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PC\Desktop\"/>
    </mc:Choice>
  </mc:AlternateContent>
  <xr:revisionPtr revIDLastSave="0" documentId="13_ncr:1_{7CAB95F5-13B7-49D6-859F-C05F5DE7F509}" xr6:coauthVersionLast="47" xr6:coauthVersionMax="47" xr10:uidLastSave="{00000000-0000-0000-0000-000000000000}"/>
  <bookViews>
    <workbookView xWindow="-120" yWindow="-120" windowWidth="23760" windowHeight="15840" tabRatio="755" activeTab="7" xr2:uid="{7CD8FE53-22C8-443E-8F34-FDCA6BD69455}"/>
  </bookViews>
  <sheets>
    <sheet name="Info" sheetId="19" r:id="rId1"/>
    <sheet name="Data-1" sheetId="17" r:id="rId2"/>
    <sheet name="Code" sheetId="18" r:id="rId3"/>
    <sheet name="Pivot table (data-1)" sheetId="23" r:id="rId4"/>
    <sheet name="Pivot chart (data-1)" sheetId="24" r:id="rId5"/>
    <sheet name="Sales" sheetId="8" r:id="rId6"/>
    <sheet name="Pivot table (Sales)" sheetId="26" r:id="rId7"/>
    <sheet name="DashBoard" sheetId="27" r:id="rId8"/>
  </sheets>
  <externalReferences>
    <externalReference r:id="rId9"/>
  </externalReferences>
  <definedNames>
    <definedName name="_xlcn.WorksheetConnection_ExcelanalysisFinalAssessment_2Days.xlsxMahmoud1" hidden="1">Product[]</definedName>
    <definedName name="_xlcn.WorksheetConnection_ExcelanalysisFinalAssessment_2Days.xlsxTable31" hidden="1">Sales[]</definedName>
    <definedName name="GRADES">[1]Sheet1!$H$18:$I$25</definedName>
    <definedName name="GRADES2" localSheetId="1">[1]Sheet1!#REF!</definedName>
    <definedName name="GRADES2">[1]Sheet1!#REF!</definedName>
    <definedName name="Order_Month" localSheetId="1">[1]Orders!#REF!</definedName>
    <definedName name="Order_Month">[1]Orders!#REF!</definedName>
    <definedName name="Order_No">[1]Orders!$A$6:$A$1044</definedName>
    <definedName name="Order_Priority">[1]Orders!$J$6:$J$1044</definedName>
    <definedName name="_xlnm.Print_Area" localSheetId="0">Info!$A$1:$O$29</definedName>
    <definedName name="Ship_Date">[1]Orders!$O$6:$O$1044</definedName>
    <definedName name="Ship_Time" localSheetId="1">[1]Orders!#REF!</definedName>
    <definedName name="Ship_Time">[1]Orders!#REF!</definedName>
    <definedName name="Slicer_Branch">#N/A</definedName>
    <definedName name="Slicer_Category">#N/A</definedName>
    <definedName name="Slicer_Class">#N/A</definedName>
    <definedName name="Slicer_Class1">#N/A</definedName>
    <definedName name="Slicer_G._Segment">#N/A</definedName>
    <definedName name="Slicer_Product">#N/A</definedName>
    <definedName name="Slicer_Region">#N/A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Sales" connection="WorksheetConnection_Excel analysis -Final Assessment_@2Days.xlsx!Table3"/>
          <x15:modelTable id="Mahmoud" name="Product" connection="WorksheetConnection_Excel analysis -Final Assessment_@2Days.xlsx!Mahmoud"/>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8" l="1"/>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O489" i="8"/>
  <c r="O490" i="8"/>
  <c r="O491" i="8"/>
  <c r="O492" i="8"/>
  <c r="O493" i="8"/>
  <c r="O494" i="8"/>
  <c r="O495" i="8"/>
  <c r="O496" i="8"/>
  <c r="O497" i="8"/>
  <c r="O498" i="8"/>
  <c r="O499" i="8"/>
  <c r="O500" i="8"/>
  <c r="O501" i="8"/>
  <c r="O502" i="8"/>
  <c r="O503" i="8"/>
  <c r="O504" i="8"/>
  <c r="O505" i="8"/>
  <c r="O506" i="8"/>
  <c r="O507" i="8"/>
  <c r="O508" i="8"/>
  <c r="O509" i="8"/>
  <c r="O510" i="8"/>
  <c r="O511" i="8"/>
  <c r="O512" i="8"/>
  <c r="O513" i="8"/>
  <c r="O514" i="8"/>
  <c r="O515" i="8"/>
  <c r="O516" i="8"/>
  <c r="O517" i="8"/>
  <c r="O518" i="8"/>
  <c r="O519" i="8"/>
  <c r="O520" i="8"/>
  <c r="O521" i="8"/>
  <c r="O522" i="8"/>
  <c r="O523" i="8"/>
  <c r="O524" i="8"/>
  <c r="O525" i="8"/>
  <c r="O526" i="8"/>
  <c r="O527" i="8"/>
  <c r="O528" i="8"/>
  <c r="O529" i="8"/>
  <c r="O530" i="8"/>
  <c r="O531" i="8"/>
  <c r="O532" i="8"/>
  <c r="O533" i="8"/>
  <c r="O534" i="8"/>
  <c r="O535" i="8"/>
  <c r="O536" i="8"/>
  <c r="O537" i="8"/>
  <c r="O538" i="8"/>
  <c r="O539" i="8"/>
  <c r="O540" i="8"/>
  <c r="O541" i="8"/>
  <c r="O542" i="8"/>
  <c r="O543" i="8"/>
  <c r="O544" i="8"/>
  <c r="O545" i="8"/>
  <c r="O546" i="8"/>
  <c r="O547" i="8"/>
  <c r="O548" i="8"/>
  <c r="O549" i="8"/>
  <c r="O550" i="8"/>
  <c r="O551" i="8"/>
  <c r="O552" i="8"/>
  <c r="O553" i="8"/>
  <c r="O554" i="8"/>
  <c r="O555" i="8"/>
  <c r="O556" i="8"/>
  <c r="O557" i="8"/>
  <c r="O558" i="8"/>
  <c r="O559" i="8"/>
  <c r="O560" i="8"/>
  <c r="O561" i="8"/>
  <c r="O562" i="8"/>
  <c r="O563" i="8"/>
  <c r="O564" i="8"/>
  <c r="O565" i="8"/>
  <c r="O566" i="8"/>
  <c r="O567" i="8"/>
  <c r="O568" i="8"/>
  <c r="O569" i="8"/>
  <c r="O570" i="8"/>
  <c r="O571" i="8"/>
  <c r="O572" i="8"/>
  <c r="O573" i="8"/>
  <c r="O574" i="8"/>
  <c r="O575" i="8"/>
  <c r="O576" i="8"/>
  <c r="O577" i="8"/>
  <c r="O578" i="8"/>
  <c r="O579" i="8"/>
  <c r="O580" i="8"/>
  <c r="O581" i="8"/>
  <c r="O582" i="8"/>
  <c r="O583" i="8"/>
  <c r="O584" i="8"/>
  <c r="O585" i="8"/>
  <c r="O586" i="8"/>
  <c r="O587" i="8"/>
  <c r="O588" i="8"/>
  <c r="O589" i="8"/>
  <c r="O590" i="8"/>
  <c r="O591" i="8"/>
  <c r="O592" i="8"/>
  <c r="O593" i="8"/>
  <c r="O594" i="8"/>
  <c r="O595" i="8"/>
  <c r="O596" i="8"/>
  <c r="O597" i="8"/>
  <c r="O598" i="8"/>
  <c r="O599" i="8"/>
  <c r="O600" i="8"/>
  <c r="O601" i="8"/>
  <c r="O602" i="8"/>
  <c r="O603" i="8"/>
  <c r="O604" i="8"/>
  <c r="O605" i="8"/>
  <c r="O606" i="8"/>
  <c r="O607" i="8"/>
  <c r="O608" i="8"/>
  <c r="O609" i="8"/>
  <c r="O610" i="8"/>
  <c r="O611" i="8"/>
  <c r="O612" i="8"/>
  <c r="O613" i="8"/>
  <c r="O614" i="8"/>
  <c r="O615" i="8"/>
  <c r="O616" i="8"/>
  <c r="O617" i="8"/>
  <c r="O618" i="8"/>
  <c r="O619" i="8"/>
  <c r="O620" i="8"/>
  <c r="O621" i="8"/>
  <c r="O622" i="8"/>
  <c r="O623" i="8"/>
  <c r="O624" i="8"/>
  <c r="O625" i="8"/>
  <c r="O626" i="8"/>
  <c r="O627" i="8"/>
  <c r="O628" i="8"/>
  <c r="O629" i="8"/>
  <c r="O630" i="8"/>
  <c r="O631" i="8"/>
  <c r="O632" i="8"/>
  <c r="O633" i="8"/>
  <c r="O634" i="8"/>
  <c r="O635" i="8"/>
  <c r="O636" i="8"/>
  <c r="O637" i="8"/>
  <c r="O638" i="8"/>
  <c r="O639" i="8"/>
  <c r="O640" i="8"/>
  <c r="O641" i="8"/>
  <c r="O642" i="8"/>
  <c r="O643" i="8"/>
  <c r="O644" i="8"/>
  <c r="O645" i="8"/>
  <c r="O646" i="8"/>
  <c r="O647" i="8"/>
  <c r="O648" i="8"/>
  <c r="O649" i="8"/>
  <c r="O650" i="8"/>
  <c r="O651" i="8"/>
  <c r="O652" i="8"/>
  <c r="O653" i="8"/>
  <c r="O654" i="8"/>
  <c r="O655" i="8"/>
  <c r="O656" i="8"/>
  <c r="O657" i="8"/>
  <c r="O658" i="8"/>
  <c r="O659" i="8"/>
  <c r="O660" i="8"/>
  <c r="O661" i="8"/>
  <c r="O662" i="8"/>
  <c r="O663" i="8"/>
  <c r="O664" i="8"/>
  <c r="O665" i="8"/>
  <c r="O666" i="8"/>
  <c r="O667" i="8"/>
  <c r="O668" i="8"/>
  <c r="O669" i="8"/>
  <c r="O670" i="8"/>
  <c r="O671" i="8"/>
  <c r="O672" i="8"/>
  <c r="O673" i="8"/>
  <c r="O674" i="8"/>
  <c r="O675" i="8"/>
  <c r="O676" i="8"/>
  <c r="O677" i="8"/>
  <c r="O678" i="8"/>
  <c r="O679" i="8"/>
  <c r="O680" i="8"/>
  <c r="O681" i="8"/>
  <c r="O682" i="8"/>
  <c r="O683" i="8"/>
  <c r="O684" i="8"/>
  <c r="O685" i="8"/>
  <c r="O686" i="8"/>
  <c r="O687" i="8"/>
  <c r="O688" i="8"/>
  <c r="O689" i="8"/>
  <c r="O690" i="8"/>
  <c r="O691" i="8"/>
  <c r="O692" i="8"/>
  <c r="O693" i="8"/>
  <c r="O694" i="8"/>
  <c r="O695" i="8"/>
  <c r="O696" i="8"/>
  <c r="O697" i="8"/>
  <c r="O698" i="8"/>
  <c r="O699" i="8"/>
  <c r="O700" i="8"/>
  <c r="O701" i="8"/>
  <c r="O702" i="8"/>
  <c r="O703" i="8"/>
  <c r="O704" i="8"/>
  <c r="O705" i="8"/>
  <c r="O706" i="8"/>
  <c r="O707" i="8"/>
  <c r="O708" i="8"/>
  <c r="O709" i="8"/>
  <c r="O710" i="8"/>
  <c r="O711" i="8"/>
  <c r="O712" i="8"/>
  <c r="O713" i="8"/>
  <c r="O714" i="8"/>
  <c r="O715" i="8"/>
  <c r="O716" i="8"/>
  <c r="O717" i="8"/>
  <c r="O718" i="8"/>
  <c r="O719" i="8"/>
  <c r="O720" i="8"/>
  <c r="O721" i="8"/>
  <c r="O722" i="8"/>
  <c r="O723" i="8"/>
  <c r="O724" i="8"/>
  <c r="O725" i="8"/>
  <c r="O726" i="8"/>
  <c r="O727" i="8"/>
  <c r="O728" i="8"/>
  <c r="O729" i="8"/>
  <c r="O730" i="8"/>
  <c r="O731" i="8"/>
  <c r="O732" i="8"/>
  <c r="O733" i="8"/>
  <c r="O734" i="8"/>
  <c r="O735" i="8"/>
  <c r="O736" i="8"/>
  <c r="O737" i="8"/>
  <c r="O738" i="8"/>
  <c r="O739" i="8"/>
  <c r="O740" i="8"/>
  <c r="O741" i="8"/>
  <c r="O742" i="8"/>
  <c r="O743" i="8"/>
  <c r="O744" i="8"/>
  <c r="O745" i="8"/>
  <c r="O746" i="8"/>
  <c r="O747" i="8"/>
  <c r="O748" i="8"/>
  <c r="O749" i="8"/>
  <c r="O750" i="8"/>
  <c r="O751" i="8"/>
  <c r="O752" i="8"/>
  <c r="O753" i="8"/>
  <c r="O754" i="8"/>
  <c r="O755" i="8"/>
  <c r="O756" i="8"/>
  <c r="O757" i="8"/>
  <c r="O758" i="8"/>
  <c r="O759" i="8"/>
  <c r="O760" i="8"/>
  <c r="O761" i="8"/>
  <c r="O762" i="8"/>
  <c r="O763" i="8"/>
  <c r="O764" i="8"/>
  <c r="O765" i="8"/>
  <c r="O766" i="8"/>
  <c r="O767" i="8"/>
  <c r="O768" i="8"/>
  <c r="O769" i="8"/>
  <c r="O770" i="8"/>
  <c r="O771" i="8"/>
  <c r="O772" i="8"/>
  <c r="O773" i="8"/>
  <c r="O774" i="8"/>
  <c r="O775" i="8"/>
  <c r="O776" i="8"/>
  <c r="O777" i="8"/>
  <c r="O778" i="8"/>
  <c r="O779" i="8"/>
  <c r="O780" i="8"/>
  <c r="O781" i="8"/>
  <c r="O782" i="8"/>
  <c r="O783" i="8"/>
  <c r="O784" i="8"/>
  <c r="O785" i="8"/>
  <c r="O786" i="8"/>
  <c r="O787" i="8"/>
  <c r="O788" i="8"/>
  <c r="O789" i="8"/>
  <c r="O790" i="8"/>
  <c r="O791" i="8"/>
  <c r="O792" i="8"/>
  <c r="O793" i="8"/>
  <c r="O794" i="8"/>
  <c r="O795" i="8"/>
  <c r="O796" i="8"/>
  <c r="O797" i="8"/>
  <c r="O798" i="8"/>
  <c r="O799" i="8"/>
  <c r="O800" i="8"/>
  <c r="O801" i="8"/>
  <c r="O802" i="8"/>
  <c r="O803" i="8"/>
  <c r="O804" i="8"/>
  <c r="O805" i="8"/>
  <c r="O806" i="8"/>
  <c r="O807" i="8"/>
  <c r="O808" i="8"/>
  <c r="O809" i="8"/>
  <c r="O810" i="8"/>
  <c r="O811" i="8"/>
  <c r="O812" i="8"/>
  <c r="O813" i="8"/>
  <c r="O814" i="8"/>
  <c r="O815" i="8"/>
  <c r="O816" i="8"/>
  <c r="O817" i="8"/>
  <c r="O818" i="8"/>
  <c r="O819" i="8"/>
  <c r="O820" i="8"/>
  <c r="O821" i="8"/>
  <c r="O822" i="8"/>
  <c r="O823" i="8"/>
  <c r="O824" i="8"/>
  <c r="O825" i="8"/>
  <c r="O826" i="8"/>
  <c r="O827" i="8"/>
  <c r="O828" i="8"/>
  <c r="O829" i="8"/>
  <c r="O830" i="8"/>
  <c r="O831" i="8"/>
  <c r="O832" i="8"/>
  <c r="O833" i="8"/>
  <c r="O834" i="8"/>
  <c r="O835" i="8"/>
  <c r="O836" i="8"/>
  <c r="O837" i="8"/>
  <c r="O838" i="8"/>
  <c r="O839" i="8"/>
  <c r="O840" i="8"/>
  <c r="O841" i="8"/>
  <c r="O842" i="8"/>
  <c r="O843" i="8"/>
  <c r="O844" i="8"/>
  <c r="O845" i="8"/>
  <c r="O846" i="8"/>
  <c r="O847" i="8"/>
  <c r="O848" i="8"/>
  <c r="O849" i="8"/>
  <c r="O850" i="8"/>
  <c r="O851" i="8"/>
  <c r="O852" i="8"/>
  <c r="O853" i="8"/>
  <c r="O854" i="8"/>
  <c r="O855" i="8"/>
  <c r="O856" i="8"/>
  <c r="O857" i="8"/>
  <c r="O858" i="8"/>
  <c r="O859" i="8"/>
  <c r="O860" i="8"/>
  <c r="O861" i="8"/>
  <c r="O862" i="8"/>
  <c r="O863" i="8"/>
  <c r="O864" i="8"/>
  <c r="O865" i="8"/>
  <c r="O866" i="8"/>
  <c r="O867" i="8"/>
  <c r="O868" i="8"/>
  <c r="O869" i="8"/>
  <c r="O870" i="8"/>
  <c r="O871" i="8"/>
  <c r="O872" i="8"/>
  <c r="O873" i="8"/>
  <c r="O874" i="8"/>
  <c r="O875" i="8"/>
  <c r="O876" i="8"/>
  <c r="O877" i="8"/>
  <c r="O878" i="8"/>
  <c r="O879" i="8"/>
  <c r="O880" i="8"/>
  <c r="O881" i="8"/>
  <c r="O882" i="8"/>
  <c r="O883" i="8"/>
  <c r="O884" i="8"/>
  <c r="O885" i="8"/>
  <c r="O886" i="8"/>
  <c r="O887" i="8"/>
  <c r="O888" i="8"/>
  <c r="O889" i="8"/>
  <c r="O890" i="8"/>
  <c r="O891" i="8"/>
  <c r="O892" i="8"/>
  <c r="O893" i="8"/>
  <c r="O894" i="8"/>
  <c r="O895" i="8"/>
  <c r="O896" i="8"/>
  <c r="O897" i="8"/>
  <c r="O898" i="8"/>
  <c r="O899" i="8"/>
  <c r="O900" i="8"/>
  <c r="O901" i="8"/>
  <c r="O902" i="8"/>
  <c r="O903" i="8"/>
  <c r="O904" i="8"/>
  <c r="O905" i="8"/>
  <c r="O906" i="8"/>
  <c r="O907" i="8"/>
  <c r="O908" i="8"/>
  <c r="O909" i="8"/>
  <c r="O910" i="8"/>
  <c r="O911" i="8"/>
  <c r="O912" i="8"/>
  <c r="O913" i="8"/>
  <c r="O914" i="8"/>
  <c r="O915" i="8"/>
  <c r="O916" i="8"/>
  <c r="O917" i="8"/>
  <c r="O918" i="8"/>
  <c r="O919" i="8"/>
  <c r="O920" i="8"/>
  <c r="O921" i="8"/>
  <c r="O922" i="8"/>
  <c r="O923" i="8"/>
  <c r="O924" i="8"/>
  <c r="O925" i="8"/>
  <c r="O926" i="8"/>
  <c r="O927" i="8"/>
  <c r="O928" i="8"/>
  <c r="O929" i="8"/>
  <c r="O930" i="8"/>
  <c r="O931" i="8"/>
  <c r="O932" i="8"/>
  <c r="O933" i="8"/>
  <c r="O934" i="8"/>
  <c r="O935" i="8"/>
  <c r="O936" i="8"/>
  <c r="O937" i="8"/>
  <c r="O938" i="8"/>
  <c r="O939" i="8"/>
  <c r="O940" i="8"/>
  <c r="O941" i="8"/>
  <c r="O942" i="8"/>
  <c r="O943" i="8"/>
  <c r="O944" i="8"/>
  <c r="O945" i="8"/>
  <c r="O946" i="8"/>
  <c r="O947" i="8"/>
  <c r="O948" i="8"/>
  <c r="O949" i="8"/>
  <c r="O950" i="8"/>
  <c r="O951" i="8"/>
  <c r="O952" i="8"/>
  <c r="O953" i="8"/>
  <c r="O954" i="8"/>
  <c r="O955" i="8"/>
  <c r="O956" i="8"/>
  <c r="O957" i="8"/>
  <c r="O958" i="8"/>
  <c r="O959" i="8"/>
  <c r="O960" i="8"/>
  <c r="O961" i="8"/>
  <c r="O962" i="8"/>
  <c r="O963" i="8"/>
  <c r="O964" i="8"/>
  <c r="O965" i="8"/>
  <c r="O966" i="8"/>
  <c r="O967" i="8"/>
  <c r="O968" i="8"/>
  <c r="O969" i="8"/>
  <c r="O970" i="8"/>
  <c r="O971" i="8"/>
  <c r="O972" i="8"/>
  <c r="O973" i="8"/>
  <c r="O974" i="8"/>
  <c r="O975" i="8"/>
  <c r="O976" i="8"/>
  <c r="O977" i="8"/>
  <c r="O978" i="8"/>
  <c r="O979" i="8"/>
  <c r="O980" i="8"/>
  <c r="O981" i="8"/>
  <c r="O982" i="8"/>
  <c r="O983" i="8"/>
  <c r="O984" i="8"/>
  <c r="O985" i="8"/>
  <c r="O986" i="8"/>
  <c r="O987" i="8"/>
  <c r="O988" i="8"/>
  <c r="O989" i="8"/>
  <c r="O990" i="8"/>
  <c r="O991" i="8"/>
  <c r="O992" i="8"/>
  <c r="O993" i="8"/>
  <c r="O994" i="8"/>
  <c r="O995" i="8"/>
  <c r="O996" i="8"/>
  <c r="O997" i="8"/>
  <c r="O998" i="8"/>
  <c r="O999" i="8"/>
  <c r="O1000" i="8"/>
  <c r="O1001" i="8"/>
  <c r="O1002" i="8"/>
  <c r="O1003" i="8"/>
  <c r="O1004" i="8"/>
  <c r="O1005" i="8"/>
  <c r="O1006" i="8"/>
  <c r="O1007" i="8"/>
  <c r="O1008" i="8"/>
  <c r="O1009" i="8"/>
  <c r="O1010" i="8"/>
  <c r="O1011" i="8"/>
  <c r="O1012" i="8"/>
  <c r="O1013" i="8"/>
  <c r="O1014" i="8"/>
  <c r="O1015" i="8"/>
  <c r="O1016" i="8"/>
  <c r="O1017" i="8"/>
  <c r="O1018" i="8"/>
  <c r="O1019" i="8"/>
  <c r="O1020" i="8"/>
  <c r="O1021" i="8"/>
  <c r="O1022" i="8"/>
  <c r="O1023" i="8"/>
  <c r="O1024" i="8"/>
  <c r="O1025" i="8"/>
  <c r="O1026" i="8"/>
  <c r="O1027" i="8"/>
  <c r="O1028" i="8"/>
  <c r="O1029" i="8"/>
  <c r="O1030" i="8"/>
  <c r="O1031" i="8"/>
  <c r="O1032" i="8"/>
  <c r="O1033" i="8"/>
  <c r="O1034" i="8"/>
  <c r="O1035" i="8"/>
  <c r="O1036" i="8"/>
  <c r="O1037" i="8"/>
  <c r="O1038" i="8"/>
  <c r="O1039" i="8"/>
  <c r="O1040" i="8"/>
  <c r="O1041" i="8"/>
  <c r="O1042" i="8"/>
  <c r="O1043" i="8"/>
  <c r="O1044" i="8"/>
  <c r="O1045" i="8"/>
  <c r="O1046" i="8"/>
  <c r="O1047" i="8"/>
  <c r="O1048" i="8"/>
  <c r="O1049" i="8"/>
  <c r="O1050" i="8"/>
  <c r="O1051" i="8"/>
  <c r="O1052" i="8"/>
  <c r="O1053" i="8"/>
  <c r="O1054" i="8"/>
  <c r="O1055" i="8"/>
  <c r="O1056" i="8"/>
  <c r="O1057" i="8"/>
  <c r="O1058" i="8"/>
  <c r="O1059" i="8"/>
  <c r="O1060" i="8"/>
  <c r="O1061" i="8"/>
  <c r="O1062" i="8"/>
  <c r="O1063" i="8"/>
  <c r="O1064" i="8"/>
  <c r="O1065" i="8"/>
  <c r="O1066" i="8"/>
  <c r="O1067" i="8"/>
  <c r="O1068" i="8"/>
  <c r="O1069" i="8"/>
  <c r="O1070" i="8"/>
  <c r="O1071" i="8"/>
  <c r="O1072" i="8"/>
  <c r="O1073" i="8"/>
  <c r="O1074" i="8"/>
  <c r="O1075" i="8"/>
  <c r="O1076" i="8"/>
  <c r="O1077" i="8"/>
  <c r="O1078" i="8"/>
  <c r="O1079" i="8"/>
  <c r="O1080" i="8"/>
  <c r="O1081" i="8"/>
  <c r="O1082" i="8"/>
  <c r="O1083" i="8"/>
  <c r="O1084" i="8"/>
  <c r="O1085" i="8"/>
  <c r="O1086" i="8"/>
  <c r="O1087" i="8"/>
  <c r="O1088" i="8"/>
  <c r="O1089" i="8"/>
  <c r="O1090" i="8"/>
  <c r="O1091" i="8"/>
  <c r="O1092" i="8"/>
  <c r="O1093" i="8"/>
  <c r="O1094" i="8"/>
  <c r="O1095" i="8"/>
  <c r="O1096" i="8"/>
  <c r="O1097" i="8"/>
  <c r="O1098" i="8"/>
  <c r="O1099" i="8"/>
  <c r="O1100" i="8"/>
  <c r="O1101" i="8"/>
  <c r="O1102" i="8"/>
  <c r="O1103" i="8"/>
  <c r="O1104" i="8"/>
  <c r="O1105" i="8"/>
  <c r="O1106" i="8"/>
  <c r="O1107" i="8"/>
  <c r="O1108" i="8"/>
  <c r="O1109" i="8"/>
  <c r="O1110" i="8"/>
  <c r="O1111" i="8"/>
  <c r="O1112" i="8"/>
  <c r="O1113" i="8"/>
  <c r="O1114" i="8"/>
  <c r="O1115" i="8"/>
  <c r="O1116" i="8"/>
  <c r="O1117" i="8"/>
  <c r="O1118" i="8"/>
  <c r="O1119" i="8"/>
  <c r="O1120" i="8"/>
  <c r="O1121" i="8"/>
  <c r="O1122" i="8"/>
  <c r="O1123" i="8"/>
  <c r="O1124" i="8"/>
  <c r="O1125" i="8"/>
  <c r="O1126" i="8"/>
  <c r="O1127" i="8"/>
  <c r="O1128" i="8"/>
  <c r="O1129" i="8"/>
  <c r="O1130" i="8"/>
  <c r="O1131" i="8"/>
  <c r="O1132" i="8"/>
  <c r="O1133" i="8"/>
  <c r="O1134" i="8"/>
  <c r="O1135" i="8"/>
  <c r="O1136" i="8"/>
  <c r="O1137" i="8"/>
  <c r="O1138" i="8"/>
  <c r="O1139" i="8"/>
  <c r="O1140" i="8"/>
  <c r="O1141" i="8"/>
  <c r="O1142" i="8"/>
  <c r="O1143" i="8"/>
  <c r="O1144" i="8"/>
  <c r="O1145" i="8"/>
  <c r="O1146" i="8"/>
  <c r="O1147" i="8"/>
  <c r="O1148" i="8"/>
  <c r="O1149" i="8"/>
  <c r="O1150" i="8"/>
  <c r="O1151" i="8"/>
  <c r="O1152" i="8"/>
  <c r="O1153" i="8"/>
  <c r="O1154" i="8"/>
  <c r="O1155" i="8"/>
  <c r="O1156" i="8"/>
  <c r="O1157" i="8"/>
  <c r="O1158" i="8"/>
  <c r="O1159" i="8"/>
  <c r="O1160" i="8"/>
  <c r="O1161" i="8"/>
  <c r="O1162" i="8"/>
  <c r="O1163" i="8"/>
  <c r="O1164" i="8"/>
  <c r="O1165" i="8"/>
  <c r="O1166" i="8"/>
  <c r="O1167" i="8"/>
  <c r="O1168" i="8"/>
  <c r="O1169" i="8"/>
  <c r="O1170" i="8"/>
  <c r="O1171" i="8"/>
  <c r="O1172" i="8"/>
  <c r="O1173" i="8"/>
  <c r="O1174" i="8"/>
  <c r="O1175" i="8"/>
  <c r="O1176" i="8"/>
  <c r="O1177" i="8"/>
  <c r="O1178" i="8"/>
  <c r="O1179" i="8"/>
  <c r="O1180" i="8"/>
  <c r="O1181" i="8"/>
  <c r="O1182" i="8"/>
  <c r="O1183" i="8"/>
  <c r="O1184" i="8"/>
  <c r="O1185" i="8"/>
  <c r="O1186" i="8"/>
  <c r="O1187" i="8"/>
  <c r="O1188" i="8"/>
  <c r="O1189" i="8"/>
  <c r="O1190" i="8"/>
  <c r="O1191" i="8"/>
  <c r="O1192" i="8"/>
  <c r="O1193" i="8"/>
  <c r="O1194" i="8"/>
  <c r="O1195" i="8"/>
  <c r="O1196" i="8"/>
  <c r="O1197" i="8"/>
  <c r="O1198" i="8"/>
  <c r="O1199" i="8"/>
  <c r="O1200" i="8"/>
  <c r="O1201" i="8"/>
  <c r="O1202" i="8"/>
  <c r="O1203" i="8"/>
  <c r="O1204" i="8"/>
  <c r="O1205" i="8"/>
  <c r="O1206" i="8"/>
  <c r="O1207" i="8"/>
  <c r="O1208" i="8"/>
  <c r="O1209" i="8"/>
  <c r="O1210" i="8"/>
  <c r="O1211" i="8"/>
  <c r="O1212" i="8"/>
  <c r="O1213" i="8"/>
  <c r="O1214" i="8"/>
  <c r="O1215" i="8"/>
  <c r="O1216" i="8"/>
  <c r="O1217" i="8"/>
  <c r="O1218" i="8"/>
  <c r="O1219" i="8"/>
  <c r="O1220" i="8"/>
  <c r="O1221" i="8"/>
  <c r="O1222" i="8"/>
  <c r="O1223" i="8"/>
  <c r="O1224" i="8"/>
  <c r="O1225" i="8"/>
  <c r="O1226" i="8"/>
  <c r="O1227" i="8"/>
  <c r="O1228" i="8"/>
  <c r="O1229" i="8"/>
  <c r="O1230" i="8"/>
  <c r="O1231" i="8"/>
  <c r="O1232" i="8"/>
  <c r="O1233" i="8"/>
  <c r="O1234" i="8"/>
  <c r="O1235" i="8"/>
  <c r="O1236" i="8"/>
  <c r="O1237" i="8"/>
  <c r="O1238" i="8"/>
  <c r="O1239" i="8"/>
  <c r="O1240" i="8"/>
  <c r="O1241" i="8"/>
  <c r="O1242" i="8"/>
  <c r="O1243" i="8"/>
  <c r="O1244" i="8"/>
  <c r="O1245" i="8"/>
  <c r="O1246" i="8"/>
  <c r="O1247" i="8"/>
  <c r="O1248" i="8"/>
  <c r="O1249" i="8"/>
  <c r="O1250" i="8"/>
  <c r="O1251" i="8"/>
  <c r="O1252" i="8"/>
  <c r="O1253" i="8"/>
  <c r="O1254" i="8"/>
  <c r="O1255" i="8"/>
  <c r="O1256" i="8"/>
  <c r="O1257" i="8"/>
  <c r="O1258" i="8"/>
  <c r="O1259" i="8"/>
  <c r="O1260" i="8"/>
  <c r="O1261" i="8"/>
  <c r="O1262" i="8"/>
  <c r="O1263" i="8"/>
  <c r="O1264" i="8"/>
  <c r="O1265" i="8"/>
  <c r="O1266" i="8"/>
  <c r="O1267" i="8"/>
  <c r="O1268" i="8"/>
  <c r="O1269" i="8"/>
  <c r="O1270" i="8"/>
  <c r="O1271" i="8"/>
  <c r="O1272" i="8"/>
  <c r="O1273" i="8"/>
  <c r="O1274" i="8"/>
  <c r="O1275" i="8"/>
  <c r="O1276" i="8"/>
  <c r="O1277" i="8"/>
  <c r="O1278" i="8"/>
  <c r="O1279" i="8"/>
  <c r="O1280" i="8"/>
  <c r="O1281" i="8"/>
  <c r="O1282" i="8"/>
  <c r="O1283" i="8"/>
  <c r="O1284" i="8"/>
  <c r="O1285" i="8"/>
  <c r="O1286" i="8"/>
  <c r="O1287" i="8"/>
  <c r="O1288" i="8"/>
  <c r="O1289" i="8"/>
  <c r="O1290" i="8"/>
  <c r="O1291" i="8"/>
  <c r="O1292" i="8"/>
  <c r="O1293" i="8"/>
  <c r="O1294" i="8"/>
  <c r="O1295" i="8"/>
  <c r="O1296" i="8"/>
  <c r="O1297" i="8"/>
  <c r="O1298" i="8"/>
  <c r="O1299" i="8"/>
  <c r="O1300" i="8"/>
  <c r="O1301" i="8"/>
  <c r="O1302" i="8"/>
  <c r="O1303" i="8"/>
  <c r="O1304" i="8"/>
  <c r="O1305" i="8"/>
  <c r="O1306" i="8"/>
  <c r="O1307" i="8"/>
  <c r="O1308" i="8"/>
  <c r="O1309" i="8"/>
  <c r="O1310" i="8"/>
  <c r="O1311" i="8"/>
  <c r="O1312" i="8"/>
  <c r="O1313" i="8"/>
  <c r="O1314" i="8"/>
  <c r="O1315" i="8"/>
  <c r="O1316" i="8"/>
  <c r="O1317" i="8"/>
  <c r="O1318" i="8"/>
  <c r="O1319" i="8"/>
  <c r="O1320" i="8"/>
  <c r="O1321" i="8"/>
  <c r="O1322" i="8"/>
  <c r="O1323" i="8"/>
  <c r="O1324" i="8"/>
  <c r="O1325" i="8"/>
  <c r="O1326" i="8"/>
  <c r="O1327" i="8"/>
  <c r="O1328" i="8"/>
  <c r="O1329" i="8"/>
  <c r="O1330" i="8"/>
  <c r="O1331" i="8"/>
  <c r="O1332" i="8"/>
  <c r="O1333" i="8"/>
  <c r="O1334" i="8"/>
  <c r="O1335" i="8"/>
  <c r="O1336" i="8"/>
  <c r="O1337" i="8"/>
  <c r="O1338" i="8"/>
  <c r="O1339" i="8"/>
  <c r="O1340" i="8"/>
  <c r="O1341" i="8"/>
  <c r="O1342" i="8"/>
  <c r="O1343" i="8"/>
  <c r="O1344" i="8"/>
  <c r="O1345" i="8"/>
  <c r="O1346" i="8"/>
  <c r="O1347" i="8"/>
  <c r="O1348" i="8"/>
  <c r="O1349" i="8"/>
  <c r="O1350" i="8"/>
  <c r="O1351" i="8"/>
  <c r="O1352" i="8"/>
  <c r="O1353" i="8"/>
  <c r="O1354" i="8"/>
  <c r="O1355" i="8"/>
  <c r="O1356" i="8"/>
  <c r="O1357" i="8"/>
  <c r="O1358" i="8"/>
  <c r="O1359" i="8"/>
  <c r="O1360" i="8"/>
  <c r="O1361" i="8"/>
  <c r="O1362" i="8"/>
  <c r="O1363" i="8"/>
  <c r="O1364" i="8"/>
  <c r="O1365" i="8"/>
  <c r="O1366" i="8"/>
  <c r="O1367" i="8"/>
  <c r="O1368" i="8"/>
  <c r="O1369" i="8"/>
  <c r="O1370" i="8"/>
  <c r="O1371" i="8"/>
  <c r="O1372" i="8"/>
  <c r="O1373" i="8"/>
  <c r="O1374" i="8"/>
  <c r="O1375" i="8"/>
  <c r="O1376" i="8"/>
  <c r="O1377" i="8"/>
  <c r="O1378" i="8"/>
  <c r="O1379" i="8"/>
  <c r="O1380" i="8"/>
  <c r="O1381" i="8"/>
  <c r="O1382" i="8"/>
  <c r="O1383" i="8"/>
  <c r="O1384" i="8"/>
  <c r="O1385" i="8"/>
  <c r="O1386" i="8"/>
  <c r="O1387" i="8"/>
  <c r="O1388" i="8"/>
  <c r="O1389" i="8"/>
  <c r="O1390" i="8"/>
  <c r="O1391" i="8"/>
  <c r="O1392" i="8"/>
  <c r="O1393" i="8"/>
  <c r="O1394" i="8"/>
  <c r="O1395" i="8"/>
  <c r="O1396" i="8"/>
  <c r="O1397" i="8"/>
  <c r="O1398" i="8"/>
  <c r="O1399" i="8"/>
  <c r="O1400" i="8"/>
  <c r="O1401" i="8"/>
  <c r="O1402" i="8"/>
  <c r="O1403" i="8"/>
  <c r="O1404" i="8"/>
  <c r="O1405" i="8"/>
  <c r="O1406" i="8"/>
  <c r="O1407" i="8"/>
  <c r="O1408" i="8"/>
  <c r="O1409" i="8"/>
  <c r="O1410" i="8"/>
  <c r="O1411" i="8"/>
  <c r="O1412" i="8"/>
  <c r="O1413" i="8"/>
  <c r="O1414" i="8"/>
  <c r="O1415" i="8"/>
  <c r="O1416" i="8"/>
  <c r="O1417" i="8"/>
  <c r="O1418" i="8"/>
  <c r="O1419" i="8"/>
  <c r="O1420" i="8"/>
  <c r="O1421" i="8"/>
  <c r="O1422" i="8"/>
  <c r="O1423" i="8"/>
  <c r="O1424" i="8"/>
  <c r="O1425" i="8"/>
  <c r="O1426" i="8"/>
  <c r="O1427" i="8"/>
  <c r="O1428" i="8"/>
  <c r="O1429" i="8"/>
  <c r="O1430" i="8"/>
  <c r="O1431" i="8"/>
  <c r="O1432" i="8"/>
  <c r="O1433" i="8"/>
  <c r="O1434" i="8"/>
  <c r="O1435" i="8"/>
  <c r="O1436" i="8"/>
  <c r="O1437" i="8"/>
  <c r="O1438" i="8"/>
  <c r="O1439" i="8"/>
  <c r="O1440" i="8"/>
  <c r="O1441" i="8"/>
  <c r="O1442" i="8"/>
  <c r="O1443" i="8"/>
  <c r="O1444" i="8"/>
  <c r="O1445" i="8"/>
  <c r="O1446" i="8"/>
  <c r="O1447" i="8"/>
  <c r="O1448" i="8"/>
  <c r="O1449" i="8"/>
  <c r="O1450" i="8"/>
  <c r="O1451" i="8"/>
  <c r="O1452" i="8"/>
  <c r="O1453" i="8"/>
  <c r="O1454" i="8"/>
  <c r="O1455" i="8"/>
  <c r="O1456" i="8"/>
  <c r="O1457" i="8"/>
  <c r="O1458" i="8"/>
  <c r="O1459" i="8"/>
  <c r="O1460" i="8"/>
  <c r="O1461" i="8"/>
  <c r="O1462" i="8"/>
  <c r="O1463" i="8"/>
  <c r="O1464" i="8"/>
  <c r="O1465" i="8"/>
  <c r="O1466" i="8"/>
  <c r="O1467" i="8"/>
  <c r="O1468" i="8"/>
  <c r="O1469" i="8"/>
  <c r="O1470" i="8"/>
  <c r="O1471" i="8"/>
  <c r="O1472" i="8"/>
  <c r="O1473" i="8"/>
  <c r="O1474" i="8"/>
  <c r="O1475" i="8"/>
  <c r="O1476" i="8"/>
  <c r="O1477" i="8"/>
  <c r="O1478" i="8"/>
  <c r="O1479" i="8"/>
  <c r="O1480" i="8"/>
  <c r="O1481" i="8"/>
  <c r="O1482" i="8"/>
  <c r="O1483" i="8"/>
  <c r="O1484" i="8"/>
  <c r="O1485" i="8"/>
  <c r="O1486" i="8"/>
  <c r="O1487" i="8"/>
  <c r="O1488" i="8"/>
  <c r="O1489" i="8"/>
  <c r="O1490" i="8"/>
  <c r="O1491" i="8"/>
  <c r="O1492" i="8"/>
  <c r="O1493" i="8"/>
  <c r="O1494" i="8"/>
  <c r="O1495" i="8"/>
  <c r="O1496" i="8"/>
  <c r="O1497" i="8"/>
  <c r="O1498" i="8"/>
  <c r="O1499" i="8"/>
  <c r="O1500" i="8"/>
  <c r="O1501" i="8"/>
  <c r="O1502" i="8"/>
  <c r="O1503" i="8"/>
  <c r="O1504" i="8"/>
  <c r="O1505" i="8"/>
  <c r="O1506" i="8"/>
  <c r="O1507" i="8"/>
  <c r="O1508" i="8"/>
  <c r="O1509" i="8"/>
  <c r="O1510" i="8"/>
  <c r="O1511" i="8"/>
  <c r="O1512" i="8"/>
  <c r="O1513" i="8"/>
  <c r="O1514" i="8"/>
  <c r="O1515" i="8"/>
  <c r="O1516" i="8"/>
  <c r="O1517" i="8"/>
  <c r="O1518" i="8"/>
  <c r="O1519" i="8"/>
  <c r="O1520" i="8"/>
  <c r="O1521" i="8"/>
  <c r="O1522" i="8"/>
  <c r="O1523" i="8"/>
  <c r="O1524" i="8"/>
  <c r="O1525" i="8"/>
  <c r="O1526" i="8"/>
  <c r="O1527" i="8"/>
  <c r="O1528" i="8"/>
  <c r="O1529" i="8"/>
  <c r="O1530" i="8"/>
  <c r="O1531" i="8"/>
  <c r="O1532" i="8"/>
  <c r="O1533" i="8"/>
  <c r="O1534" i="8"/>
  <c r="O1535" i="8"/>
  <c r="O1536" i="8"/>
  <c r="O1537" i="8"/>
  <c r="O1538" i="8"/>
  <c r="O1539" i="8"/>
  <c r="O1540" i="8"/>
  <c r="O1541" i="8"/>
  <c r="O1542" i="8"/>
  <c r="O1543" i="8"/>
  <c r="O1544" i="8"/>
  <c r="O1545" i="8"/>
  <c r="O1546" i="8"/>
  <c r="O1547" i="8"/>
  <c r="O1548" i="8"/>
  <c r="O1549" i="8"/>
  <c r="O1550" i="8"/>
  <c r="O1551" i="8"/>
  <c r="O1552" i="8"/>
  <c r="O1553" i="8"/>
  <c r="O1554" i="8"/>
  <c r="O1555" i="8"/>
  <c r="O1556" i="8"/>
  <c r="O1557" i="8"/>
  <c r="O1558" i="8"/>
  <c r="O1559" i="8"/>
  <c r="O1560" i="8"/>
  <c r="O1561" i="8"/>
  <c r="O1562" i="8"/>
  <c r="O1563" i="8"/>
  <c r="O1564" i="8"/>
  <c r="O1565" i="8"/>
  <c r="O1566" i="8"/>
  <c r="O1567" i="8"/>
  <c r="O1568" i="8"/>
  <c r="O1569" i="8"/>
  <c r="O1570" i="8"/>
  <c r="O1571" i="8"/>
  <c r="O1572" i="8"/>
  <c r="O1573" i="8"/>
  <c r="O1574" i="8"/>
  <c r="O1575" i="8"/>
  <c r="O1576" i="8"/>
  <c r="O1577" i="8"/>
  <c r="O1578" i="8"/>
  <c r="O1579" i="8"/>
  <c r="O1580" i="8"/>
  <c r="O1581" i="8"/>
  <c r="O1582" i="8"/>
  <c r="O1583" i="8"/>
  <c r="O1584" i="8"/>
  <c r="O1585" i="8"/>
  <c r="O1586" i="8"/>
  <c r="O1587" i="8"/>
  <c r="O1588" i="8"/>
  <c r="O1589" i="8"/>
  <c r="O1590" i="8"/>
  <c r="O1591" i="8"/>
  <c r="O1592" i="8"/>
  <c r="O1593" i="8"/>
  <c r="O1594" i="8"/>
  <c r="O1595" i="8"/>
  <c r="O1596" i="8"/>
  <c r="O1597" i="8"/>
  <c r="O1598" i="8"/>
  <c r="O1599" i="8"/>
  <c r="O1600" i="8"/>
  <c r="O1601" i="8"/>
  <c r="O1602" i="8"/>
  <c r="O1603" i="8"/>
  <c r="O1604" i="8"/>
  <c r="O1605" i="8"/>
  <c r="O1606" i="8"/>
  <c r="O1607" i="8"/>
  <c r="O1608" i="8"/>
  <c r="O1609" i="8"/>
  <c r="O1610" i="8"/>
  <c r="O1611" i="8"/>
  <c r="O1612" i="8"/>
  <c r="O1613" i="8"/>
  <c r="O1614" i="8"/>
  <c r="O1615" i="8"/>
  <c r="O1616" i="8"/>
  <c r="O1617" i="8"/>
  <c r="O1618" i="8"/>
  <c r="O1619" i="8"/>
  <c r="O1620" i="8"/>
  <c r="O1621" i="8"/>
  <c r="O1622" i="8"/>
  <c r="O1623" i="8"/>
  <c r="O1624" i="8"/>
  <c r="O1625" i="8"/>
  <c r="O1626" i="8"/>
  <c r="O1627" i="8"/>
  <c r="O1628" i="8"/>
  <c r="O1629" i="8"/>
  <c r="O1630" i="8"/>
  <c r="O1631" i="8"/>
  <c r="O1632" i="8"/>
  <c r="O1633" i="8"/>
  <c r="O1634" i="8"/>
  <c r="O1635" i="8"/>
  <c r="O1636" i="8"/>
  <c r="O1637" i="8"/>
  <c r="O1638" i="8"/>
  <c r="O1639" i="8"/>
  <c r="O1640" i="8"/>
  <c r="O1641" i="8"/>
  <c r="O1642" i="8"/>
  <c r="O1643" i="8"/>
  <c r="O1644" i="8"/>
  <c r="O1645" i="8"/>
  <c r="O1646" i="8"/>
  <c r="O1647" i="8"/>
  <c r="O1648" i="8"/>
  <c r="O1649" i="8"/>
  <c r="O1650" i="8"/>
  <c r="O1651" i="8"/>
  <c r="O1652" i="8"/>
  <c r="O1653" i="8"/>
  <c r="O1654" i="8"/>
  <c r="O1655" i="8"/>
  <c r="O1656" i="8"/>
  <c r="O1657" i="8"/>
  <c r="O1658" i="8"/>
  <c r="O1659" i="8"/>
  <c r="O1660" i="8"/>
  <c r="O1661" i="8"/>
  <c r="O1662" i="8"/>
  <c r="O1663" i="8"/>
  <c r="O1664" i="8"/>
  <c r="O1665" i="8"/>
  <c r="O1666" i="8"/>
  <c r="O1667" i="8"/>
  <c r="O1668" i="8"/>
  <c r="O1669" i="8"/>
  <c r="O1670" i="8"/>
  <c r="O1671" i="8"/>
  <c r="O1672" i="8"/>
  <c r="O1673" i="8"/>
  <c r="O1674" i="8"/>
  <c r="O1675" i="8"/>
  <c r="O1676" i="8"/>
  <c r="O1677" i="8"/>
  <c r="O1678" i="8"/>
  <c r="O1679" i="8"/>
  <c r="O1680" i="8"/>
  <c r="O1681" i="8"/>
  <c r="O1682" i="8"/>
  <c r="O1683" i="8"/>
  <c r="O1684" i="8"/>
  <c r="O1685" i="8"/>
  <c r="O1686" i="8"/>
  <c r="O1687" i="8"/>
  <c r="O1688" i="8"/>
  <c r="O1689" i="8"/>
  <c r="O1690" i="8"/>
  <c r="O1691" i="8"/>
  <c r="O1692" i="8"/>
  <c r="O1693" i="8"/>
  <c r="O1694" i="8"/>
  <c r="O1695" i="8"/>
  <c r="O1696" i="8"/>
  <c r="O1697" i="8"/>
  <c r="O1698" i="8"/>
  <c r="O1699" i="8"/>
  <c r="O1700" i="8"/>
  <c r="O1701" i="8"/>
  <c r="O1702" i="8"/>
  <c r="O1703" i="8"/>
  <c r="O1704" i="8"/>
  <c r="O1705" i="8"/>
  <c r="O1706" i="8"/>
  <c r="O1707" i="8"/>
  <c r="O1708" i="8"/>
  <c r="O1709" i="8"/>
  <c r="O1710" i="8"/>
  <c r="O1711" i="8"/>
  <c r="O1712" i="8"/>
  <c r="O1713" i="8"/>
  <c r="O1714" i="8"/>
  <c r="O1715" i="8"/>
  <c r="O1716" i="8"/>
  <c r="O1717" i="8"/>
  <c r="O1718" i="8"/>
  <c r="O1719" i="8"/>
  <c r="O1720" i="8"/>
  <c r="O1721" i="8"/>
  <c r="O1722" i="8"/>
  <c r="O1723" i="8"/>
  <c r="O1724" i="8"/>
  <c r="O1725" i="8"/>
  <c r="O1726" i="8"/>
  <c r="O1727" i="8"/>
  <c r="O1728" i="8"/>
  <c r="O1729" i="8"/>
  <c r="O1730" i="8"/>
  <c r="O1731" i="8"/>
  <c r="O1732" i="8"/>
  <c r="O1733" i="8"/>
  <c r="O1734" i="8"/>
  <c r="O1735" i="8"/>
  <c r="O1736" i="8"/>
  <c r="O1737" i="8"/>
  <c r="O1738" i="8"/>
  <c r="O1739" i="8"/>
  <c r="O1740" i="8"/>
  <c r="O1741" i="8"/>
  <c r="O1742" i="8"/>
  <c r="O1743" i="8"/>
  <c r="O1744" i="8"/>
  <c r="O1745" i="8"/>
  <c r="O1746" i="8"/>
  <c r="O1747" i="8"/>
  <c r="O1748" i="8"/>
  <c r="O1749" i="8"/>
  <c r="O1750" i="8"/>
  <c r="O1751" i="8"/>
  <c r="O1752" i="8"/>
  <c r="O1753" i="8"/>
  <c r="O1754" i="8"/>
  <c r="O1755" i="8"/>
  <c r="O1756" i="8"/>
  <c r="O1757" i="8"/>
  <c r="O1758" i="8"/>
  <c r="O1759" i="8"/>
  <c r="O1760" i="8"/>
  <c r="O1761" i="8"/>
  <c r="O1762" i="8"/>
  <c r="O1763" i="8"/>
  <c r="O1764" i="8"/>
  <c r="O1765" i="8"/>
  <c r="O1766" i="8"/>
  <c r="O1767" i="8"/>
  <c r="O1768" i="8"/>
  <c r="O1769" i="8"/>
  <c r="O1770" i="8"/>
  <c r="O1771" i="8"/>
  <c r="O1772" i="8"/>
  <c r="O1773" i="8"/>
  <c r="O1774" i="8"/>
  <c r="O1775" i="8"/>
  <c r="O1776" i="8"/>
  <c r="O1777" i="8"/>
  <c r="O1778" i="8"/>
  <c r="O1779" i="8"/>
  <c r="O1780" i="8"/>
  <c r="O1781" i="8"/>
  <c r="O1782" i="8"/>
  <c r="O1783" i="8"/>
  <c r="O1784" i="8"/>
  <c r="O1785" i="8"/>
  <c r="O1786" i="8"/>
  <c r="O1787" i="8"/>
  <c r="O1788" i="8"/>
  <c r="O1789" i="8"/>
  <c r="O1790" i="8"/>
  <c r="O1791" i="8"/>
  <c r="O1792" i="8"/>
  <c r="O1793" i="8"/>
  <c r="O1794" i="8"/>
  <c r="O1795" i="8"/>
  <c r="O1796" i="8"/>
  <c r="O1797" i="8"/>
  <c r="O1798" i="8"/>
  <c r="O1799" i="8"/>
  <c r="O1800" i="8"/>
  <c r="O1801" i="8"/>
  <c r="O1802" i="8"/>
  <c r="O1803" i="8"/>
  <c r="O1804" i="8"/>
  <c r="O1805" i="8"/>
  <c r="O1806" i="8"/>
  <c r="O1807" i="8"/>
  <c r="O1808" i="8"/>
  <c r="O1809" i="8"/>
  <c r="O1810" i="8"/>
  <c r="O1811" i="8"/>
  <c r="O1812" i="8"/>
  <c r="O1813" i="8"/>
  <c r="O1814" i="8"/>
  <c r="O1815" i="8"/>
  <c r="O1816" i="8"/>
  <c r="O1817" i="8"/>
  <c r="O1818" i="8"/>
  <c r="O1819" i="8"/>
  <c r="O1820" i="8"/>
  <c r="O1821" i="8"/>
  <c r="O1822" i="8"/>
  <c r="O1823" i="8"/>
  <c r="O1824" i="8"/>
  <c r="O1825" i="8"/>
  <c r="O1826" i="8"/>
  <c r="O1827" i="8"/>
  <c r="O1828" i="8"/>
  <c r="O1829" i="8"/>
  <c r="O1830" i="8"/>
  <c r="O1831" i="8"/>
  <c r="O1832" i="8"/>
  <c r="O1833" i="8"/>
  <c r="O1834" i="8"/>
  <c r="O1835" i="8"/>
  <c r="O1836" i="8"/>
  <c r="O1837" i="8"/>
  <c r="O1838" i="8"/>
  <c r="O1839" i="8"/>
  <c r="O1840" i="8"/>
  <c r="O1841" i="8"/>
  <c r="O1842" i="8"/>
  <c r="O1843" i="8"/>
  <c r="O1844" i="8"/>
  <c r="O1845" i="8"/>
  <c r="O1846" i="8"/>
  <c r="O1847" i="8"/>
  <c r="O1848" i="8"/>
  <c r="O1849" i="8"/>
  <c r="O1850" i="8"/>
  <c r="O1851" i="8"/>
  <c r="O1852" i="8"/>
  <c r="O1853" i="8"/>
  <c r="O1854" i="8"/>
  <c r="O1855" i="8"/>
  <c r="O1856" i="8"/>
  <c r="O1857" i="8"/>
  <c r="O1858" i="8"/>
  <c r="O1859" i="8"/>
  <c r="O1860" i="8"/>
  <c r="O1861" i="8"/>
  <c r="O1862" i="8"/>
  <c r="O1863" i="8"/>
  <c r="O1864" i="8"/>
  <c r="O1865" i="8"/>
  <c r="O1866" i="8"/>
  <c r="O1867" i="8"/>
  <c r="O1868" i="8"/>
  <c r="O1869" i="8"/>
  <c r="O1870" i="8"/>
  <c r="O1871" i="8"/>
  <c r="O1872" i="8"/>
  <c r="O1873" i="8"/>
  <c r="O1874" i="8"/>
  <c r="O1875" i="8"/>
  <c r="O1876" i="8"/>
  <c r="O1877" i="8"/>
  <c r="O1878" i="8"/>
  <c r="O1879" i="8"/>
  <c r="O1880" i="8"/>
  <c r="O1881" i="8"/>
  <c r="O1882" i="8"/>
  <c r="O1883" i="8"/>
  <c r="O1884" i="8"/>
  <c r="O1885" i="8"/>
  <c r="O1886" i="8"/>
  <c r="O1887" i="8"/>
  <c r="O1888" i="8"/>
  <c r="O1889" i="8"/>
  <c r="O1890" i="8"/>
  <c r="O1891" i="8"/>
  <c r="O1892" i="8"/>
  <c r="O1893" i="8"/>
  <c r="O1894" i="8"/>
  <c r="O1895" i="8"/>
  <c r="O1896" i="8"/>
  <c r="O1897" i="8"/>
  <c r="O1898" i="8"/>
  <c r="O1899" i="8"/>
  <c r="O1900" i="8"/>
  <c r="O1901" i="8"/>
  <c r="O1902" i="8"/>
  <c r="O1903" i="8"/>
  <c r="O1904" i="8"/>
  <c r="O1905" i="8"/>
  <c r="O1906" i="8"/>
  <c r="O1907" i="8"/>
  <c r="O1908" i="8"/>
  <c r="O1909" i="8"/>
  <c r="O1910" i="8"/>
  <c r="O1911" i="8"/>
  <c r="O1912" i="8"/>
  <c r="O1913" i="8"/>
  <c r="O1914" i="8"/>
  <c r="O1915" i="8"/>
  <c r="O1916" i="8"/>
  <c r="O1917" i="8"/>
  <c r="O1918" i="8"/>
  <c r="O1919" i="8"/>
  <c r="O1920" i="8"/>
  <c r="O1921" i="8"/>
  <c r="O1922" i="8"/>
  <c r="O1923" i="8"/>
  <c r="O1924" i="8"/>
  <c r="O1925" i="8"/>
  <c r="O1926" i="8"/>
  <c r="O1927" i="8"/>
  <c r="O1928" i="8"/>
  <c r="O1929" i="8"/>
  <c r="O1930" i="8"/>
  <c r="O1931" i="8"/>
  <c r="O1932" i="8"/>
  <c r="O1933" i="8"/>
  <c r="O1934" i="8"/>
  <c r="O1935" i="8"/>
  <c r="O1936" i="8"/>
  <c r="O1937" i="8"/>
  <c r="O1938" i="8"/>
  <c r="O1939" i="8"/>
  <c r="O1940" i="8"/>
  <c r="O1941" i="8"/>
  <c r="O1942" i="8"/>
  <c r="O1943" i="8"/>
  <c r="O1944" i="8"/>
  <c r="O1945" i="8"/>
  <c r="O1946" i="8"/>
  <c r="O1947" i="8"/>
  <c r="O1948" i="8"/>
  <c r="O1949" i="8"/>
  <c r="O1950" i="8"/>
  <c r="O1951" i="8"/>
  <c r="O1952" i="8"/>
  <c r="O1953" i="8"/>
  <c r="O1954" i="8"/>
  <c r="O1955" i="8"/>
  <c r="O1956" i="8"/>
  <c r="O1957" i="8"/>
  <c r="O1958" i="8"/>
  <c r="O1959" i="8"/>
  <c r="O1960" i="8"/>
  <c r="O1961" i="8"/>
  <c r="O1962" i="8"/>
  <c r="O1963" i="8"/>
  <c r="O1964" i="8"/>
  <c r="O1965" i="8"/>
  <c r="O1966" i="8"/>
  <c r="O1967" i="8"/>
  <c r="O1968" i="8"/>
  <c r="O1969" i="8"/>
  <c r="O1970" i="8"/>
  <c r="O1971" i="8"/>
  <c r="O1972" i="8"/>
  <c r="O1973" i="8"/>
  <c r="O1974" i="8"/>
  <c r="O1975" i="8"/>
  <c r="O1976" i="8"/>
  <c r="O1977" i="8"/>
  <c r="O1978" i="8"/>
  <c r="O1979" i="8"/>
  <c r="O1980" i="8"/>
  <c r="O1981" i="8"/>
  <c r="O1982" i="8"/>
  <c r="O1983" i="8"/>
  <c r="O1984" i="8"/>
  <c r="O1985" i="8"/>
  <c r="O1986" i="8"/>
  <c r="O1987" i="8"/>
  <c r="O1988" i="8"/>
  <c r="O1989" i="8"/>
  <c r="O1990" i="8"/>
  <c r="O1991" i="8"/>
  <c r="O1992" i="8"/>
  <c r="O1993" i="8"/>
  <c r="O1994" i="8"/>
  <c r="O1995" i="8"/>
  <c r="O1996" i="8"/>
  <c r="O1997" i="8"/>
  <c r="O1998" i="8"/>
  <c r="O1999" i="8"/>
  <c r="O2000" i="8"/>
  <c r="O2001" i="8"/>
  <c r="O2002" i="8"/>
  <c r="O2003" i="8"/>
  <c r="O2004" i="8"/>
  <c r="O2005" i="8"/>
  <c r="O2006" i="8"/>
  <c r="O2007" i="8"/>
  <c r="O2008" i="8"/>
  <c r="O2009" i="8"/>
  <c r="O2010" i="8"/>
  <c r="O2011" i="8"/>
  <c r="O2012" i="8"/>
  <c r="O2013" i="8"/>
  <c r="O2014" i="8"/>
  <c r="O2015" i="8"/>
  <c r="O2016" i="8"/>
  <c r="O2017" i="8"/>
  <c r="O2018" i="8"/>
  <c r="O2019" i="8"/>
  <c r="O2020" i="8"/>
  <c r="O2021" i="8"/>
  <c r="O2022" i="8"/>
  <c r="O2023" i="8"/>
  <c r="O2024" i="8"/>
  <c r="O2025" i="8"/>
  <c r="O2026" i="8"/>
  <c r="O2027" i="8"/>
  <c r="O2028" i="8"/>
  <c r="O2029" i="8"/>
  <c r="O2030" i="8"/>
  <c r="O2031" i="8"/>
  <c r="O2032" i="8"/>
  <c r="O2033" i="8"/>
  <c r="O2034" i="8"/>
  <c r="O2035" i="8"/>
  <c r="O2036" i="8"/>
  <c r="O2037" i="8"/>
  <c r="O2038" i="8"/>
  <c r="O2039" i="8"/>
  <c r="O2040" i="8"/>
  <c r="O2041" i="8"/>
  <c r="O2042" i="8"/>
  <c r="O2043" i="8"/>
  <c r="O2044" i="8"/>
  <c r="O2045" i="8"/>
  <c r="O2046" i="8"/>
  <c r="O2047" i="8"/>
  <c r="O2048" i="8"/>
  <c r="O2049" i="8"/>
  <c r="O2050" i="8"/>
  <c r="O2051" i="8"/>
  <c r="O2052" i="8"/>
  <c r="O2053" i="8"/>
  <c r="O2054" i="8"/>
  <c r="O2055" i="8"/>
  <c r="O2056" i="8"/>
  <c r="O2057" i="8"/>
  <c r="O2058" i="8"/>
  <c r="O2059" i="8"/>
  <c r="O2060" i="8"/>
  <c r="O2061" i="8"/>
  <c r="O2062" i="8"/>
  <c r="O2063" i="8"/>
  <c r="O2064" i="8"/>
  <c r="O2065" i="8"/>
  <c r="O2066" i="8"/>
  <c r="O2067" i="8"/>
  <c r="O2068" i="8"/>
  <c r="O2069" i="8"/>
  <c r="O2070" i="8"/>
  <c r="O2071" i="8"/>
  <c r="O2072" i="8"/>
  <c r="O2073" i="8"/>
  <c r="O2074" i="8"/>
  <c r="O2075" i="8"/>
  <c r="O2076" i="8"/>
  <c r="O2077" i="8"/>
  <c r="O2078" i="8"/>
  <c r="O2079" i="8"/>
  <c r="O2080" i="8"/>
  <c r="O2081" i="8"/>
  <c r="O2082" i="8"/>
  <c r="O2083" i="8"/>
  <c r="O2084" i="8"/>
  <c r="O2085" i="8"/>
  <c r="O2086" i="8"/>
  <c r="O2087" i="8"/>
  <c r="O2088" i="8"/>
  <c r="O2089" i="8"/>
  <c r="O2090" i="8"/>
  <c r="O2091" i="8"/>
  <c r="O2092" i="8"/>
  <c r="O2093" i="8"/>
  <c r="O2094" i="8"/>
  <c r="O2095" i="8"/>
  <c r="O2096" i="8"/>
  <c r="O2097" i="8"/>
  <c r="O2098" i="8"/>
  <c r="O2099" i="8"/>
  <c r="O2100" i="8"/>
  <c r="O2101" i="8"/>
  <c r="O2102" i="8"/>
  <c r="O2103" i="8"/>
  <c r="O2104" i="8"/>
  <c r="O2105" i="8"/>
  <c r="O2106" i="8"/>
  <c r="O2107" i="8"/>
  <c r="O2108" i="8"/>
  <c r="O2109" i="8"/>
  <c r="O2110" i="8"/>
  <c r="O2111" i="8"/>
  <c r="O2112" i="8"/>
  <c r="O2113" i="8"/>
  <c r="O2114" i="8"/>
  <c r="O2115" i="8"/>
  <c r="O2116" i="8"/>
  <c r="O2117" i="8"/>
  <c r="O2118" i="8"/>
  <c r="O2119" i="8"/>
  <c r="O2120" i="8"/>
  <c r="O2121" i="8"/>
  <c r="O2122" i="8"/>
  <c r="O2123" i="8"/>
  <c r="O2124" i="8"/>
  <c r="O2125" i="8"/>
  <c r="O2126" i="8"/>
  <c r="O2127" i="8"/>
  <c r="O2128" i="8"/>
  <c r="O2129" i="8"/>
  <c r="O2130" i="8"/>
  <c r="O2131" i="8"/>
  <c r="O2132" i="8"/>
  <c r="O2133" i="8"/>
  <c r="O2134" i="8"/>
  <c r="O2135" i="8"/>
  <c r="O2136" i="8"/>
  <c r="O2137" i="8"/>
  <c r="O2138" i="8"/>
  <c r="O2139" i="8"/>
  <c r="O2140" i="8"/>
  <c r="O2141" i="8"/>
  <c r="O2142" i="8"/>
  <c r="O2143" i="8"/>
  <c r="O2144" i="8"/>
  <c r="O2145" i="8"/>
  <c r="O2146" i="8"/>
  <c r="O2147" i="8"/>
  <c r="O2148" i="8"/>
  <c r="O2149" i="8"/>
  <c r="O2150" i="8"/>
  <c r="O2151" i="8"/>
  <c r="O2152" i="8"/>
  <c r="O2153" i="8"/>
  <c r="O2154" i="8"/>
  <c r="O2155" i="8"/>
  <c r="O2156" i="8"/>
  <c r="O2157" i="8"/>
  <c r="O2158" i="8"/>
  <c r="O2159" i="8"/>
  <c r="O2160" i="8"/>
  <c r="O2161" i="8"/>
  <c r="O2162" i="8"/>
  <c r="O2163" i="8"/>
  <c r="O2164" i="8"/>
  <c r="O2165" i="8"/>
  <c r="O2166" i="8"/>
  <c r="O2167" i="8"/>
  <c r="O2168" i="8"/>
  <c r="O2169" i="8"/>
  <c r="O2170" i="8"/>
  <c r="O2171" i="8"/>
  <c r="O2172" i="8"/>
  <c r="O2173" i="8"/>
  <c r="O2174" i="8"/>
  <c r="O2175" i="8"/>
  <c r="O2176" i="8"/>
  <c r="O2177" i="8"/>
  <c r="O2178" i="8"/>
  <c r="O2179" i="8"/>
  <c r="O2180" i="8"/>
  <c r="O2181" i="8"/>
  <c r="O2182" i="8"/>
  <c r="O2183" i="8"/>
  <c r="O2184" i="8"/>
  <c r="O2185" i="8"/>
  <c r="O2186" i="8"/>
  <c r="O2187" i="8"/>
  <c r="O2188" i="8"/>
  <c r="O2189" i="8"/>
  <c r="O2190" i="8"/>
  <c r="O2191" i="8"/>
  <c r="O2192" i="8"/>
  <c r="O2193" i="8"/>
  <c r="O2194" i="8"/>
  <c r="O2195" i="8"/>
  <c r="O2196" i="8"/>
  <c r="O2197" i="8"/>
  <c r="O2198" i="8"/>
  <c r="O2199" i="8"/>
  <c r="O2200" i="8"/>
  <c r="O2201" i="8"/>
  <c r="O2202" i="8"/>
  <c r="O2203" i="8"/>
  <c r="O2204" i="8"/>
  <c r="O2205" i="8"/>
  <c r="O2206" i="8"/>
  <c r="O2207" i="8"/>
  <c r="O2208" i="8"/>
  <c r="O2209" i="8"/>
  <c r="O2210" i="8"/>
  <c r="O2211" i="8"/>
  <c r="O2212" i="8"/>
  <c r="O2213" i="8"/>
  <c r="O2214" i="8"/>
  <c r="O2215" i="8"/>
  <c r="O2216" i="8"/>
  <c r="O2217" i="8"/>
  <c r="O2218" i="8"/>
  <c r="O2219" i="8"/>
  <c r="O2220" i="8"/>
  <c r="O2221" i="8"/>
  <c r="O2222" i="8"/>
  <c r="O2223" i="8"/>
  <c r="O2224" i="8"/>
  <c r="O2225" i="8"/>
  <c r="O2226" i="8"/>
  <c r="O2227" i="8"/>
  <c r="O2228" i="8"/>
  <c r="O2229" i="8"/>
  <c r="O2230" i="8"/>
  <c r="O2231" i="8"/>
  <c r="O2232" i="8"/>
  <c r="O2233" i="8"/>
  <c r="O2234" i="8"/>
  <c r="O2235" i="8"/>
  <c r="O2236" i="8"/>
  <c r="O2237" i="8"/>
  <c r="O2238" i="8"/>
  <c r="O2239" i="8"/>
  <c r="O2240" i="8"/>
  <c r="O2241" i="8"/>
  <c r="O2242" i="8"/>
  <c r="O2243" i="8"/>
  <c r="O2244" i="8"/>
  <c r="O2245" i="8"/>
  <c r="O2246" i="8"/>
  <c r="O2247" i="8"/>
  <c r="O2248" i="8"/>
  <c r="O2249" i="8"/>
  <c r="O2250" i="8"/>
  <c r="O2251" i="8"/>
  <c r="O2252" i="8"/>
  <c r="O2253" i="8"/>
  <c r="O2254" i="8"/>
  <c r="O2255" i="8"/>
  <c r="O2256" i="8"/>
  <c r="O2257" i="8"/>
  <c r="O2258" i="8"/>
  <c r="O2259" i="8"/>
  <c r="O2260" i="8"/>
  <c r="O2261" i="8"/>
  <c r="O2262" i="8"/>
  <c r="O2263" i="8"/>
  <c r="O2264" i="8"/>
  <c r="O2265" i="8"/>
  <c r="O2266" i="8"/>
  <c r="O2267" i="8"/>
  <c r="O2268" i="8"/>
  <c r="O2269" i="8"/>
  <c r="O2270" i="8"/>
  <c r="O2271" i="8"/>
  <c r="O2272" i="8"/>
  <c r="O2273" i="8"/>
  <c r="O2274" i="8"/>
  <c r="O2275" i="8"/>
  <c r="O2276" i="8"/>
  <c r="O2277" i="8"/>
  <c r="O2278" i="8"/>
  <c r="O2279" i="8"/>
  <c r="O2280" i="8"/>
  <c r="O2281" i="8"/>
  <c r="O2282" i="8"/>
  <c r="O2283" i="8"/>
  <c r="O2284" i="8"/>
  <c r="O2285" i="8"/>
  <c r="O2286" i="8"/>
  <c r="O2287" i="8"/>
  <c r="O2288" i="8"/>
  <c r="O2289" i="8"/>
  <c r="O2290" i="8"/>
  <c r="O2291" i="8"/>
  <c r="O2292" i="8"/>
  <c r="O2293" i="8"/>
  <c r="O2294" i="8"/>
  <c r="O2295" i="8"/>
  <c r="O2296" i="8"/>
  <c r="O2297" i="8"/>
  <c r="O2298" i="8"/>
  <c r="O2299" i="8"/>
  <c r="O2300" i="8"/>
  <c r="O2301" i="8"/>
  <c r="O2302" i="8"/>
  <c r="O2303" i="8"/>
  <c r="O2304" i="8"/>
  <c r="O2305" i="8"/>
  <c r="O2306" i="8"/>
  <c r="O2307" i="8"/>
  <c r="O2308" i="8"/>
  <c r="O2309" i="8"/>
  <c r="O2310" i="8"/>
  <c r="O2311" i="8"/>
  <c r="O2312" i="8"/>
  <c r="O2313" i="8"/>
  <c r="O2314" i="8"/>
  <c r="O2315" i="8"/>
  <c r="O2316" i="8"/>
  <c r="O2317" i="8"/>
  <c r="O2318" i="8"/>
  <c r="O2319" i="8"/>
  <c r="O2320" i="8"/>
  <c r="O2321" i="8"/>
  <c r="O2322" i="8"/>
  <c r="O2323" i="8"/>
  <c r="O2324" i="8"/>
  <c r="O2325" i="8"/>
  <c r="O2326" i="8"/>
  <c r="O2327" i="8"/>
  <c r="O2328" i="8"/>
  <c r="O2329" i="8"/>
  <c r="O2330" i="8"/>
  <c r="O2331" i="8"/>
  <c r="O2332" i="8"/>
  <c r="O2333" i="8"/>
  <c r="O2334" i="8"/>
  <c r="O2335" i="8"/>
  <c r="O2336" i="8"/>
  <c r="O2337" i="8"/>
  <c r="O2338" i="8"/>
  <c r="O2339" i="8"/>
  <c r="O2340" i="8"/>
  <c r="O2341" i="8"/>
  <c r="O2342" i="8"/>
  <c r="O2343" i="8"/>
  <c r="O2344" i="8"/>
  <c r="O2345" i="8"/>
  <c r="O2346" i="8"/>
  <c r="O2347" i="8"/>
  <c r="O2348" i="8"/>
  <c r="O2349" i="8"/>
  <c r="O2350" i="8"/>
  <c r="O2351" i="8"/>
  <c r="O2352" i="8"/>
  <c r="O2353" i="8"/>
  <c r="O2354" i="8"/>
  <c r="O2355" i="8"/>
  <c r="O2356" i="8"/>
  <c r="O2357" i="8"/>
  <c r="O2358" i="8"/>
  <c r="O2359" i="8"/>
  <c r="O2360" i="8"/>
  <c r="O2361" i="8"/>
  <c r="O2362" i="8"/>
  <c r="O2363" i="8"/>
  <c r="O2364" i="8"/>
  <c r="O2365" i="8"/>
  <c r="O2366" i="8"/>
  <c r="O2367" i="8"/>
  <c r="O2368" i="8"/>
  <c r="O2369" i="8"/>
  <c r="O2370" i="8"/>
  <c r="O2371" i="8"/>
  <c r="O2372" i="8"/>
  <c r="O2373" i="8"/>
  <c r="O2374" i="8"/>
  <c r="O2375" i="8"/>
  <c r="O2376" i="8"/>
  <c r="O2377" i="8"/>
  <c r="O2378" i="8"/>
  <c r="O2379" i="8"/>
  <c r="O2380" i="8"/>
  <c r="O2381" i="8"/>
  <c r="O2382" i="8"/>
  <c r="O2383" i="8"/>
  <c r="O2384" i="8"/>
  <c r="O2385" i="8"/>
  <c r="O2386" i="8"/>
  <c r="O2387" i="8"/>
  <c r="O2388" i="8"/>
  <c r="O2389" i="8"/>
  <c r="O2390" i="8"/>
  <c r="O2391" i="8"/>
  <c r="O2392" i="8"/>
  <c r="O2393" i="8"/>
  <c r="O2394" i="8"/>
  <c r="O2395" i="8"/>
  <c r="O2396" i="8"/>
  <c r="O2397" i="8"/>
  <c r="O2398" i="8"/>
  <c r="O2399" i="8"/>
  <c r="O2400" i="8"/>
  <c r="O2401" i="8"/>
  <c r="O2402" i="8"/>
  <c r="O2403" i="8"/>
  <c r="O2404" i="8"/>
  <c r="O2405" i="8"/>
  <c r="O2406" i="8"/>
  <c r="O2407" i="8"/>
  <c r="O2408" i="8"/>
  <c r="O2409" i="8"/>
  <c r="O2410" i="8"/>
  <c r="O2411" i="8"/>
  <c r="O2412" i="8"/>
  <c r="O2413" i="8"/>
  <c r="O2414" i="8"/>
  <c r="O2415" i="8"/>
  <c r="O2416" i="8"/>
  <c r="O2417" i="8"/>
  <c r="O2418" i="8"/>
  <c r="O2419" i="8"/>
  <c r="O2420" i="8"/>
  <c r="O2421" i="8"/>
  <c r="O2422" i="8"/>
  <c r="O2423" i="8"/>
  <c r="O2424" i="8"/>
  <c r="O2425" i="8"/>
  <c r="O2426" i="8"/>
  <c r="O2427" i="8"/>
  <c r="O2428" i="8"/>
  <c r="O2429" i="8"/>
  <c r="O2430" i="8"/>
  <c r="O2431" i="8"/>
  <c r="O2432" i="8"/>
  <c r="O2433" i="8"/>
  <c r="O2434" i="8"/>
  <c r="O2435" i="8"/>
  <c r="O2436" i="8"/>
  <c r="O2437" i="8"/>
  <c r="O2438" i="8"/>
  <c r="O2439" i="8"/>
  <c r="O2440" i="8"/>
  <c r="O2441" i="8"/>
  <c r="O2442" i="8"/>
  <c r="O2443" i="8"/>
  <c r="O2444" i="8"/>
  <c r="O2445" i="8"/>
  <c r="O2446" i="8"/>
  <c r="O2447" i="8"/>
  <c r="O2448" i="8"/>
  <c r="O2449" i="8"/>
  <c r="O2450" i="8"/>
  <c r="O2451" i="8"/>
  <c r="O2452" i="8"/>
  <c r="O2453" i="8"/>
  <c r="O2454" i="8"/>
  <c r="O2455" i="8"/>
  <c r="O2456" i="8"/>
  <c r="O2457" i="8"/>
  <c r="O2458" i="8"/>
  <c r="O2459" i="8"/>
  <c r="O2460" i="8"/>
  <c r="O2461" i="8"/>
  <c r="O2462" i="8"/>
  <c r="O2463" i="8"/>
  <c r="O2464" i="8"/>
  <c r="O2465" i="8"/>
  <c r="O2466" i="8"/>
  <c r="O2467" i="8"/>
  <c r="O2468" i="8"/>
  <c r="O2469" i="8"/>
  <c r="O2470" i="8"/>
  <c r="O2471" i="8"/>
  <c r="O2472" i="8"/>
  <c r="O2473" i="8"/>
  <c r="O2474" i="8"/>
  <c r="O2475" i="8"/>
  <c r="O2476" i="8"/>
  <c r="O2477" i="8"/>
  <c r="O2478" i="8"/>
  <c r="O2479" i="8"/>
  <c r="O2480" i="8"/>
  <c r="O2481" i="8"/>
  <c r="O2482" i="8"/>
  <c r="O2483" i="8"/>
  <c r="O2484" i="8"/>
  <c r="O2485" i="8"/>
  <c r="O2486" i="8"/>
  <c r="O2487" i="8"/>
  <c r="O2488" i="8"/>
  <c r="O2489" i="8"/>
  <c r="O2490" i="8"/>
  <c r="O2491" i="8"/>
  <c r="O2492" i="8"/>
  <c r="O2493" i="8"/>
  <c r="O2494" i="8"/>
  <c r="O2495" i="8"/>
  <c r="O2496" i="8"/>
  <c r="O2497" i="8"/>
  <c r="O2498" i="8"/>
  <c r="O2499" i="8"/>
  <c r="O2500" i="8"/>
  <c r="O2501" i="8"/>
  <c r="O2502" i="8"/>
  <c r="O2503" i="8"/>
  <c r="O2504" i="8"/>
  <c r="O2505" i="8"/>
  <c r="O2506" i="8"/>
  <c r="O2507" i="8"/>
  <c r="O2508" i="8"/>
  <c r="O2509" i="8"/>
  <c r="O2510" i="8"/>
  <c r="O2511" i="8"/>
  <c r="O2512" i="8"/>
  <c r="O2513" i="8"/>
  <c r="O2514" i="8"/>
  <c r="O2515" i="8"/>
  <c r="O2516" i="8"/>
  <c r="O2517" i="8"/>
  <c r="O2518" i="8"/>
  <c r="O2519" i="8"/>
  <c r="O2520" i="8"/>
  <c r="O2521" i="8"/>
  <c r="O2522" i="8"/>
  <c r="O2523" i="8"/>
  <c r="O2524" i="8"/>
  <c r="O2525" i="8"/>
  <c r="O2526" i="8"/>
  <c r="O2527" i="8"/>
  <c r="O2528" i="8"/>
  <c r="O2529" i="8"/>
  <c r="O2530" i="8"/>
  <c r="O2531" i="8"/>
  <c r="O2532" i="8"/>
  <c r="O2533" i="8"/>
  <c r="O2534" i="8"/>
  <c r="O2535" i="8"/>
  <c r="O2536" i="8"/>
  <c r="O2537" i="8"/>
  <c r="O2538" i="8"/>
  <c r="O2539" i="8"/>
  <c r="O2540" i="8"/>
  <c r="O2541" i="8"/>
  <c r="O2542" i="8"/>
  <c r="O2543" i="8"/>
  <c r="O2544" i="8"/>
  <c r="O2545" i="8"/>
  <c r="O2546" i="8"/>
  <c r="O2547" i="8"/>
  <c r="O2548" i="8"/>
  <c r="O2549" i="8"/>
  <c r="O2550" i="8"/>
  <c r="O2551" i="8"/>
  <c r="O2552" i="8"/>
  <c r="O2553" i="8"/>
  <c r="O2554" i="8"/>
  <c r="O2555" i="8"/>
  <c r="O2556" i="8"/>
  <c r="O2557" i="8"/>
  <c r="O2558" i="8"/>
  <c r="O2559" i="8"/>
  <c r="O2560" i="8"/>
  <c r="O2561" i="8"/>
  <c r="O2562" i="8"/>
  <c r="O2563" i="8"/>
  <c r="O2564" i="8"/>
  <c r="O2565" i="8"/>
  <c r="O2566" i="8"/>
  <c r="O2567" i="8"/>
  <c r="O2568" i="8"/>
  <c r="O2569" i="8"/>
  <c r="O2570" i="8"/>
  <c r="O2571" i="8"/>
  <c r="O2572" i="8"/>
  <c r="O2573" i="8"/>
  <c r="O2574" i="8"/>
  <c r="O2575" i="8"/>
  <c r="O2576" i="8"/>
  <c r="O2577" i="8"/>
  <c r="O2578" i="8"/>
  <c r="O2579" i="8"/>
  <c r="O2580" i="8"/>
  <c r="O2581" i="8"/>
  <c r="O2582" i="8"/>
  <c r="O2583" i="8"/>
  <c r="O2584" i="8"/>
  <c r="O2585" i="8"/>
  <c r="O2586" i="8"/>
  <c r="O2587" i="8"/>
  <c r="O2588" i="8"/>
  <c r="O2589" i="8"/>
  <c r="O2590" i="8"/>
  <c r="O2591" i="8"/>
  <c r="O2592" i="8"/>
  <c r="O2593" i="8"/>
  <c r="O2594" i="8"/>
  <c r="O2595" i="8"/>
  <c r="O2596" i="8"/>
  <c r="O2597" i="8"/>
  <c r="O2598" i="8"/>
  <c r="O2599" i="8"/>
  <c r="O2600" i="8"/>
  <c r="O2601" i="8"/>
  <c r="O2602" i="8"/>
  <c r="O2603" i="8"/>
  <c r="O2604" i="8"/>
  <c r="O2605" i="8"/>
  <c r="O2606" i="8"/>
  <c r="O2607" i="8"/>
  <c r="O2608" i="8"/>
  <c r="O2609" i="8"/>
  <c r="O2610" i="8"/>
  <c r="O2611" i="8"/>
  <c r="O2612" i="8"/>
  <c r="O2613" i="8"/>
  <c r="O2614" i="8"/>
  <c r="O2615" i="8"/>
  <c r="O2616" i="8"/>
  <c r="O2617" i="8"/>
  <c r="O2618" i="8"/>
  <c r="O2619" i="8"/>
  <c r="O2620" i="8"/>
  <c r="O2621" i="8"/>
  <c r="O2622" i="8"/>
  <c r="O2623" i="8"/>
  <c r="O2624" i="8"/>
  <c r="O2625" i="8"/>
  <c r="O2626" i="8"/>
  <c r="O2627" i="8"/>
  <c r="O2628" i="8"/>
  <c r="O2629" i="8"/>
  <c r="O2630" i="8"/>
  <c r="O2631" i="8"/>
  <c r="O2632" i="8"/>
  <c r="O2633" i="8"/>
  <c r="O2634" i="8"/>
  <c r="O2635" i="8"/>
  <c r="O2636" i="8"/>
  <c r="O2637" i="8"/>
  <c r="O2638" i="8"/>
  <c r="O2639" i="8"/>
  <c r="O2640" i="8"/>
  <c r="O2641" i="8"/>
  <c r="O2642" i="8"/>
  <c r="O2643" i="8"/>
  <c r="O2644" i="8"/>
  <c r="O2645" i="8"/>
  <c r="O2646" i="8"/>
  <c r="O2647" i="8"/>
  <c r="O2648" i="8"/>
  <c r="O2649" i="8"/>
  <c r="O2650" i="8"/>
  <c r="O2651" i="8"/>
  <c r="O2652" i="8"/>
  <c r="O2653" i="8"/>
  <c r="O2654" i="8"/>
  <c r="O2655" i="8"/>
  <c r="O2656" i="8"/>
  <c r="O2657" i="8"/>
  <c r="O2658" i="8"/>
  <c r="O2659" i="8"/>
  <c r="O2660" i="8"/>
  <c r="O2661" i="8"/>
  <c r="O2662" i="8"/>
  <c r="O2663" i="8"/>
  <c r="O2664" i="8"/>
  <c r="O2665" i="8"/>
  <c r="O2666" i="8"/>
  <c r="O2667" i="8"/>
  <c r="O2668" i="8"/>
  <c r="O2669" i="8"/>
  <c r="O2670" i="8"/>
  <c r="O2671" i="8"/>
  <c r="O2672" i="8"/>
  <c r="O2673" i="8"/>
  <c r="O2674" i="8"/>
  <c r="O2675" i="8"/>
  <c r="O2676" i="8"/>
  <c r="O2677" i="8"/>
  <c r="O2678" i="8"/>
  <c r="O2679" i="8"/>
  <c r="O2680" i="8"/>
  <c r="O2681" i="8"/>
  <c r="O2682" i="8"/>
  <c r="O2683" i="8"/>
  <c r="O2684" i="8"/>
  <c r="O2685" i="8"/>
  <c r="O2686" i="8"/>
  <c r="O2687" i="8"/>
  <c r="O2688" i="8"/>
  <c r="O2689" i="8"/>
  <c r="O2690" i="8"/>
  <c r="O2691" i="8"/>
  <c r="O2692" i="8"/>
  <c r="O2693" i="8"/>
  <c r="O2694" i="8"/>
  <c r="O2695" i="8"/>
  <c r="O2696" i="8"/>
  <c r="O2697" i="8"/>
  <c r="O2698" i="8"/>
  <c r="O2699" i="8"/>
  <c r="O2700" i="8"/>
  <c r="O2701" i="8"/>
  <c r="O2702" i="8"/>
  <c r="O2703" i="8"/>
  <c r="O2704" i="8"/>
  <c r="O2705" i="8"/>
  <c r="O2706" i="8"/>
  <c r="O2707" i="8"/>
  <c r="O2708" i="8"/>
  <c r="O2709" i="8"/>
  <c r="O2710" i="8"/>
  <c r="O2711" i="8"/>
  <c r="O2712" i="8"/>
  <c r="O2713" i="8"/>
  <c r="O2714" i="8"/>
  <c r="O2715" i="8"/>
  <c r="O2716" i="8"/>
  <c r="O2717" i="8"/>
  <c r="O2718" i="8"/>
  <c r="O2719" i="8"/>
  <c r="O2720" i="8"/>
  <c r="O2721" i="8"/>
  <c r="O2722" i="8"/>
  <c r="O2723" i="8"/>
  <c r="O2724" i="8"/>
  <c r="O2725" i="8"/>
  <c r="O2726" i="8"/>
  <c r="O2727" i="8"/>
  <c r="O2728" i="8"/>
  <c r="O2729" i="8"/>
  <c r="O2730" i="8"/>
  <c r="O2731" i="8"/>
  <c r="O2732" i="8"/>
  <c r="O2733" i="8"/>
  <c r="O2734" i="8"/>
  <c r="O2735" i="8"/>
  <c r="O2736" i="8"/>
  <c r="O2737" i="8"/>
  <c r="O2738" i="8"/>
  <c r="O2739" i="8"/>
  <c r="O2740" i="8"/>
  <c r="O2741" i="8"/>
  <c r="O2742" i="8"/>
  <c r="O2743" i="8"/>
  <c r="O2744" i="8"/>
  <c r="O2745" i="8"/>
  <c r="O2746" i="8"/>
  <c r="O2747" i="8"/>
  <c r="O2748" i="8"/>
  <c r="O2749" i="8"/>
  <c r="O2750" i="8"/>
  <c r="O2751" i="8"/>
  <c r="O2752" i="8"/>
  <c r="O2753" i="8"/>
  <c r="O2754" i="8"/>
  <c r="O2755" i="8"/>
  <c r="O2756" i="8"/>
  <c r="O2757" i="8"/>
  <c r="O2758" i="8"/>
  <c r="O2759" i="8"/>
  <c r="O2760" i="8"/>
  <c r="O2761" i="8"/>
  <c r="O2762" i="8"/>
  <c r="O2763" i="8"/>
  <c r="O2764" i="8"/>
  <c r="O2765" i="8"/>
  <c r="O2766" i="8"/>
  <c r="O2767" i="8"/>
  <c r="O2768" i="8"/>
  <c r="O2769" i="8"/>
  <c r="O2770" i="8"/>
  <c r="O2771" i="8"/>
  <c r="O2772" i="8"/>
  <c r="O2773" i="8"/>
  <c r="O2774" i="8"/>
  <c r="O2775" i="8"/>
  <c r="O2776" i="8"/>
  <c r="O2777" i="8"/>
  <c r="O2778" i="8"/>
  <c r="O2779" i="8"/>
  <c r="O2780" i="8"/>
  <c r="O2781" i="8"/>
  <c r="O2782" i="8"/>
  <c r="O2783" i="8"/>
  <c r="O2784" i="8"/>
  <c r="O2785" i="8"/>
  <c r="O2786" i="8"/>
  <c r="O2787" i="8"/>
  <c r="O2788" i="8"/>
  <c r="O2789" i="8"/>
  <c r="O2790" i="8"/>
  <c r="O2791" i="8"/>
  <c r="O2792" i="8"/>
  <c r="O2793" i="8"/>
  <c r="O2794" i="8"/>
  <c r="O2795" i="8"/>
  <c r="O2796" i="8"/>
  <c r="O2797" i="8"/>
  <c r="O2798" i="8"/>
  <c r="O2799" i="8"/>
  <c r="O2800" i="8"/>
  <c r="O2801" i="8"/>
  <c r="O2802" i="8"/>
  <c r="O2803" i="8"/>
  <c r="O2804" i="8"/>
  <c r="O2805" i="8"/>
  <c r="O2806" i="8"/>
  <c r="O2807" i="8"/>
  <c r="O2808" i="8"/>
  <c r="O2809" i="8"/>
  <c r="O2810" i="8"/>
  <c r="O2811" i="8"/>
  <c r="O2812" i="8"/>
  <c r="O2813" i="8"/>
  <c r="O2814" i="8"/>
  <c r="O2815" i="8"/>
  <c r="O2816" i="8"/>
  <c r="O2817" i="8"/>
  <c r="O2818" i="8"/>
  <c r="O2819" i="8"/>
  <c r="O2820" i="8"/>
  <c r="O2821" i="8"/>
  <c r="O2822" i="8"/>
  <c r="O2823" i="8"/>
  <c r="O2824" i="8"/>
  <c r="O2825" i="8"/>
  <c r="O2826" i="8"/>
  <c r="O2827" i="8"/>
  <c r="O2828" i="8"/>
  <c r="O2829" i="8"/>
  <c r="O2830" i="8"/>
  <c r="O2831" i="8"/>
  <c r="O2832" i="8"/>
  <c r="O2833" i="8"/>
  <c r="O2834" i="8"/>
  <c r="O2835" i="8"/>
  <c r="O2836" i="8"/>
  <c r="O2837" i="8"/>
  <c r="O2838" i="8"/>
  <c r="O2839" i="8"/>
  <c r="O2840" i="8"/>
  <c r="O2841" i="8"/>
  <c r="O2842" i="8"/>
  <c r="O2843" i="8"/>
  <c r="O2844" i="8"/>
  <c r="O2845" i="8"/>
  <c r="O2846" i="8"/>
  <c r="O2847" i="8"/>
  <c r="O2848" i="8"/>
  <c r="O2849" i="8"/>
  <c r="O2850" i="8"/>
  <c r="O2851" i="8"/>
  <c r="O2852" i="8"/>
  <c r="O2853" i="8"/>
  <c r="O2854" i="8"/>
  <c r="O2855" i="8"/>
  <c r="O2856" i="8"/>
  <c r="O2857" i="8"/>
  <c r="O2858" i="8"/>
  <c r="O2859" i="8"/>
  <c r="O2860" i="8"/>
  <c r="O2861" i="8"/>
  <c r="O2862" i="8"/>
  <c r="O2863" i="8"/>
  <c r="O2864" i="8"/>
  <c r="O2865" i="8"/>
  <c r="O2866" i="8"/>
  <c r="O2867" i="8"/>
  <c r="O2868" i="8"/>
  <c r="O2869" i="8"/>
  <c r="O2870" i="8"/>
  <c r="O2871" i="8"/>
  <c r="O2872" i="8"/>
  <c r="O2873" i="8"/>
  <c r="O2874" i="8"/>
  <c r="O2875" i="8"/>
  <c r="O2876" i="8"/>
  <c r="O2877" i="8"/>
  <c r="O2878" i="8"/>
  <c r="O2879" i="8"/>
  <c r="O2880" i="8"/>
  <c r="O2881" i="8"/>
  <c r="O2882" i="8"/>
  <c r="O2883" i="8"/>
  <c r="O2884" i="8"/>
  <c r="O2885" i="8"/>
  <c r="O2886" i="8"/>
  <c r="O2887" i="8"/>
  <c r="O2888" i="8"/>
  <c r="O2889" i="8"/>
  <c r="O2890" i="8"/>
  <c r="O2891" i="8"/>
  <c r="O2892" i="8"/>
  <c r="O2893" i="8"/>
  <c r="O2894" i="8"/>
  <c r="O2895" i="8"/>
  <c r="O2896" i="8"/>
  <c r="O2897" i="8"/>
  <c r="O2898" i="8"/>
  <c r="O2899" i="8"/>
  <c r="O2900" i="8"/>
  <c r="O2901" i="8"/>
  <c r="O2902" i="8"/>
  <c r="O2903" i="8"/>
  <c r="O2904" i="8"/>
  <c r="O2905" i="8"/>
  <c r="O2906" i="8"/>
  <c r="O2907" i="8"/>
  <c r="O2908" i="8"/>
  <c r="O2909" i="8"/>
  <c r="O2910" i="8"/>
  <c r="O2911" i="8"/>
  <c r="O2912" i="8"/>
  <c r="O2913" i="8"/>
  <c r="O2914" i="8"/>
  <c r="O2915" i="8"/>
  <c r="O2916" i="8"/>
  <c r="O2917" i="8"/>
  <c r="O2918" i="8"/>
  <c r="O2919" i="8"/>
  <c r="O2920" i="8"/>
  <c r="O2921" i="8"/>
  <c r="O2922" i="8"/>
  <c r="O2923" i="8"/>
  <c r="O2924" i="8"/>
  <c r="O2925" i="8"/>
  <c r="O2926" i="8"/>
  <c r="O2927" i="8"/>
  <c r="O2928" i="8"/>
  <c r="O2929" i="8"/>
  <c r="O2930" i="8"/>
  <c r="O2931" i="8"/>
  <c r="O2932" i="8"/>
  <c r="O2933" i="8"/>
  <c r="O2934" i="8"/>
  <c r="O2935" i="8"/>
  <c r="O2936" i="8"/>
  <c r="O2937" i="8"/>
  <c r="O2938" i="8"/>
  <c r="O2939" i="8"/>
  <c r="O2940" i="8"/>
  <c r="O2941" i="8"/>
  <c r="O2942" i="8"/>
  <c r="O2943" i="8"/>
  <c r="O2944" i="8"/>
  <c r="O2945" i="8"/>
  <c r="O2946" i="8"/>
  <c r="O2947" i="8"/>
  <c r="O2948" i="8"/>
  <c r="O2949" i="8"/>
  <c r="O2950" i="8"/>
  <c r="O2951" i="8"/>
  <c r="O2952" i="8"/>
  <c r="O2953" i="8"/>
  <c r="O2954" i="8"/>
  <c r="O2955" i="8"/>
  <c r="O2956" i="8"/>
  <c r="O2957" i="8"/>
  <c r="O2958" i="8"/>
  <c r="O2959" i="8"/>
  <c r="O2960" i="8"/>
  <c r="O2961" i="8"/>
  <c r="O2962" i="8"/>
  <c r="O2963" i="8"/>
  <c r="O2964" i="8"/>
  <c r="O2965" i="8"/>
  <c r="O2966" i="8"/>
  <c r="O2967" i="8"/>
  <c r="O2968" i="8"/>
  <c r="O2969" i="8"/>
  <c r="O2970" i="8"/>
  <c r="O2971" i="8"/>
  <c r="O2972" i="8"/>
  <c r="O2973" i="8"/>
  <c r="O2974" i="8"/>
  <c r="O2975" i="8"/>
  <c r="O2976" i="8"/>
  <c r="O2977" i="8"/>
  <c r="O2978" i="8"/>
  <c r="O2979" i="8"/>
  <c r="O2980" i="8"/>
  <c r="O2981" i="8"/>
  <c r="O2982" i="8"/>
  <c r="O2983" i="8"/>
  <c r="O2984" i="8"/>
  <c r="O2985" i="8"/>
  <c r="O2986" i="8"/>
  <c r="O2987" i="8"/>
  <c r="O2988" i="8"/>
  <c r="O2989" i="8"/>
  <c r="O2990" i="8"/>
  <c r="O2991" i="8"/>
  <c r="O2992" i="8"/>
  <c r="O2993" i="8"/>
  <c r="O2994" i="8"/>
  <c r="O2995" i="8"/>
  <c r="O2996" i="8"/>
  <c r="O2997" i="8"/>
  <c r="O2998" i="8"/>
  <c r="O2999" i="8"/>
  <c r="O3000" i="8"/>
  <c r="O3001" i="8"/>
  <c r="O3002" i="8"/>
  <c r="N1583" i="8"/>
  <c r="N1776" i="8"/>
  <c r="N1931" i="8"/>
  <c r="N2075" i="8"/>
  <c r="N2219" i="8"/>
  <c r="N2248" i="8"/>
  <c r="N2272" i="8"/>
  <c r="N2296" i="8"/>
  <c r="N2320" i="8"/>
  <c r="N2339" i="8"/>
  <c r="N2361" i="8"/>
  <c r="N2379" i="8"/>
  <c r="N2397" i="8"/>
  <c r="N2415" i="8"/>
  <c r="N2430" i="8"/>
  <c r="N2444" i="8"/>
  <c r="N2458" i="8"/>
  <c r="N2473" i="8"/>
  <c r="N2488" i="8"/>
  <c r="N2502" i="8"/>
  <c r="N2516" i="8"/>
  <c r="N2529" i="8"/>
  <c r="N2542" i="8"/>
  <c r="N2555" i="8"/>
  <c r="N2569" i="8"/>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14" i="8"/>
  <c r="L415" i="8"/>
  <c r="L416" i="8"/>
  <c r="L417" i="8"/>
  <c r="L418" i="8"/>
  <c r="L419" i="8"/>
  <c r="L420" i="8"/>
  <c r="L421" i="8"/>
  <c r="L422" i="8"/>
  <c r="L423" i="8"/>
  <c r="L424" i="8"/>
  <c r="L425" i="8"/>
  <c r="L426" i="8"/>
  <c r="L427" i="8"/>
  <c r="L428" i="8"/>
  <c r="L429" i="8"/>
  <c r="L430" i="8"/>
  <c r="L431" i="8"/>
  <c r="L432" i="8"/>
  <c r="L433" i="8"/>
  <c r="L434" i="8"/>
  <c r="L435" i="8"/>
  <c r="L436" i="8"/>
  <c r="L437" i="8"/>
  <c r="L438" i="8"/>
  <c r="L439" i="8"/>
  <c r="L440" i="8"/>
  <c r="L441" i="8"/>
  <c r="L442" i="8"/>
  <c r="L443" i="8"/>
  <c r="L444" i="8"/>
  <c r="L445" i="8"/>
  <c r="L446" i="8"/>
  <c r="L447" i="8"/>
  <c r="L448" i="8"/>
  <c r="L449" i="8"/>
  <c r="L450" i="8"/>
  <c r="L451" i="8"/>
  <c r="L452" i="8"/>
  <c r="L453" i="8"/>
  <c r="L454" i="8"/>
  <c r="L455" i="8"/>
  <c r="L456" i="8"/>
  <c r="L457" i="8"/>
  <c r="L458" i="8"/>
  <c r="L459" i="8"/>
  <c r="L460" i="8"/>
  <c r="L461" i="8"/>
  <c r="L462" i="8"/>
  <c r="L463" i="8"/>
  <c r="L464" i="8"/>
  <c r="L465" i="8"/>
  <c r="L466" i="8"/>
  <c r="L467" i="8"/>
  <c r="L468" i="8"/>
  <c r="L469" i="8"/>
  <c r="L470" i="8"/>
  <c r="L471" i="8"/>
  <c r="L472" i="8"/>
  <c r="L473" i="8"/>
  <c r="L474" i="8"/>
  <c r="L475" i="8"/>
  <c r="L476" i="8"/>
  <c r="L477" i="8"/>
  <c r="L478" i="8"/>
  <c r="L479" i="8"/>
  <c r="L480" i="8"/>
  <c r="L481" i="8"/>
  <c r="L482" i="8"/>
  <c r="L483" i="8"/>
  <c r="L484" i="8"/>
  <c r="L485" i="8"/>
  <c r="L486" i="8"/>
  <c r="L487" i="8"/>
  <c r="L488" i="8"/>
  <c r="L489" i="8"/>
  <c r="L490" i="8"/>
  <c r="L491" i="8"/>
  <c r="L492" i="8"/>
  <c r="L493" i="8"/>
  <c r="L494" i="8"/>
  <c r="L495" i="8"/>
  <c r="L496" i="8"/>
  <c r="L497" i="8"/>
  <c r="L498" i="8"/>
  <c r="L499" i="8"/>
  <c r="L500" i="8"/>
  <c r="L501" i="8"/>
  <c r="L502" i="8"/>
  <c r="L503" i="8"/>
  <c r="L504" i="8"/>
  <c r="L505" i="8"/>
  <c r="L506" i="8"/>
  <c r="L507" i="8"/>
  <c r="L508" i="8"/>
  <c r="L509" i="8"/>
  <c r="L510" i="8"/>
  <c r="L511" i="8"/>
  <c r="L512" i="8"/>
  <c r="L513" i="8"/>
  <c r="L514" i="8"/>
  <c r="L515" i="8"/>
  <c r="L516" i="8"/>
  <c r="L517" i="8"/>
  <c r="L518" i="8"/>
  <c r="L519" i="8"/>
  <c r="L520" i="8"/>
  <c r="L521" i="8"/>
  <c r="L522" i="8"/>
  <c r="L523" i="8"/>
  <c r="L524" i="8"/>
  <c r="L525" i="8"/>
  <c r="L526" i="8"/>
  <c r="L527" i="8"/>
  <c r="L528" i="8"/>
  <c r="L529" i="8"/>
  <c r="L530" i="8"/>
  <c r="L531" i="8"/>
  <c r="L532" i="8"/>
  <c r="L533" i="8"/>
  <c r="L534" i="8"/>
  <c r="L535" i="8"/>
  <c r="L536" i="8"/>
  <c r="L537" i="8"/>
  <c r="L538" i="8"/>
  <c r="L539" i="8"/>
  <c r="L540" i="8"/>
  <c r="L541" i="8"/>
  <c r="L542" i="8"/>
  <c r="L543" i="8"/>
  <c r="L544" i="8"/>
  <c r="L545" i="8"/>
  <c r="L546" i="8"/>
  <c r="L547" i="8"/>
  <c r="L548" i="8"/>
  <c r="L549" i="8"/>
  <c r="L550" i="8"/>
  <c r="L551" i="8"/>
  <c r="L552" i="8"/>
  <c r="L553" i="8"/>
  <c r="L554" i="8"/>
  <c r="L555" i="8"/>
  <c r="L556" i="8"/>
  <c r="L557" i="8"/>
  <c r="L558" i="8"/>
  <c r="L559" i="8"/>
  <c r="L560" i="8"/>
  <c r="L561" i="8"/>
  <c r="L562" i="8"/>
  <c r="L563" i="8"/>
  <c r="L564" i="8"/>
  <c r="L565" i="8"/>
  <c r="L566" i="8"/>
  <c r="L567" i="8"/>
  <c r="L568" i="8"/>
  <c r="L569" i="8"/>
  <c r="L570" i="8"/>
  <c r="L571" i="8"/>
  <c r="L572" i="8"/>
  <c r="L573" i="8"/>
  <c r="L574" i="8"/>
  <c r="L575" i="8"/>
  <c r="L576" i="8"/>
  <c r="L577" i="8"/>
  <c r="L578" i="8"/>
  <c r="L579" i="8"/>
  <c r="L580" i="8"/>
  <c r="L581" i="8"/>
  <c r="L582" i="8"/>
  <c r="L583" i="8"/>
  <c r="L584" i="8"/>
  <c r="L585" i="8"/>
  <c r="L586" i="8"/>
  <c r="L587" i="8"/>
  <c r="L588" i="8"/>
  <c r="L589" i="8"/>
  <c r="L590" i="8"/>
  <c r="L591" i="8"/>
  <c r="L592" i="8"/>
  <c r="L593" i="8"/>
  <c r="L594" i="8"/>
  <c r="L595" i="8"/>
  <c r="L596" i="8"/>
  <c r="L597" i="8"/>
  <c r="L598" i="8"/>
  <c r="L599" i="8"/>
  <c r="L600" i="8"/>
  <c r="L601" i="8"/>
  <c r="L602" i="8"/>
  <c r="L603" i="8"/>
  <c r="L604" i="8"/>
  <c r="L605" i="8"/>
  <c r="L606" i="8"/>
  <c r="L607" i="8"/>
  <c r="L608" i="8"/>
  <c r="L609" i="8"/>
  <c r="L610" i="8"/>
  <c r="L611" i="8"/>
  <c r="L612" i="8"/>
  <c r="L613" i="8"/>
  <c r="L614" i="8"/>
  <c r="L615" i="8"/>
  <c r="L616" i="8"/>
  <c r="L617" i="8"/>
  <c r="L618" i="8"/>
  <c r="L619" i="8"/>
  <c r="L620" i="8"/>
  <c r="L621" i="8"/>
  <c r="L622" i="8"/>
  <c r="L623" i="8"/>
  <c r="L624" i="8"/>
  <c r="L625" i="8"/>
  <c r="L626" i="8"/>
  <c r="L627" i="8"/>
  <c r="L628" i="8"/>
  <c r="L629" i="8"/>
  <c r="L630" i="8"/>
  <c r="L631" i="8"/>
  <c r="L632" i="8"/>
  <c r="L633" i="8"/>
  <c r="L634" i="8"/>
  <c r="L635" i="8"/>
  <c r="L636" i="8"/>
  <c r="L637" i="8"/>
  <c r="L638" i="8"/>
  <c r="L639" i="8"/>
  <c r="L640" i="8"/>
  <c r="L641" i="8"/>
  <c r="L642" i="8"/>
  <c r="L643" i="8"/>
  <c r="L644" i="8"/>
  <c r="L645" i="8"/>
  <c r="L646" i="8"/>
  <c r="L647" i="8"/>
  <c r="L648" i="8"/>
  <c r="L649" i="8"/>
  <c r="L650" i="8"/>
  <c r="L651" i="8"/>
  <c r="L652" i="8"/>
  <c r="L653" i="8"/>
  <c r="L654" i="8"/>
  <c r="L655" i="8"/>
  <c r="L656" i="8"/>
  <c r="L657" i="8"/>
  <c r="L658" i="8"/>
  <c r="L659" i="8"/>
  <c r="L660" i="8"/>
  <c r="L661" i="8"/>
  <c r="L662" i="8"/>
  <c r="L663" i="8"/>
  <c r="L664" i="8"/>
  <c r="L665" i="8"/>
  <c r="L666" i="8"/>
  <c r="L667" i="8"/>
  <c r="L668" i="8"/>
  <c r="L669" i="8"/>
  <c r="L670" i="8"/>
  <c r="L671" i="8"/>
  <c r="L672" i="8"/>
  <c r="L673" i="8"/>
  <c r="L674" i="8"/>
  <c r="L675" i="8"/>
  <c r="L676" i="8"/>
  <c r="L677" i="8"/>
  <c r="L678" i="8"/>
  <c r="L679" i="8"/>
  <c r="L680" i="8"/>
  <c r="L681" i="8"/>
  <c r="L682" i="8"/>
  <c r="L683" i="8"/>
  <c r="L684" i="8"/>
  <c r="L685" i="8"/>
  <c r="L686" i="8"/>
  <c r="L687" i="8"/>
  <c r="L688" i="8"/>
  <c r="L689" i="8"/>
  <c r="L690" i="8"/>
  <c r="L691" i="8"/>
  <c r="L692" i="8"/>
  <c r="L693" i="8"/>
  <c r="L694" i="8"/>
  <c r="L695" i="8"/>
  <c r="L696" i="8"/>
  <c r="L697" i="8"/>
  <c r="L698" i="8"/>
  <c r="L699" i="8"/>
  <c r="L700" i="8"/>
  <c r="L701" i="8"/>
  <c r="L702" i="8"/>
  <c r="L703" i="8"/>
  <c r="L704" i="8"/>
  <c r="L705" i="8"/>
  <c r="L706" i="8"/>
  <c r="L707" i="8"/>
  <c r="L708" i="8"/>
  <c r="L709" i="8"/>
  <c r="L710" i="8"/>
  <c r="L711" i="8"/>
  <c r="L712" i="8"/>
  <c r="L713" i="8"/>
  <c r="L714" i="8"/>
  <c r="L715" i="8"/>
  <c r="L716" i="8"/>
  <c r="L717" i="8"/>
  <c r="L718" i="8"/>
  <c r="L719" i="8"/>
  <c r="L720" i="8"/>
  <c r="L721" i="8"/>
  <c r="L722" i="8"/>
  <c r="L723" i="8"/>
  <c r="L724" i="8"/>
  <c r="L725" i="8"/>
  <c r="L726" i="8"/>
  <c r="L727" i="8"/>
  <c r="L728" i="8"/>
  <c r="L729" i="8"/>
  <c r="L730" i="8"/>
  <c r="L731" i="8"/>
  <c r="L732" i="8"/>
  <c r="L733" i="8"/>
  <c r="L734" i="8"/>
  <c r="L735" i="8"/>
  <c r="L736" i="8"/>
  <c r="L737" i="8"/>
  <c r="L738" i="8"/>
  <c r="L739" i="8"/>
  <c r="L740" i="8"/>
  <c r="L741" i="8"/>
  <c r="L742" i="8"/>
  <c r="L743" i="8"/>
  <c r="L744" i="8"/>
  <c r="L745" i="8"/>
  <c r="L746" i="8"/>
  <c r="L747" i="8"/>
  <c r="L748" i="8"/>
  <c r="L749" i="8"/>
  <c r="L750" i="8"/>
  <c r="L751" i="8"/>
  <c r="L752" i="8"/>
  <c r="L753" i="8"/>
  <c r="L754" i="8"/>
  <c r="L755" i="8"/>
  <c r="L756" i="8"/>
  <c r="L757" i="8"/>
  <c r="L758" i="8"/>
  <c r="L759" i="8"/>
  <c r="L760" i="8"/>
  <c r="L761" i="8"/>
  <c r="L762" i="8"/>
  <c r="L763" i="8"/>
  <c r="L764" i="8"/>
  <c r="L765" i="8"/>
  <c r="L766" i="8"/>
  <c r="L767" i="8"/>
  <c r="L768" i="8"/>
  <c r="L769" i="8"/>
  <c r="L770" i="8"/>
  <c r="L771" i="8"/>
  <c r="L772" i="8"/>
  <c r="L773" i="8"/>
  <c r="L774" i="8"/>
  <c r="L775" i="8"/>
  <c r="L776" i="8"/>
  <c r="L777" i="8"/>
  <c r="L778" i="8"/>
  <c r="L779" i="8"/>
  <c r="L780" i="8"/>
  <c r="L781" i="8"/>
  <c r="L782" i="8"/>
  <c r="L783" i="8"/>
  <c r="L784" i="8"/>
  <c r="L785" i="8"/>
  <c r="L786" i="8"/>
  <c r="L787" i="8"/>
  <c r="L788" i="8"/>
  <c r="L789" i="8"/>
  <c r="L790" i="8"/>
  <c r="L791" i="8"/>
  <c r="L792" i="8"/>
  <c r="L793" i="8"/>
  <c r="L794" i="8"/>
  <c r="L795" i="8"/>
  <c r="L796" i="8"/>
  <c r="L797" i="8"/>
  <c r="L798" i="8"/>
  <c r="L799" i="8"/>
  <c r="L800" i="8"/>
  <c r="L801" i="8"/>
  <c r="L802" i="8"/>
  <c r="L803" i="8"/>
  <c r="L804" i="8"/>
  <c r="L805" i="8"/>
  <c r="L806" i="8"/>
  <c r="L807" i="8"/>
  <c r="L808" i="8"/>
  <c r="L809" i="8"/>
  <c r="L810" i="8"/>
  <c r="L811" i="8"/>
  <c r="L812" i="8"/>
  <c r="L813" i="8"/>
  <c r="L814" i="8"/>
  <c r="L815" i="8"/>
  <c r="L816" i="8"/>
  <c r="L817" i="8"/>
  <c r="L818" i="8"/>
  <c r="L819" i="8"/>
  <c r="L820" i="8"/>
  <c r="L821" i="8"/>
  <c r="L822" i="8"/>
  <c r="L823" i="8"/>
  <c r="L824" i="8"/>
  <c r="L825" i="8"/>
  <c r="L826" i="8"/>
  <c r="L827" i="8"/>
  <c r="L828" i="8"/>
  <c r="L829" i="8"/>
  <c r="L830" i="8"/>
  <c r="L831" i="8"/>
  <c r="L832" i="8"/>
  <c r="L833" i="8"/>
  <c r="L834" i="8"/>
  <c r="L835" i="8"/>
  <c r="L836" i="8"/>
  <c r="L837" i="8"/>
  <c r="L838" i="8"/>
  <c r="L839" i="8"/>
  <c r="L840" i="8"/>
  <c r="L841" i="8"/>
  <c r="L842" i="8"/>
  <c r="L843" i="8"/>
  <c r="L844" i="8"/>
  <c r="L845" i="8"/>
  <c r="L846" i="8"/>
  <c r="L847" i="8"/>
  <c r="L848" i="8"/>
  <c r="L849" i="8"/>
  <c r="L850" i="8"/>
  <c r="L851" i="8"/>
  <c r="L852" i="8"/>
  <c r="L853" i="8"/>
  <c r="L854" i="8"/>
  <c r="L855" i="8"/>
  <c r="L856" i="8"/>
  <c r="L857" i="8"/>
  <c r="L858" i="8"/>
  <c r="L859" i="8"/>
  <c r="L860" i="8"/>
  <c r="L861" i="8"/>
  <c r="L862" i="8"/>
  <c r="L863" i="8"/>
  <c r="L864" i="8"/>
  <c r="L865" i="8"/>
  <c r="L866" i="8"/>
  <c r="L867" i="8"/>
  <c r="L868" i="8"/>
  <c r="L869" i="8"/>
  <c r="L870" i="8"/>
  <c r="L871" i="8"/>
  <c r="L872" i="8"/>
  <c r="L873" i="8"/>
  <c r="L874" i="8"/>
  <c r="L875" i="8"/>
  <c r="L876" i="8"/>
  <c r="L877" i="8"/>
  <c r="L878" i="8"/>
  <c r="L879" i="8"/>
  <c r="L880" i="8"/>
  <c r="L881" i="8"/>
  <c r="L882" i="8"/>
  <c r="L883" i="8"/>
  <c r="L884" i="8"/>
  <c r="L885" i="8"/>
  <c r="L886" i="8"/>
  <c r="L887" i="8"/>
  <c r="L888" i="8"/>
  <c r="L889" i="8"/>
  <c r="L890" i="8"/>
  <c r="L891" i="8"/>
  <c r="L892" i="8"/>
  <c r="L893" i="8"/>
  <c r="L894" i="8"/>
  <c r="L895" i="8"/>
  <c r="L896" i="8"/>
  <c r="L897" i="8"/>
  <c r="L898" i="8"/>
  <c r="L899" i="8"/>
  <c r="L900" i="8"/>
  <c r="L901" i="8"/>
  <c r="L902" i="8"/>
  <c r="L903" i="8"/>
  <c r="L904" i="8"/>
  <c r="L905" i="8"/>
  <c r="L906" i="8"/>
  <c r="L907" i="8"/>
  <c r="L908" i="8"/>
  <c r="L909" i="8"/>
  <c r="L910" i="8"/>
  <c r="L911" i="8"/>
  <c r="L912" i="8"/>
  <c r="L913" i="8"/>
  <c r="L914" i="8"/>
  <c r="L915" i="8"/>
  <c r="L916" i="8"/>
  <c r="L917" i="8"/>
  <c r="L918" i="8"/>
  <c r="L919" i="8"/>
  <c r="L920" i="8"/>
  <c r="L921" i="8"/>
  <c r="L922" i="8"/>
  <c r="L923" i="8"/>
  <c r="L924" i="8"/>
  <c r="L925" i="8"/>
  <c r="L926" i="8"/>
  <c r="L927" i="8"/>
  <c r="L928" i="8"/>
  <c r="L929" i="8"/>
  <c r="L930" i="8"/>
  <c r="L931" i="8"/>
  <c r="L932" i="8"/>
  <c r="L933" i="8"/>
  <c r="L934" i="8"/>
  <c r="L935" i="8"/>
  <c r="L936" i="8"/>
  <c r="L937" i="8"/>
  <c r="L938" i="8"/>
  <c r="L939" i="8"/>
  <c r="L940" i="8"/>
  <c r="L941" i="8"/>
  <c r="L942" i="8"/>
  <c r="L943" i="8"/>
  <c r="L944" i="8"/>
  <c r="L945" i="8"/>
  <c r="L946" i="8"/>
  <c r="L947" i="8"/>
  <c r="L948" i="8"/>
  <c r="L949" i="8"/>
  <c r="L950" i="8"/>
  <c r="L951" i="8"/>
  <c r="L952" i="8"/>
  <c r="L953" i="8"/>
  <c r="L954" i="8"/>
  <c r="L955" i="8"/>
  <c r="L956" i="8"/>
  <c r="L957" i="8"/>
  <c r="L958" i="8"/>
  <c r="L959" i="8"/>
  <c r="L960" i="8"/>
  <c r="L961" i="8"/>
  <c r="L962" i="8"/>
  <c r="L963" i="8"/>
  <c r="L964" i="8"/>
  <c r="L965" i="8"/>
  <c r="L966" i="8"/>
  <c r="L967" i="8"/>
  <c r="L968" i="8"/>
  <c r="L969" i="8"/>
  <c r="L970" i="8"/>
  <c r="L971" i="8"/>
  <c r="L972" i="8"/>
  <c r="L973" i="8"/>
  <c r="L974" i="8"/>
  <c r="L975" i="8"/>
  <c r="L976" i="8"/>
  <c r="L977" i="8"/>
  <c r="L978" i="8"/>
  <c r="L979" i="8"/>
  <c r="L980" i="8"/>
  <c r="L981" i="8"/>
  <c r="L982" i="8"/>
  <c r="L983" i="8"/>
  <c r="L984" i="8"/>
  <c r="L985" i="8"/>
  <c r="L986" i="8"/>
  <c r="L987" i="8"/>
  <c r="L988" i="8"/>
  <c r="L989" i="8"/>
  <c r="L990" i="8"/>
  <c r="L991" i="8"/>
  <c r="L992" i="8"/>
  <c r="L993" i="8"/>
  <c r="L994" i="8"/>
  <c r="L995" i="8"/>
  <c r="L996" i="8"/>
  <c r="L997" i="8"/>
  <c r="L998" i="8"/>
  <c r="L999" i="8"/>
  <c r="L1000" i="8"/>
  <c r="L1001" i="8"/>
  <c r="L1002" i="8"/>
  <c r="L1003" i="8"/>
  <c r="L1004" i="8"/>
  <c r="L1005" i="8"/>
  <c r="L1006" i="8"/>
  <c r="L1007" i="8"/>
  <c r="L1008" i="8"/>
  <c r="L1009" i="8"/>
  <c r="L1010" i="8"/>
  <c r="L1011" i="8"/>
  <c r="L1012" i="8"/>
  <c r="L1013" i="8"/>
  <c r="L1014" i="8"/>
  <c r="L1015" i="8"/>
  <c r="L1016" i="8"/>
  <c r="L1017" i="8"/>
  <c r="L1018" i="8"/>
  <c r="L1019" i="8"/>
  <c r="L1020" i="8"/>
  <c r="L1021" i="8"/>
  <c r="L1022" i="8"/>
  <c r="L1023" i="8"/>
  <c r="L1024" i="8"/>
  <c r="L1025" i="8"/>
  <c r="L1026" i="8"/>
  <c r="L1027" i="8"/>
  <c r="L1028" i="8"/>
  <c r="L1029" i="8"/>
  <c r="L1030" i="8"/>
  <c r="L1031" i="8"/>
  <c r="L1032" i="8"/>
  <c r="L1033" i="8"/>
  <c r="L1034" i="8"/>
  <c r="L1035" i="8"/>
  <c r="L1036" i="8"/>
  <c r="L1037" i="8"/>
  <c r="L1038" i="8"/>
  <c r="L1039" i="8"/>
  <c r="L1040" i="8"/>
  <c r="L1041" i="8"/>
  <c r="L1042" i="8"/>
  <c r="L1043" i="8"/>
  <c r="L1044" i="8"/>
  <c r="L1045" i="8"/>
  <c r="L1046" i="8"/>
  <c r="L1047" i="8"/>
  <c r="L1048" i="8"/>
  <c r="L1049" i="8"/>
  <c r="L1050" i="8"/>
  <c r="L1051" i="8"/>
  <c r="L1052" i="8"/>
  <c r="L1053" i="8"/>
  <c r="L1054" i="8"/>
  <c r="L1055" i="8"/>
  <c r="L1056" i="8"/>
  <c r="L1057" i="8"/>
  <c r="L1058" i="8"/>
  <c r="L1059" i="8"/>
  <c r="L1060" i="8"/>
  <c r="L1061" i="8"/>
  <c r="L1062" i="8"/>
  <c r="L1063" i="8"/>
  <c r="L1064" i="8"/>
  <c r="L1065" i="8"/>
  <c r="L1066" i="8"/>
  <c r="L1067" i="8"/>
  <c r="L1068" i="8"/>
  <c r="L1069" i="8"/>
  <c r="L1070" i="8"/>
  <c r="L1071" i="8"/>
  <c r="L1072" i="8"/>
  <c r="L1073" i="8"/>
  <c r="L1074" i="8"/>
  <c r="L1075" i="8"/>
  <c r="L1076" i="8"/>
  <c r="L1077" i="8"/>
  <c r="L1078" i="8"/>
  <c r="L1079" i="8"/>
  <c r="L1080" i="8"/>
  <c r="L1081" i="8"/>
  <c r="L1082" i="8"/>
  <c r="L1083" i="8"/>
  <c r="L1084" i="8"/>
  <c r="L1085" i="8"/>
  <c r="L1086" i="8"/>
  <c r="L1087" i="8"/>
  <c r="L1088" i="8"/>
  <c r="L1089" i="8"/>
  <c r="L1090" i="8"/>
  <c r="L1091" i="8"/>
  <c r="L1092" i="8"/>
  <c r="L1093" i="8"/>
  <c r="L1094" i="8"/>
  <c r="L1095" i="8"/>
  <c r="L1096" i="8"/>
  <c r="L1097" i="8"/>
  <c r="L1098" i="8"/>
  <c r="L1099" i="8"/>
  <c r="L1100" i="8"/>
  <c r="L1101" i="8"/>
  <c r="L1102" i="8"/>
  <c r="L1103" i="8"/>
  <c r="L1104" i="8"/>
  <c r="L1105" i="8"/>
  <c r="L1106" i="8"/>
  <c r="L1107" i="8"/>
  <c r="L1108" i="8"/>
  <c r="L1109" i="8"/>
  <c r="L1110" i="8"/>
  <c r="L1111" i="8"/>
  <c r="L1112" i="8"/>
  <c r="L1113" i="8"/>
  <c r="L1114" i="8"/>
  <c r="L1115" i="8"/>
  <c r="L1116" i="8"/>
  <c r="L1117" i="8"/>
  <c r="L1118" i="8"/>
  <c r="L1119" i="8"/>
  <c r="L1120" i="8"/>
  <c r="L1121" i="8"/>
  <c r="L1122" i="8"/>
  <c r="L1123" i="8"/>
  <c r="L1124" i="8"/>
  <c r="L1125" i="8"/>
  <c r="L1126" i="8"/>
  <c r="L1127" i="8"/>
  <c r="L1128" i="8"/>
  <c r="L1129" i="8"/>
  <c r="L1130" i="8"/>
  <c r="L1131" i="8"/>
  <c r="L1132" i="8"/>
  <c r="L1133" i="8"/>
  <c r="L1134" i="8"/>
  <c r="L1135" i="8"/>
  <c r="L1136" i="8"/>
  <c r="L1137" i="8"/>
  <c r="L1138" i="8"/>
  <c r="L1139" i="8"/>
  <c r="L1140" i="8"/>
  <c r="L1141" i="8"/>
  <c r="L1142" i="8"/>
  <c r="L1143" i="8"/>
  <c r="L1144" i="8"/>
  <c r="L1145" i="8"/>
  <c r="L1146" i="8"/>
  <c r="L1147" i="8"/>
  <c r="L1148" i="8"/>
  <c r="L1149" i="8"/>
  <c r="L1150" i="8"/>
  <c r="L1151" i="8"/>
  <c r="L1152" i="8"/>
  <c r="L1153" i="8"/>
  <c r="L1154" i="8"/>
  <c r="L1155" i="8"/>
  <c r="L1156" i="8"/>
  <c r="L1157" i="8"/>
  <c r="L1158" i="8"/>
  <c r="L1159" i="8"/>
  <c r="L1160" i="8"/>
  <c r="L1161" i="8"/>
  <c r="L1162" i="8"/>
  <c r="L1163" i="8"/>
  <c r="L1164" i="8"/>
  <c r="L1165" i="8"/>
  <c r="L1166" i="8"/>
  <c r="L1167" i="8"/>
  <c r="L1168" i="8"/>
  <c r="L1169" i="8"/>
  <c r="L1170" i="8"/>
  <c r="L1171" i="8"/>
  <c r="L1172" i="8"/>
  <c r="L1173" i="8"/>
  <c r="L1174" i="8"/>
  <c r="L1175" i="8"/>
  <c r="L1176" i="8"/>
  <c r="L1177" i="8"/>
  <c r="L1178" i="8"/>
  <c r="L1179" i="8"/>
  <c r="L1180" i="8"/>
  <c r="L1181" i="8"/>
  <c r="L1182" i="8"/>
  <c r="L1183" i="8"/>
  <c r="L1184" i="8"/>
  <c r="L1185" i="8"/>
  <c r="L1186" i="8"/>
  <c r="L1187" i="8"/>
  <c r="L1188" i="8"/>
  <c r="L1189" i="8"/>
  <c r="L1190" i="8"/>
  <c r="L1191" i="8"/>
  <c r="L1192" i="8"/>
  <c r="L1193" i="8"/>
  <c r="L1194" i="8"/>
  <c r="L1195" i="8"/>
  <c r="L1196" i="8"/>
  <c r="L1197" i="8"/>
  <c r="L1198" i="8"/>
  <c r="L1199" i="8"/>
  <c r="L1200" i="8"/>
  <c r="L1201" i="8"/>
  <c r="L1202" i="8"/>
  <c r="L1203" i="8"/>
  <c r="L1204" i="8"/>
  <c r="L1205" i="8"/>
  <c r="L1206" i="8"/>
  <c r="L1207" i="8"/>
  <c r="L1208" i="8"/>
  <c r="L1209" i="8"/>
  <c r="L1210" i="8"/>
  <c r="L1211" i="8"/>
  <c r="L1212" i="8"/>
  <c r="L1213" i="8"/>
  <c r="L1214" i="8"/>
  <c r="L1215" i="8"/>
  <c r="L1216" i="8"/>
  <c r="L1217" i="8"/>
  <c r="L1218" i="8"/>
  <c r="L1219" i="8"/>
  <c r="L1220" i="8"/>
  <c r="L1221" i="8"/>
  <c r="L1222" i="8"/>
  <c r="L1223" i="8"/>
  <c r="L1224" i="8"/>
  <c r="L1225" i="8"/>
  <c r="L1226" i="8"/>
  <c r="L1227" i="8"/>
  <c r="L1228" i="8"/>
  <c r="L1229" i="8"/>
  <c r="L1230" i="8"/>
  <c r="L1231" i="8"/>
  <c r="L1232" i="8"/>
  <c r="L1233" i="8"/>
  <c r="L1234" i="8"/>
  <c r="L1235" i="8"/>
  <c r="L1236" i="8"/>
  <c r="L1237" i="8"/>
  <c r="L1238" i="8"/>
  <c r="L1239" i="8"/>
  <c r="L1240" i="8"/>
  <c r="L1241" i="8"/>
  <c r="L1242" i="8"/>
  <c r="L1243" i="8"/>
  <c r="L1244" i="8"/>
  <c r="L1245" i="8"/>
  <c r="L1246" i="8"/>
  <c r="L1247" i="8"/>
  <c r="L1248" i="8"/>
  <c r="L1249" i="8"/>
  <c r="L1250" i="8"/>
  <c r="L1251" i="8"/>
  <c r="L1252" i="8"/>
  <c r="L1253" i="8"/>
  <c r="L1254" i="8"/>
  <c r="L1255" i="8"/>
  <c r="L1256" i="8"/>
  <c r="L1257" i="8"/>
  <c r="L1258" i="8"/>
  <c r="L1259" i="8"/>
  <c r="L1260" i="8"/>
  <c r="L1261" i="8"/>
  <c r="L1262" i="8"/>
  <c r="L1263" i="8"/>
  <c r="L1264" i="8"/>
  <c r="L1265" i="8"/>
  <c r="L1266" i="8"/>
  <c r="L1267" i="8"/>
  <c r="L1268" i="8"/>
  <c r="L1269" i="8"/>
  <c r="L1270" i="8"/>
  <c r="L1271" i="8"/>
  <c r="L1272" i="8"/>
  <c r="L1273" i="8"/>
  <c r="L1274" i="8"/>
  <c r="L1275" i="8"/>
  <c r="L1276" i="8"/>
  <c r="L1277" i="8"/>
  <c r="L1278" i="8"/>
  <c r="L1279" i="8"/>
  <c r="L1280" i="8"/>
  <c r="L1281" i="8"/>
  <c r="L1282" i="8"/>
  <c r="L1283" i="8"/>
  <c r="L1284" i="8"/>
  <c r="L1285" i="8"/>
  <c r="L1286" i="8"/>
  <c r="L1287" i="8"/>
  <c r="L1288" i="8"/>
  <c r="L1289" i="8"/>
  <c r="L1290" i="8"/>
  <c r="L1291" i="8"/>
  <c r="L1292" i="8"/>
  <c r="L1293" i="8"/>
  <c r="L1294" i="8"/>
  <c r="L1295" i="8"/>
  <c r="L1296" i="8"/>
  <c r="L1297" i="8"/>
  <c r="L1298" i="8"/>
  <c r="L1299" i="8"/>
  <c r="L1300" i="8"/>
  <c r="L1301" i="8"/>
  <c r="L1302" i="8"/>
  <c r="L1303" i="8"/>
  <c r="L1304" i="8"/>
  <c r="L1305" i="8"/>
  <c r="L1306" i="8"/>
  <c r="L1307" i="8"/>
  <c r="L1308" i="8"/>
  <c r="L1309" i="8"/>
  <c r="L1310" i="8"/>
  <c r="L1311" i="8"/>
  <c r="L1312" i="8"/>
  <c r="L1313" i="8"/>
  <c r="L1314" i="8"/>
  <c r="L1315" i="8"/>
  <c r="L1316" i="8"/>
  <c r="L1317" i="8"/>
  <c r="L1318" i="8"/>
  <c r="L1319" i="8"/>
  <c r="L1320" i="8"/>
  <c r="L1321" i="8"/>
  <c r="L1322" i="8"/>
  <c r="L1323" i="8"/>
  <c r="L1324" i="8"/>
  <c r="L1325" i="8"/>
  <c r="L1326" i="8"/>
  <c r="L1327" i="8"/>
  <c r="L1328" i="8"/>
  <c r="L1329" i="8"/>
  <c r="L1330" i="8"/>
  <c r="L1331" i="8"/>
  <c r="L1332" i="8"/>
  <c r="L1333" i="8"/>
  <c r="L1334" i="8"/>
  <c r="L1335" i="8"/>
  <c r="L1336" i="8"/>
  <c r="L1337" i="8"/>
  <c r="L1338" i="8"/>
  <c r="L1339" i="8"/>
  <c r="L1340" i="8"/>
  <c r="L1341" i="8"/>
  <c r="L1342" i="8"/>
  <c r="L1343" i="8"/>
  <c r="L1344" i="8"/>
  <c r="L1345" i="8"/>
  <c r="L1346" i="8"/>
  <c r="L1347" i="8"/>
  <c r="L1348" i="8"/>
  <c r="L1349" i="8"/>
  <c r="L1350" i="8"/>
  <c r="L1351" i="8"/>
  <c r="L1352" i="8"/>
  <c r="L1353" i="8"/>
  <c r="L1354" i="8"/>
  <c r="L1355" i="8"/>
  <c r="L1356" i="8"/>
  <c r="L1357" i="8"/>
  <c r="L1358" i="8"/>
  <c r="L1359" i="8"/>
  <c r="L1360" i="8"/>
  <c r="L1361" i="8"/>
  <c r="L1362" i="8"/>
  <c r="L1363" i="8"/>
  <c r="L1364" i="8"/>
  <c r="L1365" i="8"/>
  <c r="L1366" i="8"/>
  <c r="L1367" i="8"/>
  <c r="L1368" i="8"/>
  <c r="L1369" i="8"/>
  <c r="L1370" i="8"/>
  <c r="L1371" i="8"/>
  <c r="L1372" i="8"/>
  <c r="L1373" i="8"/>
  <c r="L1374" i="8"/>
  <c r="L1375" i="8"/>
  <c r="L1376" i="8"/>
  <c r="L1377" i="8"/>
  <c r="L1378" i="8"/>
  <c r="L1379" i="8"/>
  <c r="L1380" i="8"/>
  <c r="L1381" i="8"/>
  <c r="L1382" i="8"/>
  <c r="L1383" i="8"/>
  <c r="L1384" i="8"/>
  <c r="L1385" i="8"/>
  <c r="L1386" i="8"/>
  <c r="L1387" i="8"/>
  <c r="L1388" i="8"/>
  <c r="L1389" i="8"/>
  <c r="L1390" i="8"/>
  <c r="L1391" i="8"/>
  <c r="L1392" i="8"/>
  <c r="L1393" i="8"/>
  <c r="L1394" i="8"/>
  <c r="L1395" i="8"/>
  <c r="L1396" i="8"/>
  <c r="L1397" i="8"/>
  <c r="L1398" i="8"/>
  <c r="L1399" i="8"/>
  <c r="L1400" i="8"/>
  <c r="L1401" i="8"/>
  <c r="L1402" i="8"/>
  <c r="L1403" i="8"/>
  <c r="L1404" i="8"/>
  <c r="L1405" i="8"/>
  <c r="L1406" i="8"/>
  <c r="L1407" i="8"/>
  <c r="L1408" i="8"/>
  <c r="L1409" i="8"/>
  <c r="L1410" i="8"/>
  <c r="L1411" i="8"/>
  <c r="L1412" i="8"/>
  <c r="L1413" i="8"/>
  <c r="L1414" i="8"/>
  <c r="L1415" i="8"/>
  <c r="L1416" i="8"/>
  <c r="L1417" i="8"/>
  <c r="L1418" i="8"/>
  <c r="L1419" i="8"/>
  <c r="L1420" i="8"/>
  <c r="L1421" i="8"/>
  <c r="L1422" i="8"/>
  <c r="L1423" i="8"/>
  <c r="L1424" i="8"/>
  <c r="L1425" i="8"/>
  <c r="L1426" i="8"/>
  <c r="L1427" i="8"/>
  <c r="L1428" i="8"/>
  <c r="L1429" i="8"/>
  <c r="L1430" i="8"/>
  <c r="L1431" i="8"/>
  <c r="L1432" i="8"/>
  <c r="L1433" i="8"/>
  <c r="L1434" i="8"/>
  <c r="L1435" i="8"/>
  <c r="L1436" i="8"/>
  <c r="L1437" i="8"/>
  <c r="L1438" i="8"/>
  <c r="L1439" i="8"/>
  <c r="L1440" i="8"/>
  <c r="L1441" i="8"/>
  <c r="L1442" i="8"/>
  <c r="L1443" i="8"/>
  <c r="L1444" i="8"/>
  <c r="L1445" i="8"/>
  <c r="L1446" i="8"/>
  <c r="L1447" i="8"/>
  <c r="L1448" i="8"/>
  <c r="L1449" i="8"/>
  <c r="L1450" i="8"/>
  <c r="L1451" i="8"/>
  <c r="L1452" i="8"/>
  <c r="L1453" i="8"/>
  <c r="L1454" i="8"/>
  <c r="L1455" i="8"/>
  <c r="L1456" i="8"/>
  <c r="L1457" i="8"/>
  <c r="L1458" i="8"/>
  <c r="L1459" i="8"/>
  <c r="L1460" i="8"/>
  <c r="L1461" i="8"/>
  <c r="L1462" i="8"/>
  <c r="L1463" i="8"/>
  <c r="L1464" i="8"/>
  <c r="L1465" i="8"/>
  <c r="L1466" i="8"/>
  <c r="L1467" i="8"/>
  <c r="L1468" i="8"/>
  <c r="L1469" i="8"/>
  <c r="L1470" i="8"/>
  <c r="L1471" i="8"/>
  <c r="L1472" i="8"/>
  <c r="L1473" i="8"/>
  <c r="L1474" i="8"/>
  <c r="L1475" i="8"/>
  <c r="L1476" i="8"/>
  <c r="L1477" i="8"/>
  <c r="L1478" i="8"/>
  <c r="L1479" i="8"/>
  <c r="L1480" i="8"/>
  <c r="L1481" i="8"/>
  <c r="L1482" i="8"/>
  <c r="L1483" i="8"/>
  <c r="L1484" i="8"/>
  <c r="L1485" i="8"/>
  <c r="L1486" i="8"/>
  <c r="L1487" i="8"/>
  <c r="L1488" i="8"/>
  <c r="L1489" i="8"/>
  <c r="L1490" i="8"/>
  <c r="L1491" i="8"/>
  <c r="L1492" i="8"/>
  <c r="L1493" i="8"/>
  <c r="L1494" i="8"/>
  <c r="L1495" i="8"/>
  <c r="L1496" i="8"/>
  <c r="L1497" i="8"/>
  <c r="L1498" i="8"/>
  <c r="L1499" i="8"/>
  <c r="L1500" i="8"/>
  <c r="L1501" i="8"/>
  <c r="L1502" i="8"/>
  <c r="L1503" i="8"/>
  <c r="L1504" i="8"/>
  <c r="L1505" i="8"/>
  <c r="L1506" i="8"/>
  <c r="L1507" i="8"/>
  <c r="L1508" i="8"/>
  <c r="L1509" i="8"/>
  <c r="L1510" i="8"/>
  <c r="L1511" i="8"/>
  <c r="L1512" i="8"/>
  <c r="L1513" i="8"/>
  <c r="L1514" i="8"/>
  <c r="L1515" i="8"/>
  <c r="L1516" i="8"/>
  <c r="L1517" i="8"/>
  <c r="L1518" i="8"/>
  <c r="L1519" i="8"/>
  <c r="L1520" i="8"/>
  <c r="L1521" i="8"/>
  <c r="L1522" i="8"/>
  <c r="L1523" i="8"/>
  <c r="L1524" i="8"/>
  <c r="L1525" i="8"/>
  <c r="L1526" i="8"/>
  <c r="L1527" i="8"/>
  <c r="L1528" i="8"/>
  <c r="L1529" i="8"/>
  <c r="L1530" i="8"/>
  <c r="L1531" i="8"/>
  <c r="L1532" i="8"/>
  <c r="L1533" i="8"/>
  <c r="L1534" i="8"/>
  <c r="L1535" i="8"/>
  <c r="L1536" i="8"/>
  <c r="L1537" i="8"/>
  <c r="L1538" i="8"/>
  <c r="L1539" i="8"/>
  <c r="L1540" i="8"/>
  <c r="L1541" i="8"/>
  <c r="L1542" i="8"/>
  <c r="L1543" i="8"/>
  <c r="L1544" i="8"/>
  <c r="L1545" i="8"/>
  <c r="L1546" i="8"/>
  <c r="L1547" i="8"/>
  <c r="L1548" i="8"/>
  <c r="L1549" i="8"/>
  <c r="L1550" i="8"/>
  <c r="L1551" i="8"/>
  <c r="L1552" i="8"/>
  <c r="L1553" i="8"/>
  <c r="L1554" i="8"/>
  <c r="L1555" i="8"/>
  <c r="L1556" i="8"/>
  <c r="L1557" i="8"/>
  <c r="L1558" i="8"/>
  <c r="L1559" i="8"/>
  <c r="L1560" i="8"/>
  <c r="L1561" i="8"/>
  <c r="L1562" i="8"/>
  <c r="L1563" i="8"/>
  <c r="L1564" i="8"/>
  <c r="L1565" i="8"/>
  <c r="L1566" i="8"/>
  <c r="L1567" i="8"/>
  <c r="L1568" i="8"/>
  <c r="L1569" i="8"/>
  <c r="L1570" i="8"/>
  <c r="L1571" i="8"/>
  <c r="L1572" i="8"/>
  <c r="L1573" i="8"/>
  <c r="L1574" i="8"/>
  <c r="L1575" i="8"/>
  <c r="L1576" i="8"/>
  <c r="L1577" i="8"/>
  <c r="L1578" i="8"/>
  <c r="L1579" i="8"/>
  <c r="L1580" i="8"/>
  <c r="L1581" i="8"/>
  <c r="L1582" i="8"/>
  <c r="L1583" i="8"/>
  <c r="L1584" i="8"/>
  <c r="L1585" i="8"/>
  <c r="L1586" i="8"/>
  <c r="L1587" i="8"/>
  <c r="L1588" i="8"/>
  <c r="L1589" i="8"/>
  <c r="L1590" i="8"/>
  <c r="L1591" i="8"/>
  <c r="L1592" i="8"/>
  <c r="L1593" i="8"/>
  <c r="L1594" i="8"/>
  <c r="L1595" i="8"/>
  <c r="L1596" i="8"/>
  <c r="L1597" i="8"/>
  <c r="L1598" i="8"/>
  <c r="L1599" i="8"/>
  <c r="L1600" i="8"/>
  <c r="L1601" i="8"/>
  <c r="L1602" i="8"/>
  <c r="L1603" i="8"/>
  <c r="L1604" i="8"/>
  <c r="L1605" i="8"/>
  <c r="L1606" i="8"/>
  <c r="L1607" i="8"/>
  <c r="L1608" i="8"/>
  <c r="L1609" i="8"/>
  <c r="L1610" i="8"/>
  <c r="L1611" i="8"/>
  <c r="L1612" i="8"/>
  <c r="L1613" i="8"/>
  <c r="L1614" i="8"/>
  <c r="L1615" i="8"/>
  <c r="L1616" i="8"/>
  <c r="L1617" i="8"/>
  <c r="L1618" i="8"/>
  <c r="L1619" i="8"/>
  <c r="L1620" i="8"/>
  <c r="L1621" i="8"/>
  <c r="L1622" i="8"/>
  <c r="L1623" i="8"/>
  <c r="L1624" i="8"/>
  <c r="L1625" i="8"/>
  <c r="L1626" i="8"/>
  <c r="L1627" i="8"/>
  <c r="L1628" i="8"/>
  <c r="L1629" i="8"/>
  <c r="L1630" i="8"/>
  <c r="L1631" i="8"/>
  <c r="L1632" i="8"/>
  <c r="L1633" i="8"/>
  <c r="L1634" i="8"/>
  <c r="L1635" i="8"/>
  <c r="L1636" i="8"/>
  <c r="L1637" i="8"/>
  <c r="L1638" i="8"/>
  <c r="L1639" i="8"/>
  <c r="L1640" i="8"/>
  <c r="L1641" i="8"/>
  <c r="L1642" i="8"/>
  <c r="L1643" i="8"/>
  <c r="L1644" i="8"/>
  <c r="L1645" i="8"/>
  <c r="L1646" i="8"/>
  <c r="L1647" i="8"/>
  <c r="L1648" i="8"/>
  <c r="L1649" i="8"/>
  <c r="L1650" i="8"/>
  <c r="L1651" i="8"/>
  <c r="L1652" i="8"/>
  <c r="L1653" i="8"/>
  <c r="L1654" i="8"/>
  <c r="L1655" i="8"/>
  <c r="L1656" i="8"/>
  <c r="L1657" i="8"/>
  <c r="L1658" i="8"/>
  <c r="L1659" i="8"/>
  <c r="L1660" i="8"/>
  <c r="L1661" i="8"/>
  <c r="L1662" i="8"/>
  <c r="L1663" i="8"/>
  <c r="L1664" i="8"/>
  <c r="L1665" i="8"/>
  <c r="L1666" i="8"/>
  <c r="L1667" i="8"/>
  <c r="L1668" i="8"/>
  <c r="L1669" i="8"/>
  <c r="L1670" i="8"/>
  <c r="L1671" i="8"/>
  <c r="L1672" i="8"/>
  <c r="L1673" i="8"/>
  <c r="L1674" i="8"/>
  <c r="L1675" i="8"/>
  <c r="L1676" i="8"/>
  <c r="L1677" i="8"/>
  <c r="L1678" i="8"/>
  <c r="L1679" i="8"/>
  <c r="L1680" i="8"/>
  <c r="L1681" i="8"/>
  <c r="L1682" i="8"/>
  <c r="L1683" i="8"/>
  <c r="L1684" i="8"/>
  <c r="L1685" i="8"/>
  <c r="L1686" i="8"/>
  <c r="L1687" i="8"/>
  <c r="L1688" i="8"/>
  <c r="L1689" i="8"/>
  <c r="L1690" i="8"/>
  <c r="L1691" i="8"/>
  <c r="L1692" i="8"/>
  <c r="L1693" i="8"/>
  <c r="L1694" i="8"/>
  <c r="L1695" i="8"/>
  <c r="L1696" i="8"/>
  <c r="L1697" i="8"/>
  <c r="L1698" i="8"/>
  <c r="L1699" i="8"/>
  <c r="L1700" i="8"/>
  <c r="L1701" i="8"/>
  <c r="L1702" i="8"/>
  <c r="L1703" i="8"/>
  <c r="L1704" i="8"/>
  <c r="L1705" i="8"/>
  <c r="L1706" i="8"/>
  <c r="L1707" i="8"/>
  <c r="L1708" i="8"/>
  <c r="L1709" i="8"/>
  <c r="L1710" i="8"/>
  <c r="L1711" i="8"/>
  <c r="L1712" i="8"/>
  <c r="L1713" i="8"/>
  <c r="L1714" i="8"/>
  <c r="L1715" i="8"/>
  <c r="L1716" i="8"/>
  <c r="L1717" i="8"/>
  <c r="L1718" i="8"/>
  <c r="L1719" i="8"/>
  <c r="L1720" i="8"/>
  <c r="L1721" i="8"/>
  <c r="L1722" i="8"/>
  <c r="L1723" i="8"/>
  <c r="L1724" i="8"/>
  <c r="L1725" i="8"/>
  <c r="L1726" i="8"/>
  <c r="L1727" i="8"/>
  <c r="L1728" i="8"/>
  <c r="L1729" i="8"/>
  <c r="L1730" i="8"/>
  <c r="L1731" i="8"/>
  <c r="L1732" i="8"/>
  <c r="L1733" i="8"/>
  <c r="L1734" i="8"/>
  <c r="L1735" i="8"/>
  <c r="L1736" i="8"/>
  <c r="L1737" i="8"/>
  <c r="L1738" i="8"/>
  <c r="L1739" i="8"/>
  <c r="L1740" i="8"/>
  <c r="L1741" i="8"/>
  <c r="L1742" i="8"/>
  <c r="L1743" i="8"/>
  <c r="L1744" i="8"/>
  <c r="L1745" i="8"/>
  <c r="L1746" i="8"/>
  <c r="L1747" i="8"/>
  <c r="L1748" i="8"/>
  <c r="L1749" i="8"/>
  <c r="L1750" i="8"/>
  <c r="L1751" i="8"/>
  <c r="L1752" i="8"/>
  <c r="L1753" i="8"/>
  <c r="L1754" i="8"/>
  <c r="L1755" i="8"/>
  <c r="L1756" i="8"/>
  <c r="L1757" i="8"/>
  <c r="L1758" i="8"/>
  <c r="L1759" i="8"/>
  <c r="L1760" i="8"/>
  <c r="L1761" i="8"/>
  <c r="L1762" i="8"/>
  <c r="L1763" i="8"/>
  <c r="L1764" i="8"/>
  <c r="L1765" i="8"/>
  <c r="L1766" i="8"/>
  <c r="L1767" i="8"/>
  <c r="L1768" i="8"/>
  <c r="L1769" i="8"/>
  <c r="L1770" i="8"/>
  <c r="L1771" i="8"/>
  <c r="L1772" i="8"/>
  <c r="L1773" i="8"/>
  <c r="L1774" i="8"/>
  <c r="L1775" i="8"/>
  <c r="L1776" i="8"/>
  <c r="L1777" i="8"/>
  <c r="L1778" i="8"/>
  <c r="L1779" i="8"/>
  <c r="L1780" i="8"/>
  <c r="L1781" i="8"/>
  <c r="L1782" i="8"/>
  <c r="L1783" i="8"/>
  <c r="L1784" i="8"/>
  <c r="L1785" i="8"/>
  <c r="L1786" i="8"/>
  <c r="L1787" i="8"/>
  <c r="L1788" i="8"/>
  <c r="L1789" i="8"/>
  <c r="L1790" i="8"/>
  <c r="L1791" i="8"/>
  <c r="L1792" i="8"/>
  <c r="L1793" i="8"/>
  <c r="L1794" i="8"/>
  <c r="L1795" i="8"/>
  <c r="L1796" i="8"/>
  <c r="L1797" i="8"/>
  <c r="L1798" i="8"/>
  <c r="L1799" i="8"/>
  <c r="L1800" i="8"/>
  <c r="L1801" i="8"/>
  <c r="L1802" i="8"/>
  <c r="L1803" i="8"/>
  <c r="L1804" i="8"/>
  <c r="L1805" i="8"/>
  <c r="L1806" i="8"/>
  <c r="L1807" i="8"/>
  <c r="L1808" i="8"/>
  <c r="L1809" i="8"/>
  <c r="L1810" i="8"/>
  <c r="L1811" i="8"/>
  <c r="L1812" i="8"/>
  <c r="L1813" i="8"/>
  <c r="L1814" i="8"/>
  <c r="L1815" i="8"/>
  <c r="L1816" i="8"/>
  <c r="L1817" i="8"/>
  <c r="L1818" i="8"/>
  <c r="L1819" i="8"/>
  <c r="L1820" i="8"/>
  <c r="L1821" i="8"/>
  <c r="L1822" i="8"/>
  <c r="L1823" i="8"/>
  <c r="L1824" i="8"/>
  <c r="L1825" i="8"/>
  <c r="L1826" i="8"/>
  <c r="L1827" i="8"/>
  <c r="L1828" i="8"/>
  <c r="L1829" i="8"/>
  <c r="L1830" i="8"/>
  <c r="L1831" i="8"/>
  <c r="L1832" i="8"/>
  <c r="L1833" i="8"/>
  <c r="L1834" i="8"/>
  <c r="L1835" i="8"/>
  <c r="L1836" i="8"/>
  <c r="L1837" i="8"/>
  <c r="L1838" i="8"/>
  <c r="L1839" i="8"/>
  <c r="L1840" i="8"/>
  <c r="L1841" i="8"/>
  <c r="L1842" i="8"/>
  <c r="L1843" i="8"/>
  <c r="L1844" i="8"/>
  <c r="L1845" i="8"/>
  <c r="L1846" i="8"/>
  <c r="L1847" i="8"/>
  <c r="L1848" i="8"/>
  <c r="L1849" i="8"/>
  <c r="L1850" i="8"/>
  <c r="L1851" i="8"/>
  <c r="L1852" i="8"/>
  <c r="L1853" i="8"/>
  <c r="L1854" i="8"/>
  <c r="L1855" i="8"/>
  <c r="L1856" i="8"/>
  <c r="L1857" i="8"/>
  <c r="L1858" i="8"/>
  <c r="L1859" i="8"/>
  <c r="L1860" i="8"/>
  <c r="L1861" i="8"/>
  <c r="L1862" i="8"/>
  <c r="L1863" i="8"/>
  <c r="L1864" i="8"/>
  <c r="L1865" i="8"/>
  <c r="L1866" i="8"/>
  <c r="L1867" i="8"/>
  <c r="L1868" i="8"/>
  <c r="L1869" i="8"/>
  <c r="L1870" i="8"/>
  <c r="L1871" i="8"/>
  <c r="L1872" i="8"/>
  <c r="L1873" i="8"/>
  <c r="L1874" i="8"/>
  <c r="L1875" i="8"/>
  <c r="L1876" i="8"/>
  <c r="L1877" i="8"/>
  <c r="L1878" i="8"/>
  <c r="L1879" i="8"/>
  <c r="L1880" i="8"/>
  <c r="L1881" i="8"/>
  <c r="L1882" i="8"/>
  <c r="L1883" i="8"/>
  <c r="L1884" i="8"/>
  <c r="L1885" i="8"/>
  <c r="L1886" i="8"/>
  <c r="L1887" i="8"/>
  <c r="L1888" i="8"/>
  <c r="L1889" i="8"/>
  <c r="L1890" i="8"/>
  <c r="L1891" i="8"/>
  <c r="L1892" i="8"/>
  <c r="L1893" i="8"/>
  <c r="L1894" i="8"/>
  <c r="L1895" i="8"/>
  <c r="L1896" i="8"/>
  <c r="L1897" i="8"/>
  <c r="L1898" i="8"/>
  <c r="L1899" i="8"/>
  <c r="L1900" i="8"/>
  <c r="L1901" i="8"/>
  <c r="L1902" i="8"/>
  <c r="L1903" i="8"/>
  <c r="L1904" i="8"/>
  <c r="L1905" i="8"/>
  <c r="L1906" i="8"/>
  <c r="L1907" i="8"/>
  <c r="L1908" i="8"/>
  <c r="L1909" i="8"/>
  <c r="L1910" i="8"/>
  <c r="L1911" i="8"/>
  <c r="L1912" i="8"/>
  <c r="L1913" i="8"/>
  <c r="L1914" i="8"/>
  <c r="L1915" i="8"/>
  <c r="L1916" i="8"/>
  <c r="L1917" i="8"/>
  <c r="L1918" i="8"/>
  <c r="L1919" i="8"/>
  <c r="L1920" i="8"/>
  <c r="L1921" i="8"/>
  <c r="L1922" i="8"/>
  <c r="L1923" i="8"/>
  <c r="L1924" i="8"/>
  <c r="L1925" i="8"/>
  <c r="L1926" i="8"/>
  <c r="L1927" i="8"/>
  <c r="L1928" i="8"/>
  <c r="L1929" i="8"/>
  <c r="L1930" i="8"/>
  <c r="L1931" i="8"/>
  <c r="L1932" i="8"/>
  <c r="L1933" i="8"/>
  <c r="L1934" i="8"/>
  <c r="L1935" i="8"/>
  <c r="L1936" i="8"/>
  <c r="L1937" i="8"/>
  <c r="L1938" i="8"/>
  <c r="L1939" i="8"/>
  <c r="L1940" i="8"/>
  <c r="L1941" i="8"/>
  <c r="L1942" i="8"/>
  <c r="L1943" i="8"/>
  <c r="L1944" i="8"/>
  <c r="L1945" i="8"/>
  <c r="L1946" i="8"/>
  <c r="L1947" i="8"/>
  <c r="L1948" i="8"/>
  <c r="L1949" i="8"/>
  <c r="L1950" i="8"/>
  <c r="L1951" i="8"/>
  <c r="L1952" i="8"/>
  <c r="L1953" i="8"/>
  <c r="L1954" i="8"/>
  <c r="L1955" i="8"/>
  <c r="L1956" i="8"/>
  <c r="L1957" i="8"/>
  <c r="L1958" i="8"/>
  <c r="L1959" i="8"/>
  <c r="L1960" i="8"/>
  <c r="L1961" i="8"/>
  <c r="L1962" i="8"/>
  <c r="L1963" i="8"/>
  <c r="L1964" i="8"/>
  <c r="L1965" i="8"/>
  <c r="L1966" i="8"/>
  <c r="L1967" i="8"/>
  <c r="L1968" i="8"/>
  <c r="L1969" i="8"/>
  <c r="L1970" i="8"/>
  <c r="L1971" i="8"/>
  <c r="L1972" i="8"/>
  <c r="L1973" i="8"/>
  <c r="L1974" i="8"/>
  <c r="L1975" i="8"/>
  <c r="L1976" i="8"/>
  <c r="L1977" i="8"/>
  <c r="L1978" i="8"/>
  <c r="L1979" i="8"/>
  <c r="L1980" i="8"/>
  <c r="L1981" i="8"/>
  <c r="L1982" i="8"/>
  <c r="L1983" i="8"/>
  <c r="L1984" i="8"/>
  <c r="L1985" i="8"/>
  <c r="L1986" i="8"/>
  <c r="L1987" i="8"/>
  <c r="L1988" i="8"/>
  <c r="L1989" i="8"/>
  <c r="L1990" i="8"/>
  <c r="L1991" i="8"/>
  <c r="L1992" i="8"/>
  <c r="L1993" i="8"/>
  <c r="L1994" i="8"/>
  <c r="L1995" i="8"/>
  <c r="L1996" i="8"/>
  <c r="L1997" i="8"/>
  <c r="L1998" i="8"/>
  <c r="L1999" i="8"/>
  <c r="L2000" i="8"/>
  <c r="L2001" i="8"/>
  <c r="L2002" i="8"/>
  <c r="L2003" i="8"/>
  <c r="L2004" i="8"/>
  <c r="L2005" i="8"/>
  <c r="L2006" i="8"/>
  <c r="L2007" i="8"/>
  <c r="L2008" i="8"/>
  <c r="L2009" i="8"/>
  <c r="L2010" i="8"/>
  <c r="L2011" i="8"/>
  <c r="L2012" i="8"/>
  <c r="L2013" i="8"/>
  <c r="L2014" i="8"/>
  <c r="L2015" i="8"/>
  <c r="L2016" i="8"/>
  <c r="L2017" i="8"/>
  <c r="L2018" i="8"/>
  <c r="L2019" i="8"/>
  <c r="L2020" i="8"/>
  <c r="L2021" i="8"/>
  <c r="L2022" i="8"/>
  <c r="L2023" i="8"/>
  <c r="L2024" i="8"/>
  <c r="L2025" i="8"/>
  <c r="L2026" i="8"/>
  <c r="L2027" i="8"/>
  <c r="L2028" i="8"/>
  <c r="L2029" i="8"/>
  <c r="L2030" i="8"/>
  <c r="L2031" i="8"/>
  <c r="L2032" i="8"/>
  <c r="L2033" i="8"/>
  <c r="L2034" i="8"/>
  <c r="L2035" i="8"/>
  <c r="L2036" i="8"/>
  <c r="L2037" i="8"/>
  <c r="L2038" i="8"/>
  <c r="L2039" i="8"/>
  <c r="L2040" i="8"/>
  <c r="L2041" i="8"/>
  <c r="L2042" i="8"/>
  <c r="L2043" i="8"/>
  <c r="L2044" i="8"/>
  <c r="L2045" i="8"/>
  <c r="L2046" i="8"/>
  <c r="L2047" i="8"/>
  <c r="L2048" i="8"/>
  <c r="L2049" i="8"/>
  <c r="L2050" i="8"/>
  <c r="L2051" i="8"/>
  <c r="L2052" i="8"/>
  <c r="L2053" i="8"/>
  <c r="L2054" i="8"/>
  <c r="L2055" i="8"/>
  <c r="L2056" i="8"/>
  <c r="L2057" i="8"/>
  <c r="L2058" i="8"/>
  <c r="L2059" i="8"/>
  <c r="L2060" i="8"/>
  <c r="L2061" i="8"/>
  <c r="L2062" i="8"/>
  <c r="L2063" i="8"/>
  <c r="L2064" i="8"/>
  <c r="L2065" i="8"/>
  <c r="L2066" i="8"/>
  <c r="L2067" i="8"/>
  <c r="L2068" i="8"/>
  <c r="L2069" i="8"/>
  <c r="L2070" i="8"/>
  <c r="L2071" i="8"/>
  <c r="L2072" i="8"/>
  <c r="L2073" i="8"/>
  <c r="L2074" i="8"/>
  <c r="L2075" i="8"/>
  <c r="L2076" i="8"/>
  <c r="L2077" i="8"/>
  <c r="L2078" i="8"/>
  <c r="L2079" i="8"/>
  <c r="L2080" i="8"/>
  <c r="L2081" i="8"/>
  <c r="L2082" i="8"/>
  <c r="L2083" i="8"/>
  <c r="L2084" i="8"/>
  <c r="L2085" i="8"/>
  <c r="L2086" i="8"/>
  <c r="L2087" i="8"/>
  <c r="L2088" i="8"/>
  <c r="L2089" i="8"/>
  <c r="L2090" i="8"/>
  <c r="L2091" i="8"/>
  <c r="L2092" i="8"/>
  <c r="L2093" i="8"/>
  <c r="L2094" i="8"/>
  <c r="L2095" i="8"/>
  <c r="L2096" i="8"/>
  <c r="L2097" i="8"/>
  <c r="L2098" i="8"/>
  <c r="L2099" i="8"/>
  <c r="L2100" i="8"/>
  <c r="L2101" i="8"/>
  <c r="L2102" i="8"/>
  <c r="L2103" i="8"/>
  <c r="L2104" i="8"/>
  <c r="L2105" i="8"/>
  <c r="L2106" i="8"/>
  <c r="L2107" i="8"/>
  <c r="L2108" i="8"/>
  <c r="L2109" i="8"/>
  <c r="L2110" i="8"/>
  <c r="L2111" i="8"/>
  <c r="L2112" i="8"/>
  <c r="L2113" i="8"/>
  <c r="L2114" i="8"/>
  <c r="L2115" i="8"/>
  <c r="L2116" i="8"/>
  <c r="L2117" i="8"/>
  <c r="L2118" i="8"/>
  <c r="L2119" i="8"/>
  <c r="L2120" i="8"/>
  <c r="L2121" i="8"/>
  <c r="L2122" i="8"/>
  <c r="L2123" i="8"/>
  <c r="L2124" i="8"/>
  <c r="L2125" i="8"/>
  <c r="L2126" i="8"/>
  <c r="L2127" i="8"/>
  <c r="L2128" i="8"/>
  <c r="L2129" i="8"/>
  <c r="L2130" i="8"/>
  <c r="L2131" i="8"/>
  <c r="L2132" i="8"/>
  <c r="L2133" i="8"/>
  <c r="L2134" i="8"/>
  <c r="L2135" i="8"/>
  <c r="L2136" i="8"/>
  <c r="L2137" i="8"/>
  <c r="L2138" i="8"/>
  <c r="L2139" i="8"/>
  <c r="L2140" i="8"/>
  <c r="L2141" i="8"/>
  <c r="L2142" i="8"/>
  <c r="L2143" i="8"/>
  <c r="L2144" i="8"/>
  <c r="L2145" i="8"/>
  <c r="L2146" i="8"/>
  <c r="L2147" i="8"/>
  <c r="L2148" i="8"/>
  <c r="L2149" i="8"/>
  <c r="L2150" i="8"/>
  <c r="L2151" i="8"/>
  <c r="L2152" i="8"/>
  <c r="L2153" i="8"/>
  <c r="L2154" i="8"/>
  <c r="L2155" i="8"/>
  <c r="L2156" i="8"/>
  <c r="L2157" i="8"/>
  <c r="L2158" i="8"/>
  <c r="L2159" i="8"/>
  <c r="L2160" i="8"/>
  <c r="L2161" i="8"/>
  <c r="L2162" i="8"/>
  <c r="L2163" i="8"/>
  <c r="L2164" i="8"/>
  <c r="L2165" i="8"/>
  <c r="L2166" i="8"/>
  <c r="L2167" i="8"/>
  <c r="L2168" i="8"/>
  <c r="L2169" i="8"/>
  <c r="L2170" i="8"/>
  <c r="L2171" i="8"/>
  <c r="L2172" i="8"/>
  <c r="L2173" i="8"/>
  <c r="L2174" i="8"/>
  <c r="L2175" i="8"/>
  <c r="L2176" i="8"/>
  <c r="L2177" i="8"/>
  <c r="L2178" i="8"/>
  <c r="L2179" i="8"/>
  <c r="L2180" i="8"/>
  <c r="L2181" i="8"/>
  <c r="L2182" i="8"/>
  <c r="L2183" i="8"/>
  <c r="L2184" i="8"/>
  <c r="L2185" i="8"/>
  <c r="L2186" i="8"/>
  <c r="L2187" i="8"/>
  <c r="L2188" i="8"/>
  <c r="L2189" i="8"/>
  <c r="L2190" i="8"/>
  <c r="L2191" i="8"/>
  <c r="L2192" i="8"/>
  <c r="L2193" i="8"/>
  <c r="L2194" i="8"/>
  <c r="L2195" i="8"/>
  <c r="L2196" i="8"/>
  <c r="L2197" i="8"/>
  <c r="L2198" i="8"/>
  <c r="L2199" i="8"/>
  <c r="L2200" i="8"/>
  <c r="L2201" i="8"/>
  <c r="L2202" i="8"/>
  <c r="L2203" i="8"/>
  <c r="L2204" i="8"/>
  <c r="L2205" i="8"/>
  <c r="L2206" i="8"/>
  <c r="L2207" i="8"/>
  <c r="L2208" i="8"/>
  <c r="L2209" i="8"/>
  <c r="L2210" i="8"/>
  <c r="L2211" i="8"/>
  <c r="L2212" i="8"/>
  <c r="L2213" i="8"/>
  <c r="L2214" i="8"/>
  <c r="L2215" i="8"/>
  <c r="L2216" i="8"/>
  <c r="L2217" i="8"/>
  <c r="L2218" i="8"/>
  <c r="L2219" i="8"/>
  <c r="L2220" i="8"/>
  <c r="L2221" i="8"/>
  <c r="L2222" i="8"/>
  <c r="L2223" i="8"/>
  <c r="L2224" i="8"/>
  <c r="L2225" i="8"/>
  <c r="L2226" i="8"/>
  <c r="L2227" i="8"/>
  <c r="L2228" i="8"/>
  <c r="L2229" i="8"/>
  <c r="L2230" i="8"/>
  <c r="L2231" i="8"/>
  <c r="L2232" i="8"/>
  <c r="L2233" i="8"/>
  <c r="L2234" i="8"/>
  <c r="L2235" i="8"/>
  <c r="L2236" i="8"/>
  <c r="L2237" i="8"/>
  <c r="L2238" i="8"/>
  <c r="L2239" i="8"/>
  <c r="L2240" i="8"/>
  <c r="L2241" i="8"/>
  <c r="L2242" i="8"/>
  <c r="L2243" i="8"/>
  <c r="L2244" i="8"/>
  <c r="L2245" i="8"/>
  <c r="L2246" i="8"/>
  <c r="L2247" i="8"/>
  <c r="L2248" i="8"/>
  <c r="L2249" i="8"/>
  <c r="L2250" i="8"/>
  <c r="L2251" i="8"/>
  <c r="L2252" i="8"/>
  <c r="L2253" i="8"/>
  <c r="L2254" i="8"/>
  <c r="L2255" i="8"/>
  <c r="L2256" i="8"/>
  <c r="L2257" i="8"/>
  <c r="L2258" i="8"/>
  <c r="L2259" i="8"/>
  <c r="L2260" i="8"/>
  <c r="L2261" i="8"/>
  <c r="L2262" i="8"/>
  <c r="L2263" i="8"/>
  <c r="L2264" i="8"/>
  <c r="L2265" i="8"/>
  <c r="L2266" i="8"/>
  <c r="L2267" i="8"/>
  <c r="L2268" i="8"/>
  <c r="L2269" i="8"/>
  <c r="L2270" i="8"/>
  <c r="L2271" i="8"/>
  <c r="L2272" i="8"/>
  <c r="L2273" i="8"/>
  <c r="L2274" i="8"/>
  <c r="L2275" i="8"/>
  <c r="L2276" i="8"/>
  <c r="L2277" i="8"/>
  <c r="L2278" i="8"/>
  <c r="L2279" i="8"/>
  <c r="L2280" i="8"/>
  <c r="L2281" i="8"/>
  <c r="L2282" i="8"/>
  <c r="L2283" i="8"/>
  <c r="L2284" i="8"/>
  <c r="L2285" i="8"/>
  <c r="L2286" i="8"/>
  <c r="L2287" i="8"/>
  <c r="L2288" i="8"/>
  <c r="L2289" i="8"/>
  <c r="L2290" i="8"/>
  <c r="L2291" i="8"/>
  <c r="L2292" i="8"/>
  <c r="L2293" i="8"/>
  <c r="L2294" i="8"/>
  <c r="L2295" i="8"/>
  <c r="L2296" i="8"/>
  <c r="L2297" i="8"/>
  <c r="L2298" i="8"/>
  <c r="L2299" i="8"/>
  <c r="L2300" i="8"/>
  <c r="L2301" i="8"/>
  <c r="L2302" i="8"/>
  <c r="L2303" i="8"/>
  <c r="L2304" i="8"/>
  <c r="L2305" i="8"/>
  <c r="L2306" i="8"/>
  <c r="L2307" i="8"/>
  <c r="L2308" i="8"/>
  <c r="L2309" i="8"/>
  <c r="L2310" i="8"/>
  <c r="L2311" i="8"/>
  <c r="L2312" i="8"/>
  <c r="L2313" i="8"/>
  <c r="L2314" i="8"/>
  <c r="L2315" i="8"/>
  <c r="L2316" i="8"/>
  <c r="L2317" i="8"/>
  <c r="L2318" i="8"/>
  <c r="L2319" i="8"/>
  <c r="L2320" i="8"/>
  <c r="L2321" i="8"/>
  <c r="L2322" i="8"/>
  <c r="L2323" i="8"/>
  <c r="L2324" i="8"/>
  <c r="L2325" i="8"/>
  <c r="L2326" i="8"/>
  <c r="L2327" i="8"/>
  <c r="L2328" i="8"/>
  <c r="L2329" i="8"/>
  <c r="L2330" i="8"/>
  <c r="L2331" i="8"/>
  <c r="L2332" i="8"/>
  <c r="L2333" i="8"/>
  <c r="L2334" i="8"/>
  <c r="L2335" i="8"/>
  <c r="L2336" i="8"/>
  <c r="L2337" i="8"/>
  <c r="L2338" i="8"/>
  <c r="L2339" i="8"/>
  <c r="L2340" i="8"/>
  <c r="L2341" i="8"/>
  <c r="L2342" i="8"/>
  <c r="L2343" i="8"/>
  <c r="L2344" i="8"/>
  <c r="L2345" i="8"/>
  <c r="L2346" i="8"/>
  <c r="L2347" i="8"/>
  <c r="L2348" i="8"/>
  <c r="L2349" i="8"/>
  <c r="L2350" i="8"/>
  <c r="L2351" i="8"/>
  <c r="L2352" i="8"/>
  <c r="L2353" i="8"/>
  <c r="L2354" i="8"/>
  <c r="L2355" i="8"/>
  <c r="L2356" i="8"/>
  <c r="L2357" i="8"/>
  <c r="L2358" i="8"/>
  <c r="L2359" i="8"/>
  <c r="L2360" i="8"/>
  <c r="L2361" i="8"/>
  <c r="L2362" i="8"/>
  <c r="L2363" i="8"/>
  <c r="L2364" i="8"/>
  <c r="L2365" i="8"/>
  <c r="L2366" i="8"/>
  <c r="L2367" i="8"/>
  <c r="L2368" i="8"/>
  <c r="L2369" i="8"/>
  <c r="L2370" i="8"/>
  <c r="L2371" i="8"/>
  <c r="L2372" i="8"/>
  <c r="L2373" i="8"/>
  <c r="L2374" i="8"/>
  <c r="L2375" i="8"/>
  <c r="L2376" i="8"/>
  <c r="L2377" i="8"/>
  <c r="L2378" i="8"/>
  <c r="L2379" i="8"/>
  <c r="L2380" i="8"/>
  <c r="L2381" i="8"/>
  <c r="L2382" i="8"/>
  <c r="L2383" i="8"/>
  <c r="L2384" i="8"/>
  <c r="L2385" i="8"/>
  <c r="L2386" i="8"/>
  <c r="L2387" i="8"/>
  <c r="L2388" i="8"/>
  <c r="L2389" i="8"/>
  <c r="L2390" i="8"/>
  <c r="L2391" i="8"/>
  <c r="L2392" i="8"/>
  <c r="L2393" i="8"/>
  <c r="L2394" i="8"/>
  <c r="L2395" i="8"/>
  <c r="L2396" i="8"/>
  <c r="L2397" i="8"/>
  <c r="L2398" i="8"/>
  <c r="L2399" i="8"/>
  <c r="L2400" i="8"/>
  <c r="L2401" i="8"/>
  <c r="L2402" i="8"/>
  <c r="L2403" i="8"/>
  <c r="L2404" i="8"/>
  <c r="L2405" i="8"/>
  <c r="L2406" i="8"/>
  <c r="L2407" i="8"/>
  <c r="L2408" i="8"/>
  <c r="L2409" i="8"/>
  <c r="L2410" i="8"/>
  <c r="L2411" i="8"/>
  <c r="L2412" i="8"/>
  <c r="L2413" i="8"/>
  <c r="L2414" i="8"/>
  <c r="L2415" i="8"/>
  <c r="L2416" i="8"/>
  <c r="L2417" i="8"/>
  <c r="L2418" i="8"/>
  <c r="L2419" i="8"/>
  <c r="L2420" i="8"/>
  <c r="L2421" i="8"/>
  <c r="L2422" i="8"/>
  <c r="L2423" i="8"/>
  <c r="L2424" i="8"/>
  <c r="L2425" i="8"/>
  <c r="L2426" i="8"/>
  <c r="L2427" i="8"/>
  <c r="L2428" i="8"/>
  <c r="L2429" i="8"/>
  <c r="L2430" i="8"/>
  <c r="L2431" i="8"/>
  <c r="L2432" i="8"/>
  <c r="L2433" i="8"/>
  <c r="L2434" i="8"/>
  <c r="L2435" i="8"/>
  <c r="L2436" i="8"/>
  <c r="L2437" i="8"/>
  <c r="L2438" i="8"/>
  <c r="L2439" i="8"/>
  <c r="L2440" i="8"/>
  <c r="L2441" i="8"/>
  <c r="L2442" i="8"/>
  <c r="L2443" i="8"/>
  <c r="L2444" i="8"/>
  <c r="L2445" i="8"/>
  <c r="L2446" i="8"/>
  <c r="L2447" i="8"/>
  <c r="L2448" i="8"/>
  <c r="L2449" i="8"/>
  <c r="L2450" i="8"/>
  <c r="L2451" i="8"/>
  <c r="L2452" i="8"/>
  <c r="L2453" i="8"/>
  <c r="L2454" i="8"/>
  <c r="L2455" i="8"/>
  <c r="L2456" i="8"/>
  <c r="L2457" i="8"/>
  <c r="L2458" i="8"/>
  <c r="L2459" i="8"/>
  <c r="L2460" i="8"/>
  <c r="L2461" i="8"/>
  <c r="L2462" i="8"/>
  <c r="L2463" i="8"/>
  <c r="L2464" i="8"/>
  <c r="L2465" i="8"/>
  <c r="L2466" i="8"/>
  <c r="L2467" i="8"/>
  <c r="L2468" i="8"/>
  <c r="L2469" i="8"/>
  <c r="L2470" i="8"/>
  <c r="L2471" i="8"/>
  <c r="L2472" i="8"/>
  <c r="L2473" i="8"/>
  <c r="L2474" i="8"/>
  <c r="L2475" i="8"/>
  <c r="L2476" i="8"/>
  <c r="L2477" i="8"/>
  <c r="L2478" i="8"/>
  <c r="L2479" i="8"/>
  <c r="L2480" i="8"/>
  <c r="L2481" i="8"/>
  <c r="L2482" i="8"/>
  <c r="L2483" i="8"/>
  <c r="L2484" i="8"/>
  <c r="L2485" i="8"/>
  <c r="L2486" i="8"/>
  <c r="L2487" i="8"/>
  <c r="L2488" i="8"/>
  <c r="L2489" i="8"/>
  <c r="L2490" i="8"/>
  <c r="L2491" i="8"/>
  <c r="L2492" i="8"/>
  <c r="L2493" i="8"/>
  <c r="L2494" i="8"/>
  <c r="L2495" i="8"/>
  <c r="L2496" i="8"/>
  <c r="L2497" i="8"/>
  <c r="L2498" i="8"/>
  <c r="L2499" i="8"/>
  <c r="L2500" i="8"/>
  <c r="L2501" i="8"/>
  <c r="L2502" i="8"/>
  <c r="L2503" i="8"/>
  <c r="L2504" i="8"/>
  <c r="L2505" i="8"/>
  <c r="L2506" i="8"/>
  <c r="L2507" i="8"/>
  <c r="L2508" i="8"/>
  <c r="L2509" i="8"/>
  <c r="L2510" i="8"/>
  <c r="L2511" i="8"/>
  <c r="L2512" i="8"/>
  <c r="L2513" i="8"/>
  <c r="L2514" i="8"/>
  <c r="L2515" i="8"/>
  <c r="L2516" i="8"/>
  <c r="L2517" i="8"/>
  <c r="L2518" i="8"/>
  <c r="L2519" i="8"/>
  <c r="L2520" i="8"/>
  <c r="L2521" i="8"/>
  <c r="L2522" i="8"/>
  <c r="L2523" i="8"/>
  <c r="L2524" i="8"/>
  <c r="L2525" i="8"/>
  <c r="L2526" i="8"/>
  <c r="L2527" i="8"/>
  <c r="L2528" i="8"/>
  <c r="L2529" i="8"/>
  <c r="L2530" i="8"/>
  <c r="L2531" i="8"/>
  <c r="L2532" i="8"/>
  <c r="L2533" i="8"/>
  <c r="L2534" i="8"/>
  <c r="L2535" i="8"/>
  <c r="L2536" i="8"/>
  <c r="L2537" i="8"/>
  <c r="L2538" i="8"/>
  <c r="L2539" i="8"/>
  <c r="L2540" i="8"/>
  <c r="L2541" i="8"/>
  <c r="L2542" i="8"/>
  <c r="L2543" i="8"/>
  <c r="L2544" i="8"/>
  <c r="L2545" i="8"/>
  <c r="L2546" i="8"/>
  <c r="L2547" i="8"/>
  <c r="L2548" i="8"/>
  <c r="L2549" i="8"/>
  <c r="L2550" i="8"/>
  <c r="L2551" i="8"/>
  <c r="L2552" i="8"/>
  <c r="L2553" i="8"/>
  <c r="L2554" i="8"/>
  <c r="L2555" i="8"/>
  <c r="L2556" i="8"/>
  <c r="L2557" i="8"/>
  <c r="L2558" i="8"/>
  <c r="L2559" i="8"/>
  <c r="L2560" i="8"/>
  <c r="L2561" i="8"/>
  <c r="L2562" i="8"/>
  <c r="L2563" i="8"/>
  <c r="L2564" i="8"/>
  <c r="L2565" i="8"/>
  <c r="L2566" i="8"/>
  <c r="L2567" i="8"/>
  <c r="L2568" i="8"/>
  <c r="L2569" i="8"/>
  <c r="L2570" i="8"/>
  <c r="L2571" i="8"/>
  <c r="L2572" i="8"/>
  <c r="L2573" i="8"/>
  <c r="L2574" i="8"/>
  <c r="L2575" i="8"/>
  <c r="L2576" i="8"/>
  <c r="L2577" i="8"/>
  <c r="L2578" i="8"/>
  <c r="L2579" i="8"/>
  <c r="L2580" i="8"/>
  <c r="L2581" i="8"/>
  <c r="L2582" i="8"/>
  <c r="L2583" i="8"/>
  <c r="L2584" i="8"/>
  <c r="L2585" i="8"/>
  <c r="L2586" i="8"/>
  <c r="L2587" i="8"/>
  <c r="L2588" i="8"/>
  <c r="L2589" i="8"/>
  <c r="L2590" i="8"/>
  <c r="L2591" i="8"/>
  <c r="L2592" i="8"/>
  <c r="L2593" i="8"/>
  <c r="L2594" i="8"/>
  <c r="L2595" i="8"/>
  <c r="L2596" i="8"/>
  <c r="L2597" i="8"/>
  <c r="L2598" i="8"/>
  <c r="L2599" i="8"/>
  <c r="L2600" i="8"/>
  <c r="L2601" i="8"/>
  <c r="L2602" i="8"/>
  <c r="L2603" i="8"/>
  <c r="L2604" i="8"/>
  <c r="L2605" i="8"/>
  <c r="L2606" i="8"/>
  <c r="L2607" i="8"/>
  <c r="L2608" i="8"/>
  <c r="L2609" i="8"/>
  <c r="L2610" i="8"/>
  <c r="L2611" i="8"/>
  <c r="L2612" i="8"/>
  <c r="L2613" i="8"/>
  <c r="L2614" i="8"/>
  <c r="L2615" i="8"/>
  <c r="L2616" i="8"/>
  <c r="L2617" i="8"/>
  <c r="L2618" i="8"/>
  <c r="L2619" i="8"/>
  <c r="L2620" i="8"/>
  <c r="L2621" i="8"/>
  <c r="L2622" i="8"/>
  <c r="L2623" i="8"/>
  <c r="L2624" i="8"/>
  <c r="L2625" i="8"/>
  <c r="L2626" i="8"/>
  <c r="L2627" i="8"/>
  <c r="L2628" i="8"/>
  <c r="L2629" i="8"/>
  <c r="L2630" i="8"/>
  <c r="L2631" i="8"/>
  <c r="L2632" i="8"/>
  <c r="L2633" i="8"/>
  <c r="L2634" i="8"/>
  <c r="L2635" i="8"/>
  <c r="L2636" i="8"/>
  <c r="L2637" i="8"/>
  <c r="L2638" i="8"/>
  <c r="L2639" i="8"/>
  <c r="L2640" i="8"/>
  <c r="L2641" i="8"/>
  <c r="L2642" i="8"/>
  <c r="L2643" i="8"/>
  <c r="L2644" i="8"/>
  <c r="L2645" i="8"/>
  <c r="L2646" i="8"/>
  <c r="L2647" i="8"/>
  <c r="L2648" i="8"/>
  <c r="L2649" i="8"/>
  <c r="L2650" i="8"/>
  <c r="L2651" i="8"/>
  <c r="L2652" i="8"/>
  <c r="L2653" i="8"/>
  <c r="L2654" i="8"/>
  <c r="L2655" i="8"/>
  <c r="L2656" i="8"/>
  <c r="L2657" i="8"/>
  <c r="L2658" i="8"/>
  <c r="L2659" i="8"/>
  <c r="L2660" i="8"/>
  <c r="L2661" i="8"/>
  <c r="L2662" i="8"/>
  <c r="L2663" i="8"/>
  <c r="L2664" i="8"/>
  <c r="L2665" i="8"/>
  <c r="L2666" i="8"/>
  <c r="L2667" i="8"/>
  <c r="L2668" i="8"/>
  <c r="L2669" i="8"/>
  <c r="L2670" i="8"/>
  <c r="L2671" i="8"/>
  <c r="L2672" i="8"/>
  <c r="L2673" i="8"/>
  <c r="L2674" i="8"/>
  <c r="L2675" i="8"/>
  <c r="L2676" i="8"/>
  <c r="L2677" i="8"/>
  <c r="L2678" i="8"/>
  <c r="L2679" i="8"/>
  <c r="L2680" i="8"/>
  <c r="L2681" i="8"/>
  <c r="L2682" i="8"/>
  <c r="L2683" i="8"/>
  <c r="L2684" i="8"/>
  <c r="L2685" i="8"/>
  <c r="L2686" i="8"/>
  <c r="L2687" i="8"/>
  <c r="L2688" i="8"/>
  <c r="L2689" i="8"/>
  <c r="L2690" i="8"/>
  <c r="L2691" i="8"/>
  <c r="L2692" i="8"/>
  <c r="L2693" i="8"/>
  <c r="L2694" i="8"/>
  <c r="L2695" i="8"/>
  <c r="L2696" i="8"/>
  <c r="L2697" i="8"/>
  <c r="L2698" i="8"/>
  <c r="L2699" i="8"/>
  <c r="L2700" i="8"/>
  <c r="L2701" i="8"/>
  <c r="L2702" i="8"/>
  <c r="L2703" i="8"/>
  <c r="L2704" i="8"/>
  <c r="L2705" i="8"/>
  <c r="L2706" i="8"/>
  <c r="L2707" i="8"/>
  <c r="L2708" i="8"/>
  <c r="L2709" i="8"/>
  <c r="L2710" i="8"/>
  <c r="L2711" i="8"/>
  <c r="L2712" i="8"/>
  <c r="L2713" i="8"/>
  <c r="L2714" i="8"/>
  <c r="L2715" i="8"/>
  <c r="L2716" i="8"/>
  <c r="L2717" i="8"/>
  <c r="L2718" i="8"/>
  <c r="L2719" i="8"/>
  <c r="L2720" i="8"/>
  <c r="L2721" i="8"/>
  <c r="L2722" i="8"/>
  <c r="L2723" i="8"/>
  <c r="L2724" i="8"/>
  <c r="L2725" i="8"/>
  <c r="L2726" i="8"/>
  <c r="L2727" i="8"/>
  <c r="L2728" i="8"/>
  <c r="L2729" i="8"/>
  <c r="L2730" i="8"/>
  <c r="L2731" i="8"/>
  <c r="L2732" i="8"/>
  <c r="L2733" i="8"/>
  <c r="L2734" i="8"/>
  <c r="L2735" i="8"/>
  <c r="L2736" i="8"/>
  <c r="L2737" i="8"/>
  <c r="L2738" i="8"/>
  <c r="L2739" i="8"/>
  <c r="L2740" i="8"/>
  <c r="L2741" i="8"/>
  <c r="L2742" i="8"/>
  <c r="L2743" i="8"/>
  <c r="L2744" i="8"/>
  <c r="L2745" i="8"/>
  <c r="L2746" i="8"/>
  <c r="L2747" i="8"/>
  <c r="L2748" i="8"/>
  <c r="L2749" i="8"/>
  <c r="L2750" i="8"/>
  <c r="L2751" i="8"/>
  <c r="L2752" i="8"/>
  <c r="L2753" i="8"/>
  <c r="L2754" i="8"/>
  <c r="L2755" i="8"/>
  <c r="L2756" i="8"/>
  <c r="L2757" i="8"/>
  <c r="L2758" i="8"/>
  <c r="L2759" i="8"/>
  <c r="L2760" i="8"/>
  <c r="L2761" i="8"/>
  <c r="L2762" i="8"/>
  <c r="L2763" i="8"/>
  <c r="L2764" i="8"/>
  <c r="L2765" i="8"/>
  <c r="L2766" i="8"/>
  <c r="L2767" i="8"/>
  <c r="L2768" i="8"/>
  <c r="L2769" i="8"/>
  <c r="L2770" i="8"/>
  <c r="L2771" i="8"/>
  <c r="L2772" i="8"/>
  <c r="L2773" i="8"/>
  <c r="L2774" i="8"/>
  <c r="L2775" i="8"/>
  <c r="L2776" i="8"/>
  <c r="L2777" i="8"/>
  <c r="L2778" i="8"/>
  <c r="L2779" i="8"/>
  <c r="L2780" i="8"/>
  <c r="L2781" i="8"/>
  <c r="L2782" i="8"/>
  <c r="L2783" i="8"/>
  <c r="L2784" i="8"/>
  <c r="L2785" i="8"/>
  <c r="L2786" i="8"/>
  <c r="L2787" i="8"/>
  <c r="L2788" i="8"/>
  <c r="L2789" i="8"/>
  <c r="L2790" i="8"/>
  <c r="L2791" i="8"/>
  <c r="L2792" i="8"/>
  <c r="L2793" i="8"/>
  <c r="L2794" i="8"/>
  <c r="L2795" i="8"/>
  <c r="L2796" i="8"/>
  <c r="L2797" i="8"/>
  <c r="L2798" i="8"/>
  <c r="L2799" i="8"/>
  <c r="L2800" i="8"/>
  <c r="L2801" i="8"/>
  <c r="L2802" i="8"/>
  <c r="L2803" i="8"/>
  <c r="L2804" i="8"/>
  <c r="L2805" i="8"/>
  <c r="L2806" i="8"/>
  <c r="L2807" i="8"/>
  <c r="L2808" i="8"/>
  <c r="L2809" i="8"/>
  <c r="L2810" i="8"/>
  <c r="L2811" i="8"/>
  <c r="L2812" i="8"/>
  <c r="L2813" i="8"/>
  <c r="L2814" i="8"/>
  <c r="L2815" i="8"/>
  <c r="L2816" i="8"/>
  <c r="L2817" i="8"/>
  <c r="L2818" i="8"/>
  <c r="L2819" i="8"/>
  <c r="L2820" i="8"/>
  <c r="L2821" i="8"/>
  <c r="L2822" i="8"/>
  <c r="L2823" i="8"/>
  <c r="L2824" i="8"/>
  <c r="L2825" i="8"/>
  <c r="L2826" i="8"/>
  <c r="L2827" i="8"/>
  <c r="L2828" i="8"/>
  <c r="L2829" i="8"/>
  <c r="L2830" i="8"/>
  <c r="L2831" i="8"/>
  <c r="L2832" i="8"/>
  <c r="L2833" i="8"/>
  <c r="L2834" i="8"/>
  <c r="L2835" i="8"/>
  <c r="L2836" i="8"/>
  <c r="L2837" i="8"/>
  <c r="L2838" i="8"/>
  <c r="L2839" i="8"/>
  <c r="L2840" i="8"/>
  <c r="L2841" i="8"/>
  <c r="L2842" i="8"/>
  <c r="L2843" i="8"/>
  <c r="L2844" i="8"/>
  <c r="L2845" i="8"/>
  <c r="L2846" i="8"/>
  <c r="L2847" i="8"/>
  <c r="L2848" i="8"/>
  <c r="L2849" i="8"/>
  <c r="L2850" i="8"/>
  <c r="L2851" i="8"/>
  <c r="L2852" i="8"/>
  <c r="L2853" i="8"/>
  <c r="L2854" i="8"/>
  <c r="L2855" i="8"/>
  <c r="L2856" i="8"/>
  <c r="L2857" i="8"/>
  <c r="L2858" i="8"/>
  <c r="L2859" i="8"/>
  <c r="L2860" i="8"/>
  <c r="L2861" i="8"/>
  <c r="L2862" i="8"/>
  <c r="L2863" i="8"/>
  <c r="L2864" i="8"/>
  <c r="L2865" i="8"/>
  <c r="L2866" i="8"/>
  <c r="L2867" i="8"/>
  <c r="L2868" i="8"/>
  <c r="L2869" i="8"/>
  <c r="L2870" i="8"/>
  <c r="L2871" i="8"/>
  <c r="L2872" i="8"/>
  <c r="L2873" i="8"/>
  <c r="L2874" i="8"/>
  <c r="L2875" i="8"/>
  <c r="L2876" i="8"/>
  <c r="L2877" i="8"/>
  <c r="L2878" i="8"/>
  <c r="L2879" i="8"/>
  <c r="L2880" i="8"/>
  <c r="L2881" i="8"/>
  <c r="L2882" i="8"/>
  <c r="L2883" i="8"/>
  <c r="L2884" i="8"/>
  <c r="L2885" i="8"/>
  <c r="L2886" i="8"/>
  <c r="L2887" i="8"/>
  <c r="L2888" i="8"/>
  <c r="L2889" i="8"/>
  <c r="L2890" i="8"/>
  <c r="L2891" i="8"/>
  <c r="L2892" i="8"/>
  <c r="L2893" i="8"/>
  <c r="L2894" i="8"/>
  <c r="L2895" i="8"/>
  <c r="L2896" i="8"/>
  <c r="L2897" i="8"/>
  <c r="L2898" i="8"/>
  <c r="L2899" i="8"/>
  <c r="L2900" i="8"/>
  <c r="L2901" i="8"/>
  <c r="L2902" i="8"/>
  <c r="L2903" i="8"/>
  <c r="L2904" i="8"/>
  <c r="L2905" i="8"/>
  <c r="L2906" i="8"/>
  <c r="L2907" i="8"/>
  <c r="L2908" i="8"/>
  <c r="L2909" i="8"/>
  <c r="L2910" i="8"/>
  <c r="L2911" i="8"/>
  <c r="L2912" i="8"/>
  <c r="L2913" i="8"/>
  <c r="L2914" i="8"/>
  <c r="L2915" i="8"/>
  <c r="L2916" i="8"/>
  <c r="L2917" i="8"/>
  <c r="L2918" i="8"/>
  <c r="L2919" i="8"/>
  <c r="L2920" i="8"/>
  <c r="L2921" i="8"/>
  <c r="L2922" i="8"/>
  <c r="L2923" i="8"/>
  <c r="L2924" i="8"/>
  <c r="L2925" i="8"/>
  <c r="L2926" i="8"/>
  <c r="L2927" i="8"/>
  <c r="L2928" i="8"/>
  <c r="L2929" i="8"/>
  <c r="L2930" i="8"/>
  <c r="L2931" i="8"/>
  <c r="L2932" i="8"/>
  <c r="L2933" i="8"/>
  <c r="L2934" i="8"/>
  <c r="L2935" i="8"/>
  <c r="L2936" i="8"/>
  <c r="L2937" i="8"/>
  <c r="L2938" i="8"/>
  <c r="L2939" i="8"/>
  <c r="L2940" i="8"/>
  <c r="L2941" i="8"/>
  <c r="L2942" i="8"/>
  <c r="L2943" i="8"/>
  <c r="L2944" i="8"/>
  <c r="L2945" i="8"/>
  <c r="L2946" i="8"/>
  <c r="L2947" i="8"/>
  <c r="L2948" i="8"/>
  <c r="L2949" i="8"/>
  <c r="L2950" i="8"/>
  <c r="L2951" i="8"/>
  <c r="L2952" i="8"/>
  <c r="L2953" i="8"/>
  <c r="L2954" i="8"/>
  <c r="L2955" i="8"/>
  <c r="L2956" i="8"/>
  <c r="L2957" i="8"/>
  <c r="L2958" i="8"/>
  <c r="L2959" i="8"/>
  <c r="L2960" i="8"/>
  <c r="L2961" i="8"/>
  <c r="L2962" i="8"/>
  <c r="L2963" i="8"/>
  <c r="L2964" i="8"/>
  <c r="L2965" i="8"/>
  <c r="L2966" i="8"/>
  <c r="L2967" i="8"/>
  <c r="L2968" i="8"/>
  <c r="L2969" i="8"/>
  <c r="L2970" i="8"/>
  <c r="L2971" i="8"/>
  <c r="L2972" i="8"/>
  <c r="L2973" i="8"/>
  <c r="L2974" i="8"/>
  <c r="L2975" i="8"/>
  <c r="L2976" i="8"/>
  <c r="L2977" i="8"/>
  <c r="L2978" i="8"/>
  <c r="L2979" i="8"/>
  <c r="L2980" i="8"/>
  <c r="L2981" i="8"/>
  <c r="L2982" i="8"/>
  <c r="L2983" i="8"/>
  <c r="L2984" i="8"/>
  <c r="L2985" i="8"/>
  <c r="L2986" i="8"/>
  <c r="L2987" i="8"/>
  <c r="L2988" i="8"/>
  <c r="L2989" i="8"/>
  <c r="L2990" i="8"/>
  <c r="L2991" i="8"/>
  <c r="L2992" i="8"/>
  <c r="L2993" i="8"/>
  <c r="L2994" i="8"/>
  <c r="L2995" i="8"/>
  <c r="L2996" i="8"/>
  <c r="L2997" i="8"/>
  <c r="L2998" i="8"/>
  <c r="L2999" i="8"/>
  <c r="L3000" i="8"/>
  <c r="L3001" i="8"/>
  <c r="L3002" i="8"/>
  <c r="K3" i="8"/>
  <c r="M3" i="8" s="1"/>
  <c r="N3" i="8" s="1"/>
  <c r="K4" i="8"/>
  <c r="M4" i="8" s="1"/>
  <c r="N4" i="8" s="1"/>
  <c r="K5" i="8"/>
  <c r="M5" i="8" s="1"/>
  <c r="N5" i="8" s="1"/>
  <c r="K6" i="8"/>
  <c r="M6" i="8" s="1"/>
  <c r="N6" i="8" s="1"/>
  <c r="K7" i="8"/>
  <c r="M7" i="8" s="1"/>
  <c r="N7" i="8" s="1"/>
  <c r="K8" i="8"/>
  <c r="M8" i="8" s="1"/>
  <c r="N8" i="8" s="1"/>
  <c r="K9" i="8"/>
  <c r="M9" i="8" s="1"/>
  <c r="N9" i="8" s="1"/>
  <c r="K10" i="8"/>
  <c r="M10" i="8" s="1"/>
  <c r="N10" i="8" s="1"/>
  <c r="K11" i="8"/>
  <c r="M11" i="8" s="1"/>
  <c r="N11" i="8" s="1"/>
  <c r="K12" i="8"/>
  <c r="M12" i="8" s="1"/>
  <c r="N12" i="8" s="1"/>
  <c r="K13" i="8"/>
  <c r="M13" i="8" s="1"/>
  <c r="N13" i="8" s="1"/>
  <c r="K14" i="8"/>
  <c r="M14" i="8" s="1"/>
  <c r="N14" i="8" s="1"/>
  <c r="K15" i="8"/>
  <c r="M15" i="8" s="1"/>
  <c r="N15" i="8" s="1"/>
  <c r="K16" i="8"/>
  <c r="M16" i="8" s="1"/>
  <c r="N16" i="8" s="1"/>
  <c r="K17" i="8"/>
  <c r="M17" i="8" s="1"/>
  <c r="N17" i="8" s="1"/>
  <c r="K18" i="8"/>
  <c r="M18" i="8" s="1"/>
  <c r="N18" i="8" s="1"/>
  <c r="K19" i="8"/>
  <c r="M19" i="8" s="1"/>
  <c r="N19" i="8" s="1"/>
  <c r="K20" i="8"/>
  <c r="M20" i="8" s="1"/>
  <c r="N20" i="8" s="1"/>
  <c r="K21" i="8"/>
  <c r="M21" i="8" s="1"/>
  <c r="N21" i="8" s="1"/>
  <c r="K22" i="8"/>
  <c r="M22" i="8" s="1"/>
  <c r="N22" i="8" s="1"/>
  <c r="K23" i="8"/>
  <c r="M23" i="8" s="1"/>
  <c r="N23" i="8" s="1"/>
  <c r="K24" i="8"/>
  <c r="M24" i="8" s="1"/>
  <c r="N24" i="8" s="1"/>
  <c r="K25" i="8"/>
  <c r="M25" i="8" s="1"/>
  <c r="N25" i="8" s="1"/>
  <c r="K26" i="8"/>
  <c r="M26" i="8" s="1"/>
  <c r="N26" i="8" s="1"/>
  <c r="K27" i="8"/>
  <c r="M27" i="8" s="1"/>
  <c r="N27" i="8" s="1"/>
  <c r="K28" i="8"/>
  <c r="M28" i="8" s="1"/>
  <c r="N28" i="8" s="1"/>
  <c r="K29" i="8"/>
  <c r="M29" i="8" s="1"/>
  <c r="N29" i="8" s="1"/>
  <c r="K30" i="8"/>
  <c r="M30" i="8" s="1"/>
  <c r="N30" i="8" s="1"/>
  <c r="K31" i="8"/>
  <c r="M31" i="8" s="1"/>
  <c r="N31" i="8" s="1"/>
  <c r="K32" i="8"/>
  <c r="M32" i="8" s="1"/>
  <c r="N32" i="8" s="1"/>
  <c r="K33" i="8"/>
  <c r="M33" i="8" s="1"/>
  <c r="N33" i="8" s="1"/>
  <c r="K34" i="8"/>
  <c r="M34" i="8" s="1"/>
  <c r="N34" i="8" s="1"/>
  <c r="K35" i="8"/>
  <c r="M35" i="8" s="1"/>
  <c r="N35" i="8" s="1"/>
  <c r="K36" i="8"/>
  <c r="M36" i="8" s="1"/>
  <c r="N36" i="8" s="1"/>
  <c r="K37" i="8"/>
  <c r="M37" i="8" s="1"/>
  <c r="N37" i="8" s="1"/>
  <c r="K38" i="8"/>
  <c r="M38" i="8" s="1"/>
  <c r="N38" i="8" s="1"/>
  <c r="K39" i="8"/>
  <c r="M39" i="8" s="1"/>
  <c r="N39" i="8" s="1"/>
  <c r="K40" i="8"/>
  <c r="M40" i="8" s="1"/>
  <c r="N40" i="8" s="1"/>
  <c r="K41" i="8"/>
  <c r="M41" i="8" s="1"/>
  <c r="N41" i="8" s="1"/>
  <c r="K42" i="8"/>
  <c r="M42" i="8" s="1"/>
  <c r="N42" i="8" s="1"/>
  <c r="K43" i="8"/>
  <c r="M43" i="8" s="1"/>
  <c r="N43" i="8" s="1"/>
  <c r="K44" i="8"/>
  <c r="M44" i="8" s="1"/>
  <c r="N44" i="8" s="1"/>
  <c r="K45" i="8"/>
  <c r="M45" i="8" s="1"/>
  <c r="N45" i="8" s="1"/>
  <c r="K46" i="8"/>
  <c r="M46" i="8" s="1"/>
  <c r="N46" i="8" s="1"/>
  <c r="K47" i="8"/>
  <c r="M47" i="8" s="1"/>
  <c r="N47" i="8" s="1"/>
  <c r="K48" i="8"/>
  <c r="M48" i="8" s="1"/>
  <c r="N48" i="8" s="1"/>
  <c r="K49" i="8"/>
  <c r="M49" i="8" s="1"/>
  <c r="N49" i="8" s="1"/>
  <c r="K50" i="8"/>
  <c r="M50" i="8" s="1"/>
  <c r="N50" i="8" s="1"/>
  <c r="K51" i="8"/>
  <c r="M51" i="8" s="1"/>
  <c r="N51" i="8" s="1"/>
  <c r="K52" i="8"/>
  <c r="M52" i="8" s="1"/>
  <c r="N52" i="8" s="1"/>
  <c r="K53" i="8"/>
  <c r="M53" i="8" s="1"/>
  <c r="N53" i="8" s="1"/>
  <c r="K54" i="8"/>
  <c r="M54" i="8" s="1"/>
  <c r="N54" i="8" s="1"/>
  <c r="K55" i="8"/>
  <c r="M55" i="8" s="1"/>
  <c r="N55" i="8" s="1"/>
  <c r="K56" i="8"/>
  <c r="M56" i="8" s="1"/>
  <c r="N56" i="8" s="1"/>
  <c r="K57" i="8"/>
  <c r="M57" i="8" s="1"/>
  <c r="N57" i="8" s="1"/>
  <c r="K58" i="8"/>
  <c r="M58" i="8" s="1"/>
  <c r="N58" i="8" s="1"/>
  <c r="K59" i="8"/>
  <c r="M59" i="8" s="1"/>
  <c r="N59" i="8" s="1"/>
  <c r="K60" i="8"/>
  <c r="M60" i="8" s="1"/>
  <c r="N60" i="8" s="1"/>
  <c r="K61" i="8"/>
  <c r="M61" i="8" s="1"/>
  <c r="N61" i="8" s="1"/>
  <c r="K62" i="8"/>
  <c r="M62" i="8" s="1"/>
  <c r="N62" i="8" s="1"/>
  <c r="K63" i="8"/>
  <c r="M63" i="8" s="1"/>
  <c r="N63" i="8" s="1"/>
  <c r="K64" i="8"/>
  <c r="M64" i="8" s="1"/>
  <c r="N64" i="8" s="1"/>
  <c r="K65" i="8"/>
  <c r="M65" i="8" s="1"/>
  <c r="N65" i="8" s="1"/>
  <c r="K66" i="8"/>
  <c r="M66" i="8" s="1"/>
  <c r="N66" i="8" s="1"/>
  <c r="K67" i="8"/>
  <c r="M67" i="8" s="1"/>
  <c r="N67" i="8" s="1"/>
  <c r="K68" i="8"/>
  <c r="M68" i="8" s="1"/>
  <c r="N68" i="8" s="1"/>
  <c r="K69" i="8"/>
  <c r="M69" i="8" s="1"/>
  <c r="N69" i="8" s="1"/>
  <c r="K70" i="8"/>
  <c r="M70" i="8" s="1"/>
  <c r="N70" i="8" s="1"/>
  <c r="K71" i="8"/>
  <c r="M71" i="8" s="1"/>
  <c r="N71" i="8" s="1"/>
  <c r="K72" i="8"/>
  <c r="M72" i="8" s="1"/>
  <c r="N72" i="8" s="1"/>
  <c r="K73" i="8"/>
  <c r="M73" i="8" s="1"/>
  <c r="N73" i="8" s="1"/>
  <c r="K74" i="8"/>
  <c r="M74" i="8" s="1"/>
  <c r="N74" i="8" s="1"/>
  <c r="K75" i="8"/>
  <c r="M75" i="8" s="1"/>
  <c r="N75" i="8" s="1"/>
  <c r="K76" i="8"/>
  <c r="M76" i="8" s="1"/>
  <c r="N76" i="8" s="1"/>
  <c r="K77" i="8"/>
  <c r="M77" i="8" s="1"/>
  <c r="N77" i="8" s="1"/>
  <c r="K78" i="8"/>
  <c r="M78" i="8" s="1"/>
  <c r="N78" i="8" s="1"/>
  <c r="K79" i="8"/>
  <c r="M79" i="8" s="1"/>
  <c r="N79" i="8" s="1"/>
  <c r="K80" i="8"/>
  <c r="M80" i="8" s="1"/>
  <c r="N80" i="8" s="1"/>
  <c r="K81" i="8"/>
  <c r="M81" i="8" s="1"/>
  <c r="N81" i="8" s="1"/>
  <c r="K82" i="8"/>
  <c r="M82" i="8" s="1"/>
  <c r="N82" i="8" s="1"/>
  <c r="K83" i="8"/>
  <c r="M83" i="8" s="1"/>
  <c r="N83" i="8" s="1"/>
  <c r="K84" i="8"/>
  <c r="M84" i="8" s="1"/>
  <c r="N84" i="8" s="1"/>
  <c r="K85" i="8"/>
  <c r="M85" i="8" s="1"/>
  <c r="N85" i="8" s="1"/>
  <c r="K86" i="8"/>
  <c r="M86" i="8" s="1"/>
  <c r="N86" i="8" s="1"/>
  <c r="K87" i="8"/>
  <c r="M87" i="8" s="1"/>
  <c r="N87" i="8" s="1"/>
  <c r="K88" i="8"/>
  <c r="M88" i="8" s="1"/>
  <c r="N88" i="8" s="1"/>
  <c r="K89" i="8"/>
  <c r="M89" i="8" s="1"/>
  <c r="N89" i="8" s="1"/>
  <c r="K90" i="8"/>
  <c r="M90" i="8" s="1"/>
  <c r="N90" i="8" s="1"/>
  <c r="K91" i="8"/>
  <c r="M91" i="8" s="1"/>
  <c r="N91" i="8" s="1"/>
  <c r="K92" i="8"/>
  <c r="M92" i="8" s="1"/>
  <c r="N92" i="8" s="1"/>
  <c r="K93" i="8"/>
  <c r="M93" i="8" s="1"/>
  <c r="N93" i="8" s="1"/>
  <c r="K94" i="8"/>
  <c r="M94" i="8" s="1"/>
  <c r="N94" i="8" s="1"/>
  <c r="K95" i="8"/>
  <c r="M95" i="8" s="1"/>
  <c r="N95" i="8" s="1"/>
  <c r="K96" i="8"/>
  <c r="M96" i="8" s="1"/>
  <c r="N96" i="8" s="1"/>
  <c r="K97" i="8"/>
  <c r="M97" i="8" s="1"/>
  <c r="N97" i="8" s="1"/>
  <c r="K98" i="8"/>
  <c r="M98" i="8" s="1"/>
  <c r="N98" i="8" s="1"/>
  <c r="K99" i="8"/>
  <c r="M99" i="8" s="1"/>
  <c r="N99" i="8" s="1"/>
  <c r="K100" i="8"/>
  <c r="M100" i="8" s="1"/>
  <c r="N100" i="8" s="1"/>
  <c r="K101" i="8"/>
  <c r="M101" i="8" s="1"/>
  <c r="N101" i="8" s="1"/>
  <c r="K102" i="8"/>
  <c r="M102" i="8" s="1"/>
  <c r="N102" i="8" s="1"/>
  <c r="K103" i="8"/>
  <c r="M103" i="8" s="1"/>
  <c r="N103" i="8" s="1"/>
  <c r="K104" i="8"/>
  <c r="M104" i="8" s="1"/>
  <c r="N104" i="8" s="1"/>
  <c r="K105" i="8"/>
  <c r="M105" i="8" s="1"/>
  <c r="N105" i="8" s="1"/>
  <c r="K106" i="8"/>
  <c r="M106" i="8" s="1"/>
  <c r="N106" i="8" s="1"/>
  <c r="K107" i="8"/>
  <c r="M107" i="8" s="1"/>
  <c r="N107" i="8" s="1"/>
  <c r="K108" i="8"/>
  <c r="M108" i="8" s="1"/>
  <c r="N108" i="8" s="1"/>
  <c r="K109" i="8"/>
  <c r="M109" i="8" s="1"/>
  <c r="N109" i="8" s="1"/>
  <c r="K110" i="8"/>
  <c r="M110" i="8" s="1"/>
  <c r="N110" i="8" s="1"/>
  <c r="K111" i="8"/>
  <c r="M111" i="8" s="1"/>
  <c r="N111" i="8" s="1"/>
  <c r="K112" i="8"/>
  <c r="M112" i="8" s="1"/>
  <c r="N112" i="8" s="1"/>
  <c r="K113" i="8"/>
  <c r="M113" i="8" s="1"/>
  <c r="N113" i="8" s="1"/>
  <c r="K114" i="8"/>
  <c r="M114" i="8" s="1"/>
  <c r="N114" i="8" s="1"/>
  <c r="K115" i="8"/>
  <c r="M115" i="8" s="1"/>
  <c r="N115" i="8" s="1"/>
  <c r="K116" i="8"/>
  <c r="M116" i="8" s="1"/>
  <c r="N116" i="8" s="1"/>
  <c r="K117" i="8"/>
  <c r="M117" i="8" s="1"/>
  <c r="N117" i="8" s="1"/>
  <c r="K118" i="8"/>
  <c r="M118" i="8" s="1"/>
  <c r="N118" i="8" s="1"/>
  <c r="K119" i="8"/>
  <c r="M119" i="8" s="1"/>
  <c r="N119" i="8" s="1"/>
  <c r="K120" i="8"/>
  <c r="M120" i="8" s="1"/>
  <c r="N120" i="8" s="1"/>
  <c r="K121" i="8"/>
  <c r="M121" i="8" s="1"/>
  <c r="N121" i="8" s="1"/>
  <c r="K122" i="8"/>
  <c r="M122" i="8" s="1"/>
  <c r="N122" i="8" s="1"/>
  <c r="K123" i="8"/>
  <c r="M123" i="8" s="1"/>
  <c r="N123" i="8" s="1"/>
  <c r="K124" i="8"/>
  <c r="M124" i="8" s="1"/>
  <c r="N124" i="8" s="1"/>
  <c r="K125" i="8"/>
  <c r="M125" i="8" s="1"/>
  <c r="N125" i="8" s="1"/>
  <c r="K126" i="8"/>
  <c r="M126" i="8" s="1"/>
  <c r="N126" i="8" s="1"/>
  <c r="K127" i="8"/>
  <c r="M127" i="8" s="1"/>
  <c r="N127" i="8" s="1"/>
  <c r="K128" i="8"/>
  <c r="M128" i="8" s="1"/>
  <c r="N128" i="8" s="1"/>
  <c r="K129" i="8"/>
  <c r="M129" i="8" s="1"/>
  <c r="N129" i="8" s="1"/>
  <c r="K130" i="8"/>
  <c r="M130" i="8" s="1"/>
  <c r="N130" i="8" s="1"/>
  <c r="K131" i="8"/>
  <c r="M131" i="8" s="1"/>
  <c r="N131" i="8" s="1"/>
  <c r="K132" i="8"/>
  <c r="M132" i="8" s="1"/>
  <c r="N132" i="8" s="1"/>
  <c r="K133" i="8"/>
  <c r="M133" i="8" s="1"/>
  <c r="N133" i="8" s="1"/>
  <c r="K134" i="8"/>
  <c r="M134" i="8" s="1"/>
  <c r="N134" i="8" s="1"/>
  <c r="K135" i="8"/>
  <c r="M135" i="8" s="1"/>
  <c r="N135" i="8" s="1"/>
  <c r="K136" i="8"/>
  <c r="M136" i="8" s="1"/>
  <c r="N136" i="8" s="1"/>
  <c r="K137" i="8"/>
  <c r="M137" i="8" s="1"/>
  <c r="N137" i="8" s="1"/>
  <c r="K138" i="8"/>
  <c r="M138" i="8" s="1"/>
  <c r="N138" i="8" s="1"/>
  <c r="K139" i="8"/>
  <c r="M139" i="8" s="1"/>
  <c r="N139" i="8" s="1"/>
  <c r="K140" i="8"/>
  <c r="M140" i="8" s="1"/>
  <c r="N140" i="8" s="1"/>
  <c r="K141" i="8"/>
  <c r="M141" i="8" s="1"/>
  <c r="N141" i="8" s="1"/>
  <c r="K142" i="8"/>
  <c r="M142" i="8" s="1"/>
  <c r="N142" i="8" s="1"/>
  <c r="K143" i="8"/>
  <c r="M143" i="8" s="1"/>
  <c r="N143" i="8" s="1"/>
  <c r="K144" i="8"/>
  <c r="M144" i="8" s="1"/>
  <c r="N144" i="8" s="1"/>
  <c r="K145" i="8"/>
  <c r="M145" i="8" s="1"/>
  <c r="N145" i="8" s="1"/>
  <c r="K146" i="8"/>
  <c r="M146" i="8" s="1"/>
  <c r="N146" i="8" s="1"/>
  <c r="K147" i="8"/>
  <c r="M147" i="8" s="1"/>
  <c r="N147" i="8" s="1"/>
  <c r="K148" i="8"/>
  <c r="M148" i="8" s="1"/>
  <c r="N148" i="8" s="1"/>
  <c r="K149" i="8"/>
  <c r="M149" i="8" s="1"/>
  <c r="N149" i="8" s="1"/>
  <c r="K150" i="8"/>
  <c r="M150" i="8" s="1"/>
  <c r="N150" i="8" s="1"/>
  <c r="K151" i="8"/>
  <c r="M151" i="8" s="1"/>
  <c r="N151" i="8" s="1"/>
  <c r="K152" i="8"/>
  <c r="M152" i="8" s="1"/>
  <c r="N152" i="8" s="1"/>
  <c r="K153" i="8"/>
  <c r="M153" i="8" s="1"/>
  <c r="N153" i="8" s="1"/>
  <c r="K154" i="8"/>
  <c r="M154" i="8" s="1"/>
  <c r="N154" i="8" s="1"/>
  <c r="K155" i="8"/>
  <c r="M155" i="8" s="1"/>
  <c r="N155" i="8" s="1"/>
  <c r="K156" i="8"/>
  <c r="M156" i="8" s="1"/>
  <c r="N156" i="8" s="1"/>
  <c r="K157" i="8"/>
  <c r="M157" i="8" s="1"/>
  <c r="N157" i="8" s="1"/>
  <c r="K158" i="8"/>
  <c r="M158" i="8" s="1"/>
  <c r="N158" i="8" s="1"/>
  <c r="K159" i="8"/>
  <c r="M159" i="8" s="1"/>
  <c r="N159" i="8" s="1"/>
  <c r="K160" i="8"/>
  <c r="M160" i="8" s="1"/>
  <c r="N160" i="8" s="1"/>
  <c r="K161" i="8"/>
  <c r="M161" i="8" s="1"/>
  <c r="N161" i="8" s="1"/>
  <c r="K162" i="8"/>
  <c r="M162" i="8" s="1"/>
  <c r="N162" i="8" s="1"/>
  <c r="K163" i="8"/>
  <c r="M163" i="8" s="1"/>
  <c r="N163" i="8" s="1"/>
  <c r="K164" i="8"/>
  <c r="M164" i="8" s="1"/>
  <c r="N164" i="8" s="1"/>
  <c r="K165" i="8"/>
  <c r="M165" i="8" s="1"/>
  <c r="N165" i="8" s="1"/>
  <c r="K166" i="8"/>
  <c r="M166" i="8" s="1"/>
  <c r="N166" i="8" s="1"/>
  <c r="K167" i="8"/>
  <c r="M167" i="8" s="1"/>
  <c r="N167" i="8" s="1"/>
  <c r="K168" i="8"/>
  <c r="M168" i="8" s="1"/>
  <c r="N168" i="8" s="1"/>
  <c r="K169" i="8"/>
  <c r="M169" i="8" s="1"/>
  <c r="N169" i="8" s="1"/>
  <c r="K170" i="8"/>
  <c r="M170" i="8" s="1"/>
  <c r="N170" i="8" s="1"/>
  <c r="K171" i="8"/>
  <c r="M171" i="8" s="1"/>
  <c r="N171" i="8" s="1"/>
  <c r="K172" i="8"/>
  <c r="M172" i="8" s="1"/>
  <c r="N172" i="8" s="1"/>
  <c r="K173" i="8"/>
  <c r="M173" i="8" s="1"/>
  <c r="N173" i="8" s="1"/>
  <c r="K174" i="8"/>
  <c r="M174" i="8" s="1"/>
  <c r="N174" i="8" s="1"/>
  <c r="K175" i="8"/>
  <c r="M175" i="8" s="1"/>
  <c r="N175" i="8" s="1"/>
  <c r="K176" i="8"/>
  <c r="M176" i="8" s="1"/>
  <c r="N176" i="8" s="1"/>
  <c r="K177" i="8"/>
  <c r="M177" i="8" s="1"/>
  <c r="N177" i="8" s="1"/>
  <c r="K178" i="8"/>
  <c r="M178" i="8" s="1"/>
  <c r="N178" i="8" s="1"/>
  <c r="K179" i="8"/>
  <c r="M179" i="8" s="1"/>
  <c r="N179" i="8" s="1"/>
  <c r="K180" i="8"/>
  <c r="M180" i="8" s="1"/>
  <c r="N180" i="8" s="1"/>
  <c r="K181" i="8"/>
  <c r="M181" i="8" s="1"/>
  <c r="N181" i="8" s="1"/>
  <c r="K182" i="8"/>
  <c r="M182" i="8" s="1"/>
  <c r="N182" i="8" s="1"/>
  <c r="K183" i="8"/>
  <c r="M183" i="8" s="1"/>
  <c r="N183" i="8" s="1"/>
  <c r="K184" i="8"/>
  <c r="M184" i="8" s="1"/>
  <c r="N184" i="8" s="1"/>
  <c r="K185" i="8"/>
  <c r="M185" i="8" s="1"/>
  <c r="N185" i="8" s="1"/>
  <c r="K186" i="8"/>
  <c r="M186" i="8" s="1"/>
  <c r="N186" i="8" s="1"/>
  <c r="K187" i="8"/>
  <c r="M187" i="8" s="1"/>
  <c r="N187" i="8" s="1"/>
  <c r="K188" i="8"/>
  <c r="M188" i="8" s="1"/>
  <c r="N188" i="8" s="1"/>
  <c r="K189" i="8"/>
  <c r="M189" i="8" s="1"/>
  <c r="N189" i="8" s="1"/>
  <c r="K190" i="8"/>
  <c r="M190" i="8" s="1"/>
  <c r="N190" i="8" s="1"/>
  <c r="K191" i="8"/>
  <c r="M191" i="8" s="1"/>
  <c r="N191" i="8" s="1"/>
  <c r="K192" i="8"/>
  <c r="M192" i="8" s="1"/>
  <c r="N192" i="8" s="1"/>
  <c r="K193" i="8"/>
  <c r="M193" i="8" s="1"/>
  <c r="N193" i="8" s="1"/>
  <c r="K194" i="8"/>
  <c r="M194" i="8" s="1"/>
  <c r="N194" i="8" s="1"/>
  <c r="K195" i="8"/>
  <c r="M195" i="8" s="1"/>
  <c r="N195" i="8" s="1"/>
  <c r="K196" i="8"/>
  <c r="M196" i="8" s="1"/>
  <c r="N196" i="8" s="1"/>
  <c r="K197" i="8"/>
  <c r="M197" i="8" s="1"/>
  <c r="N197" i="8" s="1"/>
  <c r="K198" i="8"/>
  <c r="M198" i="8" s="1"/>
  <c r="N198" i="8" s="1"/>
  <c r="K199" i="8"/>
  <c r="M199" i="8" s="1"/>
  <c r="N199" i="8" s="1"/>
  <c r="K200" i="8"/>
  <c r="M200" i="8" s="1"/>
  <c r="N200" i="8" s="1"/>
  <c r="K201" i="8"/>
  <c r="M201" i="8" s="1"/>
  <c r="N201" i="8" s="1"/>
  <c r="K202" i="8"/>
  <c r="M202" i="8" s="1"/>
  <c r="N202" i="8" s="1"/>
  <c r="K203" i="8"/>
  <c r="M203" i="8" s="1"/>
  <c r="N203" i="8" s="1"/>
  <c r="K204" i="8"/>
  <c r="M204" i="8" s="1"/>
  <c r="N204" i="8" s="1"/>
  <c r="K205" i="8"/>
  <c r="M205" i="8" s="1"/>
  <c r="N205" i="8" s="1"/>
  <c r="K206" i="8"/>
  <c r="M206" i="8" s="1"/>
  <c r="N206" i="8" s="1"/>
  <c r="K207" i="8"/>
  <c r="M207" i="8" s="1"/>
  <c r="N207" i="8" s="1"/>
  <c r="K208" i="8"/>
  <c r="M208" i="8" s="1"/>
  <c r="N208" i="8" s="1"/>
  <c r="K209" i="8"/>
  <c r="M209" i="8" s="1"/>
  <c r="N209" i="8" s="1"/>
  <c r="K210" i="8"/>
  <c r="M210" i="8" s="1"/>
  <c r="N210" i="8" s="1"/>
  <c r="K211" i="8"/>
  <c r="M211" i="8" s="1"/>
  <c r="N211" i="8" s="1"/>
  <c r="K212" i="8"/>
  <c r="M212" i="8" s="1"/>
  <c r="N212" i="8" s="1"/>
  <c r="K213" i="8"/>
  <c r="M213" i="8" s="1"/>
  <c r="N213" i="8" s="1"/>
  <c r="K214" i="8"/>
  <c r="M214" i="8" s="1"/>
  <c r="N214" i="8" s="1"/>
  <c r="K215" i="8"/>
  <c r="M215" i="8" s="1"/>
  <c r="N215" i="8" s="1"/>
  <c r="K216" i="8"/>
  <c r="M216" i="8" s="1"/>
  <c r="N216" i="8" s="1"/>
  <c r="K217" i="8"/>
  <c r="M217" i="8" s="1"/>
  <c r="N217" i="8" s="1"/>
  <c r="K218" i="8"/>
  <c r="M218" i="8" s="1"/>
  <c r="N218" i="8" s="1"/>
  <c r="K219" i="8"/>
  <c r="M219" i="8" s="1"/>
  <c r="N219" i="8" s="1"/>
  <c r="K220" i="8"/>
  <c r="M220" i="8" s="1"/>
  <c r="N220" i="8" s="1"/>
  <c r="K221" i="8"/>
  <c r="M221" i="8" s="1"/>
  <c r="N221" i="8" s="1"/>
  <c r="K222" i="8"/>
  <c r="M222" i="8" s="1"/>
  <c r="N222" i="8" s="1"/>
  <c r="K223" i="8"/>
  <c r="M223" i="8" s="1"/>
  <c r="N223" i="8" s="1"/>
  <c r="K224" i="8"/>
  <c r="M224" i="8" s="1"/>
  <c r="N224" i="8" s="1"/>
  <c r="K225" i="8"/>
  <c r="M225" i="8" s="1"/>
  <c r="N225" i="8" s="1"/>
  <c r="K226" i="8"/>
  <c r="M226" i="8" s="1"/>
  <c r="N226" i="8" s="1"/>
  <c r="K227" i="8"/>
  <c r="M227" i="8" s="1"/>
  <c r="N227" i="8" s="1"/>
  <c r="K228" i="8"/>
  <c r="M228" i="8" s="1"/>
  <c r="N228" i="8" s="1"/>
  <c r="K229" i="8"/>
  <c r="M229" i="8" s="1"/>
  <c r="N229" i="8" s="1"/>
  <c r="K230" i="8"/>
  <c r="M230" i="8" s="1"/>
  <c r="N230" i="8" s="1"/>
  <c r="K231" i="8"/>
  <c r="M231" i="8" s="1"/>
  <c r="N231" i="8" s="1"/>
  <c r="K232" i="8"/>
  <c r="M232" i="8" s="1"/>
  <c r="N232" i="8" s="1"/>
  <c r="K233" i="8"/>
  <c r="M233" i="8" s="1"/>
  <c r="N233" i="8" s="1"/>
  <c r="K234" i="8"/>
  <c r="M234" i="8" s="1"/>
  <c r="N234" i="8" s="1"/>
  <c r="K235" i="8"/>
  <c r="M235" i="8" s="1"/>
  <c r="N235" i="8" s="1"/>
  <c r="K236" i="8"/>
  <c r="M236" i="8" s="1"/>
  <c r="N236" i="8" s="1"/>
  <c r="K237" i="8"/>
  <c r="M237" i="8" s="1"/>
  <c r="N237" i="8" s="1"/>
  <c r="K238" i="8"/>
  <c r="M238" i="8" s="1"/>
  <c r="N238" i="8" s="1"/>
  <c r="K239" i="8"/>
  <c r="M239" i="8" s="1"/>
  <c r="N239" i="8" s="1"/>
  <c r="K240" i="8"/>
  <c r="M240" i="8" s="1"/>
  <c r="N240" i="8" s="1"/>
  <c r="K241" i="8"/>
  <c r="M241" i="8" s="1"/>
  <c r="N241" i="8" s="1"/>
  <c r="K242" i="8"/>
  <c r="M242" i="8" s="1"/>
  <c r="N242" i="8" s="1"/>
  <c r="K243" i="8"/>
  <c r="M243" i="8" s="1"/>
  <c r="N243" i="8" s="1"/>
  <c r="K244" i="8"/>
  <c r="M244" i="8" s="1"/>
  <c r="N244" i="8" s="1"/>
  <c r="K245" i="8"/>
  <c r="M245" i="8" s="1"/>
  <c r="N245" i="8" s="1"/>
  <c r="K246" i="8"/>
  <c r="M246" i="8" s="1"/>
  <c r="N246" i="8" s="1"/>
  <c r="K247" i="8"/>
  <c r="M247" i="8" s="1"/>
  <c r="N247" i="8" s="1"/>
  <c r="K248" i="8"/>
  <c r="M248" i="8" s="1"/>
  <c r="N248" i="8" s="1"/>
  <c r="K249" i="8"/>
  <c r="M249" i="8" s="1"/>
  <c r="N249" i="8" s="1"/>
  <c r="K250" i="8"/>
  <c r="M250" i="8" s="1"/>
  <c r="N250" i="8" s="1"/>
  <c r="K251" i="8"/>
  <c r="M251" i="8" s="1"/>
  <c r="N251" i="8" s="1"/>
  <c r="K252" i="8"/>
  <c r="M252" i="8" s="1"/>
  <c r="N252" i="8" s="1"/>
  <c r="K253" i="8"/>
  <c r="M253" i="8" s="1"/>
  <c r="N253" i="8" s="1"/>
  <c r="K254" i="8"/>
  <c r="M254" i="8" s="1"/>
  <c r="N254" i="8" s="1"/>
  <c r="K255" i="8"/>
  <c r="M255" i="8" s="1"/>
  <c r="N255" i="8" s="1"/>
  <c r="K256" i="8"/>
  <c r="M256" i="8" s="1"/>
  <c r="N256" i="8" s="1"/>
  <c r="K257" i="8"/>
  <c r="M257" i="8" s="1"/>
  <c r="N257" i="8" s="1"/>
  <c r="K258" i="8"/>
  <c r="M258" i="8" s="1"/>
  <c r="N258" i="8" s="1"/>
  <c r="K259" i="8"/>
  <c r="M259" i="8" s="1"/>
  <c r="N259" i="8" s="1"/>
  <c r="K260" i="8"/>
  <c r="M260" i="8" s="1"/>
  <c r="N260" i="8" s="1"/>
  <c r="K261" i="8"/>
  <c r="M261" i="8" s="1"/>
  <c r="N261" i="8" s="1"/>
  <c r="K262" i="8"/>
  <c r="M262" i="8" s="1"/>
  <c r="N262" i="8" s="1"/>
  <c r="K263" i="8"/>
  <c r="M263" i="8" s="1"/>
  <c r="N263" i="8" s="1"/>
  <c r="K264" i="8"/>
  <c r="M264" i="8" s="1"/>
  <c r="N264" i="8" s="1"/>
  <c r="K265" i="8"/>
  <c r="M265" i="8" s="1"/>
  <c r="N265" i="8" s="1"/>
  <c r="K266" i="8"/>
  <c r="M266" i="8" s="1"/>
  <c r="N266" i="8" s="1"/>
  <c r="K267" i="8"/>
  <c r="M267" i="8" s="1"/>
  <c r="N267" i="8" s="1"/>
  <c r="K268" i="8"/>
  <c r="M268" i="8" s="1"/>
  <c r="N268" i="8" s="1"/>
  <c r="K269" i="8"/>
  <c r="M269" i="8" s="1"/>
  <c r="N269" i="8" s="1"/>
  <c r="K270" i="8"/>
  <c r="M270" i="8" s="1"/>
  <c r="N270" i="8" s="1"/>
  <c r="K271" i="8"/>
  <c r="M271" i="8" s="1"/>
  <c r="N271" i="8" s="1"/>
  <c r="K272" i="8"/>
  <c r="M272" i="8" s="1"/>
  <c r="N272" i="8" s="1"/>
  <c r="K273" i="8"/>
  <c r="M273" i="8" s="1"/>
  <c r="N273" i="8" s="1"/>
  <c r="K274" i="8"/>
  <c r="M274" i="8" s="1"/>
  <c r="N274" i="8" s="1"/>
  <c r="K275" i="8"/>
  <c r="M275" i="8" s="1"/>
  <c r="N275" i="8" s="1"/>
  <c r="K276" i="8"/>
  <c r="M276" i="8" s="1"/>
  <c r="N276" i="8" s="1"/>
  <c r="K277" i="8"/>
  <c r="M277" i="8" s="1"/>
  <c r="N277" i="8" s="1"/>
  <c r="K278" i="8"/>
  <c r="M278" i="8" s="1"/>
  <c r="N278" i="8" s="1"/>
  <c r="K279" i="8"/>
  <c r="M279" i="8" s="1"/>
  <c r="N279" i="8" s="1"/>
  <c r="K280" i="8"/>
  <c r="M280" i="8" s="1"/>
  <c r="N280" i="8" s="1"/>
  <c r="K281" i="8"/>
  <c r="M281" i="8" s="1"/>
  <c r="N281" i="8" s="1"/>
  <c r="K282" i="8"/>
  <c r="M282" i="8" s="1"/>
  <c r="N282" i="8" s="1"/>
  <c r="K283" i="8"/>
  <c r="M283" i="8" s="1"/>
  <c r="N283" i="8" s="1"/>
  <c r="K284" i="8"/>
  <c r="M284" i="8" s="1"/>
  <c r="N284" i="8" s="1"/>
  <c r="K285" i="8"/>
  <c r="M285" i="8" s="1"/>
  <c r="N285" i="8" s="1"/>
  <c r="K286" i="8"/>
  <c r="M286" i="8" s="1"/>
  <c r="N286" i="8" s="1"/>
  <c r="K287" i="8"/>
  <c r="M287" i="8" s="1"/>
  <c r="N287" i="8" s="1"/>
  <c r="K288" i="8"/>
  <c r="M288" i="8" s="1"/>
  <c r="N288" i="8" s="1"/>
  <c r="K289" i="8"/>
  <c r="M289" i="8" s="1"/>
  <c r="N289" i="8" s="1"/>
  <c r="K290" i="8"/>
  <c r="M290" i="8" s="1"/>
  <c r="N290" i="8" s="1"/>
  <c r="K291" i="8"/>
  <c r="M291" i="8" s="1"/>
  <c r="N291" i="8" s="1"/>
  <c r="K292" i="8"/>
  <c r="M292" i="8" s="1"/>
  <c r="N292" i="8" s="1"/>
  <c r="K293" i="8"/>
  <c r="M293" i="8" s="1"/>
  <c r="N293" i="8" s="1"/>
  <c r="K294" i="8"/>
  <c r="M294" i="8" s="1"/>
  <c r="N294" i="8" s="1"/>
  <c r="K295" i="8"/>
  <c r="M295" i="8" s="1"/>
  <c r="N295" i="8" s="1"/>
  <c r="K296" i="8"/>
  <c r="M296" i="8" s="1"/>
  <c r="N296" i="8" s="1"/>
  <c r="K297" i="8"/>
  <c r="M297" i="8" s="1"/>
  <c r="N297" i="8" s="1"/>
  <c r="K298" i="8"/>
  <c r="M298" i="8" s="1"/>
  <c r="N298" i="8" s="1"/>
  <c r="K299" i="8"/>
  <c r="M299" i="8" s="1"/>
  <c r="N299" i="8" s="1"/>
  <c r="K300" i="8"/>
  <c r="M300" i="8" s="1"/>
  <c r="N300" i="8" s="1"/>
  <c r="K301" i="8"/>
  <c r="M301" i="8" s="1"/>
  <c r="N301" i="8" s="1"/>
  <c r="K302" i="8"/>
  <c r="M302" i="8" s="1"/>
  <c r="N302" i="8" s="1"/>
  <c r="K303" i="8"/>
  <c r="M303" i="8" s="1"/>
  <c r="N303" i="8" s="1"/>
  <c r="K304" i="8"/>
  <c r="M304" i="8" s="1"/>
  <c r="N304" i="8" s="1"/>
  <c r="K305" i="8"/>
  <c r="M305" i="8" s="1"/>
  <c r="N305" i="8" s="1"/>
  <c r="K306" i="8"/>
  <c r="M306" i="8" s="1"/>
  <c r="N306" i="8" s="1"/>
  <c r="K307" i="8"/>
  <c r="M307" i="8" s="1"/>
  <c r="N307" i="8" s="1"/>
  <c r="K308" i="8"/>
  <c r="M308" i="8" s="1"/>
  <c r="N308" i="8" s="1"/>
  <c r="K309" i="8"/>
  <c r="M309" i="8" s="1"/>
  <c r="N309" i="8" s="1"/>
  <c r="K310" i="8"/>
  <c r="M310" i="8" s="1"/>
  <c r="N310" i="8" s="1"/>
  <c r="K311" i="8"/>
  <c r="M311" i="8" s="1"/>
  <c r="N311" i="8" s="1"/>
  <c r="K312" i="8"/>
  <c r="M312" i="8" s="1"/>
  <c r="N312" i="8" s="1"/>
  <c r="K313" i="8"/>
  <c r="M313" i="8" s="1"/>
  <c r="N313" i="8" s="1"/>
  <c r="K314" i="8"/>
  <c r="M314" i="8" s="1"/>
  <c r="N314" i="8" s="1"/>
  <c r="K315" i="8"/>
  <c r="M315" i="8" s="1"/>
  <c r="N315" i="8" s="1"/>
  <c r="K316" i="8"/>
  <c r="M316" i="8" s="1"/>
  <c r="N316" i="8" s="1"/>
  <c r="K317" i="8"/>
  <c r="M317" i="8" s="1"/>
  <c r="N317" i="8" s="1"/>
  <c r="K318" i="8"/>
  <c r="M318" i="8" s="1"/>
  <c r="N318" i="8" s="1"/>
  <c r="K319" i="8"/>
  <c r="M319" i="8" s="1"/>
  <c r="N319" i="8" s="1"/>
  <c r="K320" i="8"/>
  <c r="M320" i="8" s="1"/>
  <c r="N320" i="8" s="1"/>
  <c r="K321" i="8"/>
  <c r="M321" i="8" s="1"/>
  <c r="N321" i="8" s="1"/>
  <c r="K322" i="8"/>
  <c r="M322" i="8" s="1"/>
  <c r="N322" i="8" s="1"/>
  <c r="K323" i="8"/>
  <c r="M323" i="8" s="1"/>
  <c r="N323" i="8" s="1"/>
  <c r="K324" i="8"/>
  <c r="M324" i="8" s="1"/>
  <c r="N324" i="8" s="1"/>
  <c r="K325" i="8"/>
  <c r="M325" i="8" s="1"/>
  <c r="N325" i="8" s="1"/>
  <c r="K326" i="8"/>
  <c r="M326" i="8" s="1"/>
  <c r="N326" i="8" s="1"/>
  <c r="K327" i="8"/>
  <c r="M327" i="8" s="1"/>
  <c r="N327" i="8" s="1"/>
  <c r="K328" i="8"/>
  <c r="M328" i="8" s="1"/>
  <c r="N328" i="8" s="1"/>
  <c r="K329" i="8"/>
  <c r="M329" i="8" s="1"/>
  <c r="N329" i="8" s="1"/>
  <c r="K330" i="8"/>
  <c r="M330" i="8" s="1"/>
  <c r="N330" i="8" s="1"/>
  <c r="K331" i="8"/>
  <c r="M331" i="8" s="1"/>
  <c r="N331" i="8" s="1"/>
  <c r="K332" i="8"/>
  <c r="M332" i="8" s="1"/>
  <c r="N332" i="8" s="1"/>
  <c r="K333" i="8"/>
  <c r="M333" i="8" s="1"/>
  <c r="N333" i="8" s="1"/>
  <c r="K334" i="8"/>
  <c r="M334" i="8" s="1"/>
  <c r="N334" i="8" s="1"/>
  <c r="K335" i="8"/>
  <c r="M335" i="8" s="1"/>
  <c r="N335" i="8" s="1"/>
  <c r="K336" i="8"/>
  <c r="M336" i="8" s="1"/>
  <c r="N336" i="8" s="1"/>
  <c r="K337" i="8"/>
  <c r="M337" i="8" s="1"/>
  <c r="N337" i="8" s="1"/>
  <c r="K338" i="8"/>
  <c r="M338" i="8" s="1"/>
  <c r="N338" i="8" s="1"/>
  <c r="K339" i="8"/>
  <c r="M339" i="8" s="1"/>
  <c r="N339" i="8" s="1"/>
  <c r="K340" i="8"/>
  <c r="M340" i="8" s="1"/>
  <c r="N340" i="8" s="1"/>
  <c r="K341" i="8"/>
  <c r="M341" i="8" s="1"/>
  <c r="N341" i="8" s="1"/>
  <c r="K342" i="8"/>
  <c r="M342" i="8" s="1"/>
  <c r="N342" i="8" s="1"/>
  <c r="K343" i="8"/>
  <c r="M343" i="8" s="1"/>
  <c r="N343" i="8" s="1"/>
  <c r="K344" i="8"/>
  <c r="M344" i="8" s="1"/>
  <c r="N344" i="8" s="1"/>
  <c r="K345" i="8"/>
  <c r="M345" i="8" s="1"/>
  <c r="N345" i="8" s="1"/>
  <c r="K346" i="8"/>
  <c r="M346" i="8" s="1"/>
  <c r="N346" i="8" s="1"/>
  <c r="K347" i="8"/>
  <c r="M347" i="8" s="1"/>
  <c r="N347" i="8" s="1"/>
  <c r="K348" i="8"/>
  <c r="M348" i="8" s="1"/>
  <c r="N348" i="8" s="1"/>
  <c r="K349" i="8"/>
  <c r="M349" i="8" s="1"/>
  <c r="N349" i="8" s="1"/>
  <c r="K350" i="8"/>
  <c r="M350" i="8" s="1"/>
  <c r="N350" i="8" s="1"/>
  <c r="K351" i="8"/>
  <c r="M351" i="8" s="1"/>
  <c r="N351" i="8" s="1"/>
  <c r="K352" i="8"/>
  <c r="M352" i="8" s="1"/>
  <c r="N352" i="8" s="1"/>
  <c r="K353" i="8"/>
  <c r="M353" i="8" s="1"/>
  <c r="N353" i="8" s="1"/>
  <c r="K354" i="8"/>
  <c r="M354" i="8" s="1"/>
  <c r="N354" i="8" s="1"/>
  <c r="K355" i="8"/>
  <c r="M355" i="8" s="1"/>
  <c r="N355" i="8" s="1"/>
  <c r="K356" i="8"/>
  <c r="M356" i="8" s="1"/>
  <c r="N356" i="8" s="1"/>
  <c r="K357" i="8"/>
  <c r="M357" i="8" s="1"/>
  <c r="N357" i="8" s="1"/>
  <c r="K358" i="8"/>
  <c r="M358" i="8" s="1"/>
  <c r="N358" i="8" s="1"/>
  <c r="K359" i="8"/>
  <c r="M359" i="8" s="1"/>
  <c r="N359" i="8" s="1"/>
  <c r="K360" i="8"/>
  <c r="M360" i="8" s="1"/>
  <c r="N360" i="8" s="1"/>
  <c r="K361" i="8"/>
  <c r="M361" i="8" s="1"/>
  <c r="N361" i="8" s="1"/>
  <c r="K362" i="8"/>
  <c r="M362" i="8" s="1"/>
  <c r="N362" i="8" s="1"/>
  <c r="K363" i="8"/>
  <c r="M363" i="8" s="1"/>
  <c r="N363" i="8" s="1"/>
  <c r="K364" i="8"/>
  <c r="M364" i="8" s="1"/>
  <c r="N364" i="8" s="1"/>
  <c r="K365" i="8"/>
  <c r="M365" i="8" s="1"/>
  <c r="N365" i="8" s="1"/>
  <c r="K366" i="8"/>
  <c r="M366" i="8" s="1"/>
  <c r="N366" i="8" s="1"/>
  <c r="K367" i="8"/>
  <c r="M367" i="8" s="1"/>
  <c r="N367" i="8" s="1"/>
  <c r="K368" i="8"/>
  <c r="M368" i="8" s="1"/>
  <c r="N368" i="8" s="1"/>
  <c r="K369" i="8"/>
  <c r="M369" i="8" s="1"/>
  <c r="N369" i="8" s="1"/>
  <c r="K370" i="8"/>
  <c r="M370" i="8" s="1"/>
  <c r="N370" i="8" s="1"/>
  <c r="K371" i="8"/>
  <c r="M371" i="8" s="1"/>
  <c r="N371" i="8" s="1"/>
  <c r="K372" i="8"/>
  <c r="M372" i="8" s="1"/>
  <c r="N372" i="8" s="1"/>
  <c r="K373" i="8"/>
  <c r="M373" i="8" s="1"/>
  <c r="N373" i="8" s="1"/>
  <c r="K374" i="8"/>
  <c r="M374" i="8" s="1"/>
  <c r="N374" i="8" s="1"/>
  <c r="K375" i="8"/>
  <c r="M375" i="8" s="1"/>
  <c r="N375" i="8" s="1"/>
  <c r="K376" i="8"/>
  <c r="M376" i="8" s="1"/>
  <c r="N376" i="8" s="1"/>
  <c r="K377" i="8"/>
  <c r="M377" i="8" s="1"/>
  <c r="N377" i="8" s="1"/>
  <c r="K378" i="8"/>
  <c r="M378" i="8" s="1"/>
  <c r="N378" i="8" s="1"/>
  <c r="K379" i="8"/>
  <c r="M379" i="8" s="1"/>
  <c r="N379" i="8" s="1"/>
  <c r="K380" i="8"/>
  <c r="M380" i="8" s="1"/>
  <c r="N380" i="8" s="1"/>
  <c r="K381" i="8"/>
  <c r="M381" i="8" s="1"/>
  <c r="N381" i="8" s="1"/>
  <c r="K382" i="8"/>
  <c r="M382" i="8" s="1"/>
  <c r="N382" i="8" s="1"/>
  <c r="K383" i="8"/>
  <c r="M383" i="8" s="1"/>
  <c r="N383" i="8" s="1"/>
  <c r="K384" i="8"/>
  <c r="M384" i="8" s="1"/>
  <c r="N384" i="8" s="1"/>
  <c r="K385" i="8"/>
  <c r="M385" i="8" s="1"/>
  <c r="N385" i="8" s="1"/>
  <c r="K386" i="8"/>
  <c r="M386" i="8" s="1"/>
  <c r="N386" i="8" s="1"/>
  <c r="K387" i="8"/>
  <c r="M387" i="8" s="1"/>
  <c r="N387" i="8" s="1"/>
  <c r="K388" i="8"/>
  <c r="M388" i="8" s="1"/>
  <c r="N388" i="8" s="1"/>
  <c r="K389" i="8"/>
  <c r="M389" i="8" s="1"/>
  <c r="N389" i="8" s="1"/>
  <c r="K390" i="8"/>
  <c r="M390" i="8" s="1"/>
  <c r="N390" i="8" s="1"/>
  <c r="K391" i="8"/>
  <c r="M391" i="8" s="1"/>
  <c r="N391" i="8" s="1"/>
  <c r="K392" i="8"/>
  <c r="M392" i="8" s="1"/>
  <c r="N392" i="8" s="1"/>
  <c r="K393" i="8"/>
  <c r="M393" i="8" s="1"/>
  <c r="N393" i="8" s="1"/>
  <c r="K394" i="8"/>
  <c r="M394" i="8" s="1"/>
  <c r="N394" i="8" s="1"/>
  <c r="K395" i="8"/>
  <c r="M395" i="8" s="1"/>
  <c r="N395" i="8" s="1"/>
  <c r="K396" i="8"/>
  <c r="M396" i="8" s="1"/>
  <c r="N396" i="8" s="1"/>
  <c r="K397" i="8"/>
  <c r="M397" i="8" s="1"/>
  <c r="N397" i="8" s="1"/>
  <c r="K398" i="8"/>
  <c r="M398" i="8" s="1"/>
  <c r="N398" i="8" s="1"/>
  <c r="K399" i="8"/>
  <c r="M399" i="8" s="1"/>
  <c r="N399" i="8" s="1"/>
  <c r="K400" i="8"/>
  <c r="M400" i="8" s="1"/>
  <c r="N400" i="8" s="1"/>
  <c r="K401" i="8"/>
  <c r="M401" i="8" s="1"/>
  <c r="N401" i="8" s="1"/>
  <c r="K402" i="8"/>
  <c r="M402" i="8" s="1"/>
  <c r="N402" i="8" s="1"/>
  <c r="K403" i="8"/>
  <c r="M403" i="8" s="1"/>
  <c r="N403" i="8" s="1"/>
  <c r="K404" i="8"/>
  <c r="M404" i="8" s="1"/>
  <c r="N404" i="8" s="1"/>
  <c r="K405" i="8"/>
  <c r="M405" i="8" s="1"/>
  <c r="N405" i="8" s="1"/>
  <c r="K406" i="8"/>
  <c r="M406" i="8" s="1"/>
  <c r="N406" i="8" s="1"/>
  <c r="K407" i="8"/>
  <c r="M407" i="8" s="1"/>
  <c r="N407" i="8" s="1"/>
  <c r="K408" i="8"/>
  <c r="M408" i="8" s="1"/>
  <c r="N408" i="8" s="1"/>
  <c r="K409" i="8"/>
  <c r="M409" i="8" s="1"/>
  <c r="N409" i="8" s="1"/>
  <c r="K410" i="8"/>
  <c r="M410" i="8" s="1"/>
  <c r="N410" i="8" s="1"/>
  <c r="K411" i="8"/>
  <c r="M411" i="8" s="1"/>
  <c r="N411" i="8" s="1"/>
  <c r="K412" i="8"/>
  <c r="M412" i="8" s="1"/>
  <c r="N412" i="8" s="1"/>
  <c r="K413" i="8"/>
  <c r="M413" i="8" s="1"/>
  <c r="N413" i="8" s="1"/>
  <c r="K414" i="8"/>
  <c r="M414" i="8" s="1"/>
  <c r="N414" i="8" s="1"/>
  <c r="K415" i="8"/>
  <c r="M415" i="8" s="1"/>
  <c r="N415" i="8" s="1"/>
  <c r="K416" i="8"/>
  <c r="M416" i="8" s="1"/>
  <c r="N416" i="8" s="1"/>
  <c r="K417" i="8"/>
  <c r="M417" i="8" s="1"/>
  <c r="N417" i="8" s="1"/>
  <c r="K418" i="8"/>
  <c r="M418" i="8" s="1"/>
  <c r="N418" i="8" s="1"/>
  <c r="K419" i="8"/>
  <c r="M419" i="8" s="1"/>
  <c r="N419" i="8" s="1"/>
  <c r="K420" i="8"/>
  <c r="M420" i="8" s="1"/>
  <c r="N420" i="8" s="1"/>
  <c r="K421" i="8"/>
  <c r="M421" i="8" s="1"/>
  <c r="N421" i="8" s="1"/>
  <c r="K422" i="8"/>
  <c r="M422" i="8" s="1"/>
  <c r="N422" i="8" s="1"/>
  <c r="K423" i="8"/>
  <c r="M423" i="8" s="1"/>
  <c r="N423" i="8" s="1"/>
  <c r="K424" i="8"/>
  <c r="M424" i="8" s="1"/>
  <c r="N424" i="8" s="1"/>
  <c r="K425" i="8"/>
  <c r="M425" i="8" s="1"/>
  <c r="N425" i="8" s="1"/>
  <c r="K426" i="8"/>
  <c r="M426" i="8" s="1"/>
  <c r="N426" i="8" s="1"/>
  <c r="K427" i="8"/>
  <c r="M427" i="8" s="1"/>
  <c r="N427" i="8" s="1"/>
  <c r="K428" i="8"/>
  <c r="M428" i="8" s="1"/>
  <c r="N428" i="8" s="1"/>
  <c r="K429" i="8"/>
  <c r="M429" i="8" s="1"/>
  <c r="N429" i="8" s="1"/>
  <c r="K430" i="8"/>
  <c r="M430" i="8" s="1"/>
  <c r="N430" i="8" s="1"/>
  <c r="K431" i="8"/>
  <c r="M431" i="8" s="1"/>
  <c r="N431" i="8" s="1"/>
  <c r="K432" i="8"/>
  <c r="M432" i="8" s="1"/>
  <c r="N432" i="8" s="1"/>
  <c r="K433" i="8"/>
  <c r="M433" i="8" s="1"/>
  <c r="N433" i="8" s="1"/>
  <c r="K434" i="8"/>
  <c r="M434" i="8" s="1"/>
  <c r="N434" i="8" s="1"/>
  <c r="K435" i="8"/>
  <c r="M435" i="8" s="1"/>
  <c r="N435" i="8" s="1"/>
  <c r="K436" i="8"/>
  <c r="M436" i="8" s="1"/>
  <c r="N436" i="8" s="1"/>
  <c r="K437" i="8"/>
  <c r="M437" i="8" s="1"/>
  <c r="N437" i="8" s="1"/>
  <c r="K438" i="8"/>
  <c r="M438" i="8" s="1"/>
  <c r="N438" i="8" s="1"/>
  <c r="K439" i="8"/>
  <c r="M439" i="8" s="1"/>
  <c r="N439" i="8" s="1"/>
  <c r="K440" i="8"/>
  <c r="M440" i="8" s="1"/>
  <c r="N440" i="8" s="1"/>
  <c r="K441" i="8"/>
  <c r="M441" i="8" s="1"/>
  <c r="N441" i="8" s="1"/>
  <c r="K442" i="8"/>
  <c r="M442" i="8" s="1"/>
  <c r="N442" i="8" s="1"/>
  <c r="K443" i="8"/>
  <c r="M443" i="8" s="1"/>
  <c r="N443" i="8" s="1"/>
  <c r="K444" i="8"/>
  <c r="M444" i="8" s="1"/>
  <c r="N444" i="8" s="1"/>
  <c r="K445" i="8"/>
  <c r="M445" i="8" s="1"/>
  <c r="N445" i="8" s="1"/>
  <c r="K446" i="8"/>
  <c r="M446" i="8" s="1"/>
  <c r="N446" i="8" s="1"/>
  <c r="K447" i="8"/>
  <c r="M447" i="8" s="1"/>
  <c r="N447" i="8" s="1"/>
  <c r="K448" i="8"/>
  <c r="M448" i="8" s="1"/>
  <c r="N448" i="8" s="1"/>
  <c r="K449" i="8"/>
  <c r="M449" i="8" s="1"/>
  <c r="N449" i="8" s="1"/>
  <c r="K450" i="8"/>
  <c r="M450" i="8" s="1"/>
  <c r="N450" i="8" s="1"/>
  <c r="K451" i="8"/>
  <c r="M451" i="8" s="1"/>
  <c r="N451" i="8" s="1"/>
  <c r="K452" i="8"/>
  <c r="M452" i="8" s="1"/>
  <c r="N452" i="8" s="1"/>
  <c r="K453" i="8"/>
  <c r="M453" i="8" s="1"/>
  <c r="N453" i="8" s="1"/>
  <c r="K454" i="8"/>
  <c r="M454" i="8" s="1"/>
  <c r="N454" i="8" s="1"/>
  <c r="K455" i="8"/>
  <c r="M455" i="8" s="1"/>
  <c r="N455" i="8" s="1"/>
  <c r="K456" i="8"/>
  <c r="M456" i="8" s="1"/>
  <c r="N456" i="8" s="1"/>
  <c r="K457" i="8"/>
  <c r="M457" i="8" s="1"/>
  <c r="N457" i="8" s="1"/>
  <c r="K458" i="8"/>
  <c r="M458" i="8" s="1"/>
  <c r="N458" i="8" s="1"/>
  <c r="K459" i="8"/>
  <c r="M459" i="8" s="1"/>
  <c r="N459" i="8" s="1"/>
  <c r="K460" i="8"/>
  <c r="M460" i="8" s="1"/>
  <c r="N460" i="8" s="1"/>
  <c r="K461" i="8"/>
  <c r="M461" i="8" s="1"/>
  <c r="N461" i="8" s="1"/>
  <c r="K462" i="8"/>
  <c r="M462" i="8" s="1"/>
  <c r="N462" i="8" s="1"/>
  <c r="K463" i="8"/>
  <c r="M463" i="8" s="1"/>
  <c r="N463" i="8" s="1"/>
  <c r="K464" i="8"/>
  <c r="M464" i="8" s="1"/>
  <c r="N464" i="8" s="1"/>
  <c r="K465" i="8"/>
  <c r="M465" i="8" s="1"/>
  <c r="N465" i="8" s="1"/>
  <c r="K466" i="8"/>
  <c r="M466" i="8" s="1"/>
  <c r="N466" i="8" s="1"/>
  <c r="K467" i="8"/>
  <c r="M467" i="8" s="1"/>
  <c r="N467" i="8" s="1"/>
  <c r="K468" i="8"/>
  <c r="M468" i="8" s="1"/>
  <c r="N468" i="8" s="1"/>
  <c r="K469" i="8"/>
  <c r="M469" i="8" s="1"/>
  <c r="N469" i="8" s="1"/>
  <c r="K470" i="8"/>
  <c r="M470" i="8" s="1"/>
  <c r="N470" i="8" s="1"/>
  <c r="K471" i="8"/>
  <c r="M471" i="8" s="1"/>
  <c r="N471" i="8" s="1"/>
  <c r="K472" i="8"/>
  <c r="M472" i="8" s="1"/>
  <c r="N472" i="8" s="1"/>
  <c r="K473" i="8"/>
  <c r="M473" i="8" s="1"/>
  <c r="N473" i="8" s="1"/>
  <c r="K474" i="8"/>
  <c r="M474" i="8" s="1"/>
  <c r="N474" i="8" s="1"/>
  <c r="K475" i="8"/>
  <c r="M475" i="8" s="1"/>
  <c r="N475" i="8" s="1"/>
  <c r="K476" i="8"/>
  <c r="M476" i="8" s="1"/>
  <c r="N476" i="8" s="1"/>
  <c r="K477" i="8"/>
  <c r="M477" i="8" s="1"/>
  <c r="N477" i="8" s="1"/>
  <c r="K478" i="8"/>
  <c r="M478" i="8" s="1"/>
  <c r="N478" i="8" s="1"/>
  <c r="K479" i="8"/>
  <c r="M479" i="8" s="1"/>
  <c r="N479" i="8" s="1"/>
  <c r="K480" i="8"/>
  <c r="M480" i="8" s="1"/>
  <c r="N480" i="8" s="1"/>
  <c r="K481" i="8"/>
  <c r="M481" i="8" s="1"/>
  <c r="N481" i="8" s="1"/>
  <c r="K482" i="8"/>
  <c r="M482" i="8" s="1"/>
  <c r="N482" i="8" s="1"/>
  <c r="K483" i="8"/>
  <c r="M483" i="8" s="1"/>
  <c r="N483" i="8" s="1"/>
  <c r="K484" i="8"/>
  <c r="M484" i="8" s="1"/>
  <c r="N484" i="8" s="1"/>
  <c r="K485" i="8"/>
  <c r="M485" i="8" s="1"/>
  <c r="N485" i="8" s="1"/>
  <c r="K486" i="8"/>
  <c r="M486" i="8" s="1"/>
  <c r="N486" i="8" s="1"/>
  <c r="K487" i="8"/>
  <c r="M487" i="8" s="1"/>
  <c r="N487" i="8" s="1"/>
  <c r="K488" i="8"/>
  <c r="M488" i="8" s="1"/>
  <c r="N488" i="8" s="1"/>
  <c r="K489" i="8"/>
  <c r="M489" i="8" s="1"/>
  <c r="N489" i="8" s="1"/>
  <c r="K490" i="8"/>
  <c r="M490" i="8" s="1"/>
  <c r="N490" i="8" s="1"/>
  <c r="K491" i="8"/>
  <c r="M491" i="8" s="1"/>
  <c r="N491" i="8" s="1"/>
  <c r="K492" i="8"/>
  <c r="M492" i="8" s="1"/>
  <c r="N492" i="8" s="1"/>
  <c r="K493" i="8"/>
  <c r="M493" i="8" s="1"/>
  <c r="N493" i="8" s="1"/>
  <c r="K494" i="8"/>
  <c r="M494" i="8" s="1"/>
  <c r="N494" i="8" s="1"/>
  <c r="K495" i="8"/>
  <c r="M495" i="8" s="1"/>
  <c r="N495" i="8" s="1"/>
  <c r="K496" i="8"/>
  <c r="M496" i="8" s="1"/>
  <c r="N496" i="8" s="1"/>
  <c r="K497" i="8"/>
  <c r="M497" i="8" s="1"/>
  <c r="N497" i="8" s="1"/>
  <c r="K498" i="8"/>
  <c r="M498" i="8" s="1"/>
  <c r="N498" i="8" s="1"/>
  <c r="K499" i="8"/>
  <c r="M499" i="8" s="1"/>
  <c r="N499" i="8" s="1"/>
  <c r="K500" i="8"/>
  <c r="M500" i="8" s="1"/>
  <c r="N500" i="8" s="1"/>
  <c r="K501" i="8"/>
  <c r="M501" i="8" s="1"/>
  <c r="N501" i="8" s="1"/>
  <c r="K502" i="8"/>
  <c r="M502" i="8" s="1"/>
  <c r="N502" i="8" s="1"/>
  <c r="K503" i="8"/>
  <c r="M503" i="8" s="1"/>
  <c r="N503" i="8" s="1"/>
  <c r="K504" i="8"/>
  <c r="M504" i="8" s="1"/>
  <c r="N504" i="8" s="1"/>
  <c r="K505" i="8"/>
  <c r="M505" i="8" s="1"/>
  <c r="N505" i="8" s="1"/>
  <c r="K506" i="8"/>
  <c r="M506" i="8" s="1"/>
  <c r="N506" i="8" s="1"/>
  <c r="K507" i="8"/>
  <c r="M507" i="8" s="1"/>
  <c r="N507" i="8" s="1"/>
  <c r="K508" i="8"/>
  <c r="M508" i="8" s="1"/>
  <c r="N508" i="8" s="1"/>
  <c r="K509" i="8"/>
  <c r="M509" i="8" s="1"/>
  <c r="N509" i="8" s="1"/>
  <c r="K510" i="8"/>
  <c r="M510" i="8" s="1"/>
  <c r="N510" i="8" s="1"/>
  <c r="K511" i="8"/>
  <c r="M511" i="8" s="1"/>
  <c r="N511" i="8" s="1"/>
  <c r="K512" i="8"/>
  <c r="M512" i="8" s="1"/>
  <c r="N512" i="8" s="1"/>
  <c r="K513" i="8"/>
  <c r="M513" i="8" s="1"/>
  <c r="N513" i="8" s="1"/>
  <c r="K514" i="8"/>
  <c r="M514" i="8" s="1"/>
  <c r="N514" i="8" s="1"/>
  <c r="K515" i="8"/>
  <c r="M515" i="8" s="1"/>
  <c r="N515" i="8" s="1"/>
  <c r="K516" i="8"/>
  <c r="M516" i="8" s="1"/>
  <c r="N516" i="8" s="1"/>
  <c r="K517" i="8"/>
  <c r="M517" i="8" s="1"/>
  <c r="N517" i="8" s="1"/>
  <c r="K518" i="8"/>
  <c r="M518" i="8" s="1"/>
  <c r="N518" i="8" s="1"/>
  <c r="K519" i="8"/>
  <c r="M519" i="8" s="1"/>
  <c r="N519" i="8" s="1"/>
  <c r="K520" i="8"/>
  <c r="M520" i="8" s="1"/>
  <c r="N520" i="8" s="1"/>
  <c r="K521" i="8"/>
  <c r="M521" i="8" s="1"/>
  <c r="N521" i="8" s="1"/>
  <c r="K522" i="8"/>
  <c r="M522" i="8" s="1"/>
  <c r="N522" i="8" s="1"/>
  <c r="K523" i="8"/>
  <c r="M523" i="8" s="1"/>
  <c r="N523" i="8" s="1"/>
  <c r="K524" i="8"/>
  <c r="M524" i="8" s="1"/>
  <c r="N524" i="8" s="1"/>
  <c r="K525" i="8"/>
  <c r="M525" i="8" s="1"/>
  <c r="N525" i="8" s="1"/>
  <c r="K526" i="8"/>
  <c r="M526" i="8" s="1"/>
  <c r="N526" i="8" s="1"/>
  <c r="K527" i="8"/>
  <c r="M527" i="8" s="1"/>
  <c r="N527" i="8" s="1"/>
  <c r="K528" i="8"/>
  <c r="M528" i="8" s="1"/>
  <c r="N528" i="8" s="1"/>
  <c r="K529" i="8"/>
  <c r="M529" i="8" s="1"/>
  <c r="N529" i="8" s="1"/>
  <c r="K530" i="8"/>
  <c r="M530" i="8" s="1"/>
  <c r="N530" i="8" s="1"/>
  <c r="K531" i="8"/>
  <c r="M531" i="8" s="1"/>
  <c r="N531" i="8" s="1"/>
  <c r="K532" i="8"/>
  <c r="M532" i="8" s="1"/>
  <c r="N532" i="8" s="1"/>
  <c r="K533" i="8"/>
  <c r="M533" i="8" s="1"/>
  <c r="N533" i="8" s="1"/>
  <c r="K534" i="8"/>
  <c r="M534" i="8" s="1"/>
  <c r="N534" i="8" s="1"/>
  <c r="K535" i="8"/>
  <c r="M535" i="8" s="1"/>
  <c r="N535" i="8" s="1"/>
  <c r="K536" i="8"/>
  <c r="M536" i="8" s="1"/>
  <c r="N536" i="8" s="1"/>
  <c r="K537" i="8"/>
  <c r="M537" i="8" s="1"/>
  <c r="N537" i="8" s="1"/>
  <c r="K538" i="8"/>
  <c r="M538" i="8" s="1"/>
  <c r="N538" i="8" s="1"/>
  <c r="K539" i="8"/>
  <c r="M539" i="8" s="1"/>
  <c r="N539" i="8" s="1"/>
  <c r="K540" i="8"/>
  <c r="M540" i="8" s="1"/>
  <c r="N540" i="8" s="1"/>
  <c r="K541" i="8"/>
  <c r="M541" i="8" s="1"/>
  <c r="N541" i="8" s="1"/>
  <c r="K542" i="8"/>
  <c r="M542" i="8" s="1"/>
  <c r="N542" i="8" s="1"/>
  <c r="K543" i="8"/>
  <c r="M543" i="8" s="1"/>
  <c r="N543" i="8" s="1"/>
  <c r="K544" i="8"/>
  <c r="M544" i="8" s="1"/>
  <c r="N544" i="8" s="1"/>
  <c r="K545" i="8"/>
  <c r="M545" i="8" s="1"/>
  <c r="N545" i="8" s="1"/>
  <c r="K546" i="8"/>
  <c r="M546" i="8" s="1"/>
  <c r="N546" i="8" s="1"/>
  <c r="K547" i="8"/>
  <c r="M547" i="8" s="1"/>
  <c r="N547" i="8" s="1"/>
  <c r="K548" i="8"/>
  <c r="M548" i="8" s="1"/>
  <c r="N548" i="8" s="1"/>
  <c r="K549" i="8"/>
  <c r="M549" i="8" s="1"/>
  <c r="N549" i="8" s="1"/>
  <c r="K550" i="8"/>
  <c r="M550" i="8" s="1"/>
  <c r="N550" i="8" s="1"/>
  <c r="K551" i="8"/>
  <c r="M551" i="8" s="1"/>
  <c r="N551" i="8" s="1"/>
  <c r="K552" i="8"/>
  <c r="M552" i="8" s="1"/>
  <c r="N552" i="8" s="1"/>
  <c r="K553" i="8"/>
  <c r="M553" i="8" s="1"/>
  <c r="N553" i="8" s="1"/>
  <c r="K554" i="8"/>
  <c r="M554" i="8" s="1"/>
  <c r="N554" i="8" s="1"/>
  <c r="K555" i="8"/>
  <c r="M555" i="8" s="1"/>
  <c r="N555" i="8" s="1"/>
  <c r="K556" i="8"/>
  <c r="M556" i="8" s="1"/>
  <c r="N556" i="8" s="1"/>
  <c r="K557" i="8"/>
  <c r="M557" i="8" s="1"/>
  <c r="N557" i="8" s="1"/>
  <c r="K558" i="8"/>
  <c r="M558" i="8" s="1"/>
  <c r="N558" i="8" s="1"/>
  <c r="K559" i="8"/>
  <c r="M559" i="8" s="1"/>
  <c r="N559" i="8" s="1"/>
  <c r="K560" i="8"/>
  <c r="M560" i="8" s="1"/>
  <c r="N560" i="8" s="1"/>
  <c r="K561" i="8"/>
  <c r="M561" i="8" s="1"/>
  <c r="N561" i="8" s="1"/>
  <c r="K562" i="8"/>
  <c r="M562" i="8" s="1"/>
  <c r="N562" i="8" s="1"/>
  <c r="K563" i="8"/>
  <c r="M563" i="8" s="1"/>
  <c r="N563" i="8" s="1"/>
  <c r="K564" i="8"/>
  <c r="M564" i="8" s="1"/>
  <c r="N564" i="8" s="1"/>
  <c r="K565" i="8"/>
  <c r="M565" i="8" s="1"/>
  <c r="N565" i="8" s="1"/>
  <c r="K566" i="8"/>
  <c r="M566" i="8" s="1"/>
  <c r="N566" i="8" s="1"/>
  <c r="K567" i="8"/>
  <c r="M567" i="8" s="1"/>
  <c r="N567" i="8" s="1"/>
  <c r="K568" i="8"/>
  <c r="M568" i="8" s="1"/>
  <c r="N568" i="8" s="1"/>
  <c r="K569" i="8"/>
  <c r="M569" i="8" s="1"/>
  <c r="N569" i="8" s="1"/>
  <c r="K570" i="8"/>
  <c r="M570" i="8" s="1"/>
  <c r="N570" i="8" s="1"/>
  <c r="K571" i="8"/>
  <c r="M571" i="8" s="1"/>
  <c r="N571" i="8" s="1"/>
  <c r="K572" i="8"/>
  <c r="M572" i="8" s="1"/>
  <c r="N572" i="8" s="1"/>
  <c r="K573" i="8"/>
  <c r="M573" i="8" s="1"/>
  <c r="N573" i="8" s="1"/>
  <c r="K574" i="8"/>
  <c r="M574" i="8" s="1"/>
  <c r="N574" i="8" s="1"/>
  <c r="K575" i="8"/>
  <c r="M575" i="8" s="1"/>
  <c r="N575" i="8" s="1"/>
  <c r="K576" i="8"/>
  <c r="M576" i="8" s="1"/>
  <c r="N576" i="8" s="1"/>
  <c r="K577" i="8"/>
  <c r="M577" i="8" s="1"/>
  <c r="N577" i="8" s="1"/>
  <c r="K578" i="8"/>
  <c r="M578" i="8" s="1"/>
  <c r="N578" i="8" s="1"/>
  <c r="K579" i="8"/>
  <c r="M579" i="8" s="1"/>
  <c r="N579" i="8" s="1"/>
  <c r="K580" i="8"/>
  <c r="M580" i="8" s="1"/>
  <c r="N580" i="8" s="1"/>
  <c r="K581" i="8"/>
  <c r="M581" i="8" s="1"/>
  <c r="N581" i="8" s="1"/>
  <c r="K582" i="8"/>
  <c r="M582" i="8" s="1"/>
  <c r="N582" i="8" s="1"/>
  <c r="K583" i="8"/>
  <c r="M583" i="8" s="1"/>
  <c r="N583" i="8" s="1"/>
  <c r="K584" i="8"/>
  <c r="M584" i="8" s="1"/>
  <c r="N584" i="8" s="1"/>
  <c r="K585" i="8"/>
  <c r="M585" i="8" s="1"/>
  <c r="N585" i="8" s="1"/>
  <c r="K586" i="8"/>
  <c r="M586" i="8" s="1"/>
  <c r="N586" i="8" s="1"/>
  <c r="K587" i="8"/>
  <c r="M587" i="8" s="1"/>
  <c r="N587" i="8" s="1"/>
  <c r="K588" i="8"/>
  <c r="M588" i="8" s="1"/>
  <c r="N588" i="8" s="1"/>
  <c r="K589" i="8"/>
  <c r="M589" i="8" s="1"/>
  <c r="N589" i="8" s="1"/>
  <c r="K590" i="8"/>
  <c r="M590" i="8" s="1"/>
  <c r="N590" i="8" s="1"/>
  <c r="K591" i="8"/>
  <c r="M591" i="8" s="1"/>
  <c r="N591" i="8" s="1"/>
  <c r="K592" i="8"/>
  <c r="M592" i="8" s="1"/>
  <c r="N592" i="8" s="1"/>
  <c r="K593" i="8"/>
  <c r="M593" i="8" s="1"/>
  <c r="N593" i="8" s="1"/>
  <c r="K594" i="8"/>
  <c r="M594" i="8" s="1"/>
  <c r="N594" i="8" s="1"/>
  <c r="K595" i="8"/>
  <c r="M595" i="8" s="1"/>
  <c r="N595" i="8" s="1"/>
  <c r="K596" i="8"/>
  <c r="M596" i="8" s="1"/>
  <c r="N596" i="8" s="1"/>
  <c r="K597" i="8"/>
  <c r="M597" i="8" s="1"/>
  <c r="N597" i="8" s="1"/>
  <c r="K598" i="8"/>
  <c r="M598" i="8" s="1"/>
  <c r="N598" i="8" s="1"/>
  <c r="K599" i="8"/>
  <c r="M599" i="8" s="1"/>
  <c r="N599" i="8" s="1"/>
  <c r="K600" i="8"/>
  <c r="M600" i="8" s="1"/>
  <c r="N600" i="8" s="1"/>
  <c r="K601" i="8"/>
  <c r="M601" i="8" s="1"/>
  <c r="N601" i="8" s="1"/>
  <c r="K602" i="8"/>
  <c r="M602" i="8" s="1"/>
  <c r="N602" i="8" s="1"/>
  <c r="K603" i="8"/>
  <c r="M603" i="8" s="1"/>
  <c r="N603" i="8" s="1"/>
  <c r="K604" i="8"/>
  <c r="M604" i="8" s="1"/>
  <c r="N604" i="8" s="1"/>
  <c r="K605" i="8"/>
  <c r="M605" i="8" s="1"/>
  <c r="N605" i="8" s="1"/>
  <c r="K606" i="8"/>
  <c r="M606" i="8" s="1"/>
  <c r="N606" i="8" s="1"/>
  <c r="K607" i="8"/>
  <c r="M607" i="8" s="1"/>
  <c r="N607" i="8" s="1"/>
  <c r="K608" i="8"/>
  <c r="M608" i="8" s="1"/>
  <c r="N608" i="8" s="1"/>
  <c r="K609" i="8"/>
  <c r="M609" i="8" s="1"/>
  <c r="N609" i="8" s="1"/>
  <c r="K610" i="8"/>
  <c r="M610" i="8" s="1"/>
  <c r="N610" i="8" s="1"/>
  <c r="K611" i="8"/>
  <c r="M611" i="8" s="1"/>
  <c r="N611" i="8" s="1"/>
  <c r="K612" i="8"/>
  <c r="M612" i="8" s="1"/>
  <c r="N612" i="8" s="1"/>
  <c r="K613" i="8"/>
  <c r="M613" i="8" s="1"/>
  <c r="N613" i="8" s="1"/>
  <c r="K614" i="8"/>
  <c r="M614" i="8" s="1"/>
  <c r="N614" i="8" s="1"/>
  <c r="K615" i="8"/>
  <c r="M615" i="8" s="1"/>
  <c r="N615" i="8" s="1"/>
  <c r="K616" i="8"/>
  <c r="M616" i="8" s="1"/>
  <c r="N616" i="8" s="1"/>
  <c r="K617" i="8"/>
  <c r="M617" i="8" s="1"/>
  <c r="N617" i="8" s="1"/>
  <c r="K618" i="8"/>
  <c r="M618" i="8" s="1"/>
  <c r="N618" i="8" s="1"/>
  <c r="K619" i="8"/>
  <c r="M619" i="8" s="1"/>
  <c r="N619" i="8" s="1"/>
  <c r="K620" i="8"/>
  <c r="M620" i="8" s="1"/>
  <c r="N620" i="8" s="1"/>
  <c r="K621" i="8"/>
  <c r="M621" i="8" s="1"/>
  <c r="N621" i="8" s="1"/>
  <c r="K622" i="8"/>
  <c r="M622" i="8" s="1"/>
  <c r="N622" i="8" s="1"/>
  <c r="K623" i="8"/>
  <c r="M623" i="8" s="1"/>
  <c r="N623" i="8" s="1"/>
  <c r="K624" i="8"/>
  <c r="M624" i="8" s="1"/>
  <c r="N624" i="8" s="1"/>
  <c r="K625" i="8"/>
  <c r="M625" i="8" s="1"/>
  <c r="N625" i="8" s="1"/>
  <c r="K626" i="8"/>
  <c r="M626" i="8" s="1"/>
  <c r="N626" i="8" s="1"/>
  <c r="K627" i="8"/>
  <c r="M627" i="8" s="1"/>
  <c r="N627" i="8" s="1"/>
  <c r="K628" i="8"/>
  <c r="M628" i="8" s="1"/>
  <c r="N628" i="8" s="1"/>
  <c r="K629" i="8"/>
  <c r="M629" i="8" s="1"/>
  <c r="N629" i="8" s="1"/>
  <c r="K630" i="8"/>
  <c r="M630" i="8" s="1"/>
  <c r="N630" i="8" s="1"/>
  <c r="K631" i="8"/>
  <c r="M631" i="8" s="1"/>
  <c r="N631" i="8" s="1"/>
  <c r="K632" i="8"/>
  <c r="M632" i="8" s="1"/>
  <c r="N632" i="8" s="1"/>
  <c r="K633" i="8"/>
  <c r="M633" i="8" s="1"/>
  <c r="N633" i="8" s="1"/>
  <c r="K634" i="8"/>
  <c r="M634" i="8" s="1"/>
  <c r="N634" i="8" s="1"/>
  <c r="K635" i="8"/>
  <c r="M635" i="8" s="1"/>
  <c r="N635" i="8" s="1"/>
  <c r="K636" i="8"/>
  <c r="M636" i="8" s="1"/>
  <c r="N636" i="8" s="1"/>
  <c r="K637" i="8"/>
  <c r="M637" i="8" s="1"/>
  <c r="N637" i="8" s="1"/>
  <c r="K638" i="8"/>
  <c r="M638" i="8" s="1"/>
  <c r="N638" i="8" s="1"/>
  <c r="K639" i="8"/>
  <c r="M639" i="8" s="1"/>
  <c r="N639" i="8" s="1"/>
  <c r="K640" i="8"/>
  <c r="M640" i="8" s="1"/>
  <c r="N640" i="8" s="1"/>
  <c r="K641" i="8"/>
  <c r="M641" i="8" s="1"/>
  <c r="N641" i="8" s="1"/>
  <c r="K642" i="8"/>
  <c r="M642" i="8" s="1"/>
  <c r="N642" i="8" s="1"/>
  <c r="K643" i="8"/>
  <c r="M643" i="8" s="1"/>
  <c r="N643" i="8" s="1"/>
  <c r="K644" i="8"/>
  <c r="M644" i="8" s="1"/>
  <c r="N644" i="8" s="1"/>
  <c r="K645" i="8"/>
  <c r="M645" i="8" s="1"/>
  <c r="N645" i="8" s="1"/>
  <c r="K646" i="8"/>
  <c r="M646" i="8" s="1"/>
  <c r="N646" i="8" s="1"/>
  <c r="K647" i="8"/>
  <c r="M647" i="8" s="1"/>
  <c r="N647" i="8" s="1"/>
  <c r="K648" i="8"/>
  <c r="M648" i="8" s="1"/>
  <c r="N648" i="8" s="1"/>
  <c r="K649" i="8"/>
  <c r="M649" i="8" s="1"/>
  <c r="N649" i="8" s="1"/>
  <c r="K650" i="8"/>
  <c r="M650" i="8" s="1"/>
  <c r="N650" i="8" s="1"/>
  <c r="K651" i="8"/>
  <c r="M651" i="8" s="1"/>
  <c r="N651" i="8" s="1"/>
  <c r="K652" i="8"/>
  <c r="M652" i="8" s="1"/>
  <c r="N652" i="8" s="1"/>
  <c r="K653" i="8"/>
  <c r="M653" i="8" s="1"/>
  <c r="N653" i="8" s="1"/>
  <c r="K654" i="8"/>
  <c r="M654" i="8" s="1"/>
  <c r="N654" i="8" s="1"/>
  <c r="K655" i="8"/>
  <c r="M655" i="8" s="1"/>
  <c r="N655" i="8" s="1"/>
  <c r="K656" i="8"/>
  <c r="M656" i="8" s="1"/>
  <c r="N656" i="8" s="1"/>
  <c r="K657" i="8"/>
  <c r="M657" i="8" s="1"/>
  <c r="N657" i="8" s="1"/>
  <c r="K658" i="8"/>
  <c r="M658" i="8" s="1"/>
  <c r="N658" i="8" s="1"/>
  <c r="K659" i="8"/>
  <c r="M659" i="8" s="1"/>
  <c r="N659" i="8" s="1"/>
  <c r="K660" i="8"/>
  <c r="M660" i="8" s="1"/>
  <c r="N660" i="8" s="1"/>
  <c r="K661" i="8"/>
  <c r="M661" i="8" s="1"/>
  <c r="N661" i="8" s="1"/>
  <c r="K662" i="8"/>
  <c r="M662" i="8" s="1"/>
  <c r="N662" i="8" s="1"/>
  <c r="K663" i="8"/>
  <c r="M663" i="8" s="1"/>
  <c r="N663" i="8" s="1"/>
  <c r="K664" i="8"/>
  <c r="M664" i="8" s="1"/>
  <c r="N664" i="8" s="1"/>
  <c r="K665" i="8"/>
  <c r="M665" i="8" s="1"/>
  <c r="N665" i="8" s="1"/>
  <c r="K666" i="8"/>
  <c r="M666" i="8" s="1"/>
  <c r="N666" i="8" s="1"/>
  <c r="K667" i="8"/>
  <c r="M667" i="8" s="1"/>
  <c r="N667" i="8" s="1"/>
  <c r="K668" i="8"/>
  <c r="M668" i="8" s="1"/>
  <c r="N668" i="8" s="1"/>
  <c r="K669" i="8"/>
  <c r="M669" i="8" s="1"/>
  <c r="N669" i="8" s="1"/>
  <c r="K670" i="8"/>
  <c r="M670" i="8" s="1"/>
  <c r="N670" i="8" s="1"/>
  <c r="K671" i="8"/>
  <c r="M671" i="8" s="1"/>
  <c r="N671" i="8" s="1"/>
  <c r="K672" i="8"/>
  <c r="M672" i="8" s="1"/>
  <c r="N672" i="8" s="1"/>
  <c r="K673" i="8"/>
  <c r="M673" i="8" s="1"/>
  <c r="N673" i="8" s="1"/>
  <c r="K674" i="8"/>
  <c r="M674" i="8" s="1"/>
  <c r="N674" i="8" s="1"/>
  <c r="K675" i="8"/>
  <c r="M675" i="8" s="1"/>
  <c r="N675" i="8" s="1"/>
  <c r="K676" i="8"/>
  <c r="M676" i="8" s="1"/>
  <c r="N676" i="8" s="1"/>
  <c r="K677" i="8"/>
  <c r="M677" i="8" s="1"/>
  <c r="N677" i="8" s="1"/>
  <c r="K678" i="8"/>
  <c r="M678" i="8" s="1"/>
  <c r="N678" i="8" s="1"/>
  <c r="K679" i="8"/>
  <c r="M679" i="8" s="1"/>
  <c r="N679" i="8" s="1"/>
  <c r="K680" i="8"/>
  <c r="M680" i="8" s="1"/>
  <c r="N680" i="8" s="1"/>
  <c r="K681" i="8"/>
  <c r="M681" i="8" s="1"/>
  <c r="N681" i="8" s="1"/>
  <c r="K682" i="8"/>
  <c r="M682" i="8" s="1"/>
  <c r="N682" i="8" s="1"/>
  <c r="K683" i="8"/>
  <c r="M683" i="8" s="1"/>
  <c r="N683" i="8" s="1"/>
  <c r="K684" i="8"/>
  <c r="M684" i="8" s="1"/>
  <c r="N684" i="8" s="1"/>
  <c r="K685" i="8"/>
  <c r="M685" i="8" s="1"/>
  <c r="N685" i="8" s="1"/>
  <c r="K686" i="8"/>
  <c r="M686" i="8" s="1"/>
  <c r="N686" i="8" s="1"/>
  <c r="K687" i="8"/>
  <c r="M687" i="8" s="1"/>
  <c r="N687" i="8" s="1"/>
  <c r="K688" i="8"/>
  <c r="M688" i="8" s="1"/>
  <c r="N688" i="8" s="1"/>
  <c r="K689" i="8"/>
  <c r="M689" i="8" s="1"/>
  <c r="N689" i="8" s="1"/>
  <c r="K690" i="8"/>
  <c r="M690" i="8" s="1"/>
  <c r="N690" i="8" s="1"/>
  <c r="K691" i="8"/>
  <c r="M691" i="8" s="1"/>
  <c r="N691" i="8" s="1"/>
  <c r="K692" i="8"/>
  <c r="M692" i="8" s="1"/>
  <c r="N692" i="8" s="1"/>
  <c r="K693" i="8"/>
  <c r="M693" i="8" s="1"/>
  <c r="N693" i="8" s="1"/>
  <c r="K694" i="8"/>
  <c r="M694" i="8" s="1"/>
  <c r="N694" i="8" s="1"/>
  <c r="K695" i="8"/>
  <c r="M695" i="8" s="1"/>
  <c r="N695" i="8" s="1"/>
  <c r="K696" i="8"/>
  <c r="M696" i="8" s="1"/>
  <c r="N696" i="8" s="1"/>
  <c r="K697" i="8"/>
  <c r="M697" i="8" s="1"/>
  <c r="N697" i="8" s="1"/>
  <c r="K698" i="8"/>
  <c r="M698" i="8" s="1"/>
  <c r="N698" i="8" s="1"/>
  <c r="K699" i="8"/>
  <c r="M699" i="8" s="1"/>
  <c r="N699" i="8" s="1"/>
  <c r="K700" i="8"/>
  <c r="M700" i="8" s="1"/>
  <c r="N700" i="8" s="1"/>
  <c r="K701" i="8"/>
  <c r="M701" i="8" s="1"/>
  <c r="N701" i="8" s="1"/>
  <c r="K702" i="8"/>
  <c r="M702" i="8" s="1"/>
  <c r="N702" i="8" s="1"/>
  <c r="K703" i="8"/>
  <c r="M703" i="8" s="1"/>
  <c r="N703" i="8" s="1"/>
  <c r="K704" i="8"/>
  <c r="M704" i="8" s="1"/>
  <c r="N704" i="8" s="1"/>
  <c r="K705" i="8"/>
  <c r="M705" i="8" s="1"/>
  <c r="N705" i="8" s="1"/>
  <c r="K706" i="8"/>
  <c r="M706" i="8" s="1"/>
  <c r="N706" i="8" s="1"/>
  <c r="K707" i="8"/>
  <c r="M707" i="8" s="1"/>
  <c r="N707" i="8" s="1"/>
  <c r="K708" i="8"/>
  <c r="M708" i="8" s="1"/>
  <c r="N708" i="8" s="1"/>
  <c r="K709" i="8"/>
  <c r="M709" i="8" s="1"/>
  <c r="N709" i="8" s="1"/>
  <c r="K710" i="8"/>
  <c r="M710" i="8" s="1"/>
  <c r="N710" i="8" s="1"/>
  <c r="K711" i="8"/>
  <c r="M711" i="8" s="1"/>
  <c r="N711" i="8" s="1"/>
  <c r="K712" i="8"/>
  <c r="M712" i="8" s="1"/>
  <c r="N712" i="8" s="1"/>
  <c r="K713" i="8"/>
  <c r="M713" i="8" s="1"/>
  <c r="N713" i="8" s="1"/>
  <c r="K714" i="8"/>
  <c r="M714" i="8" s="1"/>
  <c r="N714" i="8" s="1"/>
  <c r="K715" i="8"/>
  <c r="M715" i="8" s="1"/>
  <c r="N715" i="8" s="1"/>
  <c r="K716" i="8"/>
  <c r="M716" i="8" s="1"/>
  <c r="N716" i="8" s="1"/>
  <c r="K717" i="8"/>
  <c r="M717" i="8" s="1"/>
  <c r="N717" i="8" s="1"/>
  <c r="K718" i="8"/>
  <c r="M718" i="8" s="1"/>
  <c r="N718" i="8" s="1"/>
  <c r="K719" i="8"/>
  <c r="M719" i="8" s="1"/>
  <c r="N719" i="8" s="1"/>
  <c r="K720" i="8"/>
  <c r="M720" i="8" s="1"/>
  <c r="N720" i="8" s="1"/>
  <c r="K721" i="8"/>
  <c r="M721" i="8" s="1"/>
  <c r="N721" i="8" s="1"/>
  <c r="K722" i="8"/>
  <c r="M722" i="8" s="1"/>
  <c r="N722" i="8" s="1"/>
  <c r="K723" i="8"/>
  <c r="M723" i="8" s="1"/>
  <c r="N723" i="8" s="1"/>
  <c r="K724" i="8"/>
  <c r="M724" i="8" s="1"/>
  <c r="N724" i="8" s="1"/>
  <c r="K725" i="8"/>
  <c r="M725" i="8" s="1"/>
  <c r="N725" i="8" s="1"/>
  <c r="K726" i="8"/>
  <c r="M726" i="8" s="1"/>
  <c r="N726" i="8" s="1"/>
  <c r="K727" i="8"/>
  <c r="M727" i="8" s="1"/>
  <c r="N727" i="8" s="1"/>
  <c r="K728" i="8"/>
  <c r="M728" i="8" s="1"/>
  <c r="N728" i="8" s="1"/>
  <c r="K729" i="8"/>
  <c r="M729" i="8" s="1"/>
  <c r="N729" i="8" s="1"/>
  <c r="K730" i="8"/>
  <c r="M730" i="8" s="1"/>
  <c r="N730" i="8" s="1"/>
  <c r="K731" i="8"/>
  <c r="M731" i="8" s="1"/>
  <c r="N731" i="8" s="1"/>
  <c r="K732" i="8"/>
  <c r="M732" i="8" s="1"/>
  <c r="N732" i="8" s="1"/>
  <c r="K733" i="8"/>
  <c r="M733" i="8" s="1"/>
  <c r="N733" i="8" s="1"/>
  <c r="K734" i="8"/>
  <c r="M734" i="8" s="1"/>
  <c r="N734" i="8" s="1"/>
  <c r="K735" i="8"/>
  <c r="M735" i="8" s="1"/>
  <c r="N735" i="8" s="1"/>
  <c r="K736" i="8"/>
  <c r="M736" i="8" s="1"/>
  <c r="N736" i="8" s="1"/>
  <c r="K737" i="8"/>
  <c r="M737" i="8" s="1"/>
  <c r="N737" i="8" s="1"/>
  <c r="K738" i="8"/>
  <c r="M738" i="8" s="1"/>
  <c r="N738" i="8" s="1"/>
  <c r="K739" i="8"/>
  <c r="M739" i="8" s="1"/>
  <c r="N739" i="8" s="1"/>
  <c r="K740" i="8"/>
  <c r="M740" i="8" s="1"/>
  <c r="N740" i="8" s="1"/>
  <c r="K741" i="8"/>
  <c r="M741" i="8" s="1"/>
  <c r="N741" i="8" s="1"/>
  <c r="K742" i="8"/>
  <c r="M742" i="8" s="1"/>
  <c r="N742" i="8" s="1"/>
  <c r="K743" i="8"/>
  <c r="M743" i="8" s="1"/>
  <c r="N743" i="8" s="1"/>
  <c r="K744" i="8"/>
  <c r="M744" i="8" s="1"/>
  <c r="N744" i="8" s="1"/>
  <c r="K745" i="8"/>
  <c r="M745" i="8" s="1"/>
  <c r="N745" i="8" s="1"/>
  <c r="K746" i="8"/>
  <c r="M746" i="8" s="1"/>
  <c r="N746" i="8" s="1"/>
  <c r="K747" i="8"/>
  <c r="M747" i="8" s="1"/>
  <c r="N747" i="8" s="1"/>
  <c r="K748" i="8"/>
  <c r="M748" i="8" s="1"/>
  <c r="N748" i="8" s="1"/>
  <c r="K749" i="8"/>
  <c r="M749" i="8" s="1"/>
  <c r="N749" i="8" s="1"/>
  <c r="K750" i="8"/>
  <c r="M750" i="8" s="1"/>
  <c r="N750" i="8" s="1"/>
  <c r="K751" i="8"/>
  <c r="M751" i="8" s="1"/>
  <c r="N751" i="8" s="1"/>
  <c r="K752" i="8"/>
  <c r="M752" i="8" s="1"/>
  <c r="N752" i="8" s="1"/>
  <c r="K753" i="8"/>
  <c r="M753" i="8" s="1"/>
  <c r="N753" i="8" s="1"/>
  <c r="K754" i="8"/>
  <c r="M754" i="8" s="1"/>
  <c r="N754" i="8" s="1"/>
  <c r="K755" i="8"/>
  <c r="M755" i="8" s="1"/>
  <c r="N755" i="8" s="1"/>
  <c r="K756" i="8"/>
  <c r="M756" i="8" s="1"/>
  <c r="N756" i="8" s="1"/>
  <c r="K757" i="8"/>
  <c r="M757" i="8" s="1"/>
  <c r="N757" i="8" s="1"/>
  <c r="K758" i="8"/>
  <c r="M758" i="8" s="1"/>
  <c r="N758" i="8" s="1"/>
  <c r="K759" i="8"/>
  <c r="M759" i="8" s="1"/>
  <c r="N759" i="8" s="1"/>
  <c r="K760" i="8"/>
  <c r="M760" i="8" s="1"/>
  <c r="N760" i="8" s="1"/>
  <c r="K761" i="8"/>
  <c r="M761" i="8" s="1"/>
  <c r="N761" i="8" s="1"/>
  <c r="K762" i="8"/>
  <c r="M762" i="8" s="1"/>
  <c r="N762" i="8" s="1"/>
  <c r="K763" i="8"/>
  <c r="M763" i="8" s="1"/>
  <c r="N763" i="8" s="1"/>
  <c r="K764" i="8"/>
  <c r="M764" i="8" s="1"/>
  <c r="N764" i="8" s="1"/>
  <c r="K765" i="8"/>
  <c r="M765" i="8" s="1"/>
  <c r="N765" i="8" s="1"/>
  <c r="K766" i="8"/>
  <c r="M766" i="8" s="1"/>
  <c r="N766" i="8" s="1"/>
  <c r="K767" i="8"/>
  <c r="M767" i="8" s="1"/>
  <c r="N767" i="8" s="1"/>
  <c r="K768" i="8"/>
  <c r="M768" i="8" s="1"/>
  <c r="N768" i="8" s="1"/>
  <c r="K769" i="8"/>
  <c r="M769" i="8" s="1"/>
  <c r="N769" i="8" s="1"/>
  <c r="K770" i="8"/>
  <c r="M770" i="8" s="1"/>
  <c r="N770" i="8" s="1"/>
  <c r="K771" i="8"/>
  <c r="M771" i="8" s="1"/>
  <c r="N771" i="8" s="1"/>
  <c r="K772" i="8"/>
  <c r="M772" i="8" s="1"/>
  <c r="N772" i="8" s="1"/>
  <c r="K773" i="8"/>
  <c r="M773" i="8" s="1"/>
  <c r="N773" i="8" s="1"/>
  <c r="K774" i="8"/>
  <c r="M774" i="8" s="1"/>
  <c r="N774" i="8" s="1"/>
  <c r="K775" i="8"/>
  <c r="M775" i="8" s="1"/>
  <c r="N775" i="8" s="1"/>
  <c r="K776" i="8"/>
  <c r="M776" i="8" s="1"/>
  <c r="N776" i="8" s="1"/>
  <c r="K777" i="8"/>
  <c r="M777" i="8" s="1"/>
  <c r="N777" i="8" s="1"/>
  <c r="K778" i="8"/>
  <c r="M778" i="8" s="1"/>
  <c r="N778" i="8" s="1"/>
  <c r="K779" i="8"/>
  <c r="M779" i="8" s="1"/>
  <c r="N779" i="8" s="1"/>
  <c r="K780" i="8"/>
  <c r="M780" i="8" s="1"/>
  <c r="N780" i="8" s="1"/>
  <c r="K781" i="8"/>
  <c r="M781" i="8" s="1"/>
  <c r="N781" i="8" s="1"/>
  <c r="K782" i="8"/>
  <c r="M782" i="8" s="1"/>
  <c r="N782" i="8" s="1"/>
  <c r="K783" i="8"/>
  <c r="M783" i="8" s="1"/>
  <c r="N783" i="8" s="1"/>
  <c r="K784" i="8"/>
  <c r="M784" i="8" s="1"/>
  <c r="N784" i="8" s="1"/>
  <c r="K785" i="8"/>
  <c r="M785" i="8" s="1"/>
  <c r="N785" i="8" s="1"/>
  <c r="K786" i="8"/>
  <c r="M786" i="8" s="1"/>
  <c r="N786" i="8" s="1"/>
  <c r="K787" i="8"/>
  <c r="M787" i="8" s="1"/>
  <c r="N787" i="8" s="1"/>
  <c r="K788" i="8"/>
  <c r="M788" i="8" s="1"/>
  <c r="N788" i="8" s="1"/>
  <c r="K789" i="8"/>
  <c r="M789" i="8" s="1"/>
  <c r="N789" i="8" s="1"/>
  <c r="K790" i="8"/>
  <c r="M790" i="8" s="1"/>
  <c r="N790" i="8" s="1"/>
  <c r="K791" i="8"/>
  <c r="M791" i="8" s="1"/>
  <c r="N791" i="8" s="1"/>
  <c r="K792" i="8"/>
  <c r="M792" i="8" s="1"/>
  <c r="N792" i="8" s="1"/>
  <c r="K793" i="8"/>
  <c r="M793" i="8" s="1"/>
  <c r="N793" i="8" s="1"/>
  <c r="K794" i="8"/>
  <c r="M794" i="8" s="1"/>
  <c r="N794" i="8" s="1"/>
  <c r="K795" i="8"/>
  <c r="M795" i="8" s="1"/>
  <c r="N795" i="8" s="1"/>
  <c r="K796" i="8"/>
  <c r="M796" i="8" s="1"/>
  <c r="N796" i="8" s="1"/>
  <c r="K797" i="8"/>
  <c r="M797" i="8" s="1"/>
  <c r="N797" i="8" s="1"/>
  <c r="K798" i="8"/>
  <c r="M798" i="8" s="1"/>
  <c r="N798" i="8" s="1"/>
  <c r="K799" i="8"/>
  <c r="M799" i="8" s="1"/>
  <c r="N799" i="8" s="1"/>
  <c r="K800" i="8"/>
  <c r="M800" i="8" s="1"/>
  <c r="N800" i="8" s="1"/>
  <c r="K801" i="8"/>
  <c r="M801" i="8" s="1"/>
  <c r="N801" i="8" s="1"/>
  <c r="K802" i="8"/>
  <c r="M802" i="8" s="1"/>
  <c r="N802" i="8" s="1"/>
  <c r="K803" i="8"/>
  <c r="M803" i="8" s="1"/>
  <c r="N803" i="8" s="1"/>
  <c r="K804" i="8"/>
  <c r="M804" i="8" s="1"/>
  <c r="N804" i="8" s="1"/>
  <c r="K805" i="8"/>
  <c r="M805" i="8" s="1"/>
  <c r="N805" i="8" s="1"/>
  <c r="K806" i="8"/>
  <c r="M806" i="8" s="1"/>
  <c r="N806" i="8" s="1"/>
  <c r="K807" i="8"/>
  <c r="M807" i="8" s="1"/>
  <c r="N807" i="8" s="1"/>
  <c r="K808" i="8"/>
  <c r="M808" i="8" s="1"/>
  <c r="N808" i="8" s="1"/>
  <c r="K809" i="8"/>
  <c r="M809" i="8" s="1"/>
  <c r="N809" i="8" s="1"/>
  <c r="K810" i="8"/>
  <c r="M810" i="8" s="1"/>
  <c r="N810" i="8" s="1"/>
  <c r="K811" i="8"/>
  <c r="M811" i="8" s="1"/>
  <c r="N811" i="8" s="1"/>
  <c r="K812" i="8"/>
  <c r="M812" i="8" s="1"/>
  <c r="N812" i="8" s="1"/>
  <c r="K813" i="8"/>
  <c r="M813" i="8" s="1"/>
  <c r="N813" i="8" s="1"/>
  <c r="K814" i="8"/>
  <c r="M814" i="8" s="1"/>
  <c r="N814" i="8" s="1"/>
  <c r="K815" i="8"/>
  <c r="M815" i="8" s="1"/>
  <c r="N815" i="8" s="1"/>
  <c r="K816" i="8"/>
  <c r="M816" i="8" s="1"/>
  <c r="N816" i="8" s="1"/>
  <c r="K817" i="8"/>
  <c r="M817" i="8" s="1"/>
  <c r="N817" i="8" s="1"/>
  <c r="K818" i="8"/>
  <c r="M818" i="8" s="1"/>
  <c r="N818" i="8" s="1"/>
  <c r="K819" i="8"/>
  <c r="M819" i="8" s="1"/>
  <c r="N819" i="8" s="1"/>
  <c r="K820" i="8"/>
  <c r="M820" i="8" s="1"/>
  <c r="N820" i="8" s="1"/>
  <c r="K821" i="8"/>
  <c r="M821" i="8" s="1"/>
  <c r="N821" i="8" s="1"/>
  <c r="K822" i="8"/>
  <c r="M822" i="8" s="1"/>
  <c r="N822" i="8" s="1"/>
  <c r="K823" i="8"/>
  <c r="M823" i="8" s="1"/>
  <c r="N823" i="8" s="1"/>
  <c r="K824" i="8"/>
  <c r="M824" i="8" s="1"/>
  <c r="N824" i="8" s="1"/>
  <c r="K825" i="8"/>
  <c r="M825" i="8" s="1"/>
  <c r="N825" i="8" s="1"/>
  <c r="K826" i="8"/>
  <c r="M826" i="8" s="1"/>
  <c r="N826" i="8" s="1"/>
  <c r="K827" i="8"/>
  <c r="M827" i="8" s="1"/>
  <c r="N827" i="8" s="1"/>
  <c r="K828" i="8"/>
  <c r="M828" i="8" s="1"/>
  <c r="N828" i="8" s="1"/>
  <c r="K829" i="8"/>
  <c r="M829" i="8" s="1"/>
  <c r="N829" i="8" s="1"/>
  <c r="K830" i="8"/>
  <c r="M830" i="8" s="1"/>
  <c r="N830" i="8" s="1"/>
  <c r="K831" i="8"/>
  <c r="M831" i="8" s="1"/>
  <c r="N831" i="8" s="1"/>
  <c r="K832" i="8"/>
  <c r="M832" i="8" s="1"/>
  <c r="N832" i="8" s="1"/>
  <c r="K833" i="8"/>
  <c r="M833" i="8" s="1"/>
  <c r="N833" i="8" s="1"/>
  <c r="K834" i="8"/>
  <c r="M834" i="8" s="1"/>
  <c r="N834" i="8" s="1"/>
  <c r="K835" i="8"/>
  <c r="M835" i="8" s="1"/>
  <c r="N835" i="8" s="1"/>
  <c r="K836" i="8"/>
  <c r="M836" i="8" s="1"/>
  <c r="N836" i="8" s="1"/>
  <c r="K837" i="8"/>
  <c r="M837" i="8" s="1"/>
  <c r="N837" i="8" s="1"/>
  <c r="K838" i="8"/>
  <c r="M838" i="8" s="1"/>
  <c r="N838" i="8" s="1"/>
  <c r="K839" i="8"/>
  <c r="M839" i="8" s="1"/>
  <c r="N839" i="8" s="1"/>
  <c r="K840" i="8"/>
  <c r="M840" i="8" s="1"/>
  <c r="N840" i="8" s="1"/>
  <c r="K841" i="8"/>
  <c r="M841" i="8" s="1"/>
  <c r="N841" i="8" s="1"/>
  <c r="K842" i="8"/>
  <c r="M842" i="8" s="1"/>
  <c r="N842" i="8" s="1"/>
  <c r="K843" i="8"/>
  <c r="M843" i="8" s="1"/>
  <c r="N843" i="8" s="1"/>
  <c r="K844" i="8"/>
  <c r="M844" i="8" s="1"/>
  <c r="N844" i="8" s="1"/>
  <c r="K845" i="8"/>
  <c r="M845" i="8" s="1"/>
  <c r="N845" i="8" s="1"/>
  <c r="K846" i="8"/>
  <c r="M846" i="8" s="1"/>
  <c r="N846" i="8" s="1"/>
  <c r="K847" i="8"/>
  <c r="M847" i="8" s="1"/>
  <c r="N847" i="8" s="1"/>
  <c r="K848" i="8"/>
  <c r="M848" i="8" s="1"/>
  <c r="N848" i="8" s="1"/>
  <c r="K849" i="8"/>
  <c r="M849" i="8" s="1"/>
  <c r="N849" i="8" s="1"/>
  <c r="K850" i="8"/>
  <c r="M850" i="8" s="1"/>
  <c r="N850" i="8" s="1"/>
  <c r="K851" i="8"/>
  <c r="M851" i="8" s="1"/>
  <c r="N851" i="8" s="1"/>
  <c r="K852" i="8"/>
  <c r="M852" i="8" s="1"/>
  <c r="N852" i="8" s="1"/>
  <c r="K853" i="8"/>
  <c r="M853" i="8" s="1"/>
  <c r="N853" i="8" s="1"/>
  <c r="K854" i="8"/>
  <c r="M854" i="8" s="1"/>
  <c r="N854" i="8" s="1"/>
  <c r="K855" i="8"/>
  <c r="M855" i="8" s="1"/>
  <c r="N855" i="8" s="1"/>
  <c r="K856" i="8"/>
  <c r="M856" i="8" s="1"/>
  <c r="N856" i="8" s="1"/>
  <c r="K857" i="8"/>
  <c r="M857" i="8" s="1"/>
  <c r="N857" i="8" s="1"/>
  <c r="K858" i="8"/>
  <c r="M858" i="8" s="1"/>
  <c r="N858" i="8" s="1"/>
  <c r="K859" i="8"/>
  <c r="M859" i="8" s="1"/>
  <c r="N859" i="8" s="1"/>
  <c r="K860" i="8"/>
  <c r="M860" i="8" s="1"/>
  <c r="N860" i="8" s="1"/>
  <c r="K861" i="8"/>
  <c r="M861" i="8" s="1"/>
  <c r="N861" i="8" s="1"/>
  <c r="K862" i="8"/>
  <c r="M862" i="8" s="1"/>
  <c r="N862" i="8" s="1"/>
  <c r="K863" i="8"/>
  <c r="M863" i="8" s="1"/>
  <c r="N863" i="8" s="1"/>
  <c r="K864" i="8"/>
  <c r="M864" i="8" s="1"/>
  <c r="N864" i="8" s="1"/>
  <c r="K865" i="8"/>
  <c r="M865" i="8" s="1"/>
  <c r="N865" i="8" s="1"/>
  <c r="K866" i="8"/>
  <c r="M866" i="8" s="1"/>
  <c r="N866" i="8" s="1"/>
  <c r="K867" i="8"/>
  <c r="M867" i="8" s="1"/>
  <c r="N867" i="8" s="1"/>
  <c r="K868" i="8"/>
  <c r="M868" i="8" s="1"/>
  <c r="N868" i="8" s="1"/>
  <c r="K869" i="8"/>
  <c r="M869" i="8" s="1"/>
  <c r="N869" i="8" s="1"/>
  <c r="K870" i="8"/>
  <c r="M870" i="8" s="1"/>
  <c r="N870" i="8" s="1"/>
  <c r="K871" i="8"/>
  <c r="M871" i="8" s="1"/>
  <c r="N871" i="8" s="1"/>
  <c r="K872" i="8"/>
  <c r="M872" i="8" s="1"/>
  <c r="N872" i="8" s="1"/>
  <c r="K873" i="8"/>
  <c r="M873" i="8" s="1"/>
  <c r="N873" i="8" s="1"/>
  <c r="K874" i="8"/>
  <c r="M874" i="8" s="1"/>
  <c r="N874" i="8" s="1"/>
  <c r="K875" i="8"/>
  <c r="M875" i="8" s="1"/>
  <c r="N875" i="8" s="1"/>
  <c r="K876" i="8"/>
  <c r="M876" i="8" s="1"/>
  <c r="N876" i="8" s="1"/>
  <c r="K877" i="8"/>
  <c r="M877" i="8" s="1"/>
  <c r="N877" i="8" s="1"/>
  <c r="K878" i="8"/>
  <c r="M878" i="8" s="1"/>
  <c r="N878" i="8" s="1"/>
  <c r="K879" i="8"/>
  <c r="M879" i="8" s="1"/>
  <c r="N879" i="8" s="1"/>
  <c r="K880" i="8"/>
  <c r="M880" i="8" s="1"/>
  <c r="N880" i="8" s="1"/>
  <c r="K881" i="8"/>
  <c r="M881" i="8" s="1"/>
  <c r="N881" i="8" s="1"/>
  <c r="K882" i="8"/>
  <c r="M882" i="8" s="1"/>
  <c r="N882" i="8" s="1"/>
  <c r="K883" i="8"/>
  <c r="M883" i="8" s="1"/>
  <c r="N883" i="8" s="1"/>
  <c r="K884" i="8"/>
  <c r="M884" i="8" s="1"/>
  <c r="N884" i="8" s="1"/>
  <c r="K885" i="8"/>
  <c r="M885" i="8" s="1"/>
  <c r="N885" i="8" s="1"/>
  <c r="K886" i="8"/>
  <c r="M886" i="8" s="1"/>
  <c r="N886" i="8" s="1"/>
  <c r="K887" i="8"/>
  <c r="M887" i="8" s="1"/>
  <c r="N887" i="8" s="1"/>
  <c r="K888" i="8"/>
  <c r="M888" i="8" s="1"/>
  <c r="N888" i="8" s="1"/>
  <c r="K889" i="8"/>
  <c r="M889" i="8" s="1"/>
  <c r="N889" i="8" s="1"/>
  <c r="K890" i="8"/>
  <c r="M890" i="8" s="1"/>
  <c r="N890" i="8" s="1"/>
  <c r="K891" i="8"/>
  <c r="M891" i="8" s="1"/>
  <c r="N891" i="8" s="1"/>
  <c r="K892" i="8"/>
  <c r="M892" i="8" s="1"/>
  <c r="N892" i="8" s="1"/>
  <c r="K893" i="8"/>
  <c r="M893" i="8" s="1"/>
  <c r="N893" i="8" s="1"/>
  <c r="K894" i="8"/>
  <c r="M894" i="8" s="1"/>
  <c r="N894" i="8" s="1"/>
  <c r="K895" i="8"/>
  <c r="M895" i="8" s="1"/>
  <c r="N895" i="8" s="1"/>
  <c r="K896" i="8"/>
  <c r="M896" i="8" s="1"/>
  <c r="N896" i="8" s="1"/>
  <c r="K897" i="8"/>
  <c r="M897" i="8" s="1"/>
  <c r="N897" i="8" s="1"/>
  <c r="K898" i="8"/>
  <c r="M898" i="8" s="1"/>
  <c r="N898" i="8" s="1"/>
  <c r="K899" i="8"/>
  <c r="M899" i="8" s="1"/>
  <c r="N899" i="8" s="1"/>
  <c r="K900" i="8"/>
  <c r="M900" i="8" s="1"/>
  <c r="N900" i="8" s="1"/>
  <c r="K901" i="8"/>
  <c r="M901" i="8" s="1"/>
  <c r="N901" i="8" s="1"/>
  <c r="K902" i="8"/>
  <c r="M902" i="8" s="1"/>
  <c r="N902" i="8" s="1"/>
  <c r="K903" i="8"/>
  <c r="M903" i="8" s="1"/>
  <c r="N903" i="8" s="1"/>
  <c r="K904" i="8"/>
  <c r="M904" i="8" s="1"/>
  <c r="N904" i="8" s="1"/>
  <c r="K905" i="8"/>
  <c r="M905" i="8" s="1"/>
  <c r="N905" i="8" s="1"/>
  <c r="K906" i="8"/>
  <c r="M906" i="8" s="1"/>
  <c r="N906" i="8" s="1"/>
  <c r="K907" i="8"/>
  <c r="M907" i="8" s="1"/>
  <c r="N907" i="8" s="1"/>
  <c r="K908" i="8"/>
  <c r="M908" i="8" s="1"/>
  <c r="N908" i="8" s="1"/>
  <c r="K909" i="8"/>
  <c r="M909" i="8" s="1"/>
  <c r="N909" i="8" s="1"/>
  <c r="K910" i="8"/>
  <c r="M910" i="8" s="1"/>
  <c r="N910" i="8" s="1"/>
  <c r="K911" i="8"/>
  <c r="M911" i="8" s="1"/>
  <c r="N911" i="8" s="1"/>
  <c r="K912" i="8"/>
  <c r="M912" i="8" s="1"/>
  <c r="N912" i="8" s="1"/>
  <c r="K913" i="8"/>
  <c r="M913" i="8" s="1"/>
  <c r="N913" i="8" s="1"/>
  <c r="K914" i="8"/>
  <c r="M914" i="8" s="1"/>
  <c r="N914" i="8" s="1"/>
  <c r="K915" i="8"/>
  <c r="M915" i="8" s="1"/>
  <c r="N915" i="8" s="1"/>
  <c r="K916" i="8"/>
  <c r="M916" i="8" s="1"/>
  <c r="N916" i="8" s="1"/>
  <c r="K917" i="8"/>
  <c r="M917" i="8" s="1"/>
  <c r="N917" i="8" s="1"/>
  <c r="K918" i="8"/>
  <c r="M918" i="8" s="1"/>
  <c r="N918" i="8" s="1"/>
  <c r="K919" i="8"/>
  <c r="M919" i="8" s="1"/>
  <c r="N919" i="8" s="1"/>
  <c r="K920" i="8"/>
  <c r="M920" i="8" s="1"/>
  <c r="N920" i="8" s="1"/>
  <c r="K921" i="8"/>
  <c r="M921" i="8" s="1"/>
  <c r="N921" i="8" s="1"/>
  <c r="K922" i="8"/>
  <c r="M922" i="8" s="1"/>
  <c r="N922" i="8" s="1"/>
  <c r="K923" i="8"/>
  <c r="M923" i="8" s="1"/>
  <c r="N923" i="8" s="1"/>
  <c r="K924" i="8"/>
  <c r="M924" i="8" s="1"/>
  <c r="N924" i="8" s="1"/>
  <c r="K925" i="8"/>
  <c r="M925" i="8" s="1"/>
  <c r="N925" i="8" s="1"/>
  <c r="K926" i="8"/>
  <c r="M926" i="8" s="1"/>
  <c r="N926" i="8" s="1"/>
  <c r="K927" i="8"/>
  <c r="M927" i="8" s="1"/>
  <c r="N927" i="8" s="1"/>
  <c r="K928" i="8"/>
  <c r="M928" i="8" s="1"/>
  <c r="N928" i="8" s="1"/>
  <c r="K929" i="8"/>
  <c r="M929" i="8" s="1"/>
  <c r="N929" i="8" s="1"/>
  <c r="K930" i="8"/>
  <c r="M930" i="8" s="1"/>
  <c r="N930" i="8" s="1"/>
  <c r="K931" i="8"/>
  <c r="M931" i="8" s="1"/>
  <c r="N931" i="8" s="1"/>
  <c r="K932" i="8"/>
  <c r="M932" i="8" s="1"/>
  <c r="N932" i="8" s="1"/>
  <c r="K933" i="8"/>
  <c r="M933" i="8" s="1"/>
  <c r="N933" i="8" s="1"/>
  <c r="K934" i="8"/>
  <c r="M934" i="8" s="1"/>
  <c r="N934" i="8" s="1"/>
  <c r="K935" i="8"/>
  <c r="M935" i="8" s="1"/>
  <c r="N935" i="8" s="1"/>
  <c r="K936" i="8"/>
  <c r="M936" i="8" s="1"/>
  <c r="N936" i="8" s="1"/>
  <c r="K937" i="8"/>
  <c r="M937" i="8" s="1"/>
  <c r="N937" i="8" s="1"/>
  <c r="K938" i="8"/>
  <c r="M938" i="8" s="1"/>
  <c r="N938" i="8" s="1"/>
  <c r="K939" i="8"/>
  <c r="M939" i="8" s="1"/>
  <c r="N939" i="8" s="1"/>
  <c r="K940" i="8"/>
  <c r="M940" i="8" s="1"/>
  <c r="N940" i="8" s="1"/>
  <c r="K941" i="8"/>
  <c r="M941" i="8" s="1"/>
  <c r="N941" i="8" s="1"/>
  <c r="K942" i="8"/>
  <c r="M942" i="8" s="1"/>
  <c r="N942" i="8" s="1"/>
  <c r="K943" i="8"/>
  <c r="M943" i="8" s="1"/>
  <c r="N943" i="8" s="1"/>
  <c r="K944" i="8"/>
  <c r="M944" i="8" s="1"/>
  <c r="N944" i="8" s="1"/>
  <c r="K945" i="8"/>
  <c r="M945" i="8" s="1"/>
  <c r="N945" i="8" s="1"/>
  <c r="K946" i="8"/>
  <c r="M946" i="8" s="1"/>
  <c r="N946" i="8" s="1"/>
  <c r="K947" i="8"/>
  <c r="M947" i="8" s="1"/>
  <c r="N947" i="8" s="1"/>
  <c r="K948" i="8"/>
  <c r="M948" i="8" s="1"/>
  <c r="N948" i="8" s="1"/>
  <c r="K949" i="8"/>
  <c r="M949" i="8" s="1"/>
  <c r="N949" i="8" s="1"/>
  <c r="K950" i="8"/>
  <c r="M950" i="8" s="1"/>
  <c r="N950" i="8" s="1"/>
  <c r="K951" i="8"/>
  <c r="M951" i="8" s="1"/>
  <c r="N951" i="8" s="1"/>
  <c r="K952" i="8"/>
  <c r="M952" i="8" s="1"/>
  <c r="N952" i="8" s="1"/>
  <c r="K953" i="8"/>
  <c r="M953" i="8" s="1"/>
  <c r="N953" i="8" s="1"/>
  <c r="K954" i="8"/>
  <c r="M954" i="8" s="1"/>
  <c r="N954" i="8" s="1"/>
  <c r="K955" i="8"/>
  <c r="M955" i="8" s="1"/>
  <c r="N955" i="8" s="1"/>
  <c r="K956" i="8"/>
  <c r="M956" i="8" s="1"/>
  <c r="N956" i="8" s="1"/>
  <c r="K957" i="8"/>
  <c r="M957" i="8" s="1"/>
  <c r="N957" i="8" s="1"/>
  <c r="K958" i="8"/>
  <c r="M958" i="8" s="1"/>
  <c r="N958" i="8" s="1"/>
  <c r="K959" i="8"/>
  <c r="M959" i="8" s="1"/>
  <c r="N959" i="8" s="1"/>
  <c r="K960" i="8"/>
  <c r="M960" i="8" s="1"/>
  <c r="N960" i="8" s="1"/>
  <c r="K961" i="8"/>
  <c r="M961" i="8" s="1"/>
  <c r="N961" i="8" s="1"/>
  <c r="K962" i="8"/>
  <c r="M962" i="8" s="1"/>
  <c r="N962" i="8" s="1"/>
  <c r="K963" i="8"/>
  <c r="M963" i="8" s="1"/>
  <c r="N963" i="8" s="1"/>
  <c r="K964" i="8"/>
  <c r="M964" i="8" s="1"/>
  <c r="N964" i="8" s="1"/>
  <c r="K965" i="8"/>
  <c r="M965" i="8" s="1"/>
  <c r="N965" i="8" s="1"/>
  <c r="K966" i="8"/>
  <c r="M966" i="8" s="1"/>
  <c r="N966" i="8" s="1"/>
  <c r="K967" i="8"/>
  <c r="M967" i="8" s="1"/>
  <c r="N967" i="8" s="1"/>
  <c r="K968" i="8"/>
  <c r="M968" i="8" s="1"/>
  <c r="N968" i="8" s="1"/>
  <c r="K969" i="8"/>
  <c r="M969" i="8" s="1"/>
  <c r="N969" i="8" s="1"/>
  <c r="K970" i="8"/>
  <c r="M970" i="8" s="1"/>
  <c r="N970" i="8" s="1"/>
  <c r="K971" i="8"/>
  <c r="M971" i="8" s="1"/>
  <c r="N971" i="8" s="1"/>
  <c r="K972" i="8"/>
  <c r="M972" i="8" s="1"/>
  <c r="N972" i="8" s="1"/>
  <c r="K973" i="8"/>
  <c r="M973" i="8" s="1"/>
  <c r="N973" i="8" s="1"/>
  <c r="K974" i="8"/>
  <c r="M974" i="8" s="1"/>
  <c r="N974" i="8" s="1"/>
  <c r="K975" i="8"/>
  <c r="M975" i="8" s="1"/>
  <c r="N975" i="8" s="1"/>
  <c r="K976" i="8"/>
  <c r="M976" i="8" s="1"/>
  <c r="N976" i="8" s="1"/>
  <c r="K977" i="8"/>
  <c r="M977" i="8" s="1"/>
  <c r="N977" i="8" s="1"/>
  <c r="K978" i="8"/>
  <c r="M978" i="8" s="1"/>
  <c r="N978" i="8" s="1"/>
  <c r="K979" i="8"/>
  <c r="M979" i="8" s="1"/>
  <c r="N979" i="8" s="1"/>
  <c r="K980" i="8"/>
  <c r="M980" i="8" s="1"/>
  <c r="N980" i="8" s="1"/>
  <c r="K981" i="8"/>
  <c r="M981" i="8" s="1"/>
  <c r="N981" i="8" s="1"/>
  <c r="K982" i="8"/>
  <c r="M982" i="8" s="1"/>
  <c r="N982" i="8" s="1"/>
  <c r="K983" i="8"/>
  <c r="M983" i="8" s="1"/>
  <c r="N983" i="8" s="1"/>
  <c r="K984" i="8"/>
  <c r="M984" i="8" s="1"/>
  <c r="N984" i="8" s="1"/>
  <c r="K985" i="8"/>
  <c r="M985" i="8" s="1"/>
  <c r="N985" i="8" s="1"/>
  <c r="K986" i="8"/>
  <c r="M986" i="8" s="1"/>
  <c r="N986" i="8" s="1"/>
  <c r="K987" i="8"/>
  <c r="M987" i="8" s="1"/>
  <c r="N987" i="8" s="1"/>
  <c r="K988" i="8"/>
  <c r="M988" i="8" s="1"/>
  <c r="N988" i="8" s="1"/>
  <c r="K989" i="8"/>
  <c r="M989" i="8" s="1"/>
  <c r="N989" i="8" s="1"/>
  <c r="K990" i="8"/>
  <c r="M990" i="8" s="1"/>
  <c r="N990" i="8" s="1"/>
  <c r="K991" i="8"/>
  <c r="M991" i="8" s="1"/>
  <c r="N991" i="8" s="1"/>
  <c r="K992" i="8"/>
  <c r="M992" i="8" s="1"/>
  <c r="N992" i="8" s="1"/>
  <c r="K993" i="8"/>
  <c r="M993" i="8" s="1"/>
  <c r="N993" i="8" s="1"/>
  <c r="K994" i="8"/>
  <c r="M994" i="8" s="1"/>
  <c r="N994" i="8" s="1"/>
  <c r="K995" i="8"/>
  <c r="M995" i="8" s="1"/>
  <c r="N995" i="8" s="1"/>
  <c r="K996" i="8"/>
  <c r="M996" i="8" s="1"/>
  <c r="N996" i="8" s="1"/>
  <c r="K997" i="8"/>
  <c r="M997" i="8" s="1"/>
  <c r="N997" i="8" s="1"/>
  <c r="K998" i="8"/>
  <c r="M998" i="8" s="1"/>
  <c r="N998" i="8" s="1"/>
  <c r="K999" i="8"/>
  <c r="M999" i="8" s="1"/>
  <c r="N999" i="8" s="1"/>
  <c r="K1000" i="8"/>
  <c r="M1000" i="8" s="1"/>
  <c r="N1000" i="8" s="1"/>
  <c r="K1001" i="8"/>
  <c r="M1001" i="8" s="1"/>
  <c r="N1001" i="8" s="1"/>
  <c r="K1002" i="8"/>
  <c r="M1002" i="8" s="1"/>
  <c r="N1002" i="8" s="1"/>
  <c r="K1003" i="8"/>
  <c r="M1003" i="8" s="1"/>
  <c r="N1003" i="8" s="1"/>
  <c r="K1004" i="8"/>
  <c r="M1004" i="8" s="1"/>
  <c r="N1004" i="8" s="1"/>
  <c r="K1005" i="8"/>
  <c r="M1005" i="8" s="1"/>
  <c r="N1005" i="8" s="1"/>
  <c r="K1006" i="8"/>
  <c r="M1006" i="8" s="1"/>
  <c r="N1006" i="8" s="1"/>
  <c r="K1007" i="8"/>
  <c r="M1007" i="8" s="1"/>
  <c r="N1007" i="8" s="1"/>
  <c r="K1008" i="8"/>
  <c r="M1008" i="8" s="1"/>
  <c r="N1008" i="8" s="1"/>
  <c r="K1009" i="8"/>
  <c r="M1009" i="8" s="1"/>
  <c r="N1009" i="8" s="1"/>
  <c r="K1010" i="8"/>
  <c r="M1010" i="8" s="1"/>
  <c r="N1010" i="8" s="1"/>
  <c r="K1011" i="8"/>
  <c r="M1011" i="8" s="1"/>
  <c r="N1011" i="8" s="1"/>
  <c r="K1012" i="8"/>
  <c r="M1012" i="8" s="1"/>
  <c r="N1012" i="8" s="1"/>
  <c r="K1013" i="8"/>
  <c r="M1013" i="8" s="1"/>
  <c r="N1013" i="8" s="1"/>
  <c r="K1014" i="8"/>
  <c r="M1014" i="8" s="1"/>
  <c r="N1014" i="8" s="1"/>
  <c r="K1015" i="8"/>
  <c r="M1015" i="8" s="1"/>
  <c r="N1015" i="8" s="1"/>
  <c r="K1016" i="8"/>
  <c r="M1016" i="8" s="1"/>
  <c r="N1016" i="8" s="1"/>
  <c r="K1017" i="8"/>
  <c r="M1017" i="8" s="1"/>
  <c r="N1017" i="8" s="1"/>
  <c r="K1018" i="8"/>
  <c r="M1018" i="8" s="1"/>
  <c r="N1018" i="8" s="1"/>
  <c r="K1019" i="8"/>
  <c r="M1019" i="8" s="1"/>
  <c r="N1019" i="8" s="1"/>
  <c r="K1020" i="8"/>
  <c r="M1020" i="8" s="1"/>
  <c r="N1020" i="8" s="1"/>
  <c r="K1021" i="8"/>
  <c r="M1021" i="8" s="1"/>
  <c r="N1021" i="8" s="1"/>
  <c r="K1022" i="8"/>
  <c r="M1022" i="8" s="1"/>
  <c r="N1022" i="8" s="1"/>
  <c r="K1023" i="8"/>
  <c r="M1023" i="8" s="1"/>
  <c r="N1023" i="8" s="1"/>
  <c r="K1024" i="8"/>
  <c r="M1024" i="8" s="1"/>
  <c r="N1024" i="8" s="1"/>
  <c r="K1025" i="8"/>
  <c r="M1025" i="8" s="1"/>
  <c r="N1025" i="8" s="1"/>
  <c r="K1026" i="8"/>
  <c r="M1026" i="8" s="1"/>
  <c r="N1026" i="8" s="1"/>
  <c r="K1027" i="8"/>
  <c r="M1027" i="8" s="1"/>
  <c r="N1027" i="8" s="1"/>
  <c r="K1028" i="8"/>
  <c r="M1028" i="8" s="1"/>
  <c r="N1028" i="8" s="1"/>
  <c r="K1029" i="8"/>
  <c r="M1029" i="8" s="1"/>
  <c r="N1029" i="8" s="1"/>
  <c r="K1030" i="8"/>
  <c r="M1030" i="8" s="1"/>
  <c r="N1030" i="8" s="1"/>
  <c r="K1031" i="8"/>
  <c r="M1031" i="8" s="1"/>
  <c r="N1031" i="8" s="1"/>
  <c r="K1032" i="8"/>
  <c r="M1032" i="8" s="1"/>
  <c r="N1032" i="8" s="1"/>
  <c r="K1033" i="8"/>
  <c r="M1033" i="8" s="1"/>
  <c r="N1033" i="8" s="1"/>
  <c r="K1034" i="8"/>
  <c r="M1034" i="8" s="1"/>
  <c r="N1034" i="8" s="1"/>
  <c r="K1035" i="8"/>
  <c r="M1035" i="8" s="1"/>
  <c r="N1035" i="8" s="1"/>
  <c r="K1036" i="8"/>
  <c r="M1036" i="8" s="1"/>
  <c r="N1036" i="8" s="1"/>
  <c r="K1037" i="8"/>
  <c r="M1037" i="8" s="1"/>
  <c r="N1037" i="8" s="1"/>
  <c r="K1038" i="8"/>
  <c r="M1038" i="8" s="1"/>
  <c r="N1038" i="8" s="1"/>
  <c r="K1039" i="8"/>
  <c r="M1039" i="8" s="1"/>
  <c r="N1039" i="8" s="1"/>
  <c r="K1040" i="8"/>
  <c r="M1040" i="8" s="1"/>
  <c r="N1040" i="8" s="1"/>
  <c r="K1041" i="8"/>
  <c r="M1041" i="8" s="1"/>
  <c r="N1041" i="8" s="1"/>
  <c r="K1042" i="8"/>
  <c r="M1042" i="8" s="1"/>
  <c r="N1042" i="8" s="1"/>
  <c r="K1043" i="8"/>
  <c r="M1043" i="8" s="1"/>
  <c r="N1043" i="8" s="1"/>
  <c r="K1044" i="8"/>
  <c r="M1044" i="8" s="1"/>
  <c r="N1044" i="8" s="1"/>
  <c r="K1045" i="8"/>
  <c r="M1045" i="8" s="1"/>
  <c r="N1045" i="8" s="1"/>
  <c r="K1046" i="8"/>
  <c r="M1046" i="8" s="1"/>
  <c r="N1046" i="8" s="1"/>
  <c r="K1047" i="8"/>
  <c r="M1047" i="8" s="1"/>
  <c r="N1047" i="8" s="1"/>
  <c r="K1048" i="8"/>
  <c r="M1048" i="8" s="1"/>
  <c r="N1048" i="8" s="1"/>
  <c r="K1049" i="8"/>
  <c r="M1049" i="8" s="1"/>
  <c r="N1049" i="8" s="1"/>
  <c r="K1050" i="8"/>
  <c r="M1050" i="8" s="1"/>
  <c r="N1050" i="8" s="1"/>
  <c r="K1051" i="8"/>
  <c r="M1051" i="8" s="1"/>
  <c r="N1051" i="8" s="1"/>
  <c r="K1052" i="8"/>
  <c r="M1052" i="8" s="1"/>
  <c r="N1052" i="8" s="1"/>
  <c r="K1053" i="8"/>
  <c r="M1053" i="8" s="1"/>
  <c r="N1053" i="8" s="1"/>
  <c r="K1054" i="8"/>
  <c r="M1054" i="8" s="1"/>
  <c r="N1054" i="8" s="1"/>
  <c r="K1055" i="8"/>
  <c r="M1055" i="8" s="1"/>
  <c r="N1055" i="8" s="1"/>
  <c r="K1056" i="8"/>
  <c r="M1056" i="8" s="1"/>
  <c r="N1056" i="8" s="1"/>
  <c r="K1057" i="8"/>
  <c r="M1057" i="8" s="1"/>
  <c r="N1057" i="8" s="1"/>
  <c r="K1058" i="8"/>
  <c r="M1058" i="8" s="1"/>
  <c r="N1058" i="8" s="1"/>
  <c r="K1059" i="8"/>
  <c r="M1059" i="8" s="1"/>
  <c r="N1059" i="8" s="1"/>
  <c r="K1060" i="8"/>
  <c r="M1060" i="8" s="1"/>
  <c r="N1060" i="8" s="1"/>
  <c r="K1061" i="8"/>
  <c r="M1061" i="8" s="1"/>
  <c r="N1061" i="8" s="1"/>
  <c r="K1062" i="8"/>
  <c r="M1062" i="8" s="1"/>
  <c r="N1062" i="8" s="1"/>
  <c r="K1063" i="8"/>
  <c r="M1063" i="8" s="1"/>
  <c r="N1063" i="8" s="1"/>
  <c r="K1064" i="8"/>
  <c r="M1064" i="8" s="1"/>
  <c r="N1064" i="8" s="1"/>
  <c r="K1065" i="8"/>
  <c r="M1065" i="8" s="1"/>
  <c r="N1065" i="8" s="1"/>
  <c r="K1066" i="8"/>
  <c r="M1066" i="8" s="1"/>
  <c r="N1066" i="8" s="1"/>
  <c r="K1067" i="8"/>
  <c r="M1067" i="8" s="1"/>
  <c r="N1067" i="8" s="1"/>
  <c r="K1068" i="8"/>
  <c r="M1068" i="8" s="1"/>
  <c r="N1068" i="8" s="1"/>
  <c r="K1069" i="8"/>
  <c r="M1069" i="8" s="1"/>
  <c r="N1069" i="8" s="1"/>
  <c r="K1070" i="8"/>
  <c r="M1070" i="8" s="1"/>
  <c r="N1070" i="8" s="1"/>
  <c r="K1071" i="8"/>
  <c r="M1071" i="8" s="1"/>
  <c r="N1071" i="8" s="1"/>
  <c r="K1072" i="8"/>
  <c r="M1072" i="8" s="1"/>
  <c r="N1072" i="8" s="1"/>
  <c r="K1073" i="8"/>
  <c r="M1073" i="8" s="1"/>
  <c r="N1073" i="8" s="1"/>
  <c r="K1074" i="8"/>
  <c r="M1074" i="8" s="1"/>
  <c r="N1074" i="8" s="1"/>
  <c r="K1075" i="8"/>
  <c r="M1075" i="8" s="1"/>
  <c r="N1075" i="8" s="1"/>
  <c r="K1076" i="8"/>
  <c r="M1076" i="8" s="1"/>
  <c r="N1076" i="8" s="1"/>
  <c r="K1077" i="8"/>
  <c r="M1077" i="8" s="1"/>
  <c r="N1077" i="8" s="1"/>
  <c r="K1078" i="8"/>
  <c r="M1078" i="8" s="1"/>
  <c r="N1078" i="8" s="1"/>
  <c r="K1079" i="8"/>
  <c r="M1079" i="8" s="1"/>
  <c r="N1079" i="8" s="1"/>
  <c r="K1080" i="8"/>
  <c r="M1080" i="8" s="1"/>
  <c r="N1080" i="8" s="1"/>
  <c r="K1081" i="8"/>
  <c r="M1081" i="8" s="1"/>
  <c r="N1081" i="8" s="1"/>
  <c r="K1082" i="8"/>
  <c r="M1082" i="8" s="1"/>
  <c r="N1082" i="8" s="1"/>
  <c r="K1083" i="8"/>
  <c r="M1083" i="8" s="1"/>
  <c r="N1083" i="8" s="1"/>
  <c r="K1084" i="8"/>
  <c r="M1084" i="8" s="1"/>
  <c r="N1084" i="8" s="1"/>
  <c r="K1085" i="8"/>
  <c r="M1085" i="8" s="1"/>
  <c r="N1085" i="8" s="1"/>
  <c r="K1086" i="8"/>
  <c r="M1086" i="8" s="1"/>
  <c r="N1086" i="8" s="1"/>
  <c r="K1087" i="8"/>
  <c r="M1087" i="8" s="1"/>
  <c r="N1087" i="8" s="1"/>
  <c r="K1088" i="8"/>
  <c r="M1088" i="8" s="1"/>
  <c r="N1088" i="8" s="1"/>
  <c r="K1089" i="8"/>
  <c r="M1089" i="8" s="1"/>
  <c r="N1089" i="8" s="1"/>
  <c r="K1090" i="8"/>
  <c r="M1090" i="8" s="1"/>
  <c r="N1090" i="8" s="1"/>
  <c r="K1091" i="8"/>
  <c r="M1091" i="8" s="1"/>
  <c r="N1091" i="8" s="1"/>
  <c r="K1092" i="8"/>
  <c r="M1092" i="8" s="1"/>
  <c r="N1092" i="8" s="1"/>
  <c r="K1093" i="8"/>
  <c r="M1093" i="8" s="1"/>
  <c r="N1093" i="8" s="1"/>
  <c r="K1094" i="8"/>
  <c r="M1094" i="8" s="1"/>
  <c r="N1094" i="8" s="1"/>
  <c r="K1095" i="8"/>
  <c r="M1095" i="8" s="1"/>
  <c r="N1095" i="8" s="1"/>
  <c r="K1096" i="8"/>
  <c r="M1096" i="8" s="1"/>
  <c r="N1096" i="8" s="1"/>
  <c r="K1097" i="8"/>
  <c r="M1097" i="8" s="1"/>
  <c r="N1097" i="8" s="1"/>
  <c r="K1098" i="8"/>
  <c r="M1098" i="8" s="1"/>
  <c r="N1098" i="8" s="1"/>
  <c r="K1099" i="8"/>
  <c r="M1099" i="8" s="1"/>
  <c r="N1099" i="8" s="1"/>
  <c r="K1100" i="8"/>
  <c r="M1100" i="8" s="1"/>
  <c r="N1100" i="8" s="1"/>
  <c r="K1101" i="8"/>
  <c r="M1101" i="8" s="1"/>
  <c r="N1101" i="8" s="1"/>
  <c r="K1102" i="8"/>
  <c r="M1102" i="8" s="1"/>
  <c r="N1102" i="8" s="1"/>
  <c r="K1103" i="8"/>
  <c r="M1103" i="8" s="1"/>
  <c r="N1103" i="8" s="1"/>
  <c r="K1104" i="8"/>
  <c r="M1104" i="8" s="1"/>
  <c r="N1104" i="8" s="1"/>
  <c r="K1105" i="8"/>
  <c r="M1105" i="8" s="1"/>
  <c r="N1105" i="8" s="1"/>
  <c r="K1106" i="8"/>
  <c r="M1106" i="8" s="1"/>
  <c r="N1106" i="8" s="1"/>
  <c r="K1107" i="8"/>
  <c r="M1107" i="8" s="1"/>
  <c r="N1107" i="8" s="1"/>
  <c r="K1108" i="8"/>
  <c r="M1108" i="8" s="1"/>
  <c r="N1108" i="8" s="1"/>
  <c r="K1109" i="8"/>
  <c r="M1109" i="8" s="1"/>
  <c r="N1109" i="8" s="1"/>
  <c r="K1110" i="8"/>
  <c r="M1110" i="8" s="1"/>
  <c r="N1110" i="8" s="1"/>
  <c r="K1111" i="8"/>
  <c r="M1111" i="8" s="1"/>
  <c r="N1111" i="8" s="1"/>
  <c r="K1112" i="8"/>
  <c r="M1112" i="8" s="1"/>
  <c r="N1112" i="8" s="1"/>
  <c r="K1113" i="8"/>
  <c r="M1113" i="8" s="1"/>
  <c r="N1113" i="8" s="1"/>
  <c r="K1114" i="8"/>
  <c r="M1114" i="8" s="1"/>
  <c r="N1114" i="8" s="1"/>
  <c r="K1115" i="8"/>
  <c r="M1115" i="8" s="1"/>
  <c r="N1115" i="8" s="1"/>
  <c r="K1116" i="8"/>
  <c r="M1116" i="8" s="1"/>
  <c r="N1116" i="8" s="1"/>
  <c r="K1117" i="8"/>
  <c r="M1117" i="8" s="1"/>
  <c r="N1117" i="8" s="1"/>
  <c r="K1118" i="8"/>
  <c r="M1118" i="8" s="1"/>
  <c r="N1118" i="8" s="1"/>
  <c r="K1119" i="8"/>
  <c r="M1119" i="8" s="1"/>
  <c r="N1119" i="8" s="1"/>
  <c r="K1120" i="8"/>
  <c r="M1120" i="8" s="1"/>
  <c r="N1120" i="8" s="1"/>
  <c r="K1121" i="8"/>
  <c r="M1121" i="8" s="1"/>
  <c r="N1121" i="8" s="1"/>
  <c r="K1122" i="8"/>
  <c r="M1122" i="8" s="1"/>
  <c r="N1122" i="8" s="1"/>
  <c r="K1123" i="8"/>
  <c r="M1123" i="8" s="1"/>
  <c r="N1123" i="8" s="1"/>
  <c r="K1124" i="8"/>
  <c r="M1124" i="8" s="1"/>
  <c r="N1124" i="8" s="1"/>
  <c r="K1125" i="8"/>
  <c r="M1125" i="8" s="1"/>
  <c r="N1125" i="8" s="1"/>
  <c r="K1126" i="8"/>
  <c r="M1126" i="8" s="1"/>
  <c r="N1126" i="8" s="1"/>
  <c r="K1127" i="8"/>
  <c r="M1127" i="8" s="1"/>
  <c r="N1127" i="8" s="1"/>
  <c r="K1128" i="8"/>
  <c r="M1128" i="8" s="1"/>
  <c r="N1128" i="8" s="1"/>
  <c r="K1129" i="8"/>
  <c r="M1129" i="8" s="1"/>
  <c r="N1129" i="8" s="1"/>
  <c r="K1130" i="8"/>
  <c r="M1130" i="8" s="1"/>
  <c r="N1130" i="8" s="1"/>
  <c r="K1131" i="8"/>
  <c r="M1131" i="8" s="1"/>
  <c r="N1131" i="8" s="1"/>
  <c r="K1132" i="8"/>
  <c r="M1132" i="8" s="1"/>
  <c r="N1132" i="8" s="1"/>
  <c r="K1133" i="8"/>
  <c r="M1133" i="8" s="1"/>
  <c r="N1133" i="8" s="1"/>
  <c r="K1134" i="8"/>
  <c r="M1134" i="8" s="1"/>
  <c r="N1134" i="8" s="1"/>
  <c r="K1135" i="8"/>
  <c r="M1135" i="8" s="1"/>
  <c r="N1135" i="8" s="1"/>
  <c r="K1136" i="8"/>
  <c r="M1136" i="8" s="1"/>
  <c r="N1136" i="8" s="1"/>
  <c r="K1137" i="8"/>
  <c r="M1137" i="8" s="1"/>
  <c r="N1137" i="8" s="1"/>
  <c r="K1138" i="8"/>
  <c r="M1138" i="8" s="1"/>
  <c r="N1138" i="8" s="1"/>
  <c r="K1139" i="8"/>
  <c r="M1139" i="8" s="1"/>
  <c r="N1139" i="8" s="1"/>
  <c r="K1140" i="8"/>
  <c r="M1140" i="8" s="1"/>
  <c r="N1140" i="8" s="1"/>
  <c r="K1141" i="8"/>
  <c r="M1141" i="8" s="1"/>
  <c r="N1141" i="8" s="1"/>
  <c r="K1142" i="8"/>
  <c r="M1142" i="8" s="1"/>
  <c r="N1142" i="8" s="1"/>
  <c r="K1143" i="8"/>
  <c r="M1143" i="8" s="1"/>
  <c r="N1143" i="8" s="1"/>
  <c r="K1144" i="8"/>
  <c r="M1144" i="8" s="1"/>
  <c r="N1144" i="8" s="1"/>
  <c r="K1145" i="8"/>
  <c r="M1145" i="8" s="1"/>
  <c r="N1145" i="8" s="1"/>
  <c r="K1146" i="8"/>
  <c r="M1146" i="8" s="1"/>
  <c r="N1146" i="8" s="1"/>
  <c r="K1147" i="8"/>
  <c r="M1147" i="8" s="1"/>
  <c r="N1147" i="8" s="1"/>
  <c r="K1148" i="8"/>
  <c r="M1148" i="8" s="1"/>
  <c r="N1148" i="8" s="1"/>
  <c r="K1149" i="8"/>
  <c r="M1149" i="8" s="1"/>
  <c r="N1149" i="8" s="1"/>
  <c r="K1150" i="8"/>
  <c r="M1150" i="8" s="1"/>
  <c r="N1150" i="8" s="1"/>
  <c r="K1151" i="8"/>
  <c r="M1151" i="8" s="1"/>
  <c r="N1151" i="8" s="1"/>
  <c r="K1152" i="8"/>
  <c r="M1152" i="8" s="1"/>
  <c r="N1152" i="8" s="1"/>
  <c r="K1153" i="8"/>
  <c r="M1153" i="8" s="1"/>
  <c r="N1153" i="8" s="1"/>
  <c r="K1154" i="8"/>
  <c r="M1154" i="8" s="1"/>
  <c r="N1154" i="8" s="1"/>
  <c r="K1155" i="8"/>
  <c r="M1155" i="8" s="1"/>
  <c r="N1155" i="8" s="1"/>
  <c r="K1156" i="8"/>
  <c r="M1156" i="8" s="1"/>
  <c r="N1156" i="8" s="1"/>
  <c r="K1157" i="8"/>
  <c r="M1157" i="8" s="1"/>
  <c r="N1157" i="8" s="1"/>
  <c r="K1158" i="8"/>
  <c r="M1158" i="8" s="1"/>
  <c r="N1158" i="8" s="1"/>
  <c r="K1159" i="8"/>
  <c r="M1159" i="8" s="1"/>
  <c r="N1159" i="8" s="1"/>
  <c r="K1160" i="8"/>
  <c r="M1160" i="8" s="1"/>
  <c r="N1160" i="8" s="1"/>
  <c r="K1161" i="8"/>
  <c r="M1161" i="8" s="1"/>
  <c r="N1161" i="8" s="1"/>
  <c r="K1162" i="8"/>
  <c r="M1162" i="8" s="1"/>
  <c r="N1162" i="8" s="1"/>
  <c r="K1163" i="8"/>
  <c r="M1163" i="8" s="1"/>
  <c r="N1163" i="8" s="1"/>
  <c r="K1164" i="8"/>
  <c r="M1164" i="8" s="1"/>
  <c r="N1164" i="8" s="1"/>
  <c r="K1165" i="8"/>
  <c r="M1165" i="8" s="1"/>
  <c r="N1165" i="8" s="1"/>
  <c r="K1166" i="8"/>
  <c r="M1166" i="8" s="1"/>
  <c r="N1166" i="8" s="1"/>
  <c r="K1167" i="8"/>
  <c r="M1167" i="8" s="1"/>
  <c r="N1167" i="8" s="1"/>
  <c r="K1168" i="8"/>
  <c r="M1168" i="8" s="1"/>
  <c r="N1168" i="8" s="1"/>
  <c r="K1169" i="8"/>
  <c r="M1169" i="8" s="1"/>
  <c r="N1169" i="8" s="1"/>
  <c r="K1170" i="8"/>
  <c r="M1170" i="8" s="1"/>
  <c r="N1170" i="8" s="1"/>
  <c r="K1171" i="8"/>
  <c r="M1171" i="8" s="1"/>
  <c r="N1171" i="8" s="1"/>
  <c r="K1172" i="8"/>
  <c r="M1172" i="8" s="1"/>
  <c r="N1172" i="8" s="1"/>
  <c r="K1173" i="8"/>
  <c r="M1173" i="8" s="1"/>
  <c r="N1173" i="8" s="1"/>
  <c r="K1174" i="8"/>
  <c r="M1174" i="8" s="1"/>
  <c r="N1174" i="8" s="1"/>
  <c r="K1175" i="8"/>
  <c r="M1175" i="8" s="1"/>
  <c r="N1175" i="8" s="1"/>
  <c r="K1176" i="8"/>
  <c r="M1176" i="8" s="1"/>
  <c r="N1176" i="8" s="1"/>
  <c r="K1177" i="8"/>
  <c r="M1177" i="8" s="1"/>
  <c r="N1177" i="8" s="1"/>
  <c r="K1178" i="8"/>
  <c r="M1178" i="8" s="1"/>
  <c r="N1178" i="8" s="1"/>
  <c r="K1179" i="8"/>
  <c r="M1179" i="8" s="1"/>
  <c r="N1179" i="8" s="1"/>
  <c r="K1180" i="8"/>
  <c r="M1180" i="8" s="1"/>
  <c r="N1180" i="8" s="1"/>
  <c r="K1181" i="8"/>
  <c r="M1181" i="8" s="1"/>
  <c r="N1181" i="8" s="1"/>
  <c r="K1182" i="8"/>
  <c r="M1182" i="8" s="1"/>
  <c r="N1182" i="8" s="1"/>
  <c r="K1183" i="8"/>
  <c r="M1183" i="8" s="1"/>
  <c r="N1183" i="8" s="1"/>
  <c r="K1184" i="8"/>
  <c r="M1184" i="8" s="1"/>
  <c r="N1184" i="8" s="1"/>
  <c r="K1185" i="8"/>
  <c r="M1185" i="8" s="1"/>
  <c r="N1185" i="8" s="1"/>
  <c r="K1186" i="8"/>
  <c r="M1186" i="8" s="1"/>
  <c r="N1186" i="8" s="1"/>
  <c r="K1187" i="8"/>
  <c r="M1187" i="8" s="1"/>
  <c r="N1187" i="8" s="1"/>
  <c r="K1188" i="8"/>
  <c r="M1188" i="8" s="1"/>
  <c r="N1188" i="8" s="1"/>
  <c r="K1189" i="8"/>
  <c r="M1189" i="8" s="1"/>
  <c r="N1189" i="8" s="1"/>
  <c r="K1190" i="8"/>
  <c r="M1190" i="8" s="1"/>
  <c r="N1190" i="8" s="1"/>
  <c r="K1191" i="8"/>
  <c r="M1191" i="8" s="1"/>
  <c r="N1191" i="8" s="1"/>
  <c r="K1192" i="8"/>
  <c r="M1192" i="8" s="1"/>
  <c r="N1192" i="8" s="1"/>
  <c r="K1193" i="8"/>
  <c r="M1193" i="8" s="1"/>
  <c r="N1193" i="8" s="1"/>
  <c r="K1194" i="8"/>
  <c r="M1194" i="8" s="1"/>
  <c r="N1194" i="8" s="1"/>
  <c r="K1195" i="8"/>
  <c r="M1195" i="8" s="1"/>
  <c r="N1195" i="8" s="1"/>
  <c r="K1196" i="8"/>
  <c r="M1196" i="8" s="1"/>
  <c r="N1196" i="8" s="1"/>
  <c r="K1197" i="8"/>
  <c r="M1197" i="8" s="1"/>
  <c r="N1197" i="8" s="1"/>
  <c r="K1198" i="8"/>
  <c r="M1198" i="8" s="1"/>
  <c r="N1198" i="8" s="1"/>
  <c r="K1199" i="8"/>
  <c r="M1199" i="8" s="1"/>
  <c r="N1199" i="8" s="1"/>
  <c r="K1200" i="8"/>
  <c r="M1200" i="8" s="1"/>
  <c r="N1200" i="8" s="1"/>
  <c r="K1201" i="8"/>
  <c r="M1201" i="8" s="1"/>
  <c r="N1201" i="8" s="1"/>
  <c r="K1202" i="8"/>
  <c r="M1202" i="8" s="1"/>
  <c r="N1202" i="8" s="1"/>
  <c r="K1203" i="8"/>
  <c r="M1203" i="8" s="1"/>
  <c r="N1203" i="8" s="1"/>
  <c r="K1204" i="8"/>
  <c r="M1204" i="8" s="1"/>
  <c r="N1204" i="8" s="1"/>
  <c r="K1205" i="8"/>
  <c r="M1205" i="8" s="1"/>
  <c r="N1205" i="8" s="1"/>
  <c r="K1206" i="8"/>
  <c r="M1206" i="8" s="1"/>
  <c r="N1206" i="8" s="1"/>
  <c r="K1207" i="8"/>
  <c r="M1207" i="8" s="1"/>
  <c r="N1207" i="8" s="1"/>
  <c r="K1208" i="8"/>
  <c r="M1208" i="8" s="1"/>
  <c r="N1208" i="8" s="1"/>
  <c r="K1209" i="8"/>
  <c r="M1209" i="8" s="1"/>
  <c r="N1209" i="8" s="1"/>
  <c r="K1210" i="8"/>
  <c r="M1210" i="8" s="1"/>
  <c r="N1210" i="8" s="1"/>
  <c r="K1211" i="8"/>
  <c r="M1211" i="8" s="1"/>
  <c r="N1211" i="8" s="1"/>
  <c r="K1212" i="8"/>
  <c r="M1212" i="8" s="1"/>
  <c r="N1212" i="8" s="1"/>
  <c r="K1213" i="8"/>
  <c r="M1213" i="8" s="1"/>
  <c r="N1213" i="8" s="1"/>
  <c r="K1214" i="8"/>
  <c r="M1214" i="8" s="1"/>
  <c r="N1214" i="8" s="1"/>
  <c r="K1215" i="8"/>
  <c r="M1215" i="8" s="1"/>
  <c r="N1215" i="8" s="1"/>
  <c r="K1216" i="8"/>
  <c r="M1216" i="8" s="1"/>
  <c r="N1216" i="8" s="1"/>
  <c r="K1217" i="8"/>
  <c r="M1217" i="8" s="1"/>
  <c r="N1217" i="8" s="1"/>
  <c r="K1218" i="8"/>
  <c r="M1218" i="8" s="1"/>
  <c r="N1218" i="8" s="1"/>
  <c r="K1219" i="8"/>
  <c r="M1219" i="8" s="1"/>
  <c r="N1219" i="8" s="1"/>
  <c r="K1220" i="8"/>
  <c r="M1220" i="8" s="1"/>
  <c r="N1220" i="8" s="1"/>
  <c r="K1221" i="8"/>
  <c r="M1221" i="8" s="1"/>
  <c r="N1221" i="8" s="1"/>
  <c r="K1222" i="8"/>
  <c r="M1222" i="8" s="1"/>
  <c r="N1222" i="8" s="1"/>
  <c r="K1223" i="8"/>
  <c r="M1223" i="8" s="1"/>
  <c r="N1223" i="8" s="1"/>
  <c r="K1224" i="8"/>
  <c r="M1224" i="8" s="1"/>
  <c r="N1224" i="8" s="1"/>
  <c r="K1225" i="8"/>
  <c r="M1225" i="8" s="1"/>
  <c r="N1225" i="8" s="1"/>
  <c r="K1226" i="8"/>
  <c r="M1226" i="8" s="1"/>
  <c r="N1226" i="8" s="1"/>
  <c r="K1227" i="8"/>
  <c r="M1227" i="8" s="1"/>
  <c r="N1227" i="8" s="1"/>
  <c r="K1228" i="8"/>
  <c r="M1228" i="8" s="1"/>
  <c r="N1228" i="8" s="1"/>
  <c r="K1229" i="8"/>
  <c r="M1229" i="8" s="1"/>
  <c r="N1229" i="8" s="1"/>
  <c r="K1230" i="8"/>
  <c r="M1230" i="8" s="1"/>
  <c r="N1230" i="8" s="1"/>
  <c r="K1231" i="8"/>
  <c r="M1231" i="8" s="1"/>
  <c r="N1231" i="8" s="1"/>
  <c r="K1232" i="8"/>
  <c r="M1232" i="8" s="1"/>
  <c r="N1232" i="8" s="1"/>
  <c r="K1233" i="8"/>
  <c r="M1233" i="8" s="1"/>
  <c r="N1233" i="8" s="1"/>
  <c r="K1234" i="8"/>
  <c r="M1234" i="8" s="1"/>
  <c r="N1234" i="8" s="1"/>
  <c r="K1235" i="8"/>
  <c r="M1235" i="8" s="1"/>
  <c r="N1235" i="8" s="1"/>
  <c r="K1236" i="8"/>
  <c r="M1236" i="8" s="1"/>
  <c r="N1236" i="8" s="1"/>
  <c r="K1237" i="8"/>
  <c r="M1237" i="8" s="1"/>
  <c r="N1237" i="8" s="1"/>
  <c r="K1238" i="8"/>
  <c r="M1238" i="8" s="1"/>
  <c r="N1238" i="8" s="1"/>
  <c r="K1239" i="8"/>
  <c r="M1239" i="8" s="1"/>
  <c r="N1239" i="8" s="1"/>
  <c r="K1240" i="8"/>
  <c r="M1240" i="8" s="1"/>
  <c r="N1240" i="8" s="1"/>
  <c r="K1241" i="8"/>
  <c r="M1241" i="8" s="1"/>
  <c r="N1241" i="8" s="1"/>
  <c r="K1242" i="8"/>
  <c r="M1242" i="8" s="1"/>
  <c r="N1242" i="8" s="1"/>
  <c r="K1243" i="8"/>
  <c r="M1243" i="8" s="1"/>
  <c r="N1243" i="8" s="1"/>
  <c r="K1244" i="8"/>
  <c r="M1244" i="8" s="1"/>
  <c r="N1244" i="8" s="1"/>
  <c r="K1245" i="8"/>
  <c r="M1245" i="8" s="1"/>
  <c r="N1245" i="8" s="1"/>
  <c r="K1246" i="8"/>
  <c r="M1246" i="8" s="1"/>
  <c r="N1246" i="8" s="1"/>
  <c r="K1247" i="8"/>
  <c r="M1247" i="8" s="1"/>
  <c r="N1247" i="8" s="1"/>
  <c r="K1248" i="8"/>
  <c r="M1248" i="8" s="1"/>
  <c r="N1248" i="8" s="1"/>
  <c r="K1249" i="8"/>
  <c r="M1249" i="8" s="1"/>
  <c r="N1249" i="8" s="1"/>
  <c r="K1250" i="8"/>
  <c r="M1250" i="8" s="1"/>
  <c r="N1250" i="8" s="1"/>
  <c r="K1251" i="8"/>
  <c r="M1251" i="8" s="1"/>
  <c r="N1251" i="8" s="1"/>
  <c r="K1252" i="8"/>
  <c r="M1252" i="8" s="1"/>
  <c r="N1252" i="8" s="1"/>
  <c r="K1253" i="8"/>
  <c r="M1253" i="8" s="1"/>
  <c r="N1253" i="8" s="1"/>
  <c r="K1254" i="8"/>
  <c r="M1254" i="8" s="1"/>
  <c r="N1254" i="8" s="1"/>
  <c r="K1255" i="8"/>
  <c r="M1255" i="8" s="1"/>
  <c r="N1255" i="8" s="1"/>
  <c r="K1256" i="8"/>
  <c r="M1256" i="8" s="1"/>
  <c r="N1256" i="8" s="1"/>
  <c r="K1257" i="8"/>
  <c r="M1257" i="8" s="1"/>
  <c r="N1257" i="8" s="1"/>
  <c r="K1258" i="8"/>
  <c r="M1258" i="8" s="1"/>
  <c r="N1258" i="8" s="1"/>
  <c r="K1259" i="8"/>
  <c r="M1259" i="8" s="1"/>
  <c r="N1259" i="8" s="1"/>
  <c r="K1260" i="8"/>
  <c r="M1260" i="8" s="1"/>
  <c r="N1260" i="8" s="1"/>
  <c r="K1261" i="8"/>
  <c r="M1261" i="8" s="1"/>
  <c r="N1261" i="8" s="1"/>
  <c r="K1262" i="8"/>
  <c r="M1262" i="8" s="1"/>
  <c r="N1262" i="8" s="1"/>
  <c r="K1263" i="8"/>
  <c r="M1263" i="8" s="1"/>
  <c r="N1263" i="8" s="1"/>
  <c r="K1264" i="8"/>
  <c r="M1264" i="8" s="1"/>
  <c r="N1264" i="8" s="1"/>
  <c r="K1265" i="8"/>
  <c r="M1265" i="8" s="1"/>
  <c r="N1265" i="8" s="1"/>
  <c r="K1266" i="8"/>
  <c r="M1266" i="8" s="1"/>
  <c r="N1266" i="8" s="1"/>
  <c r="K1267" i="8"/>
  <c r="M1267" i="8" s="1"/>
  <c r="N1267" i="8" s="1"/>
  <c r="K1268" i="8"/>
  <c r="M1268" i="8" s="1"/>
  <c r="N1268" i="8" s="1"/>
  <c r="K1269" i="8"/>
  <c r="M1269" i="8" s="1"/>
  <c r="N1269" i="8" s="1"/>
  <c r="K1270" i="8"/>
  <c r="M1270" i="8" s="1"/>
  <c r="N1270" i="8" s="1"/>
  <c r="K1271" i="8"/>
  <c r="M1271" i="8" s="1"/>
  <c r="N1271" i="8" s="1"/>
  <c r="K1272" i="8"/>
  <c r="M1272" i="8" s="1"/>
  <c r="N1272" i="8" s="1"/>
  <c r="K1273" i="8"/>
  <c r="M1273" i="8" s="1"/>
  <c r="N1273" i="8" s="1"/>
  <c r="K1274" i="8"/>
  <c r="M1274" i="8" s="1"/>
  <c r="N1274" i="8" s="1"/>
  <c r="K1275" i="8"/>
  <c r="M1275" i="8" s="1"/>
  <c r="N1275" i="8" s="1"/>
  <c r="K1276" i="8"/>
  <c r="M1276" i="8" s="1"/>
  <c r="N1276" i="8" s="1"/>
  <c r="K1277" i="8"/>
  <c r="M1277" i="8" s="1"/>
  <c r="N1277" i="8" s="1"/>
  <c r="K1278" i="8"/>
  <c r="M1278" i="8" s="1"/>
  <c r="N1278" i="8" s="1"/>
  <c r="K1279" i="8"/>
  <c r="M1279" i="8" s="1"/>
  <c r="N1279" i="8" s="1"/>
  <c r="K1280" i="8"/>
  <c r="M1280" i="8" s="1"/>
  <c r="N1280" i="8" s="1"/>
  <c r="K1281" i="8"/>
  <c r="M1281" i="8" s="1"/>
  <c r="N1281" i="8" s="1"/>
  <c r="K1282" i="8"/>
  <c r="M1282" i="8" s="1"/>
  <c r="N1282" i="8" s="1"/>
  <c r="K1283" i="8"/>
  <c r="M1283" i="8" s="1"/>
  <c r="N1283" i="8" s="1"/>
  <c r="K1284" i="8"/>
  <c r="M1284" i="8" s="1"/>
  <c r="N1284" i="8" s="1"/>
  <c r="K1285" i="8"/>
  <c r="M1285" i="8" s="1"/>
  <c r="N1285" i="8" s="1"/>
  <c r="K1286" i="8"/>
  <c r="M1286" i="8" s="1"/>
  <c r="N1286" i="8" s="1"/>
  <c r="K1287" i="8"/>
  <c r="M1287" i="8" s="1"/>
  <c r="N1287" i="8" s="1"/>
  <c r="K1288" i="8"/>
  <c r="M1288" i="8" s="1"/>
  <c r="N1288" i="8" s="1"/>
  <c r="K1289" i="8"/>
  <c r="M1289" i="8" s="1"/>
  <c r="N1289" i="8" s="1"/>
  <c r="K1290" i="8"/>
  <c r="M1290" i="8" s="1"/>
  <c r="N1290" i="8" s="1"/>
  <c r="K1291" i="8"/>
  <c r="M1291" i="8" s="1"/>
  <c r="N1291" i="8" s="1"/>
  <c r="K1292" i="8"/>
  <c r="M1292" i="8" s="1"/>
  <c r="N1292" i="8" s="1"/>
  <c r="K1293" i="8"/>
  <c r="M1293" i="8" s="1"/>
  <c r="N1293" i="8" s="1"/>
  <c r="K1294" i="8"/>
  <c r="M1294" i="8" s="1"/>
  <c r="N1294" i="8" s="1"/>
  <c r="K1295" i="8"/>
  <c r="M1295" i="8" s="1"/>
  <c r="N1295" i="8" s="1"/>
  <c r="K1296" i="8"/>
  <c r="M1296" i="8" s="1"/>
  <c r="N1296" i="8" s="1"/>
  <c r="K1297" i="8"/>
  <c r="M1297" i="8" s="1"/>
  <c r="N1297" i="8" s="1"/>
  <c r="K1298" i="8"/>
  <c r="M1298" i="8" s="1"/>
  <c r="N1298" i="8" s="1"/>
  <c r="K1299" i="8"/>
  <c r="M1299" i="8" s="1"/>
  <c r="N1299" i="8" s="1"/>
  <c r="K1300" i="8"/>
  <c r="M1300" i="8" s="1"/>
  <c r="N1300" i="8" s="1"/>
  <c r="K1301" i="8"/>
  <c r="M1301" i="8" s="1"/>
  <c r="N1301" i="8" s="1"/>
  <c r="K1302" i="8"/>
  <c r="M1302" i="8" s="1"/>
  <c r="N1302" i="8" s="1"/>
  <c r="K1303" i="8"/>
  <c r="M1303" i="8" s="1"/>
  <c r="N1303" i="8" s="1"/>
  <c r="K1304" i="8"/>
  <c r="M1304" i="8" s="1"/>
  <c r="N1304" i="8" s="1"/>
  <c r="K1305" i="8"/>
  <c r="M1305" i="8" s="1"/>
  <c r="N1305" i="8" s="1"/>
  <c r="K1306" i="8"/>
  <c r="M1306" i="8" s="1"/>
  <c r="N1306" i="8" s="1"/>
  <c r="K1307" i="8"/>
  <c r="M1307" i="8" s="1"/>
  <c r="N1307" i="8" s="1"/>
  <c r="K1308" i="8"/>
  <c r="M1308" i="8" s="1"/>
  <c r="N1308" i="8" s="1"/>
  <c r="K1309" i="8"/>
  <c r="M1309" i="8" s="1"/>
  <c r="N1309" i="8" s="1"/>
  <c r="K1310" i="8"/>
  <c r="M1310" i="8" s="1"/>
  <c r="N1310" i="8" s="1"/>
  <c r="K1311" i="8"/>
  <c r="M1311" i="8" s="1"/>
  <c r="N1311" i="8" s="1"/>
  <c r="K1312" i="8"/>
  <c r="M1312" i="8" s="1"/>
  <c r="N1312" i="8" s="1"/>
  <c r="K1313" i="8"/>
  <c r="M1313" i="8" s="1"/>
  <c r="N1313" i="8" s="1"/>
  <c r="K1314" i="8"/>
  <c r="M1314" i="8" s="1"/>
  <c r="N1314" i="8" s="1"/>
  <c r="K1315" i="8"/>
  <c r="M1315" i="8" s="1"/>
  <c r="N1315" i="8" s="1"/>
  <c r="K1316" i="8"/>
  <c r="M1316" i="8" s="1"/>
  <c r="N1316" i="8" s="1"/>
  <c r="K1317" i="8"/>
  <c r="M1317" i="8" s="1"/>
  <c r="N1317" i="8" s="1"/>
  <c r="K1318" i="8"/>
  <c r="M1318" i="8" s="1"/>
  <c r="N1318" i="8" s="1"/>
  <c r="K1319" i="8"/>
  <c r="M1319" i="8" s="1"/>
  <c r="N1319" i="8" s="1"/>
  <c r="K1320" i="8"/>
  <c r="M1320" i="8" s="1"/>
  <c r="N1320" i="8" s="1"/>
  <c r="K1321" i="8"/>
  <c r="M1321" i="8" s="1"/>
  <c r="N1321" i="8" s="1"/>
  <c r="K1322" i="8"/>
  <c r="M1322" i="8" s="1"/>
  <c r="N1322" i="8" s="1"/>
  <c r="K1323" i="8"/>
  <c r="M1323" i="8" s="1"/>
  <c r="N1323" i="8" s="1"/>
  <c r="K1324" i="8"/>
  <c r="M1324" i="8" s="1"/>
  <c r="N1324" i="8" s="1"/>
  <c r="K1325" i="8"/>
  <c r="M1325" i="8" s="1"/>
  <c r="N1325" i="8" s="1"/>
  <c r="K1326" i="8"/>
  <c r="M1326" i="8" s="1"/>
  <c r="N1326" i="8" s="1"/>
  <c r="K1327" i="8"/>
  <c r="M1327" i="8" s="1"/>
  <c r="N1327" i="8" s="1"/>
  <c r="K1328" i="8"/>
  <c r="M1328" i="8" s="1"/>
  <c r="N1328" i="8" s="1"/>
  <c r="K1329" i="8"/>
  <c r="M1329" i="8" s="1"/>
  <c r="N1329" i="8" s="1"/>
  <c r="K1330" i="8"/>
  <c r="M1330" i="8" s="1"/>
  <c r="N1330" i="8" s="1"/>
  <c r="K1331" i="8"/>
  <c r="M1331" i="8" s="1"/>
  <c r="N1331" i="8" s="1"/>
  <c r="K1332" i="8"/>
  <c r="M1332" i="8" s="1"/>
  <c r="N1332" i="8" s="1"/>
  <c r="K1333" i="8"/>
  <c r="M1333" i="8" s="1"/>
  <c r="N1333" i="8" s="1"/>
  <c r="K1334" i="8"/>
  <c r="M1334" i="8" s="1"/>
  <c r="N1334" i="8" s="1"/>
  <c r="K1335" i="8"/>
  <c r="M1335" i="8" s="1"/>
  <c r="N1335" i="8" s="1"/>
  <c r="K1336" i="8"/>
  <c r="M1336" i="8" s="1"/>
  <c r="N1336" i="8" s="1"/>
  <c r="K1337" i="8"/>
  <c r="M1337" i="8" s="1"/>
  <c r="N1337" i="8" s="1"/>
  <c r="K1338" i="8"/>
  <c r="M1338" i="8" s="1"/>
  <c r="N1338" i="8" s="1"/>
  <c r="K1339" i="8"/>
  <c r="M1339" i="8" s="1"/>
  <c r="N1339" i="8" s="1"/>
  <c r="K1340" i="8"/>
  <c r="M1340" i="8" s="1"/>
  <c r="N1340" i="8" s="1"/>
  <c r="K1341" i="8"/>
  <c r="M1341" i="8" s="1"/>
  <c r="N1341" i="8" s="1"/>
  <c r="K1342" i="8"/>
  <c r="M1342" i="8" s="1"/>
  <c r="N1342" i="8" s="1"/>
  <c r="K1343" i="8"/>
  <c r="M1343" i="8" s="1"/>
  <c r="N1343" i="8" s="1"/>
  <c r="K1344" i="8"/>
  <c r="M1344" i="8" s="1"/>
  <c r="N1344" i="8" s="1"/>
  <c r="K1345" i="8"/>
  <c r="M1345" i="8" s="1"/>
  <c r="N1345" i="8" s="1"/>
  <c r="K1346" i="8"/>
  <c r="M1346" i="8" s="1"/>
  <c r="N1346" i="8" s="1"/>
  <c r="K1347" i="8"/>
  <c r="M1347" i="8" s="1"/>
  <c r="N1347" i="8" s="1"/>
  <c r="K1348" i="8"/>
  <c r="M1348" i="8" s="1"/>
  <c r="N1348" i="8" s="1"/>
  <c r="K1349" i="8"/>
  <c r="M1349" i="8" s="1"/>
  <c r="N1349" i="8" s="1"/>
  <c r="K1350" i="8"/>
  <c r="M1350" i="8" s="1"/>
  <c r="N1350" i="8" s="1"/>
  <c r="K1351" i="8"/>
  <c r="M1351" i="8" s="1"/>
  <c r="N1351" i="8" s="1"/>
  <c r="K1352" i="8"/>
  <c r="M1352" i="8" s="1"/>
  <c r="N1352" i="8" s="1"/>
  <c r="K1353" i="8"/>
  <c r="M1353" i="8" s="1"/>
  <c r="N1353" i="8" s="1"/>
  <c r="K1354" i="8"/>
  <c r="M1354" i="8" s="1"/>
  <c r="N1354" i="8" s="1"/>
  <c r="K1355" i="8"/>
  <c r="M1355" i="8" s="1"/>
  <c r="N1355" i="8" s="1"/>
  <c r="K1356" i="8"/>
  <c r="M1356" i="8" s="1"/>
  <c r="N1356" i="8" s="1"/>
  <c r="K1357" i="8"/>
  <c r="M1357" i="8" s="1"/>
  <c r="N1357" i="8" s="1"/>
  <c r="K1358" i="8"/>
  <c r="M1358" i="8" s="1"/>
  <c r="N1358" i="8" s="1"/>
  <c r="K1359" i="8"/>
  <c r="M1359" i="8" s="1"/>
  <c r="N1359" i="8" s="1"/>
  <c r="K1360" i="8"/>
  <c r="M1360" i="8" s="1"/>
  <c r="N1360" i="8" s="1"/>
  <c r="K1361" i="8"/>
  <c r="M1361" i="8" s="1"/>
  <c r="N1361" i="8" s="1"/>
  <c r="K1362" i="8"/>
  <c r="M1362" i="8" s="1"/>
  <c r="N1362" i="8" s="1"/>
  <c r="K1363" i="8"/>
  <c r="M1363" i="8" s="1"/>
  <c r="N1363" i="8" s="1"/>
  <c r="K1364" i="8"/>
  <c r="M1364" i="8" s="1"/>
  <c r="N1364" i="8" s="1"/>
  <c r="K1365" i="8"/>
  <c r="M1365" i="8" s="1"/>
  <c r="N1365" i="8" s="1"/>
  <c r="K1366" i="8"/>
  <c r="M1366" i="8" s="1"/>
  <c r="N1366" i="8" s="1"/>
  <c r="K1367" i="8"/>
  <c r="M1367" i="8" s="1"/>
  <c r="N1367" i="8" s="1"/>
  <c r="K1368" i="8"/>
  <c r="M1368" i="8" s="1"/>
  <c r="N1368" i="8" s="1"/>
  <c r="K1369" i="8"/>
  <c r="M1369" i="8" s="1"/>
  <c r="N1369" i="8" s="1"/>
  <c r="K1370" i="8"/>
  <c r="M1370" i="8" s="1"/>
  <c r="N1370" i="8" s="1"/>
  <c r="K1371" i="8"/>
  <c r="M1371" i="8" s="1"/>
  <c r="N1371" i="8" s="1"/>
  <c r="K1372" i="8"/>
  <c r="M1372" i="8" s="1"/>
  <c r="N1372" i="8" s="1"/>
  <c r="K1373" i="8"/>
  <c r="M1373" i="8" s="1"/>
  <c r="N1373" i="8" s="1"/>
  <c r="K1374" i="8"/>
  <c r="M1374" i="8" s="1"/>
  <c r="N1374" i="8" s="1"/>
  <c r="K1375" i="8"/>
  <c r="M1375" i="8" s="1"/>
  <c r="N1375" i="8" s="1"/>
  <c r="K1376" i="8"/>
  <c r="M1376" i="8" s="1"/>
  <c r="N1376" i="8" s="1"/>
  <c r="K1377" i="8"/>
  <c r="M1377" i="8" s="1"/>
  <c r="N1377" i="8" s="1"/>
  <c r="K1378" i="8"/>
  <c r="M1378" i="8" s="1"/>
  <c r="N1378" i="8" s="1"/>
  <c r="K1379" i="8"/>
  <c r="M1379" i="8" s="1"/>
  <c r="N1379" i="8" s="1"/>
  <c r="K1380" i="8"/>
  <c r="M1380" i="8" s="1"/>
  <c r="N1380" i="8" s="1"/>
  <c r="K1381" i="8"/>
  <c r="M1381" i="8" s="1"/>
  <c r="N1381" i="8" s="1"/>
  <c r="K1382" i="8"/>
  <c r="M1382" i="8" s="1"/>
  <c r="N1382" i="8" s="1"/>
  <c r="K1383" i="8"/>
  <c r="M1383" i="8" s="1"/>
  <c r="N1383" i="8" s="1"/>
  <c r="K1384" i="8"/>
  <c r="M1384" i="8" s="1"/>
  <c r="N1384" i="8" s="1"/>
  <c r="K1385" i="8"/>
  <c r="M1385" i="8" s="1"/>
  <c r="N1385" i="8" s="1"/>
  <c r="K1386" i="8"/>
  <c r="M1386" i="8" s="1"/>
  <c r="N1386" i="8" s="1"/>
  <c r="K1387" i="8"/>
  <c r="M1387" i="8" s="1"/>
  <c r="N1387" i="8" s="1"/>
  <c r="K1388" i="8"/>
  <c r="M1388" i="8" s="1"/>
  <c r="N1388" i="8" s="1"/>
  <c r="K1389" i="8"/>
  <c r="M1389" i="8" s="1"/>
  <c r="N1389" i="8" s="1"/>
  <c r="K1390" i="8"/>
  <c r="M1390" i="8" s="1"/>
  <c r="N1390" i="8" s="1"/>
  <c r="K1391" i="8"/>
  <c r="M1391" i="8" s="1"/>
  <c r="N1391" i="8" s="1"/>
  <c r="K1392" i="8"/>
  <c r="M1392" i="8" s="1"/>
  <c r="N1392" i="8" s="1"/>
  <c r="K1393" i="8"/>
  <c r="M1393" i="8" s="1"/>
  <c r="N1393" i="8" s="1"/>
  <c r="K1394" i="8"/>
  <c r="M1394" i="8" s="1"/>
  <c r="N1394" i="8" s="1"/>
  <c r="K1395" i="8"/>
  <c r="M1395" i="8" s="1"/>
  <c r="N1395" i="8" s="1"/>
  <c r="K1396" i="8"/>
  <c r="M1396" i="8" s="1"/>
  <c r="N1396" i="8" s="1"/>
  <c r="K1397" i="8"/>
  <c r="M1397" i="8" s="1"/>
  <c r="N1397" i="8" s="1"/>
  <c r="K1398" i="8"/>
  <c r="M1398" i="8" s="1"/>
  <c r="N1398" i="8" s="1"/>
  <c r="K1399" i="8"/>
  <c r="M1399" i="8" s="1"/>
  <c r="N1399" i="8" s="1"/>
  <c r="K1400" i="8"/>
  <c r="M1400" i="8" s="1"/>
  <c r="N1400" i="8" s="1"/>
  <c r="K1401" i="8"/>
  <c r="M1401" i="8" s="1"/>
  <c r="N1401" i="8" s="1"/>
  <c r="K1402" i="8"/>
  <c r="M1402" i="8" s="1"/>
  <c r="N1402" i="8" s="1"/>
  <c r="K1403" i="8"/>
  <c r="M1403" i="8" s="1"/>
  <c r="N1403" i="8" s="1"/>
  <c r="K1404" i="8"/>
  <c r="M1404" i="8" s="1"/>
  <c r="N1404" i="8" s="1"/>
  <c r="K1405" i="8"/>
  <c r="M1405" i="8" s="1"/>
  <c r="N1405" i="8" s="1"/>
  <c r="K1406" i="8"/>
  <c r="M1406" i="8" s="1"/>
  <c r="N1406" i="8" s="1"/>
  <c r="K1407" i="8"/>
  <c r="M1407" i="8" s="1"/>
  <c r="N1407" i="8" s="1"/>
  <c r="K1408" i="8"/>
  <c r="M1408" i="8" s="1"/>
  <c r="N1408" i="8" s="1"/>
  <c r="K1409" i="8"/>
  <c r="M1409" i="8" s="1"/>
  <c r="N1409" i="8" s="1"/>
  <c r="K1410" i="8"/>
  <c r="M1410" i="8" s="1"/>
  <c r="N1410" i="8" s="1"/>
  <c r="K1411" i="8"/>
  <c r="M1411" i="8" s="1"/>
  <c r="N1411" i="8" s="1"/>
  <c r="K1412" i="8"/>
  <c r="M1412" i="8" s="1"/>
  <c r="N1412" i="8" s="1"/>
  <c r="K1413" i="8"/>
  <c r="M1413" i="8" s="1"/>
  <c r="N1413" i="8" s="1"/>
  <c r="K1414" i="8"/>
  <c r="M1414" i="8" s="1"/>
  <c r="N1414" i="8" s="1"/>
  <c r="K1415" i="8"/>
  <c r="M1415" i="8" s="1"/>
  <c r="N1415" i="8" s="1"/>
  <c r="K1416" i="8"/>
  <c r="M1416" i="8" s="1"/>
  <c r="N1416" i="8" s="1"/>
  <c r="K1417" i="8"/>
  <c r="M1417" i="8" s="1"/>
  <c r="N1417" i="8" s="1"/>
  <c r="K1418" i="8"/>
  <c r="M1418" i="8" s="1"/>
  <c r="N1418" i="8" s="1"/>
  <c r="K1419" i="8"/>
  <c r="M1419" i="8" s="1"/>
  <c r="N1419" i="8" s="1"/>
  <c r="K1420" i="8"/>
  <c r="M1420" i="8" s="1"/>
  <c r="N1420" i="8" s="1"/>
  <c r="K1421" i="8"/>
  <c r="M1421" i="8" s="1"/>
  <c r="N1421" i="8" s="1"/>
  <c r="K1422" i="8"/>
  <c r="M1422" i="8" s="1"/>
  <c r="N1422" i="8" s="1"/>
  <c r="K1423" i="8"/>
  <c r="M1423" i="8" s="1"/>
  <c r="N1423" i="8" s="1"/>
  <c r="K1424" i="8"/>
  <c r="M1424" i="8" s="1"/>
  <c r="N1424" i="8" s="1"/>
  <c r="K1425" i="8"/>
  <c r="M1425" i="8" s="1"/>
  <c r="N1425" i="8" s="1"/>
  <c r="K1426" i="8"/>
  <c r="M1426" i="8" s="1"/>
  <c r="N1426" i="8" s="1"/>
  <c r="K1427" i="8"/>
  <c r="M1427" i="8" s="1"/>
  <c r="N1427" i="8" s="1"/>
  <c r="K1428" i="8"/>
  <c r="M1428" i="8" s="1"/>
  <c r="N1428" i="8" s="1"/>
  <c r="K1429" i="8"/>
  <c r="M1429" i="8" s="1"/>
  <c r="N1429" i="8" s="1"/>
  <c r="K1430" i="8"/>
  <c r="M1430" i="8" s="1"/>
  <c r="N1430" i="8" s="1"/>
  <c r="K1431" i="8"/>
  <c r="M1431" i="8" s="1"/>
  <c r="N1431" i="8" s="1"/>
  <c r="K1432" i="8"/>
  <c r="M1432" i="8" s="1"/>
  <c r="N1432" i="8" s="1"/>
  <c r="K1433" i="8"/>
  <c r="M1433" i="8" s="1"/>
  <c r="N1433" i="8" s="1"/>
  <c r="K1434" i="8"/>
  <c r="M1434" i="8" s="1"/>
  <c r="N1434" i="8" s="1"/>
  <c r="K1435" i="8"/>
  <c r="M1435" i="8" s="1"/>
  <c r="N1435" i="8" s="1"/>
  <c r="K1436" i="8"/>
  <c r="M1436" i="8" s="1"/>
  <c r="N1436" i="8" s="1"/>
  <c r="K1437" i="8"/>
  <c r="M1437" i="8" s="1"/>
  <c r="N1437" i="8" s="1"/>
  <c r="K1438" i="8"/>
  <c r="M1438" i="8" s="1"/>
  <c r="N1438" i="8" s="1"/>
  <c r="K1439" i="8"/>
  <c r="M1439" i="8" s="1"/>
  <c r="N1439" i="8" s="1"/>
  <c r="K1440" i="8"/>
  <c r="M1440" i="8" s="1"/>
  <c r="N1440" i="8" s="1"/>
  <c r="K1441" i="8"/>
  <c r="M1441" i="8" s="1"/>
  <c r="N1441" i="8" s="1"/>
  <c r="K1442" i="8"/>
  <c r="M1442" i="8" s="1"/>
  <c r="N1442" i="8" s="1"/>
  <c r="K1443" i="8"/>
  <c r="M1443" i="8" s="1"/>
  <c r="N1443" i="8" s="1"/>
  <c r="K1444" i="8"/>
  <c r="M1444" i="8" s="1"/>
  <c r="N1444" i="8" s="1"/>
  <c r="K1445" i="8"/>
  <c r="M1445" i="8" s="1"/>
  <c r="N1445" i="8" s="1"/>
  <c r="K1446" i="8"/>
  <c r="M1446" i="8" s="1"/>
  <c r="N1446" i="8" s="1"/>
  <c r="K1447" i="8"/>
  <c r="M1447" i="8" s="1"/>
  <c r="N1447" i="8" s="1"/>
  <c r="K1448" i="8"/>
  <c r="M1448" i="8" s="1"/>
  <c r="N1448" i="8" s="1"/>
  <c r="K1449" i="8"/>
  <c r="M1449" i="8" s="1"/>
  <c r="N1449" i="8" s="1"/>
  <c r="K1450" i="8"/>
  <c r="M1450" i="8" s="1"/>
  <c r="N1450" i="8" s="1"/>
  <c r="K1451" i="8"/>
  <c r="M1451" i="8" s="1"/>
  <c r="N1451" i="8" s="1"/>
  <c r="K1452" i="8"/>
  <c r="M1452" i="8" s="1"/>
  <c r="N1452" i="8" s="1"/>
  <c r="K1453" i="8"/>
  <c r="M1453" i="8" s="1"/>
  <c r="N1453" i="8" s="1"/>
  <c r="K1454" i="8"/>
  <c r="M1454" i="8" s="1"/>
  <c r="N1454" i="8" s="1"/>
  <c r="K1455" i="8"/>
  <c r="M1455" i="8" s="1"/>
  <c r="N1455" i="8" s="1"/>
  <c r="K1456" i="8"/>
  <c r="M1456" i="8" s="1"/>
  <c r="N1456" i="8" s="1"/>
  <c r="K1457" i="8"/>
  <c r="M1457" i="8" s="1"/>
  <c r="N1457" i="8" s="1"/>
  <c r="K1458" i="8"/>
  <c r="M1458" i="8" s="1"/>
  <c r="N1458" i="8" s="1"/>
  <c r="K1459" i="8"/>
  <c r="M1459" i="8" s="1"/>
  <c r="N1459" i="8" s="1"/>
  <c r="K1460" i="8"/>
  <c r="M1460" i="8" s="1"/>
  <c r="N1460" i="8" s="1"/>
  <c r="K1461" i="8"/>
  <c r="M1461" i="8" s="1"/>
  <c r="N1461" i="8" s="1"/>
  <c r="K1462" i="8"/>
  <c r="M1462" i="8" s="1"/>
  <c r="N1462" i="8" s="1"/>
  <c r="K1463" i="8"/>
  <c r="M1463" i="8" s="1"/>
  <c r="N1463" i="8" s="1"/>
  <c r="K1464" i="8"/>
  <c r="M1464" i="8" s="1"/>
  <c r="N1464" i="8" s="1"/>
  <c r="K1465" i="8"/>
  <c r="M1465" i="8" s="1"/>
  <c r="N1465" i="8" s="1"/>
  <c r="K1466" i="8"/>
  <c r="M1466" i="8" s="1"/>
  <c r="N1466" i="8" s="1"/>
  <c r="K1467" i="8"/>
  <c r="M1467" i="8" s="1"/>
  <c r="N1467" i="8" s="1"/>
  <c r="K1468" i="8"/>
  <c r="M1468" i="8" s="1"/>
  <c r="N1468" i="8" s="1"/>
  <c r="K1469" i="8"/>
  <c r="M1469" i="8" s="1"/>
  <c r="N1469" i="8" s="1"/>
  <c r="K1470" i="8"/>
  <c r="M1470" i="8" s="1"/>
  <c r="N1470" i="8" s="1"/>
  <c r="K1471" i="8"/>
  <c r="M1471" i="8" s="1"/>
  <c r="N1471" i="8" s="1"/>
  <c r="K1472" i="8"/>
  <c r="M1472" i="8" s="1"/>
  <c r="N1472" i="8" s="1"/>
  <c r="K1473" i="8"/>
  <c r="M1473" i="8" s="1"/>
  <c r="N1473" i="8" s="1"/>
  <c r="K1474" i="8"/>
  <c r="M1474" i="8" s="1"/>
  <c r="N1474" i="8" s="1"/>
  <c r="K1475" i="8"/>
  <c r="M1475" i="8" s="1"/>
  <c r="N1475" i="8" s="1"/>
  <c r="K1476" i="8"/>
  <c r="M1476" i="8" s="1"/>
  <c r="N1476" i="8" s="1"/>
  <c r="K1477" i="8"/>
  <c r="M1477" i="8" s="1"/>
  <c r="N1477" i="8" s="1"/>
  <c r="K1478" i="8"/>
  <c r="M1478" i="8" s="1"/>
  <c r="N1478" i="8" s="1"/>
  <c r="K1479" i="8"/>
  <c r="M1479" i="8" s="1"/>
  <c r="N1479" i="8" s="1"/>
  <c r="K1480" i="8"/>
  <c r="M1480" i="8" s="1"/>
  <c r="N1480" i="8" s="1"/>
  <c r="K1481" i="8"/>
  <c r="M1481" i="8" s="1"/>
  <c r="N1481" i="8" s="1"/>
  <c r="K1482" i="8"/>
  <c r="M1482" i="8" s="1"/>
  <c r="N1482" i="8" s="1"/>
  <c r="K1483" i="8"/>
  <c r="M1483" i="8" s="1"/>
  <c r="N1483" i="8" s="1"/>
  <c r="K1484" i="8"/>
  <c r="M1484" i="8" s="1"/>
  <c r="N1484" i="8" s="1"/>
  <c r="K1485" i="8"/>
  <c r="M1485" i="8" s="1"/>
  <c r="N1485" i="8" s="1"/>
  <c r="K1486" i="8"/>
  <c r="M1486" i="8" s="1"/>
  <c r="N1486" i="8" s="1"/>
  <c r="K1487" i="8"/>
  <c r="M1487" i="8" s="1"/>
  <c r="N1487" i="8" s="1"/>
  <c r="K1488" i="8"/>
  <c r="M1488" i="8" s="1"/>
  <c r="N1488" i="8" s="1"/>
  <c r="K1489" i="8"/>
  <c r="M1489" i="8" s="1"/>
  <c r="N1489" i="8" s="1"/>
  <c r="K1490" i="8"/>
  <c r="M1490" i="8" s="1"/>
  <c r="N1490" i="8" s="1"/>
  <c r="K1491" i="8"/>
  <c r="M1491" i="8" s="1"/>
  <c r="N1491" i="8" s="1"/>
  <c r="K1492" i="8"/>
  <c r="M1492" i="8" s="1"/>
  <c r="N1492" i="8" s="1"/>
  <c r="K1493" i="8"/>
  <c r="M1493" i="8" s="1"/>
  <c r="N1493" i="8" s="1"/>
  <c r="K1494" i="8"/>
  <c r="M1494" i="8" s="1"/>
  <c r="N1494" i="8" s="1"/>
  <c r="K1495" i="8"/>
  <c r="M1495" i="8" s="1"/>
  <c r="N1495" i="8" s="1"/>
  <c r="K1496" i="8"/>
  <c r="M1496" i="8" s="1"/>
  <c r="N1496" i="8" s="1"/>
  <c r="K1497" i="8"/>
  <c r="M1497" i="8" s="1"/>
  <c r="N1497" i="8" s="1"/>
  <c r="K1498" i="8"/>
  <c r="M1498" i="8" s="1"/>
  <c r="N1498" i="8" s="1"/>
  <c r="K1499" i="8"/>
  <c r="M1499" i="8" s="1"/>
  <c r="N1499" i="8" s="1"/>
  <c r="K1500" i="8"/>
  <c r="M1500" i="8" s="1"/>
  <c r="N1500" i="8" s="1"/>
  <c r="K1501" i="8"/>
  <c r="M1501" i="8" s="1"/>
  <c r="N1501" i="8" s="1"/>
  <c r="K1502" i="8"/>
  <c r="M1502" i="8" s="1"/>
  <c r="N1502" i="8" s="1"/>
  <c r="K1503" i="8"/>
  <c r="M1503" i="8" s="1"/>
  <c r="N1503" i="8" s="1"/>
  <c r="K1504" i="8"/>
  <c r="M1504" i="8" s="1"/>
  <c r="N1504" i="8" s="1"/>
  <c r="K1505" i="8"/>
  <c r="M1505" i="8" s="1"/>
  <c r="N1505" i="8" s="1"/>
  <c r="K1506" i="8"/>
  <c r="M1506" i="8" s="1"/>
  <c r="N1506" i="8" s="1"/>
  <c r="K1507" i="8"/>
  <c r="M1507" i="8" s="1"/>
  <c r="N1507" i="8" s="1"/>
  <c r="K1508" i="8"/>
  <c r="M1508" i="8" s="1"/>
  <c r="N1508" i="8" s="1"/>
  <c r="K1509" i="8"/>
  <c r="M1509" i="8" s="1"/>
  <c r="N1509" i="8" s="1"/>
  <c r="K1510" i="8"/>
  <c r="M1510" i="8" s="1"/>
  <c r="N1510" i="8" s="1"/>
  <c r="K1511" i="8"/>
  <c r="M1511" i="8" s="1"/>
  <c r="N1511" i="8" s="1"/>
  <c r="K1512" i="8"/>
  <c r="M1512" i="8" s="1"/>
  <c r="N1512" i="8" s="1"/>
  <c r="K1513" i="8"/>
  <c r="M1513" i="8" s="1"/>
  <c r="N1513" i="8" s="1"/>
  <c r="K1514" i="8"/>
  <c r="M1514" i="8" s="1"/>
  <c r="N1514" i="8" s="1"/>
  <c r="K1515" i="8"/>
  <c r="M1515" i="8" s="1"/>
  <c r="N1515" i="8" s="1"/>
  <c r="K1516" i="8"/>
  <c r="M1516" i="8" s="1"/>
  <c r="N1516" i="8" s="1"/>
  <c r="K1517" i="8"/>
  <c r="M1517" i="8" s="1"/>
  <c r="N1517" i="8" s="1"/>
  <c r="K1518" i="8"/>
  <c r="M1518" i="8" s="1"/>
  <c r="N1518" i="8" s="1"/>
  <c r="K1519" i="8"/>
  <c r="M1519" i="8" s="1"/>
  <c r="N1519" i="8" s="1"/>
  <c r="K1520" i="8"/>
  <c r="M1520" i="8" s="1"/>
  <c r="N1520" i="8" s="1"/>
  <c r="K1521" i="8"/>
  <c r="M1521" i="8" s="1"/>
  <c r="N1521" i="8" s="1"/>
  <c r="K1522" i="8"/>
  <c r="M1522" i="8" s="1"/>
  <c r="N1522" i="8" s="1"/>
  <c r="K1523" i="8"/>
  <c r="M1523" i="8" s="1"/>
  <c r="N1523" i="8" s="1"/>
  <c r="K1524" i="8"/>
  <c r="M1524" i="8" s="1"/>
  <c r="N1524" i="8" s="1"/>
  <c r="K1525" i="8"/>
  <c r="M1525" i="8" s="1"/>
  <c r="N1525" i="8" s="1"/>
  <c r="K1526" i="8"/>
  <c r="M1526" i="8" s="1"/>
  <c r="N1526" i="8" s="1"/>
  <c r="K1527" i="8"/>
  <c r="M1527" i="8" s="1"/>
  <c r="N1527" i="8" s="1"/>
  <c r="K1528" i="8"/>
  <c r="M1528" i="8" s="1"/>
  <c r="N1528" i="8" s="1"/>
  <c r="K1529" i="8"/>
  <c r="M1529" i="8" s="1"/>
  <c r="N1529" i="8" s="1"/>
  <c r="K1530" i="8"/>
  <c r="M1530" i="8" s="1"/>
  <c r="N1530" i="8" s="1"/>
  <c r="K1531" i="8"/>
  <c r="M1531" i="8" s="1"/>
  <c r="N1531" i="8" s="1"/>
  <c r="K1532" i="8"/>
  <c r="M1532" i="8" s="1"/>
  <c r="N1532" i="8" s="1"/>
  <c r="K1533" i="8"/>
  <c r="M1533" i="8" s="1"/>
  <c r="N1533" i="8" s="1"/>
  <c r="K1534" i="8"/>
  <c r="M1534" i="8" s="1"/>
  <c r="N1534" i="8" s="1"/>
  <c r="K1535" i="8"/>
  <c r="M1535" i="8" s="1"/>
  <c r="N1535" i="8" s="1"/>
  <c r="K1536" i="8"/>
  <c r="M1536" i="8" s="1"/>
  <c r="N1536" i="8" s="1"/>
  <c r="K1537" i="8"/>
  <c r="M1537" i="8" s="1"/>
  <c r="N1537" i="8" s="1"/>
  <c r="K1538" i="8"/>
  <c r="M1538" i="8" s="1"/>
  <c r="N1538" i="8" s="1"/>
  <c r="K1539" i="8"/>
  <c r="M1539" i="8" s="1"/>
  <c r="N1539" i="8" s="1"/>
  <c r="K1540" i="8"/>
  <c r="M1540" i="8" s="1"/>
  <c r="N1540" i="8" s="1"/>
  <c r="K1541" i="8"/>
  <c r="M1541" i="8" s="1"/>
  <c r="N1541" i="8" s="1"/>
  <c r="K1542" i="8"/>
  <c r="M1542" i="8" s="1"/>
  <c r="N1542" i="8" s="1"/>
  <c r="K1543" i="8"/>
  <c r="M1543" i="8" s="1"/>
  <c r="N1543" i="8" s="1"/>
  <c r="K1544" i="8"/>
  <c r="M1544" i="8" s="1"/>
  <c r="N1544" i="8" s="1"/>
  <c r="K1545" i="8"/>
  <c r="M1545" i="8" s="1"/>
  <c r="N1545" i="8" s="1"/>
  <c r="K1546" i="8"/>
  <c r="M1546" i="8" s="1"/>
  <c r="N1546" i="8" s="1"/>
  <c r="K1547" i="8"/>
  <c r="M1547" i="8" s="1"/>
  <c r="N1547" i="8" s="1"/>
  <c r="K1548" i="8"/>
  <c r="M1548" i="8" s="1"/>
  <c r="N1548" i="8" s="1"/>
  <c r="K1549" i="8"/>
  <c r="M1549" i="8" s="1"/>
  <c r="N1549" i="8" s="1"/>
  <c r="K1550" i="8"/>
  <c r="M1550" i="8" s="1"/>
  <c r="N1550" i="8" s="1"/>
  <c r="K1551" i="8"/>
  <c r="M1551" i="8" s="1"/>
  <c r="N1551" i="8" s="1"/>
  <c r="K1552" i="8"/>
  <c r="M1552" i="8" s="1"/>
  <c r="N1552" i="8" s="1"/>
  <c r="K1553" i="8"/>
  <c r="M1553" i="8" s="1"/>
  <c r="N1553" i="8" s="1"/>
  <c r="K1554" i="8"/>
  <c r="M1554" i="8" s="1"/>
  <c r="N1554" i="8" s="1"/>
  <c r="K1555" i="8"/>
  <c r="M1555" i="8" s="1"/>
  <c r="N1555" i="8" s="1"/>
  <c r="K1556" i="8"/>
  <c r="M1556" i="8" s="1"/>
  <c r="N1556" i="8" s="1"/>
  <c r="K1557" i="8"/>
  <c r="M1557" i="8" s="1"/>
  <c r="N1557" i="8" s="1"/>
  <c r="K1558" i="8"/>
  <c r="M1558" i="8" s="1"/>
  <c r="N1558" i="8" s="1"/>
  <c r="K1559" i="8"/>
  <c r="M1559" i="8" s="1"/>
  <c r="N1559" i="8" s="1"/>
  <c r="K1560" i="8"/>
  <c r="M1560" i="8" s="1"/>
  <c r="N1560" i="8" s="1"/>
  <c r="K1561" i="8"/>
  <c r="M1561" i="8" s="1"/>
  <c r="N1561" i="8" s="1"/>
  <c r="K1562" i="8"/>
  <c r="M1562" i="8" s="1"/>
  <c r="N1562" i="8" s="1"/>
  <c r="K1563" i="8"/>
  <c r="M1563" i="8" s="1"/>
  <c r="N1563" i="8" s="1"/>
  <c r="K1564" i="8"/>
  <c r="M1564" i="8" s="1"/>
  <c r="N1564" i="8" s="1"/>
  <c r="K1565" i="8"/>
  <c r="M1565" i="8" s="1"/>
  <c r="N1565" i="8" s="1"/>
  <c r="K1566" i="8"/>
  <c r="M1566" i="8" s="1"/>
  <c r="N1566" i="8" s="1"/>
  <c r="K1567" i="8"/>
  <c r="M1567" i="8" s="1"/>
  <c r="N1567" i="8" s="1"/>
  <c r="K1568" i="8"/>
  <c r="M1568" i="8" s="1"/>
  <c r="N1568" i="8" s="1"/>
  <c r="K1569" i="8"/>
  <c r="M1569" i="8" s="1"/>
  <c r="N1569" i="8" s="1"/>
  <c r="K1570" i="8"/>
  <c r="M1570" i="8" s="1"/>
  <c r="N1570" i="8" s="1"/>
  <c r="K1571" i="8"/>
  <c r="M1571" i="8" s="1"/>
  <c r="N1571" i="8" s="1"/>
  <c r="K1572" i="8"/>
  <c r="M1572" i="8" s="1"/>
  <c r="N1572" i="8" s="1"/>
  <c r="K1573" i="8"/>
  <c r="M1573" i="8" s="1"/>
  <c r="N1573" i="8" s="1"/>
  <c r="K1574" i="8"/>
  <c r="M1574" i="8" s="1"/>
  <c r="N1574" i="8" s="1"/>
  <c r="K1575" i="8"/>
  <c r="M1575" i="8" s="1"/>
  <c r="N1575" i="8" s="1"/>
  <c r="K1576" i="8"/>
  <c r="M1576" i="8" s="1"/>
  <c r="N1576" i="8" s="1"/>
  <c r="K1577" i="8"/>
  <c r="M1577" i="8" s="1"/>
  <c r="N1577" i="8" s="1"/>
  <c r="K1578" i="8"/>
  <c r="M1578" i="8" s="1"/>
  <c r="N1578" i="8" s="1"/>
  <c r="K1579" i="8"/>
  <c r="M1579" i="8" s="1"/>
  <c r="N1579" i="8" s="1"/>
  <c r="K1580" i="8"/>
  <c r="M1580" i="8" s="1"/>
  <c r="N1580" i="8" s="1"/>
  <c r="K1581" i="8"/>
  <c r="M1581" i="8" s="1"/>
  <c r="N1581" i="8" s="1"/>
  <c r="K1582" i="8"/>
  <c r="M1582" i="8" s="1"/>
  <c r="N1582" i="8" s="1"/>
  <c r="K1583" i="8"/>
  <c r="M1583" i="8" s="1"/>
  <c r="K1584" i="8"/>
  <c r="M1584" i="8" s="1"/>
  <c r="N1584" i="8" s="1"/>
  <c r="K1585" i="8"/>
  <c r="M1585" i="8" s="1"/>
  <c r="N1585" i="8" s="1"/>
  <c r="K1586" i="8"/>
  <c r="M1586" i="8" s="1"/>
  <c r="N1586" i="8" s="1"/>
  <c r="K1587" i="8"/>
  <c r="M1587" i="8" s="1"/>
  <c r="N1587" i="8" s="1"/>
  <c r="K1588" i="8"/>
  <c r="M1588" i="8" s="1"/>
  <c r="N1588" i="8" s="1"/>
  <c r="K1589" i="8"/>
  <c r="M1589" i="8" s="1"/>
  <c r="N1589" i="8" s="1"/>
  <c r="K1590" i="8"/>
  <c r="M1590" i="8" s="1"/>
  <c r="N1590" i="8" s="1"/>
  <c r="K1591" i="8"/>
  <c r="M1591" i="8" s="1"/>
  <c r="N1591" i="8" s="1"/>
  <c r="K1592" i="8"/>
  <c r="M1592" i="8" s="1"/>
  <c r="N1592" i="8" s="1"/>
  <c r="K1593" i="8"/>
  <c r="M1593" i="8" s="1"/>
  <c r="N1593" i="8" s="1"/>
  <c r="K1594" i="8"/>
  <c r="M1594" i="8" s="1"/>
  <c r="N1594" i="8" s="1"/>
  <c r="K1595" i="8"/>
  <c r="M1595" i="8" s="1"/>
  <c r="N1595" i="8" s="1"/>
  <c r="K1596" i="8"/>
  <c r="M1596" i="8" s="1"/>
  <c r="N1596" i="8" s="1"/>
  <c r="K1597" i="8"/>
  <c r="M1597" i="8" s="1"/>
  <c r="N1597" i="8" s="1"/>
  <c r="K1598" i="8"/>
  <c r="M1598" i="8" s="1"/>
  <c r="N1598" i="8" s="1"/>
  <c r="K1599" i="8"/>
  <c r="M1599" i="8" s="1"/>
  <c r="N1599" i="8" s="1"/>
  <c r="K1600" i="8"/>
  <c r="M1600" i="8" s="1"/>
  <c r="N1600" i="8" s="1"/>
  <c r="K1601" i="8"/>
  <c r="M1601" i="8" s="1"/>
  <c r="N1601" i="8" s="1"/>
  <c r="K1602" i="8"/>
  <c r="M1602" i="8" s="1"/>
  <c r="N1602" i="8" s="1"/>
  <c r="K1603" i="8"/>
  <c r="M1603" i="8" s="1"/>
  <c r="N1603" i="8" s="1"/>
  <c r="K1604" i="8"/>
  <c r="M1604" i="8" s="1"/>
  <c r="N1604" i="8" s="1"/>
  <c r="K1605" i="8"/>
  <c r="M1605" i="8" s="1"/>
  <c r="N1605" i="8" s="1"/>
  <c r="K1606" i="8"/>
  <c r="M1606" i="8" s="1"/>
  <c r="N1606" i="8" s="1"/>
  <c r="K1607" i="8"/>
  <c r="M1607" i="8" s="1"/>
  <c r="N1607" i="8" s="1"/>
  <c r="K1608" i="8"/>
  <c r="M1608" i="8" s="1"/>
  <c r="N1608" i="8" s="1"/>
  <c r="K1609" i="8"/>
  <c r="M1609" i="8" s="1"/>
  <c r="N1609" i="8" s="1"/>
  <c r="K1610" i="8"/>
  <c r="M1610" i="8" s="1"/>
  <c r="N1610" i="8" s="1"/>
  <c r="K1611" i="8"/>
  <c r="M1611" i="8" s="1"/>
  <c r="N1611" i="8" s="1"/>
  <c r="K1612" i="8"/>
  <c r="M1612" i="8" s="1"/>
  <c r="N1612" i="8" s="1"/>
  <c r="K1613" i="8"/>
  <c r="M1613" i="8" s="1"/>
  <c r="N1613" i="8" s="1"/>
  <c r="K1614" i="8"/>
  <c r="M1614" i="8" s="1"/>
  <c r="N1614" i="8" s="1"/>
  <c r="K1615" i="8"/>
  <c r="M1615" i="8" s="1"/>
  <c r="N1615" i="8" s="1"/>
  <c r="K1616" i="8"/>
  <c r="M1616" i="8" s="1"/>
  <c r="N1616" i="8" s="1"/>
  <c r="K1617" i="8"/>
  <c r="M1617" i="8" s="1"/>
  <c r="N1617" i="8" s="1"/>
  <c r="K1618" i="8"/>
  <c r="M1618" i="8" s="1"/>
  <c r="N1618" i="8" s="1"/>
  <c r="K1619" i="8"/>
  <c r="M1619" i="8" s="1"/>
  <c r="N1619" i="8" s="1"/>
  <c r="K1620" i="8"/>
  <c r="M1620" i="8" s="1"/>
  <c r="N1620" i="8" s="1"/>
  <c r="K1621" i="8"/>
  <c r="M1621" i="8" s="1"/>
  <c r="N1621" i="8" s="1"/>
  <c r="K1622" i="8"/>
  <c r="M1622" i="8" s="1"/>
  <c r="N1622" i="8" s="1"/>
  <c r="K1623" i="8"/>
  <c r="M1623" i="8" s="1"/>
  <c r="N1623" i="8" s="1"/>
  <c r="K1624" i="8"/>
  <c r="M1624" i="8" s="1"/>
  <c r="N1624" i="8" s="1"/>
  <c r="K1625" i="8"/>
  <c r="M1625" i="8" s="1"/>
  <c r="N1625" i="8" s="1"/>
  <c r="K1626" i="8"/>
  <c r="M1626" i="8" s="1"/>
  <c r="N1626" i="8" s="1"/>
  <c r="K1627" i="8"/>
  <c r="M1627" i="8" s="1"/>
  <c r="N1627" i="8" s="1"/>
  <c r="K1628" i="8"/>
  <c r="M1628" i="8" s="1"/>
  <c r="N1628" i="8" s="1"/>
  <c r="K1629" i="8"/>
  <c r="M1629" i="8" s="1"/>
  <c r="N1629" i="8" s="1"/>
  <c r="K1630" i="8"/>
  <c r="M1630" i="8" s="1"/>
  <c r="N1630" i="8" s="1"/>
  <c r="K1631" i="8"/>
  <c r="M1631" i="8" s="1"/>
  <c r="N1631" i="8" s="1"/>
  <c r="K1632" i="8"/>
  <c r="M1632" i="8" s="1"/>
  <c r="N1632" i="8" s="1"/>
  <c r="K1633" i="8"/>
  <c r="M1633" i="8" s="1"/>
  <c r="N1633" i="8" s="1"/>
  <c r="K1634" i="8"/>
  <c r="M1634" i="8" s="1"/>
  <c r="N1634" i="8" s="1"/>
  <c r="K1635" i="8"/>
  <c r="M1635" i="8" s="1"/>
  <c r="N1635" i="8" s="1"/>
  <c r="K1636" i="8"/>
  <c r="M1636" i="8" s="1"/>
  <c r="N1636" i="8" s="1"/>
  <c r="K1637" i="8"/>
  <c r="M1637" i="8" s="1"/>
  <c r="N1637" i="8" s="1"/>
  <c r="K1638" i="8"/>
  <c r="M1638" i="8" s="1"/>
  <c r="N1638" i="8" s="1"/>
  <c r="K1639" i="8"/>
  <c r="M1639" i="8" s="1"/>
  <c r="N1639" i="8" s="1"/>
  <c r="K1640" i="8"/>
  <c r="M1640" i="8" s="1"/>
  <c r="N1640" i="8" s="1"/>
  <c r="K1641" i="8"/>
  <c r="M1641" i="8" s="1"/>
  <c r="N1641" i="8" s="1"/>
  <c r="K1642" i="8"/>
  <c r="M1642" i="8" s="1"/>
  <c r="N1642" i="8" s="1"/>
  <c r="K1643" i="8"/>
  <c r="M1643" i="8" s="1"/>
  <c r="N1643" i="8" s="1"/>
  <c r="K1644" i="8"/>
  <c r="M1644" i="8" s="1"/>
  <c r="N1644" i="8" s="1"/>
  <c r="K1645" i="8"/>
  <c r="M1645" i="8" s="1"/>
  <c r="N1645" i="8" s="1"/>
  <c r="K1646" i="8"/>
  <c r="M1646" i="8" s="1"/>
  <c r="N1646" i="8" s="1"/>
  <c r="K1647" i="8"/>
  <c r="M1647" i="8" s="1"/>
  <c r="N1647" i="8" s="1"/>
  <c r="K1648" i="8"/>
  <c r="M1648" i="8" s="1"/>
  <c r="N1648" i="8" s="1"/>
  <c r="K1649" i="8"/>
  <c r="M1649" i="8" s="1"/>
  <c r="N1649" i="8" s="1"/>
  <c r="K1650" i="8"/>
  <c r="M1650" i="8" s="1"/>
  <c r="N1650" i="8" s="1"/>
  <c r="K1651" i="8"/>
  <c r="M1651" i="8" s="1"/>
  <c r="N1651" i="8" s="1"/>
  <c r="K1652" i="8"/>
  <c r="M1652" i="8" s="1"/>
  <c r="N1652" i="8" s="1"/>
  <c r="K1653" i="8"/>
  <c r="M1653" i="8" s="1"/>
  <c r="N1653" i="8" s="1"/>
  <c r="K1654" i="8"/>
  <c r="M1654" i="8" s="1"/>
  <c r="N1654" i="8" s="1"/>
  <c r="K1655" i="8"/>
  <c r="M1655" i="8" s="1"/>
  <c r="N1655" i="8" s="1"/>
  <c r="K1656" i="8"/>
  <c r="M1656" i="8" s="1"/>
  <c r="N1656" i="8" s="1"/>
  <c r="K1657" i="8"/>
  <c r="M1657" i="8" s="1"/>
  <c r="N1657" i="8" s="1"/>
  <c r="K1658" i="8"/>
  <c r="M1658" i="8" s="1"/>
  <c r="N1658" i="8" s="1"/>
  <c r="K1659" i="8"/>
  <c r="M1659" i="8" s="1"/>
  <c r="N1659" i="8" s="1"/>
  <c r="K1660" i="8"/>
  <c r="M1660" i="8" s="1"/>
  <c r="N1660" i="8" s="1"/>
  <c r="K1661" i="8"/>
  <c r="M1661" i="8" s="1"/>
  <c r="N1661" i="8" s="1"/>
  <c r="K1662" i="8"/>
  <c r="M1662" i="8" s="1"/>
  <c r="N1662" i="8" s="1"/>
  <c r="K1663" i="8"/>
  <c r="M1663" i="8" s="1"/>
  <c r="N1663" i="8" s="1"/>
  <c r="K1664" i="8"/>
  <c r="M1664" i="8" s="1"/>
  <c r="N1664" i="8" s="1"/>
  <c r="K1665" i="8"/>
  <c r="M1665" i="8" s="1"/>
  <c r="N1665" i="8" s="1"/>
  <c r="K1666" i="8"/>
  <c r="M1666" i="8" s="1"/>
  <c r="N1666" i="8" s="1"/>
  <c r="K1667" i="8"/>
  <c r="M1667" i="8" s="1"/>
  <c r="N1667" i="8" s="1"/>
  <c r="K1668" i="8"/>
  <c r="M1668" i="8" s="1"/>
  <c r="N1668" i="8" s="1"/>
  <c r="K1669" i="8"/>
  <c r="M1669" i="8" s="1"/>
  <c r="N1669" i="8" s="1"/>
  <c r="K1670" i="8"/>
  <c r="M1670" i="8" s="1"/>
  <c r="N1670" i="8" s="1"/>
  <c r="K1671" i="8"/>
  <c r="M1671" i="8" s="1"/>
  <c r="N1671" i="8" s="1"/>
  <c r="K1672" i="8"/>
  <c r="M1672" i="8" s="1"/>
  <c r="N1672" i="8" s="1"/>
  <c r="K1673" i="8"/>
  <c r="M1673" i="8" s="1"/>
  <c r="N1673" i="8" s="1"/>
  <c r="K1674" i="8"/>
  <c r="M1674" i="8" s="1"/>
  <c r="N1674" i="8" s="1"/>
  <c r="K1675" i="8"/>
  <c r="M1675" i="8" s="1"/>
  <c r="N1675" i="8" s="1"/>
  <c r="K1676" i="8"/>
  <c r="M1676" i="8" s="1"/>
  <c r="N1676" i="8" s="1"/>
  <c r="K1677" i="8"/>
  <c r="M1677" i="8" s="1"/>
  <c r="N1677" i="8" s="1"/>
  <c r="K1678" i="8"/>
  <c r="M1678" i="8" s="1"/>
  <c r="N1678" i="8" s="1"/>
  <c r="K1679" i="8"/>
  <c r="M1679" i="8" s="1"/>
  <c r="N1679" i="8" s="1"/>
  <c r="K1680" i="8"/>
  <c r="M1680" i="8" s="1"/>
  <c r="N1680" i="8" s="1"/>
  <c r="K1681" i="8"/>
  <c r="M1681" i="8" s="1"/>
  <c r="N1681" i="8" s="1"/>
  <c r="K1682" i="8"/>
  <c r="M1682" i="8" s="1"/>
  <c r="N1682" i="8" s="1"/>
  <c r="K1683" i="8"/>
  <c r="M1683" i="8" s="1"/>
  <c r="N1683" i="8" s="1"/>
  <c r="K1684" i="8"/>
  <c r="M1684" i="8" s="1"/>
  <c r="N1684" i="8" s="1"/>
  <c r="K1685" i="8"/>
  <c r="M1685" i="8" s="1"/>
  <c r="N1685" i="8" s="1"/>
  <c r="K1686" i="8"/>
  <c r="M1686" i="8" s="1"/>
  <c r="N1686" i="8" s="1"/>
  <c r="K1687" i="8"/>
  <c r="M1687" i="8" s="1"/>
  <c r="N1687" i="8" s="1"/>
  <c r="K1688" i="8"/>
  <c r="M1688" i="8" s="1"/>
  <c r="N1688" i="8" s="1"/>
  <c r="K1689" i="8"/>
  <c r="M1689" i="8" s="1"/>
  <c r="N1689" i="8" s="1"/>
  <c r="K1690" i="8"/>
  <c r="M1690" i="8" s="1"/>
  <c r="N1690" i="8" s="1"/>
  <c r="K1691" i="8"/>
  <c r="M1691" i="8" s="1"/>
  <c r="N1691" i="8" s="1"/>
  <c r="K1692" i="8"/>
  <c r="M1692" i="8" s="1"/>
  <c r="N1692" i="8" s="1"/>
  <c r="K1693" i="8"/>
  <c r="M1693" i="8" s="1"/>
  <c r="N1693" i="8" s="1"/>
  <c r="K1694" i="8"/>
  <c r="M1694" i="8" s="1"/>
  <c r="N1694" i="8" s="1"/>
  <c r="K1695" i="8"/>
  <c r="M1695" i="8" s="1"/>
  <c r="N1695" i="8" s="1"/>
  <c r="K1696" i="8"/>
  <c r="M1696" i="8" s="1"/>
  <c r="N1696" i="8" s="1"/>
  <c r="K1697" i="8"/>
  <c r="M1697" i="8" s="1"/>
  <c r="N1697" i="8" s="1"/>
  <c r="K1698" i="8"/>
  <c r="M1698" i="8" s="1"/>
  <c r="N1698" i="8" s="1"/>
  <c r="K1699" i="8"/>
  <c r="M1699" i="8" s="1"/>
  <c r="N1699" i="8" s="1"/>
  <c r="K1700" i="8"/>
  <c r="M1700" i="8" s="1"/>
  <c r="N1700" i="8" s="1"/>
  <c r="K1701" i="8"/>
  <c r="M1701" i="8" s="1"/>
  <c r="N1701" i="8" s="1"/>
  <c r="K1702" i="8"/>
  <c r="M1702" i="8" s="1"/>
  <c r="N1702" i="8" s="1"/>
  <c r="K1703" i="8"/>
  <c r="M1703" i="8" s="1"/>
  <c r="N1703" i="8" s="1"/>
  <c r="K1704" i="8"/>
  <c r="M1704" i="8" s="1"/>
  <c r="N1704" i="8" s="1"/>
  <c r="K1705" i="8"/>
  <c r="M1705" i="8" s="1"/>
  <c r="N1705" i="8" s="1"/>
  <c r="K1706" i="8"/>
  <c r="M1706" i="8" s="1"/>
  <c r="N1706" i="8" s="1"/>
  <c r="K1707" i="8"/>
  <c r="M1707" i="8" s="1"/>
  <c r="N1707" i="8" s="1"/>
  <c r="K1708" i="8"/>
  <c r="M1708" i="8" s="1"/>
  <c r="N1708" i="8" s="1"/>
  <c r="K1709" i="8"/>
  <c r="M1709" i="8" s="1"/>
  <c r="N1709" i="8" s="1"/>
  <c r="K1710" i="8"/>
  <c r="M1710" i="8" s="1"/>
  <c r="N1710" i="8" s="1"/>
  <c r="K1711" i="8"/>
  <c r="M1711" i="8" s="1"/>
  <c r="N1711" i="8" s="1"/>
  <c r="K1712" i="8"/>
  <c r="M1712" i="8" s="1"/>
  <c r="N1712" i="8" s="1"/>
  <c r="K1713" i="8"/>
  <c r="M1713" i="8" s="1"/>
  <c r="N1713" i="8" s="1"/>
  <c r="K1714" i="8"/>
  <c r="M1714" i="8" s="1"/>
  <c r="N1714" i="8" s="1"/>
  <c r="K1715" i="8"/>
  <c r="M1715" i="8" s="1"/>
  <c r="N1715" i="8" s="1"/>
  <c r="K1716" i="8"/>
  <c r="M1716" i="8" s="1"/>
  <c r="N1716" i="8" s="1"/>
  <c r="K1717" i="8"/>
  <c r="M1717" i="8" s="1"/>
  <c r="N1717" i="8" s="1"/>
  <c r="K1718" i="8"/>
  <c r="M1718" i="8" s="1"/>
  <c r="N1718" i="8" s="1"/>
  <c r="K1719" i="8"/>
  <c r="M1719" i="8" s="1"/>
  <c r="N1719" i="8" s="1"/>
  <c r="K1720" i="8"/>
  <c r="M1720" i="8" s="1"/>
  <c r="N1720" i="8" s="1"/>
  <c r="K1721" i="8"/>
  <c r="M1721" i="8" s="1"/>
  <c r="N1721" i="8" s="1"/>
  <c r="K1722" i="8"/>
  <c r="M1722" i="8" s="1"/>
  <c r="N1722" i="8" s="1"/>
  <c r="K1723" i="8"/>
  <c r="M1723" i="8" s="1"/>
  <c r="N1723" i="8" s="1"/>
  <c r="K1724" i="8"/>
  <c r="M1724" i="8" s="1"/>
  <c r="N1724" i="8" s="1"/>
  <c r="K1725" i="8"/>
  <c r="M1725" i="8" s="1"/>
  <c r="N1725" i="8" s="1"/>
  <c r="K1726" i="8"/>
  <c r="M1726" i="8" s="1"/>
  <c r="N1726" i="8" s="1"/>
  <c r="K1727" i="8"/>
  <c r="M1727" i="8" s="1"/>
  <c r="N1727" i="8" s="1"/>
  <c r="K1728" i="8"/>
  <c r="M1728" i="8" s="1"/>
  <c r="N1728" i="8" s="1"/>
  <c r="K1729" i="8"/>
  <c r="M1729" i="8" s="1"/>
  <c r="N1729" i="8" s="1"/>
  <c r="K1730" i="8"/>
  <c r="M1730" i="8" s="1"/>
  <c r="N1730" i="8" s="1"/>
  <c r="K1731" i="8"/>
  <c r="M1731" i="8" s="1"/>
  <c r="N1731" i="8" s="1"/>
  <c r="K1732" i="8"/>
  <c r="M1732" i="8" s="1"/>
  <c r="N1732" i="8" s="1"/>
  <c r="K1733" i="8"/>
  <c r="M1733" i="8" s="1"/>
  <c r="N1733" i="8" s="1"/>
  <c r="K1734" i="8"/>
  <c r="M1734" i="8" s="1"/>
  <c r="N1734" i="8" s="1"/>
  <c r="K1735" i="8"/>
  <c r="M1735" i="8" s="1"/>
  <c r="N1735" i="8" s="1"/>
  <c r="K1736" i="8"/>
  <c r="M1736" i="8" s="1"/>
  <c r="N1736" i="8" s="1"/>
  <c r="K1737" i="8"/>
  <c r="M1737" i="8" s="1"/>
  <c r="N1737" i="8" s="1"/>
  <c r="K1738" i="8"/>
  <c r="M1738" i="8" s="1"/>
  <c r="N1738" i="8" s="1"/>
  <c r="K1739" i="8"/>
  <c r="M1739" i="8" s="1"/>
  <c r="N1739" i="8" s="1"/>
  <c r="K1740" i="8"/>
  <c r="M1740" i="8" s="1"/>
  <c r="N1740" i="8" s="1"/>
  <c r="K1741" i="8"/>
  <c r="M1741" i="8" s="1"/>
  <c r="N1741" i="8" s="1"/>
  <c r="K1742" i="8"/>
  <c r="M1742" i="8" s="1"/>
  <c r="N1742" i="8" s="1"/>
  <c r="K1743" i="8"/>
  <c r="M1743" i="8" s="1"/>
  <c r="N1743" i="8" s="1"/>
  <c r="K1744" i="8"/>
  <c r="M1744" i="8" s="1"/>
  <c r="N1744" i="8" s="1"/>
  <c r="K1745" i="8"/>
  <c r="M1745" i="8" s="1"/>
  <c r="N1745" i="8" s="1"/>
  <c r="K1746" i="8"/>
  <c r="M1746" i="8" s="1"/>
  <c r="N1746" i="8" s="1"/>
  <c r="K1747" i="8"/>
  <c r="M1747" i="8" s="1"/>
  <c r="N1747" i="8" s="1"/>
  <c r="K1748" i="8"/>
  <c r="M1748" i="8" s="1"/>
  <c r="N1748" i="8" s="1"/>
  <c r="K1749" i="8"/>
  <c r="M1749" i="8" s="1"/>
  <c r="N1749" i="8" s="1"/>
  <c r="K1750" i="8"/>
  <c r="M1750" i="8" s="1"/>
  <c r="N1750" i="8" s="1"/>
  <c r="K1751" i="8"/>
  <c r="M1751" i="8" s="1"/>
  <c r="N1751" i="8" s="1"/>
  <c r="K1752" i="8"/>
  <c r="M1752" i="8" s="1"/>
  <c r="N1752" i="8" s="1"/>
  <c r="K1753" i="8"/>
  <c r="M1753" i="8" s="1"/>
  <c r="N1753" i="8" s="1"/>
  <c r="K1754" i="8"/>
  <c r="M1754" i="8" s="1"/>
  <c r="N1754" i="8" s="1"/>
  <c r="K1755" i="8"/>
  <c r="M1755" i="8" s="1"/>
  <c r="N1755" i="8" s="1"/>
  <c r="K1756" i="8"/>
  <c r="M1756" i="8" s="1"/>
  <c r="N1756" i="8" s="1"/>
  <c r="K1757" i="8"/>
  <c r="M1757" i="8" s="1"/>
  <c r="N1757" i="8" s="1"/>
  <c r="K1758" i="8"/>
  <c r="M1758" i="8" s="1"/>
  <c r="N1758" i="8" s="1"/>
  <c r="K1759" i="8"/>
  <c r="M1759" i="8" s="1"/>
  <c r="N1759" i="8" s="1"/>
  <c r="K1760" i="8"/>
  <c r="M1760" i="8" s="1"/>
  <c r="N1760" i="8" s="1"/>
  <c r="K1761" i="8"/>
  <c r="M1761" i="8" s="1"/>
  <c r="N1761" i="8" s="1"/>
  <c r="K1762" i="8"/>
  <c r="M1762" i="8" s="1"/>
  <c r="N1762" i="8" s="1"/>
  <c r="K1763" i="8"/>
  <c r="M1763" i="8" s="1"/>
  <c r="N1763" i="8" s="1"/>
  <c r="K1764" i="8"/>
  <c r="M1764" i="8" s="1"/>
  <c r="N1764" i="8" s="1"/>
  <c r="K1765" i="8"/>
  <c r="M1765" i="8" s="1"/>
  <c r="N1765" i="8" s="1"/>
  <c r="K1766" i="8"/>
  <c r="M1766" i="8" s="1"/>
  <c r="N1766" i="8" s="1"/>
  <c r="K1767" i="8"/>
  <c r="M1767" i="8" s="1"/>
  <c r="N1767" i="8" s="1"/>
  <c r="K1768" i="8"/>
  <c r="M1768" i="8" s="1"/>
  <c r="N1768" i="8" s="1"/>
  <c r="K1769" i="8"/>
  <c r="M1769" i="8" s="1"/>
  <c r="N1769" i="8" s="1"/>
  <c r="K1770" i="8"/>
  <c r="M1770" i="8" s="1"/>
  <c r="N1770" i="8" s="1"/>
  <c r="K1771" i="8"/>
  <c r="M1771" i="8" s="1"/>
  <c r="N1771" i="8" s="1"/>
  <c r="K1772" i="8"/>
  <c r="M1772" i="8" s="1"/>
  <c r="N1772" i="8" s="1"/>
  <c r="K1773" i="8"/>
  <c r="M1773" i="8" s="1"/>
  <c r="N1773" i="8" s="1"/>
  <c r="K1774" i="8"/>
  <c r="M1774" i="8" s="1"/>
  <c r="N1774" i="8" s="1"/>
  <c r="K1775" i="8"/>
  <c r="M1775" i="8" s="1"/>
  <c r="N1775" i="8" s="1"/>
  <c r="K1776" i="8"/>
  <c r="M1776" i="8" s="1"/>
  <c r="K1777" i="8"/>
  <c r="M1777" i="8" s="1"/>
  <c r="N1777" i="8" s="1"/>
  <c r="K1778" i="8"/>
  <c r="M1778" i="8" s="1"/>
  <c r="N1778" i="8" s="1"/>
  <c r="K1779" i="8"/>
  <c r="M1779" i="8" s="1"/>
  <c r="N1779" i="8" s="1"/>
  <c r="K1780" i="8"/>
  <c r="M1780" i="8" s="1"/>
  <c r="N1780" i="8" s="1"/>
  <c r="K1781" i="8"/>
  <c r="M1781" i="8" s="1"/>
  <c r="N1781" i="8" s="1"/>
  <c r="K1782" i="8"/>
  <c r="M1782" i="8" s="1"/>
  <c r="N1782" i="8" s="1"/>
  <c r="K1783" i="8"/>
  <c r="M1783" i="8" s="1"/>
  <c r="N1783" i="8" s="1"/>
  <c r="K1784" i="8"/>
  <c r="M1784" i="8" s="1"/>
  <c r="N1784" i="8" s="1"/>
  <c r="K1785" i="8"/>
  <c r="M1785" i="8" s="1"/>
  <c r="N1785" i="8" s="1"/>
  <c r="K1786" i="8"/>
  <c r="M1786" i="8" s="1"/>
  <c r="N1786" i="8" s="1"/>
  <c r="K1787" i="8"/>
  <c r="M1787" i="8" s="1"/>
  <c r="N1787" i="8" s="1"/>
  <c r="K1788" i="8"/>
  <c r="M1788" i="8" s="1"/>
  <c r="N1788" i="8" s="1"/>
  <c r="K1789" i="8"/>
  <c r="M1789" i="8" s="1"/>
  <c r="N1789" i="8" s="1"/>
  <c r="K1790" i="8"/>
  <c r="M1790" i="8" s="1"/>
  <c r="N1790" i="8" s="1"/>
  <c r="K1791" i="8"/>
  <c r="M1791" i="8" s="1"/>
  <c r="N1791" i="8" s="1"/>
  <c r="K1792" i="8"/>
  <c r="M1792" i="8" s="1"/>
  <c r="N1792" i="8" s="1"/>
  <c r="K1793" i="8"/>
  <c r="M1793" i="8" s="1"/>
  <c r="N1793" i="8" s="1"/>
  <c r="K1794" i="8"/>
  <c r="M1794" i="8" s="1"/>
  <c r="N1794" i="8" s="1"/>
  <c r="K1795" i="8"/>
  <c r="M1795" i="8" s="1"/>
  <c r="N1795" i="8" s="1"/>
  <c r="K1796" i="8"/>
  <c r="M1796" i="8" s="1"/>
  <c r="N1796" i="8" s="1"/>
  <c r="K1797" i="8"/>
  <c r="M1797" i="8" s="1"/>
  <c r="N1797" i="8" s="1"/>
  <c r="K1798" i="8"/>
  <c r="M1798" i="8" s="1"/>
  <c r="N1798" i="8" s="1"/>
  <c r="K1799" i="8"/>
  <c r="M1799" i="8" s="1"/>
  <c r="N1799" i="8" s="1"/>
  <c r="K1800" i="8"/>
  <c r="M1800" i="8" s="1"/>
  <c r="N1800" i="8" s="1"/>
  <c r="K1801" i="8"/>
  <c r="M1801" i="8" s="1"/>
  <c r="N1801" i="8" s="1"/>
  <c r="K1802" i="8"/>
  <c r="M1802" i="8" s="1"/>
  <c r="N1802" i="8" s="1"/>
  <c r="K1803" i="8"/>
  <c r="M1803" i="8" s="1"/>
  <c r="N1803" i="8" s="1"/>
  <c r="K1804" i="8"/>
  <c r="M1804" i="8" s="1"/>
  <c r="N1804" i="8" s="1"/>
  <c r="K1805" i="8"/>
  <c r="M1805" i="8" s="1"/>
  <c r="N1805" i="8" s="1"/>
  <c r="K1806" i="8"/>
  <c r="M1806" i="8" s="1"/>
  <c r="N1806" i="8" s="1"/>
  <c r="K1807" i="8"/>
  <c r="M1807" i="8" s="1"/>
  <c r="N1807" i="8" s="1"/>
  <c r="K1808" i="8"/>
  <c r="M1808" i="8" s="1"/>
  <c r="N1808" i="8" s="1"/>
  <c r="K1809" i="8"/>
  <c r="M1809" i="8" s="1"/>
  <c r="N1809" i="8" s="1"/>
  <c r="K1810" i="8"/>
  <c r="M1810" i="8" s="1"/>
  <c r="N1810" i="8" s="1"/>
  <c r="K1811" i="8"/>
  <c r="M1811" i="8" s="1"/>
  <c r="N1811" i="8" s="1"/>
  <c r="K1812" i="8"/>
  <c r="M1812" i="8" s="1"/>
  <c r="N1812" i="8" s="1"/>
  <c r="K1813" i="8"/>
  <c r="M1813" i="8" s="1"/>
  <c r="N1813" i="8" s="1"/>
  <c r="K1814" i="8"/>
  <c r="M1814" i="8" s="1"/>
  <c r="N1814" i="8" s="1"/>
  <c r="K1815" i="8"/>
  <c r="M1815" i="8" s="1"/>
  <c r="N1815" i="8" s="1"/>
  <c r="K1816" i="8"/>
  <c r="M1816" i="8" s="1"/>
  <c r="N1816" i="8" s="1"/>
  <c r="K1817" i="8"/>
  <c r="M1817" i="8" s="1"/>
  <c r="N1817" i="8" s="1"/>
  <c r="K1818" i="8"/>
  <c r="M1818" i="8" s="1"/>
  <c r="N1818" i="8" s="1"/>
  <c r="K1819" i="8"/>
  <c r="M1819" i="8" s="1"/>
  <c r="N1819" i="8" s="1"/>
  <c r="K1820" i="8"/>
  <c r="M1820" i="8" s="1"/>
  <c r="N1820" i="8" s="1"/>
  <c r="K1821" i="8"/>
  <c r="M1821" i="8" s="1"/>
  <c r="N1821" i="8" s="1"/>
  <c r="K1822" i="8"/>
  <c r="M1822" i="8" s="1"/>
  <c r="N1822" i="8" s="1"/>
  <c r="K1823" i="8"/>
  <c r="M1823" i="8" s="1"/>
  <c r="N1823" i="8" s="1"/>
  <c r="K1824" i="8"/>
  <c r="M1824" i="8" s="1"/>
  <c r="N1824" i="8" s="1"/>
  <c r="K1825" i="8"/>
  <c r="M1825" i="8" s="1"/>
  <c r="N1825" i="8" s="1"/>
  <c r="K1826" i="8"/>
  <c r="M1826" i="8" s="1"/>
  <c r="N1826" i="8" s="1"/>
  <c r="K1827" i="8"/>
  <c r="M1827" i="8" s="1"/>
  <c r="N1827" i="8" s="1"/>
  <c r="K1828" i="8"/>
  <c r="M1828" i="8" s="1"/>
  <c r="N1828" i="8" s="1"/>
  <c r="K1829" i="8"/>
  <c r="M1829" i="8" s="1"/>
  <c r="N1829" i="8" s="1"/>
  <c r="K1830" i="8"/>
  <c r="M1830" i="8" s="1"/>
  <c r="N1830" i="8" s="1"/>
  <c r="K1831" i="8"/>
  <c r="M1831" i="8" s="1"/>
  <c r="N1831" i="8" s="1"/>
  <c r="K1832" i="8"/>
  <c r="M1832" i="8" s="1"/>
  <c r="N1832" i="8" s="1"/>
  <c r="K1833" i="8"/>
  <c r="M1833" i="8" s="1"/>
  <c r="N1833" i="8" s="1"/>
  <c r="K1834" i="8"/>
  <c r="M1834" i="8" s="1"/>
  <c r="N1834" i="8" s="1"/>
  <c r="K1835" i="8"/>
  <c r="M1835" i="8" s="1"/>
  <c r="N1835" i="8" s="1"/>
  <c r="K1836" i="8"/>
  <c r="M1836" i="8" s="1"/>
  <c r="N1836" i="8" s="1"/>
  <c r="K1837" i="8"/>
  <c r="M1837" i="8" s="1"/>
  <c r="N1837" i="8" s="1"/>
  <c r="K1838" i="8"/>
  <c r="M1838" i="8" s="1"/>
  <c r="N1838" i="8" s="1"/>
  <c r="K1839" i="8"/>
  <c r="M1839" i="8" s="1"/>
  <c r="N1839" i="8" s="1"/>
  <c r="K1840" i="8"/>
  <c r="M1840" i="8" s="1"/>
  <c r="N1840" i="8" s="1"/>
  <c r="K1841" i="8"/>
  <c r="M1841" i="8" s="1"/>
  <c r="N1841" i="8" s="1"/>
  <c r="K1842" i="8"/>
  <c r="M1842" i="8" s="1"/>
  <c r="N1842" i="8" s="1"/>
  <c r="K1843" i="8"/>
  <c r="M1843" i="8" s="1"/>
  <c r="N1843" i="8" s="1"/>
  <c r="K1844" i="8"/>
  <c r="M1844" i="8" s="1"/>
  <c r="N1844" i="8" s="1"/>
  <c r="K1845" i="8"/>
  <c r="M1845" i="8" s="1"/>
  <c r="N1845" i="8" s="1"/>
  <c r="K1846" i="8"/>
  <c r="M1846" i="8" s="1"/>
  <c r="N1846" i="8" s="1"/>
  <c r="K1847" i="8"/>
  <c r="M1847" i="8" s="1"/>
  <c r="N1847" i="8" s="1"/>
  <c r="K1848" i="8"/>
  <c r="M1848" i="8" s="1"/>
  <c r="N1848" i="8" s="1"/>
  <c r="K1849" i="8"/>
  <c r="M1849" i="8" s="1"/>
  <c r="N1849" i="8" s="1"/>
  <c r="K1850" i="8"/>
  <c r="M1850" i="8" s="1"/>
  <c r="N1850" i="8" s="1"/>
  <c r="K1851" i="8"/>
  <c r="M1851" i="8" s="1"/>
  <c r="N1851" i="8" s="1"/>
  <c r="K1852" i="8"/>
  <c r="M1852" i="8" s="1"/>
  <c r="N1852" i="8" s="1"/>
  <c r="K1853" i="8"/>
  <c r="M1853" i="8" s="1"/>
  <c r="N1853" i="8" s="1"/>
  <c r="K1854" i="8"/>
  <c r="M1854" i="8" s="1"/>
  <c r="N1854" i="8" s="1"/>
  <c r="K1855" i="8"/>
  <c r="M1855" i="8" s="1"/>
  <c r="N1855" i="8" s="1"/>
  <c r="K1856" i="8"/>
  <c r="M1856" i="8" s="1"/>
  <c r="N1856" i="8" s="1"/>
  <c r="K1857" i="8"/>
  <c r="M1857" i="8" s="1"/>
  <c r="N1857" i="8" s="1"/>
  <c r="K1858" i="8"/>
  <c r="M1858" i="8" s="1"/>
  <c r="N1858" i="8" s="1"/>
  <c r="K1859" i="8"/>
  <c r="M1859" i="8" s="1"/>
  <c r="N1859" i="8" s="1"/>
  <c r="K1860" i="8"/>
  <c r="M1860" i="8" s="1"/>
  <c r="N1860" i="8" s="1"/>
  <c r="K1861" i="8"/>
  <c r="M1861" i="8" s="1"/>
  <c r="N1861" i="8" s="1"/>
  <c r="K1862" i="8"/>
  <c r="M1862" i="8" s="1"/>
  <c r="N1862" i="8" s="1"/>
  <c r="K1863" i="8"/>
  <c r="M1863" i="8" s="1"/>
  <c r="N1863" i="8" s="1"/>
  <c r="K1864" i="8"/>
  <c r="M1864" i="8" s="1"/>
  <c r="N1864" i="8" s="1"/>
  <c r="K1865" i="8"/>
  <c r="M1865" i="8" s="1"/>
  <c r="N1865" i="8" s="1"/>
  <c r="K1866" i="8"/>
  <c r="M1866" i="8" s="1"/>
  <c r="N1866" i="8" s="1"/>
  <c r="K1867" i="8"/>
  <c r="M1867" i="8" s="1"/>
  <c r="N1867" i="8" s="1"/>
  <c r="K1868" i="8"/>
  <c r="M1868" i="8" s="1"/>
  <c r="N1868" i="8" s="1"/>
  <c r="K1869" i="8"/>
  <c r="M1869" i="8" s="1"/>
  <c r="N1869" i="8" s="1"/>
  <c r="K1870" i="8"/>
  <c r="M1870" i="8" s="1"/>
  <c r="N1870" i="8" s="1"/>
  <c r="K1871" i="8"/>
  <c r="M1871" i="8" s="1"/>
  <c r="N1871" i="8" s="1"/>
  <c r="K1872" i="8"/>
  <c r="M1872" i="8" s="1"/>
  <c r="N1872" i="8" s="1"/>
  <c r="K1873" i="8"/>
  <c r="M1873" i="8" s="1"/>
  <c r="N1873" i="8" s="1"/>
  <c r="K1874" i="8"/>
  <c r="M1874" i="8" s="1"/>
  <c r="N1874" i="8" s="1"/>
  <c r="K1875" i="8"/>
  <c r="M1875" i="8" s="1"/>
  <c r="N1875" i="8" s="1"/>
  <c r="K1876" i="8"/>
  <c r="M1876" i="8" s="1"/>
  <c r="N1876" i="8" s="1"/>
  <c r="K1877" i="8"/>
  <c r="M1877" i="8" s="1"/>
  <c r="N1877" i="8" s="1"/>
  <c r="K1878" i="8"/>
  <c r="M1878" i="8" s="1"/>
  <c r="N1878" i="8" s="1"/>
  <c r="K1879" i="8"/>
  <c r="M1879" i="8" s="1"/>
  <c r="N1879" i="8" s="1"/>
  <c r="K1880" i="8"/>
  <c r="M1880" i="8" s="1"/>
  <c r="N1880" i="8" s="1"/>
  <c r="K1881" i="8"/>
  <c r="M1881" i="8" s="1"/>
  <c r="N1881" i="8" s="1"/>
  <c r="K1882" i="8"/>
  <c r="M1882" i="8" s="1"/>
  <c r="N1882" i="8" s="1"/>
  <c r="K1883" i="8"/>
  <c r="M1883" i="8" s="1"/>
  <c r="N1883" i="8" s="1"/>
  <c r="K1884" i="8"/>
  <c r="M1884" i="8" s="1"/>
  <c r="N1884" i="8" s="1"/>
  <c r="K1885" i="8"/>
  <c r="M1885" i="8" s="1"/>
  <c r="N1885" i="8" s="1"/>
  <c r="K1886" i="8"/>
  <c r="M1886" i="8" s="1"/>
  <c r="N1886" i="8" s="1"/>
  <c r="K1887" i="8"/>
  <c r="M1887" i="8" s="1"/>
  <c r="N1887" i="8" s="1"/>
  <c r="K1888" i="8"/>
  <c r="M1888" i="8" s="1"/>
  <c r="N1888" i="8" s="1"/>
  <c r="K1889" i="8"/>
  <c r="M1889" i="8" s="1"/>
  <c r="N1889" i="8" s="1"/>
  <c r="K1890" i="8"/>
  <c r="M1890" i="8" s="1"/>
  <c r="N1890" i="8" s="1"/>
  <c r="K1891" i="8"/>
  <c r="M1891" i="8" s="1"/>
  <c r="N1891" i="8" s="1"/>
  <c r="K1892" i="8"/>
  <c r="M1892" i="8" s="1"/>
  <c r="N1892" i="8" s="1"/>
  <c r="K1893" i="8"/>
  <c r="M1893" i="8" s="1"/>
  <c r="N1893" i="8" s="1"/>
  <c r="K1894" i="8"/>
  <c r="M1894" i="8" s="1"/>
  <c r="N1894" i="8" s="1"/>
  <c r="K1895" i="8"/>
  <c r="M1895" i="8" s="1"/>
  <c r="N1895" i="8" s="1"/>
  <c r="K1896" i="8"/>
  <c r="M1896" i="8" s="1"/>
  <c r="N1896" i="8" s="1"/>
  <c r="K1897" i="8"/>
  <c r="M1897" i="8" s="1"/>
  <c r="N1897" i="8" s="1"/>
  <c r="K1898" i="8"/>
  <c r="M1898" i="8" s="1"/>
  <c r="N1898" i="8" s="1"/>
  <c r="K1899" i="8"/>
  <c r="M1899" i="8" s="1"/>
  <c r="N1899" i="8" s="1"/>
  <c r="K1900" i="8"/>
  <c r="M1900" i="8" s="1"/>
  <c r="N1900" i="8" s="1"/>
  <c r="K1901" i="8"/>
  <c r="M1901" i="8" s="1"/>
  <c r="N1901" i="8" s="1"/>
  <c r="K1902" i="8"/>
  <c r="M1902" i="8" s="1"/>
  <c r="N1902" i="8" s="1"/>
  <c r="K1903" i="8"/>
  <c r="M1903" i="8" s="1"/>
  <c r="N1903" i="8" s="1"/>
  <c r="K1904" i="8"/>
  <c r="M1904" i="8" s="1"/>
  <c r="N1904" i="8" s="1"/>
  <c r="K1905" i="8"/>
  <c r="M1905" i="8" s="1"/>
  <c r="N1905" i="8" s="1"/>
  <c r="K1906" i="8"/>
  <c r="M1906" i="8" s="1"/>
  <c r="N1906" i="8" s="1"/>
  <c r="K1907" i="8"/>
  <c r="M1907" i="8" s="1"/>
  <c r="N1907" i="8" s="1"/>
  <c r="K1908" i="8"/>
  <c r="M1908" i="8" s="1"/>
  <c r="N1908" i="8" s="1"/>
  <c r="K1909" i="8"/>
  <c r="M1909" i="8" s="1"/>
  <c r="N1909" i="8" s="1"/>
  <c r="K1910" i="8"/>
  <c r="M1910" i="8" s="1"/>
  <c r="N1910" i="8" s="1"/>
  <c r="K1911" i="8"/>
  <c r="M1911" i="8" s="1"/>
  <c r="N1911" i="8" s="1"/>
  <c r="K1912" i="8"/>
  <c r="M1912" i="8" s="1"/>
  <c r="N1912" i="8" s="1"/>
  <c r="K1913" i="8"/>
  <c r="M1913" i="8" s="1"/>
  <c r="N1913" i="8" s="1"/>
  <c r="K1914" i="8"/>
  <c r="M1914" i="8" s="1"/>
  <c r="N1914" i="8" s="1"/>
  <c r="K1915" i="8"/>
  <c r="M1915" i="8" s="1"/>
  <c r="N1915" i="8" s="1"/>
  <c r="K1916" i="8"/>
  <c r="M1916" i="8" s="1"/>
  <c r="N1916" i="8" s="1"/>
  <c r="K1917" i="8"/>
  <c r="M1917" i="8" s="1"/>
  <c r="N1917" i="8" s="1"/>
  <c r="K1918" i="8"/>
  <c r="M1918" i="8" s="1"/>
  <c r="N1918" i="8" s="1"/>
  <c r="K1919" i="8"/>
  <c r="M1919" i="8" s="1"/>
  <c r="N1919" i="8" s="1"/>
  <c r="K1920" i="8"/>
  <c r="M1920" i="8" s="1"/>
  <c r="N1920" i="8" s="1"/>
  <c r="K1921" i="8"/>
  <c r="M1921" i="8" s="1"/>
  <c r="N1921" i="8" s="1"/>
  <c r="K1922" i="8"/>
  <c r="M1922" i="8" s="1"/>
  <c r="N1922" i="8" s="1"/>
  <c r="K1923" i="8"/>
  <c r="M1923" i="8" s="1"/>
  <c r="N1923" i="8" s="1"/>
  <c r="K1924" i="8"/>
  <c r="M1924" i="8" s="1"/>
  <c r="N1924" i="8" s="1"/>
  <c r="K1925" i="8"/>
  <c r="M1925" i="8" s="1"/>
  <c r="N1925" i="8" s="1"/>
  <c r="K1926" i="8"/>
  <c r="M1926" i="8" s="1"/>
  <c r="N1926" i="8" s="1"/>
  <c r="K1927" i="8"/>
  <c r="M1927" i="8" s="1"/>
  <c r="N1927" i="8" s="1"/>
  <c r="K1928" i="8"/>
  <c r="M1928" i="8" s="1"/>
  <c r="N1928" i="8" s="1"/>
  <c r="K1929" i="8"/>
  <c r="M1929" i="8" s="1"/>
  <c r="N1929" i="8" s="1"/>
  <c r="K1930" i="8"/>
  <c r="M1930" i="8" s="1"/>
  <c r="N1930" i="8" s="1"/>
  <c r="K1931" i="8"/>
  <c r="M1931" i="8" s="1"/>
  <c r="K1932" i="8"/>
  <c r="M1932" i="8" s="1"/>
  <c r="N1932" i="8" s="1"/>
  <c r="K1933" i="8"/>
  <c r="M1933" i="8" s="1"/>
  <c r="N1933" i="8" s="1"/>
  <c r="K1934" i="8"/>
  <c r="M1934" i="8" s="1"/>
  <c r="N1934" i="8" s="1"/>
  <c r="K1935" i="8"/>
  <c r="M1935" i="8" s="1"/>
  <c r="N1935" i="8" s="1"/>
  <c r="K1936" i="8"/>
  <c r="M1936" i="8" s="1"/>
  <c r="N1936" i="8" s="1"/>
  <c r="K1937" i="8"/>
  <c r="M1937" i="8" s="1"/>
  <c r="N1937" i="8" s="1"/>
  <c r="K1938" i="8"/>
  <c r="M1938" i="8" s="1"/>
  <c r="N1938" i="8" s="1"/>
  <c r="K1939" i="8"/>
  <c r="M1939" i="8" s="1"/>
  <c r="N1939" i="8" s="1"/>
  <c r="K1940" i="8"/>
  <c r="M1940" i="8" s="1"/>
  <c r="N1940" i="8" s="1"/>
  <c r="K1941" i="8"/>
  <c r="M1941" i="8" s="1"/>
  <c r="N1941" i="8" s="1"/>
  <c r="K1942" i="8"/>
  <c r="M1942" i="8" s="1"/>
  <c r="N1942" i="8" s="1"/>
  <c r="K1943" i="8"/>
  <c r="M1943" i="8" s="1"/>
  <c r="N1943" i="8" s="1"/>
  <c r="K1944" i="8"/>
  <c r="M1944" i="8" s="1"/>
  <c r="N1944" i="8" s="1"/>
  <c r="K1945" i="8"/>
  <c r="M1945" i="8" s="1"/>
  <c r="N1945" i="8" s="1"/>
  <c r="K1946" i="8"/>
  <c r="M1946" i="8" s="1"/>
  <c r="N1946" i="8" s="1"/>
  <c r="K1947" i="8"/>
  <c r="M1947" i="8" s="1"/>
  <c r="N1947" i="8" s="1"/>
  <c r="K1948" i="8"/>
  <c r="M1948" i="8" s="1"/>
  <c r="N1948" i="8" s="1"/>
  <c r="K1949" i="8"/>
  <c r="M1949" i="8" s="1"/>
  <c r="N1949" i="8" s="1"/>
  <c r="K1950" i="8"/>
  <c r="M1950" i="8" s="1"/>
  <c r="N1950" i="8" s="1"/>
  <c r="K1951" i="8"/>
  <c r="M1951" i="8" s="1"/>
  <c r="N1951" i="8" s="1"/>
  <c r="K1952" i="8"/>
  <c r="M1952" i="8" s="1"/>
  <c r="N1952" i="8" s="1"/>
  <c r="K1953" i="8"/>
  <c r="M1953" i="8" s="1"/>
  <c r="N1953" i="8" s="1"/>
  <c r="K1954" i="8"/>
  <c r="M1954" i="8" s="1"/>
  <c r="N1954" i="8" s="1"/>
  <c r="K1955" i="8"/>
  <c r="M1955" i="8" s="1"/>
  <c r="N1955" i="8" s="1"/>
  <c r="K1956" i="8"/>
  <c r="M1956" i="8" s="1"/>
  <c r="N1956" i="8" s="1"/>
  <c r="K1957" i="8"/>
  <c r="M1957" i="8" s="1"/>
  <c r="N1957" i="8" s="1"/>
  <c r="K1958" i="8"/>
  <c r="M1958" i="8" s="1"/>
  <c r="N1958" i="8" s="1"/>
  <c r="K1959" i="8"/>
  <c r="M1959" i="8" s="1"/>
  <c r="N1959" i="8" s="1"/>
  <c r="K1960" i="8"/>
  <c r="M1960" i="8" s="1"/>
  <c r="N1960" i="8" s="1"/>
  <c r="K1961" i="8"/>
  <c r="M1961" i="8" s="1"/>
  <c r="N1961" i="8" s="1"/>
  <c r="K1962" i="8"/>
  <c r="M1962" i="8" s="1"/>
  <c r="N1962" i="8" s="1"/>
  <c r="K1963" i="8"/>
  <c r="M1963" i="8" s="1"/>
  <c r="N1963" i="8" s="1"/>
  <c r="K1964" i="8"/>
  <c r="M1964" i="8" s="1"/>
  <c r="N1964" i="8" s="1"/>
  <c r="K1965" i="8"/>
  <c r="M1965" i="8" s="1"/>
  <c r="N1965" i="8" s="1"/>
  <c r="K1966" i="8"/>
  <c r="M1966" i="8" s="1"/>
  <c r="N1966" i="8" s="1"/>
  <c r="K1967" i="8"/>
  <c r="M1967" i="8" s="1"/>
  <c r="N1967" i="8" s="1"/>
  <c r="K1968" i="8"/>
  <c r="M1968" i="8" s="1"/>
  <c r="N1968" i="8" s="1"/>
  <c r="K1969" i="8"/>
  <c r="M1969" i="8" s="1"/>
  <c r="N1969" i="8" s="1"/>
  <c r="K1970" i="8"/>
  <c r="M1970" i="8" s="1"/>
  <c r="N1970" i="8" s="1"/>
  <c r="K1971" i="8"/>
  <c r="M1971" i="8" s="1"/>
  <c r="N1971" i="8" s="1"/>
  <c r="K1972" i="8"/>
  <c r="M1972" i="8" s="1"/>
  <c r="N1972" i="8" s="1"/>
  <c r="K1973" i="8"/>
  <c r="M1973" i="8" s="1"/>
  <c r="N1973" i="8" s="1"/>
  <c r="K1974" i="8"/>
  <c r="M1974" i="8" s="1"/>
  <c r="N1974" i="8" s="1"/>
  <c r="K1975" i="8"/>
  <c r="M1975" i="8" s="1"/>
  <c r="N1975" i="8" s="1"/>
  <c r="K1976" i="8"/>
  <c r="M1976" i="8" s="1"/>
  <c r="N1976" i="8" s="1"/>
  <c r="K1977" i="8"/>
  <c r="M1977" i="8" s="1"/>
  <c r="N1977" i="8" s="1"/>
  <c r="K1978" i="8"/>
  <c r="M1978" i="8" s="1"/>
  <c r="N1978" i="8" s="1"/>
  <c r="K1979" i="8"/>
  <c r="M1979" i="8" s="1"/>
  <c r="N1979" i="8" s="1"/>
  <c r="K1980" i="8"/>
  <c r="M1980" i="8" s="1"/>
  <c r="N1980" i="8" s="1"/>
  <c r="K1981" i="8"/>
  <c r="M1981" i="8" s="1"/>
  <c r="N1981" i="8" s="1"/>
  <c r="K1982" i="8"/>
  <c r="M1982" i="8" s="1"/>
  <c r="N1982" i="8" s="1"/>
  <c r="K1983" i="8"/>
  <c r="M1983" i="8" s="1"/>
  <c r="N1983" i="8" s="1"/>
  <c r="K1984" i="8"/>
  <c r="M1984" i="8" s="1"/>
  <c r="N1984" i="8" s="1"/>
  <c r="K1985" i="8"/>
  <c r="M1985" i="8" s="1"/>
  <c r="N1985" i="8" s="1"/>
  <c r="K1986" i="8"/>
  <c r="M1986" i="8" s="1"/>
  <c r="N1986" i="8" s="1"/>
  <c r="K1987" i="8"/>
  <c r="M1987" i="8" s="1"/>
  <c r="N1987" i="8" s="1"/>
  <c r="K1988" i="8"/>
  <c r="M1988" i="8" s="1"/>
  <c r="N1988" i="8" s="1"/>
  <c r="K1989" i="8"/>
  <c r="M1989" i="8" s="1"/>
  <c r="N1989" i="8" s="1"/>
  <c r="K1990" i="8"/>
  <c r="M1990" i="8" s="1"/>
  <c r="N1990" i="8" s="1"/>
  <c r="K1991" i="8"/>
  <c r="M1991" i="8" s="1"/>
  <c r="N1991" i="8" s="1"/>
  <c r="K1992" i="8"/>
  <c r="M1992" i="8" s="1"/>
  <c r="N1992" i="8" s="1"/>
  <c r="K1993" i="8"/>
  <c r="M1993" i="8" s="1"/>
  <c r="N1993" i="8" s="1"/>
  <c r="K1994" i="8"/>
  <c r="M1994" i="8" s="1"/>
  <c r="N1994" i="8" s="1"/>
  <c r="K1995" i="8"/>
  <c r="M1995" i="8" s="1"/>
  <c r="N1995" i="8" s="1"/>
  <c r="K1996" i="8"/>
  <c r="M1996" i="8" s="1"/>
  <c r="N1996" i="8" s="1"/>
  <c r="K1997" i="8"/>
  <c r="M1997" i="8" s="1"/>
  <c r="N1997" i="8" s="1"/>
  <c r="K1998" i="8"/>
  <c r="M1998" i="8" s="1"/>
  <c r="N1998" i="8" s="1"/>
  <c r="K1999" i="8"/>
  <c r="M1999" i="8" s="1"/>
  <c r="N1999" i="8" s="1"/>
  <c r="K2000" i="8"/>
  <c r="M2000" i="8" s="1"/>
  <c r="N2000" i="8" s="1"/>
  <c r="K2001" i="8"/>
  <c r="M2001" i="8" s="1"/>
  <c r="N2001" i="8" s="1"/>
  <c r="K2002" i="8"/>
  <c r="M2002" i="8" s="1"/>
  <c r="N2002" i="8" s="1"/>
  <c r="K2003" i="8"/>
  <c r="M2003" i="8" s="1"/>
  <c r="N2003" i="8" s="1"/>
  <c r="K2004" i="8"/>
  <c r="M2004" i="8" s="1"/>
  <c r="N2004" i="8" s="1"/>
  <c r="K2005" i="8"/>
  <c r="M2005" i="8" s="1"/>
  <c r="N2005" i="8" s="1"/>
  <c r="K2006" i="8"/>
  <c r="M2006" i="8" s="1"/>
  <c r="N2006" i="8" s="1"/>
  <c r="K2007" i="8"/>
  <c r="M2007" i="8" s="1"/>
  <c r="N2007" i="8" s="1"/>
  <c r="K2008" i="8"/>
  <c r="M2008" i="8" s="1"/>
  <c r="N2008" i="8" s="1"/>
  <c r="K2009" i="8"/>
  <c r="M2009" i="8" s="1"/>
  <c r="N2009" i="8" s="1"/>
  <c r="K2010" i="8"/>
  <c r="M2010" i="8" s="1"/>
  <c r="N2010" i="8" s="1"/>
  <c r="K2011" i="8"/>
  <c r="M2011" i="8" s="1"/>
  <c r="N2011" i="8" s="1"/>
  <c r="K2012" i="8"/>
  <c r="M2012" i="8" s="1"/>
  <c r="N2012" i="8" s="1"/>
  <c r="K2013" i="8"/>
  <c r="M2013" i="8" s="1"/>
  <c r="N2013" i="8" s="1"/>
  <c r="K2014" i="8"/>
  <c r="M2014" i="8" s="1"/>
  <c r="N2014" i="8" s="1"/>
  <c r="K2015" i="8"/>
  <c r="M2015" i="8" s="1"/>
  <c r="N2015" i="8" s="1"/>
  <c r="K2016" i="8"/>
  <c r="M2016" i="8" s="1"/>
  <c r="N2016" i="8" s="1"/>
  <c r="K2017" i="8"/>
  <c r="M2017" i="8" s="1"/>
  <c r="N2017" i="8" s="1"/>
  <c r="K2018" i="8"/>
  <c r="M2018" i="8" s="1"/>
  <c r="N2018" i="8" s="1"/>
  <c r="K2019" i="8"/>
  <c r="M2019" i="8" s="1"/>
  <c r="N2019" i="8" s="1"/>
  <c r="K2020" i="8"/>
  <c r="M2020" i="8" s="1"/>
  <c r="N2020" i="8" s="1"/>
  <c r="K2021" i="8"/>
  <c r="M2021" i="8" s="1"/>
  <c r="N2021" i="8" s="1"/>
  <c r="K2022" i="8"/>
  <c r="M2022" i="8" s="1"/>
  <c r="N2022" i="8" s="1"/>
  <c r="K2023" i="8"/>
  <c r="M2023" i="8" s="1"/>
  <c r="N2023" i="8" s="1"/>
  <c r="K2024" i="8"/>
  <c r="M2024" i="8" s="1"/>
  <c r="N2024" i="8" s="1"/>
  <c r="K2025" i="8"/>
  <c r="M2025" i="8" s="1"/>
  <c r="N2025" i="8" s="1"/>
  <c r="K2026" i="8"/>
  <c r="M2026" i="8" s="1"/>
  <c r="N2026" i="8" s="1"/>
  <c r="K2027" i="8"/>
  <c r="M2027" i="8" s="1"/>
  <c r="N2027" i="8" s="1"/>
  <c r="K2028" i="8"/>
  <c r="M2028" i="8" s="1"/>
  <c r="N2028" i="8" s="1"/>
  <c r="K2029" i="8"/>
  <c r="M2029" i="8" s="1"/>
  <c r="N2029" i="8" s="1"/>
  <c r="K2030" i="8"/>
  <c r="M2030" i="8" s="1"/>
  <c r="N2030" i="8" s="1"/>
  <c r="K2031" i="8"/>
  <c r="M2031" i="8" s="1"/>
  <c r="N2031" i="8" s="1"/>
  <c r="K2032" i="8"/>
  <c r="M2032" i="8" s="1"/>
  <c r="N2032" i="8" s="1"/>
  <c r="K2033" i="8"/>
  <c r="M2033" i="8" s="1"/>
  <c r="N2033" i="8" s="1"/>
  <c r="K2034" i="8"/>
  <c r="M2034" i="8" s="1"/>
  <c r="N2034" i="8" s="1"/>
  <c r="K2035" i="8"/>
  <c r="M2035" i="8" s="1"/>
  <c r="N2035" i="8" s="1"/>
  <c r="K2036" i="8"/>
  <c r="M2036" i="8" s="1"/>
  <c r="N2036" i="8" s="1"/>
  <c r="K2037" i="8"/>
  <c r="M2037" i="8" s="1"/>
  <c r="N2037" i="8" s="1"/>
  <c r="K2038" i="8"/>
  <c r="M2038" i="8" s="1"/>
  <c r="N2038" i="8" s="1"/>
  <c r="K2039" i="8"/>
  <c r="M2039" i="8" s="1"/>
  <c r="N2039" i="8" s="1"/>
  <c r="K2040" i="8"/>
  <c r="M2040" i="8" s="1"/>
  <c r="N2040" i="8" s="1"/>
  <c r="K2041" i="8"/>
  <c r="M2041" i="8" s="1"/>
  <c r="N2041" i="8" s="1"/>
  <c r="K2042" i="8"/>
  <c r="M2042" i="8" s="1"/>
  <c r="N2042" i="8" s="1"/>
  <c r="K2043" i="8"/>
  <c r="M2043" i="8" s="1"/>
  <c r="N2043" i="8" s="1"/>
  <c r="K2044" i="8"/>
  <c r="M2044" i="8" s="1"/>
  <c r="N2044" i="8" s="1"/>
  <c r="K2045" i="8"/>
  <c r="M2045" i="8" s="1"/>
  <c r="N2045" i="8" s="1"/>
  <c r="K2046" i="8"/>
  <c r="M2046" i="8" s="1"/>
  <c r="N2046" i="8" s="1"/>
  <c r="K2047" i="8"/>
  <c r="M2047" i="8" s="1"/>
  <c r="N2047" i="8" s="1"/>
  <c r="K2048" i="8"/>
  <c r="M2048" i="8" s="1"/>
  <c r="N2048" i="8" s="1"/>
  <c r="K2049" i="8"/>
  <c r="M2049" i="8" s="1"/>
  <c r="N2049" i="8" s="1"/>
  <c r="K2050" i="8"/>
  <c r="M2050" i="8" s="1"/>
  <c r="N2050" i="8" s="1"/>
  <c r="K2051" i="8"/>
  <c r="M2051" i="8" s="1"/>
  <c r="N2051" i="8" s="1"/>
  <c r="K2052" i="8"/>
  <c r="M2052" i="8" s="1"/>
  <c r="N2052" i="8" s="1"/>
  <c r="K2053" i="8"/>
  <c r="M2053" i="8" s="1"/>
  <c r="N2053" i="8" s="1"/>
  <c r="K2054" i="8"/>
  <c r="M2054" i="8" s="1"/>
  <c r="N2054" i="8" s="1"/>
  <c r="K2055" i="8"/>
  <c r="M2055" i="8" s="1"/>
  <c r="N2055" i="8" s="1"/>
  <c r="K2056" i="8"/>
  <c r="M2056" i="8" s="1"/>
  <c r="N2056" i="8" s="1"/>
  <c r="K2057" i="8"/>
  <c r="M2057" i="8" s="1"/>
  <c r="N2057" i="8" s="1"/>
  <c r="K2058" i="8"/>
  <c r="M2058" i="8" s="1"/>
  <c r="N2058" i="8" s="1"/>
  <c r="K2059" i="8"/>
  <c r="M2059" i="8" s="1"/>
  <c r="N2059" i="8" s="1"/>
  <c r="K2060" i="8"/>
  <c r="M2060" i="8" s="1"/>
  <c r="N2060" i="8" s="1"/>
  <c r="K2061" i="8"/>
  <c r="M2061" i="8" s="1"/>
  <c r="N2061" i="8" s="1"/>
  <c r="K2062" i="8"/>
  <c r="M2062" i="8" s="1"/>
  <c r="N2062" i="8" s="1"/>
  <c r="K2063" i="8"/>
  <c r="M2063" i="8" s="1"/>
  <c r="N2063" i="8" s="1"/>
  <c r="K2064" i="8"/>
  <c r="M2064" i="8" s="1"/>
  <c r="N2064" i="8" s="1"/>
  <c r="K2065" i="8"/>
  <c r="M2065" i="8" s="1"/>
  <c r="N2065" i="8" s="1"/>
  <c r="K2066" i="8"/>
  <c r="M2066" i="8" s="1"/>
  <c r="N2066" i="8" s="1"/>
  <c r="K2067" i="8"/>
  <c r="M2067" i="8" s="1"/>
  <c r="N2067" i="8" s="1"/>
  <c r="K2068" i="8"/>
  <c r="M2068" i="8" s="1"/>
  <c r="N2068" i="8" s="1"/>
  <c r="K2069" i="8"/>
  <c r="M2069" i="8" s="1"/>
  <c r="N2069" i="8" s="1"/>
  <c r="K2070" i="8"/>
  <c r="M2070" i="8" s="1"/>
  <c r="N2070" i="8" s="1"/>
  <c r="K2071" i="8"/>
  <c r="M2071" i="8" s="1"/>
  <c r="N2071" i="8" s="1"/>
  <c r="K2072" i="8"/>
  <c r="M2072" i="8" s="1"/>
  <c r="N2072" i="8" s="1"/>
  <c r="K2073" i="8"/>
  <c r="M2073" i="8" s="1"/>
  <c r="N2073" i="8" s="1"/>
  <c r="K2074" i="8"/>
  <c r="M2074" i="8" s="1"/>
  <c r="N2074" i="8" s="1"/>
  <c r="K2075" i="8"/>
  <c r="M2075" i="8" s="1"/>
  <c r="K2076" i="8"/>
  <c r="M2076" i="8" s="1"/>
  <c r="N2076" i="8" s="1"/>
  <c r="K2077" i="8"/>
  <c r="M2077" i="8" s="1"/>
  <c r="N2077" i="8" s="1"/>
  <c r="K2078" i="8"/>
  <c r="M2078" i="8" s="1"/>
  <c r="N2078" i="8" s="1"/>
  <c r="K2079" i="8"/>
  <c r="M2079" i="8" s="1"/>
  <c r="N2079" i="8" s="1"/>
  <c r="K2080" i="8"/>
  <c r="M2080" i="8" s="1"/>
  <c r="N2080" i="8" s="1"/>
  <c r="K2081" i="8"/>
  <c r="M2081" i="8" s="1"/>
  <c r="N2081" i="8" s="1"/>
  <c r="K2082" i="8"/>
  <c r="M2082" i="8" s="1"/>
  <c r="N2082" i="8" s="1"/>
  <c r="K2083" i="8"/>
  <c r="M2083" i="8" s="1"/>
  <c r="N2083" i="8" s="1"/>
  <c r="K2084" i="8"/>
  <c r="M2084" i="8" s="1"/>
  <c r="N2084" i="8" s="1"/>
  <c r="K2085" i="8"/>
  <c r="M2085" i="8" s="1"/>
  <c r="N2085" i="8" s="1"/>
  <c r="K2086" i="8"/>
  <c r="M2086" i="8" s="1"/>
  <c r="N2086" i="8" s="1"/>
  <c r="K2087" i="8"/>
  <c r="M2087" i="8" s="1"/>
  <c r="N2087" i="8" s="1"/>
  <c r="K2088" i="8"/>
  <c r="M2088" i="8" s="1"/>
  <c r="N2088" i="8" s="1"/>
  <c r="K2089" i="8"/>
  <c r="M2089" i="8" s="1"/>
  <c r="N2089" i="8" s="1"/>
  <c r="K2090" i="8"/>
  <c r="M2090" i="8" s="1"/>
  <c r="N2090" i="8" s="1"/>
  <c r="K2091" i="8"/>
  <c r="M2091" i="8" s="1"/>
  <c r="N2091" i="8" s="1"/>
  <c r="K2092" i="8"/>
  <c r="M2092" i="8" s="1"/>
  <c r="N2092" i="8" s="1"/>
  <c r="K2093" i="8"/>
  <c r="M2093" i="8" s="1"/>
  <c r="N2093" i="8" s="1"/>
  <c r="K2094" i="8"/>
  <c r="M2094" i="8" s="1"/>
  <c r="N2094" i="8" s="1"/>
  <c r="K2095" i="8"/>
  <c r="M2095" i="8" s="1"/>
  <c r="N2095" i="8" s="1"/>
  <c r="K2096" i="8"/>
  <c r="M2096" i="8" s="1"/>
  <c r="N2096" i="8" s="1"/>
  <c r="K2097" i="8"/>
  <c r="M2097" i="8" s="1"/>
  <c r="N2097" i="8" s="1"/>
  <c r="K2098" i="8"/>
  <c r="M2098" i="8" s="1"/>
  <c r="N2098" i="8" s="1"/>
  <c r="K2099" i="8"/>
  <c r="M2099" i="8" s="1"/>
  <c r="N2099" i="8" s="1"/>
  <c r="K2100" i="8"/>
  <c r="M2100" i="8" s="1"/>
  <c r="N2100" i="8" s="1"/>
  <c r="K2101" i="8"/>
  <c r="M2101" i="8" s="1"/>
  <c r="N2101" i="8" s="1"/>
  <c r="K2102" i="8"/>
  <c r="M2102" i="8" s="1"/>
  <c r="N2102" i="8" s="1"/>
  <c r="K2103" i="8"/>
  <c r="M2103" i="8" s="1"/>
  <c r="N2103" i="8" s="1"/>
  <c r="K2104" i="8"/>
  <c r="M2104" i="8" s="1"/>
  <c r="N2104" i="8" s="1"/>
  <c r="K2105" i="8"/>
  <c r="M2105" i="8" s="1"/>
  <c r="N2105" i="8" s="1"/>
  <c r="K2106" i="8"/>
  <c r="M2106" i="8" s="1"/>
  <c r="N2106" i="8" s="1"/>
  <c r="K2107" i="8"/>
  <c r="M2107" i="8" s="1"/>
  <c r="N2107" i="8" s="1"/>
  <c r="K2108" i="8"/>
  <c r="M2108" i="8" s="1"/>
  <c r="N2108" i="8" s="1"/>
  <c r="K2109" i="8"/>
  <c r="M2109" i="8" s="1"/>
  <c r="N2109" i="8" s="1"/>
  <c r="K2110" i="8"/>
  <c r="M2110" i="8" s="1"/>
  <c r="N2110" i="8" s="1"/>
  <c r="K2111" i="8"/>
  <c r="M2111" i="8" s="1"/>
  <c r="N2111" i="8" s="1"/>
  <c r="K2112" i="8"/>
  <c r="M2112" i="8" s="1"/>
  <c r="N2112" i="8" s="1"/>
  <c r="K2113" i="8"/>
  <c r="M2113" i="8" s="1"/>
  <c r="N2113" i="8" s="1"/>
  <c r="K2114" i="8"/>
  <c r="M2114" i="8" s="1"/>
  <c r="N2114" i="8" s="1"/>
  <c r="K2115" i="8"/>
  <c r="M2115" i="8" s="1"/>
  <c r="N2115" i="8" s="1"/>
  <c r="K2116" i="8"/>
  <c r="M2116" i="8" s="1"/>
  <c r="N2116" i="8" s="1"/>
  <c r="K2117" i="8"/>
  <c r="M2117" i="8" s="1"/>
  <c r="N2117" i="8" s="1"/>
  <c r="K2118" i="8"/>
  <c r="M2118" i="8" s="1"/>
  <c r="N2118" i="8" s="1"/>
  <c r="K2119" i="8"/>
  <c r="M2119" i="8" s="1"/>
  <c r="N2119" i="8" s="1"/>
  <c r="K2120" i="8"/>
  <c r="M2120" i="8" s="1"/>
  <c r="N2120" i="8" s="1"/>
  <c r="K2121" i="8"/>
  <c r="M2121" i="8" s="1"/>
  <c r="N2121" i="8" s="1"/>
  <c r="K2122" i="8"/>
  <c r="M2122" i="8" s="1"/>
  <c r="N2122" i="8" s="1"/>
  <c r="K2123" i="8"/>
  <c r="M2123" i="8" s="1"/>
  <c r="N2123" i="8" s="1"/>
  <c r="K2124" i="8"/>
  <c r="M2124" i="8" s="1"/>
  <c r="N2124" i="8" s="1"/>
  <c r="K2125" i="8"/>
  <c r="M2125" i="8" s="1"/>
  <c r="N2125" i="8" s="1"/>
  <c r="K2126" i="8"/>
  <c r="M2126" i="8" s="1"/>
  <c r="N2126" i="8" s="1"/>
  <c r="K2127" i="8"/>
  <c r="M2127" i="8" s="1"/>
  <c r="N2127" i="8" s="1"/>
  <c r="K2128" i="8"/>
  <c r="M2128" i="8" s="1"/>
  <c r="N2128" i="8" s="1"/>
  <c r="K2129" i="8"/>
  <c r="M2129" i="8" s="1"/>
  <c r="N2129" i="8" s="1"/>
  <c r="K2130" i="8"/>
  <c r="M2130" i="8" s="1"/>
  <c r="N2130" i="8" s="1"/>
  <c r="K2131" i="8"/>
  <c r="M2131" i="8" s="1"/>
  <c r="N2131" i="8" s="1"/>
  <c r="K2132" i="8"/>
  <c r="M2132" i="8" s="1"/>
  <c r="N2132" i="8" s="1"/>
  <c r="K2133" i="8"/>
  <c r="M2133" i="8" s="1"/>
  <c r="N2133" i="8" s="1"/>
  <c r="K2134" i="8"/>
  <c r="M2134" i="8" s="1"/>
  <c r="N2134" i="8" s="1"/>
  <c r="K2135" i="8"/>
  <c r="M2135" i="8" s="1"/>
  <c r="N2135" i="8" s="1"/>
  <c r="K2136" i="8"/>
  <c r="M2136" i="8" s="1"/>
  <c r="N2136" i="8" s="1"/>
  <c r="K2137" i="8"/>
  <c r="M2137" i="8" s="1"/>
  <c r="N2137" i="8" s="1"/>
  <c r="K2138" i="8"/>
  <c r="M2138" i="8" s="1"/>
  <c r="N2138" i="8" s="1"/>
  <c r="K2139" i="8"/>
  <c r="M2139" i="8" s="1"/>
  <c r="N2139" i="8" s="1"/>
  <c r="K2140" i="8"/>
  <c r="M2140" i="8" s="1"/>
  <c r="N2140" i="8" s="1"/>
  <c r="K2141" i="8"/>
  <c r="M2141" i="8" s="1"/>
  <c r="N2141" i="8" s="1"/>
  <c r="K2142" i="8"/>
  <c r="M2142" i="8" s="1"/>
  <c r="N2142" i="8" s="1"/>
  <c r="K2143" i="8"/>
  <c r="M2143" i="8" s="1"/>
  <c r="N2143" i="8" s="1"/>
  <c r="K2144" i="8"/>
  <c r="M2144" i="8" s="1"/>
  <c r="N2144" i="8" s="1"/>
  <c r="K2145" i="8"/>
  <c r="M2145" i="8" s="1"/>
  <c r="N2145" i="8" s="1"/>
  <c r="K2146" i="8"/>
  <c r="M2146" i="8" s="1"/>
  <c r="N2146" i="8" s="1"/>
  <c r="K2147" i="8"/>
  <c r="M2147" i="8" s="1"/>
  <c r="N2147" i="8" s="1"/>
  <c r="K2148" i="8"/>
  <c r="M2148" i="8" s="1"/>
  <c r="N2148" i="8" s="1"/>
  <c r="K2149" i="8"/>
  <c r="M2149" i="8" s="1"/>
  <c r="N2149" i="8" s="1"/>
  <c r="K2150" i="8"/>
  <c r="M2150" i="8" s="1"/>
  <c r="N2150" i="8" s="1"/>
  <c r="K2151" i="8"/>
  <c r="M2151" i="8" s="1"/>
  <c r="N2151" i="8" s="1"/>
  <c r="K2152" i="8"/>
  <c r="M2152" i="8" s="1"/>
  <c r="N2152" i="8" s="1"/>
  <c r="K2153" i="8"/>
  <c r="M2153" i="8" s="1"/>
  <c r="N2153" i="8" s="1"/>
  <c r="K2154" i="8"/>
  <c r="M2154" i="8" s="1"/>
  <c r="N2154" i="8" s="1"/>
  <c r="K2155" i="8"/>
  <c r="M2155" i="8" s="1"/>
  <c r="N2155" i="8" s="1"/>
  <c r="K2156" i="8"/>
  <c r="M2156" i="8" s="1"/>
  <c r="N2156" i="8" s="1"/>
  <c r="K2157" i="8"/>
  <c r="M2157" i="8" s="1"/>
  <c r="N2157" i="8" s="1"/>
  <c r="K2158" i="8"/>
  <c r="M2158" i="8" s="1"/>
  <c r="N2158" i="8" s="1"/>
  <c r="K2159" i="8"/>
  <c r="M2159" i="8" s="1"/>
  <c r="N2159" i="8" s="1"/>
  <c r="K2160" i="8"/>
  <c r="M2160" i="8" s="1"/>
  <c r="N2160" i="8" s="1"/>
  <c r="K2161" i="8"/>
  <c r="M2161" i="8" s="1"/>
  <c r="N2161" i="8" s="1"/>
  <c r="K2162" i="8"/>
  <c r="M2162" i="8" s="1"/>
  <c r="N2162" i="8" s="1"/>
  <c r="K2163" i="8"/>
  <c r="M2163" i="8" s="1"/>
  <c r="N2163" i="8" s="1"/>
  <c r="K2164" i="8"/>
  <c r="M2164" i="8" s="1"/>
  <c r="N2164" i="8" s="1"/>
  <c r="K2165" i="8"/>
  <c r="M2165" i="8" s="1"/>
  <c r="N2165" i="8" s="1"/>
  <c r="K2166" i="8"/>
  <c r="M2166" i="8" s="1"/>
  <c r="N2166" i="8" s="1"/>
  <c r="K2167" i="8"/>
  <c r="M2167" i="8" s="1"/>
  <c r="N2167" i="8" s="1"/>
  <c r="K2168" i="8"/>
  <c r="M2168" i="8" s="1"/>
  <c r="N2168" i="8" s="1"/>
  <c r="K2169" i="8"/>
  <c r="M2169" i="8" s="1"/>
  <c r="N2169" i="8" s="1"/>
  <c r="K2170" i="8"/>
  <c r="M2170" i="8" s="1"/>
  <c r="N2170" i="8" s="1"/>
  <c r="K2171" i="8"/>
  <c r="M2171" i="8" s="1"/>
  <c r="N2171" i="8" s="1"/>
  <c r="K2172" i="8"/>
  <c r="M2172" i="8" s="1"/>
  <c r="N2172" i="8" s="1"/>
  <c r="K2173" i="8"/>
  <c r="M2173" i="8" s="1"/>
  <c r="N2173" i="8" s="1"/>
  <c r="K2174" i="8"/>
  <c r="M2174" i="8" s="1"/>
  <c r="N2174" i="8" s="1"/>
  <c r="K2175" i="8"/>
  <c r="M2175" i="8" s="1"/>
  <c r="N2175" i="8" s="1"/>
  <c r="K2176" i="8"/>
  <c r="M2176" i="8" s="1"/>
  <c r="N2176" i="8" s="1"/>
  <c r="K2177" i="8"/>
  <c r="M2177" i="8" s="1"/>
  <c r="N2177" i="8" s="1"/>
  <c r="K2178" i="8"/>
  <c r="M2178" i="8" s="1"/>
  <c r="N2178" i="8" s="1"/>
  <c r="K2179" i="8"/>
  <c r="M2179" i="8" s="1"/>
  <c r="N2179" i="8" s="1"/>
  <c r="K2180" i="8"/>
  <c r="M2180" i="8" s="1"/>
  <c r="N2180" i="8" s="1"/>
  <c r="K2181" i="8"/>
  <c r="M2181" i="8" s="1"/>
  <c r="N2181" i="8" s="1"/>
  <c r="K2182" i="8"/>
  <c r="M2182" i="8" s="1"/>
  <c r="N2182" i="8" s="1"/>
  <c r="K2183" i="8"/>
  <c r="M2183" i="8" s="1"/>
  <c r="N2183" i="8" s="1"/>
  <c r="K2184" i="8"/>
  <c r="M2184" i="8" s="1"/>
  <c r="N2184" i="8" s="1"/>
  <c r="K2185" i="8"/>
  <c r="M2185" i="8" s="1"/>
  <c r="N2185" i="8" s="1"/>
  <c r="K2186" i="8"/>
  <c r="M2186" i="8" s="1"/>
  <c r="N2186" i="8" s="1"/>
  <c r="K2187" i="8"/>
  <c r="M2187" i="8" s="1"/>
  <c r="N2187" i="8" s="1"/>
  <c r="K2188" i="8"/>
  <c r="M2188" i="8" s="1"/>
  <c r="N2188" i="8" s="1"/>
  <c r="K2189" i="8"/>
  <c r="M2189" i="8" s="1"/>
  <c r="N2189" i="8" s="1"/>
  <c r="K2190" i="8"/>
  <c r="M2190" i="8" s="1"/>
  <c r="N2190" i="8" s="1"/>
  <c r="K2191" i="8"/>
  <c r="M2191" i="8" s="1"/>
  <c r="N2191" i="8" s="1"/>
  <c r="K2192" i="8"/>
  <c r="M2192" i="8" s="1"/>
  <c r="N2192" i="8" s="1"/>
  <c r="K2193" i="8"/>
  <c r="M2193" i="8" s="1"/>
  <c r="N2193" i="8" s="1"/>
  <c r="K2194" i="8"/>
  <c r="M2194" i="8" s="1"/>
  <c r="N2194" i="8" s="1"/>
  <c r="K2195" i="8"/>
  <c r="M2195" i="8" s="1"/>
  <c r="N2195" i="8" s="1"/>
  <c r="K2196" i="8"/>
  <c r="M2196" i="8" s="1"/>
  <c r="N2196" i="8" s="1"/>
  <c r="K2197" i="8"/>
  <c r="M2197" i="8" s="1"/>
  <c r="N2197" i="8" s="1"/>
  <c r="K2198" i="8"/>
  <c r="M2198" i="8" s="1"/>
  <c r="N2198" i="8" s="1"/>
  <c r="K2199" i="8"/>
  <c r="M2199" i="8" s="1"/>
  <c r="N2199" i="8" s="1"/>
  <c r="K2200" i="8"/>
  <c r="M2200" i="8" s="1"/>
  <c r="N2200" i="8" s="1"/>
  <c r="K2201" i="8"/>
  <c r="M2201" i="8" s="1"/>
  <c r="N2201" i="8" s="1"/>
  <c r="K2202" i="8"/>
  <c r="M2202" i="8" s="1"/>
  <c r="N2202" i="8" s="1"/>
  <c r="K2203" i="8"/>
  <c r="M2203" i="8" s="1"/>
  <c r="N2203" i="8" s="1"/>
  <c r="K2204" i="8"/>
  <c r="M2204" i="8" s="1"/>
  <c r="N2204" i="8" s="1"/>
  <c r="K2205" i="8"/>
  <c r="M2205" i="8" s="1"/>
  <c r="N2205" i="8" s="1"/>
  <c r="K2206" i="8"/>
  <c r="M2206" i="8" s="1"/>
  <c r="N2206" i="8" s="1"/>
  <c r="K2207" i="8"/>
  <c r="M2207" i="8" s="1"/>
  <c r="N2207" i="8" s="1"/>
  <c r="K2208" i="8"/>
  <c r="M2208" i="8" s="1"/>
  <c r="N2208" i="8" s="1"/>
  <c r="K2209" i="8"/>
  <c r="M2209" i="8" s="1"/>
  <c r="N2209" i="8" s="1"/>
  <c r="K2210" i="8"/>
  <c r="M2210" i="8" s="1"/>
  <c r="N2210" i="8" s="1"/>
  <c r="K2211" i="8"/>
  <c r="M2211" i="8" s="1"/>
  <c r="N2211" i="8" s="1"/>
  <c r="K2212" i="8"/>
  <c r="M2212" i="8" s="1"/>
  <c r="N2212" i="8" s="1"/>
  <c r="K2213" i="8"/>
  <c r="M2213" i="8" s="1"/>
  <c r="N2213" i="8" s="1"/>
  <c r="K2214" i="8"/>
  <c r="M2214" i="8" s="1"/>
  <c r="N2214" i="8" s="1"/>
  <c r="K2215" i="8"/>
  <c r="M2215" i="8" s="1"/>
  <c r="N2215" i="8" s="1"/>
  <c r="K2216" i="8"/>
  <c r="M2216" i="8" s="1"/>
  <c r="N2216" i="8" s="1"/>
  <c r="K2217" i="8"/>
  <c r="M2217" i="8" s="1"/>
  <c r="N2217" i="8" s="1"/>
  <c r="K2218" i="8"/>
  <c r="M2218" i="8" s="1"/>
  <c r="N2218" i="8" s="1"/>
  <c r="K2219" i="8"/>
  <c r="M2219" i="8" s="1"/>
  <c r="K2220" i="8"/>
  <c r="M2220" i="8" s="1"/>
  <c r="N2220" i="8" s="1"/>
  <c r="K2221" i="8"/>
  <c r="M2221" i="8" s="1"/>
  <c r="N2221" i="8" s="1"/>
  <c r="K2222" i="8"/>
  <c r="M2222" i="8" s="1"/>
  <c r="N2222" i="8" s="1"/>
  <c r="K2223" i="8"/>
  <c r="M2223" i="8" s="1"/>
  <c r="N2223" i="8" s="1"/>
  <c r="K2224" i="8"/>
  <c r="M2224" i="8" s="1"/>
  <c r="N2224" i="8" s="1"/>
  <c r="K2225" i="8"/>
  <c r="M2225" i="8" s="1"/>
  <c r="N2225" i="8" s="1"/>
  <c r="K2226" i="8"/>
  <c r="M2226" i="8" s="1"/>
  <c r="N2226" i="8" s="1"/>
  <c r="K2227" i="8"/>
  <c r="M2227" i="8" s="1"/>
  <c r="N2227" i="8" s="1"/>
  <c r="K2228" i="8"/>
  <c r="M2228" i="8" s="1"/>
  <c r="N2228" i="8" s="1"/>
  <c r="K2229" i="8"/>
  <c r="M2229" i="8" s="1"/>
  <c r="N2229" i="8" s="1"/>
  <c r="K2230" i="8"/>
  <c r="M2230" i="8" s="1"/>
  <c r="N2230" i="8" s="1"/>
  <c r="K2231" i="8"/>
  <c r="M2231" i="8" s="1"/>
  <c r="N2231" i="8" s="1"/>
  <c r="K2232" i="8"/>
  <c r="M2232" i="8" s="1"/>
  <c r="N2232" i="8" s="1"/>
  <c r="K2233" i="8"/>
  <c r="M2233" i="8" s="1"/>
  <c r="N2233" i="8" s="1"/>
  <c r="K2234" i="8"/>
  <c r="M2234" i="8" s="1"/>
  <c r="N2234" i="8" s="1"/>
  <c r="K2235" i="8"/>
  <c r="M2235" i="8" s="1"/>
  <c r="N2235" i="8" s="1"/>
  <c r="K2236" i="8"/>
  <c r="M2236" i="8" s="1"/>
  <c r="N2236" i="8" s="1"/>
  <c r="K2237" i="8"/>
  <c r="M2237" i="8" s="1"/>
  <c r="N2237" i="8" s="1"/>
  <c r="K2238" i="8"/>
  <c r="M2238" i="8" s="1"/>
  <c r="N2238" i="8" s="1"/>
  <c r="K2239" i="8"/>
  <c r="M2239" i="8" s="1"/>
  <c r="N2239" i="8" s="1"/>
  <c r="K2240" i="8"/>
  <c r="M2240" i="8" s="1"/>
  <c r="N2240" i="8" s="1"/>
  <c r="K2241" i="8"/>
  <c r="M2241" i="8" s="1"/>
  <c r="N2241" i="8" s="1"/>
  <c r="K2242" i="8"/>
  <c r="M2242" i="8" s="1"/>
  <c r="N2242" i="8" s="1"/>
  <c r="K2243" i="8"/>
  <c r="M2243" i="8" s="1"/>
  <c r="N2243" i="8" s="1"/>
  <c r="K2244" i="8"/>
  <c r="M2244" i="8" s="1"/>
  <c r="N2244" i="8" s="1"/>
  <c r="K2245" i="8"/>
  <c r="M2245" i="8" s="1"/>
  <c r="N2245" i="8" s="1"/>
  <c r="K2246" i="8"/>
  <c r="M2246" i="8" s="1"/>
  <c r="N2246" i="8" s="1"/>
  <c r="K2247" i="8"/>
  <c r="M2247" i="8" s="1"/>
  <c r="N2247" i="8" s="1"/>
  <c r="K2248" i="8"/>
  <c r="M2248" i="8" s="1"/>
  <c r="K2249" i="8"/>
  <c r="M2249" i="8" s="1"/>
  <c r="N2249" i="8" s="1"/>
  <c r="K2250" i="8"/>
  <c r="M2250" i="8" s="1"/>
  <c r="N2250" i="8" s="1"/>
  <c r="K2251" i="8"/>
  <c r="M2251" i="8" s="1"/>
  <c r="N2251" i="8" s="1"/>
  <c r="K2252" i="8"/>
  <c r="M2252" i="8" s="1"/>
  <c r="N2252" i="8" s="1"/>
  <c r="K2253" i="8"/>
  <c r="M2253" i="8" s="1"/>
  <c r="N2253" i="8" s="1"/>
  <c r="K2254" i="8"/>
  <c r="M2254" i="8" s="1"/>
  <c r="N2254" i="8" s="1"/>
  <c r="K2255" i="8"/>
  <c r="M2255" i="8" s="1"/>
  <c r="N2255" i="8" s="1"/>
  <c r="K2256" i="8"/>
  <c r="M2256" i="8" s="1"/>
  <c r="N2256" i="8" s="1"/>
  <c r="K2257" i="8"/>
  <c r="M2257" i="8" s="1"/>
  <c r="N2257" i="8" s="1"/>
  <c r="K2258" i="8"/>
  <c r="M2258" i="8" s="1"/>
  <c r="N2258" i="8" s="1"/>
  <c r="K2259" i="8"/>
  <c r="M2259" i="8" s="1"/>
  <c r="N2259" i="8" s="1"/>
  <c r="K2260" i="8"/>
  <c r="M2260" i="8" s="1"/>
  <c r="N2260" i="8" s="1"/>
  <c r="K2261" i="8"/>
  <c r="M2261" i="8" s="1"/>
  <c r="N2261" i="8" s="1"/>
  <c r="K2262" i="8"/>
  <c r="M2262" i="8" s="1"/>
  <c r="N2262" i="8" s="1"/>
  <c r="K2263" i="8"/>
  <c r="M2263" i="8" s="1"/>
  <c r="N2263" i="8" s="1"/>
  <c r="K2264" i="8"/>
  <c r="M2264" i="8" s="1"/>
  <c r="N2264" i="8" s="1"/>
  <c r="K2265" i="8"/>
  <c r="M2265" i="8" s="1"/>
  <c r="N2265" i="8" s="1"/>
  <c r="K2266" i="8"/>
  <c r="M2266" i="8" s="1"/>
  <c r="N2266" i="8" s="1"/>
  <c r="K2267" i="8"/>
  <c r="M2267" i="8" s="1"/>
  <c r="N2267" i="8" s="1"/>
  <c r="K2268" i="8"/>
  <c r="M2268" i="8" s="1"/>
  <c r="N2268" i="8" s="1"/>
  <c r="K2269" i="8"/>
  <c r="M2269" i="8" s="1"/>
  <c r="N2269" i="8" s="1"/>
  <c r="K2270" i="8"/>
  <c r="M2270" i="8" s="1"/>
  <c r="N2270" i="8" s="1"/>
  <c r="K2271" i="8"/>
  <c r="M2271" i="8" s="1"/>
  <c r="N2271" i="8" s="1"/>
  <c r="K2272" i="8"/>
  <c r="M2272" i="8" s="1"/>
  <c r="K2273" i="8"/>
  <c r="M2273" i="8" s="1"/>
  <c r="N2273" i="8" s="1"/>
  <c r="K2274" i="8"/>
  <c r="M2274" i="8" s="1"/>
  <c r="N2274" i="8" s="1"/>
  <c r="K2275" i="8"/>
  <c r="M2275" i="8" s="1"/>
  <c r="N2275" i="8" s="1"/>
  <c r="K2276" i="8"/>
  <c r="M2276" i="8" s="1"/>
  <c r="N2276" i="8" s="1"/>
  <c r="K2277" i="8"/>
  <c r="M2277" i="8" s="1"/>
  <c r="N2277" i="8" s="1"/>
  <c r="K2278" i="8"/>
  <c r="M2278" i="8" s="1"/>
  <c r="N2278" i="8" s="1"/>
  <c r="K2279" i="8"/>
  <c r="M2279" i="8" s="1"/>
  <c r="N2279" i="8" s="1"/>
  <c r="K2280" i="8"/>
  <c r="M2280" i="8" s="1"/>
  <c r="N2280" i="8" s="1"/>
  <c r="K2281" i="8"/>
  <c r="M2281" i="8" s="1"/>
  <c r="N2281" i="8" s="1"/>
  <c r="K2282" i="8"/>
  <c r="M2282" i="8" s="1"/>
  <c r="N2282" i="8" s="1"/>
  <c r="K2283" i="8"/>
  <c r="M2283" i="8" s="1"/>
  <c r="N2283" i="8" s="1"/>
  <c r="K2284" i="8"/>
  <c r="M2284" i="8" s="1"/>
  <c r="N2284" i="8" s="1"/>
  <c r="K2285" i="8"/>
  <c r="M2285" i="8" s="1"/>
  <c r="N2285" i="8" s="1"/>
  <c r="K2286" i="8"/>
  <c r="M2286" i="8" s="1"/>
  <c r="N2286" i="8" s="1"/>
  <c r="K2287" i="8"/>
  <c r="M2287" i="8" s="1"/>
  <c r="N2287" i="8" s="1"/>
  <c r="K2288" i="8"/>
  <c r="M2288" i="8" s="1"/>
  <c r="N2288" i="8" s="1"/>
  <c r="K2289" i="8"/>
  <c r="M2289" i="8" s="1"/>
  <c r="N2289" i="8" s="1"/>
  <c r="K2290" i="8"/>
  <c r="M2290" i="8" s="1"/>
  <c r="N2290" i="8" s="1"/>
  <c r="K2291" i="8"/>
  <c r="M2291" i="8" s="1"/>
  <c r="N2291" i="8" s="1"/>
  <c r="K2292" i="8"/>
  <c r="M2292" i="8" s="1"/>
  <c r="N2292" i="8" s="1"/>
  <c r="K2293" i="8"/>
  <c r="M2293" i="8" s="1"/>
  <c r="N2293" i="8" s="1"/>
  <c r="K2294" i="8"/>
  <c r="M2294" i="8" s="1"/>
  <c r="N2294" i="8" s="1"/>
  <c r="K2295" i="8"/>
  <c r="M2295" i="8" s="1"/>
  <c r="N2295" i="8" s="1"/>
  <c r="K2296" i="8"/>
  <c r="M2296" i="8" s="1"/>
  <c r="K2297" i="8"/>
  <c r="M2297" i="8" s="1"/>
  <c r="N2297" i="8" s="1"/>
  <c r="K2298" i="8"/>
  <c r="M2298" i="8" s="1"/>
  <c r="N2298" i="8" s="1"/>
  <c r="K2299" i="8"/>
  <c r="M2299" i="8" s="1"/>
  <c r="N2299" i="8" s="1"/>
  <c r="K2300" i="8"/>
  <c r="M2300" i="8" s="1"/>
  <c r="N2300" i="8" s="1"/>
  <c r="K2301" i="8"/>
  <c r="M2301" i="8" s="1"/>
  <c r="N2301" i="8" s="1"/>
  <c r="K2302" i="8"/>
  <c r="M2302" i="8" s="1"/>
  <c r="N2302" i="8" s="1"/>
  <c r="K2303" i="8"/>
  <c r="M2303" i="8" s="1"/>
  <c r="N2303" i="8" s="1"/>
  <c r="K2304" i="8"/>
  <c r="M2304" i="8" s="1"/>
  <c r="N2304" i="8" s="1"/>
  <c r="K2305" i="8"/>
  <c r="M2305" i="8" s="1"/>
  <c r="N2305" i="8" s="1"/>
  <c r="K2306" i="8"/>
  <c r="M2306" i="8" s="1"/>
  <c r="N2306" i="8" s="1"/>
  <c r="K2307" i="8"/>
  <c r="M2307" i="8" s="1"/>
  <c r="N2307" i="8" s="1"/>
  <c r="K2308" i="8"/>
  <c r="M2308" i="8" s="1"/>
  <c r="N2308" i="8" s="1"/>
  <c r="K2309" i="8"/>
  <c r="M2309" i="8" s="1"/>
  <c r="N2309" i="8" s="1"/>
  <c r="K2310" i="8"/>
  <c r="M2310" i="8" s="1"/>
  <c r="N2310" i="8" s="1"/>
  <c r="K2311" i="8"/>
  <c r="M2311" i="8" s="1"/>
  <c r="N2311" i="8" s="1"/>
  <c r="K2312" i="8"/>
  <c r="M2312" i="8" s="1"/>
  <c r="N2312" i="8" s="1"/>
  <c r="K2313" i="8"/>
  <c r="M2313" i="8" s="1"/>
  <c r="N2313" i="8" s="1"/>
  <c r="K2314" i="8"/>
  <c r="M2314" i="8" s="1"/>
  <c r="N2314" i="8" s="1"/>
  <c r="K2315" i="8"/>
  <c r="M2315" i="8" s="1"/>
  <c r="N2315" i="8" s="1"/>
  <c r="K2316" i="8"/>
  <c r="M2316" i="8" s="1"/>
  <c r="N2316" i="8" s="1"/>
  <c r="K2317" i="8"/>
  <c r="M2317" i="8" s="1"/>
  <c r="N2317" i="8" s="1"/>
  <c r="K2318" i="8"/>
  <c r="M2318" i="8" s="1"/>
  <c r="N2318" i="8" s="1"/>
  <c r="K2319" i="8"/>
  <c r="M2319" i="8" s="1"/>
  <c r="N2319" i="8" s="1"/>
  <c r="K2320" i="8"/>
  <c r="M2320" i="8" s="1"/>
  <c r="K2321" i="8"/>
  <c r="M2321" i="8" s="1"/>
  <c r="N2321" i="8" s="1"/>
  <c r="K2322" i="8"/>
  <c r="M2322" i="8" s="1"/>
  <c r="N2322" i="8" s="1"/>
  <c r="K2323" i="8"/>
  <c r="M2323" i="8" s="1"/>
  <c r="N2323" i="8" s="1"/>
  <c r="K2324" i="8"/>
  <c r="M2324" i="8" s="1"/>
  <c r="N2324" i="8" s="1"/>
  <c r="K2325" i="8"/>
  <c r="M2325" i="8" s="1"/>
  <c r="N2325" i="8" s="1"/>
  <c r="K2326" i="8"/>
  <c r="M2326" i="8" s="1"/>
  <c r="N2326" i="8" s="1"/>
  <c r="K2327" i="8"/>
  <c r="M2327" i="8" s="1"/>
  <c r="N2327" i="8" s="1"/>
  <c r="K2328" i="8"/>
  <c r="M2328" i="8" s="1"/>
  <c r="N2328" i="8" s="1"/>
  <c r="K2329" i="8"/>
  <c r="M2329" i="8" s="1"/>
  <c r="N2329" i="8" s="1"/>
  <c r="K2330" i="8"/>
  <c r="M2330" i="8" s="1"/>
  <c r="N2330" i="8" s="1"/>
  <c r="K2331" i="8"/>
  <c r="M2331" i="8" s="1"/>
  <c r="N2331" i="8" s="1"/>
  <c r="K2332" i="8"/>
  <c r="M2332" i="8" s="1"/>
  <c r="N2332" i="8" s="1"/>
  <c r="K2333" i="8"/>
  <c r="M2333" i="8" s="1"/>
  <c r="N2333" i="8" s="1"/>
  <c r="K2334" i="8"/>
  <c r="M2334" i="8" s="1"/>
  <c r="N2334" i="8" s="1"/>
  <c r="K2335" i="8"/>
  <c r="M2335" i="8" s="1"/>
  <c r="N2335" i="8" s="1"/>
  <c r="K2336" i="8"/>
  <c r="M2336" i="8" s="1"/>
  <c r="N2336" i="8" s="1"/>
  <c r="K2337" i="8"/>
  <c r="M2337" i="8" s="1"/>
  <c r="N2337" i="8" s="1"/>
  <c r="K2338" i="8"/>
  <c r="M2338" i="8" s="1"/>
  <c r="N2338" i="8" s="1"/>
  <c r="K2339" i="8"/>
  <c r="M2339" i="8" s="1"/>
  <c r="K2340" i="8"/>
  <c r="M2340" i="8" s="1"/>
  <c r="N2340" i="8" s="1"/>
  <c r="K2341" i="8"/>
  <c r="M2341" i="8" s="1"/>
  <c r="N2341" i="8" s="1"/>
  <c r="K2342" i="8"/>
  <c r="M2342" i="8" s="1"/>
  <c r="N2342" i="8" s="1"/>
  <c r="K2343" i="8"/>
  <c r="M2343" i="8" s="1"/>
  <c r="N2343" i="8" s="1"/>
  <c r="K2344" i="8"/>
  <c r="M2344" i="8" s="1"/>
  <c r="N2344" i="8" s="1"/>
  <c r="K2345" i="8"/>
  <c r="M2345" i="8" s="1"/>
  <c r="N2345" i="8" s="1"/>
  <c r="K2346" i="8"/>
  <c r="M2346" i="8" s="1"/>
  <c r="N2346" i="8" s="1"/>
  <c r="K2347" i="8"/>
  <c r="M2347" i="8" s="1"/>
  <c r="N2347" i="8" s="1"/>
  <c r="K2348" i="8"/>
  <c r="M2348" i="8" s="1"/>
  <c r="N2348" i="8" s="1"/>
  <c r="K2349" i="8"/>
  <c r="M2349" i="8" s="1"/>
  <c r="N2349" i="8" s="1"/>
  <c r="K2350" i="8"/>
  <c r="M2350" i="8" s="1"/>
  <c r="N2350" i="8" s="1"/>
  <c r="K2351" i="8"/>
  <c r="M2351" i="8" s="1"/>
  <c r="N2351" i="8" s="1"/>
  <c r="K2352" i="8"/>
  <c r="M2352" i="8" s="1"/>
  <c r="N2352" i="8" s="1"/>
  <c r="K2353" i="8"/>
  <c r="M2353" i="8" s="1"/>
  <c r="N2353" i="8" s="1"/>
  <c r="K2354" i="8"/>
  <c r="M2354" i="8" s="1"/>
  <c r="N2354" i="8" s="1"/>
  <c r="K2355" i="8"/>
  <c r="M2355" i="8" s="1"/>
  <c r="N2355" i="8" s="1"/>
  <c r="K2356" i="8"/>
  <c r="M2356" i="8" s="1"/>
  <c r="N2356" i="8" s="1"/>
  <c r="K2357" i="8"/>
  <c r="M2357" i="8" s="1"/>
  <c r="N2357" i="8" s="1"/>
  <c r="K2358" i="8"/>
  <c r="M2358" i="8" s="1"/>
  <c r="N2358" i="8" s="1"/>
  <c r="K2359" i="8"/>
  <c r="M2359" i="8" s="1"/>
  <c r="N2359" i="8" s="1"/>
  <c r="K2360" i="8"/>
  <c r="M2360" i="8" s="1"/>
  <c r="N2360" i="8" s="1"/>
  <c r="K2361" i="8"/>
  <c r="M2361" i="8" s="1"/>
  <c r="K2362" i="8"/>
  <c r="M2362" i="8" s="1"/>
  <c r="N2362" i="8" s="1"/>
  <c r="K2363" i="8"/>
  <c r="M2363" i="8" s="1"/>
  <c r="N2363" i="8" s="1"/>
  <c r="K2364" i="8"/>
  <c r="M2364" i="8" s="1"/>
  <c r="N2364" i="8" s="1"/>
  <c r="K2365" i="8"/>
  <c r="M2365" i="8" s="1"/>
  <c r="N2365" i="8" s="1"/>
  <c r="K2366" i="8"/>
  <c r="M2366" i="8" s="1"/>
  <c r="N2366" i="8" s="1"/>
  <c r="K2367" i="8"/>
  <c r="M2367" i="8" s="1"/>
  <c r="N2367" i="8" s="1"/>
  <c r="K2368" i="8"/>
  <c r="M2368" i="8" s="1"/>
  <c r="N2368" i="8" s="1"/>
  <c r="K2369" i="8"/>
  <c r="M2369" i="8" s="1"/>
  <c r="N2369" i="8" s="1"/>
  <c r="K2370" i="8"/>
  <c r="M2370" i="8" s="1"/>
  <c r="N2370" i="8" s="1"/>
  <c r="K2371" i="8"/>
  <c r="M2371" i="8" s="1"/>
  <c r="N2371" i="8" s="1"/>
  <c r="K2372" i="8"/>
  <c r="M2372" i="8" s="1"/>
  <c r="N2372" i="8" s="1"/>
  <c r="K2373" i="8"/>
  <c r="M2373" i="8" s="1"/>
  <c r="N2373" i="8" s="1"/>
  <c r="K2374" i="8"/>
  <c r="M2374" i="8" s="1"/>
  <c r="N2374" i="8" s="1"/>
  <c r="K2375" i="8"/>
  <c r="M2375" i="8" s="1"/>
  <c r="N2375" i="8" s="1"/>
  <c r="K2376" i="8"/>
  <c r="M2376" i="8" s="1"/>
  <c r="N2376" i="8" s="1"/>
  <c r="K2377" i="8"/>
  <c r="M2377" i="8" s="1"/>
  <c r="N2377" i="8" s="1"/>
  <c r="K2378" i="8"/>
  <c r="M2378" i="8" s="1"/>
  <c r="N2378" i="8" s="1"/>
  <c r="K2379" i="8"/>
  <c r="M2379" i="8" s="1"/>
  <c r="K2380" i="8"/>
  <c r="M2380" i="8" s="1"/>
  <c r="N2380" i="8" s="1"/>
  <c r="K2381" i="8"/>
  <c r="M2381" i="8" s="1"/>
  <c r="N2381" i="8" s="1"/>
  <c r="K2382" i="8"/>
  <c r="M2382" i="8" s="1"/>
  <c r="N2382" i="8" s="1"/>
  <c r="K2383" i="8"/>
  <c r="M2383" i="8" s="1"/>
  <c r="N2383" i="8" s="1"/>
  <c r="K2384" i="8"/>
  <c r="M2384" i="8" s="1"/>
  <c r="N2384" i="8" s="1"/>
  <c r="K2385" i="8"/>
  <c r="M2385" i="8" s="1"/>
  <c r="N2385" i="8" s="1"/>
  <c r="K2386" i="8"/>
  <c r="M2386" i="8" s="1"/>
  <c r="N2386" i="8" s="1"/>
  <c r="K2387" i="8"/>
  <c r="M2387" i="8" s="1"/>
  <c r="N2387" i="8" s="1"/>
  <c r="K2388" i="8"/>
  <c r="M2388" i="8" s="1"/>
  <c r="N2388" i="8" s="1"/>
  <c r="K2389" i="8"/>
  <c r="M2389" i="8" s="1"/>
  <c r="N2389" i="8" s="1"/>
  <c r="K2390" i="8"/>
  <c r="M2390" i="8" s="1"/>
  <c r="N2390" i="8" s="1"/>
  <c r="K2391" i="8"/>
  <c r="M2391" i="8" s="1"/>
  <c r="N2391" i="8" s="1"/>
  <c r="K2392" i="8"/>
  <c r="M2392" i="8" s="1"/>
  <c r="N2392" i="8" s="1"/>
  <c r="K2393" i="8"/>
  <c r="M2393" i="8" s="1"/>
  <c r="N2393" i="8" s="1"/>
  <c r="K2394" i="8"/>
  <c r="M2394" i="8" s="1"/>
  <c r="N2394" i="8" s="1"/>
  <c r="K2395" i="8"/>
  <c r="M2395" i="8" s="1"/>
  <c r="N2395" i="8" s="1"/>
  <c r="K2396" i="8"/>
  <c r="M2396" i="8" s="1"/>
  <c r="N2396" i="8" s="1"/>
  <c r="K2397" i="8"/>
  <c r="M2397" i="8" s="1"/>
  <c r="K2398" i="8"/>
  <c r="M2398" i="8" s="1"/>
  <c r="N2398" i="8" s="1"/>
  <c r="K2399" i="8"/>
  <c r="M2399" i="8" s="1"/>
  <c r="N2399" i="8" s="1"/>
  <c r="K2400" i="8"/>
  <c r="M2400" i="8" s="1"/>
  <c r="N2400" i="8" s="1"/>
  <c r="K2401" i="8"/>
  <c r="M2401" i="8" s="1"/>
  <c r="N2401" i="8" s="1"/>
  <c r="K2402" i="8"/>
  <c r="M2402" i="8" s="1"/>
  <c r="N2402" i="8" s="1"/>
  <c r="K2403" i="8"/>
  <c r="M2403" i="8" s="1"/>
  <c r="N2403" i="8" s="1"/>
  <c r="K2404" i="8"/>
  <c r="M2404" i="8" s="1"/>
  <c r="N2404" i="8" s="1"/>
  <c r="K2405" i="8"/>
  <c r="M2405" i="8" s="1"/>
  <c r="N2405" i="8" s="1"/>
  <c r="K2406" i="8"/>
  <c r="M2406" i="8" s="1"/>
  <c r="N2406" i="8" s="1"/>
  <c r="K2407" i="8"/>
  <c r="M2407" i="8" s="1"/>
  <c r="N2407" i="8" s="1"/>
  <c r="K2408" i="8"/>
  <c r="M2408" i="8" s="1"/>
  <c r="N2408" i="8" s="1"/>
  <c r="K2409" i="8"/>
  <c r="M2409" i="8" s="1"/>
  <c r="N2409" i="8" s="1"/>
  <c r="K2410" i="8"/>
  <c r="M2410" i="8" s="1"/>
  <c r="N2410" i="8" s="1"/>
  <c r="K2411" i="8"/>
  <c r="M2411" i="8" s="1"/>
  <c r="N2411" i="8" s="1"/>
  <c r="K2412" i="8"/>
  <c r="M2412" i="8" s="1"/>
  <c r="N2412" i="8" s="1"/>
  <c r="K2413" i="8"/>
  <c r="M2413" i="8" s="1"/>
  <c r="N2413" i="8" s="1"/>
  <c r="K2414" i="8"/>
  <c r="M2414" i="8" s="1"/>
  <c r="N2414" i="8" s="1"/>
  <c r="K2415" i="8"/>
  <c r="M2415" i="8" s="1"/>
  <c r="K2416" i="8"/>
  <c r="M2416" i="8" s="1"/>
  <c r="N2416" i="8" s="1"/>
  <c r="K2417" i="8"/>
  <c r="M2417" i="8" s="1"/>
  <c r="N2417" i="8" s="1"/>
  <c r="K2418" i="8"/>
  <c r="M2418" i="8" s="1"/>
  <c r="N2418" i="8" s="1"/>
  <c r="K2419" i="8"/>
  <c r="M2419" i="8" s="1"/>
  <c r="N2419" i="8" s="1"/>
  <c r="K2420" i="8"/>
  <c r="M2420" i="8" s="1"/>
  <c r="N2420" i="8" s="1"/>
  <c r="K2421" i="8"/>
  <c r="M2421" i="8" s="1"/>
  <c r="N2421" i="8" s="1"/>
  <c r="K2422" i="8"/>
  <c r="M2422" i="8" s="1"/>
  <c r="N2422" i="8" s="1"/>
  <c r="K2423" i="8"/>
  <c r="M2423" i="8" s="1"/>
  <c r="N2423" i="8" s="1"/>
  <c r="K2424" i="8"/>
  <c r="M2424" i="8" s="1"/>
  <c r="N2424" i="8" s="1"/>
  <c r="K2425" i="8"/>
  <c r="M2425" i="8" s="1"/>
  <c r="N2425" i="8" s="1"/>
  <c r="K2426" i="8"/>
  <c r="M2426" i="8" s="1"/>
  <c r="N2426" i="8" s="1"/>
  <c r="K2427" i="8"/>
  <c r="M2427" i="8" s="1"/>
  <c r="N2427" i="8" s="1"/>
  <c r="K2428" i="8"/>
  <c r="M2428" i="8" s="1"/>
  <c r="N2428" i="8" s="1"/>
  <c r="K2429" i="8"/>
  <c r="M2429" i="8" s="1"/>
  <c r="N2429" i="8" s="1"/>
  <c r="K2430" i="8"/>
  <c r="M2430" i="8" s="1"/>
  <c r="K2431" i="8"/>
  <c r="M2431" i="8" s="1"/>
  <c r="N2431" i="8" s="1"/>
  <c r="K2432" i="8"/>
  <c r="M2432" i="8" s="1"/>
  <c r="N2432" i="8" s="1"/>
  <c r="K2433" i="8"/>
  <c r="M2433" i="8" s="1"/>
  <c r="N2433" i="8" s="1"/>
  <c r="K2434" i="8"/>
  <c r="M2434" i="8" s="1"/>
  <c r="N2434" i="8" s="1"/>
  <c r="K2435" i="8"/>
  <c r="M2435" i="8" s="1"/>
  <c r="N2435" i="8" s="1"/>
  <c r="K2436" i="8"/>
  <c r="M2436" i="8" s="1"/>
  <c r="N2436" i="8" s="1"/>
  <c r="K2437" i="8"/>
  <c r="M2437" i="8" s="1"/>
  <c r="N2437" i="8" s="1"/>
  <c r="K2438" i="8"/>
  <c r="M2438" i="8" s="1"/>
  <c r="N2438" i="8" s="1"/>
  <c r="K2439" i="8"/>
  <c r="M2439" i="8" s="1"/>
  <c r="N2439" i="8" s="1"/>
  <c r="K2440" i="8"/>
  <c r="M2440" i="8" s="1"/>
  <c r="N2440" i="8" s="1"/>
  <c r="K2441" i="8"/>
  <c r="M2441" i="8" s="1"/>
  <c r="N2441" i="8" s="1"/>
  <c r="K2442" i="8"/>
  <c r="M2442" i="8" s="1"/>
  <c r="N2442" i="8" s="1"/>
  <c r="K2443" i="8"/>
  <c r="M2443" i="8" s="1"/>
  <c r="N2443" i="8" s="1"/>
  <c r="K2444" i="8"/>
  <c r="M2444" i="8" s="1"/>
  <c r="K2445" i="8"/>
  <c r="M2445" i="8" s="1"/>
  <c r="N2445" i="8" s="1"/>
  <c r="K2446" i="8"/>
  <c r="M2446" i="8" s="1"/>
  <c r="N2446" i="8" s="1"/>
  <c r="K2447" i="8"/>
  <c r="M2447" i="8" s="1"/>
  <c r="N2447" i="8" s="1"/>
  <c r="K2448" i="8"/>
  <c r="M2448" i="8" s="1"/>
  <c r="N2448" i="8" s="1"/>
  <c r="K2449" i="8"/>
  <c r="M2449" i="8" s="1"/>
  <c r="N2449" i="8" s="1"/>
  <c r="K2450" i="8"/>
  <c r="M2450" i="8" s="1"/>
  <c r="N2450" i="8" s="1"/>
  <c r="K2451" i="8"/>
  <c r="M2451" i="8" s="1"/>
  <c r="N2451" i="8" s="1"/>
  <c r="K2452" i="8"/>
  <c r="M2452" i="8" s="1"/>
  <c r="N2452" i="8" s="1"/>
  <c r="K2453" i="8"/>
  <c r="M2453" i="8" s="1"/>
  <c r="N2453" i="8" s="1"/>
  <c r="K2454" i="8"/>
  <c r="M2454" i="8" s="1"/>
  <c r="N2454" i="8" s="1"/>
  <c r="K2455" i="8"/>
  <c r="M2455" i="8" s="1"/>
  <c r="N2455" i="8" s="1"/>
  <c r="K2456" i="8"/>
  <c r="M2456" i="8" s="1"/>
  <c r="N2456" i="8" s="1"/>
  <c r="K2457" i="8"/>
  <c r="M2457" i="8" s="1"/>
  <c r="N2457" i="8" s="1"/>
  <c r="K2458" i="8"/>
  <c r="M2458" i="8" s="1"/>
  <c r="K2459" i="8"/>
  <c r="M2459" i="8" s="1"/>
  <c r="N2459" i="8" s="1"/>
  <c r="K2460" i="8"/>
  <c r="M2460" i="8" s="1"/>
  <c r="N2460" i="8" s="1"/>
  <c r="K2461" i="8"/>
  <c r="M2461" i="8" s="1"/>
  <c r="N2461" i="8" s="1"/>
  <c r="K2462" i="8"/>
  <c r="M2462" i="8" s="1"/>
  <c r="N2462" i="8" s="1"/>
  <c r="K2463" i="8"/>
  <c r="M2463" i="8" s="1"/>
  <c r="N2463" i="8" s="1"/>
  <c r="K2464" i="8"/>
  <c r="M2464" i="8" s="1"/>
  <c r="N2464" i="8" s="1"/>
  <c r="K2465" i="8"/>
  <c r="M2465" i="8" s="1"/>
  <c r="N2465" i="8" s="1"/>
  <c r="K2466" i="8"/>
  <c r="M2466" i="8" s="1"/>
  <c r="N2466" i="8" s="1"/>
  <c r="K2467" i="8"/>
  <c r="M2467" i="8" s="1"/>
  <c r="N2467" i="8" s="1"/>
  <c r="K2468" i="8"/>
  <c r="M2468" i="8" s="1"/>
  <c r="N2468" i="8" s="1"/>
  <c r="K2469" i="8"/>
  <c r="M2469" i="8" s="1"/>
  <c r="N2469" i="8" s="1"/>
  <c r="K2470" i="8"/>
  <c r="M2470" i="8" s="1"/>
  <c r="N2470" i="8" s="1"/>
  <c r="K2471" i="8"/>
  <c r="M2471" i="8" s="1"/>
  <c r="N2471" i="8" s="1"/>
  <c r="K2472" i="8"/>
  <c r="M2472" i="8" s="1"/>
  <c r="N2472" i="8" s="1"/>
  <c r="K2473" i="8"/>
  <c r="M2473" i="8" s="1"/>
  <c r="K2474" i="8"/>
  <c r="M2474" i="8" s="1"/>
  <c r="N2474" i="8" s="1"/>
  <c r="K2475" i="8"/>
  <c r="M2475" i="8" s="1"/>
  <c r="N2475" i="8" s="1"/>
  <c r="K2476" i="8"/>
  <c r="M2476" i="8" s="1"/>
  <c r="N2476" i="8" s="1"/>
  <c r="K2477" i="8"/>
  <c r="M2477" i="8" s="1"/>
  <c r="N2477" i="8" s="1"/>
  <c r="K2478" i="8"/>
  <c r="M2478" i="8" s="1"/>
  <c r="N2478" i="8" s="1"/>
  <c r="K2479" i="8"/>
  <c r="M2479" i="8" s="1"/>
  <c r="N2479" i="8" s="1"/>
  <c r="K2480" i="8"/>
  <c r="M2480" i="8" s="1"/>
  <c r="N2480" i="8" s="1"/>
  <c r="K2481" i="8"/>
  <c r="M2481" i="8" s="1"/>
  <c r="N2481" i="8" s="1"/>
  <c r="K2482" i="8"/>
  <c r="M2482" i="8" s="1"/>
  <c r="N2482" i="8" s="1"/>
  <c r="K2483" i="8"/>
  <c r="M2483" i="8" s="1"/>
  <c r="N2483" i="8" s="1"/>
  <c r="K2484" i="8"/>
  <c r="M2484" i="8" s="1"/>
  <c r="N2484" i="8" s="1"/>
  <c r="K2485" i="8"/>
  <c r="M2485" i="8" s="1"/>
  <c r="N2485" i="8" s="1"/>
  <c r="K2486" i="8"/>
  <c r="M2486" i="8" s="1"/>
  <c r="N2486" i="8" s="1"/>
  <c r="K2487" i="8"/>
  <c r="M2487" i="8" s="1"/>
  <c r="N2487" i="8" s="1"/>
  <c r="K2488" i="8"/>
  <c r="M2488" i="8" s="1"/>
  <c r="K2489" i="8"/>
  <c r="M2489" i="8" s="1"/>
  <c r="N2489" i="8" s="1"/>
  <c r="K2490" i="8"/>
  <c r="M2490" i="8" s="1"/>
  <c r="N2490" i="8" s="1"/>
  <c r="K2491" i="8"/>
  <c r="M2491" i="8" s="1"/>
  <c r="N2491" i="8" s="1"/>
  <c r="K2492" i="8"/>
  <c r="M2492" i="8" s="1"/>
  <c r="N2492" i="8" s="1"/>
  <c r="K2493" i="8"/>
  <c r="M2493" i="8" s="1"/>
  <c r="N2493" i="8" s="1"/>
  <c r="K2494" i="8"/>
  <c r="M2494" i="8" s="1"/>
  <c r="N2494" i="8" s="1"/>
  <c r="K2495" i="8"/>
  <c r="M2495" i="8" s="1"/>
  <c r="N2495" i="8" s="1"/>
  <c r="K2496" i="8"/>
  <c r="M2496" i="8" s="1"/>
  <c r="N2496" i="8" s="1"/>
  <c r="K2497" i="8"/>
  <c r="M2497" i="8" s="1"/>
  <c r="N2497" i="8" s="1"/>
  <c r="K2498" i="8"/>
  <c r="M2498" i="8" s="1"/>
  <c r="N2498" i="8" s="1"/>
  <c r="K2499" i="8"/>
  <c r="M2499" i="8" s="1"/>
  <c r="N2499" i="8" s="1"/>
  <c r="K2500" i="8"/>
  <c r="M2500" i="8" s="1"/>
  <c r="N2500" i="8" s="1"/>
  <c r="K2501" i="8"/>
  <c r="M2501" i="8" s="1"/>
  <c r="N2501" i="8" s="1"/>
  <c r="K2502" i="8"/>
  <c r="M2502" i="8" s="1"/>
  <c r="K2503" i="8"/>
  <c r="M2503" i="8" s="1"/>
  <c r="N2503" i="8" s="1"/>
  <c r="K2504" i="8"/>
  <c r="M2504" i="8" s="1"/>
  <c r="N2504" i="8" s="1"/>
  <c r="K2505" i="8"/>
  <c r="M2505" i="8" s="1"/>
  <c r="N2505" i="8" s="1"/>
  <c r="K2506" i="8"/>
  <c r="M2506" i="8" s="1"/>
  <c r="N2506" i="8" s="1"/>
  <c r="K2507" i="8"/>
  <c r="M2507" i="8" s="1"/>
  <c r="N2507" i="8" s="1"/>
  <c r="K2508" i="8"/>
  <c r="M2508" i="8" s="1"/>
  <c r="N2508" i="8" s="1"/>
  <c r="K2509" i="8"/>
  <c r="M2509" i="8" s="1"/>
  <c r="N2509" i="8" s="1"/>
  <c r="K2510" i="8"/>
  <c r="M2510" i="8" s="1"/>
  <c r="N2510" i="8" s="1"/>
  <c r="K2511" i="8"/>
  <c r="M2511" i="8" s="1"/>
  <c r="N2511" i="8" s="1"/>
  <c r="K2512" i="8"/>
  <c r="M2512" i="8" s="1"/>
  <c r="N2512" i="8" s="1"/>
  <c r="K2513" i="8"/>
  <c r="M2513" i="8" s="1"/>
  <c r="N2513" i="8" s="1"/>
  <c r="K2514" i="8"/>
  <c r="M2514" i="8" s="1"/>
  <c r="N2514" i="8" s="1"/>
  <c r="K2515" i="8"/>
  <c r="M2515" i="8" s="1"/>
  <c r="N2515" i="8" s="1"/>
  <c r="K2516" i="8"/>
  <c r="M2516" i="8" s="1"/>
  <c r="K2517" i="8"/>
  <c r="M2517" i="8" s="1"/>
  <c r="N2517" i="8" s="1"/>
  <c r="K2518" i="8"/>
  <c r="M2518" i="8" s="1"/>
  <c r="N2518" i="8" s="1"/>
  <c r="K2519" i="8"/>
  <c r="M2519" i="8" s="1"/>
  <c r="N2519" i="8" s="1"/>
  <c r="K2520" i="8"/>
  <c r="M2520" i="8" s="1"/>
  <c r="N2520" i="8" s="1"/>
  <c r="K2521" i="8"/>
  <c r="M2521" i="8" s="1"/>
  <c r="N2521" i="8" s="1"/>
  <c r="K2522" i="8"/>
  <c r="M2522" i="8" s="1"/>
  <c r="N2522" i="8" s="1"/>
  <c r="K2523" i="8"/>
  <c r="M2523" i="8" s="1"/>
  <c r="N2523" i="8" s="1"/>
  <c r="K2524" i="8"/>
  <c r="M2524" i="8" s="1"/>
  <c r="N2524" i="8" s="1"/>
  <c r="K2525" i="8"/>
  <c r="M2525" i="8" s="1"/>
  <c r="N2525" i="8" s="1"/>
  <c r="K2526" i="8"/>
  <c r="M2526" i="8" s="1"/>
  <c r="N2526" i="8" s="1"/>
  <c r="K2527" i="8"/>
  <c r="M2527" i="8" s="1"/>
  <c r="N2527" i="8" s="1"/>
  <c r="K2528" i="8"/>
  <c r="M2528" i="8" s="1"/>
  <c r="N2528" i="8" s="1"/>
  <c r="K2529" i="8"/>
  <c r="M2529" i="8" s="1"/>
  <c r="K2530" i="8"/>
  <c r="M2530" i="8" s="1"/>
  <c r="N2530" i="8" s="1"/>
  <c r="K2531" i="8"/>
  <c r="M2531" i="8" s="1"/>
  <c r="N2531" i="8" s="1"/>
  <c r="K2532" i="8"/>
  <c r="M2532" i="8" s="1"/>
  <c r="N2532" i="8" s="1"/>
  <c r="K2533" i="8"/>
  <c r="M2533" i="8" s="1"/>
  <c r="N2533" i="8" s="1"/>
  <c r="K2534" i="8"/>
  <c r="M2534" i="8" s="1"/>
  <c r="N2534" i="8" s="1"/>
  <c r="K2535" i="8"/>
  <c r="M2535" i="8" s="1"/>
  <c r="N2535" i="8" s="1"/>
  <c r="K2536" i="8"/>
  <c r="M2536" i="8" s="1"/>
  <c r="N2536" i="8" s="1"/>
  <c r="K2537" i="8"/>
  <c r="M2537" i="8" s="1"/>
  <c r="N2537" i="8" s="1"/>
  <c r="K2538" i="8"/>
  <c r="M2538" i="8" s="1"/>
  <c r="N2538" i="8" s="1"/>
  <c r="K2539" i="8"/>
  <c r="M2539" i="8" s="1"/>
  <c r="N2539" i="8" s="1"/>
  <c r="K2540" i="8"/>
  <c r="M2540" i="8" s="1"/>
  <c r="N2540" i="8" s="1"/>
  <c r="K2541" i="8"/>
  <c r="M2541" i="8" s="1"/>
  <c r="N2541" i="8" s="1"/>
  <c r="K2542" i="8"/>
  <c r="M2542" i="8" s="1"/>
  <c r="K2543" i="8"/>
  <c r="M2543" i="8" s="1"/>
  <c r="N2543" i="8" s="1"/>
  <c r="K2544" i="8"/>
  <c r="M2544" i="8" s="1"/>
  <c r="N2544" i="8" s="1"/>
  <c r="K2545" i="8"/>
  <c r="M2545" i="8" s="1"/>
  <c r="N2545" i="8" s="1"/>
  <c r="K2546" i="8"/>
  <c r="M2546" i="8" s="1"/>
  <c r="N2546" i="8" s="1"/>
  <c r="K2547" i="8"/>
  <c r="M2547" i="8" s="1"/>
  <c r="N2547" i="8" s="1"/>
  <c r="K2548" i="8"/>
  <c r="M2548" i="8" s="1"/>
  <c r="N2548" i="8" s="1"/>
  <c r="K2549" i="8"/>
  <c r="M2549" i="8" s="1"/>
  <c r="N2549" i="8" s="1"/>
  <c r="K2550" i="8"/>
  <c r="M2550" i="8" s="1"/>
  <c r="N2550" i="8" s="1"/>
  <c r="K2551" i="8"/>
  <c r="M2551" i="8" s="1"/>
  <c r="N2551" i="8" s="1"/>
  <c r="K2552" i="8"/>
  <c r="M2552" i="8" s="1"/>
  <c r="N2552" i="8" s="1"/>
  <c r="K2553" i="8"/>
  <c r="M2553" i="8" s="1"/>
  <c r="N2553" i="8" s="1"/>
  <c r="K2554" i="8"/>
  <c r="M2554" i="8" s="1"/>
  <c r="N2554" i="8" s="1"/>
  <c r="K2555" i="8"/>
  <c r="M2555" i="8" s="1"/>
  <c r="K2556" i="8"/>
  <c r="M2556" i="8" s="1"/>
  <c r="N2556" i="8" s="1"/>
  <c r="K2557" i="8"/>
  <c r="M2557" i="8" s="1"/>
  <c r="N2557" i="8" s="1"/>
  <c r="K2558" i="8"/>
  <c r="M2558" i="8" s="1"/>
  <c r="N2558" i="8" s="1"/>
  <c r="K2559" i="8"/>
  <c r="M2559" i="8" s="1"/>
  <c r="N2559" i="8" s="1"/>
  <c r="K2560" i="8"/>
  <c r="M2560" i="8" s="1"/>
  <c r="N2560" i="8" s="1"/>
  <c r="K2561" i="8"/>
  <c r="M2561" i="8" s="1"/>
  <c r="N2561" i="8" s="1"/>
  <c r="K2562" i="8"/>
  <c r="M2562" i="8" s="1"/>
  <c r="N2562" i="8" s="1"/>
  <c r="K2563" i="8"/>
  <c r="M2563" i="8" s="1"/>
  <c r="N2563" i="8" s="1"/>
  <c r="K2564" i="8"/>
  <c r="M2564" i="8" s="1"/>
  <c r="N2564" i="8" s="1"/>
  <c r="K2565" i="8"/>
  <c r="M2565" i="8" s="1"/>
  <c r="N2565" i="8" s="1"/>
  <c r="K2566" i="8"/>
  <c r="M2566" i="8" s="1"/>
  <c r="N2566" i="8" s="1"/>
  <c r="K2567" i="8"/>
  <c r="M2567" i="8" s="1"/>
  <c r="N2567" i="8" s="1"/>
  <c r="K2568" i="8"/>
  <c r="M2568" i="8" s="1"/>
  <c r="N2568" i="8" s="1"/>
  <c r="K2569" i="8"/>
  <c r="M2569" i="8" s="1"/>
  <c r="K2570" i="8"/>
  <c r="M2570" i="8" s="1"/>
  <c r="N2570" i="8" s="1"/>
  <c r="K2571" i="8"/>
  <c r="M2571" i="8" s="1"/>
  <c r="N2571" i="8" s="1"/>
  <c r="K2572" i="8"/>
  <c r="M2572" i="8" s="1"/>
  <c r="N2572" i="8" s="1"/>
  <c r="K2573" i="8"/>
  <c r="M2573" i="8" s="1"/>
  <c r="N2573" i="8" s="1"/>
  <c r="K2574" i="8"/>
  <c r="M2574" i="8" s="1"/>
  <c r="N2574" i="8" s="1"/>
  <c r="K2575" i="8"/>
  <c r="M2575" i="8" s="1"/>
  <c r="N2575" i="8" s="1"/>
  <c r="K2576" i="8"/>
  <c r="M2576" i="8" s="1"/>
  <c r="N2576" i="8" s="1"/>
  <c r="K2577" i="8"/>
  <c r="M2577" i="8" s="1"/>
  <c r="N2577" i="8" s="1"/>
  <c r="K2578" i="8"/>
  <c r="M2578" i="8" s="1"/>
  <c r="N2578" i="8" s="1"/>
  <c r="K2579" i="8"/>
  <c r="M2579" i="8" s="1"/>
  <c r="N2579" i="8" s="1"/>
  <c r="K2580" i="8"/>
  <c r="M2580" i="8" s="1"/>
  <c r="N2580" i="8" s="1"/>
  <c r="K2581" i="8"/>
  <c r="M2581" i="8" s="1"/>
  <c r="N2581" i="8" s="1"/>
  <c r="K2582" i="8"/>
  <c r="M2582" i="8" s="1"/>
  <c r="N2582" i="8" s="1"/>
  <c r="K2583" i="8"/>
  <c r="M2583" i="8" s="1"/>
  <c r="N2583" i="8" s="1"/>
  <c r="K2584" i="8"/>
  <c r="M2584" i="8" s="1"/>
  <c r="N2584" i="8" s="1"/>
  <c r="K2585" i="8"/>
  <c r="M2585" i="8" s="1"/>
  <c r="N2585" i="8" s="1"/>
  <c r="K2586" i="8"/>
  <c r="M2586" i="8" s="1"/>
  <c r="N2586" i="8" s="1"/>
  <c r="K2587" i="8"/>
  <c r="M2587" i="8" s="1"/>
  <c r="N2587" i="8" s="1"/>
  <c r="K2588" i="8"/>
  <c r="M2588" i="8" s="1"/>
  <c r="N2588" i="8" s="1"/>
  <c r="K2589" i="8"/>
  <c r="M2589" i="8" s="1"/>
  <c r="N2589" i="8" s="1"/>
  <c r="K2590" i="8"/>
  <c r="M2590" i="8" s="1"/>
  <c r="N2590" i="8" s="1"/>
  <c r="K2591" i="8"/>
  <c r="M2591" i="8" s="1"/>
  <c r="N2591" i="8" s="1"/>
  <c r="K2592" i="8"/>
  <c r="M2592" i="8" s="1"/>
  <c r="N2592" i="8" s="1"/>
  <c r="K2593" i="8"/>
  <c r="M2593" i="8" s="1"/>
  <c r="N2593" i="8" s="1"/>
  <c r="K2594" i="8"/>
  <c r="M2594" i="8" s="1"/>
  <c r="N2594" i="8" s="1"/>
  <c r="K2595" i="8"/>
  <c r="M2595" i="8" s="1"/>
  <c r="N2595" i="8" s="1"/>
  <c r="K2596" i="8"/>
  <c r="M2596" i="8" s="1"/>
  <c r="N2596" i="8" s="1"/>
  <c r="K2597" i="8"/>
  <c r="M2597" i="8" s="1"/>
  <c r="N2597" i="8" s="1"/>
  <c r="K2598" i="8"/>
  <c r="M2598" i="8" s="1"/>
  <c r="N2598" i="8" s="1"/>
  <c r="K2599" i="8"/>
  <c r="M2599" i="8" s="1"/>
  <c r="N2599" i="8" s="1"/>
  <c r="K2600" i="8"/>
  <c r="M2600" i="8" s="1"/>
  <c r="N2600" i="8" s="1"/>
  <c r="K2601" i="8"/>
  <c r="M2601" i="8" s="1"/>
  <c r="N2601" i="8" s="1"/>
  <c r="K2602" i="8"/>
  <c r="M2602" i="8" s="1"/>
  <c r="N2602" i="8" s="1"/>
  <c r="K2603" i="8"/>
  <c r="M2603" i="8" s="1"/>
  <c r="N2603" i="8" s="1"/>
  <c r="K2604" i="8"/>
  <c r="M2604" i="8" s="1"/>
  <c r="N2604" i="8" s="1"/>
  <c r="K2605" i="8"/>
  <c r="M2605" i="8" s="1"/>
  <c r="N2605" i="8" s="1"/>
  <c r="K2606" i="8"/>
  <c r="M2606" i="8" s="1"/>
  <c r="N2606" i="8" s="1"/>
  <c r="K2607" i="8"/>
  <c r="M2607" i="8" s="1"/>
  <c r="N2607" i="8" s="1"/>
  <c r="K2608" i="8"/>
  <c r="M2608" i="8" s="1"/>
  <c r="N2608" i="8" s="1"/>
  <c r="K2609" i="8"/>
  <c r="M2609" i="8" s="1"/>
  <c r="N2609" i="8" s="1"/>
  <c r="K2610" i="8"/>
  <c r="M2610" i="8" s="1"/>
  <c r="N2610" i="8" s="1"/>
  <c r="K2611" i="8"/>
  <c r="M2611" i="8" s="1"/>
  <c r="N2611" i="8" s="1"/>
  <c r="K2612" i="8"/>
  <c r="M2612" i="8" s="1"/>
  <c r="N2612" i="8" s="1"/>
  <c r="K2613" i="8"/>
  <c r="M2613" i="8" s="1"/>
  <c r="N2613" i="8" s="1"/>
  <c r="K2614" i="8"/>
  <c r="M2614" i="8" s="1"/>
  <c r="N2614" i="8" s="1"/>
  <c r="K2615" i="8"/>
  <c r="M2615" i="8" s="1"/>
  <c r="N2615" i="8" s="1"/>
  <c r="K2616" i="8"/>
  <c r="M2616" i="8" s="1"/>
  <c r="N2616" i="8" s="1"/>
  <c r="K2617" i="8"/>
  <c r="M2617" i="8" s="1"/>
  <c r="N2617" i="8" s="1"/>
  <c r="K2618" i="8"/>
  <c r="M2618" i="8" s="1"/>
  <c r="N2618" i="8" s="1"/>
  <c r="K2619" i="8"/>
  <c r="M2619" i="8" s="1"/>
  <c r="N2619" i="8" s="1"/>
  <c r="K2620" i="8"/>
  <c r="M2620" i="8" s="1"/>
  <c r="N2620" i="8" s="1"/>
  <c r="K2621" i="8"/>
  <c r="M2621" i="8" s="1"/>
  <c r="N2621" i="8" s="1"/>
  <c r="K2622" i="8"/>
  <c r="M2622" i="8" s="1"/>
  <c r="N2622" i="8" s="1"/>
  <c r="K2623" i="8"/>
  <c r="M2623" i="8" s="1"/>
  <c r="N2623" i="8" s="1"/>
  <c r="K2624" i="8"/>
  <c r="M2624" i="8" s="1"/>
  <c r="N2624" i="8" s="1"/>
  <c r="K2625" i="8"/>
  <c r="M2625" i="8" s="1"/>
  <c r="N2625" i="8" s="1"/>
  <c r="K2626" i="8"/>
  <c r="M2626" i="8" s="1"/>
  <c r="N2626" i="8" s="1"/>
  <c r="K2627" i="8"/>
  <c r="M2627" i="8" s="1"/>
  <c r="N2627" i="8" s="1"/>
  <c r="K2628" i="8"/>
  <c r="M2628" i="8" s="1"/>
  <c r="N2628" i="8" s="1"/>
  <c r="K2629" i="8"/>
  <c r="M2629" i="8" s="1"/>
  <c r="N2629" i="8" s="1"/>
  <c r="K2630" i="8"/>
  <c r="M2630" i="8" s="1"/>
  <c r="N2630" i="8" s="1"/>
  <c r="K2631" i="8"/>
  <c r="M2631" i="8" s="1"/>
  <c r="N2631" i="8" s="1"/>
  <c r="K2632" i="8"/>
  <c r="M2632" i="8" s="1"/>
  <c r="N2632" i="8" s="1"/>
  <c r="K2633" i="8"/>
  <c r="M2633" i="8" s="1"/>
  <c r="N2633" i="8" s="1"/>
  <c r="K2634" i="8"/>
  <c r="M2634" i="8" s="1"/>
  <c r="N2634" i="8" s="1"/>
  <c r="K2635" i="8"/>
  <c r="M2635" i="8" s="1"/>
  <c r="N2635" i="8" s="1"/>
  <c r="K2636" i="8"/>
  <c r="M2636" i="8" s="1"/>
  <c r="N2636" i="8" s="1"/>
  <c r="K2637" i="8"/>
  <c r="M2637" i="8" s="1"/>
  <c r="N2637" i="8" s="1"/>
  <c r="K2638" i="8"/>
  <c r="M2638" i="8" s="1"/>
  <c r="N2638" i="8" s="1"/>
  <c r="K2639" i="8"/>
  <c r="M2639" i="8" s="1"/>
  <c r="N2639" i="8" s="1"/>
  <c r="K2640" i="8"/>
  <c r="M2640" i="8" s="1"/>
  <c r="N2640" i="8" s="1"/>
  <c r="K2641" i="8"/>
  <c r="M2641" i="8" s="1"/>
  <c r="N2641" i="8" s="1"/>
  <c r="K2642" i="8"/>
  <c r="M2642" i="8" s="1"/>
  <c r="N2642" i="8" s="1"/>
  <c r="K2643" i="8"/>
  <c r="M2643" i="8" s="1"/>
  <c r="N2643" i="8" s="1"/>
  <c r="K2644" i="8"/>
  <c r="M2644" i="8" s="1"/>
  <c r="N2644" i="8" s="1"/>
  <c r="K2645" i="8"/>
  <c r="M2645" i="8" s="1"/>
  <c r="N2645" i="8" s="1"/>
  <c r="K2646" i="8"/>
  <c r="M2646" i="8" s="1"/>
  <c r="N2646" i="8" s="1"/>
  <c r="K2647" i="8"/>
  <c r="M2647" i="8" s="1"/>
  <c r="N2647" i="8" s="1"/>
  <c r="K2648" i="8"/>
  <c r="M2648" i="8" s="1"/>
  <c r="N2648" i="8" s="1"/>
  <c r="K2649" i="8"/>
  <c r="M2649" i="8" s="1"/>
  <c r="N2649" i="8" s="1"/>
  <c r="K2650" i="8"/>
  <c r="M2650" i="8" s="1"/>
  <c r="N2650" i="8" s="1"/>
  <c r="K2651" i="8"/>
  <c r="M2651" i="8" s="1"/>
  <c r="N2651" i="8" s="1"/>
  <c r="K2652" i="8"/>
  <c r="M2652" i="8" s="1"/>
  <c r="N2652" i="8" s="1"/>
  <c r="K2653" i="8"/>
  <c r="M2653" i="8" s="1"/>
  <c r="N2653" i="8" s="1"/>
  <c r="K2654" i="8"/>
  <c r="M2654" i="8" s="1"/>
  <c r="N2654" i="8" s="1"/>
  <c r="K2655" i="8"/>
  <c r="M2655" i="8" s="1"/>
  <c r="N2655" i="8" s="1"/>
  <c r="K2656" i="8"/>
  <c r="M2656" i="8" s="1"/>
  <c r="N2656" i="8" s="1"/>
  <c r="K2657" i="8"/>
  <c r="M2657" i="8" s="1"/>
  <c r="N2657" i="8" s="1"/>
  <c r="K2658" i="8"/>
  <c r="M2658" i="8" s="1"/>
  <c r="N2658" i="8" s="1"/>
  <c r="K2659" i="8"/>
  <c r="M2659" i="8" s="1"/>
  <c r="N2659" i="8" s="1"/>
  <c r="K2660" i="8"/>
  <c r="M2660" i="8" s="1"/>
  <c r="N2660" i="8" s="1"/>
  <c r="K2661" i="8"/>
  <c r="M2661" i="8" s="1"/>
  <c r="N2661" i="8" s="1"/>
  <c r="K2662" i="8"/>
  <c r="M2662" i="8" s="1"/>
  <c r="N2662" i="8" s="1"/>
  <c r="K2663" i="8"/>
  <c r="M2663" i="8" s="1"/>
  <c r="N2663" i="8" s="1"/>
  <c r="K2664" i="8"/>
  <c r="M2664" i="8" s="1"/>
  <c r="N2664" i="8" s="1"/>
  <c r="K2665" i="8"/>
  <c r="M2665" i="8" s="1"/>
  <c r="N2665" i="8" s="1"/>
  <c r="K2666" i="8"/>
  <c r="M2666" i="8" s="1"/>
  <c r="N2666" i="8" s="1"/>
  <c r="K2667" i="8"/>
  <c r="M2667" i="8" s="1"/>
  <c r="N2667" i="8" s="1"/>
  <c r="K2668" i="8"/>
  <c r="M2668" i="8" s="1"/>
  <c r="N2668" i="8" s="1"/>
  <c r="K2669" i="8"/>
  <c r="M2669" i="8" s="1"/>
  <c r="N2669" i="8" s="1"/>
  <c r="K2670" i="8"/>
  <c r="M2670" i="8" s="1"/>
  <c r="N2670" i="8" s="1"/>
  <c r="K2671" i="8"/>
  <c r="M2671" i="8" s="1"/>
  <c r="N2671" i="8" s="1"/>
  <c r="K2672" i="8"/>
  <c r="M2672" i="8" s="1"/>
  <c r="N2672" i="8" s="1"/>
  <c r="K2673" i="8"/>
  <c r="M2673" i="8" s="1"/>
  <c r="N2673" i="8" s="1"/>
  <c r="K2674" i="8"/>
  <c r="M2674" i="8" s="1"/>
  <c r="N2674" i="8" s="1"/>
  <c r="K2675" i="8"/>
  <c r="M2675" i="8" s="1"/>
  <c r="N2675" i="8" s="1"/>
  <c r="K2676" i="8"/>
  <c r="M2676" i="8" s="1"/>
  <c r="N2676" i="8" s="1"/>
  <c r="K2677" i="8"/>
  <c r="M2677" i="8" s="1"/>
  <c r="N2677" i="8" s="1"/>
  <c r="K2678" i="8"/>
  <c r="M2678" i="8" s="1"/>
  <c r="N2678" i="8" s="1"/>
  <c r="K2679" i="8"/>
  <c r="M2679" i="8" s="1"/>
  <c r="N2679" i="8" s="1"/>
  <c r="K2680" i="8"/>
  <c r="M2680" i="8" s="1"/>
  <c r="N2680" i="8" s="1"/>
  <c r="K2681" i="8"/>
  <c r="M2681" i="8" s="1"/>
  <c r="N2681" i="8" s="1"/>
  <c r="K2682" i="8"/>
  <c r="M2682" i="8" s="1"/>
  <c r="N2682" i="8" s="1"/>
  <c r="K2683" i="8"/>
  <c r="M2683" i="8" s="1"/>
  <c r="N2683" i="8" s="1"/>
  <c r="K2684" i="8"/>
  <c r="M2684" i="8" s="1"/>
  <c r="N2684" i="8" s="1"/>
  <c r="K2685" i="8"/>
  <c r="M2685" i="8" s="1"/>
  <c r="N2685" i="8" s="1"/>
  <c r="K2686" i="8"/>
  <c r="M2686" i="8" s="1"/>
  <c r="N2686" i="8" s="1"/>
  <c r="K2687" i="8"/>
  <c r="M2687" i="8" s="1"/>
  <c r="N2687" i="8" s="1"/>
  <c r="K2688" i="8"/>
  <c r="M2688" i="8" s="1"/>
  <c r="N2688" i="8" s="1"/>
  <c r="K2689" i="8"/>
  <c r="M2689" i="8" s="1"/>
  <c r="N2689" i="8" s="1"/>
  <c r="K2690" i="8"/>
  <c r="M2690" i="8" s="1"/>
  <c r="N2690" i="8" s="1"/>
  <c r="K2691" i="8"/>
  <c r="M2691" i="8" s="1"/>
  <c r="N2691" i="8" s="1"/>
  <c r="K2692" i="8"/>
  <c r="M2692" i="8" s="1"/>
  <c r="N2692" i="8" s="1"/>
  <c r="K2693" i="8"/>
  <c r="M2693" i="8" s="1"/>
  <c r="N2693" i="8" s="1"/>
  <c r="K2694" i="8"/>
  <c r="M2694" i="8" s="1"/>
  <c r="N2694" i="8" s="1"/>
  <c r="K2695" i="8"/>
  <c r="M2695" i="8" s="1"/>
  <c r="N2695" i="8" s="1"/>
  <c r="K2696" i="8"/>
  <c r="M2696" i="8" s="1"/>
  <c r="N2696" i="8" s="1"/>
  <c r="K2697" i="8"/>
  <c r="M2697" i="8" s="1"/>
  <c r="N2697" i="8" s="1"/>
  <c r="K2698" i="8"/>
  <c r="M2698" i="8" s="1"/>
  <c r="N2698" i="8" s="1"/>
  <c r="K2699" i="8"/>
  <c r="M2699" i="8" s="1"/>
  <c r="N2699" i="8" s="1"/>
  <c r="K2700" i="8"/>
  <c r="M2700" i="8" s="1"/>
  <c r="N2700" i="8" s="1"/>
  <c r="K2701" i="8"/>
  <c r="M2701" i="8" s="1"/>
  <c r="N2701" i="8" s="1"/>
  <c r="K2702" i="8"/>
  <c r="M2702" i="8" s="1"/>
  <c r="N2702" i="8" s="1"/>
  <c r="K2703" i="8"/>
  <c r="M2703" i="8" s="1"/>
  <c r="N2703" i="8" s="1"/>
  <c r="K2704" i="8"/>
  <c r="M2704" i="8" s="1"/>
  <c r="N2704" i="8" s="1"/>
  <c r="K2705" i="8"/>
  <c r="M2705" i="8" s="1"/>
  <c r="N2705" i="8" s="1"/>
  <c r="K2706" i="8"/>
  <c r="M2706" i="8" s="1"/>
  <c r="N2706" i="8" s="1"/>
  <c r="K2707" i="8"/>
  <c r="M2707" i="8" s="1"/>
  <c r="N2707" i="8" s="1"/>
  <c r="K2708" i="8"/>
  <c r="M2708" i="8" s="1"/>
  <c r="N2708" i="8" s="1"/>
  <c r="K2709" i="8"/>
  <c r="M2709" i="8" s="1"/>
  <c r="N2709" i="8" s="1"/>
  <c r="K2710" i="8"/>
  <c r="M2710" i="8" s="1"/>
  <c r="N2710" i="8" s="1"/>
  <c r="K2711" i="8"/>
  <c r="M2711" i="8" s="1"/>
  <c r="N2711" i="8" s="1"/>
  <c r="K2712" i="8"/>
  <c r="M2712" i="8" s="1"/>
  <c r="N2712" i="8" s="1"/>
  <c r="K2713" i="8"/>
  <c r="M2713" i="8" s="1"/>
  <c r="N2713" i="8" s="1"/>
  <c r="K2714" i="8"/>
  <c r="M2714" i="8" s="1"/>
  <c r="N2714" i="8" s="1"/>
  <c r="K2715" i="8"/>
  <c r="M2715" i="8" s="1"/>
  <c r="N2715" i="8" s="1"/>
  <c r="K2716" i="8"/>
  <c r="M2716" i="8" s="1"/>
  <c r="N2716" i="8" s="1"/>
  <c r="K2717" i="8"/>
  <c r="M2717" i="8" s="1"/>
  <c r="N2717" i="8" s="1"/>
  <c r="K2718" i="8"/>
  <c r="M2718" i="8" s="1"/>
  <c r="N2718" i="8" s="1"/>
  <c r="K2719" i="8"/>
  <c r="M2719" i="8" s="1"/>
  <c r="N2719" i="8" s="1"/>
  <c r="K2720" i="8"/>
  <c r="M2720" i="8" s="1"/>
  <c r="N2720" i="8" s="1"/>
  <c r="K2721" i="8"/>
  <c r="M2721" i="8" s="1"/>
  <c r="N2721" i="8" s="1"/>
  <c r="K2722" i="8"/>
  <c r="M2722" i="8" s="1"/>
  <c r="N2722" i="8" s="1"/>
  <c r="K2723" i="8"/>
  <c r="M2723" i="8" s="1"/>
  <c r="N2723" i="8" s="1"/>
  <c r="K2724" i="8"/>
  <c r="M2724" i="8" s="1"/>
  <c r="N2724" i="8" s="1"/>
  <c r="K2725" i="8"/>
  <c r="M2725" i="8" s="1"/>
  <c r="N2725" i="8" s="1"/>
  <c r="K2726" i="8"/>
  <c r="M2726" i="8" s="1"/>
  <c r="N2726" i="8" s="1"/>
  <c r="K2727" i="8"/>
  <c r="M2727" i="8" s="1"/>
  <c r="N2727" i="8" s="1"/>
  <c r="K2728" i="8"/>
  <c r="M2728" i="8" s="1"/>
  <c r="N2728" i="8" s="1"/>
  <c r="K2729" i="8"/>
  <c r="M2729" i="8" s="1"/>
  <c r="N2729" i="8" s="1"/>
  <c r="K2730" i="8"/>
  <c r="M2730" i="8" s="1"/>
  <c r="N2730" i="8" s="1"/>
  <c r="K2731" i="8"/>
  <c r="M2731" i="8" s="1"/>
  <c r="N2731" i="8" s="1"/>
  <c r="K2732" i="8"/>
  <c r="M2732" i="8" s="1"/>
  <c r="N2732" i="8" s="1"/>
  <c r="K2733" i="8"/>
  <c r="M2733" i="8" s="1"/>
  <c r="N2733" i="8" s="1"/>
  <c r="K2734" i="8"/>
  <c r="M2734" i="8" s="1"/>
  <c r="N2734" i="8" s="1"/>
  <c r="K2735" i="8"/>
  <c r="M2735" i="8" s="1"/>
  <c r="N2735" i="8" s="1"/>
  <c r="K2736" i="8"/>
  <c r="M2736" i="8" s="1"/>
  <c r="N2736" i="8" s="1"/>
  <c r="K2737" i="8"/>
  <c r="M2737" i="8" s="1"/>
  <c r="N2737" i="8" s="1"/>
  <c r="K2738" i="8"/>
  <c r="M2738" i="8" s="1"/>
  <c r="N2738" i="8" s="1"/>
  <c r="K2739" i="8"/>
  <c r="M2739" i="8" s="1"/>
  <c r="N2739" i="8" s="1"/>
  <c r="K2740" i="8"/>
  <c r="M2740" i="8" s="1"/>
  <c r="N2740" i="8" s="1"/>
  <c r="K2741" i="8"/>
  <c r="M2741" i="8" s="1"/>
  <c r="N2741" i="8" s="1"/>
  <c r="K2742" i="8"/>
  <c r="M2742" i="8" s="1"/>
  <c r="N2742" i="8" s="1"/>
  <c r="K2743" i="8"/>
  <c r="M2743" i="8" s="1"/>
  <c r="N2743" i="8" s="1"/>
  <c r="K2744" i="8"/>
  <c r="M2744" i="8" s="1"/>
  <c r="N2744" i="8" s="1"/>
  <c r="K2745" i="8"/>
  <c r="M2745" i="8" s="1"/>
  <c r="N2745" i="8" s="1"/>
  <c r="K2746" i="8"/>
  <c r="M2746" i="8" s="1"/>
  <c r="N2746" i="8" s="1"/>
  <c r="K2747" i="8"/>
  <c r="M2747" i="8" s="1"/>
  <c r="N2747" i="8" s="1"/>
  <c r="K2748" i="8"/>
  <c r="M2748" i="8" s="1"/>
  <c r="N2748" i="8" s="1"/>
  <c r="K2749" i="8"/>
  <c r="M2749" i="8" s="1"/>
  <c r="N2749" i="8" s="1"/>
  <c r="K2750" i="8"/>
  <c r="M2750" i="8" s="1"/>
  <c r="N2750" i="8" s="1"/>
  <c r="K2751" i="8"/>
  <c r="M2751" i="8" s="1"/>
  <c r="N2751" i="8" s="1"/>
  <c r="K2752" i="8"/>
  <c r="M2752" i="8" s="1"/>
  <c r="N2752" i="8" s="1"/>
  <c r="K2753" i="8"/>
  <c r="M2753" i="8" s="1"/>
  <c r="N2753" i="8" s="1"/>
  <c r="K2754" i="8"/>
  <c r="M2754" i="8" s="1"/>
  <c r="N2754" i="8" s="1"/>
  <c r="K2755" i="8"/>
  <c r="M2755" i="8" s="1"/>
  <c r="N2755" i="8" s="1"/>
  <c r="K2756" i="8"/>
  <c r="M2756" i="8" s="1"/>
  <c r="N2756" i="8" s="1"/>
  <c r="K2757" i="8"/>
  <c r="M2757" i="8" s="1"/>
  <c r="N2757" i="8" s="1"/>
  <c r="K2758" i="8"/>
  <c r="M2758" i="8" s="1"/>
  <c r="N2758" i="8" s="1"/>
  <c r="K2759" i="8"/>
  <c r="M2759" i="8" s="1"/>
  <c r="N2759" i="8" s="1"/>
  <c r="K2760" i="8"/>
  <c r="M2760" i="8" s="1"/>
  <c r="N2760" i="8" s="1"/>
  <c r="K2761" i="8"/>
  <c r="M2761" i="8" s="1"/>
  <c r="N2761" i="8" s="1"/>
  <c r="K2762" i="8"/>
  <c r="M2762" i="8" s="1"/>
  <c r="N2762" i="8" s="1"/>
  <c r="K2763" i="8"/>
  <c r="M2763" i="8" s="1"/>
  <c r="N2763" i="8" s="1"/>
  <c r="K2764" i="8"/>
  <c r="M2764" i="8" s="1"/>
  <c r="N2764" i="8" s="1"/>
  <c r="K2765" i="8"/>
  <c r="M2765" i="8" s="1"/>
  <c r="N2765" i="8" s="1"/>
  <c r="K2766" i="8"/>
  <c r="M2766" i="8" s="1"/>
  <c r="N2766" i="8" s="1"/>
  <c r="K2767" i="8"/>
  <c r="M2767" i="8" s="1"/>
  <c r="N2767" i="8" s="1"/>
  <c r="K2768" i="8"/>
  <c r="M2768" i="8" s="1"/>
  <c r="N2768" i="8" s="1"/>
  <c r="K2769" i="8"/>
  <c r="M2769" i="8" s="1"/>
  <c r="N2769" i="8" s="1"/>
  <c r="K2770" i="8"/>
  <c r="M2770" i="8" s="1"/>
  <c r="N2770" i="8" s="1"/>
  <c r="K2771" i="8"/>
  <c r="M2771" i="8" s="1"/>
  <c r="N2771" i="8" s="1"/>
  <c r="K2772" i="8"/>
  <c r="M2772" i="8" s="1"/>
  <c r="N2772" i="8" s="1"/>
  <c r="K2773" i="8"/>
  <c r="M2773" i="8" s="1"/>
  <c r="N2773" i="8" s="1"/>
  <c r="K2774" i="8"/>
  <c r="M2774" i="8" s="1"/>
  <c r="N2774" i="8" s="1"/>
  <c r="K2775" i="8"/>
  <c r="M2775" i="8" s="1"/>
  <c r="N2775" i="8" s="1"/>
  <c r="K2776" i="8"/>
  <c r="M2776" i="8" s="1"/>
  <c r="N2776" i="8" s="1"/>
  <c r="K2777" i="8"/>
  <c r="M2777" i="8" s="1"/>
  <c r="N2777" i="8" s="1"/>
  <c r="K2778" i="8"/>
  <c r="M2778" i="8" s="1"/>
  <c r="N2778" i="8" s="1"/>
  <c r="K2779" i="8"/>
  <c r="M2779" i="8" s="1"/>
  <c r="N2779" i="8" s="1"/>
  <c r="K2780" i="8"/>
  <c r="M2780" i="8" s="1"/>
  <c r="N2780" i="8" s="1"/>
  <c r="K2781" i="8"/>
  <c r="M2781" i="8" s="1"/>
  <c r="N2781" i="8" s="1"/>
  <c r="K2782" i="8"/>
  <c r="M2782" i="8" s="1"/>
  <c r="N2782" i="8" s="1"/>
  <c r="K2783" i="8"/>
  <c r="M2783" i="8" s="1"/>
  <c r="N2783" i="8" s="1"/>
  <c r="K2784" i="8"/>
  <c r="M2784" i="8" s="1"/>
  <c r="N2784" i="8" s="1"/>
  <c r="K2785" i="8"/>
  <c r="M2785" i="8" s="1"/>
  <c r="N2785" i="8" s="1"/>
  <c r="K2786" i="8"/>
  <c r="M2786" i="8" s="1"/>
  <c r="N2786" i="8" s="1"/>
  <c r="K2787" i="8"/>
  <c r="M2787" i="8" s="1"/>
  <c r="N2787" i="8" s="1"/>
  <c r="K2788" i="8"/>
  <c r="M2788" i="8" s="1"/>
  <c r="N2788" i="8" s="1"/>
  <c r="K2789" i="8"/>
  <c r="M2789" i="8" s="1"/>
  <c r="N2789" i="8" s="1"/>
  <c r="K2790" i="8"/>
  <c r="M2790" i="8" s="1"/>
  <c r="N2790" i="8" s="1"/>
  <c r="K2791" i="8"/>
  <c r="M2791" i="8" s="1"/>
  <c r="N2791" i="8" s="1"/>
  <c r="K2792" i="8"/>
  <c r="M2792" i="8" s="1"/>
  <c r="N2792" i="8" s="1"/>
  <c r="K2793" i="8"/>
  <c r="M2793" i="8" s="1"/>
  <c r="N2793" i="8" s="1"/>
  <c r="K2794" i="8"/>
  <c r="M2794" i="8" s="1"/>
  <c r="N2794" i="8" s="1"/>
  <c r="K2795" i="8"/>
  <c r="M2795" i="8" s="1"/>
  <c r="N2795" i="8" s="1"/>
  <c r="K2796" i="8"/>
  <c r="M2796" i="8" s="1"/>
  <c r="N2796" i="8" s="1"/>
  <c r="K2797" i="8"/>
  <c r="M2797" i="8" s="1"/>
  <c r="N2797" i="8" s="1"/>
  <c r="K2798" i="8"/>
  <c r="M2798" i="8" s="1"/>
  <c r="N2798" i="8" s="1"/>
  <c r="K2799" i="8"/>
  <c r="M2799" i="8" s="1"/>
  <c r="N2799" i="8" s="1"/>
  <c r="K2800" i="8"/>
  <c r="M2800" i="8" s="1"/>
  <c r="N2800" i="8" s="1"/>
  <c r="K2801" i="8"/>
  <c r="M2801" i="8" s="1"/>
  <c r="N2801" i="8" s="1"/>
  <c r="K2802" i="8"/>
  <c r="M2802" i="8" s="1"/>
  <c r="N2802" i="8" s="1"/>
  <c r="K2803" i="8"/>
  <c r="M2803" i="8" s="1"/>
  <c r="N2803" i="8" s="1"/>
  <c r="K2804" i="8"/>
  <c r="M2804" i="8" s="1"/>
  <c r="N2804" i="8" s="1"/>
  <c r="K2805" i="8"/>
  <c r="M2805" i="8" s="1"/>
  <c r="N2805" i="8" s="1"/>
  <c r="K2806" i="8"/>
  <c r="M2806" i="8" s="1"/>
  <c r="N2806" i="8" s="1"/>
  <c r="K2807" i="8"/>
  <c r="M2807" i="8" s="1"/>
  <c r="N2807" i="8" s="1"/>
  <c r="K2808" i="8"/>
  <c r="M2808" i="8" s="1"/>
  <c r="N2808" i="8" s="1"/>
  <c r="K2809" i="8"/>
  <c r="M2809" i="8" s="1"/>
  <c r="N2809" i="8" s="1"/>
  <c r="K2810" i="8"/>
  <c r="M2810" i="8" s="1"/>
  <c r="N2810" i="8" s="1"/>
  <c r="K2811" i="8"/>
  <c r="M2811" i="8" s="1"/>
  <c r="N2811" i="8" s="1"/>
  <c r="K2812" i="8"/>
  <c r="M2812" i="8" s="1"/>
  <c r="N2812" i="8" s="1"/>
  <c r="K2813" i="8"/>
  <c r="M2813" i="8" s="1"/>
  <c r="N2813" i="8" s="1"/>
  <c r="K2814" i="8"/>
  <c r="M2814" i="8" s="1"/>
  <c r="N2814" i="8" s="1"/>
  <c r="K2815" i="8"/>
  <c r="M2815" i="8" s="1"/>
  <c r="N2815" i="8" s="1"/>
  <c r="K2816" i="8"/>
  <c r="M2816" i="8" s="1"/>
  <c r="N2816" i="8" s="1"/>
  <c r="K2817" i="8"/>
  <c r="M2817" i="8" s="1"/>
  <c r="N2817" i="8" s="1"/>
  <c r="K2818" i="8"/>
  <c r="M2818" i="8" s="1"/>
  <c r="N2818" i="8" s="1"/>
  <c r="K2819" i="8"/>
  <c r="M2819" i="8" s="1"/>
  <c r="N2819" i="8" s="1"/>
  <c r="K2820" i="8"/>
  <c r="M2820" i="8" s="1"/>
  <c r="N2820" i="8" s="1"/>
  <c r="K2821" i="8"/>
  <c r="M2821" i="8" s="1"/>
  <c r="N2821" i="8" s="1"/>
  <c r="K2822" i="8"/>
  <c r="M2822" i="8" s="1"/>
  <c r="N2822" i="8" s="1"/>
  <c r="K2823" i="8"/>
  <c r="M2823" i="8" s="1"/>
  <c r="N2823" i="8" s="1"/>
  <c r="K2824" i="8"/>
  <c r="M2824" i="8" s="1"/>
  <c r="N2824" i="8" s="1"/>
  <c r="K2825" i="8"/>
  <c r="M2825" i="8" s="1"/>
  <c r="N2825" i="8" s="1"/>
  <c r="K2826" i="8"/>
  <c r="M2826" i="8" s="1"/>
  <c r="N2826" i="8" s="1"/>
  <c r="K2827" i="8"/>
  <c r="M2827" i="8" s="1"/>
  <c r="N2827" i="8" s="1"/>
  <c r="K2828" i="8"/>
  <c r="M2828" i="8" s="1"/>
  <c r="N2828" i="8" s="1"/>
  <c r="K2829" i="8"/>
  <c r="M2829" i="8" s="1"/>
  <c r="N2829" i="8" s="1"/>
  <c r="K2830" i="8"/>
  <c r="M2830" i="8" s="1"/>
  <c r="N2830" i="8" s="1"/>
  <c r="K2831" i="8"/>
  <c r="M2831" i="8" s="1"/>
  <c r="N2831" i="8" s="1"/>
  <c r="K2832" i="8"/>
  <c r="M2832" i="8" s="1"/>
  <c r="N2832" i="8" s="1"/>
  <c r="K2833" i="8"/>
  <c r="M2833" i="8" s="1"/>
  <c r="N2833" i="8" s="1"/>
  <c r="K2834" i="8"/>
  <c r="M2834" i="8" s="1"/>
  <c r="N2834" i="8" s="1"/>
  <c r="K2835" i="8"/>
  <c r="M2835" i="8" s="1"/>
  <c r="N2835" i="8" s="1"/>
  <c r="K2836" i="8"/>
  <c r="M2836" i="8" s="1"/>
  <c r="N2836" i="8" s="1"/>
  <c r="K2837" i="8"/>
  <c r="M2837" i="8" s="1"/>
  <c r="N2837" i="8" s="1"/>
  <c r="K2838" i="8"/>
  <c r="M2838" i="8" s="1"/>
  <c r="N2838" i="8" s="1"/>
  <c r="K2839" i="8"/>
  <c r="M2839" i="8" s="1"/>
  <c r="N2839" i="8" s="1"/>
  <c r="K2840" i="8"/>
  <c r="M2840" i="8" s="1"/>
  <c r="N2840" i="8" s="1"/>
  <c r="K2841" i="8"/>
  <c r="M2841" i="8" s="1"/>
  <c r="N2841" i="8" s="1"/>
  <c r="K2842" i="8"/>
  <c r="M2842" i="8" s="1"/>
  <c r="N2842" i="8" s="1"/>
  <c r="K2843" i="8"/>
  <c r="M2843" i="8" s="1"/>
  <c r="N2843" i="8" s="1"/>
  <c r="K2844" i="8"/>
  <c r="M2844" i="8" s="1"/>
  <c r="N2844" i="8" s="1"/>
  <c r="K2845" i="8"/>
  <c r="M2845" i="8" s="1"/>
  <c r="N2845" i="8" s="1"/>
  <c r="K2846" i="8"/>
  <c r="M2846" i="8" s="1"/>
  <c r="N2846" i="8" s="1"/>
  <c r="K2847" i="8"/>
  <c r="M2847" i="8" s="1"/>
  <c r="N2847" i="8" s="1"/>
  <c r="K2848" i="8"/>
  <c r="M2848" i="8" s="1"/>
  <c r="N2848" i="8" s="1"/>
  <c r="K2849" i="8"/>
  <c r="M2849" i="8" s="1"/>
  <c r="N2849" i="8" s="1"/>
  <c r="K2850" i="8"/>
  <c r="M2850" i="8" s="1"/>
  <c r="N2850" i="8" s="1"/>
  <c r="K2851" i="8"/>
  <c r="M2851" i="8" s="1"/>
  <c r="N2851" i="8" s="1"/>
  <c r="K2852" i="8"/>
  <c r="M2852" i="8" s="1"/>
  <c r="N2852" i="8" s="1"/>
  <c r="K2853" i="8"/>
  <c r="M2853" i="8" s="1"/>
  <c r="N2853" i="8" s="1"/>
  <c r="K2854" i="8"/>
  <c r="M2854" i="8" s="1"/>
  <c r="N2854" i="8" s="1"/>
  <c r="K2855" i="8"/>
  <c r="M2855" i="8" s="1"/>
  <c r="N2855" i="8" s="1"/>
  <c r="K2856" i="8"/>
  <c r="M2856" i="8" s="1"/>
  <c r="N2856" i="8" s="1"/>
  <c r="K2857" i="8"/>
  <c r="M2857" i="8" s="1"/>
  <c r="N2857" i="8" s="1"/>
  <c r="K2858" i="8"/>
  <c r="M2858" i="8" s="1"/>
  <c r="N2858" i="8" s="1"/>
  <c r="K2859" i="8"/>
  <c r="M2859" i="8" s="1"/>
  <c r="N2859" i="8" s="1"/>
  <c r="K2860" i="8"/>
  <c r="M2860" i="8" s="1"/>
  <c r="N2860" i="8" s="1"/>
  <c r="K2861" i="8"/>
  <c r="M2861" i="8" s="1"/>
  <c r="N2861" i="8" s="1"/>
  <c r="K2862" i="8"/>
  <c r="M2862" i="8" s="1"/>
  <c r="N2862" i="8" s="1"/>
  <c r="K2863" i="8"/>
  <c r="M2863" i="8" s="1"/>
  <c r="N2863" i="8" s="1"/>
  <c r="K2864" i="8"/>
  <c r="M2864" i="8" s="1"/>
  <c r="N2864" i="8" s="1"/>
  <c r="K2865" i="8"/>
  <c r="M2865" i="8" s="1"/>
  <c r="N2865" i="8" s="1"/>
  <c r="K2866" i="8"/>
  <c r="M2866" i="8" s="1"/>
  <c r="N2866" i="8" s="1"/>
  <c r="K2867" i="8"/>
  <c r="M2867" i="8" s="1"/>
  <c r="N2867" i="8" s="1"/>
  <c r="K2868" i="8"/>
  <c r="M2868" i="8" s="1"/>
  <c r="N2868" i="8" s="1"/>
  <c r="K2869" i="8"/>
  <c r="M2869" i="8" s="1"/>
  <c r="N2869" i="8" s="1"/>
  <c r="K2870" i="8"/>
  <c r="M2870" i="8" s="1"/>
  <c r="N2870" i="8" s="1"/>
  <c r="K2871" i="8"/>
  <c r="M2871" i="8" s="1"/>
  <c r="N2871" i="8" s="1"/>
  <c r="K2872" i="8"/>
  <c r="M2872" i="8" s="1"/>
  <c r="N2872" i="8" s="1"/>
  <c r="K2873" i="8"/>
  <c r="M2873" i="8" s="1"/>
  <c r="N2873" i="8" s="1"/>
  <c r="K2874" i="8"/>
  <c r="M2874" i="8" s="1"/>
  <c r="N2874" i="8" s="1"/>
  <c r="K2875" i="8"/>
  <c r="M2875" i="8" s="1"/>
  <c r="N2875" i="8" s="1"/>
  <c r="K2876" i="8"/>
  <c r="M2876" i="8" s="1"/>
  <c r="N2876" i="8" s="1"/>
  <c r="K2877" i="8"/>
  <c r="M2877" i="8" s="1"/>
  <c r="N2877" i="8" s="1"/>
  <c r="K2878" i="8"/>
  <c r="M2878" i="8" s="1"/>
  <c r="N2878" i="8" s="1"/>
  <c r="K2879" i="8"/>
  <c r="M2879" i="8" s="1"/>
  <c r="N2879" i="8" s="1"/>
  <c r="K2880" i="8"/>
  <c r="M2880" i="8" s="1"/>
  <c r="N2880" i="8" s="1"/>
  <c r="K2881" i="8"/>
  <c r="M2881" i="8" s="1"/>
  <c r="N2881" i="8" s="1"/>
  <c r="K2882" i="8"/>
  <c r="M2882" i="8" s="1"/>
  <c r="N2882" i="8" s="1"/>
  <c r="K2883" i="8"/>
  <c r="M2883" i="8" s="1"/>
  <c r="N2883" i="8" s="1"/>
  <c r="K2884" i="8"/>
  <c r="M2884" i="8" s="1"/>
  <c r="N2884" i="8" s="1"/>
  <c r="K2885" i="8"/>
  <c r="M2885" i="8" s="1"/>
  <c r="N2885" i="8" s="1"/>
  <c r="K2886" i="8"/>
  <c r="M2886" i="8" s="1"/>
  <c r="N2886" i="8" s="1"/>
  <c r="K2887" i="8"/>
  <c r="M2887" i="8" s="1"/>
  <c r="N2887" i="8" s="1"/>
  <c r="K2888" i="8"/>
  <c r="M2888" i="8" s="1"/>
  <c r="N2888" i="8" s="1"/>
  <c r="K2889" i="8"/>
  <c r="M2889" i="8" s="1"/>
  <c r="N2889" i="8" s="1"/>
  <c r="K2890" i="8"/>
  <c r="M2890" i="8" s="1"/>
  <c r="N2890" i="8" s="1"/>
  <c r="K2891" i="8"/>
  <c r="M2891" i="8" s="1"/>
  <c r="N2891" i="8" s="1"/>
  <c r="K2892" i="8"/>
  <c r="M2892" i="8" s="1"/>
  <c r="N2892" i="8" s="1"/>
  <c r="K2893" i="8"/>
  <c r="M2893" i="8" s="1"/>
  <c r="N2893" i="8" s="1"/>
  <c r="K2894" i="8"/>
  <c r="M2894" i="8" s="1"/>
  <c r="N2894" i="8" s="1"/>
  <c r="K2895" i="8"/>
  <c r="M2895" i="8" s="1"/>
  <c r="N2895" i="8" s="1"/>
  <c r="K2896" i="8"/>
  <c r="M2896" i="8" s="1"/>
  <c r="N2896" i="8" s="1"/>
  <c r="K2897" i="8"/>
  <c r="M2897" i="8" s="1"/>
  <c r="N2897" i="8" s="1"/>
  <c r="K2898" i="8"/>
  <c r="M2898" i="8" s="1"/>
  <c r="N2898" i="8" s="1"/>
  <c r="K2899" i="8"/>
  <c r="M2899" i="8" s="1"/>
  <c r="N2899" i="8" s="1"/>
  <c r="K2900" i="8"/>
  <c r="M2900" i="8" s="1"/>
  <c r="N2900" i="8" s="1"/>
  <c r="K2901" i="8"/>
  <c r="M2901" i="8" s="1"/>
  <c r="N2901" i="8" s="1"/>
  <c r="K2902" i="8"/>
  <c r="M2902" i="8" s="1"/>
  <c r="N2902" i="8" s="1"/>
  <c r="K2903" i="8"/>
  <c r="M2903" i="8" s="1"/>
  <c r="N2903" i="8" s="1"/>
  <c r="K2904" i="8"/>
  <c r="M2904" i="8" s="1"/>
  <c r="N2904" i="8" s="1"/>
  <c r="K2905" i="8"/>
  <c r="M2905" i="8" s="1"/>
  <c r="N2905" i="8" s="1"/>
  <c r="K2906" i="8"/>
  <c r="M2906" i="8" s="1"/>
  <c r="N2906" i="8" s="1"/>
  <c r="K2907" i="8"/>
  <c r="M2907" i="8" s="1"/>
  <c r="N2907" i="8" s="1"/>
  <c r="K2908" i="8"/>
  <c r="M2908" i="8" s="1"/>
  <c r="N2908" i="8" s="1"/>
  <c r="K2909" i="8"/>
  <c r="M2909" i="8" s="1"/>
  <c r="N2909" i="8" s="1"/>
  <c r="K2910" i="8"/>
  <c r="M2910" i="8" s="1"/>
  <c r="N2910" i="8" s="1"/>
  <c r="K2911" i="8"/>
  <c r="M2911" i="8" s="1"/>
  <c r="N2911" i="8" s="1"/>
  <c r="K2912" i="8"/>
  <c r="M2912" i="8" s="1"/>
  <c r="N2912" i="8" s="1"/>
  <c r="K2913" i="8"/>
  <c r="M2913" i="8" s="1"/>
  <c r="N2913" i="8" s="1"/>
  <c r="K2914" i="8"/>
  <c r="M2914" i="8" s="1"/>
  <c r="N2914" i="8" s="1"/>
  <c r="K2915" i="8"/>
  <c r="M2915" i="8" s="1"/>
  <c r="N2915" i="8" s="1"/>
  <c r="K2916" i="8"/>
  <c r="M2916" i="8" s="1"/>
  <c r="N2916" i="8" s="1"/>
  <c r="K2917" i="8"/>
  <c r="M2917" i="8" s="1"/>
  <c r="N2917" i="8" s="1"/>
  <c r="K2918" i="8"/>
  <c r="M2918" i="8" s="1"/>
  <c r="N2918" i="8" s="1"/>
  <c r="K2919" i="8"/>
  <c r="M2919" i="8" s="1"/>
  <c r="N2919" i="8" s="1"/>
  <c r="K2920" i="8"/>
  <c r="M2920" i="8" s="1"/>
  <c r="N2920" i="8" s="1"/>
  <c r="K2921" i="8"/>
  <c r="M2921" i="8" s="1"/>
  <c r="N2921" i="8" s="1"/>
  <c r="K2922" i="8"/>
  <c r="M2922" i="8" s="1"/>
  <c r="N2922" i="8" s="1"/>
  <c r="K2923" i="8"/>
  <c r="M2923" i="8" s="1"/>
  <c r="N2923" i="8" s="1"/>
  <c r="K2924" i="8"/>
  <c r="M2924" i="8" s="1"/>
  <c r="N2924" i="8" s="1"/>
  <c r="K2925" i="8"/>
  <c r="M2925" i="8" s="1"/>
  <c r="N2925" i="8" s="1"/>
  <c r="K2926" i="8"/>
  <c r="M2926" i="8" s="1"/>
  <c r="N2926" i="8" s="1"/>
  <c r="K2927" i="8"/>
  <c r="M2927" i="8" s="1"/>
  <c r="N2927" i="8" s="1"/>
  <c r="K2928" i="8"/>
  <c r="M2928" i="8" s="1"/>
  <c r="N2928" i="8" s="1"/>
  <c r="K2929" i="8"/>
  <c r="M2929" i="8" s="1"/>
  <c r="N2929" i="8" s="1"/>
  <c r="K2930" i="8"/>
  <c r="M2930" i="8" s="1"/>
  <c r="N2930" i="8" s="1"/>
  <c r="K2931" i="8"/>
  <c r="M2931" i="8" s="1"/>
  <c r="N2931" i="8" s="1"/>
  <c r="K2932" i="8"/>
  <c r="M2932" i="8" s="1"/>
  <c r="N2932" i="8" s="1"/>
  <c r="K2933" i="8"/>
  <c r="M2933" i="8" s="1"/>
  <c r="N2933" i="8" s="1"/>
  <c r="K2934" i="8"/>
  <c r="M2934" i="8" s="1"/>
  <c r="N2934" i="8" s="1"/>
  <c r="K2935" i="8"/>
  <c r="M2935" i="8" s="1"/>
  <c r="N2935" i="8" s="1"/>
  <c r="K2936" i="8"/>
  <c r="M2936" i="8" s="1"/>
  <c r="N2936" i="8" s="1"/>
  <c r="K2937" i="8"/>
  <c r="M2937" i="8" s="1"/>
  <c r="N2937" i="8" s="1"/>
  <c r="K2938" i="8"/>
  <c r="M2938" i="8" s="1"/>
  <c r="N2938" i="8" s="1"/>
  <c r="K2939" i="8"/>
  <c r="M2939" i="8" s="1"/>
  <c r="N2939" i="8" s="1"/>
  <c r="K2940" i="8"/>
  <c r="M2940" i="8" s="1"/>
  <c r="N2940" i="8" s="1"/>
  <c r="K2941" i="8"/>
  <c r="M2941" i="8" s="1"/>
  <c r="N2941" i="8" s="1"/>
  <c r="K2942" i="8"/>
  <c r="M2942" i="8" s="1"/>
  <c r="N2942" i="8" s="1"/>
  <c r="K2943" i="8"/>
  <c r="M2943" i="8" s="1"/>
  <c r="N2943" i="8" s="1"/>
  <c r="K2944" i="8"/>
  <c r="M2944" i="8" s="1"/>
  <c r="N2944" i="8" s="1"/>
  <c r="K2945" i="8"/>
  <c r="M2945" i="8" s="1"/>
  <c r="N2945" i="8" s="1"/>
  <c r="K2946" i="8"/>
  <c r="M2946" i="8" s="1"/>
  <c r="N2946" i="8" s="1"/>
  <c r="K2947" i="8"/>
  <c r="M2947" i="8" s="1"/>
  <c r="N2947" i="8" s="1"/>
  <c r="K2948" i="8"/>
  <c r="M2948" i="8" s="1"/>
  <c r="N2948" i="8" s="1"/>
  <c r="K2949" i="8"/>
  <c r="M2949" i="8" s="1"/>
  <c r="N2949" i="8" s="1"/>
  <c r="K2950" i="8"/>
  <c r="M2950" i="8" s="1"/>
  <c r="N2950" i="8" s="1"/>
  <c r="K2951" i="8"/>
  <c r="M2951" i="8" s="1"/>
  <c r="N2951" i="8" s="1"/>
  <c r="K2952" i="8"/>
  <c r="M2952" i="8" s="1"/>
  <c r="N2952" i="8" s="1"/>
  <c r="K2953" i="8"/>
  <c r="M2953" i="8" s="1"/>
  <c r="N2953" i="8" s="1"/>
  <c r="K2954" i="8"/>
  <c r="M2954" i="8" s="1"/>
  <c r="N2954" i="8" s="1"/>
  <c r="K2955" i="8"/>
  <c r="M2955" i="8" s="1"/>
  <c r="N2955" i="8" s="1"/>
  <c r="K2956" i="8"/>
  <c r="M2956" i="8" s="1"/>
  <c r="N2956" i="8" s="1"/>
  <c r="K2957" i="8"/>
  <c r="M2957" i="8" s="1"/>
  <c r="N2957" i="8" s="1"/>
  <c r="K2958" i="8"/>
  <c r="M2958" i="8" s="1"/>
  <c r="N2958" i="8" s="1"/>
  <c r="K2959" i="8"/>
  <c r="M2959" i="8" s="1"/>
  <c r="N2959" i="8" s="1"/>
  <c r="K2960" i="8"/>
  <c r="M2960" i="8" s="1"/>
  <c r="N2960" i="8" s="1"/>
  <c r="K2961" i="8"/>
  <c r="M2961" i="8" s="1"/>
  <c r="N2961" i="8" s="1"/>
  <c r="K2962" i="8"/>
  <c r="M2962" i="8" s="1"/>
  <c r="N2962" i="8" s="1"/>
  <c r="K2963" i="8"/>
  <c r="M2963" i="8" s="1"/>
  <c r="N2963" i="8" s="1"/>
  <c r="K2964" i="8"/>
  <c r="M2964" i="8" s="1"/>
  <c r="N2964" i="8" s="1"/>
  <c r="K2965" i="8"/>
  <c r="M2965" i="8" s="1"/>
  <c r="N2965" i="8" s="1"/>
  <c r="K2966" i="8"/>
  <c r="M2966" i="8" s="1"/>
  <c r="N2966" i="8" s="1"/>
  <c r="K2967" i="8"/>
  <c r="M2967" i="8" s="1"/>
  <c r="N2967" i="8" s="1"/>
  <c r="K2968" i="8"/>
  <c r="M2968" i="8" s="1"/>
  <c r="N2968" i="8" s="1"/>
  <c r="K2969" i="8"/>
  <c r="M2969" i="8" s="1"/>
  <c r="N2969" i="8" s="1"/>
  <c r="K2970" i="8"/>
  <c r="M2970" i="8" s="1"/>
  <c r="N2970" i="8" s="1"/>
  <c r="K2971" i="8"/>
  <c r="M2971" i="8" s="1"/>
  <c r="N2971" i="8" s="1"/>
  <c r="K2972" i="8"/>
  <c r="M2972" i="8" s="1"/>
  <c r="N2972" i="8" s="1"/>
  <c r="K2973" i="8"/>
  <c r="M2973" i="8" s="1"/>
  <c r="N2973" i="8" s="1"/>
  <c r="K2974" i="8"/>
  <c r="M2974" i="8" s="1"/>
  <c r="N2974" i="8" s="1"/>
  <c r="K2975" i="8"/>
  <c r="M2975" i="8" s="1"/>
  <c r="N2975" i="8" s="1"/>
  <c r="K2976" i="8"/>
  <c r="M2976" i="8" s="1"/>
  <c r="N2976" i="8" s="1"/>
  <c r="K2977" i="8"/>
  <c r="M2977" i="8" s="1"/>
  <c r="N2977" i="8" s="1"/>
  <c r="K2978" i="8"/>
  <c r="M2978" i="8" s="1"/>
  <c r="N2978" i="8" s="1"/>
  <c r="K2979" i="8"/>
  <c r="M2979" i="8" s="1"/>
  <c r="N2979" i="8" s="1"/>
  <c r="K2980" i="8"/>
  <c r="M2980" i="8" s="1"/>
  <c r="N2980" i="8" s="1"/>
  <c r="K2981" i="8"/>
  <c r="M2981" i="8" s="1"/>
  <c r="N2981" i="8" s="1"/>
  <c r="K2982" i="8"/>
  <c r="M2982" i="8" s="1"/>
  <c r="N2982" i="8" s="1"/>
  <c r="K2983" i="8"/>
  <c r="M2983" i="8" s="1"/>
  <c r="N2983" i="8" s="1"/>
  <c r="K2984" i="8"/>
  <c r="M2984" i="8" s="1"/>
  <c r="N2984" i="8" s="1"/>
  <c r="K2985" i="8"/>
  <c r="M2985" i="8" s="1"/>
  <c r="N2985" i="8" s="1"/>
  <c r="K2986" i="8"/>
  <c r="M2986" i="8" s="1"/>
  <c r="N2986" i="8" s="1"/>
  <c r="K2987" i="8"/>
  <c r="M2987" i="8" s="1"/>
  <c r="N2987" i="8" s="1"/>
  <c r="K2988" i="8"/>
  <c r="M2988" i="8" s="1"/>
  <c r="N2988" i="8" s="1"/>
  <c r="K2989" i="8"/>
  <c r="M2989" i="8" s="1"/>
  <c r="N2989" i="8" s="1"/>
  <c r="K2990" i="8"/>
  <c r="M2990" i="8" s="1"/>
  <c r="N2990" i="8" s="1"/>
  <c r="K2991" i="8"/>
  <c r="M2991" i="8" s="1"/>
  <c r="N2991" i="8" s="1"/>
  <c r="K2992" i="8"/>
  <c r="M2992" i="8" s="1"/>
  <c r="N2992" i="8" s="1"/>
  <c r="K2993" i="8"/>
  <c r="M2993" i="8" s="1"/>
  <c r="N2993" i="8" s="1"/>
  <c r="K2994" i="8"/>
  <c r="M2994" i="8" s="1"/>
  <c r="N2994" i="8" s="1"/>
  <c r="K2995" i="8"/>
  <c r="M2995" i="8" s="1"/>
  <c r="N2995" i="8" s="1"/>
  <c r="K2996" i="8"/>
  <c r="M2996" i="8" s="1"/>
  <c r="N2996" i="8" s="1"/>
  <c r="K2997" i="8"/>
  <c r="M2997" i="8" s="1"/>
  <c r="N2997" i="8" s="1"/>
  <c r="K2998" i="8"/>
  <c r="M2998" i="8" s="1"/>
  <c r="N2998" i="8" s="1"/>
  <c r="K2999" i="8"/>
  <c r="M2999" i="8" s="1"/>
  <c r="N2999" i="8" s="1"/>
  <c r="K3000" i="8"/>
  <c r="M3000" i="8" s="1"/>
  <c r="N3000" i="8" s="1"/>
  <c r="K3001" i="8"/>
  <c r="M3001" i="8" s="1"/>
  <c r="N3001" i="8" s="1"/>
  <c r="K3002" i="8"/>
  <c r="M3002" i="8" s="1"/>
  <c r="N3002" i="8" s="1"/>
  <c r="D2014" i="17" a="1"/>
  <c r="D2014"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1002" i="17"/>
  <c r="H1003" i="17"/>
  <c r="H1004" i="17"/>
  <c r="H1005" i="17"/>
  <c r="H1006" i="17"/>
  <c r="H1007" i="17"/>
  <c r="H1008" i="17"/>
  <c r="H1009" i="17"/>
  <c r="H1010" i="17"/>
  <c r="H1011" i="17"/>
  <c r="H1012" i="17"/>
  <c r="H1013" i="17"/>
  <c r="H1014" i="17"/>
  <c r="H1015" i="17"/>
  <c r="H1016" i="17"/>
  <c r="H1017" i="17"/>
  <c r="H1018" i="17"/>
  <c r="H1019" i="17"/>
  <c r="H1020" i="17"/>
  <c r="H1021" i="17"/>
  <c r="H1022" i="17"/>
  <c r="H1023" i="17"/>
  <c r="H1024" i="17"/>
  <c r="H1025" i="17"/>
  <c r="H1026" i="17"/>
  <c r="H1027" i="17"/>
  <c r="H1028" i="17"/>
  <c r="H1029" i="17"/>
  <c r="H1030" i="17"/>
  <c r="H1031" i="17"/>
  <c r="H1032" i="17"/>
  <c r="H1033" i="17"/>
  <c r="H1034" i="17"/>
  <c r="H1035" i="17"/>
  <c r="H1036" i="17"/>
  <c r="H1037" i="17"/>
  <c r="H1038" i="17"/>
  <c r="H1039" i="17"/>
  <c r="H1040" i="17"/>
  <c r="H1041" i="17"/>
  <c r="H1042" i="17"/>
  <c r="H1043" i="17"/>
  <c r="H1044" i="17"/>
  <c r="H1045" i="17"/>
  <c r="H1046" i="17"/>
  <c r="H1047" i="17"/>
  <c r="H1048" i="17"/>
  <c r="H1049" i="17"/>
  <c r="H1050" i="17"/>
  <c r="H1051" i="17"/>
  <c r="H1052" i="17"/>
  <c r="H1053" i="17"/>
  <c r="H1054" i="17"/>
  <c r="H1055" i="17"/>
  <c r="H1056" i="17"/>
  <c r="H1057" i="17"/>
  <c r="H1058" i="17"/>
  <c r="H1059" i="17"/>
  <c r="H1060" i="17"/>
  <c r="H1061" i="17"/>
  <c r="H1062" i="17"/>
  <c r="H1063" i="17"/>
  <c r="H1064" i="17"/>
  <c r="H1065" i="17"/>
  <c r="H1066" i="17"/>
  <c r="H1067" i="17"/>
  <c r="H1068" i="17"/>
  <c r="H1069" i="17"/>
  <c r="H1070" i="17"/>
  <c r="H1071" i="17"/>
  <c r="H1072" i="17"/>
  <c r="H1073" i="17"/>
  <c r="H1074" i="17"/>
  <c r="H1075" i="17"/>
  <c r="H1076" i="17"/>
  <c r="H1077" i="17"/>
  <c r="H1078" i="17"/>
  <c r="H1079" i="17"/>
  <c r="H1080" i="17"/>
  <c r="H1081" i="17"/>
  <c r="H1082" i="17"/>
  <c r="H1083" i="17"/>
  <c r="H1084" i="17"/>
  <c r="H1085" i="17"/>
  <c r="H1086" i="17"/>
  <c r="H1087" i="17"/>
  <c r="H1088" i="17"/>
  <c r="H1089" i="17"/>
  <c r="H1090" i="17"/>
  <c r="H1091" i="17"/>
  <c r="H1092" i="17"/>
  <c r="H1093" i="17"/>
  <c r="H1094" i="17"/>
  <c r="H1095" i="17"/>
  <c r="H1096" i="17"/>
  <c r="H1097" i="17"/>
  <c r="H1098" i="17"/>
  <c r="H1099" i="17"/>
  <c r="H1100" i="17"/>
  <c r="H1101" i="17"/>
  <c r="H1102" i="17"/>
  <c r="H1103" i="17"/>
  <c r="H1104" i="17"/>
  <c r="H1105" i="17"/>
  <c r="H1106" i="17"/>
  <c r="H1107" i="17"/>
  <c r="H1108" i="17"/>
  <c r="H1109" i="17"/>
  <c r="H1110" i="17"/>
  <c r="H1111" i="17"/>
  <c r="H1112" i="17"/>
  <c r="H1113" i="17"/>
  <c r="H1114" i="17"/>
  <c r="H1115" i="17"/>
  <c r="H1116" i="17"/>
  <c r="H1117" i="17"/>
  <c r="H1118" i="17"/>
  <c r="H1119" i="17"/>
  <c r="H1120" i="17"/>
  <c r="H1121" i="17"/>
  <c r="H1122" i="17"/>
  <c r="H1123" i="17"/>
  <c r="H1124" i="17"/>
  <c r="H1125" i="17"/>
  <c r="H1126" i="17"/>
  <c r="H1127" i="17"/>
  <c r="H1128" i="17"/>
  <c r="H1129" i="17"/>
  <c r="H1130" i="17"/>
  <c r="H1131" i="17"/>
  <c r="H1132" i="17"/>
  <c r="H1133" i="17"/>
  <c r="H1134" i="17"/>
  <c r="H1135" i="17"/>
  <c r="H1136" i="17"/>
  <c r="H1137" i="17"/>
  <c r="H1138" i="17"/>
  <c r="H1139" i="17"/>
  <c r="H1140" i="17"/>
  <c r="H1141" i="17"/>
  <c r="H1142" i="17"/>
  <c r="H1143" i="17"/>
  <c r="H1144" i="17"/>
  <c r="H1145" i="17"/>
  <c r="H1146" i="17"/>
  <c r="H1147" i="17"/>
  <c r="H1148" i="17"/>
  <c r="H1149" i="17"/>
  <c r="H1150" i="17"/>
  <c r="H1151" i="17"/>
  <c r="H1152" i="17"/>
  <c r="H1153" i="17"/>
  <c r="H1154" i="17"/>
  <c r="H1155" i="17"/>
  <c r="H1156" i="17"/>
  <c r="H1157" i="17"/>
  <c r="H1158" i="17"/>
  <c r="H1159" i="17"/>
  <c r="H1160" i="17"/>
  <c r="H1161" i="17"/>
  <c r="H1162" i="17"/>
  <c r="H1163" i="17"/>
  <c r="H1164" i="17"/>
  <c r="H1165" i="17"/>
  <c r="H1166" i="17"/>
  <c r="H1167" i="17"/>
  <c r="H1168" i="17"/>
  <c r="H1169" i="17"/>
  <c r="H1170" i="17"/>
  <c r="H1171" i="17"/>
  <c r="H1172" i="17"/>
  <c r="H1173" i="17"/>
  <c r="H1174" i="17"/>
  <c r="H1175" i="17"/>
  <c r="H1176" i="17"/>
  <c r="H1177" i="17"/>
  <c r="H1178" i="17"/>
  <c r="H1179" i="17"/>
  <c r="H1180" i="17"/>
  <c r="H1181" i="17"/>
  <c r="H1182" i="17"/>
  <c r="H1183" i="17"/>
  <c r="H1184" i="17"/>
  <c r="H1185" i="17"/>
  <c r="H1186" i="17"/>
  <c r="H1187" i="17"/>
  <c r="H1188" i="17"/>
  <c r="H1189" i="17"/>
  <c r="H1190" i="17"/>
  <c r="H1191" i="17"/>
  <c r="H1192" i="17"/>
  <c r="H1193" i="17"/>
  <c r="H1194" i="17"/>
  <c r="H1195" i="17"/>
  <c r="H1196" i="17"/>
  <c r="H1197" i="17"/>
  <c r="H1198" i="17"/>
  <c r="H1199" i="17"/>
  <c r="H1200" i="17"/>
  <c r="H1201" i="17"/>
  <c r="H1202" i="17"/>
  <c r="H1203" i="17"/>
  <c r="H1204" i="17"/>
  <c r="H1205" i="17"/>
  <c r="H1206" i="17"/>
  <c r="H1207" i="17"/>
  <c r="H1208" i="17"/>
  <c r="H1209" i="17"/>
  <c r="H1210" i="17"/>
  <c r="H1211" i="17"/>
  <c r="H1212" i="17"/>
  <c r="H1213" i="17"/>
  <c r="H1214" i="17"/>
  <c r="H1215" i="17"/>
  <c r="H1216" i="17"/>
  <c r="H1217" i="17"/>
  <c r="H1218" i="17"/>
  <c r="H1219" i="17"/>
  <c r="H1220" i="17"/>
  <c r="H1221" i="17"/>
  <c r="H1222" i="17"/>
  <c r="H1223" i="17"/>
  <c r="H1224" i="17"/>
  <c r="H1225" i="17"/>
  <c r="H1226" i="17"/>
  <c r="H1227" i="17"/>
  <c r="H1228" i="17"/>
  <c r="H1229" i="17"/>
  <c r="H1230" i="17"/>
  <c r="H1231" i="17"/>
  <c r="H1232" i="17"/>
  <c r="H1233" i="17"/>
  <c r="H1234" i="17"/>
  <c r="H1235" i="17"/>
  <c r="H1236" i="17"/>
  <c r="H1237" i="17"/>
  <c r="H1238" i="17"/>
  <c r="H1239" i="17"/>
  <c r="H1240" i="17"/>
  <c r="H1241" i="17"/>
  <c r="H1242" i="17"/>
  <c r="H1243" i="17"/>
  <c r="H1244" i="17"/>
  <c r="H1245" i="17"/>
  <c r="H1246" i="17"/>
  <c r="H1247" i="17"/>
  <c r="H1248" i="17"/>
  <c r="H1249" i="17"/>
  <c r="H1250" i="17"/>
  <c r="H1251" i="17"/>
  <c r="H1252" i="17"/>
  <c r="H1253" i="17"/>
  <c r="H1254" i="17"/>
  <c r="H1255" i="17"/>
  <c r="H1256" i="17"/>
  <c r="H1257" i="17"/>
  <c r="H1258" i="17"/>
  <c r="H1259" i="17"/>
  <c r="H1260" i="17"/>
  <c r="H1261" i="17"/>
  <c r="H1262" i="17"/>
  <c r="H1263" i="17"/>
  <c r="H1264" i="17"/>
  <c r="H1265" i="17"/>
  <c r="H1266" i="17"/>
  <c r="H1267" i="17"/>
  <c r="H1268" i="17"/>
  <c r="H1269" i="17"/>
  <c r="H1270" i="17"/>
  <c r="H1271" i="17"/>
  <c r="H1272" i="17"/>
  <c r="H1273" i="17"/>
  <c r="H1274" i="17"/>
  <c r="H1275" i="17"/>
  <c r="H1276" i="17"/>
  <c r="H1277" i="17"/>
  <c r="H1278" i="17"/>
  <c r="H1279" i="17"/>
  <c r="H1280" i="17"/>
  <c r="H1281" i="17"/>
  <c r="H1282" i="17"/>
  <c r="H1283" i="17"/>
  <c r="H1284" i="17"/>
  <c r="H1285" i="17"/>
  <c r="H1286" i="17"/>
  <c r="H1287" i="17"/>
  <c r="H1288" i="17"/>
  <c r="H1289" i="17"/>
  <c r="H1290" i="17"/>
  <c r="H1291" i="17"/>
  <c r="H1292" i="17"/>
  <c r="H1293" i="17"/>
  <c r="H1294" i="17"/>
  <c r="H1295" i="17"/>
  <c r="H1296" i="17"/>
  <c r="H1297" i="17"/>
  <c r="H1298" i="17"/>
  <c r="H1299" i="17"/>
  <c r="H1300" i="17"/>
  <c r="H1301" i="17"/>
  <c r="H1302" i="17"/>
  <c r="H1303" i="17"/>
  <c r="H1304" i="17"/>
  <c r="H1305" i="17"/>
  <c r="H1306" i="17"/>
  <c r="H1307" i="17"/>
  <c r="H1308" i="17"/>
  <c r="H1309" i="17"/>
  <c r="H1310" i="17"/>
  <c r="H1311" i="17"/>
  <c r="H1312" i="17"/>
  <c r="H1313" i="17"/>
  <c r="H1314" i="17"/>
  <c r="H1315" i="17"/>
  <c r="H1316" i="17"/>
  <c r="H1317" i="17"/>
  <c r="H1318" i="17"/>
  <c r="H1319" i="17"/>
  <c r="H1320" i="17"/>
  <c r="H1321" i="17"/>
  <c r="H1322" i="17"/>
  <c r="H1323" i="17"/>
  <c r="H1324" i="17"/>
  <c r="H1325" i="17"/>
  <c r="H1326" i="17"/>
  <c r="H1327" i="17"/>
  <c r="H1328" i="17"/>
  <c r="H1329" i="17"/>
  <c r="H1330" i="17"/>
  <c r="H1331" i="17"/>
  <c r="H1332" i="17"/>
  <c r="H1333" i="17"/>
  <c r="H1334" i="17"/>
  <c r="H1335" i="17"/>
  <c r="H1336" i="17"/>
  <c r="H1337" i="17"/>
  <c r="H1338" i="17"/>
  <c r="H1339" i="17"/>
  <c r="H1340" i="17"/>
  <c r="H1341" i="17"/>
  <c r="H1342" i="17"/>
  <c r="H1343" i="17"/>
  <c r="H1344" i="17"/>
  <c r="H1345" i="17"/>
  <c r="H1346" i="17"/>
  <c r="H1347" i="17"/>
  <c r="H1348" i="17"/>
  <c r="H1349" i="17"/>
  <c r="H1350" i="17"/>
  <c r="H1351" i="17"/>
  <c r="H1352" i="17"/>
  <c r="H1353" i="17"/>
  <c r="H1354" i="17"/>
  <c r="H1355" i="17"/>
  <c r="H1356" i="17"/>
  <c r="H1357" i="17"/>
  <c r="H1358" i="17"/>
  <c r="H1359" i="17"/>
  <c r="H1360" i="17"/>
  <c r="H1361" i="17"/>
  <c r="H1362" i="17"/>
  <c r="H1363" i="17"/>
  <c r="H1364" i="17"/>
  <c r="H1365" i="17"/>
  <c r="H1366" i="17"/>
  <c r="H1367" i="17"/>
  <c r="H1368" i="17"/>
  <c r="H1369" i="17"/>
  <c r="H1370" i="17"/>
  <c r="H1371" i="17"/>
  <c r="H1372" i="17"/>
  <c r="H1373" i="17"/>
  <c r="H1374" i="17"/>
  <c r="H1375" i="17"/>
  <c r="H1376" i="17"/>
  <c r="H1377" i="17"/>
  <c r="H1378" i="17"/>
  <c r="H1379" i="17"/>
  <c r="H1380" i="17"/>
  <c r="H1381" i="17"/>
  <c r="H1382" i="17"/>
  <c r="H1383" i="17"/>
  <c r="H1384" i="17"/>
  <c r="H1385" i="17"/>
  <c r="H1386" i="17"/>
  <c r="H1387" i="17"/>
  <c r="H1388" i="17"/>
  <c r="H1389" i="17"/>
  <c r="H1390" i="17"/>
  <c r="H1391" i="17"/>
  <c r="H1392" i="17"/>
  <c r="H1393" i="17"/>
  <c r="H1394" i="17"/>
  <c r="H1395" i="17"/>
  <c r="H1396" i="17"/>
  <c r="H1397" i="17"/>
  <c r="H1398" i="17"/>
  <c r="H1399" i="17"/>
  <c r="H1400" i="17"/>
  <c r="H1401" i="17"/>
  <c r="H1402" i="17"/>
  <c r="H1403" i="17"/>
  <c r="H1404" i="17"/>
  <c r="H1405" i="17"/>
  <c r="H1406" i="17"/>
  <c r="H1407" i="17"/>
  <c r="H1408" i="17"/>
  <c r="H1409" i="17"/>
  <c r="H1410" i="17"/>
  <c r="H1411" i="17"/>
  <c r="H1412" i="17"/>
  <c r="H1413" i="17"/>
  <c r="H1414" i="17"/>
  <c r="H1415" i="17"/>
  <c r="H1416" i="17"/>
  <c r="H1417" i="17"/>
  <c r="H1418" i="17"/>
  <c r="H1419" i="17"/>
  <c r="H1420" i="17"/>
  <c r="H1421" i="17"/>
  <c r="H1422" i="17"/>
  <c r="H1423" i="17"/>
  <c r="H1424" i="17"/>
  <c r="H1425" i="17"/>
  <c r="H1426" i="17"/>
  <c r="H1427" i="17"/>
  <c r="H1428" i="17"/>
  <c r="H1429" i="17"/>
  <c r="H1430" i="17"/>
  <c r="H1431" i="17"/>
  <c r="H1432" i="17"/>
  <c r="H1433" i="17"/>
  <c r="H1434" i="17"/>
  <c r="H1435" i="17"/>
  <c r="H1436" i="17"/>
  <c r="H1437" i="17"/>
  <c r="H1438" i="17"/>
  <c r="H1439" i="17"/>
  <c r="H1440" i="17"/>
  <c r="H1441" i="17"/>
  <c r="H1442" i="17"/>
  <c r="H1443" i="17"/>
  <c r="H1444" i="17"/>
  <c r="H1445" i="17"/>
  <c r="H1446" i="17"/>
  <c r="H1447" i="17"/>
  <c r="H1448" i="17"/>
  <c r="H1449" i="17"/>
  <c r="H1450" i="17"/>
  <c r="H1451" i="17"/>
  <c r="H1452" i="17"/>
  <c r="H1453" i="17"/>
  <c r="H1454" i="17"/>
  <c r="H1455" i="17"/>
  <c r="H1456" i="17"/>
  <c r="H1457" i="17"/>
  <c r="H1458" i="17"/>
  <c r="H1459" i="17"/>
  <c r="H1460" i="17"/>
  <c r="H1461" i="17"/>
  <c r="H1462" i="17"/>
  <c r="H1463" i="17"/>
  <c r="H1464" i="17"/>
  <c r="H1465" i="17"/>
  <c r="H1466" i="17"/>
  <c r="H1467" i="17"/>
  <c r="H1468" i="17"/>
  <c r="H1469" i="17"/>
  <c r="H1470" i="17"/>
  <c r="H1471" i="17"/>
  <c r="H1472" i="17"/>
  <c r="H1473" i="17"/>
  <c r="H1474" i="17"/>
  <c r="H1475" i="17"/>
  <c r="H1476" i="17"/>
  <c r="H1477" i="17"/>
  <c r="H1478" i="17"/>
  <c r="H1479" i="17"/>
  <c r="H1480" i="17"/>
  <c r="H1481" i="17"/>
  <c r="H1482" i="17"/>
  <c r="H1483" i="17"/>
  <c r="H1484" i="17"/>
  <c r="H1485" i="17"/>
  <c r="H1486" i="17"/>
  <c r="H1487" i="17"/>
  <c r="H1488" i="17"/>
  <c r="H1489" i="17"/>
  <c r="H1490" i="17"/>
  <c r="H1491" i="17"/>
  <c r="H1492" i="17"/>
  <c r="H1493" i="17"/>
  <c r="H1494" i="17"/>
  <c r="H1495" i="17"/>
  <c r="H1496" i="17"/>
  <c r="H1497" i="17"/>
  <c r="H1498" i="17"/>
  <c r="H1499" i="17"/>
  <c r="H1500" i="17"/>
  <c r="H1501" i="17"/>
  <c r="H1502" i="17"/>
  <c r="H1503" i="17"/>
  <c r="H1504" i="17"/>
  <c r="H1505" i="17"/>
  <c r="H1506" i="17"/>
  <c r="H1507" i="17"/>
  <c r="H1508" i="17"/>
  <c r="H1509" i="17"/>
  <c r="H1510" i="17"/>
  <c r="H1511" i="17"/>
  <c r="H1512" i="17"/>
  <c r="H1513" i="17"/>
  <c r="H1514" i="17"/>
  <c r="H1515" i="17"/>
  <c r="H1516" i="17"/>
  <c r="H1517" i="17"/>
  <c r="H1518" i="17"/>
  <c r="H1519" i="17"/>
  <c r="H1520" i="17"/>
  <c r="H1521" i="17"/>
  <c r="H1522" i="17"/>
  <c r="H1523" i="17"/>
  <c r="H1524" i="17"/>
  <c r="H1525" i="17"/>
  <c r="H1526" i="17"/>
  <c r="H1527" i="17"/>
  <c r="H1528" i="17"/>
  <c r="H1529" i="17"/>
  <c r="H1530" i="17"/>
  <c r="H1531" i="17"/>
  <c r="H1532" i="17"/>
  <c r="H1533" i="17"/>
  <c r="H1534" i="17"/>
  <c r="H1535" i="17"/>
  <c r="H1536" i="17"/>
  <c r="H1537" i="17"/>
  <c r="H1538" i="17"/>
  <c r="H1539" i="17"/>
  <c r="H1540" i="17"/>
  <c r="H1541" i="17"/>
  <c r="H1542" i="17"/>
  <c r="H1543" i="17"/>
  <c r="H1544" i="17"/>
  <c r="H1545" i="17"/>
  <c r="H1546" i="17"/>
  <c r="H1547" i="17"/>
  <c r="H1548" i="17"/>
  <c r="H1549" i="17"/>
  <c r="H1550" i="17"/>
  <c r="H1551" i="17"/>
  <c r="H1552" i="17"/>
  <c r="H1553" i="17"/>
  <c r="H1554" i="17"/>
  <c r="H1555" i="17"/>
  <c r="H1556" i="17"/>
  <c r="H1557" i="17"/>
  <c r="H1558" i="17"/>
  <c r="H1559" i="17"/>
  <c r="H1560" i="17"/>
  <c r="H1561" i="17"/>
  <c r="H1562" i="17"/>
  <c r="H1563" i="17"/>
  <c r="H1564" i="17"/>
  <c r="H1565" i="17"/>
  <c r="H1566" i="17"/>
  <c r="H1567" i="17"/>
  <c r="H1568" i="17"/>
  <c r="H1569" i="17"/>
  <c r="H1570" i="17"/>
  <c r="H1571" i="17"/>
  <c r="H1572" i="17"/>
  <c r="H1573" i="17"/>
  <c r="H1574" i="17"/>
  <c r="H1575" i="17"/>
  <c r="H1576" i="17"/>
  <c r="H1577" i="17"/>
  <c r="H1578" i="17"/>
  <c r="H1579" i="17"/>
  <c r="H1580" i="17"/>
  <c r="H1581" i="17"/>
  <c r="H1582" i="17"/>
  <c r="H1583" i="17"/>
  <c r="H1584" i="17"/>
  <c r="H1585" i="17"/>
  <c r="H1586" i="17"/>
  <c r="H1587" i="17"/>
  <c r="H1588" i="17"/>
  <c r="H1589" i="17"/>
  <c r="H1590" i="17"/>
  <c r="H1591" i="17"/>
  <c r="H1592" i="17"/>
  <c r="H1593" i="17"/>
  <c r="H1594" i="17"/>
  <c r="H1595" i="17"/>
  <c r="H1596" i="17"/>
  <c r="H1597" i="17"/>
  <c r="H1598" i="17"/>
  <c r="H1599" i="17"/>
  <c r="H1600" i="17"/>
  <c r="H1601" i="17"/>
  <c r="H1602" i="17"/>
  <c r="H1603" i="17"/>
  <c r="H1604" i="17"/>
  <c r="H1605" i="17"/>
  <c r="H1606" i="17"/>
  <c r="H1607" i="17"/>
  <c r="H1608" i="17"/>
  <c r="H1609" i="17"/>
  <c r="H1610" i="17"/>
  <c r="H1611" i="17"/>
  <c r="H1612" i="17"/>
  <c r="H1613" i="17"/>
  <c r="H1614" i="17"/>
  <c r="H1615" i="17"/>
  <c r="H1616" i="17"/>
  <c r="H1617" i="17"/>
  <c r="H1618" i="17"/>
  <c r="H1619" i="17"/>
  <c r="H1620" i="17"/>
  <c r="H1621" i="17"/>
  <c r="H1622" i="17"/>
  <c r="H1623" i="17"/>
  <c r="H1624" i="17"/>
  <c r="H1625" i="17"/>
  <c r="H1626" i="17"/>
  <c r="H1627" i="17"/>
  <c r="H1628" i="17"/>
  <c r="H1629" i="17"/>
  <c r="H1630" i="17"/>
  <c r="H1631" i="17"/>
  <c r="H1632" i="17"/>
  <c r="H1633" i="17"/>
  <c r="H1634" i="17"/>
  <c r="H1635" i="17"/>
  <c r="H1636" i="17"/>
  <c r="H1637" i="17"/>
  <c r="H1638" i="17"/>
  <c r="H1639" i="17"/>
  <c r="H1640" i="17"/>
  <c r="H1641" i="17"/>
  <c r="H1642" i="17"/>
  <c r="H1643" i="17"/>
  <c r="H1644" i="17"/>
  <c r="H1645" i="17"/>
  <c r="H1646" i="17"/>
  <c r="H1647" i="17"/>
  <c r="H1648" i="17"/>
  <c r="H1649" i="17"/>
  <c r="H1650" i="17"/>
  <c r="H1651" i="17"/>
  <c r="H1652" i="17"/>
  <c r="H1653" i="17"/>
  <c r="H1654" i="17"/>
  <c r="H1655" i="17"/>
  <c r="H1656" i="17"/>
  <c r="H1657" i="17"/>
  <c r="H1658" i="17"/>
  <c r="H1659" i="17"/>
  <c r="H1660" i="17"/>
  <c r="H1661" i="17"/>
  <c r="H1662" i="17"/>
  <c r="H1663" i="17"/>
  <c r="H1664" i="17"/>
  <c r="H1665" i="17"/>
  <c r="H1666" i="17"/>
  <c r="H1667" i="17"/>
  <c r="H1668" i="17"/>
  <c r="H1669" i="17"/>
  <c r="H1670" i="17"/>
  <c r="H1671" i="17"/>
  <c r="H1672" i="17"/>
  <c r="H1673" i="17"/>
  <c r="H1674" i="17"/>
  <c r="H1675" i="17"/>
  <c r="H1676" i="17"/>
  <c r="H1677" i="17"/>
  <c r="H1678" i="17"/>
  <c r="H1679" i="17"/>
  <c r="H1680" i="17"/>
  <c r="H1681" i="17"/>
  <c r="H1682" i="17"/>
  <c r="H1683" i="17"/>
  <c r="H1684" i="17"/>
  <c r="H1685" i="17"/>
  <c r="H1686" i="17"/>
  <c r="H1687" i="17"/>
  <c r="H1688" i="17"/>
  <c r="H1689" i="17"/>
  <c r="H1690" i="17"/>
  <c r="H1691" i="17"/>
  <c r="H1692" i="17"/>
  <c r="H1693" i="17"/>
  <c r="H1694" i="17"/>
  <c r="H1695" i="17"/>
  <c r="H1696" i="17"/>
  <c r="H1697" i="17"/>
  <c r="H1698" i="17"/>
  <c r="H1699" i="17"/>
  <c r="H1700" i="17"/>
  <c r="H1701" i="17"/>
  <c r="H1702" i="17"/>
  <c r="H1703" i="17"/>
  <c r="H1704" i="17"/>
  <c r="H1705" i="17"/>
  <c r="H1706" i="17"/>
  <c r="H1707" i="17"/>
  <c r="H1708" i="17"/>
  <c r="H1709" i="17"/>
  <c r="H1710" i="17"/>
  <c r="H1711" i="17"/>
  <c r="H1712" i="17"/>
  <c r="H1713" i="17"/>
  <c r="H1714" i="17"/>
  <c r="H1715" i="17"/>
  <c r="H1716" i="17"/>
  <c r="H1717" i="17"/>
  <c r="H1718" i="17"/>
  <c r="H1719" i="17"/>
  <c r="H1720" i="17"/>
  <c r="H1721" i="17"/>
  <c r="H1722" i="17"/>
  <c r="H1723" i="17"/>
  <c r="H1724" i="17"/>
  <c r="H1725" i="17"/>
  <c r="H1726" i="17"/>
  <c r="H1727" i="17"/>
  <c r="H1728" i="17"/>
  <c r="H1729" i="17"/>
  <c r="H1730" i="17"/>
  <c r="H1731" i="17"/>
  <c r="H1732" i="17"/>
  <c r="H1733" i="17"/>
  <c r="H1734" i="17"/>
  <c r="H1735" i="17"/>
  <c r="H1736" i="17"/>
  <c r="H1737" i="17"/>
  <c r="H1738" i="17"/>
  <c r="H1739" i="17"/>
  <c r="H1740" i="17"/>
  <c r="H1741" i="17"/>
  <c r="H1742" i="17"/>
  <c r="H1743" i="17"/>
  <c r="H1744" i="17"/>
  <c r="H1745" i="17"/>
  <c r="H1746" i="17"/>
  <c r="H1747" i="17"/>
  <c r="H1748" i="17"/>
  <c r="H1749" i="17"/>
  <c r="H1750" i="17"/>
  <c r="H1751" i="17"/>
  <c r="H1752" i="17"/>
  <c r="H1753" i="17"/>
  <c r="H1754" i="17"/>
  <c r="H1755" i="17"/>
  <c r="H1756" i="17"/>
  <c r="H1757" i="17"/>
  <c r="H1758" i="17"/>
  <c r="H1759" i="17"/>
  <c r="H1760" i="17"/>
  <c r="H1761" i="17"/>
  <c r="H1762" i="17"/>
  <c r="H1763" i="17"/>
  <c r="H1764" i="17"/>
  <c r="H1765" i="17"/>
  <c r="H1766" i="17"/>
  <c r="H1767" i="17"/>
  <c r="H1768" i="17"/>
  <c r="H1769" i="17"/>
  <c r="H1770" i="17"/>
  <c r="H1771" i="17"/>
  <c r="H1772" i="17"/>
  <c r="H1773" i="17"/>
  <c r="H1774" i="17"/>
  <c r="H1775" i="17"/>
  <c r="H1776" i="17"/>
  <c r="H1777" i="17"/>
  <c r="H1778" i="17"/>
  <c r="H1779" i="17"/>
  <c r="H1780" i="17"/>
  <c r="H1781" i="17"/>
  <c r="H1782" i="17"/>
  <c r="H1783" i="17"/>
  <c r="H1784" i="17"/>
  <c r="H1785" i="17"/>
  <c r="H1786" i="17"/>
  <c r="H1787" i="17"/>
  <c r="H1788" i="17"/>
  <c r="H1789" i="17"/>
  <c r="H1790" i="17"/>
  <c r="H1791" i="17"/>
  <c r="H1792" i="17"/>
  <c r="H1793" i="17"/>
  <c r="H1794" i="17"/>
  <c r="H1795" i="17"/>
  <c r="H1796" i="17"/>
  <c r="H1797" i="17"/>
  <c r="H1798" i="17"/>
  <c r="H1799" i="17"/>
  <c r="H1800" i="17"/>
  <c r="H1801" i="17"/>
  <c r="H1802" i="17"/>
  <c r="H1803" i="17"/>
  <c r="H1804" i="17"/>
  <c r="H1805" i="17"/>
  <c r="H1806" i="17"/>
  <c r="H1807" i="17"/>
  <c r="H1808" i="17"/>
  <c r="H1809" i="17"/>
  <c r="H1810" i="17"/>
  <c r="H1811" i="17"/>
  <c r="H1812" i="17"/>
  <c r="H1813" i="17"/>
  <c r="H1814" i="17"/>
  <c r="H1815" i="17"/>
  <c r="H1816" i="17"/>
  <c r="H1817" i="17"/>
  <c r="H1818" i="17"/>
  <c r="H1819" i="17"/>
  <c r="H1820" i="17"/>
  <c r="H1821" i="17"/>
  <c r="H1822" i="17"/>
  <c r="H1823" i="17"/>
  <c r="H1824" i="17"/>
  <c r="H1825" i="17"/>
  <c r="H1826" i="17"/>
  <c r="H1827" i="17"/>
  <c r="H1828" i="17"/>
  <c r="H1829" i="17"/>
  <c r="H1830" i="17"/>
  <c r="H1831" i="17"/>
  <c r="H1832" i="17"/>
  <c r="H1833" i="17"/>
  <c r="H1834" i="17"/>
  <c r="H1835" i="17"/>
  <c r="H1836" i="17"/>
  <c r="H1837" i="17"/>
  <c r="H1838" i="17"/>
  <c r="H1839" i="17"/>
  <c r="H1840" i="17"/>
  <c r="H1841" i="17"/>
  <c r="H1842" i="17"/>
  <c r="H1843" i="17"/>
  <c r="H1844" i="17"/>
  <c r="H1845" i="17"/>
  <c r="H1846" i="17"/>
  <c r="H1847" i="17"/>
  <c r="H1848" i="17"/>
  <c r="H1849" i="17"/>
  <c r="H1850" i="17"/>
  <c r="H1851" i="17"/>
  <c r="H1852" i="17"/>
  <c r="H1853" i="17"/>
  <c r="H1854" i="17"/>
  <c r="H1855" i="17"/>
  <c r="H1856" i="17"/>
  <c r="H1857" i="17"/>
  <c r="H1858" i="17"/>
  <c r="H1859" i="17"/>
  <c r="H1860" i="17"/>
  <c r="H1861" i="17"/>
  <c r="H1862" i="17"/>
  <c r="H1863" i="17"/>
  <c r="H1864" i="17"/>
  <c r="H1865" i="17"/>
  <c r="H1866" i="17"/>
  <c r="H1867" i="17"/>
  <c r="H1868" i="17"/>
  <c r="H1869" i="17"/>
  <c r="H1870" i="17"/>
  <c r="H1871" i="17"/>
  <c r="H1872" i="17"/>
  <c r="H1873" i="17"/>
  <c r="H1874" i="17"/>
  <c r="H1875" i="17"/>
  <c r="H1876" i="17"/>
  <c r="H1877" i="17"/>
  <c r="H1878" i="17"/>
  <c r="H1879" i="17"/>
  <c r="H1880" i="17"/>
  <c r="H1881" i="17"/>
  <c r="H1882" i="17"/>
  <c r="H1883" i="17"/>
  <c r="H1884" i="17"/>
  <c r="H1885" i="17"/>
  <c r="H1886" i="17"/>
  <c r="H1887" i="17"/>
  <c r="H1888" i="17"/>
  <c r="H1889" i="17"/>
  <c r="H1890" i="17"/>
  <c r="H1891" i="17"/>
  <c r="H1892" i="17"/>
  <c r="H1893" i="17"/>
  <c r="H1894" i="17"/>
  <c r="H1895" i="17"/>
  <c r="H1896" i="17"/>
  <c r="H1897" i="17"/>
  <c r="H1898" i="17"/>
  <c r="H1899" i="17"/>
  <c r="H1900" i="17"/>
  <c r="H1901" i="17"/>
  <c r="H1902" i="17"/>
  <c r="H1903" i="17"/>
  <c r="H1904" i="17"/>
  <c r="H1905" i="17"/>
  <c r="H1906" i="17"/>
  <c r="H1907" i="17"/>
  <c r="H1908" i="17"/>
  <c r="H1909" i="17"/>
  <c r="H1910" i="17"/>
  <c r="H1911" i="17"/>
  <c r="H1912" i="17"/>
  <c r="H1913" i="17"/>
  <c r="H1914" i="17"/>
  <c r="H1915" i="17"/>
  <c r="H1916" i="17"/>
  <c r="H1917" i="17"/>
  <c r="H1918" i="17"/>
  <c r="H1919" i="17"/>
  <c r="H1920" i="17"/>
  <c r="H1921" i="17"/>
  <c r="H1922" i="17"/>
  <c r="H1923" i="17"/>
  <c r="H1924" i="17"/>
  <c r="H1925" i="17"/>
  <c r="H1926" i="17"/>
  <c r="H1927" i="17"/>
  <c r="H1928" i="17"/>
  <c r="H1929" i="17"/>
  <c r="H1930" i="17"/>
  <c r="H1931" i="17"/>
  <c r="H1932" i="17"/>
  <c r="H1933" i="17"/>
  <c r="H1934" i="17"/>
  <c r="H1935" i="17"/>
  <c r="H1936" i="17"/>
  <c r="H1937" i="17"/>
  <c r="H1938" i="17"/>
  <c r="H1939" i="17"/>
  <c r="H1940" i="17"/>
  <c r="H1941" i="17"/>
  <c r="H1942" i="17"/>
  <c r="H1943" i="17"/>
  <c r="H1944" i="17"/>
  <c r="H1945" i="17"/>
  <c r="H1946" i="17"/>
  <c r="H1947" i="17"/>
  <c r="H1948" i="17"/>
  <c r="H1949" i="17"/>
  <c r="H1950" i="17"/>
  <c r="H1951" i="17"/>
  <c r="H1952" i="17"/>
  <c r="H1953" i="17"/>
  <c r="H1954" i="17"/>
  <c r="H1955" i="17"/>
  <c r="H1956" i="17"/>
  <c r="H1957" i="17"/>
  <c r="H1958" i="17"/>
  <c r="H1959" i="17"/>
  <c r="H1960" i="17"/>
  <c r="H1961" i="17"/>
  <c r="H1962" i="17"/>
  <c r="H1963" i="17"/>
  <c r="H1964" i="17"/>
  <c r="H1965" i="17"/>
  <c r="H1966" i="17"/>
  <c r="H1967" i="17"/>
  <c r="H1968" i="17"/>
  <c r="H1969" i="17"/>
  <c r="H1970" i="17"/>
  <c r="H1971" i="17"/>
  <c r="H1972" i="17"/>
  <c r="H1973" i="17"/>
  <c r="H1974" i="17"/>
  <c r="H1975" i="17"/>
  <c r="H1976" i="17"/>
  <c r="H1977" i="17"/>
  <c r="H1978" i="17"/>
  <c r="H1979" i="17"/>
  <c r="H1980" i="17"/>
  <c r="H1981" i="17"/>
  <c r="H1982" i="17"/>
  <c r="H1983" i="17"/>
  <c r="H1984" i="17"/>
  <c r="H1985" i="17"/>
  <c r="H1986" i="17"/>
  <c r="H1987" i="17"/>
  <c r="H1988" i="17"/>
  <c r="H1989" i="17"/>
  <c r="H1990" i="17"/>
  <c r="H1991" i="17"/>
  <c r="H1992" i="17"/>
  <c r="H1993" i="17"/>
  <c r="H1994" i="17"/>
  <c r="H1995" i="17"/>
  <c r="H1996" i="17"/>
  <c r="H1997" i="17"/>
  <c r="H1998" i="17"/>
  <c r="H1999" i="17"/>
  <c r="H2000" i="17"/>
  <c r="H2001" i="17"/>
  <c r="L3" i="17"/>
  <c r="R3" i="17" s="1" a="1"/>
  <c r="R3" i="17" s="1"/>
  <c r="L4" i="17"/>
  <c r="R4" i="17" s="1" a="1"/>
  <c r="R4" i="17" s="1"/>
  <c r="L5" i="17"/>
  <c r="R5" i="17" s="1" a="1"/>
  <c r="R5" i="17" s="1"/>
  <c r="L6" i="17"/>
  <c r="R6" i="17" s="1" a="1"/>
  <c r="R6" i="17" s="1"/>
  <c r="L7" i="17"/>
  <c r="R7" i="17" s="1" a="1"/>
  <c r="R7" i="17" s="1"/>
  <c r="L8" i="17"/>
  <c r="R8" i="17" s="1" a="1"/>
  <c r="R8" i="17" s="1"/>
  <c r="L9" i="17"/>
  <c r="R9" i="17" s="1" a="1"/>
  <c r="R9" i="17" s="1"/>
  <c r="L10" i="17"/>
  <c r="R10" i="17" s="1" a="1"/>
  <c r="R10" i="17" s="1"/>
  <c r="L11" i="17"/>
  <c r="R11" i="17" s="1" a="1"/>
  <c r="R11" i="17" s="1"/>
  <c r="L12" i="17"/>
  <c r="R12" i="17" s="1" a="1"/>
  <c r="R12" i="17" s="1"/>
  <c r="L13" i="17"/>
  <c r="R13" i="17" s="1" a="1"/>
  <c r="R13" i="17" s="1"/>
  <c r="L14" i="17"/>
  <c r="R14" i="17" s="1" a="1"/>
  <c r="R14" i="17" s="1"/>
  <c r="L15" i="17"/>
  <c r="R15" i="17" s="1" a="1"/>
  <c r="R15" i="17" s="1"/>
  <c r="L16" i="17"/>
  <c r="R16" i="17" s="1" a="1"/>
  <c r="R16" i="17" s="1"/>
  <c r="L17" i="17"/>
  <c r="R17" i="17" s="1" a="1"/>
  <c r="R17" i="17" s="1"/>
  <c r="L18" i="17"/>
  <c r="R18" i="17" s="1" a="1"/>
  <c r="R18" i="17" s="1"/>
  <c r="L19" i="17"/>
  <c r="R19" i="17" s="1" a="1"/>
  <c r="R19" i="17" s="1"/>
  <c r="L20" i="17"/>
  <c r="R20" i="17" s="1" a="1"/>
  <c r="R20" i="17" s="1"/>
  <c r="L21" i="17"/>
  <c r="R21" i="17" s="1" a="1"/>
  <c r="R21" i="17" s="1"/>
  <c r="L22" i="17"/>
  <c r="R22" i="17" s="1" a="1"/>
  <c r="R22" i="17" s="1"/>
  <c r="L23" i="17"/>
  <c r="R23" i="17" s="1" a="1"/>
  <c r="R23" i="17" s="1"/>
  <c r="L24" i="17"/>
  <c r="R24" i="17" s="1" a="1"/>
  <c r="R24" i="17" s="1"/>
  <c r="L25" i="17"/>
  <c r="R25" i="17" s="1" a="1"/>
  <c r="R25" i="17" s="1"/>
  <c r="L26" i="17"/>
  <c r="R26" i="17" s="1" a="1"/>
  <c r="R26" i="17" s="1"/>
  <c r="L27" i="17"/>
  <c r="R27" i="17" s="1" a="1"/>
  <c r="R27" i="17" s="1"/>
  <c r="L28" i="17"/>
  <c r="R28" i="17" s="1" a="1"/>
  <c r="R28" i="17" s="1"/>
  <c r="L29" i="17"/>
  <c r="R29" i="17" s="1" a="1"/>
  <c r="R29" i="17" s="1"/>
  <c r="L30" i="17"/>
  <c r="R30" i="17" s="1" a="1"/>
  <c r="R30" i="17" s="1"/>
  <c r="L31" i="17"/>
  <c r="R31" i="17" s="1" a="1"/>
  <c r="R31" i="17" s="1"/>
  <c r="L32" i="17"/>
  <c r="R32" i="17" s="1" a="1"/>
  <c r="R32" i="17" s="1"/>
  <c r="L33" i="17"/>
  <c r="R33" i="17" s="1" a="1"/>
  <c r="R33" i="17" s="1"/>
  <c r="L34" i="17"/>
  <c r="R34" i="17" s="1" a="1"/>
  <c r="R34" i="17" s="1"/>
  <c r="L35" i="17"/>
  <c r="R35" i="17" s="1" a="1"/>
  <c r="R35" i="17" s="1"/>
  <c r="L36" i="17"/>
  <c r="R36" i="17" s="1" a="1"/>
  <c r="R36" i="17" s="1"/>
  <c r="L37" i="17"/>
  <c r="R37" i="17" s="1" a="1"/>
  <c r="R37" i="17" s="1"/>
  <c r="L38" i="17"/>
  <c r="R38" i="17" s="1" a="1"/>
  <c r="R38" i="17" s="1"/>
  <c r="L39" i="17"/>
  <c r="R39" i="17" s="1" a="1"/>
  <c r="R39" i="17" s="1"/>
  <c r="L40" i="17"/>
  <c r="R40" i="17" s="1" a="1"/>
  <c r="R40" i="17" s="1"/>
  <c r="L41" i="17"/>
  <c r="R41" i="17" s="1" a="1"/>
  <c r="R41" i="17" s="1"/>
  <c r="L42" i="17"/>
  <c r="R42" i="17" s="1" a="1"/>
  <c r="R42" i="17" s="1"/>
  <c r="L43" i="17"/>
  <c r="R43" i="17" s="1" a="1"/>
  <c r="R43" i="17" s="1"/>
  <c r="L44" i="17"/>
  <c r="R44" i="17" s="1" a="1"/>
  <c r="R44" i="17" s="1"/>
  <c r="L45" i="17"/>
  <c r="R45" i="17" s="1" a="1"/>
  <c r="R45" i="17" s="1"/>
  <c r="L46" i="17"/>
  <c r="R46" i="17" s="1" a="1"/>
  <c r="R46" i="17" s="1"/>
  <c r="L47" i="17"/>
  <c r="R47" i="17" s="1" a="1"/>
  <c r="R47" i="17" s="1"/>
  <c r="L48" i="17"/>
  <c r="R48" i="17" s="1" a="1"/>
  <c r="R48" i="17" s="1"/>
  <c r="L49" i="17"/>
  <c r="R49" i="17" s="1" a="1"/>
  <c r="R49" i="17" s="1"/>
  <c r="L50" i="17"/>
  <c r="R50" i="17" s="1" a="1"/>
  <c r="R50" i="17" s="1"/>
  <c r="L51" i="17"/>
  <c r="R51" i="17" s="1" a="1"/>
  <c r="R51" i="17" s="1"/>
  <c r="L52" i="17"/>
  <c r="R52" i="17" s="1" a="1"/>
  <c r="R52" i="17" s="1"/>
  <c r="L53" i="17"/>
  <c r="R53" i="17" s="1" a="1"/>
  <c r="R53" i="17" s="1"/>
  <c r="L54" i="17"/>
  <c r="R54" i="17" s="1" a="1"/>
  <c r="R54" i="17" s="1"/>
  <c r="L55" i="17"/>
  <c r="R55" i="17" s="1" a="1"/>
  <c r="R55" i="17" s="1"/>
  <c r="L56" i="17"/>
  <c r="R56" i="17" s="1" a="1"/>
  <c r="R56" i="17" s="1"/>
  <c r="L57" i="17"/>
  <c r="R57" i="17" s="1" a="1"/>
  <c r="R57" i="17" s="1"/>
  <c r="L58" i="17"/>
  <c r="R58" i="17" s="1" a="1"/>
  <c r="R58" i="17" s="1"/>
  <c r="L59" i="17"/>
  <c r="R59" i="17" s="1" a="1"/>
  <c r="R59" i="17" s="1"/>
  <c r="L60" i="17"/>
  <c r="R60" i="17" s="1" a="1"/>
  <c r="R60" i="17" s="1"/>
  <c r="L61" i="17"/>
  <c r="R61" i="17" s="1" a="1"/>
  <c r="R61" i="17" s="1"/>
  <c r="L62" i="17"/>
  <c r="R62" i="17" s="1" a="1"/>
  <c r="R62" i="17" s="1"/>
  <c r="L63" i="17"/>
  <c r="R63" i="17" s="1" a="1"/>
  <c r="R63" i="17" s="1"/>
  <c r="L64" i="17"/>
  <c r="R64" i="17" s="1" a="1"/>
  <c r="R64" i="17" s="1"/>
  <c r="L65" i="17"/>
  <c r="R65" i="17" s="1" a="1"/>
  <c r="R65" i="17" s="1"/>
  <c r="L66" i="17"/>
  <c r="R66" i="17" s="1" a="1"/>
  <c r="R66" i="17" s="1"/>
  <c r="L67" i="17"/>
  <c r="R67" i="17" s="1" a="1"/>
  <c r="R67" i="17" s="1"/>
  <c r="L68" i="17"/>
  <c r="R68" i="17" s="1" a="1"/>
  <c r="R68" i="17" s="1"/>
  <c r="L69" i="17"/>
  <c r="R69" i="17" s="1" a="1"/>
  <c r="R69" i="17" s="1"/>
  <c r="L70" i="17"/>
  <c r="R70" i="17" s="1" a="1"/>
  <c r="R70" i="17" s="1"/>
  <c r="L71" i="17"/>
  <c r="R71" i="17" s="1" a="1"/>
  <c r="R71" i="17" s="1"/>
  <c r="L72" i="17"/>
  <c r="R72" i="17" s="1" a="1"/>
  <c r="R72" i="17" s="1"/>
  <c r="L73" i="17"/>
  <c r="R73" i="17" s="1" a="1"/>
  <c r="R73" i="17" s="1"/>
  <c r="L74" i="17"/>
  <c r="R74" i="17" s="1" a="1"/>
  <c r="R74" i="17" s="1"/>
  <c r="L75" i="17"/>
  <c r="R75" i="17" s="1" a="1"/>
  <c r="R75" i="17" s="1"/>
  <c r="L76" i="17"/>
  <c r="R76" i="17" s="1" a="1"/>
  <c r="R76" i="17" s="1"/>
  <c r="L77" i="17"/>
  <c r="R77" i="17" s="1" a="1"/>
  <c r="R77" i="17" s="1"/>
  <c r="L78" i="17"/>
  <c r="R78" i="17" s="1" a="1"/>
  <c r="R78" i="17" s="1"/>
  <c r="L79" i="17"/>
  <c r="R79" i="17" s="1" a="1"/>
  <c r="R79" i="17" s="1"/>
  <c r="L80" i="17"/>
  <c r="R80" i="17" s="1" a="1"/>
  <c r="R80" i="17" s="1"/>
  <c r="L81" i="17"/>
  <c r="R81" i="17" s="1" a="1"/>
  <c r="R81" i="17" s="1"/>
  <c r="L82" i="17"/>
  <c r="R82" i="17" s="1" a="1"/>
  <c r="R82" i="17" s="1"/>
  <c r="L83" i="17"/>
  <c r="R83" i="17" s="1" a="1"/>
  <c r="R83" i="17" s="1"/>
  <c r="L84" i="17"/>
  <c r="R84" i="17" s="1" a="1"/>
  <c r="R84" i="17" s="1"/>
  <c r="L85" i="17"/>
  <c r="R85" i="17" s="1" a="1"/>
  <c r="R85" i="17" s="1"/>
  <c r="L86" i="17"/>
  <c r="R86" i="17" s="1" a="1"/>
  <c r="R86" i="17" s="1"/>
  <c r="L87" i="17"/>
  <c r="R87" i="17" s="1" a="1"/>
  <c r="R87" i="17" s="1"/>
  <c r="L88" i="17"/>
  <c r="R88" i="17" s="1" a="1"/>
  <c r="R88" i="17" s="1"/>
  <c r="L89" i="17"/>
  <c r="R89" i="17" s="1" a="1"/>
  <c r="R89" i="17" s="1"/>
  <c r="L90" i="17"/>
  <c r="R90" i="17" s="1" a="1"/>
  <c r="R90" i="17" s="1"/>
  <c r="L91" i="17"/>
  <c r="R91" i="17" s="1" a="1"/>
  <c r="R91" i="17" s="1"/>
  <c r="L92" i="17"/>
  <c r="R92" i="17" s="1" a="1"/>
  <c r="R92" i="17" s="1"/>
  <c r="L93" i="17"/>
  <c r="R93" i="17" s="1" a="1"/>
  <c r="R93" i="17" s="1"/>
  <c r="L94" i="17"/>
  <c r="R94" i="17" s="1" a="1"/>
  <c r="R94" i="17" s="1"/>
  <c r="L95" i="17"/>
  <c r="R95" i="17" s="1" a="1"/>
  <c r="R95" i="17" s="1"/>
  <c r="L96" i="17"/>
  <c r="R96" i="17" s="1" a="1"/>
  <c r="R96" i="17" s="1"/>
  <c r="L97" i="17"/>
  <c r="R97" i="17" s="1" a="1"/>
  <c r="R97" i="17" s="1"/>
  <c r="L98" i="17"/>
  <c r="R98" i="17" s="1" a="1"/>
  <c r="R98" i="17" s="1"/>
  <c r="L99" i="17"/>
  <c r="R99" i="17" s="1" a="1"/>
  <c r="R99" i="17" s="1"/>
  <c r="L100" i="17"/>
  <c r="R100" i="17" s="1" a="1"/>
  <c r="R100" i="17" s="1"/>
  <c r="L101" i="17"/>
  <c r="R101" i="17" s="1" a="1"/>
  <c r="R101" i="17" s="1"/>
  <c r="L102" i="17"/>
  <c r="R102" i="17" s="1" a="1"/>
  <c r="R102" i="17" s="1"/>
  <c r="L103" i="17"/>
  <c r="R103" i="17" s="1" a="1"/>
  <c r="R103" i="17" s="1"/>
  <c r="L104" i="17"/>
  <c r="R104" i="17" s="1" a="1"/>
  <c r="R104" i="17" s="1"/>
  <c r="L105" i="17"/>
  <c r="R105" i="17" s="1" a="1"/>
  <c r="R105" i="17" s="1"/>
  <c r="L106" i="17"/>
  <c r="R106" i="17" s="1" a="1"/>
  <c r="R106" i="17" s="1"/>
  <c r="L107" i="17"/>
  <c r="R107" i="17" s="1" a="1"/>
  <c r="R107" i="17" s="1"/>
  <c r="L108" i="17"/>
  <c r="R108" i="17" s="1" a="1"/>
  <c r="R108" i="17" s="1"/>
  <c r="L109" i="17"/>
  <c r="R109" i="17" s="1" a="1"/>
  <c r="R109" i="17" s="1"/>
  <c r="L110" i="17"/>
  <c r="R110" i="17" s="1" a="1"/>
  <c r="R110" i="17" s="1"/>
  <c r="L111" i="17"/>
  <c r="R111" i="17" s="1" a="1"/>
  <c r="R111" i="17" s="1"/>
  <c r="L112" i="17"/>
  <c r="R112" i="17" s="1" a="1"/>
  <c r="R112" i="17" s="1"/>
  <c r="L113" i="17"/>
  <c r="R113" i="17" s="1" a="1"/>
  <c r="R113" i="17" s="1"/>
  <c r="L114" i="17"/>
  <c r="R114" i="17" s="1" a="1"/>
  <c r="R114" i="17" s="1"/>
  <c r="L115" i="17"/>
  <c r="R115" i="17" s="1" a="1"/>
  <c r="R115" i="17" s="1"/>
  <c r="L116" i="17"/>
  <c r="R116" i="17" s="1" a="1"/>
  <c r="R116" i="17" s="1"/>
  <c r="L117" i="17"/>
  <c r="R117" i="17" s="1" a="1"/>
  <c r="R117" i="17" s="1"/>
  <c r="L118" i="17"/>
  <c r="R118" i="17" s="1" a="1"/>
  <c r="R118" i="17" s="1"/>
  <c r="L119" i="17"/>
  <c r="R119" i="17" s="1" a="1"/>
  <c r="R119" i="17" s="1"/>
  <c r="L120" i="17"/>
  <c r="R120" i="17" s="1" a="1"/>
  <c r="R120" i="17" s="1"/>
  <c r="L121" i="17"/>
  <c r="R121" i="17" s="1" a="1"/>
  <c r="R121" i="17" s="1"/>
  <c r="L122" i="17"/>
  <c r="R122" i="17" s="1" a="1"/>
  <c r="R122" i="17" s="1"/>
  <c r="L123" i="17"/>
  <c r="R123" i="17" s="1" a="1"/>
  <c r="R123" i="17" s="1"/>
  <c r="L124" i="17"/>
  <c r="R124" i="17" s="1" a="1"/>
  <c r="R124" i="17" s="1"/>
  <c r="L125" i="17"/>
  <c r="R125" i="17" s="1" a="1"/>
  <c r="R125" i="17" s="1"/>
  <c r="L126" i="17"/>
  <c r="R126" i="17" s="1" a="1"/>
  <c r="R126" i="17" s="1"/>
  <c r="L127" i="17"/>
  <c r="R127" i="17" s="1" a="1"/>
  <c r="R127" i="17" s="1"/>
  <c r="L128" i="17"/>
  <c r="R128" i="17" s="1" a="1"/>
  <c r="R128" i="17" s="1"/>
  <c r="L129" i="17"/>
  <c r="R129" i="17" s="1" a="1"/>
  <c r="R129" i="17" s="1"/>
  <c r="L130" i="17"/>
  <c r="R130" i="17" s="1" a="1"/>
  <c r="R130" i="17" s="1"/>
  <c r="L131" i="17"/>
  <c r="R131" i="17" s="1" a="1"/>
  <c r="R131" i="17" s="1"/>
  <c r="L132" i="17"/>
  <c r="R132" i="17" s="1" a="1"/>
  <c r="R132" i="17" s="1"/>
  <c r="L133" i="17"/>
  <c r="R133" i="17" s="1" a="1"/>
  <c r="R133" i="17" s="1"/>
  <c r="L134" i="17"/>
  <c r="R134" i="17" s="1" a="1"/>
  <c r="R134" i="17" s="1"/>
  <c r="L135" i="17"/>
  <c r="R135" i="17" s="1" a="1"/>
  <c r="R135" i="17" s="1"/>
  <c r="L136" i="17"/>
  <c r="R136" i="17" s="1" a="1"/>
  <c r="R136" i="17" s="1"/>
  <c r="L137" i="17"/>
  <c r="R137" i="17" s="1" a="1"/>
  <c r="R137" i="17" s="1"/>
  <c r="L138" i="17"/>
  <c r="R138" i="17" s="1" a="1"/>
  <c r="R138" i="17" s="1"/>
  <c r="L139" i="17"/>
  <c r="R139" i="17" s="1" a="1"/>
  <c r="R139" i="17" s="1"/>
  <c r="L140" i="17"/>
  <c r="R140" i="17" s="1" a="1"/>
  <c r="R140" i="17" s="1"/>
  <c r="L141" i="17"/>
  <c r="R141" i="17" s="1" a="1"/>
  <c r="R141" i="17" s="1"/>
  <c r="L142" i="17"/>
  <c r="R142" i="17" s="1" a="1"/>
  <c r="R142" i="17" s="1"/>
  <c r="L143" i="17"/>
  <c r="R143" i="17" s="1" a="1"/>
  <c r="R143" i="17" s="1"/>
  <c r="L144" i="17"/>
  <c r="R144" i="17" s="1" a="1"/>
  <c r="R144" i="17" s="1"/>
  <c r="L145" i="17"/>
  <c r="R145" i="17" s="1" a="1"/>
  <c r="R145" i="17" s="1"/>
  <c r="L146" i="17"/>
  <c r="R146" i="17" s="1" a="1"/>
  <c r="R146" i="17" s="1"/>
  <c r="L147" i="17"/>
  <c r="R147" i="17" s="1" a="1"/>
  <c r="R147" i="17" s="1"/>
  <c r="L148" i="17"/>
  <c r="R148" i="17" s="1" a="1"/>
  <c r="R148" i="17" s="1"/>
  <c r="L149" i="17"/>
  <c r="R149" i="17" s="1" a="1"/>
  <c r="R149" i="17" s="1"/>
  <c r="L150" i="17"/>
  <c r="R150" i="17" s="1" a="1"/>
  <c r="R150" i="17" s="1"/>
  <c r="L151" i="17"/>
  <c r="R151" i="17" s="1" a="1"/>
  <c r="R151" i="17" s="1"/>
  <c r="L152" i="17"/>
  <c r="R152" i="17" s="1" a="1"/>
  <c r="R152" i="17" s="1"/>
  <c r="L153" i="17"/>
  <c r="R153" i="17" s="1" a="1"/>
  <c r="R153" i="17" s="1"/>
  <c r="L154" i="17"/>
  <c r="R154" i="17" s="1" a="1"/>
  <c r="R154" i="17" s="1"/>
  <c r="L155" i="17"/>
  <c r="R155" i="17" s="1" a="1"/>
  <c r="R155" i="17" s="1"/>
  <c r="L156" i="17"/>
  <c r="R156" i="17" s="1" a="1"/>
  <c r="R156" i="17" s="1"/>
  <c r="L157" i="17"/>
  <c r="R157" i="17" s="1" a="1"/>
  <c r="R157" i="17" s="1"/>
  <c r="L158" i="17"/>
  <c r="R158" i="17" s="1" a="1"/>
  <c r="R158" i="17" s="1"/>
  <c r="L159" i="17"/>
  <c r="R159" i="17" s="1" a="1"/>
  <c r="R159" i="17" s="1"/>
  <c r="L160" i="17"/>
  <c r="R160" i="17" s="1" a="1"/>
  <c r="R160" i="17" s="1"/>
  <c r="L161" i="17"/>
  <c r="R161" i="17" s="1" a="1"/>
  <c r="R161" i="17" s="1"/>
  <c r="L162" i="17"/>
  <c r="R162" i="17" s="1" a="1"/>
  <c r="R162" i="17" s="1"/>
  <c r="L163" i="17"/>
  <c r="R163" i="17" s="1" a="1"/>
  <c r="R163" i="17" s="1"/>
  <c r="L164" i="17"/>
  <c r="R164" i="17" s="1" a="1"/>
  <c r="R164" i="17" s="1"/>
  <c r="L165" i="17"/>
  <c r="R165" i="17" s="1" a="1"/>
  <c r="R165" i="17" s="1"/>
  <c r="L166" i="17"/>
  <c r="R166" i="17" s="1" a="1"/>
  <c r="R166" i="17" s="1"/>
  <c r="L167" i="17"/>
  <c r="R167" i="17" s="1" a="1"/>
  <c r="R167" i="17" s="1"/>
  <c r="L168" i="17"/>
  <c r="R168" i="17" s="1" a="1"/>
  <c r="R168" i="17" s="1"/>
  <c r="L169" i="17"/>
  <c r="R169" i="17" s="1" a="1"/>
  <c r="R169" i="17" s="1"/>
  <c r="L170" i="17"/>
  <c r="R170" i="17" s="1" a="1"/>
  <c r="R170" i="17" s="1"/>
  <c r="L171" i="17"/>
  <c r="R171" i="17" s="1" a="1"/>
  <c r="R171" i="17" s="1"/>
  <c r="L172" i="17"/>
  <c r="R172" i="17" s="1" a="1"/>
  <c r="R172" i="17" s="1"/>
  <c r="L173" i="17"/>
  <c r="R173" i="17" s="1" a="1"/>
  <c r="R173" i="17" s="1"/>
  <c r="L174" i="17"/>
  <c r="R174" i="17" s="1" a="1"/>
  <c r="R174" i="17" s="1"/>
  <c r="L175" i="17"/>
  <c r="R175" i="17" s="1" a="1"/>
  <c r="R175" i="17" s="1"/>
  <c r="L176" i="17"/>
  <c r="R176" i="17" s="1" a="1"/>
  <c r="R176" i="17" s="1"/>
  <c r="L177" i="17"/>
  <c r="R177" i="17" s="1" a="1"/>
  <c r="R177" i="17" s="1"/>
  <c r="L178" i="17"/>
  <c r="R178" i="17" s="1" a="1"/>
  <c r="R178" i="17" s="1"/>
  <c r="L179" i="17"/>
  <c r="R179" i="17" s="1" a="1"/>
  <c r="R179" i="17" s="1"/>
  <c r="L180" i="17"/>
  <c r="R180" i="17" s="1" a="1"/>
  <c r="R180" i="17" s="1"/>
  <c r="L181" i="17"/>
  <c r="R181" i="17" s="1" a="1"/>
  <c r="R181" i="17" s="1"/>
  <c r="L182" i="17"/>
  <c r="R182" i="17" s="1" a="1"/>
  <c r="R182" i="17" s="1"/>
  <c r="L183" i="17"/>
  <c r="R183" i="17" s="1" a="1"/>
  <c r="R183" i="17" s="1"/>
  <c r="L184" i="17"/>
  <c r="R184" i="17" s="1" a="1"/>
  <c r="R184" i="17" s="1"/>
  <c r="L185" i="17"/>
  <c r="R185" i="17" s="1" a="1"/>
  <c r="R185" i="17" s="1"/>
  <c r="L186" i="17"/>
  <c r="R186" i="17" s="1" a="1"/>
  <c r="R186" i="17" s="1"/>
  <c r="L187" i="17"/>
  <c r="R187" i="17" s="1" a="1"/>
  <c r="R187" i="17" s="1"/>
  <c r="L188" i="17"/>
  <c r="R188" i="17" s="1" a="1"/>
  <c r="R188" i="17" s="1"/>
  <c r="L189" i="17"/>
  <c r="R189" i="17" s="1" a="1"/>
  <c r="R189" i="17" s="1"/>
  <c r="L190" i="17"/>
  <c r="R190" i="17" s="1" a="1"/>
  <c r="R190" i="17" s="1"/>
  <c r="L191" i="17"/>
  <c r="R191" i="17" s="1" a="1"/>
  <c r="R191" i="17" s="1"/>
  <c r="L192" i="17"/>
  <c r="R192" i="17" s="1" a="1"/>
  <c r="R192" i="17" s="1"/>
  <c r="L193" i="17"/>
  <c r="R193" i="17" s="1" a="1"/>
  <c r="R193" i="17" s="1"/>
  <c r="L194" i="17"/>
  <c r="R194" i="17" s="1" a="1"/>
  <c r="R194" i="17" s="1"/>
  <c r="L195" i="17"/>
  <c r="R195" i="17" s="1" a="1"/>
  <c r="R195" i="17" s="1"/>
  <c r="L196" i="17"/>
  <c r="R196" i="17" s="1" a="1"/>
  <c r="R196" i="17" s="1"/>
  <c r="L197" i="17"/>
  <c r="R197" i="17" s="1" a="1"/>
  <c r="R197" i="17" s="1"/>
  <c r="L198" i="17"/>
  <c r="R198" i="17" s="1" a="1"/>
  <c r="R198" i="17" s="1"/>
  <c r="L199" i="17"/>
  <c r="R199" i="17" s="1" a="1"/>
  <c r="R199" i="17" s="1"/>
  <c r="L200" i="17"/>
  <c r="R200" i="17" s="1" a="1"/>
  <c r="R200" i="17" s="1"/>
  <c r="L201" i="17"/>
  <c r="R201" i="17" s="1" a="1"/>
  <c r="R201" i="17" s="1"/>
  <c r="L202" i="17"/>
  <c r="R202" i="17" s="1" a="1"/>
  <c r="R202" i="17" s="1"/>
  <c r="L203" i="17"/>
  <c r="R203" i="17" s="1" a="1"/>
  <c r="R203" i="17" s="1"/>
  <c r="L204" i="17"/>
  <c r="R204" i="17" s="1" a="1"/>
  <c r="R204" i="17" s="1"/>
  <c r="L205" i="17"/>
  <c r="R205" i="17" s="1" a="1"/>
  <c r="R205" i="17" s="1"/>
  <c r="L206" i="17"/>
  <c r="R206" i="17" s="1" a="1"/>
  <c r="R206" i="17" s="1"/>
  <c r="L207" i="17"/>
  <c r="R207" i="17" s="1" a="1"/>
  <c r="R207" i="17" s="1"/>
  <c r="L208" i="17"/>
  <c r="R208" i="17" s="1" a="1"/>
  <c r="R208" i="17" s="1"/>
  <c r="L209" i="17"/>
  <c r="R209" i="17" s="1" a="1"/>
  <c r="R209" i="17" s="1"/>
  <c r="L210" i="17"/>
  <c r="R210" i="17" s="1" a="1"/>
  <c r="R210" i="17" s="1"/>
  <c r="L211" i="17"/>
  <c r="R211" i="17" s="1" a="1"/>
  <c r="R211" i="17" s="1"/>
  <c r="L212" i="17"/>
  <c r="R212" i="17" s="1" a="1"/>
  <c r="R212" i="17" s="1"/>
  <c r="L213" i="17"/>
  <c r="R213" i="17" s="1" a="1"/>
  <c r="R213" i="17" s="1"/>
  <c r="L214" i="17"/>
  <c r="R214" i="17" s="1" a="1"/>
  <c r="R214" i="17" s="1"/>
  <c r="L215" i="17"/>
  <c r="R215" i="17" s="1" a="1"/>
  <c r="R215" i="17" s="1"/>
  <c r="L216" i="17"/>
  <c r="R216" i="17" s="1" a="1"/>
  <c r="R216" i="17" s="1"/>
  <c r="L217" i="17"/>
  <c r="R217" i="17" s="1" a="1"/>
  <c r="R217" i="17" s="1"/>
  <c r="L218" i="17"/>
  <c r="R218" i="17" s="1" a="1"/>
  <c r="R218" i="17" s="1"/>
  <c r="L219" i="17"/>
  <c r="R219" i="17" s="1" a="1"/>
  <c r="R219" i="17" s="1"/>
  <c r="L220" i="17"/>
  <c r="R220" i="17" s="1" a="1"/>
  <c r="R220" i="17" s="1"/>
  <c r="L221" i="17"/>
  <c r="R221" i="17" s="1" a="1"/>
  <c r="R221" i="17" s="1"/>
  <c r="L222" i="17"/>
  <c r="R222" i="17" s="1" a="1"/>
  <c r="R222" i="17" s="1"/>
  <c r="L223" i="17"/>
  <c r="R223" i="17" s="1" a="1"/>
  <c r="R223" i="17" s="1"/>
  <c r="L224" i="17"/>
  <c r="R224" i="17" s="1" a="1"/>
  <c r="R224" i="17" s="1"/>
  <c r="L225" i="17"/>
  <c r="R225" i="17" s="1" a="1"/>
  <c r="R225" i="17" s="1"/>
  <c r="L226" i="17"/>
  <c r="R226" i="17" s="1" a="1"/>
  <c r="R226" i="17" s="1"/>
  <c r="L227" i="17"/>
  <c r="R227" i="17" s="1" a="1"/>
  <c r="R227" i="17" s="1"/>
  <c r="L228" i="17"/>
  <c r="R228" i="17" s="1" a="1"/>
  <c r="R228" i="17" s="1"/>
  <c r="L229" i="17"/>
  <c r="R229" i="17" s="1" a="1"/>
  <c r="R229" i="17" s="1"/>
  <c r="L230" i="17"/>
  <c r="R230" i="17" s="1" a="1"/>
  <c r="R230" i="17" s="1"/>
  <c r="L231" i="17"/>
  <c r="R231" i="17" s="1" a="1"/>
  <c r="R231" i="17" s="1"/>
  <c r="L232" i="17"/>
  <c r="R232" i="17" s="1" a="1"/>
  <c r="R232" i="17" s="1"/>
  <c r="L233" i="17"/>
  <c r="R233" i="17" s="1" a="1"/>
  <c r="R233" i="17" s="1"/>
  <c r="L234" i="17"/>
  <c r="R234" i="17" s="1" a="1"/>
  <c r="R234" i="17" s="1"/>
  <c r="L235" i="17"/>
  <c r="R235" i="17" s="1" a="1"/>
  <c r="R235" i="17" s="1"/>
  <c r="L236" i="17"/>
  <c r="R236" i="17" s="1" a="1"/>
  <c r="R236" i="17" s="1"/>
  <c r="L237" i="17"/>
  <c r="R237" i="17" s="1" a="1"/>
  <c r="R237" i="17" s="1"/>
  <c r="L238" i="17"/>
  <c r="R238" i="17" s="1" a="1"/>
  <c r="R238" i="17" s="1"/>
  <c r="L239" i="17"/>
  <c r="R239" i="17" s="1" a="1"/>
  <c r="R239" i="17" s="1"/>
  <c r="L240" i="17"/>
  <c r="R240" i="17" s="1" a="1"/>
  <c r="R240" i="17" s="1"/>
  <c r="L241" i="17"/>
  <c r="R241" i="17" s="1" a="1"/>
  <c r="R241" i="17" s="1"/>
  <c r="L242" i="17"/>
  <c r="R242" i="17" s="1" a="1"/>
  <c r="R242" i="17" s="1"/>
  <c r="L243" i="17"/>
  <c r="R243" i="17" s="1" a="1"/>
  <c r="R243" i="17" s="1"/>
  <c r="L244" i="17"/>
  <c r="R244" i="17" s="1" a="1"/>
  <c r="R244" i="17" s="1"/>
  <c r="L245" i="17"/>
  <c r="R245" i="17" s="1" a="1"/>
  <c r="R245" i="17" s="1"/>
  <c r="L246" i="17"/>
  <c r="R246" i="17" s="1" a="1"/>
  <c r="R246" i="17" s="1"/>
  <c r="L247" i="17"/>
  <c r="R247" i="17" s="1" a="1"/>
  <c r="R247" i="17" s="1"/>
  <c r="L248" i="17"/>
  <c r="R248" i="17" s="1" a="1"/>
  <c r="R248" i="17" s="1"/>
  <c r="L249" i="17"/>
  <c r="R249" i="17" s="1" a="1"/>
  <c r="R249" i="17" s="1"/>
  <c r="L250" i="17"/>
  <c r="R250" i="17" s="1" a="1"/>
  <c r="R250" i="17" s="1"/>
  <c r="L251" i="17"/>
  <c r="R251" i="17" s="1" a="1"/>
  <c r="R251" i="17" s="1"/>
  <c r="L252" i="17"/>
  <c r="R252" i="17" s="1" a="1"/>
  <c r="R252" i="17" s="1"/>
  <c r="L253" i="17"/>
  <c r="R253" i="17" s="1" a="1"/>
  <c r="R253" i="17" s="1"/>
  <c r="L254" i="17"/>
  <c r="R254" i="17" s="1" a="1"/>
  <c r="R254" i="17" s="1"/>
  <c r="L255" i="17"/>
  <c r="R255" i="17" s="1" a="1"/>
  <c r="R255" i="17" s="1"/>
  <c r="L256" i="17"/>
  <c r="R256" i="17" s="1" a="1"/>
  <c r="R256" i="17" s="1"/>
  <c r="L257" i="17"/>
  <c r="R257" i="17" s="1" a="1"/>
  <c r="R257" i="17" s="1"/>
  <c r="L258" i="17"/>
  <c r="R258" i="17" s="1" a="1"/>
  <c r="R258" i="17" s="1"/>
  <c r="L259" i="17"/>
  <c r="R259" i="17" s="1" a="1"/>
  <c r="R259" i="17" s="1"/>
  <c r="L260" i="17"/>
  <c r="R260" i="17" s="1" a="1"/>
  <c r="R260" i="17" s="1"/>
  <c r="L261" i="17"/>
  <c r="R261" i="17" s="1" a="1"/>
  <c r="R261" i="17" s="1"/>
  <c r="L262" i="17"/>
  <c r="R262" i="17" s="1" a="1"/>
  <c r="R262" i="17" s="1"/>
  <c r="L263" i="17"/>
  <c r="R263" i="17" s="1" a="1"/>
  <c r="R263" i="17" s="1"/>
  <c r="L264" i="17"/>
  <c r="R264" i="17" s="1" a="1"/>
  <c r="R264" i="17" s="1"/>
  <c r="L265" i="17"/>
  <c r="R265" i="17" s="1" a="1"/>
  <c r="R265" i="17" s="1"/>
  <c r="L266" i="17"/>
  <c r="R266" i="17" s="1" a="1"/>
  <c r="R266" i="17" s="1"/>
  <c r="L267" i="17"/>
  <c r="R267" i="17" s="1" a="1"/>
  <c r="R267" i="17" s="1"/>
  <c r="L268" i="17"/>
  <c r="R268" i="17" s="1" a="1"/>
  <c r="R268" i="17" s="1"/>
  <c r="L269" i="17"/>
  <c r="R269" i="17" s="1" a="1"/>
  <c r="R269" i="17" s="1"/>
  <c r="L270" i="17"/>
  <c r="R270" i="17" s="1" a="1"/>
  <c r="R270" i="17" s="1"/>
  <c r="L271" i="17"/>
  <c r="R271" i="17" s="1" a="1"/>
  <c r="R271" i="17" s="1"/>
  <c r="L272" i="17"/>
  <c r="R272" i="17" s="1" a="1"/>
  <c r="R272" i="17" s="1"/>
  <c r="L273" i="17"/>
  <c r="R273" i="17" s="1" a="1"/>
  <c r="R273" i="17" s="1"/>
  <c r="L274" i="17"/>
  <c r="R274" i="17" s="1" a="1"/>
  <c r="R274" i="17" s="1"/>
  <c r="L275" i="17"/>
  <c r="R275" i="17" s="1" a="1"/>
  <c r="R275" i="17" s="1"/>
  <c r="L276" i="17"/>
  <c r="R276" i="17" s="1" a="1"/>
  <c r="R276" i="17" s="1"/>
  <c r="L277" i="17"/>
  <c r="R277" i="17" s="1" a="1"/>
  <c r="R277" i="17" s="1"/>
  <c r="L278" i="17"/>
  <c r="R278" i="17" s="1" a="1"/>
  <c r="R278" i="17" s="1"/>
  <c r="L279" i="17"/>
  <c r="R279" i="17" s="1" a="1"/>
  <c r="R279" i="17" s="1"/>
  <c r="L280" i="17"/>
  <c r="R280" i="17" s="1" a="1"/>
  <c r="R280" i="17" s="1"/>
  <c r="L281" i="17"/>
  <c r="R281" i="17" s="1" a="1"/>
  <c r="R281" i="17" s="1"/>
  <c r="L282" i="17"/>
  <c r="R282" i="17" s="1" a="1"/>
  <c r="R282" i="17" s="1"/>
  <c r="L283" i="17"/>
  <c r="R283" i="17" s="1" a="1"/>
  <c r="R283" i="17" s="1"/>
  <c r="L284" i="17"/>
  <c r="R284" i="17" s="1" a="1"/>
  <c r="R284" i="17" s="1"/>
  <c r="L285" i="17"/>
  <c r="R285" i="17" s="1" a="1"/>
  <c r="R285" i="17" s="1"/>
  <c r="L286" i="17"/>
  <c r="R286" i="17" s="1" a="1"/>
  <c r="R286" i="17" s="1"/>
  <c r="L287" i="17"/>
  <c r="R287" i="17" s="1" a="1"/>
  <c r="R287" i="17" s="1"/>
  <c r="L288" i="17"/>
  <c r="R288" i="17" s="1" a="1"/>
  <c r="R288" i="17" s="1"/>
  <c r="L289" i="17"/>
  <c r="R289" i="17" s="1" a="1"/>
  <c r="R289" i="17" s="1"/>
  <c r="L290" i="17"/>
  <c r="R290" i="17" s="1" a="1"/>
  <c r="R290" i="17" s="1"/>
  <c r="L291" i="17"/>
  <c r="R291" i="17" s="1" a="1"/>
  <c r="R291" i="17" s="1"/>
  <c r="L292" i="17"/>
  <c r="R292" i="17" s="1" a="1"/>
  <c r="R292" i="17" s="1"/>
  <c r="L293" i="17"/>
  <c r="R293" i="17" s="1" a="1"/>
  <c r="R293" i="17" s="1"/>
  <c r="L294" i="17"/>
  <c r="R294" i="17" s="1" a="1"/>
  <c r="R294" i="17" s="1"/>
  <c r="L295" i="17"/>
  <c r="R295" i="17" s="1" a="1"/>
  <c r="R295" i="17" s="1"/>
  <c r="L296" i="17"/>
  <c r="R296" i="17" s="1" a="1"/>
  <c r="R296" i="17" s="1"/>
  <c r="L297" i="17"/>
  <c r="R297" i="17" s="1" a="1"/>
  <c r="R297" i="17" s="1"/>
  <c r="L298" i="17"/>
  <c r="R298" i="17" s="1" a="1"/>
  <c r="R298" i="17" s="1"/>
  <c r="L299" i="17"/>
  <c r="R299" i="17" s="1" a="1"/>
  <c r="R299" i="17" s="1"/>
  <c r="L300" i="17"/>
  <c r="R300" i="17" s="1" a="1"/>
  <c r="R300" i="17" s="1"/>
  <c r="L301" i="17"/>
  <c r="R301" i="17" s="1" a="1"/>
  <c r="R301" i="17" s="1"/>
  <c r="L302" i="17"/>
  <c r="R302" i="17" s="1" a="1"/>
  <c r="R302" i="17" s="1"/>
  <c r="L303" i="17"/>
  <c r="R303" i="17" s="1" a="1"/>
  <c r="R303" i="17" s="1"/>
  <c r="L304" i="17"/>
  <c r="R304" i="17" s="1" a="1"/>
  <c r="R304" i="17" s="1"/>
  <c r="L305" i="17"/>
  <c r="R305" i="17" s="1" a="1"/>
  <c r="R305" i="17" s="1"/>
  <c r="L306" i="17"/>
  <c r="R306" i="17" s="1" a="1"/>
  <c r="R306" i="17" s="1"/>
  <c r="L307" i="17"/>
  <c r="R307" i="17" s="1" a="1"/>
  <c r="R307" i="17" s="1"/>
  <c r="L308" i="17"/>
  <c r="R308" i="17" s="1" a="1"/>
  <c r="R308" i="17" s="1"/>
  <c r="L309" i="17"/>
  <c r="R309" i="17" s="1" a="1"/>
  <c r="R309" i="17" s="1"/>
  <c r="L310" i="17"/>
  <c r="R310" i="17" s="1" a="1"/>
  <c r="R310" i="17" s="1"/>
  <c r="L311" i="17"/>
  <c r="R311" i="17" s="1" a="1"/>
  <c r="R311" i="17" s="1"/>
  <c r="L312" i="17"/>
  <c r="R312" i="17" s="1" a="1"/>
  <c r="R312" i="17" s="1"/>
  <c r="L313" i="17"/>
  <c r="R313" i="17" s="1" a="1"/>
  <c r="R313" i="17" s="1"/>
  <c r="L314" i="17"/>
  <c r="R314" i="17" s="1" a="1"/>
  <c r="R314" i="17" s="1"/>
  <c r="L315" i="17"/>
  <c r="R315" i="17" s="1" a="1"/>
  <c r="R315" i="17" s="1"/>
  <c r="L316" i="17"/>
  <c r="R316" i="17" s="1" a="1"/>
  <c r="R316" i="17" s="1"/>
  <c r="L317" i="17"/>
  <c r="R317" i="17" s="1" a="1"/>
  <c r="R317" i="17" s="1"/>
  <c r="L318" i="17"/>
  <c r="R318" i="17" s="1" a="1"/>
  <c r="R318" i="17" s="1"/>
  <c r="L319" i="17"/>
  <c r="R319" i="17" s="1" a="1"/>
  <c r="R319" i="17" s="1"/>
  <c r="L320" i="17"/>
  <c r="R320" i="17" s="1" a="1"/>
  <c r="R320" i="17" s="1"/>
  <c r="L321" i="17"/>
  <c r="R321" i="17" s="1" a="1"/>
  <c r="R321" i="17" s="1"/>
  <c r="L322" i="17"/>
  <c r="R322" i="17" s="1" a="1"/>
  <c r="R322" i="17" s="1"/>
  <c r="L323" i="17"/>
  <c r="R323" i="17" s="1" a="1"/>
  <c r="R323" i="17" s="1"/>
  <c r="L324" i="17"/>
  <c r="R324" i="17" s="1" a="1"/>
  <c r="R324" i="17" s="1"/>
  <c r="L325" i="17"/>
  <c r="R325" i="17" s="1" a="1"/>
  <c r="R325" i="17" s="1"/>
  <c r="L326" i="17"/>
  <c r="R326" i="17" s="1" a="1"/>
  <c r="R326" i="17" s="1"/>
  <c r="L327" i="17"/>
  <c r="R327" i="17" s="1" a="1"/>
  <c r="R327" i="17" s="1"/>
  <c r="L328" i="17"/>
  <c r="R328" i="17" s="1" a="1"/>
  <c r="R328" i="17" s="1"/>
  <c r="L329" i="17"/>
  <c r="R329" i="17" s="1" a="1"/>
  <c r="R329" i="17" s="1"/>
  <c r="L330" i="17"/>
  <c r="R330" i="17" s="1" a="1"/>
  <c r="R330" i="17" s="1"/>
  <c r="L331" i="17"/>
  <c r="R331" i="17" s="1" a="1"/>
  <c r="R331" i="17" s="1"/>
  <c r="L332" i="17"/>
  <c r="R332" i="17" s="1" a="1"/>
  <c r="R332" i="17" s="1"/>
  <c r="L333" i="17"/>
  <c r="R333" i="17" s="1" a="1"/>
  <c r="R333" i="17" s="1"/>
  <c r="L334" i="17"/>
  <c r="R334" i="17" s="1" a="1"/>
  <c r="R334" i="17" s="1"/>
  <c r="L335" i="17"/>
  <c r="R335" i="17" s="1" a="1"/>
  <c r="R335" i="17" s="1"/>
  <c r="L336" i="17"/>
  <c r="R336" i="17" s="1" a="1"/>
  <c r="R336" i="17" s="1"/>
  <c r="L337" i="17"/>
  <c r="R337" i="17" s="1" a="1"/>
  <c r="R337" i="17" s="1"/>
  <c r="L338" i="17"/>
  <c r="R338" i="17" s="1" a="1"/>
  <c r="R338" i="17" s="1"/>
  <c r="L339" i="17"/>
  <c r="R339" i="17" s="1" a="1"/>
  <c r="R339" i="17" s="1"/>
  <c r="L340" i="17"/>
  <c r="R340" i="17" s="1" a="1"/>
  <c r="R340" i="17" s="1"/>
  <c r="L341" i="17"/>
  <c r="R341" i="17" s="1" a="1"/>
  <c r="R341" i="17" s="1"/>
  <c r="L342" i="17"/>
  <c r="R342" i="17" s="1" a="1"/>
  <c r="R342" i="17" s="1"/>
  <c r="L343" i="17"/>
  <c r="R343" i="17" s="1" a="1"/>
  <c r="R343" i="17" s="1"/>
  <c r="L344" i="17"/>
  <c r="R344" i="17" s="1" a="1"/>
  <c r="R344" i="17" s="1"/>
  <c r="L345" i="17"/>
  <c r="R345" i="17" s="1" a="1"/>
  <c r="R345" i="17" s="1"/>
  <c r="L346" i="17"/>
  <c r="R346" i="17" s="1" a="1"/>
  <c r="R346" i="17" s="1"/>
  <c r="L347" i="17"/>
  <c r="R347" i="17" s="1" a="1"/>
  <c r="R347" i="17" s="1"/>
  <c r="L348" i="17"/>
  <c r="R348" i="17" s="1" a="1"/>
  <c r="R348" i="17" s="1"/>
  <c r="L349" i="17"/>
  <c r="R349" i="17" s="1" a="1"/>
  <c r="R349" i="17" s="1"/>
  <c r="L350" i="17"/>
  <c r="R350" i="17" s="1" a="1"/>
  <c r="R350" i="17" s="1"/>
  <c r="L351" i="17"/>
  <c r="R351" i="17" s="1" a="1"/>
  <c r="R351" i="17" s="1"/>
  <c r="L352" i="17"/>
  <c r="R352" i="17" s="1" a="1"/>
  <c r="R352" i="17" s="1"/>
  <c r="L353" i="17"/>
  <c r="R353" i="17" s="1" a="1"/>
  <c r="R353" i="17" s="1"/>
  <c r="L354" i="17"/>
  <c r="R354" i="17" s="1" a="1"/>
  <c r="R354" i="17" s="1"/>
  <c r="L355" i="17"/>
  <c r="R355" i="17" s="1" a="1"/>
  <c r="R355" i="17" s="1"/>
  <c r="L356" i="17"/>
  <c r="R356" i="17" s="1" a="1"/>
  <c r="R356" i="17" s="1"/>
  <c r="L357" i="17"/>
  <c r="R357" i="17" s="1" a="1"/>
  <c r="R357" i="17" s="1"/>
  <c r="L358" i="17"/>
  <c r="R358" i="17" s="1" a="1"/>
  <c r="R358" i="17" s="1"/>
  <c r="L359" i="17"/>
  <c r="R359" i="17" s="1" a="1"/>
  <c r="R359" i="17" s="1"/>
  <c r="L360" i="17"/>
  <c r="R360" i="17" s="1" a="1"/>
  <c r="R360" i="17" s="1"/>
  <c r="L361" i="17"/>
  <c r="R361" i="17" s="1" a="1"/>
  <c r="R361" i="17" s="1"/>
  <c r="L362" i="17"/>
  <c r="R362" i="17" s="1" a="1"/>
  <c r="R362" i="17" s="1"/>
  <c r="L363" i="17"/>
  <c r="R363" i="17" s="1" a="1"/>
  <c r="R363" i="17" s="1"/>
  <c r="L364" i="17"/>
  <c r="R364" i="17" s="1" a="1"/>
  <c r="R364" i="17" s="1"/>
  <c r="L365" i="17"/>
  <c r="R365" i="17" s="1" a="1"/>
  <c r="R365" i="17" s="1"/>
  <c r="L366" i="17"/>
  <c r="R366" i="17" s="1" a="1"/>
  <c r="R366" i="17" s="1"/>
  <c r="L367" i="17"/>
  <c r="R367" i="17" s="1" a="1"/>
  <c r="R367" i="17" s="1"/>
  <c r="L368" i="17"/>
  <c r="R368" i="17" s="1" a="1"/>
  <c r="R368" i="17" s="1"/>
  <c r="L369" i="17"/>
  <c r="R369" i="17" s="1" a="1"/>
  <c r="R369" i="17" s="1"/>
  <c r="L370" i="17"/>
  <c r="R370" i="17" s="1" a="1"/>
  <c r="R370" i="17" s="1"/>
  <c r="L371" i="17"/>
  <c r="R371" i="17" s="1" a="1"/>
  <c r="R371" i="17" s="1"/>
  <c r="L372" i="17"/>
  <c r="R372" i="17" s="1" a="1"/>
  <c r="R372" i="17" s="1"/>
  <c r="L373" i="17"/>
  <c r="R373" i="17" s="1" a="1"/>
  <c r="R373" i="17" s="1"/>
  <c r="L374" i="17"/>
  <c r="R374" i="17" s="1" a="1"/>
  <c r="R374" i="17" s="1"/>
  <c r="L375" i="17"/>
  <c r="R375" i="17" s="1" a="1"/>
  <c r="R375" i="17" s="1"/>
  <c r="L376" i="17"/>
  <c r="R376" i="17" s="1" a="1"/>
  <c r="R376" i="17" s="1"/>
  <c r="L377" i="17"/>
  <c r="R377" i="17" s="1" a="1"/>
  <c r="R377" i="17" s="1"/>
  <c r="L378" i="17"/>
  <c r="R378" i="17" s="1" a="1"/>
  <c r="R378" i="17" s="1"/>
  <c r="L379" i="17"/>
  <c r="R379" i="17" s="1" a="1"/>
  <c r="R379" i="17" s="1"/>
  <c r="L380" i="17"/>
  <c r="R380" i="17" s="1" a="1"/>
  <c r="R380" i="17" s="1"/>
  <c r="L381" i="17"/>
  <c r="R381" i="17" s="1" a="1"/>
  <c r="R381" i="17" s="1"/>
  <c r="L382" i="17"/>
  <c r="R382" i="17" s="1" a="1"/>
  <c r="R382" i="17" s="1"/>
  <c r="L383" i="17"/>
  <c r="R383" i="17" s="1" a="1"/>
  <c r="R383" i="17" s="1"/>
  <c r="L384" i="17"/>
  <c r="R384" i="17" s="1" a="1"/>
  <c r="R384" i="17" s="1"/>
  <c r="L385" i="17"/>
  <c r="R385" i="17" s="1" a="1"/>
  <c r="R385" i="17" s="1"/>
  <c r="L386" i="17"/>
  <c r="R386" i="17" s="1" a="1"/>
  <c r="R386" i="17" s="1"/>
  <c r="L387" i="17"/>
  <c r="R387" i="17" s="1" a="1"/>
  <c r="R387" i="17" s="1"/>
  <c r="L388" i="17"/>
  <c r="R388" i="17" s="1" a="1"/>
  <c r="R388" i="17" s="1"/>
  <c r="L389" i="17"/>
  <c r="R389" i="17" s="1" a="1"/>
  <c r="R389" i="17" s="1"/>
  <c r="L390" i="17"/>
  <c r="R390" i="17" s="1" a="1"/>
  <c r="R390" i="17" s="1"/>
  <c r="L391" i="17"/>
  <c r="R391" i="17" s="1" a="1"/>
  <c r="R391" i="17" s="1"/>
  <c r="L392" i="17"/>
  <c r="R392" i="17" s="1" a="1"/>
  <c r="R392" i="17" s="1"/>
  <c r="L393" i="17"/>
  <c r="R393" i="17" s="1" a="1"/>
  <c r="R393" i="17" s="1"/>
  <c r="L394" i="17"/>
  <c r="R394" i="17" s="1" a="1"/>
  <c r="R394" i="17" s="1"/>
  <c r="L395" i="17"/>
  <c r="R395" i="17" s="1" a="1"/>
  <c r="R395" i="17" s="1"/>
  <c r="L396" i="17"/>
  <c r="R396" i="17" s="1" a="1"/>
  <c r="R396" i="17" s="1"/>
  <c r="L397" i="17"/>
  <c r="R397" i="17" s="1" a="1"/>
  <c r="R397" i="17" s="1"/>
  <c r="L398" i="17"/>
  <c r="R398" i="17" s="1" a="1"/>
  <c r="R398" i="17" s="1"/>
  <c r="L399" i="17"/>
  <c r="R399" i="17" s="1" a="1"/>
  <c r="R399" i="17" s="1"/>
  <c r="L400" i="17"/>
  <c r="R400" i="17" s="1" a="1"/>
  <c r="R400" i="17" s="1"/>
  <c r="L401" i="17"/>
  <c r="R401" i="17" s="1" a="1"/>
  <c r="R401" i="17" s="1"/>
  <c r="L402" i="17"/>
  <c r="R402" i="17" s="1" a="1"/>
  <c r="R402" i="17" s="1"/>
  <c r="L403" i="17"/>
  <c r="R403" i="17" s="1" a="1"/>
  <c r="R403" i="17" s="1"/>
  <c r="L404" i="17"/>
  <c r="R404" i="17" s="1" a="1"/>
  <c r="R404" i="17" s="1"/>
  <c r="L405" i="17"/>
  <c r="R405" i="17" s="1" a="1"/>
  <c r="R405" i="17" s="1"/>
  <c r="L406" i="17"/>
  <c r="R406" i="17" s="1" a="1"/>
  <c r="R406" i="17" s="1"/>
  <c r="L407" i="17"/>
  <c r="R407" i="17" s="1" a="1"/>
  <c r="R407" i="17" s="1"/>
  <c r="L408" i="17"/>
  <c r="R408" i="17" s="1" a="1"/>
  <c r="R408" i="17" s="1"/>
  <c r="L409" i="17"/>
  <c r="R409" i="17" s="1" a="1"/>
  <c r="R409" i="17" s="1"/>
  <c r="L410" i="17"/>
  <c r="R410" i="17" s="1" a="1"/>
  <c r="R410" i="17" s="1"/>
  <c r="L411" i="17"/>
  <c r="R411" i="17" s="1" a="1"/>
  <c r="R411" i="17" s="1"/>
  <c r="L412" i="17"/>
  <c r="R412" i="17" s="1" a="1"/>
  <c r="R412" i="17" s="1"/>
  <c r="L413" i="17"/>
  <c r="R413" i="17" s="1" a="1"/>
  <c r="R413" i="17" s="1"/>
  <c r="L414" i="17"/>
  <c r="R414" i="17" s="1" a="1"/>
  <c r="R414" i="17" s="1"/>
  <c r="L415" i="17"/>
  <c r="R415" i="17" s="1" a="1"/>
  <c r="R415" i="17" s="1"/>
  <c r="L416" i="17"/>
  <c r="R416" i="17" s="1" a="1"/>
  <c r="R416" i="17" s="1"/>
  <c r="L417" i="17"/>
  <c r="R417" i="17" s="1" a="1"/>
  <c r="R417" i="17" s="1"/>
  <c r="L418" i="17"/>
  <c r="R418" i="17" s="1" a="1"/>
  <c r="R418" i="17" s="1"/>
  <c r="L419" i="17"/>
  <c r="R419" i="17" s="1" a="1"/>
  <c r="R419" i="17" s="1"/>
  <c r="L420" i="17"/>
  <c r="R420" i="17" s="1" a="1"/>
  <c r="R420" i="17" s="1"/>
  <c r="L421" i="17"/>
  <c r="R421" i="17" s="1" a="1"/>
  <c r="R421" i="17" s="1"/>
  <c r="L422" i="17"/>
  <c r="R422" i="17" s="1" a="1"/>
  <c r="R422" i="17" s="1"/>
  <c r="L423" i="17"/>
  <c r="R423" i="17" s="1" a="1"/>
  <c r="R423" i="17" s="1"/>
  <c r="L424" i="17"/>
  <c r="R424" i="17" s="1" a="1"/>
  <c r="R424" i="17" s="1"/>
  <c r="L425" i="17"/>
  <c r="R425" i="17" s="1" a="1"/>
  <c r="R425" i="17" s="1"/>
  <c r="L426" i="17"/>
  <c r="R426" i="17" s="1" a="1"/>
  <c r="R426" i="17" s="1"/>
  <c r="L427" i="17"/>
  <c r="R427" i="17" s="1" a="1"/>
  <c r="R427" i="17" s="1"/>
  <c r="L428" i="17"/>
  <c r="R428" i="17" s="1" a="1"/>
  <c r="R428" i="17" s="1"/>
  <c r="L429" i="17"/>
  <c r="R429" i="17" s="1" a="1"/>
  <c r="R429" i="17" s="1"/>
  <c r="L430" i="17"/>
  <c r="R430" i="17" s="1" a="1"/>
  <c r="R430" i="17" s="1"/>
  <c r="L431" i="17"/>
  <c r="R431" i="17" s="1" a="1"/>
  <c r="R431" i="17" s="1"/>
  <c r="L432" i="17"/>
  <c r="R432" i="17" s="1" a="1"/>
  <c r="R432" i="17" s="1"/>
  <c r="L433" i="17"/>
  <c r="R433" i="17" s="1" a="1"/>
  <c r="R433" i="17" s="1"/>
  <c r="L434" i="17"/>
  <c r="R434" i="17" s="1" a="1"/>
  <c r="R434" i="17" s="1"/>
  <c r="L435" i="17"/>
  <c r="R435" i="17" s="1" a="1"/>
  <c r="R435" i="17" s="1"/>
  <c r="L436" i="17"/>
  <c r="R436" i="17" s="1" a="1"/>
  <c r="R436" i="17" s="1"/>
  <c r="L437" i="17"/>
  <c r="R437" i="17" s="1" a="1"/>
  <c r="R437" i="17" s="1"/>
  <c r="L438" i="17"/>
  <c r="R438" i="17" s="1" a="1"/>
  <c r="R438" i="17" s="1"/>
  <c r="L439" i="17"/>
  <c r="R439" i="17" s="1" a="1"/>
  <c r="R439" i="17" s="1"/>
  <c r="L440" i="17"/>
  <c r="R440" i="17" s="1" a="1"/>
  <c r="R440" i="17" s="1"/>
  <c r="L441" i="17"/>
  <c r="R441" i="17" s="1" a="1"/>
  <c r="R441" i="17" s="1"/>
  <c r="L442" i="17"/>
  <c r="R442" i="17" s="1" a="1"/>
  <c r="R442" i="17" s="1"/>
  <c r="L443" i="17"/>
  <c r="R443" i="17" s="1" a="1"/>
  <c r="R443" i="17" s="1"/>
  <c r="L444" i="17"/>
  <c r="R444" i="17" s="1" a="1"/>
  <c r="R444" i="17" s="1"/>
  <c r="L445" i="17"/>
  <c r="R445" i="17" s="1" a="1"/>
  <c r="R445" i="17" s="1"/>
  <c r="L446" i="17"/>
  <c r="R446" i="17" s="1" a="1"/>
  <c r="R446" i="17" s="1"/>
  <c r="L447" i="17"/>
  <c r="R447" i="17" s="1" a="1"/>
  <c r="R447" i="17" s="1"/>
  <c r="L448" i="17"/>
  <c r="R448" i="17" s="1" a="1"/>
  <c r="R448" i="17" s="1"/>
  <c r="L449" i="17"/>
  <c r="R449" i="17" s="1" a="1"/>
  <c r="R449" i="17" s="1"/>
  <c r="L450" i="17"/>
  <c r="R450" i="17" s="1" a="1"/>
  <c r="R450" i="17" s="1"/>
  <c r="L451" i="17"/>
  <c r="R451" i="17" s="1" a="1"/>
  <c r="R451" i="17" s="1"/>
  <c r="L452" i="17"/>
  <c r="R452" i="17" s="1" a="1"/>
  <c r="R452" i="17" s="1"/>
  <c r="L453" i="17"/>
  <c r="R453" i="17" s="1" a="1"/>
  <c r="R453" i="17" s="1"/>
  <c r="L454" i="17"/>
  <c r="R454" i="17" s="1" a="1"/>
  <c r="R454" i="17" s="1"/>
  <c r="L455" i="17"/>
  <c r="R455" i="17" s="1" a="1"/>
  <c r="R455" i="17" s="1"/>
  <c r="L456" i="17"/>
  <c r="R456" i="17" s="1" a="1"/>
  <c r="R456" i="17" s="1"/>
  <c r="L457" i="17"/>
  <c r="R457" i="17" s="1" a="1"/>
  <c r="R457" i="17" s="1"/>
  <c r="L458" i="17"/>
  <c r="R458" i="17" s="1" a="1"/>
  <c r="R458" i="17" s="1"/>
  <c r="L459" i="17"/>
  <c r="R459" i="17" s="1" a="1"/>
  <c r="R459" i="17" s="1"/>
  <c r="L460" i="17"/>
  <c r="R460" i="17" s="1" a="1"/>
  <c r="R460" i="17" s="1"/>
  <c r="L461" i="17"/>
  <c r="R461" i="17" s="1" a="1"/>
  <c r="R461" i="17" s="1"/>
  <c r="L462" i="17"/>
  <c r="R462" i="17" s="1" a="1"/>
  <c r="R462" i="17" s="1"/>
  <c r="L463" i="17"/>
  <c r="R463" i="17" s="1" a="1"/>
  <c r="R463" i="17" s="1"/>
  <c r="L464" i="17"/>
  <c r="R464" i="17" s="1" a="1"/>
  <c r="R464" i="17" s="1"/>
  <c r="L465" i="17"/>
  <c r="R465" i="17" s="1" a="1"/>
  <c r="R465" i="17" s="1"/>
  <c r="L466" i="17"/>
  <c r="R466" i="17" s="1" a="1"/>
  <c r="R466" i="17" s="1"/>
  <c r="L467" i="17"/>
  <c r="R467" i="17" s="1" a="1"/>
  <c r="R467" i="17" s="1"/>
  <c r="L468" i="17"/>
  <c r="R468" i="17" s="1" a="1"/>
  <c r="R468" i="17" s="1"/>
  <c r="L469" i="17"/>
  <c r="R469" i="17" s="1" a="1"/>
  <c r="R469" i="17" s="1"/>
  <c r="L470" i="17"/>
  <c r="R470" i="17" s="1" a="1"/>
  <c r="R470" i="17" s="1"/>
  <c r="L471" i="17"/>
  <c r="R471" i="17" s="1" a="1"/>
  <c r="R471" i="17" s="1"/>
  <c r="L472" i="17"/>
  <c r="R472" i="17" s="1" a="1"/>
  <c r="R472" i="17" s="1"/>
  <c r="L473" i="17"/>
  <c r="R473" i="17" s="1" a="1"/>
  <c r="R473" i="17" s="1"/>
  <c r="L474" i="17"/>
  <c r="R474" i="17" s="1" a="1"/>
  <c r="R474" i="17" s="1"/>
  <c r="L475" i="17"/>
  <c r="R475" i="17" s="1" a="1"/>
  <c r="R475" i="17" s="1"/>
  <c r="L476" i="17"/>
  <c r="R476" i="17" s="1" a="1"/>
  <c r="R476" i="17" s="1"/>
  <c r="L477" i="17"/>
  <c r="R477" i="17" s="1" a="1"/>
  <c r="R477" i="17" s="1"/>
  <c r="L478" i="17"/>
  <c r="R478" i="17" s="1" a="1"/>
  <c r="R478" i="17" s="1"/>
  <c r="L479" i="17"/>
  <c r="R479" i="17" s="1" a="1"/>
  <c r="R479" i="17" s="1"/>
  <c r="L480" i="17"/>
  <c r="R480" i="17" s="1" a="1"/>
  <c r="R480" i="17" s="1"/>
  <c r="L481" i="17"/>
  <c r="R481" i="17" s="1" a="1"/>
  <c r="R481" i="17" s="1"/>
  <c r="L482" i="17"/>
  <c r="R482" i="17" s="1" a="1"/>
  <c r="R482" i="17" s="1"/>
  <c r="L483" i="17"/>
  <c r="R483" i="17" s="1" a="1"/>
  <c r="R483" i="17" s="1"/>
  <c r="L484" i="17"/>
  <c r="R484" i="17" s="1" a="1"/>
  <c r="R484" i="17" s="1"/>
  <c r="L485" i="17"/>
  <c r="R485" i="17" s="1" a="1"/>
  <c r="R485" i="17" s="1"/>
  <c r="L486" i="17"/>
  <c r="R486" i="17" s="1" a="1"/>
  <c r="R486" i="17" s="1"/>
  <c r="L487" i="17"/>
  <c r="R487" i="17" s="1" a="1"/>
  <c r="R487" i="17" s="1"/>
  <c r="L488" i="17"/>
  <c r="R488" i="17" s="1" a="1"/>
  <c r="R488" i="17" s="1"/>
  <c r="L489" i="17"/>
  <c r="R489" i="17" s="1" a="1"/>
  <c r="R489" i="17" s="1"/>
  <c r="L490" i="17"/>
  <c r="R490" i="17" s="1" a="1"/>
  <c r="R490" i="17" s="1"/>
  <c r="L491" i="17"/>
  <c r="R491" i="17" s="1" a="1"/>
  <c r="R491" i="17" s="1"/>
  <c r="L492" i="17"/>
  <c r="R492" i="17" s="1" a="1"/>
  <c r="R492" i="17" s="1"/>
  <c r="L493" i="17"/>
  <c r="R493" i="17" s="1" a="1"/>
  <c r="R493" i="17" s="1"/>
  <c r="L494" i="17"/>
  <c r="R494" i="17" s="1" a="1"/>
  <c r="R494" i="17" s="1"/>
  <c r="L495" i="17"/>
  <c r="R495" i="17" s="1" a="1"/>
  <c r="R495" i="17" s="1"/>
  <c r="L496" i="17"/>
  <c r="R496" i="17" s="1" a="1"/>
  <c r="R496" i="17" s="1"/>
  <c r="L497" i="17"/>
  <c r="R497" i="17" s="1" a="1"/>
  <c r="R497" i="17" s="1"/>
  <c r="L498" i="17"/>
  <c r="R498" i="17" s="1" a="1"/>
  <c r="R498" i="17" s="1"/>
  <c r="L499" i="17"/>
  <c r="R499" i="17" s="1" a="1"/>
  <c r="R499" i="17" s="1"/>
  <c r="L500" i="17"/>
  <c r="R500" i="17" s="1" a="1"/>
  <c r="R500" i="17" s="1"/>
  <c r="L501" i="17"/>
  <c r="R501" i="17" s="1" a="1"/>
  <c r="R501" i="17" s="1"/>
  <c r="L502" i="17"/>
  <c r="R502" i="17" s="1" a="1"/>
  <c r="R502" i="17" s="1"/>
  <c r="L503" i="17"/>
  <c r="R503" i="17" s="1" a="1"/>
  <c r="R503" i="17" s="1"/>
  <c r="L504" i="17"/>
  <c r="R504" i="17" s="1" a="1"/>
  <c r="R504" i="17" s="1"/>
  <c r="L505" i="17"/>
  <c r="R505" i="17" s="1" a="1"/>
  <c r="R505" i="17" s="1"/>
  <c r="L506" i="17"/>
  <c r="R506" i="17" s="1" a="1"/>
  <c r="R506" i="17" s="1"/>
  <c r="L507" i="17"/>
  <c r="R507" i="17" s="1" a="1"/>
  <c r="R507" i="17" s="1"/>
  <c r="L508" i="17"/>
  <c r="R508" i="17" s="1" a="1"/>
  <c r="R508" i="17" s="1"/>
  <c r="L509" i="17"/>
  <c r="R509" i="17" s="1" a="1"/>
  <c r="R509" i="17" s="1"/>
  <c r="L510" i="17"/>
  <c r="R510" i="17" s="1" a="1"/>
  <c r="R510" i="17" s="1"/>
  <c r="L511" i="17"/>
  <c r="R511" i="17" s="1" a="1"/>
  <c r="R511" i="17" s="1"/>
  <c r="L512" i="17"/>
  <c r="R512" i="17" s="1" a="1"/>
  <c r="R512" i="17" s="1"/>
  <c r="L513" i="17"/>
  <c r="R513" i="17" s="1" a="1"/>
  <c r="R513" i="17" s="1"/>
  <c r="L514" i="17"/>
  <c r="R514" i="17" s="1" a="1"/>
  <c r="R514" i="17" s="1"/>
  <c r="L515" i="17"/>
  <c r="R515" i="17" s="1" a="1"/>
  <c r="R515" i="17" s="1"/>
  <c r="L516" i="17"/>
  <c r="R516" i="17" s="1" a="1"/>
  <c r="R516" i="17" s="1"/>
  <c r="L517" i="17"/>
  <c r="R517" i="17" s="1" a="1"/>
  <c r="R517" i="17" s="1"/>
  <c r="L518" i="17"/>
  <c r="R518" i="17" s="1" a="1"/>
  <c r="R518" i="17" s="1"/>
  <c r="L519" i="17"/>
  <c r="R519" i="17" s="1" a="1"/>
  <c r="R519" i="17" s="1"/>
  <c r="L520" i="17"/>
  <c r="R520" i="17" s="1" a="1"/>
  <c r="R520" i="17" s="1"/>
  <c r="L521" i="17"/>
  <c r="R521" i="17" s="1" a="1"/>
  <c r="R521" i="17" s="1"/>
  <c r="L522" i="17"/>
  <c r="R522" i="17" s="1" a="1"/>
  <c r="R522" i="17" s="1"/>
  <c r="L523" i="17"/>
  <c r="R523" i="17" s="1" a="1"/>
  <c r="R523" i="17" s="1"/>
  <c r="L524" i="17"/>
  <c r="R524" i="17" s="1" a="1"/>
  <c r="R524" i="17" s="1"/>
  <c r="L525" i="17"/>
  <c r="R525" i="17" s="1" a="1"/>
  <c r="R525" i="17" s="1"/>
  <c r="L526" i="17"/>
  <c r="R526" i="17" s="1" a="1"/>
  <c r="R526" i="17" s="1"/>
  <c r="L527" i="17"/>
  <c r="R527" i="17" s="1" a="1"/>
  <c r="R527" i="17" s="1"/>
  <c r="L528" i="17"/>
  <c r="R528" i="17" s="1" a="1"/>
  <c r="R528" i="17" s="1"/>
  <c r="L529" i="17"/>
  <c r="R529" i="17" s="1" a="1"/>
  <c r="R529" i="17" s="1"/>
  <c r="L530" i="17"/>
  <c r="R530" i="17" s="1" a="1"/>
  <c r="R530" i="17" s="1"/>
  <c r="L531" i="17"/>
  <c r="R531" i="17" s="1" a="1"/>
  <c r="R531" i="17" s="1"/>
  <c r="L532" i="17"/>
  <c r="R532" i="17" s="1" a="1"/>
  <c r="R532" i="17" s="1"/>
  <c r="L533" i="17"/>
  <c r="R533" i="17" s="1" a="1"/>
  <c r="R533" i="17" s="1"/>
  <c r="L534" i="17"/>
  <c r="R534" i="17" s="1" a="1"/>
  <c r="R534" i="17" s="1"/>
  <c r="L535" i="17"/>
  <c r="R535" i="17" s="1" a="1"/>
  <c r="R535" i="17" s="1"/>
  <c r="L536" i="17"/>
  <c r="R536" i="17" s="1" a="1"/>
  <c r="R536" i="17" s="1"/>
  <c r="L537" i="17"/>
  <c r="R537" i="17" s="1" a="1"/>
  <c r="R537" i="17" s="1"/>
  <c r="L538" i="17"/>
  <c r="R538" i="17" s="1" a="1"/>
  <c r="R538" i="17" s="1"/>
  <c r="L539" i="17"/>
  <c r="R539" i="17" s="1" a="1"/>
  <c r="R539" i="17" s="1"/>
  <c r="L540" i="17"/>
  <c r="R540" i="17" s="1" a="1"/>
  <c r="R540" i="17" s="1"/>
  <c r="L541" i="17"/>
  <c r="R541" i="17" s="1" a="1"/>
  <c r="R541" i="17" s="1"/>
  <c r="L542" i="17"/>
  <c r="R542" i="17" s="1" a="1"/>
  <c r="R542" i="17" s="1"/>
  <c r="L543" i="17"/>
  <c r="R543" i="17" s="1" a="1"/>
  <c r="R543" i="17" s="1"/>
  <c r="L544" i="17"/>
  <c r="R544" i="17" s="1" a="1"/>
  <c r="R544" i="17" s="1"/>
  <c r="L545" i="17"/>
  <c r="R545" i="17" s="1" a="1"/>
  <c r="R545" i="17" s="1"/>
  <c r="L546" i="17"/>
  <c r="R546" i="17" s="1" a="1"/>
  <c r="R546" i="17" s="1"/>
  <c r="L547" i="17"/>
  <c r="R547" i="17" s="1" a="1"/>
  <c r="R547" i="17" s="1"/>
  <c r="L548" i="17"/>
  <c r="R548" i="17" s="1" a="1"/>
  <c r="R548" i="17" s="1"/>
  <c r="L549" i="17"/>
  <c r="R549" i="17" s="1" a="1"/>
  <c r="R549" i="17" s="1"/>
  <c r="L550" i="17"/>
  <c r="R550" i="17" s="1" a="1"/>
  <c r="R550" i="17" s="1"/>
  <c r="L551" i="17"/>
  <c r="R551" i="17" s="1" a="1"/>
  <c r="R551" i="17" s="1"/>
  <c r="L552" i="17"/>
  <c r="R552" i="17" s="1" a="1"/>
  <c r="R552" i="17" s="1"/>
  <c r="L553" i="17"/>
  <c r="R553" i="17" s="1" a="1"/>
  <c r="R553" i="17" s="1"/>
  <c r="L554" i="17"/>
  <c r="R554" i="17" s="1" a="1"/>
  <c r="R554" i="17" s="1"/>
  <c r="L555" i="17"/>
  <c r="R555" i="17" s="1" a="1"/>
  <c r="R555" i="17" s="1"/>
  <c r="L556" i="17"/>
  <c r="R556" i="17" s="1" a="1"/>
  <c r="R556" i="17" s="1"/>
  <c r="L557" i="17"/>
  <c r="R557" i="17" s="1" a="1"/>
  <c r="R557" i="17" s="1"/>
  <c r="L558" i="17"/>
  <c r="R558" i="17" s="1" a="1"/>
  <c r="R558" i="17" s="1"/>
  <c r="L559" i="17"/>
  <c r="R559" i="17" s="1" a="1"/>
  <c r="R559" i="17" s="1"/>
  <c r="L560" i="17"/>
  <c r="R560" i="17" s="1" a="1"/>
  <c r="R560" i="17" s="1"/>
  <c r="L561" i="17"/>
  <c r="R561" i="17" s="1" a="1"/>
  <c r="R561" i="17" s="1"/>
  <c r="L562" i="17"/>
  <c r="R562" i="17" s="1" a="1"/>
  <c r="R562" i="17" s="1"/>
  <c r="L563" i="17"/>
  <c r="R563" i="17" s="1" a="1"/>
  <c r="R563" i="17" s="1"/>
  <c r="L564" i="17"/>
  <c r="R564" i="17" s="1" a="1"/>
  <c r="R564" i="17" s="1"/>
  <c r="L565" i="17"/>
  <c r="R565" i="17" s="1" a="1"/>
  <c r="R565" i="17" s="1"/>
  <c r="L566" i="17"/>
  <c r="R566" i="17" s="1" a="1"/>
  <c r="R566" i="17" s="1"/>
  <c r="L567" i="17"/>
  <c r="R567" i="17" s="1" a="1"/>
  <c r="R567" i="17" s="1"/>
  <c r="L568" i="17"/>
  <c r="R568" i="17" s="1" a="1"/>
  <c r="R568" i="17" s="1"/>
  <c r="L569" i="17"/>
  <c r="R569" i="17" s="1" a="1"/>
  <c r="R569" i="17" s="1"/>
  <c r="L570" i="17"/>
  <c r="R570" i="17" s="1" a="1"/>
  <c r="R570" i="17" s="1"/>
  <c r="L571" i="17"/>
  <c r="R571" i="17" s="1" a="1"/>
  <c r="R571" i="17" s="1"/>
  <c r="L572" i="17"/>
  <c r="R572" i="17" s="1" a="1"/>
  <c r="R572" i="17" s="1"/>
  <c r="L573" i="17"/>
  <c r="R573" i="17" s="1" a="1"/>
  <c r="R573" i="17" s="1"/>
  <c r="L574" i="17"/>
  <c r="R574" i="17" s="1" a="1"/>
  <c r="R574" i="17" s="1"/>
  <c r="L575" i="17"/>
  <c r="R575" i="17" s="1" a="1"/>
  <c r="R575" i="17" s="1"/>
  <c r="L576" i="17"/>
  <c r="R576" i="17" s="1" a="1"/>
  <c r="R576" i="17" s="1"/>
  <c r="L577" i="17"/>
  <c r="R577" i="17" s="1" a="1"/>
  <c r="R577" i="17" s="1"/>
  <c r="L578" i="17"/>
  <c r="R578" i="17" s="1" a="1"/>
  <c r="R578" i="17" s="1"/>
  <c r="L579" i="17"/>
  <c r="R579" i="17" s="1" a="1"/>
  <c r="R579" i="17" s="1"/>
  <c r="L580" i="17"/>
  <c r="R580" i="17" s="1" a="1"/>
  <c r="R580" i="17" s="1"/>
  <c r="L581" i="17"/>
  <c r="R581" i="17" s="1" a="1"/>
  <c r="R581" i="17" s="1"/>
  <c r="L582" i="17"/>
  <c r="R582" i="17" s="1" a="1"/>
  <c r="R582" i="17" s="1"/>
  <c r="L583" i="17"/>
  <c r="R583" i="17" s="1" a="1"/>
  <c r="R583" i="17" s="1"/>
  <c r="L584" i="17"/>
  <c r="R584" i="17" s="1" a="1"/>
  <c r="R584" i="17" s="1"/>
  <c r="L585" i="17"/>
  <c r="R585" i="17" s="1" a="1"/>
  <c r="R585" i="17" s="1"/>
  <c r="L586" i="17"/>
  <c r="R586" i="17" s="1" a="1"/>
  <c r="R586" i="17" s="1"/>
  <c r="L587" i="17"/>
  <c r="R587" i="17" s="1" a="1"/>
  <c r="R587" i="17" s="1"/>
  <c r="L588" i="17"/>
  <c r="R588" i="17" s="1" a="1"/>
  <c r="R588" i="17" s="1"/>
  <c r="L589" i="17"/>
  <c r="R589" i="17" s="1" a="1"/>
  <c r="R589" i="17" s="1"/>
  <c r="L590" i="17"/>
  <c r="R590" i="17" s="1" a="1"/>
  <c r="R590" i="17" s="1"/>
  <c r="L591" i="17"/>
  <c r="R591" i="17" s="1" a="1"/>
  <c r="R591" i="17" s="1"/>
  <c r="L592" i="17"/>
  <c r="R592" i="17" s="1" a="1"/>
  <c r="R592" i="17" s="1"/>
  <c r="L593" i="17"/>
  <c r="R593" i="17" s="1" a="1"/>
  <c r="R593" i="17" s="1"/>
  <c r="L594" i="17"/>
  <c r="R594" i="17" s="1" a="1"/>
  <c r="R594" i="17" s="1"/>
  <c r="L595" i="17"/>
  <c r="R595" i="17" s="1" a="1"/>
  <c r="R595" i="17" s="1"/>
  <c r="L596" i="17"/>
  <c r="R596" i="17" s="1" a="1"/>
  <c r="R596" i="17" s="1"/>
  <c r="L597" i="17"/>
  <c r="R597" i="17" s="1" a="1"/>
  <c r="R597" i="17" s="1"/>
  <c r="L598" i="17"/>
  <c r="R598" i="17" s="1" a="1"/>
  <c r="R598" i="17" s="1"/>
  <c r="L599" i="17"/>
  <c r="R599" i="17" s="1" a="1"/>
  <c r="R599" i="17" s="1"/>
  <c r="L600" i="17"/>
  <c r="R600" i="17" s="1" a="1"/>
  <c r="R600" i="17" s="1"/>
  <c r="L601" i="17"/>
  <c r="R601" i="17" s="1" a="1"/>
  <c r="R601" i="17" s="1"/>
  <c r="L602" i="17"/>
  <c r="R602" i="17" s="1" a="1"/>
  <c r="R602" i="17" s="1"/>
  <c r="L603" i="17"/>
  <c r="R603" i="17" s="1" a="1"/>
  <c r="R603" i="17" s="1"/>
  <c r="L604" i="17"/>
  <c r="R604" i="17" s="1" a="1"/>
  <c r="R604" i="17" s="1"/>
  <c r="L605" i="17"/>
  <c r="R605" i="17" s="1" a="1"/>
  <c r="R605" i="17" s="1"/>
  <c r="L606" i="17"/>
  <c r="R606" i="17" s="1" a="1"/>
  <c r="R606" i="17" s="1"/>
  <c r="L607" i="17"/>
  <c r="R607" i="17" s="1" a="1"/>
  <c r="R607" i="17" s="1"/>
  <c r="L608" i="17"/>
  <c r="R608" i="17" s="1" a="1"/>
  <c r="R608" i="17" s="1"/>
  <c r="L609" i="17"/>
  <c r="R609" i="17" s="1" a="1"/>
  <c r="R609" i="17" s="1"/>
  <c r="L610" i="17"/>
  <c r="R610" i="17" s="1" a="1"/>
  <c r="R610" i="17" s="1"/>
  <c r="L611" i="17"/>
  <c r="R611" i="17" s="1" a="1"/>
  <c r="R611" i="17" s="1"/>
  <c r="L612" i="17"/>
  <c r="R612" i="17" s="1" a="1"/>
  <c r="R612" i="17" s="1"/>
  <c r="L613" i="17"/>
  <c r="R613" i="17" s="1" a="1"/>
  <c r="R613" i="17" s="1"/>
  <c r="L614" i="17"/>
  <c r="R614" i="17" s="1" a="1"/>
  <c r="R614" i="17" s="1"/>
  <c r="L615" i="17"/>
  <c r="R615" i="17" s="1" a="1"/>
  <c r="R615" i="17" s="1"/>
  <c r="L616" i="17"/>
  <c r="R616" i="17" s="1" a="1"/>
  <c r="R616" i="17" s="1"/>
  <c r="L617" i="17"/>
  <c r="R617" i="17" s="1" a="1"/>
  <c r="R617" i="17" s="1"/>
  <c r="L618" i="17"/>
  <c r="R618" i="17" s="1" a="1"/>
  <c r="R618" i="17" s="1"/>
  <c r="L619" i="17"/>
  <c r="R619" i="17" s="1" a="1"/>
  <c r="R619" i="17" s="1"/>
  <c r="L620" i="17"/>
  <c r="R620" i="17" s="1" a="1"/>
  <c r="R620" i="17" s="1"/>
  <c r="L621" i="17"/>
  <c r="R621" i="17" s="1" a="1"/>
  <c r="R621" i="17" s="1"/>
  <c r="L622" i="17"/>
  <c r="R622" i="17" s="1" a="1"/>
  <c r="R622" i="17" s="1"/>
  <c r="L623" i="17"/>
  <c r="R623" i="17" s="1" a="1"/>
  <c r="R623" i="17" s="1"/>
  <c r="L624" i="17"/>
  <c r="R624" i="17" s="1" a="1"/>
  <c r="R624" i="17" s="1"/>
  <c r="L625" i="17"/>
  <c r="R625" i="17" s="1" a="1"/>
  <c r="R625" i="17" s="1"/>
  <c r="L626" i="17"/>
  <c r="R626" i="17" s="1" a="1"/>
  <c r="R626" i="17" s="1"/>
  <c r="L627" i="17"/>
  <c r="R627" i="17" s="1" a="1"/>
  <c r="R627" i="17" s="1"/>
  <c r="L628" i="17"/>
  <c r="R628" i="17" s="1" a="1"/>
  <c r="R628" i="17" s="1"/>
  <c r="L629" i="17"/>
  <c r="R629" i="17" s="1" a="1"/>
  <c r="R629" i="17" s="1"/>
  <c r="L630" i="17"/>
  <c r="R630" i="17" s="1" a="1"/>
  <c r="R630" i="17" s="1"/>
  <c r="L631" i="17"/>
  <c r="R631" i="17" s="1" a="1"/>
  <c r="R631" i="17" s="1"/>
  <c r="L632" i="17"/>
  <c r="R632" i="17" s="1" a="1"/>
  <c r="R632" i="17" s="1"/>
  <c r="L633" i="17"/>
  <c r="R633" i="17" s="1" a="1"/>
  <c r="R633" i="17" s="1"/>
  <c r="L634" i="17"/>
  <c r="R634" i="17" s="1" a="1"/>
  <c r="R634" i="17" s="1"/>
  <c r="L635" i="17"/>
  <c r="R635" i="17" s="1" a="1"/>
  <c r="R635" i="17" s="1"/>
  <c r="L636" i="17"/>
  <c r="R636" i="17" s="1" a="1"/>
  <c r="R636" i="17" s="1"/>
  <c r="L637" i="17"/>
  <c r="R637" i="17" s="1" a="1"/>
  <c r="R637" i="17" s="1"/>
  <c r="L638" i="17"/>
  <c r="R638" i="17" s="1" a="1"/>
  <c r="R638" i="17" s="1"/>
  <c r="L639" i="17"/>
  <c r="R639" i="17" s="1" a="1"/>
  <c r="R639" i="17" s="1"/>
  <c r="L640" i="17"/>
  <c r="R640" i="17" s="1" a="1"/>
  <c r="R640" i="17" s="1"/>
  <c r="L641" i="17"/>
  <c r="R641" i="17" s="1" a="1"/>
  <c r="R641" i="17" s="1"/>
  <c r="L642" i="17"/>
  <c r="R642" i="17" s="1" a="1"/>
  <c r="R642" i="17" s="1"/>
  <c r="L643" i="17"/>
  <c r="R643" i="17" s="1" a="1"/>
  <c r="R643" i="17" s="1"/>
  <c r="L644" i="17"/>
  <c r="R644" i="17" s="1" a="1"/>
  <c r="R644" i="17" s="1"/>
  <c r="L645" i="17"/>
  <c r="R645" i="17" s="1" a="1"/>
  <c r="R645" i="17" s="1"/>
  <c r="L646" i="17"/>
  <c r="R646" i="17" s="1" a="1"/>
  <c r="R646" i="17" s="1"/>
  <c r="L647" i="17"/>
  <c r="R647" i="17" s="1" a="1"/>
  <c r="R647" i="17" s="1"/>
  <c r="L648" i="17"/>
  <c r="R648" i="17" s="1" a="1"/>
  <c r="R648" i="17" s="1"/>
  <c r="L649" i="17"/>
  <c r="R649" i="17" s="1" a="1"/>
  <c r="R649" i="17" s="1"/>
  <c r="L650" i="17"/>
  <c r="R650" i="17" s="1" a="1"/>
  <c r="R650" i="17" s="1"/>
  <c r="L651" i="17"/>
  <c r="R651" i="17" s="1" a="1"/>
  <c r="R651" i="17" s="1"/>
  <c r="L652" i="17"/>
  <c r="R652" i="17" s="1" a="1"/>
  <c r="R652" i="17" s="1"/>
  <c r="L653" i="17"/>
  <c r="R653" i="17" s="1" a="1"/>
  <c r="R653" i="17" s="1"/>
  <c r="L654" i="17"/>
  <c r="R654" i="17" s="1" a="1"/>
  <c r="R654" i="17" s="1"/>
  <c r="L655" i="17"/>
  <c r="R655" i="17" s="1" a="1"/>
  <c r="R655" i="17" s="1"/>
  <c r="L656" i="17"/>
  <c r="R656" i="17" s="1" a="1"/>
  <c r="R656" i="17" s="1"/>
  <c r="L657" i="17"/>
  <c r="R657" i="17" s="1" a="1"/>
  <c r="R657" i="17" s="1"/>
  <c r="L658" i="17"/>
  <c r="R658" i="17" s="1" a="1"/>
  <c r="R658" i="17" s="1"/>
  <c r="L659" i="17"/>
  <c r="R659" i="17" s="1" a="1"/>
  <c r="R659" i="17" s="1"/>
  <c r="L660" i="17"/>
  <c r="R660" i="17" s="1" a="1"/>
  <c r="R660" i="17" s="1"/>
  <c r="L661" i="17"/>
  <c r="R661" i="17" s="1" a="1"/>
  <c r="R661" i="17" s="1"/>
  <c r="L662" i="17"/>
  <c r="R662" i="17" s="1" a="1"/>
  <c r="R662" i="17" s="1"/>
  <c r="L663" i="17"/>
  <c r="R663" i="17" s="1" a="1"/>
  <c r="R663" i="17" s="1"/>
  <c r="L664" i="17"/>
  <c r="R664" i="17" s="1" a="1"/>
  <c r="R664" i="17" s="1"/>
  <c r="L665" i="17"/>
  <c r="R665" i="17" s="1" a="1"/>
  <c r="R665" i="17" s="1"/>
  <c r="L666" i="17"/>
  <c r="R666" i="17" s="1" a="1"/>
  <c r="R666" i="17" s="1"/>
  <c r="L667" i="17"/>
  <c r="R667" i="17" s="1" a="1"/>
  <c r="R667" i="17" s="1"/>
  <c r="L668" i="17"/>
  <c r="R668" i="17" s="1" a="1"/>
  <c r="R668" i="17" s="1"/>
  <c r="L669" i="17"/>
  <c r="R669" i="17" s="1" a="1"/>
  <c r="R669" i="17" s="1"/>
  <c r="L670" i="17"/>
  <c r="R670" i="17" s="1" a="1"/>
  <c r="R670" i="17" s="1"/>
  <c r="L671" i="17"/>
  <c r="R671" i="17" s="1" a="1"/>
  <c r="R671" i="17" s="1"/>
  <c r="L672" i="17"/>
  <c r="R672" i="17" s="1" a="1"/>
  <c r="R672" i="17" s="1"/>
  <c r="L673" i="17"/>
  <c r="R673" i="17" s="1" a="1"/>
  <c r="R673" i="17" s="1"/>
  <c r="L674" i="17"/>
  <c r="R674" i="17" s="1" a="1"/>
  <c r="R674" i="17" s="1"/>
  <c r="L675" i="17"/>
  <c r="R675" i="17" s="1" a="1"/>
  <c r="R675" i="17" s="1"/>
  <c r="L676" i="17"/>
  <c r="R676" i="17" s="1" a="1"/>
  <c r="R676" i="17" s="1"/>
  <c r="L677" i="17"/>
  <c r="R677" i="17" s="1" a="1"/>
  <c r="R677" i="17" s="1"/>
  <c r="L678" i="17"/>
  <c r="R678" i="17" s="1" a="1"/>
  <c r="R678" i="17" s="1"/>
  <c r="L679" i="17"/>
  <c r="R679" i="17" s="1" a="1"/>
  <c r="R679" i="17" s="1"/>
  <c r="L680" i="17"/>
  <c r="R680" i="17" s="1" a="1"/>
  <c r="R680" i="17" s="1"/>
  <c r="L681" i="17"/>
  <c r="R681" i="17" s="1" a="1"/>
  <c r="R681" i="17" s="1"/>
  <c r="L682" i="17"/>
  <c r="R682" i="17" s="1" a="1"/>
  <c r="R682" i="17" s="1"/>
  <c r="L683" i="17"/>
  <c r="R683" i="17" s="1" a="1"/>
  <c r="R683" i="17" s="1"/>
  <c r="L684" i="17"/>
  <c r="R684" i="17" s="1" a="1"/>
  <c r="R684" i="17" s="1"/>
  <c r="L685" i="17"/>
  <c r="R685" i="17" s="1" a="1"/>
  <c r="R685" i="17" s="1"/>
  <c r="L686" i="17"/>
  <c r="R686" i="17" s="1" a="1"/>
  <c r="R686" i="17" s="1"/>
  <c r="L687" i="17"/>
  <c r="R687" i="17" s="1" a="1"/>
  <c r="R687" i="17" s="1"/>
  <c r="L688" i="17"/>
  <c r="R688" i="17" s="1" a="1"/>
  <c r="R688" i="17" s="1"/>
  <c r="L689" i="17"/>
  <c r="R689" i="17" s="1" a="1"/>
  <c r="R689" i="17" s="1"/>
  <c r="L690" i="17"/>
  <c r="R690" i="17" s="1" a="1"/>
  <c r="R690" i="17" s="1"/>
  <c r="L691" i="17"/>
  <c r="R691" i="17" s="1" a="1"/>
  <c r="R691" i="17" s="1"/>
  <c r="L692" i="17"/>
  <c r="R692" i="17" s="1" a="1"/>
  <c r="R692" i="17" s="1"/>
  <c r="L693" i="17"/>
  <c r="R693" i="17" s="1" a="1"/>
  <c r="R693" i="17" s="1"/>
  <c r="L694" i="17"/>
  <c r="R694" i="17" s="1" a="1"/>
  <c r="R694" i="17" s="1"/>
  <c r="L695" i="17"/>
  <c r="R695" i="17" s="1" a="1"/>
  <c r="R695" i="17" s="1"/>
  <c r="L696" i="17"/>
  <c r="R696" i="17" s="1" a="1"/>
  <c r="R696" i="17" s="1"/>
  <c r="L697" i="17"/>
  <c r="R697" i="17" s="1" a="1"/>
  <c r="R697" i="17" s="1"/>
  <c r="L698" i="17"/>
  <c r="R698" i="17" s="1" a="1"/>
  <c r="R698" i="17" s="1"/>
  <c r="L699" i="17"/>
  <c r="R699" i="17" s="1" a="1"/>
  <c r="R699" i="17" s="1"/>
  <c r="L700" i="17"/>
  <c r="R700" i="17" s="1" a="1"/>
  <c r="R700" i="17" s="1"/>
  <c r="L701" i="17"/>
  <c r="R701" i="17" s="1" a="1"/>
  <c r="R701" i="17" s="1"/>
  <c r="L702" i="17"/>
  <c r="R702" i="17" s="1" a="1"/>
  <c r="R702" i="17" s="1"/>
  <c r="L703" i="17"/>
  <c r="R703" i="17" s="1" a="1"/>
  <c r="R703" i="17" s="1"/>
  <c r="L704" i="17"/>
  <c r="R704" i="17" s="1" a="1"/>
  <c r="R704" i="17" s="1"/>
  <c r="L705" i="17"/>
  <c r="R705" i="17" s="1" a="1"/>
  <c r="R705" i="17" s="1"/>
  <c r="L706" i="17"/>
  <c r="R706" i="17" s="1" a="1"/>
  <c r="R706" i="17" s="1"/>
  <c r="L707" i="17"/>
  <c r="R707" i="17" s="1" a="1"/>
  <c r="R707" i="17" s="1"/>
  <c r="L708" i="17"/>
  <c r="R708" i="17" s="1" a="1"/>
  <c r="R708" i="17" s="1"/>
  <c r="L709" i="17"/>
  <c r="R709" i="17" s="1" a="1"/>
  <c r="R709" i="17" s="1"/>
  <c r="L710" i="17"/>
  <c r="R710" i="17" s="1" a="1"/>
  <c r="R710" i="17" s="1"/>
  <c r="L711" i="17"/>
  <c r="R711" i="17" s="1" a="1"/>
  <c r="R711" i="17" s="1"/>
  <c r="L712" i="17"/>
  <c r="R712" i="17" s="1" a="1"/>
  <c r="R712" i="17" s="1"/>
  <c r="L713" i="17"/>
  <c r="R713" i="17" s="1" a="1"/>
  <c r="R713" i="17" s="1"/>
  <c r="L714" i="17"/>
  <c r="R714" i="17" s="1" a="1"/>
  <c r="R714" i="17" s="1"/>
  <c r="L715" i="17"/>
  <c r="R715" i="17" s="1" a="1"/>
  <c r="R715" i="17" s="1"/>
  <c r="L716" i="17"/>
  <c r="R716" i="17" s="1" a="1"/>
  <c r="R716" i="17" s="1"/>
  <c r="L717" i="17"/>
  <c r="R717" i="17" s="1" a="1"/>
  <c r="R717" i="17" s="1"/>
  <c r="L718" i="17"/>
  <c r="R718" i="17" s="1" a="1"/>
  <c r="R718" i="17" s="1"/>
  <c r="L719" i="17"/>
  <c r="R719" i="17" s="1" a="1"/>
  <c r="R719" i="17" s="1"/>
  <c r="L720" i="17"/>
  <c r="R720" i="17" s="1" a="1"/>
  <c r="R720" i="17" s="1"/>
  <c r="L721" i="17"/>
  <c r="R721" i="17" s="1" a="1"/>
  <c r="R721" i="17" s="1"/>
  <c r="L722" i="17"/>
  <c r="R722" i="17" s="1" a="1"/>
  <c r="R722" i="17" s="1"/>
  <c r="L723" i="17"/>
  <c r="R723" i="17" s="1" a="1"/>
  <c r="R723" i="17" s="1"/>
  <c r="L724" i="17"/>
  <c r="R724" i="17" s="1" a="1"/>
  <c r="R724" i="17" s="1"/>
  <c r="L725" i="17"/>
  <c r="R725" i="17" s="1" a="1"/>
  <c r="R725" i="17" s="1"/>
  <c r="L726" i="17"/>
  <c r="R726" i="17" s="1" a="1"/>
  <c r="R726" i="17" s="1"/>
  <c r="L727" i="17"/>
  <c r="R727" i="17" s="1" a="1"/>
  <c r="R727" i="17" s="1"/>
  <c r="L728" i="17"/>
  <c r="R728" i="17" s="1" a="1"/>
  <c r="R728" i="17" s="1"/>
  <c r="L729" i="17"/>
  <c r="R729" i="17" s="1" a="1"/>
  <c r="R729" i="17" s="1"/>
  <c r="L730" i="17"/>
  <c r="R730" i="17" s="1" a="1"/>
  <c r="R730" i="17" s="1"/>
  <c r="L731" i="17"/>
  <c r="R731" i="17" s="1" a="1"/>
  <c r="R731" i="17" s="1"/>
  <c r="L732" i="17"/>
  <c r="R732" i="17" s="1" a="1"/>
  <c r="R732" i="17" s="1"/>
  <c r="L733" i="17"/>
  <c r="R733" i="17" s="1" a="1"/>
  <c r="R733" i="17" s="1"/>
  <c r="L734" i="17"/>
  <c r="R734" i="17" s="1" a="1"/>
  <c r="R734" i="17" s="1"/>
  <c r="L735" i="17"/>
  <c r="R735" i="17" s="1" a="1"/>
  <c r="R735" i="17" s="1"/>
  <c r="L736" i="17"/>
  <c r="R736" i="17" s="1" a="1"/>
  <c r="R736" i="17" s="1"/>
  <c r="L737" i="17"/>
  <c r="R737" i="17" s="1" a="1"/>
  <c r="R737" i="17" s="1"/>
  <c r="L738" i="17"/>
  <c r="R738" i="17" s="1" a="1"/>
  <c r="R738" i="17" s="1"/>
  <c r="L739" i="17"/>
  <c r="R739" i="17" s="1" a="1"/>
  <c r="R739" i="17" s="1"/>
  <c r="L740" i="17"/>
  <c r="R740" i="17" s="1" a="1"/>
  <c r="R740" i="17" s="1"/>
  <c r="L741" i="17"/>
  <c r="R741" i="17" s="1" a="1"/>
  <c r="R741" i="17" s="1"/>
  <c r="L742" i="17"/>
  <c r="R742" i="17" s="1" a="1"/>
  <c r="R742" i="17" s="1"/>
  <c r="L743" i="17"/>
  <c r="R743" i="17" s="1" a="1"/>
  <c r="R743" i="17" s="1"/>
  <c r="L744" i="17"/>
  <c r="R744" i="17" s="1" a="1"/>
  <c r="R744" i="17" s="1"/>
  <c r="L745" i="17"/>
  <c r="R745" i="17" s="1" a="1"/>
  <c r="R745" i="17" s="1"/>
  <c r="L746" i="17"/>
  <c r="R746" i="17" s="1" a="1"/>
  <c r="R746" i="17" s="1"/>
  <c r="L747" i="17"/>
  <c r="R747" i="17" s="1" a="1"/>
  <c r="R747" i="17" s="1"/>
  <c r="L748" i="17"/>
  <c r="R748" i="17" s="1" a="1"/>
  <c r="R748" i="17" s="1"/>
  <c r="L749" i="17"/>
  <c r="R749" i="17" s="1" a="1"/>
  <c r="R749" i="17" s="1"/>
  <c r="L750" i="17"/>
  <c r="R750" i="17" s="1" a="1"/>
  <c r="R750" i="17" s="1"/>
  <c r="L751" i="17"/>
  <c r="R751" i="17" s="1" a="1"/>
  <c r="R751" i="17" s="1"/>
  <c r="L752" i="17"/>
  <c r="R752" i="17" s="1" a="1"/>
  <c r="R752" i="17" s="1"/>
  <c r="L753" i="17"/>
  <c r="R753" i="17" s="1" a="1"/>
  <c r="R753" i="17" s="1"/>
  <c r="L754" i="17"/>
  <c r="R754" i="17" s="1" a="1"/>
  <c r="R754" i="17" s="1"/>
  <c r="L755" i="17"/>
  <c r="R755" i="17" s="1" a="1"/>
  <c r="R755" i="17" s="1"/>
  <c r="L756" i="17"/>
  <c r="R756" i="17" s="1" a="1"/>
  <c r="R756" i="17" s="1"/>
  <c r="L757" i="17"/>
  <c r="R757" i="17" s="1" a="1"/>
  <c r="R757" i="17" s="1"/>
  <c r="L758" i="17"/>
  <c r="R758" i="17" s="1" a="1"/>
  <c r="R758" i="17" s="1"/>
  <c r="L759" i="17"/>
  <c r="R759" i="17" s="1" a="1"/>
  <c r="R759" i="17" s="1"/>
  <c r="L760" i="17"/>
  <c r="R760" i="17" s="1" a="1"/>
  <c r="R760" i="17" s="1"/>
  <c r="L761" i="17"/>
  <c r="R761" i="17" s="1" a="1"/>
  <c r="R761" i="17" s="1"/>
  <c r="L762" i="17"/>
  <c r="R762" i="17" s="1" a="1"/>
  <c r="R762" i="17" s="1"/>
  <c r="L763" i="17"/>
  <c r="R763" i="17" s="1" a="1"/>
  <c r="R763" i="17" s="1"/>
  <c r="L764" i="17"/>
  <c r="R764" i="17" s="1" a="1"/>
  <c r="R764" i="17" s="1"/>
  <c r="L765" i="17"/>
  <c r="R765" i="17" s="1" a="1"/>
  <c r="R765" i="17" s="1"/>
  <c r="L766" i="17"/>
  <c r="R766" i="17" s="1" a="1"/>
  <c r="R766" i="17" s="1"/>
  <c r="L767" i="17"/>
  <c r="R767" i="17" s="1" a="1"/>
  <c r="R767" i="17" s="1"/>
  <c r="L768" i="17"/>
  <c r="R768" i="17" s="1" a="1"/>
  <c r="R768" i="17" s="1"/>
  <c r="L769" i="17"/>
  <c r="R769" i="17" s="1" a="1"/>
  <c r="R769" i="17" s="1"/>
  <c r="L770" i="17"/>
  <c r="R770" i="17" s="1" a="1"/>
  <c r="R770" i="17" s="1"/>
  <c r="L771" i="17"/>
  <c r="R771" i="17" s="1" a="1"/>
  <c r="R771" i="17" s="1"/>
  <c r="L772" i="17"/>
  <c r="R772" i="17" s="1" a="1"/>
  <c r="R772" i="17" s="1"/>
  <c r="L773" i="17"/>
  <c r="R773" i="17" s="1" a="1"/>
  <c r="R773" i="17" s="1"/>
  <c r="L774" i="17"/>
  <c r="R774" i="17" s="1" a="1"/>
  <c r="R774" i="17" s="1"/>
  <c r="L775" i="17"/>
  <c r="R775" i="17" s="1" a="1"/>
  <c r="R775" i="17" s="1"/>
  <c r="L776" i="17"/>
  <c r="R776" i="17" s="1" a="1"/>
  <c r="R776" i="17" s="1"/>
  <c r="L777" i="17"/>
  <c r="R777" i="17" s="1" a="1"/>
  <c r="R777" i="17" s="1"/>
  <c r="L778" i="17"/>
  <c r="R778" i="17" s="1" a="1"/>
  <c r="R778" i="17" s="1"/>
  <c r="L779" i="17"/>
  <c r="R779" i="17" s="1" a="1"/>
  <c r="R779" i="17" s="1"/>
  <c r="L780" i="17"/>
  <c r="R780" i="17" s="1" a="1"/>
  <c r="R780" i="17" s="1"/>
  <c r="L781" i="17"/>
  <c r="R781" i="17" s="1" a="1"/>
  <c r="R781" i="17" s="1"/>
  <c r="L782" i="17"/>
  <c r="R782" i="17" s="1" a="1"/>
  <c r="R782" i="17" s="1"/>
  <c r="L783" i="17"/>
  <c r="R783" i="17" s="1" a="1"/>
  <c r="R783" i="17" s="1"/>
  <c r="L784" i="17"/>
  <c r="R784" i="17" s="1" a="1"/>
  <c r="R784" i="17" s="1"/>
  <c r="L785" i="17"/>
  <c r="R785" i="17" s="1" a="1"/>
  <c r="R785" i="17" s="1"/>
  <c r="L786" i="17"/>
  <c r="R786" i="17" s="1" a="1"/>
  <c r="R786" i="17" s="1"/>
  <c r="L787" i="17"/>
  <c r="R787" i="17" s="1" a="1"/>
  <c r="R787" i="17" s="1"/>
  <c r="L788" i="17"/>
  <c r="R788" i="17" s="1" a="1"/>
  <c r="R788" i="17" s="1"/>
  <c r="L789" i="17"/>
  <c r="R789" i="17" s="1" a="1"/>
  <c r="R789" i="17" s="1"/>
  <c r="L790" i="17"/>
  <c r="R790" i="17" s="1" a="1"/>
  <c r="R790" i="17" s="1"/>
  <c r="L791" i="17"/>
  <c r="R791" i="17" s="1" a="1"/>
  <c r="R791" i="17" s="1"/>
  <c r="L792" i="17"/>
  <c r="R792" i="17" s="1" a="1"/>
  <c r="R792" i="17" s="1"/>
  <c r="L793" i="17"/>
  <c r="R793" i="17" s="1" a="1"/>
  <c r="R793" i="17" s="1"/>
  <c r="L794" i="17"/>
  <c r="R794" i="17" s="1" a="1"/>
  <c r="R794" i="17" s="1"/>
  <c r="L795" i="17"/>
  <c r="R795" i="17" s="1" a="1"/>
  <c r="R795" i="17" s="1"/>
  <c r="L796" i="17"/>
  <c r="R796" i="17" s="1" a="1"/>
  <c r="R796" i="17" s="1"/>
  <c r="L797" i="17"/>
  <c r="R797" i="17" s="1" a="1"/>
  <c r="R797" i="17" s="1"/>
  <c r="L798" i="17"/>
  <c r="R798" i="17" s="1" a="1"/>
  <c r="R798" i="17" s="1"/>
  <c r="L799" i="17"/>
  <c r="R799" i="17" s="1" a="1"/>
  <c r="R799" i="17" s="1"/>
  <c r="L800" i="17"/>
  <c r="R800" i="17" s="1" a="1"/>
  <c r="R800" i="17" s="1"/>
  <c r="L801" i="17"/>
  <c r="R801" i="17" s="1" a="1"/>
  <c r="R801" i="17" s="1"/>
  <c r="L802" i="17"/>
  <c r="R802" i="17" s="1" a="1"/>
  <c r="R802" i="17" s="1"/>
  <c r="L803" i="17"/>
  <c r="R803" i="17" s="1" a="1"/>
  <c r="R803" i="17" s="1"/>
  <c r="L804" i="17"/>
  <c r="R804" i="17" s="1" a="1"/>
  <c r="R804" i="17" s="1"/>
  <c r="L805" i="17"/>
  <c r="R805" i="17" s="1" a="1"/>
  <c r="R805" i="17" s="1"/>
  <c r="L806" i="17"/>
  <c r="R806" i="17" s="1" a="1"/>
  <c r="R806" i="17" s="1"/>
  <c r="L807" i="17"/>
  <c r="R807" i="17" s="1" a="1"/>
  <c r="R807" i="17" s="1"/>
  <c r="L808" i="17"/>
  <c r="R808" i="17" s="1" a="1"/>
  <c r="R808" i="17" s="1"/>
  <c r="L809" i="17"/>
  <c r="R809" i="17" s="1" a="1"/>
  <c r="R809" i="17" s="1"/>
  <c r="L810" i="17"/>
  <c r="R810" i="17" s="1" a="1"/>
  <c r="R810" i="17" s="1"/>
  <c r="L811" i="17"/>
  <c r="R811" i="17" s="1" a="1"/>
  <c r="R811" i="17" s="1"/>
  <c r="L812" i="17"/>
  <c r="R812" i="17" s="1" a="1"/>
  <c r="R812" i="17" s="1"/>
  <c r="L813" i="17"/>
  <c r="R813" i="17" s="1" a="1"/>
  <c r="R813" i="17" s="1"/>
  <c r="L814" i="17"/>
  <c r="R814" i="17" s="1" a="1"/>
  <c r="R814" i="17" s="1"/>
  <c r="L815" i="17"/>
  <c r="R815" i="17" s="1" a="1"/>
  <c r="R815" i="17" s="1"/>
  <c r="L816" i="17"/>
  <c r="R816" i="17" s="1" a="1"/>
  <c r="R816" i="17" s="1"/>
  <c r="L817" i="17"/>
  <c r="R817" i="17" s="1" a="1"/>
  <c r="R817" i="17" s="1"/>
  <c r="L818" i="17"/>
  <c r="R818" i="17" s="1" a="1"/>
  <c r="R818" i="17" s="1"/>
  <c r="L819" i="17"/>
  <c r="R819" i="17" s="1" a="1"/>
  <c r="R819" i="17" s="1"/>
  <c r="L820" i="17"/>
  <c r="R820" i="17" s="1" a="1"/>
  <c r="R820" i="17" s="1"/>
  <c r="L821" i="17"/>
  <c r="R821" i="17" s="1" a="1"/>
  <c r="R821" i="17" s="1"/>
  <c r="L822" i="17"/>
  <c r="R822" i="17" s="1" a="1"/>
  <c r="R822" i="17" s="1"/>
  <c r="L823" i="17"/>
  <c r="R823" i="17" s="1" a="1"/>
  <c r="R823" i="17" s="1"/>
  <c r="L824" i="17"/>
  <c r="R824" i="17" s="1" a="1"/>
  <c r="R824" i="17" s="1"/>
  <c r="L825" i="17"/>
  <c r="R825" i="17" s="1" a="1"/>
  <c r="R825" i="17" s="1"/>
  <c r="L826" i="17"/>
  <c r="R826" i="17" s="1" a="1"/>
  <c r="R826" i="17" s="1"/>
  <c r="L827" i="17"/>
  <c r="R827" i="17" s="1" a="1"/>
  <c r="R827" i="17" s="1"/>
  <c r="L828" i="17"/>
  <c r="R828" i="17" s="1" a="1"/>
  <c r="R828" i="17" s="1"/>
  <c r="L829" i="17"/>
  <c r="R829" i="17" s="1" a="1"/>
  <c r="R829" i="17" s="1"/>
  <c r="L830" i="17"/>
  <c r="R830" i="17" s="1" a="1"/>
  <c r="R830" i="17" s="1"/>
  <c r="L831" i="17"/>
  <c r="R831" i="17" s="1" a="1"/>
  <c r="R831" i="17" s="1"/>
  <c r="L832" i="17"/>
  <c r="R832" i="17" s="1" a="1"/>
  <c r="R832" i="17" s="1"/>
  <c r="L833" i="17"/>
  <c r="R833" i="17" s="1" a="1"/>
  <c r="R833" i="17" s="1"/>
  <c r="L834" i="17"/>
  <c r="R834" i="17" s="1" a="1"/>
  <c r="R834" i="17" s="1"/>
  <c r="L835" i="17"/>
  <c r="R835" i="17" s="1" a="1"/>
  <c r="R835" i="17" s="1"/>
  <c r="L836" i="17"/>
  <c r="R836" i="17" s="1" a="1"/>
  <c r="R836" i="17" s="1"/>
  <c r="L837" i="17"/>
  <c r="R837" i="17" s="1" a="1"/>
  <c r="R837" i="17" s="1"/>
  <c r="L838" i="17"/>
  <c r="R838" i="17" s="1" a="1"/>
  <c r="R838" i="17" s="1"/>
  <c r="L839" i="17"/>
  <c r="R839" i="17" s="1" a="1"/>
  <c r="R839" i="17" s="1"/>
  <c r="L840" i="17"/>
  <c r="R840" i="17" s="1" a="1"/>
  <c r="R840" i="17" s="1"/>
  <c r="L841" i="17"/>
  <c r="R841" i="17" s="1" a="1"/>
  <c r="R841" i="17" s="1"/>
  <c r="L842" i="17"/>
  <c r="R842" i="17" s="1" a="1"/>
  <c r="R842" i="17" s="1"/>
  <c r="L843" i="17"/>
  <c r="R843" i="17" s="1" a="1"/>
  <c r="R843" i="17" s="1"/>
  <c r="L844" i="17"/>
  <c r="R844" i="17" s="1" a="1"/>
  <c r="R844" i="17" s="1"/>
  <c r="L845" i="17"/>
  <c r="R845" i="17" s="1" a="1"/>
  <c r="R845" i="17" s="1"/>
  <c r="L846" i="17"/>
  <c r="R846" i="17" s="1" a="1"/>
  <c r="R846" i="17" s="1"/>
  <c r="L847" i="17"/>
  <c r="R847" i="17" s="1" a="1"/>
  <c r="R847" i="17" s="1"/>
  <c r="L848" i="17"/>
  <c r="R848" i="17" s="1" a="1"/>
  <c r="R848" i="17" s="1"/>
  <c r="L849" i="17"/>
  <c r="R849" i="17" s="1" a="1"/>
  <c r="R849" i="17" s="1"/>
  <c r="L850" i="17"/>
  <c r="R850" i="17" s="1" a="1"/>
  <c r="R850" i="17" s="1"/>
  <c r="L851" i="17"/>
  <c r="R851" i="17" s="1" a="1"/>
  <c r="R851" i="17" s="1"/>
  <c r="L852" i="17"/>
  <c r="R852" i="17" s="1" a="1"/>
  <c r="R852" i="17" s="1"/>
  <c r="L853" i="17"/>
  <c r="R853" i="17" s="1" a="1"/>
  <c r="R853" i="17" s="1"/>
  <c r="L854" i="17"/>
  <c r="R854" i="17" s="1" a="1"/>
  <c r="R854" i="17" s="1"/>
  <c r="L855" i="17"/>
  <c r="R855" i="17" s="1" a="1"/>
  <c r="R855" i="17" s="1"/>
  <c r="L856" i="17"/>
  <c r="R856" i="17" s="1" a="1"/>
  <c r="R856" i="17" s="1"/>
  <c r="L857" i="17"/>
  <c r="R857" i="17" s="1" a="1"/>
  <c r="R857" i="17" s="1"/>
  <c r="L858" i="17"/>
  <c r="R858" i="17" s="1" a="1"/>
  <c r="R858" i="17" s="1"/>
  <c r="L859" i="17"/>
  <c r="R859" i="17" s="1" a="1"/>
  <c r="R859" i="17" s="1"/>
  <c r="L860" i="17"/>
  <c r="R860" i="17" s="1" a="1"/>
  <c r="R860" i="17" s="1"/>
  <c r="L861" i="17"/>
  <c r="R861" i="17" s="1" a="1"/>
  <c r="R861" i="17" s="1"/>
  <c r="L862" i="17"/>
  <c r="R862" i="17" s="1" a="1"/>
  <c r="R862" i="17" s="1"/>
  <c r="L863" i="17"/>
  <c r="R863" i="17" s="1" a="1"/>
  <c r="R863" i="17" s="1"/>
  <c r="L864" i="17"/>
  <c r="R864" i="17" s="1" a="1"/>
  <c r="R864" i="17" s="1"/>
  <c r="L865" i="17"/>
  <c r="R865" i="17" s="1" a="1"/>
  <c r="R865" i="17" s="1"/>
  <c r="L866" i="17"/>
  <c r="R866" i="17" s="1" a="1"/>
  <c r="R866" i="17" s="1"/>
  <c r="L867" i="17"/>
  <c r="R867" i="17" s="1" a="1"/>
  <c r="R867" i="17" s="1"/>
  <c r="L868" i="17"/>
  <c r="R868" i="17" s="1" a="1"/>
  <c r="R868" i="17" s="1"/>
  <c r="L869" i="17"/>
  <c r="R869" i="17" s="1" a="1"/>
  <c r="R869" i="17" s="1"/>
  <c r="L870" i="17"/>
  <c r="R870" i="17" s="1" a="1"/>
  <c r="R870" i="17" s="1"/>
  <c r="L871" i="17"/>
  <c r="R871" i="17" s="1" a="1"/>
  <c r="R871" i="17" s="1"/>
  <c r="L872" i="17"/>
  <c r="R872" i="17" s="1" a="1"/>
  <c r="R872" i="17" s="1"/>
  <c r="L873" i="17"/>
  <c r="R873" i="17" s="1" a="1"/>
  <c r="R873" i="17" s="1"/>
  <c r="L874" i="17"/>
  <c r="R874" i="17" s="1" a="1"/>
  <c r="R874" i="17" s="1"/>
  <c r="L875" i="17"/>
  <c r="R875" i="17" s="1" a="1"/>
  <c r="R875" i="17" s="1"/>
  <c r="L876" i="17"/>
  <c r="R876" i="17" s="1" a="1"/>
  <c r="R876" i="17" s="1"/>
  <c r="L877" i="17"/>
  <c r="R877" i="17" s="1" a="1"/>
  <c r="R877" i="17" s="1"/>
  <c r="L878" i="17"/>
  <c r="R878" i="17" s="1" a="1"/>
  <c r="R878" i="17" s="1"/>
  <c r="L879" i="17"/>
  <c r="R879" i="17" s="1" a="1"/>
  <c r="R879" i="17" s="1"/>
  <c r="L880" i="17"/>
  <c r="R880" i="17" s="1" a="1"/>
  <c r="R880" i="17" s="1"/>
  <c r="L881" i="17"/>
  <c r="R881" i="17" s="1" a="1"/>
  <c r="R881" i="17" s="1"/>
  <c r="L882" i="17"/>
  <c r="R882" i="17" s="1" a="1"/>
  <c r="R882" i="17" s="1"/>
  <c r="L883" i="17"/>
  <c r="R883" i="17" s="1" a="1"/>
  <c r="R883" i="17" s="1"/>
  <c r="L884" i="17"/>
  <c r="R884" i="17" s="1" a="1"/>
  <c r="R884" i="17" s="1"/>
  <c r="L885" i="17"/>
  <c r="R885" i="17" s="1" a="1"/>
  <c r="R885" i="17" s="1"/>
  <c r="L886" i="17"/>
  <c r="R886" i="17" s="1" a="1"/>
  <c r="R886" i="17" s="1"/>
  <c r="L887" i="17"/>
  <c r="R887" i="17" s="1" a="1"/>
  <c r="R887" i="17" s="1"/>
  <c r="L888" i="17"/>
  <c r="R888" i="17" s="1" a="1"/>
  <c r="R888" i="17" s="1"/>
  <c r="L889" i="17"/>
  <c r="R889" i="17" s="1" a="1"/>
  <c r="R889" i="17" s="1"/>
  <c r="L890" i="17"/>
  <c r="R890" i="17" s="1" a="1"/>
  <c r="R890" i="17" s="1"/>
  <c r="L891" i="17"/>
  <c r="R891" i="17" s="1" a="1"/>
  <c r="R891" i="17" s="1"/>
  <c r="L892" i="17"/>
  <c r="R892" i="17" s="1" a="1"/>
  <c r="R892" i="17" s="1"/>
  <c r="L893" i="17"/>
  <c r="R893" i="17" s="1" a="1"/>
  <c r="R893" i="17" s="1"/>
  <c r="L894" i="17"/>
  <c r="R894" i="17" s="1" a="1"/>
  <c r="R894" i="17" s="1"/>
  <c r="L895" i="17"/>
  <c r="R895" i="17" s="1" a="1"/>
  <c r="R895" i="17" s="1"/>
  <c r="L896" i="17"/>
  <c r="R896" i="17" s="1" a="1"/>
  <c r="R896" i="17" s="1"/>
  <c r="L897" i="17"/>
  <c r="R897" i="17" s="1" a="1"/>
  <c r="R897" i="17" s="1"/>
  <c r="L898" i="17"/>
  <c r="R898" i="17" s="1" a="1"/>
  <c r="R898" i="17" s="1"/>
  <c r="L899" i="17"/>
  <c r="R899" i="17" s="1" a="1"/>
  <c r="R899" i="17" s="1"/>
  <c r="L900" i="17"/>
  <c r="R900" i="17" s="1" a="1"/>
  <c r="R900" i="17" s="1"/>
  <c r="L901" i="17"/>
  <c r="R901" i="17" s="1" a="1"/>
  <c r="R901" i="17" s="1"/>
  <c r="L902" i="17"/>
  <c r="R902" i="17" s="1" a="1"/>
  <c r="R902" i="17" s="1"/>
  <c r="L903" i="17"/>
  <c r="R903" i="17" s="1" a="1"/>
  <c r="R903" i="17" s="1"/>
  <c r="L904" i="17"/>
  <c r="R904" i="17" s="1" a="1"/>
  <c r="R904" i="17" s="1"/>
  <c r="L905" i="17"/>
  <c r="R905" i="17" s="1" a="1"/>
  <c r="R905" i="17" s="1"/>
  <c r="L906" i="17"/>
  <c r="R906" i="17" s="1" a="1"/>
  <c r="R906" i="17" s="1"/>
  <c r="L907" i="17"/>
  <c r="R907" i="17" s="1" a="1"/>
  <c r="R907" i="17" s="1"/>
  <c r="L908" i="17"/>
  <c r="R908" i="17" s="1" a="1"/>
  <c r="R908" i="17" s="1"/>
  <c r="L909" i="17"/>
  <c r="R909" i="17" s="1" a="1"/>
  <c r="R909" i="17" s="1"/>
  <c r="L910" i="17"/>
  <c r="R910" i="17" s="1" a="1"/>
  <c r="R910" i="17" s="1"/>
  <c r="L911" i="17"/>
  <c r="R911" i="17" s="1" a="1"/>
  <c r="R911" i="17" s="1"/>
  <c r="L912" i="17"/>
  <c r="R912" i="17" s="1" a="1"/>
  <c r="R912" i="17" s="1"/>
  <c r="L913" i="17"/>
  <c r="R913" i="17" s="1" a="1"/>
  <c r="R913" i="17" s="1"/>
  <c r="L914" i="17"/>
  <c r="R914" i="17" s="1" a="1"/>
  <c r="R914" i="17" s="1"/>
  <c r="L915" i="17"/>
  <c r="R915" i="17" s="1" a="1"/>
  <c r="R915" i="17" s="1"/>
  <c r="L916" i="17"/>
  <c r="R916" i="17" s="1" a="1"/>
  <c r="R916" i="17" s="1"/>
  <c r="L917" i="17"/>
  <c r="R917" i="17" s="1" a="1"/>
  <c r="R917" i="17" s="1"/>
  <c r="L918" i="17"/>
  <c r="R918" i="17" s="1" a="1"/>
  <c r="R918" i="17" s="1"/>
  <c r="L919" i="17"/>
  <c r="R919" i="17" s="1" a="1"/>
  <c r="R919" i="17" s="1"/>
  <c r="L920" i="17"/>
  <c r="R920" i="17" s="1" a="1"/>
  <c r="R920" i="17" s="1"/>
  <c r="L921" i="17"/>
  <c r="R921" i="17" s="1" a="1"/>
  <c r="R921" i="17" s="1"/>
  <c r="L922" i="17"/>
  <c r="R922" i="17" s="1" a="1"/>
  <c r="R922" i="17" s="1"/>
  <c r="L923" i="17"/>
  <c r="R923" i="17" s="1" a="1"/>
  <c r="R923" i="17" s="1"/>
  <c r="L924" i="17"/>
  <c r="R924" i="17" s="1" a="1"/>
  <c r="R924" i="17" s="1"/>
  <c r="L925" i="17"/>
  <c r="R925" i="17" s="1" a="1"/>
  <c r="R925" i="17" s="1"/>
  <c r="L926" i="17"/>
  <c r="R926" i="17" s="1" a="1"/>
  <c r="R926" i="17" s="1"/>
  <c r="L927" i="17"/>
  <c r="R927" i="17" s="1" a="1"/>
  <c r="R927" i="17" s="1"/>
  <c r="L928" i="17"/>
  <c r="R928" i="17" s="1" a="1"/>
  <c r="R928" i="17" s="1"/>
  <c r="L929" i="17"/>
  <c r="R929" i="17" s="1" a="1"/>
  <c r="R929" i="17" s="1"/>
  <c r="L930" i="17"/>
  <c r="R930" i="17" s="1" a="1"/>
  <c r="R930" i="17" s="1"/>
  <c r="L931" i="17"/>
  <c r="R931" i="17" s="1" a="1"/>
  <c r="R931" i="17" s="1"/>
  <c r="L932" i="17"/>
  <c r="R932" i="17" s="1" a="1"/>
  <c r="R932" i="17" s="1"/>
  <c r="L933" i="17"/>
  <c r="R933" i="17" s="1" a="1"/>
  <c r="R933" i="17" s="1"/>
  <c r="L934" i="17"/>
  <c r="R934" i="17" s="1" a="1"/>
  <c r="R934" i="17" s="1"/>
  <c r="L935" i="17"/>
  <c r="R935" i="17" s="1" a="1"/>
  <c r="R935" i="17" s="1"/>
  <c r="L936" i="17"/>
  <c r="R936" i="17" s="1" a="1"/>
  <c r="R936" i="17" s="1"/>
  <c r="L937" i="17"/>
  <c r="R937" i="17" s="1" a="1"/>
  <c r="R937" i="17" s="1"/>
  <c r="L938" i="17"/>
  <c r="R938" i="17" s="1" a="1"/>
  <c r="R938" i="17" s="1"/>
  <c r="L939" i="17"/>
  <c r="R939" i="17" s="1" a="1"/>
  <c r="R939" i="17" s="1"/>
  <c r="L940" i="17"/>
  <c r="R940" i="17" s="1" a="1"/>
  <c r="R940" i="17" s="1"/>
  <c r="L941" i="17"/>
  <c r="R941" i="17" s="1" a="1"/>
  <c r="R941" i="17" s="1"/>
  <c r="L942" i="17"/>
  <c r="R942" i="17" s="1" a="1"/>
  <c r="R942" i="17" s="1"/>
  <c r="L943" i="17"/>
  <c r="R943" i="17" s="1" a="1"/>
  <c r="R943" i="17" s="1"/>
  <c r="L944" i="17"/>
  <c r="R944" i="17" s="1" a="1"/>
  <c r="R944" i="17" s="1"/>
  <c r="L945" i="17"/>
  <c r="R945" i="17" s="1" a="1"/>
  <c r="R945" i="17" s="1"/>
  <c r="L946" i="17"/>
  <c r="R946" i="17" s="1" a="1"/>
  <c r="R946" i="17" s="1"/>
  <c r="L947" i="17"/>
  <c r="R947" i="17" s="1" a="1"/>
  <c r="R947" i="17" s="1"/>
  <c r="L948" i="17"/>
  <c r="R948" i="17" s="1" a="1"/>
  <c r="R948" i="17" s="1"/>
  <c r="L949" i="17"/>
  <c r="R949" i="17" s="1" a="1"/>
  <c r="R949" i="17" s="1"/>
  <c r="L950" i="17"/>
  <c r="R950" i="17" s="1" a="1"/>
  <c r="R950" i="17" s="1"/>
  <c r="L951" i="17"/>
  <c r="R951" i="17" s="1" a="1"/>
  <c r="R951" i="17" s="1"/>
  <c r="L952" i="17"/>
  <c r="R952" i="17" s="1" a="1"/>
  <c r="R952" i="17" s="1"/>
  <c r="L953" i="17"/>
  <c r="R953" i="17" s="1" a="1"/>
  <c r="R953" i="17" s="1"/>
  <c r="L954" i="17"/>
  <c r="R954" i="17" s="1" a="1"/>
  <c r="R954" i="17" s="1"/>
  <c r="L955" i="17"/>
  <c r="R955" i="17" s="1" a="1"/>
  <c r="R955" i="17" s="1"/>
  <c r="L956" i="17"/>
  <c r="R956" i="17" s="1" a="1"/>
  <c r="R956" i="17" s="1"/>
  <c r="L957" i="17"/>
  <c r="R957" i="17" s="1" a="1"/>
  <c r="R957" i="17" s="1"/>
  <c r="L958" i="17"/>
  <c r="R958" i="17" s="1" a="1"/>
  <c r="R958" i="17" s="1"/>
  <c r="L959" i="17"/>
  <c r="R959" i="17" s="1" a="1"/>
  <c r="R959" i="17" s="1"/>
  <c r="L960" i="17"/>
  <c r="R960" i="17" s="1" a="1"/>
  <c r="R960" i="17" s="1"/>
  <c r="L961" i="17"/>
  <c r="R961" i="17" s="1" a="1"/>
  <c r="R961" i="17" s="1"/>
  <c r="L962" i="17"/>
  <c r="R962" i="17" s="1" a="1"/>
  <c r="R962" i="17" s="1"/>
  <c r="L963" i="17"/>
  <c r="R963" i="17" s="1" a="1"/>
  <c r="R963" i="17" s="1"/>
  <c r="L964" i="17"/>
  <c r="R964" i="17" s="1" a="1"/>
  <c r="R964" i="17" s="1"/>
  <c r="L965" i="17"/>
  <c r="R965" i="17" s="1" a="1"/>
  <c r="R965" i="17" s="1"/>
  <c r="L966" i="17"/>
  <c r="R966" i="17" s="1" a="1"/>
  <c r="R966" i="17" s="1"/>
  <c r="L967" i="17"/>
  <c r="R967" i="17" s="1" a="1"/>
  <c r="R967" i="17" s="1"/>
  <c r="L968" i="17"/>
  <c r="R968" i="17" s="1" a="1"/>
  <c r="R968" i="17" s="1"/>
  <c r="L969" i="17"/>
  <c r="R969" i="17" s="1" a="1"/>
  <c r="R969" i="17" s="1"/>
  <c r="L970" i="17"/>
  <c r="R970" i="17" s="1" a="1"/>
  <c r="R970" i="17" s="1"/>
  <c r="L971" i="17"/>
  <c r="R971" i="17" s="1" a="1"/>
  <c r="R971" i="17" s="1"/>
  <c r="L972" i="17"/>
  <c r="R972" i="17" s="1" a="1"/>
  <c r="R972" i="17" s="1"/>
  <c r="L973" i="17"/>
  <c r="R973" i="17" s="1" a="1"/>
  <c r="R973" i="17" s="1"/>
  <c r="L974" i="17"/>
  <c r="R974" i="17" s="1" a="1"/>
  <c r="R974" i="17" s="1"/>
  <c r="L975" i="17"/>
  <c r="R975" i="17" s="1" a="1"/>
  <c r="R975" i="17" s="1"/>
  <c r="L976" i="17"/>
  <c r="R976" i="17" s="1" a="1"/>
  <c r="R976" i="17" s="1"/>
  <c r="L977" i="17"/>
  <c r="R977" i="17" s="1" a="1"/>
  <c r="R977" i="17" s="1"/>
  <c r="L978" i="17"/>
  <c r="R978" i="17" s="1" a="1"/>
  <c r="R978" i="17" s="1"/>
  <c r="L979" i="17"/>
  <c r="R979" i="17" s="1" a="1"/>
  <c r="R979" i="17" s="1"/>
  <c r="L980" i="17"/>
  <c r="R980" i="17" s="1" a="1"/>
  <c r="R980" i="17" s="1"/>
  <c r="L981" i="17"/>
  <c r="R981" i="17" s="1" a="1"/>
  <c r="R981" i="17" s="1"/>
  <c r="L982" i="17"/>
  <c r="R982" i="17" s="1" a="1"/>
  <c r="R982" i="17" s="1"/>
  <c r="L983" i="17"/>
  <c r="R983" i="17" s="1" a="1"/>
  <c r="R983" i="17" s="1"/>
  <c r="L984" i="17"/>
  <c r="R984" i="17" s="1" a="1"/>
  <c r="R984" i="17" s="1"/>
  <c r="L985" i="17"/>
  <c r="R985" i="17" s="1" a="1"/>
  <c r="R985" i="17" s="1"/>
  <c r="L986" i="17"/>
  <c r="R986" i="17" s="1" a="1"/>
  <c r="R986" i="17" s="1"/>
  <c r="L987" i="17"/>
  <c r="R987" i="17" s="1" a="1"/>
  <c r="R987" i="17" s="1"/>
  <c r="L988" i="17"/>
  <c r="R988" i="17" s="1" a="1"/>
  <c r="R988" i="17" s="1"/>
  <c r="L989" i="17"/>
  <c r="R989" i="17" s="1" a="1"/>
  <c r="R989" i="17" s="1"/>
  <c r="L990" i="17"/>
  <c r="R990" i="17" s="1" a="1"/>
  <c r="R990" i="17" s="1"/>
  <c r="L991" i="17"/>
  <c r="R991" i="17" s="1" a="1"/>
  <c r="R991" i="17" s="1"/>
  <c r="L992" i="17"/>
  <c r="R992" i="17" s="1" a="1"/>
  <c r="R992" i="17" s="1"/>
  <c r="L993" i="17"/>
  <c r="R993" i="17" s="1" a="1"/>
  <c r="R993" i="17" s="1"/>
  <c r="L994" i="17"/>
  <c r="R994" i="17" s="1" a="1"/>
  <c r="R994" i="17" s="1"/>
  <c r="L995" i="17"/>
  <c r="R995" i="17" s="1" a="1"/>
  <c r="R995" i="17" s="1"/>
  <c r="L996" i="17"/>
  <c r="R996" i="17" s="1" a="1"/>
  <c r="R996" i="17" s="1"/>
  <c r="L997" i="17"/>
  <c r="R997" i="17" s="1" a="1"/>
  <c r="R997" i="17" s="1"/>
  <c r="L998" i="17"/>
  <c r="R998" i="17" s="1" a="1"/>
  <c r="R998" i="17" s="1"/>
  <c r="L999" i="17"/>
  <c r="R999" i="17" s="1" a="1"/>
  <c r="R999" i="17" s="1"/>
  <c r="L1000" i="17"/>
  <c r="R1000" i="17" s="1" a="1"/>
  <c r="R1000" i="17" s="1"/>
  <c r="L1001" i="17"/>
  <c r="R1001" i="17" s="1" a="1"/>
  <c r="R1001" i="17" s="1"/>
  <c r="L1002" i="17"/>
  <c r="R1002" i="17" s="1" a="1"/>
  <c r="R1002" i="17" s="1"/>
  <c r="L1003" i="17"/>
  <c r="R1003" i="17" s="1" a="1"/>
  <c r="R1003" i="17" s="1"/>
  <c r="L1004" i="17"/>
  <c r="R1004" i="17" s="1" a="1"/>
  <c r="R1004" i="17" s="1"/>
  <c r="L1005" i="17"/>
  <c r="R1005" i="17" s="1" a="1"/>
  <c r="R1005" i="17" s="1"/>
  <c r="L1006" i="17"/>
  <c r="R1006" i="17" s="1" a="1"/>
  <c r="R1006" i="17" s="1"/>
  <c r="L1007" i="17"/>
  <c r="R1007" i="17" s="1" a="1"/>
  <c r="R1007" i="17" s="1"/>
  <c r="L1008" i="17"/>
  <c r="R1008" i="17" s="1" a="1"/>
  <c r="R1008" i="17" s="1"/>
  <c r="L1009" i="17"/>
  <c r="R1009" i="17" s="1" a="1"/>
  <c r="R1009" i="17" s="1"/>
  <c r="L1010" i="17"/>
  <c r="R1010" i="17" s="1" a="1"/>
  <c r="R1010" i="17" s="1"/>
  <c r="L1011" i="17"/>
  <c r="R1011" i="17" s="1" a="1"/>
  <c r="R1011" i="17" s="1"/>
  <c r="L1012" i="17"/>
  <c r="R1012" i="17" s="1" a="1"/>
  <c r="R1012" i="17" s="1"/>
  <c r="L1013" i="17"/>
  <c r="R1013" i="17" s="1" a="1"/>
  <c r="R1013" i="17" s="1"/>
  <c r="L1014" i="17"/>
  <c r="R1014" i="17" s="1" a="1"/>
  <c r="R1014" i="17" s="1"/>
  <c r="L1015" i="17"/>
  <c r="R1015" i="17" s="1" a="1"/>
  <c r="R1015" i="17" s="1"/>
  <c r="L1016" i="17"/>
  <c r="R1016" i="17" s="1" a="1"/>
  <c r="R1016" i="17" s="1"/>
  <c r="L1017" i="17"/>
  <c r="R1017" i="17" s="1" a="1"/>
  <c r="R1017" i="17" s="1"/>
  <c r="L1018" i="17"/>
  <c r="R1018" i="17" s="1" a="1"/>
  <c r="R1018" i="17" s="1"/>
  <c r="L1019" i="17"/>
  <c r="R1019" i="17" s="1" a="1"/>
  <c r="R1019" i="17" s="1"/>
  <c r="L1020" i="17"/>
  <c r="R1020" i="17" s="1" a="1"/>
  <c r="R1020" i="17" s="1"/>
  <c r="L1021" i="17"/>
  <c r="R1021" i="17" s="1" a="1"/>
  <c r="R1021" i="17" s="1"/>
  <c r="L1022" i="17"/>
  <c r="R1022" i="17" s="1" a="1"/>
  <c r="R1022" i="17" s="1"/>
  <c r="L1023" i="17"/>
  <c r="R1023" i="17" s="1" a="1"/>
  <c r="R1023" i="17" s="1"/>
  <c r="L1024" i="17"/>
  <c r="R1024" i="17" s="1" a="1"/>
  <c r="R1024" i="17" s="1"/>
  <c r="L1025" i="17"/>
  <c r="R1025" i="17" s="1" a="1"/>
  <c r="R1025" i="17" s="1"/>
  <c r="L1026" i="17"/>
  <c r="R1026" i="17" s="1" a="1"/>
  <c r="R1026" i="17" s="1"/>
  <c r="L1027" i="17"/>
  <c r="R1027" i="17" s="1" a="1"/>
  <c r="R1027" i="17" s="1"/>
  <c r="L1028" i="17"/>
  <c r="R1028" i="17" s="1" a="1"/>
  <c r="R1028" i="17" s="1"/>
  <c r="L1029" i="17"/>
  <c r="R1029" i="17" s="1" a="1"/>
  <c r="R1029" i="17" s="1"/>
  <c r="L1030" i="17"/>
  <c r="R1030" i="17" s="1" a="1"/>
  <c r="R1030" i="17" s="1"/>
  <c r="L1031" i="17"/>
  <c r="R1031" i="17" s="1" a="1"/>
  <c r="R1031" i="17" s="1"/>
  <c r="L1032" i="17"/>
  <c r="R1032" i="17" s="1" a="1"/>
  <c r="R1032" i="17" s="1"/>
  <c r="L1033" i="17"/>
  <c r="R1033" i="17" s="1" a="1"/>
  <c r="R1033" i="17" s="1"/>
  <c r="L1034" i="17"/>
  <c r="R1034" i="17" s="1" a="1"/>
  <c r="R1034" i="17" s="1"/>
  <c r="L1035" i="17"/>
  <c r="R1035" i="17" s="1" a="1"/>
  <c r="R1035" i="17" s="1"/>
  <c r="L1036" i="17"/>
  <c r="R1036" i="17" s="1" a="1"/>
  <c r="R1036" i="17" s="1"/>
  <c r="L1037" i="17"/>
  <c r="R1037" i="17" s="1" a="1"/>
  <c r="R1037" i="17" s="1"/>
  <c r="L1038" i="17"/>
  <c r="R1038" i="17" s="1" a="1"/>
  <c r="R1038" i="17" s="1"/>
  <c r="L1039" i="17"/>
  <c r="R1039" i="17" s="1" a="1"/>
  <c r="R1039" i="17" s="1"/>
  <c r="L1040" i="17"/>
  <c r="R1040" i="17" s="1" a="1"/>
  <c r="R1040" i="17" s="1"/>
  <c r="L1041" i="17"/>
  <c r="R1041" i="17" s="1" a="1"/>
  <c r="R1041" i="17" s="1"/>
  <c r="L1042" i="17"/>
  <c r="R1042" i="17" s="1" a="1"/>
  <c r="R1042" i="17" s="1"/>
  <c r="L1043" i="17"/>
  <c r="R1043" i="17" s="1" a="1"/>
  <c r="R1043" i="17" s="1"/>
  <c r="L1044" i="17"/>
  <c r="R1044" i="17" s="1" a="1"/>
  <c r="R1044" i="17" s="1"/>
  <c r="L1045" i="17"/>
  <c r="R1045" i="17" s="1" a="1"/>
  <c r="R1045" i="17" s="1"/>
  <c r="L1046" i="17"/>
  <c r="R1046" i="17" s="1" a="1"/>
  <c r="R1046" i="17" s="1"/>
  <c r="L1047" i="17"/>
  <c r="R1047" i="17" s="1" a="1"/>
  <c r="R1047" i="17" s="1"/>
  <c r="L1048" i="17"/>
  <c r="R1048" i="17" s="1" a="1"/>
  <c r="R1048" i="17" s="1"/>
  <c r="L1049" i="17"/>
  <c r="R1049" i="17" s="1" a="1"/>
  <c r="R1049" i="17" s="1"/>
  <c r="L1050" i="17"/>
  <c r="R1050" i="17" s="1" a="1"/>
  <c r="R1050" i="17" s="1"/>
  <c r="L1051" i="17"/>
  <c r="R1051" i="17" s="1" a="1"/>
  <c r="R1051" i="17" s="1"/>
  <c r="L1052" i="17"/>
  <c r="R1052" i="17" s="1" a="1"/>
  <c r="R1052" i="17" s="1"/>
  <c r="L1053" i="17"/>
  <c r="R1053" i="17" s="1" a="1"/>
  <c r="R1053" i="17" s="1"/>
  <c r="L1054" i="17"/>
  <c r="R1054" i="17" s="1" a="1"/>
  <c r="R1054" i="17" s="1"/>
  <c r="L1055" i="17"/>
  <c r="R1055" i="17" s="1" a="1"/>
  <c r="R1055" i="17" s="1"/>
  <c r="L1056" i="17"/>
  <c r="R1056" i="17" s="1" a="1"/>
  <c r="R1056" i="17" s="1"/>
  <c r="L1057" i="17"/>
  <c r="R1057" i="17" s="1" a="1"/>
  <c r="R1057" i="17" s="1"/>
  <c r="L1058" i="17"/>
  <c r="R1058" i="17" s="1" a="1"/>
  <c r="R1058" i="17" s="1"/>
  <c r="L1059" i="17"/>
  <c r="R1059" i="17" s="1" a="1"/>
  <c r="R1059" i="17" s="1"/>
  <c r="L1060" i="17"/>
  <c r="R1060" i="17" s="1" a="1"/>
  <c r="R1060" i="17" s="1"/>
  <c r="L1061" i="17"/>
  <c r="R1061" i="17" s="1" a="1"/>
  <c r="R1061" i="17" s="1"/>
  <c r="L1062" i="17"/>
  <c r="R1062" i="17" s="1" a="1"/>
  <c r="R1062" i="17" s="1"/>
  <c r="L1063" i="17"/>
  <c r="R1063" i="17" s="1" a="1"/>
  <c r="R1063" i="17" s="1"/>
  <c r="L1064" i="17"/>
  <c r="R1064" i="17" s="1" a="1"/>
  <c r="R1064" i="17" s="1"/>
  <c r="L1065" i="17"/>
  <c r="R1065" i="17" s="1" a="1"/>
  <c r="R1065" i="17" s="1"/>
  <c r="L1066" i="17"/>
  <c r="R1066" i="17" s="1" a="1"/>
  <c r="R1066" i="17" s="1"/>
  <c r="L1067" i="17"/>
  <c r="R1067" i="17" s="1" a="1"/>
  <c r="R1067" i="17" s="1"/>
  <c r="L1068" i="17"/>
  <c r="R1068" i="17" s="1" a="1"/>
  <c r="R1068" i="17" s="1"/>
  <c r="L1069" i="17"/>
  <c r="R1069" i="17" s="1" a="1"/>
  <c r="R1069" i="17" s="1"/>
  <c r="L1070" i="17"/>
  <c r="R1070" i="17" s="1" a="1"/>
  <c r="R1070" i="17" s="1"/>
  <c r="L1071" i="17"/>
  <c r="R1071" i="17" s="1" a="1"/>
  <c r="R1071" i="17" s="1"/>
  <c r="L1072" i="17"/>
  <c r="R1072" i="17" s="1" a="1"/>
  <c r="R1072" i="17" s="1"/>
  <c r="L1073" i="17"/>
  <c r="R1073" i="17" s="1" a="1"/>
  <c r="R1073" i="17" s="1"/>
  <c r="L1074" i="17"/>
  <c r="R1074" i="17" s="1" a="1"/>
  <c r="R1074" i="17" s="1"/>
  <c r="L1075" i="17"/>
  <c r="R1075" i="17" s="1" a="1"/>
  <c r="R1075" i="17" s="1"/>
  <c r="L1076" i="17"/>
  <c r="R1076" i="17" s="1" a="1"/>
  <c r="R1076" i="17" s="1"/>
  <c r="L1077" i="17"/>
  <c r="R1077" i="17" s="1" a="1"/>
  <c r="R1077" i="17" s="1"/>
  <c r="L1078" i="17"/>
  <c r="R1078" i="17" s="1" a="1"/>
  <c r="R1078" i="17" s="1"/>
  <c r="L1079" i="17"/>
  <c r="R1079" i="17" s="1" a="1"/>
  <c r="R1079" i="17" s="1"/>
  <c r="L1080" i="17"/>
  <c r="R1080" i="17" s="1" a="1"/>
  <c r="R1080" i="17" s="1"/>
  <c r="L1081" i="17"/>
  <c r="R1081" i="17" s="1" a="1"/>
  <c r="R1081" i="17" s="1"/>
  <c r="L1082" i="17"/>
  <c r="R1082" i="17" s="1" a="1"/>
  <c r="R1082" i="17" s="1"/>
  <c r="L1083" i="17"/>
  <c r="R1083" i="17" s="1" a="1"/>
  <c r="R1083" i="17" s="1"/>
  <c r="L1084" i="17"/>
  <c r="R1084" i="17" s="1" a="1"/>
  <c r="R1084" i="17" s="1"/>
  <c r="L1085" i="17"/>
  <c r="R1085" i="17" s="1" a="1"/>
  <c r="R1085" i="17" s="1"/>
  <c r="L1086" i="17"/>
  <c r="R1086" i="17" s="1" a="1"/>
  <c r="R1086" i="17" s="1"/>
  <c r="L1087" i="17"/>
  <c r="R1087" i="17" s="1" a="1"/>
  <c r="R1087" i="17" s="1"/>
  <c r="L1088" i="17"/>
  <c r="R1088" i="17" s="1" a="1"/>
  <c r="R1088" i="17" s="1"/>
  <c r="L1089" i="17"/>
  <c r="R1089" i="17" s="1" a="1"/>
  <c r="R1089" i="17" s="1"/>
  <c r="L1090" i="17"/>
  <c r="R1090" i="17" s="1" a="1"/>
  <c r="R1090" i="17" s="1"/>
  <c r="L1091" i="17"/>
  <c r="R1091" i="17" s="1" a="1"/>
  <c r="R1091" i="17" s="1"/>
  <c r="L1092" i="17"/>
  <c r="R1092" i="17" s="1" a="1"/>
  <c r="R1092" i="17" s="1"/>
  <c r="L1093" i="17"/>
  <c r="R1093" i="17" s="1" a="1"/>
  <c r="R1093" i="17" s="1"/>
  <c r="L1094" i="17"/>
  <c r="R1094" i="17" s="1" a="1"/>
  <c r="R1094" i="17" s="1"/>
  <c r="L1095" i="17"/>
  <c r="R1095" i="17" s="1" a="1"/>
  <c r="R1095" i="17" s="1"/>
  <c r="L1096" i="17"/>
  <c r="R1096" i="17" s="1" a="1"/>
  <c r="R1096" i="17" s="1"/>
  <c r="L1097" i="17"/>
  <c r="R1097" i="17" s="1" a="1"/>
  <c r="R1097" i="17" s="1"/>
  <c r="L1098" i="17"/>
  <c r="R1098" i="17" s="1" a="1"/>
  <c r="R1098" i="17" s="1"/>
  <c r="L1099" i="17"/>
  <c r="R1099" i="17" s="1" a="1"/>
  <c r="R1099" i="17" s="1"/>
  <c r="L1100" i="17"/>
  <c r="R1100" i="17" s="1" a="1"/>
  <c r="R1100" i="17" s="1"/>
  <c r="L1101" i="17"/>
  <c r="R1101" i="17" s="1" a="1"/>
  <c r="R1101" i="17" s="1"/>
  <c r="L1102" i="17"/>
  <c r="R1102" i="17" s="1" a="1"/>
  <c r="R1102" i="17" s="1"/>
  <c r="L1103" i="17"/>
  <c r="R1103" i="17" s="1" a="1"/>
  <c r="R1103" i="17" s="1"/>
  <c r="L1104" i="17"/>
  <c r="R1104" i="17" s="1" a="1"/>
  <c r="R1104" i="17" s="1"/>
  <c r="L1105" i="17"/>
  <c r="R1105" i="17" s="1" a="1"/>
  <c r="R1105" i="17" s="1"/>
  <c r="L1106" i="17"/>
  <c r="R1106" i="17" s="1" a="1"/>
  <c r="R1106" i="17" s="1"/>
  <c r="L1107" i="17"/>
  <c r="R1107" i="17" s="1" a="1"/>
  <c r="R1107" i="17" s="1"/>
  <c r="L1108" i="17"/>
  <c r="R1108" i="17" s="1" a="1"/>
  <c r="R1108" i="17" s="1"/>
  <c r="L1109" i="17"/>
  <c r="R1109" i="17" s="1" a="1"/>
  <c r="R1109" i="17" s="1"/>
  <c r="L1110" i="17"/>
  <c r="R1110" i="17" s="1" a="1"/>
  <c r="R1110" i="17" s="1"/>
  <c r="L1111" i="17"/>
  <c r="R1111" i="17" s="1" a="1"/>
  <c r="R1111" i="17" s="1"/>
  <c r="L1112" i="17"/>
  <c r="R1112" i="17" s="1" a="1"/>
  <c r="R1112" i="17" s="1"/>
  <c r="L1113" i="17"/>
  <c r="R1113" i="17" s="1" a="1"/>
  <c r="R1113" i="17" s="1"/>
  <c r="L1114" i="17"/>
  <c r="R1114" i="17" s="1" a="1"/>
  <c r="R1114" i="17" s="1"/>
  <c r="L1115" i="17"/>
  <c r="R1115" i="17" s="1" a="1"/>
  <c r="R1115" i="17" s="1"/>
  <c r="L1116" i="17"/>
  <c r="R1116" i="17" s="1" a="1"/>
  <c r="R1116" i="17" s="1"/>
  <c r="L1117" i="17"/>
  <c r="R1117" i="17" s="1" a="1"/>
  <c r="R1117" i="17" s="1"/>
  <c r="L1118" i="17"/>
  <c r="R1118" i="17" s="1" a="1"/>
  <c r="R1118" i="17" s="1"/>
  <c r="L1119" i="17"/>
  <c r="R1119" i="17" s="1" a="1"/>
  <c r="R1119" i="17" s="1"/>
  <c r="L1120" i="17"/>
  <c r="R1120" i="17" s="1" a="1"/>
  <c r="R1120" i="17" s="1"/>
  <c r="L1121" i="17"/>
  <c r="R1121" i="17" s="1" a="1"/>
  <c r="R1121" i="17" s="1"/>
  <c r="L1122" i="17"/>
  <c r="R1122" i="17" s="1" a="1"/>
  <c r="R1122" i="17" s="1"/>
  <c r="L1123" i="17"/>
  <c r="R1123" i="17" s="1" a="1"/>
  <c r="R1123" i="17" s="1"/>
  <c r="L1124" i="17"/>
  <c r="R1124" i="17" s="1" a="1"/>
  <c r="R1124" i="17" s="1"/>
  <c r="L1125" i="17"/>
  <c r="R1125" i="17" s="1" a="1"/>
  <c r="R1125" i="17" s="1"/>
  <c r="L1126" i="17"/>
  <c r="R1126" i="17" s="1" a="1"/>
  <c r="R1126" i="17" s="1"/>
  <c r="L1127" i="17"/>
  <c r="R1127" i="17" s="1" a="1"/>
  <c r="R1127" i="17" s="1"/>
  <c r="L1128" i="17"/>
  <c r="R1128" i="17" s="1" a="1"/>
  <c r="R1128" i="17" s="1"/>
  <c r="L1129" i="17"/>
  <c r="R1129" i="17" s="1" a="1"/>
  <c r="R1129" i="17" s="1"/>
  <c r="L1130" i="17"/>
  <c r="R1130" i="17" s="1" a="1"/>
  <c r="R1130" i="17" s="1"/>
  <c r="L1131" i="17"/>
  <c r="R1131" i="17" s="1" a="1"/>
  <c r="R1131" i="17" s="1"/>
  <c r="L1132" i="17"/>
  <c r="R1132" i="17" s="1" a="1"/>
  <c r="R1132" i="17" s="1"/>
  <c r="L1133" i="17"/>
  <c r="R1133" i="17" s="1" a="1"/>
  <c r="R1133" i="17" s="1"/>
  <c r="L1134" i="17"/>
  <c r="R1134" i="17" s="1" a="1"/>
  <c r="R1134" i="17" s="1"/>
  <c r="L1135" i="17"/>
  <c r="R1135" i="17" s="1" a="1"/>
  <c r="R1135" i="17" s="1"/>
  <c r="L1136" i="17"/>
  <c r="R1136" i="17" s="1" a="1"/>
  <c r="R1136" i="17" s="1"/>
  <c r="L1137" i="17"/>
  <c r="R1137" i="17" s="1" a="1"/>
  <c r="R1137" i="17" s="1"/>
  <c r="L1138" i="17"/>
  <c r="R1138" i="17" s="1" a="1"/>
  <c r="R1138" i="17" s="1"/>
  <c r="L1139" i="17"/>
  <c r="R1139" i="17" s="1" a="1"/>
  <c r="R1139" i="17" s="1"/>
  <c r="L1140" i="17"/>
  <c r="R1140" i="17" s="1" a="1"/>
  <c r="R1140" i="17" s="1"/>
  <c r="L1141" i="17"/>
  <c r="R1141" i="17" s="1" a="1"/>
  <c r="R1141" i="17" s="1"/>
  <c r="L1142" i="17"/>
  <c r="R1142" i="17" s="1" a="1"/>
  <c r="R1142" i="17" s="1"/>
  <c r="L1143" i="17"/>
  <c r="R1143" i="17" s="1" a="1"/>
  <c r="R1143" i="17" s="1"/>
  <c r="L1144" i="17"/>
  <c r="R1144" i="17" s="1" a="1"/>
  <c r="R1144" i="17" s="1"/>
  <c r="L1145" i="17"/>
  <c r="R1145" i="17" s="1" a="1"/>
  <c r="R1145" i="17" s="1"/>
  <c r="L1146" i="17"/>
  <c r="R1146" i="17" s="1" a="1"/>
  <c r="R1146" i="17" s="1"/>
  <c r="L1147" i="17"/>
  <c r="R1147" i="17" s="1" a="1"/>
  <c r="R1147" i="17" s="1"/>
  <c r="L1148" i="17"/>
  <c r="R1148" i="17" s="1" a="1"/>
  <c r="R1148" i="17" s="1"/>
  <c r="L1149" i="17"/>
  <c r="R1149" i="17" s="1" a="1"/>
  <c r="R1149" i="17" s="1"/>
  <c r="L1150" i="17"/>
  <c r="R1150" i="17" s="1" a="1"/>
  <c r="R1150" i="17" s="1"/>
  <c r="L1151" i="17"/>
  <c r="R1151" i="17" s="1" a="1"/>
  <c r="R1151" i="17" s="1"/>
  <c r="L1152" i="17"/>
  <c r="R1152" i="17" s="1" a="1"/>
  <c r="R1152" i="17" s="1"/>
  <c r="L1153" i="17"/>
  <c r="R1153" i="17" s="1" a="1"/>
  <c r="R1153" i="17" s="1"/>
  <c r="L1154" i="17"/>
  <c r="R1154" i="17" s="1" a="1"/>
  <c r="R1154" i="17" s="1"/>
  <c r="L1155" i="17"/>
  <c r="R1155" i="17" s="1" a="1"/>
  <c r="R1155" i="17" s="1"/>
  <c r="L1156" i="17"/>
  <c r="R1156" i="17" s="1" a="1"/>
  <c r="R1156" i="17" s="1"/>
  <c r="L1157" i="17"/>
  <c r="R1157" i="17" s="1" a="1"/>
  <c r="R1157" i="17" s="1"/>
  <c r="L1158" i="17"/>
  <c r="R1158" i="17" s="1" a="1"/>
  <c r="R1158" i="17" s="1"/>
  <c r="L1159" i="17"/>
  <c r="R1159" i="17" s="1" a="1"/>
  <c r="R1159" i="17" s="1"/>
  <c r="L1160" i="17"/>
  <c r="R1160" i="17" s="1" a="1"/>
  <c r="R1160" i="17" s="1"/>
  <c r="L1161" i="17"/>
  <c r="R1161" i="17" s="1" a="1"/>
  <c r="R1161" i="17" s="1"/>
  <c r="L1162" i="17"/>
  <c r="R1162" i="17" s="1" a="1"/>
  <c r="R1162" i="17" s="1"/>
  <c r="L1163" i="17"/>
  <c r="R1163" i="17" s="1" a="1"/>
  <c r="R1163" i="17" s="1"/>
  <c r="L1164" i="17"/>
  <c r="R1164" i="17" s="1" a="1"/>
  <c r="R1164" i="17" s="1"/>
  <c r="L1165" i="17"/>
  <c r="R1165" i="17" s="1" a="1"/>
  <c r="R1165" i="17" s="1"/>
  <c r="L1166" i="17"/>
  <c r="R1166" i="17" s="1" a="1"/>
  <c r="R1166" i="17" s="1"/>
  <c r="L1167" i="17"/>
  <c r="R1167" i="17" s="1" a="1"/>
  <c r="R1167" i="17" s="1"/>
  <c r="L1168" i="17"/>
  <c r="R1168" i="17" s="1" a="1"/>
  <c r="R1168" i="17" s="1"/>
  <c r="L1169" i="17"/>
  <c r="R1169" i="17" s="1" a="1"/>
  <c r="R1169" i="17" s="1"/>
  <c r="L1170" i="17"/>
  <c r="R1170" i="17" s="1" a="1"/>
  <c r="R1170" i="17" s="1"/>
  <c r="L1171" i="17"/>
  <c r="R1171" i="17" s="1" a="1"/>
  <c r="R1171" i="17" s="1"/>
  <c r="L1172" i="17"/>
  <c r="R1172" i="17" s="1" a="1"/>
  <c r="R1172" i="17" s="1"/>
  <c r="L1173" i="17"/>
  <c r="R1173" i="17" s="1" a="1"/>
  <c r="R1173" i="17" s="1"/>
  <c r="L1174" i="17"/>
  <c r="R1174" i="17" s="1" a="1"/>
  <c r="R1174" i="17" s="1"/>
  <c r="L1175" i="17"/>
  <c r="R1175" i="17" s="1" a="1"/>
  <c r="R1175" i="17" s="1"/>
  <c r="L1176" i="17"/>
  <c r="R1176" i="17" s="1" a="1"/>
  <c r="R1176" i="17" s="1"/>
  <c r="L1177" i="17"/>
  <c r="R1177" i="17" s="1" a="1"/>
  <c r="R1177" i="17" s="1"/>
  <c r="L1178" i="17"/>
  <c r="R1178" i="17" s="1" a="1"/>
  <c r="R1178" i="17" s="1"/>
  <c r="L1179" i="17"/>
  <c r="R1179" i="17" s="1" a="1"/>
  <c r="R1179" i="17" s="1"/>
  <c r="L1180" i="17"/>
  <c r="R1180" i="17" s="1" a="1"/>
  <c r="R1180" i="17" s="1"/>
  <c r="L1181" i="17"/>
  <c r="R1181" i="17" s="1" a="1"/>
  <c r="R1181" i="17" s="1"/>
  <c r="L1182" i="17"/>
  <c r="R1182" i="17" s="1" a="1"/>
  <c r="R1182" i="17" s="1"/>
  <c r="L1183" i="17"/>
  <c r="R1183" i="17" s="1" a="1"/>
  <c r="R1183" i="17" s="1"/>
  <c r="L1184" i="17"/>
  <c r="R1184" i="17" s="1" a="1"/>
  <c r="R1184" i="17" s="1"/>
  <c r="L1185" i="17"/>
  <c r="R1185" i="17" s="1" a="1"/>
  <c r="R1185" i="17" s="1"/>
  <c r="L1186" i="17"/>
  <c r="R1186" i="17" s="1" a="1"/>
  <c r="R1186" i="17" s="1"/>
  <c r="L1187" i="17"/>
  <c r="R1187" i="17" s="1" a="1"/>
  <c r="R1187" i="17" s="1"/>
  <c r="L1188" i="17"/>
  <c r="R1188" i="17" s="1" a="1"/>
  <c r="R1188" i="17" s="1"/>
  <c r="L1189" i="17"/>
  <c r="R1189" i="17" s="1" a="1"/>
  <c r="R1189" i="17" s="1"/>
  <c r="L1190" i="17"/>
  <c r="R1190" i="17" s="1" a="1"/>
  <c r="R1190" i="17" s="1"/>
  <c r="L1191" i="17"/>
  <c r="R1191" i="17" s="1" a="1"/>
  <c r="R1191" i="17" s="1"/>
  <c r="L1192" i="17"/>
  <c r="R1192" i="17" s="1" a="1"/>
  <c r="R1192" i="17" s="1"/>
  <c r="L1193" i="17"/>
  <c r="R1193" i="17" s="1" a="1"/>
  <c r="R1193" i="17" s="1"/>
  <c r="L1194" i="17"/>
  <c r="R1194" i="17" s="1" a="1"/>
  <c r="R1194" i="17" s="1"/>
  <c r="L1195" i="17"/>
  <c r="R1195" i="17" s="1" a="1"/>
  <c r="R1195" i="17" s="1"/>
  <c r="L1196" i="17"/>
  <c r="R1196" i="17" s="1" a="1"/>
  <c r="R1196" i="17" s="1"/>
  <c r="L1197" i="17"/>
  <c r="R1197" i="17" s="1" a="1"/>
  <c r="R1197" i="17" s="1"/>
  <c r="L1198" i="17"/>
  <c r="R1198" i="17" s="1" a="1"/>
  <c r="R1198" i="17" s="1"/>
  <c r="L1199" i="17"/>
  <c r="R1199" i="17" s="1" a="1"/>
  <c r="R1199" i="17" s="1"/>
  <c r="L1200" i="17"/>
  <c r="R1200" i="17" s="1" a="1"/>
  <c r="R1200" i="17" s="1"/>
  <c r="L1201" i="17"/>
  <c r="R1201" i="17" s="1" a="1"/>
  <c r="R1201" i="17" s="1"/>
  <c r="L1202" i="17"/>
  <c r="R1202" i="17" s="1" a="1"/>
  <c r="R1202" i="17" s="1"/>
  <c r="L1203" i="17"/>
  <c r="R1203" i="17" s="1" a="1"/>
  <c r="R1203" i="17" s="1"/>
  <c r="L1204" i="17"/>
  <c r="R1204" i="17" s="1" a="1"/>
  <c r="R1204" i="17" s="1"/>
  <c r="L1205" i="17"/>
  <c r="R1205" i="17" s="1" a="1"/>
  <c r="R1205" i="17" s="1"/>
  <c r="L1206" i="17"/>
  <c r="R1206" i="17" s="1" a="1"/>
  <c r="R1206" i="17" s="1"/>
  <c r="L1207" i="17"/>
  <c r="R1207" i="17" s="1" a="1"/>
  <c r="R1207" i="17" s="1"/>
  <c r="L1208" i="17"/>
  <c r="R1208" i="17" s="1" a="1"/>
  <c r="R1208" i="17" s="1"/>
  <c r="L1209" i="17"/>
  <c r="R1209" i="17" s="1" a="1"/>
  <c r="R1209" i="17" s="1"/>
  <c r="L1210" i="17"/>
  <c r="R1210" i="17" s="1" a="1"/>
  <c r="R1210" i="17" s="1"/>
  <c r="L1211" i="17"/>
  <c r="R1211" i="17" s="1" a="1"/>
  <c r="R1211" i="17" s="1"/>
  <c r="L1212" i="17"/>
  <c r="R1212" i="17" s="1" a="1"/>
  <c r="R1212" i="17" s="1"/>
  <c r="L1213" i="17"/>
  <c r="R1213" i="17" s="1" a="1"/>
  <c r="R1213" i="17" s="1"/>
  <c r="L1214" i="17"/>
  <c r="R1214" i="17" s="1" a="1"/>
  <c r="R1214" i="17" s="1"/>
  <c r="L1215" i="17"/>
  <c r="R1215" i="17" s="1" a="1"/>
  <c r="R1215" i="17" s="1"/>
  <c r="L1216" i="17"/>
  <c r="R1216" i="17" s="1" a="1"/>
  <c r="R1216" i="17" s="1"/>
  <c r="L1217" i="17"/>
  <c r="R1217" i="17" s="1" a="1"/>
  <c r="R1217" i="17" s="1"/>
  <c r="L1218" i="17"/>
  <c r="R1218" i="17" s="1" a="1"/>
  <c r="R1218" i="17" s="1"/>
  <c r="L1219" i="17"/>
  <c r="R1219" i="17" s="1" a="1"/>
  <c r="R1219" i="17" s="1"/>
  <c r="L1220" i="17"/>
  <c r="R1220" i="17" s="1" a="1"/>
  <c r="R1220" i="17" s="1"/>
  <c r="L1221" i="17"/>
  <c r="R1221" i="17" s="1" a="1"/>
  <c r="R1221" i="17" s="1"/>
  <c r="L1222" i="17"/>
  <c r="R1222" i="17" s="1" a="1"/>
  <c r="R1222" i="17" s="1"/>
  <c r="L1223" i="17"/>
  <c r="R1223" i="17" s="1" a="1"/>
  <c r="R1223" i="17" s="1"/>
  <c r="L1224" i="17"/>
  <c r="R1224" i="17" s="1" a="1"/>
  <c r="R1224" i="17" s="1"/>
  <c r="L1225" i="17"/>
  <c r="R1225" i="17" s="1" a="1"/>
  <c r="R1225" i="17" s="1"/>
  <c r="L1226" i="17"/>
  <c r="R1226" i="17" s="1" a="1"/>
  <c r="R1226" i="17" s="1"/>
  <c r="L1227" i="17"/>
  <c r="R1227" i="17" s="1" a="1"/>
  <c r="R1227" i="17" s="1"/>
  <c r="L1228" i="17"/>
  <c r="R1228" i="17" s="1" a="1"/>
  <c r="R1228" i="17" s="1"/>
  <c r="L1229" i="17"/>
  <c r="R1229" i="17" s="1" a="1"/>
  <c r="R1229" i="17" s="1"/>
  <c r="L1230" i="17"/>
  <c r="R1230" i="17" s="1" a="1"/>
  <c r="R1230" i="17" s="1"/>
  <c r="L1231" i="17"/>
  <c r="R1231" i="17" s="1" a="1"/>
  <c r="R1231" i="17" s="1"/>
  <c r="L1232" i="17"/>
  <c r="R1232" i="17" s="1" a="1"/>
  <c r="R1232" i="17" s="1"/>
  <c r="L1233" i="17"/>
  <c r="R1233" i="17" s="1" a="1"/>
  <c r="R1233" i="17" s="1"/>
  <c r="L1234" i="17"/>
  <c r="R1234" i="17" s="1" a="1"/>
  <c r="R1234" i="17" s="1"/>
  <c r="L1235" i="17"/>
  <c r="R1235" i="17" s="1" a="1"/>
  <c r="R1235" i="17" s="1"/>
  <c r="L1236" i="17"/>
  <c r="R1236" i="17" s="1" a="1"/>
  <c r="R1236" i="17" s="1"/>
  <c r="L1237" i="17"/>
  <c r="R1237" i="17" s="1" a="1"/>
  <c r="R1237" i="17" s="1"/>
  <c r="L1238" i="17"/>
  <c r="R1238" i="17" s="1" a="1"/>
  <c r="R1238" i="17" s="1"/>
  <c r="L1239" i="17"/>
  <c r="R1239" i="17" s="1" a="1"/>
  <c r="R1239" i="17" s="1"/>
  <c r="L1240" i="17"/>
  <c r="R1240" i="17" s="1" a="1"/>
  <c r="R1240" i="17" s="1"/>
  <c r="L1241" i="17"/>
  <c r="R1241" i="17" s="1" a="1"/>
  <c r="R1241" i="17" s="1"/>
  <c r="L1242" i="17"/>
  <c r="R1242" i="17" s="1" a="1"/>
  <c r="R1242" i="17" s="1"/>
  <c r="L1243" i="17"/>
  <c r="R1243" i="17" s="1" a="1"/>
  <c r="R1243" i="17" s="1"/>
  <c r="L1244" i="17"/>
  <c r="R1244" i="17" s="1" a="1"/>
  <c r="R1244" i="17" s="1"/>
  <c r="L1245" i="17"/>
  <c r="R1245" i="17" s="1" a="1"/>
  <c r="R1245" i="17" s="1"/>
  <c r="L1246" i="17"/>
  <c r="R1246" i="17" s="1" a="1"/>
  <c r="R1246" i="17" s="1"/>
  <c r="L1247" i="17"/>
  <c r="R1247" i="17" s="1" a="1"/>
  <c r="R1247" i="17" s="1"/>
  <c r="L1248" i="17"/>
  <c r="R1248" i="17" s="1" a="1"/>
  <c r="R1248" i="17" s="1"/>
  <c r="L1249" i="17"/>
  <c r="R1249" i="17" s="1" a="1"/>
  <c r="R1249" i="17" s="1"/>
  <c r="L1250" i="17"/>
  <c r="R1250" i="17" s="1" a="1"/>
  <c r="R1250" i="17" s="1"/>
  <c r="L1251" i="17"/>
  <c r="R1251" i="17" s="1" a="1"/>
  <c r="R1251" i="17" s="1"/>
  <c r="L1252" i="17"/>
  <c r="R1252" i="17" s="1" a="1"/>
  <c r="R1252" i="17" s="1"/>
  <c r="L1253" i="17"/>
  <c r="R1253" i="17" s="1" a="1"/>
  <c r="R1253" i="17" s="1"/>
  <c r="L1254" i="17"/>
  <c r="R1254" i="17" s="1" a="1"/>
  <c r="R1254" i="17" s="1"/>
  <c r="L1255" i="17"/>
  <c r="R1255" i="17" s="1" a="1"/>
  <c r="R1255" i="17" s="1"/>
  <c r="L1256" i="17"/>
  <c r="R1256" i="17" s="1" a="1"/>
  <c r="R1256" i="17" s="1"/>
  <c r="L1257" i="17"/>
  <c r="R1257" i="17" s="1" a="1"/>
  <c r="R1257" i="17" s="1"/>
  <c r="L1258" i="17"/>
  <c r="R1258" i="17" s="1" a="1"/>
  <c r="R1258" i="17" s="1"/>
  <c r="L1259" i="17"/>
  <c r="R1259" i="17" s="1" a="1"/>
  <c r="R1259" i="17" s="1"/>
  <c r="L1260" i="17"/>
  <c r="R1260" i="17" s="1" a="1"/>
  <c r="R1260" i="17" s="1"/>
  <c r="L1261" i="17"/>
  <c r="R1261" i="17" s="1" a="1"/>
  <c r="R1261" i="17" s="1"/>
  <c r="L1262" i="17"/>
  <c r="R1262" i="17" s="1" a="1"/>
  <c r="R1262" i="17" s="1"/>
  <c r="L1263" i="17"/>
  <c r="R1263" i="17" s="1" a="1"/>
  <c r="R1263" i="17" s="1"/>
  <c r="L1264" i="17"/>
  <c r="R1264" i="17" s="1" a="1"/>
  <c r="R1264" i="17" s="1"/>
  <c r="L1265" i="17"/>
  <c r="R1265" i="17" s="1" a="1"/>
  <c r="R1265" i="17" s="1"/>
  <c r="L1266" i="17"/>
  <c r="R1266" i="17" s="1" a="1"/>
  <c r="R1266" i="17" s="1"/>
  <c r="L1267" i="17"/>
  <c r="R1267" i="17" s="1" a="1"/>
  <c r="R1267" i="17" s="1"/>
  <c r="L1268" i="17"/>
  <c r="R1268" i="17" s="1" a="1"/>
  <c r="R1268" i="17" s="1"/>
  <c r="L1269" i="17"/>
  <c r="R1269" i="17" s="1" a="1"/>
  <c r="R1269" i="17" s="1"/>
  <c r="L1270" i="17"/>
  <c r="R1270" i="17" s="1" a="1"/>
  <c r="R1270" i="17" s="1"/>
  <c r="L1271" i="17"/>
  <c r="R1271" i="17" s="1" a="1"/>
  <c r="R1271" i="17" s="1"/>
  <c r="L1272" i="17"/>
  <c r="R1272" i="17" s="1" a="1"/>
  <c r="R1272" i="17" s="1"/>
  <c r="L1273" i="17"/>
  <c r="R1273" i="17" s="1" a="1"/>
  <c r="R1273" i="17" s="1"/>
  <c r="L1274" i="17"/>
  <c r="R1274" i="17" s="1" a="1"/>
  <c r="R1274" i="17" s="1"/>
  <c r="L1275" i="17"/>
  <c r="R1275" i="17" s="1" a="1"/>
  <c r="R1275" i="17" s="1"/>
  <c r="L1276" i="17"/>
  <c r="R1276" i="17" s="1" a="1"/>
  <c r="R1276" i="17" s="1"/>
  <c r="L1277" i="17"/>
  <c r="R1277" i="17" s="1" a="1"/>
  <c r="R1277" i="17" s="1"/>
  <c r="L1278" i="17"/>
  <c r="R1278" i="17" s="1" a="1"/>
  <c r="R1278" i="17" s="1"/>
  <c r="L1279" i="17"/>
  <c r="R1279" i="17" s="1" a="1"/>
  <c r="R1279" i="17" s="1"/>
  <c r="L1280" i="17"/>
  <c r="R1280" i="17" s="1" a="1"/>
  <c r="R1280" i="17" s="1"/>
  <c r="L1281" i="17"/>
  <c r="R1281" i="17" s="1" a="1"/>
  <c r="R1281" i="17" s="1"/>
  <c r="L1282" i="17"/>
  <c r="R1282" i="17" s="1" a="1"/>
  <c r="R1282" i="17" s="1"/>
  <c r="L1283" i="17"/>
  <c r="R1283" i="17" s="1" a="1"/>
  <c r="R1283" i="17" s="1"/>
  <c r="L1284" i="17"/>
  <c r="R1284" i="17" s="1" a="1"/>
  <c r="R1284" i="17" s="1"/>
  <c r="L1285" i="17"/>
  <c r="R1285" i="17" s="1" a="1"/>
  <c r="R1285" i="17" s="1"/>
  <c r="L1286" i="17"/>
  <c r="R1286" i="17" s="1" a="1"/>
  <c r="R1286" i="17" s="1"/>
  <c r="L1287" i="17"/>
  <c r="R1287" i="17" s="1" a="1"/>
  <c r="R1287" i="17" s="1"/>
  <c r="L1288" i="17"/>
  <c r="R1288" i="17" s="1" a="1"/>
  <c r="R1288" i="17" s="1"/>
  <c r="L1289" i="17"/>
  <c r="R1289" i="17" s="1" a="1"/>
  <c r="R1289" i="17" s="1"/>
  <c r="L1290" i="17"/>
  <c r="R1290" i="17" s="1" a="1"/>
  <c r="R1290" i="17" s="1"/>
  <c r="L1291" i="17"/>
  <c r="R1291" i="17" s="1" a="1"/>
  <c r="R1291" i="17" s="1"/>
  <c r="L1292" i="17"/>
  <c r="R1292" i="17" s="1" a="1"/>
  <c r="R1292" i="17" s="1"/>
  <c r="L1293" i="17"/>
  <c r="R1293" i="17" s="1" a="1"/>
  <c r="R1293" i="17" s="1"/>
  <c r="L1294" i="17"/>
  <c r="R1294" i="17" s="1" a="1"/>
  <c r="R1294" i="17" s="1"/>
  <c r="L1295" i="17"/>
  <c r="R1295" i="17" s="1" a="1"/>
  <c r="R1295" i="17" s="1"/>
  <c r="L1296" i="17"/>
  <c r="R1296" i="17" s="1" a="1"/>
  <c r="R1296" i="17" s="1"/>
  <c r="L1297" i="17"/>
  <c r="R1297" i="17" s="1" a="1"/>
  <c r="R1297" i="17" s="1"/>
  <c r="L1298" i="17"/>
  <c r="R1298" i="17" s="1" a="1"/>
  <c r="R1298" i="17" s="1"/>
  <c r="L1299" i="17"/>
  <c r="R1299" i="17" s="1" a="1"/>
  <c r="R1299" i="17" s="1"/>
  <c r="L1300" i="17"/>
  <c r="R1300" i="17" s="1" a="1"/>
  <c r="R1300" i="17" s="1"/>
  <c r="L1301" i="17"/>
  <c r="R1301" i="17" s="1" a="1"/>
  <c r="R1301" i="17" s="1"/>
  <c r="L1302" i="17"/>
  <c r="R1302" i="17" s="1" a="1"/>
  <c r="R1302" i="17" s="1"/>
  <c r="L1303" i="17"/>
  <c r="R1303" i="17" s="1" a="1"/>
  <c r="R1303" i="17" s="1"/>
  <c r="L1304" i="17"/>
  <c r="R1304" i="17" s="1" a="1"/>
  <c r="R1304" i="17" s="1"/>
  <c r="L1305" i="17"/>
  <c r="R1305" i="17" s="1" a="1"/>
  <c r="R1305" i="17" s="1"/>
  <c r="L1306" i="17"/>
  <c r="R1306" i="17" s="1" a="1"/>
  <c r="R1306" i="17" s="1"/>
  <c r="L1307" i="17"/>
  <c r="R1307" i="17" s="1" a="1"/>
  <c r="R1307" i="17" s="1"/>
  <c r="L1308" i="17"/>
  <c r="R1308" i="17" s="1" a="1"/>
  <c r="R1308" i="17" s="1"/>
  <c r="L1309" i="17"/>
  <c r="R1309" i="17" s="1" a="1"/>
  <c r="R1309" i="17" s="1"/>
  <c r="L1310" i="17"/>
  <c r="R1310" i="17" s="1" a="1"/>
  <c r="R1310" i="17" s="1"/>
  <c r="L1311" i="17"/>
  <c r="R1311" i="17" s="1" a="1"/>
  <c r="R1311" i="17" s="1"/>
  <c r="L1312" i="17"/>
  <c r="R1312" i="17" s="1" a="1"/>
  <c r="R1312" i="17" s="1"/>
  <c r="L1313" i="17"/>
  <c r="R1313" i="17" s="1" a="1"/>
  <c r="R1313" i="17" s="1"/>
  <c r="L1314" i="17"/>
  <c r="R1314" i="17" s="1" a="1"/>
  <c r="R1314" i="17" s="1"/>
  <c r="L1315" i="17"/>
  <c r="R1315" i="17" s="1" a="1"/>
  <c r="R1315" i="17" s="1"/>
  <c r="L1316" i="17"/>
  <c r="R1316" i="17" s="1" a="1"/>
  <c r="R1316" i="17" s="1"/>
  <c r="L1317" i="17"/>
  <c r="R1317" i="17" s="1" a="1"/>
  <c r="R1317" i="17" s="1"/>
  <c r="L1318" i="17"/>
  <c r="R1318" i="17" s="1" a="1"/>
  <c r="R1318" i="17" s="1"/>
  <c r="L1319" i="17"/>
  <c r="R1319" i="17" s="1" a="1"/>
  <c r="R1319" i="17" s="1"/>
  <c r="L1320" i="17"/>
  <c r="R1320" i="17" s="1" a="1"/>
  <c r="R1320" i="17" s="1"/>
  <c r="L1321" i="17"/>
  <c r="R1321" i="17" s="1" a="1"/>
  <c r="R1321" i="17" s="1"/>
  <c r="L1322" i="17"/>
  <c r="R1322" i="17" s="1" a="1"/>
  <c r="R1322" i="17" s="1"/>
  <c r="L1323" i="17"/>
  <c r="R1323" i="17" s="1" a="1"/>
  <c r="R1323" i="17" s="1"/>
  <c r="L1324" i="17"/>
  <c r="R1324" i="17" s="1" a="1"/>
  <c r="R1324" i="17" s="1"/>
  <c r="L1325" i="17"/>
  <c r="R1325" i="17" s="1" a="1"/>
  <c r="R1325" i="17" s="1"/>
  <c r="L1326" i="17"/>
  <c r="R1326" i="17" s="1" a="1"/>
  <c r="R1326" i="17" s="1"/>
  <c r="L1327" i="17"/>
  <c r="R1327" i="17" s="1" a="1"/>
  <c r="R1327" i="17" s="1"/>
  <c r="L1328" i="17"/>
  <c r="R1328" i="17" s="1" a="1"/>
  <c r="R1328" i="17" s="1"/>
  <c r="L1329" i="17"/>
  <c r="R1329" i="17" s="1" a="1"/>
  <c r="R1329" i="17" s="1"/>
  <c r="L1330" i="17"/>
  <c r="R1330" i="17" s="1" a="1"/>
  <c r="R1330" i="17" s="1"/>
  <c r="L1331" i="17"/>
  <c r="R1331" i="17" s="1" a="1"/>
  <c r="R1331" i="17" s="1"/>
  <c r="L1332" i="17"/>
  <c r="R1332" i="17" s="1" a="1"/>
  <c r="R1332" i="17" s="1"/>
  <c r="L1333" i="17"/>
  <c r="R1333" i="17" s="1" a="1"/>
  <c r="R1333" i="17" s="1"/>
  <c r="L1334" i="17"/>
  <c r="R1334" i="17" s="1" a="1"/>
  <c r="R1334" i="17" s="1"/>
  <c r="L1335" i="17"/>
  <c r="R1335" i="17" s="1" a="1"/>
  <c r="R1335" i="17" s="1"/>
  <c r="L1336" i="17"/>
  <c r="R1336" i="17" s="1" a="1"/>
  <c r="R1336" i="17" s="1"/>
  <c r="L1337" i="17"/>
  <c r="R1337" i="17" s="1" a="1"/>
  <c r="R1337" i="17" s="1"/>
  <c r="L1338" i="17"/>
  <c r="R1338" i="17" s="1" a="1"/>
  <c r="R1338" i="17" s="1"/>
  <c r="L1339" i="17"/>
  <c r="R1339" i="17" s="1" a="1"/>
  <c r="R1339" i="17" s="1"/>
  <c r="L1340" i="17"/>
  <c r="R1340" i="17" s="1" a="1"/>
  <c r="R1340" i="17" s="1"/>
  <c r="L1341" i="17"/>
  <c r="R1341" i="17" s="1" a="1"/>
  <c r="R1341" i="17" s="1"/>
  <c r="L1342" i="17"/>
  <c r="R1342" i="17" s="1" a="1"/>
  <c r="R1342" i="17" s="1"/>
  <c r="L1343" i="17"/>
  <c r="R1343" i="17" s="1" a="1"/>
  <c r="R1343" i="17" s="1"/>
  <c r="L1344" i="17"/>
  <c r="R1344" i="17" s="1" a="1"/>
  <c r="R1344" i="17" s="1"/>
  <c r="L1345" i="17"/>
  <c r="R1345" i="17" s="1" a="1"/>
  <c r="R1345" i="17" s="1"/>
  <c r="L1346" i="17"/>
  <c r="R1346" i="17" s="1" a="1"/>
  <c r="R1346" i="17" s="1"/>
  <c r="L1347" i="17"/>
  <c r="R1347" i="17" s="1" a="1"/>
  <c r="R1347" i="17" s="1"/>
  <c r="L1348" i="17"/>
  <c r="R1348" i="17" s="1" a="1"/>
  <c r="R1348" i="17" s="1"/>
  <c r="L1349" i="17"/>
  <c r="R1349" i="17" s="1" a="1"/>
  <c r="R1349" i="17" s="1"/>
  <c r="L1350" i="17"/>
  <c r="R1350" i="17" s="1" a="1"/>
  <c r="R1350" i="17" s="1"/>
  <c r="L1351" i="17"/>
  <c r="R1351" i="17" s="1" a="1"/>
  <c r="R1351" i="17" s="1"/>
  <c r="L1352" i="17"/>
  <c r="R1352" i="17" s="1" a="1"/>
  <c r="R1352" i="17" s="1"/>
  <c r="L1353" i="17"/>
  <c r="R1353" i="17" s="1" a="1"/>
  <c r="R1353" i="17" s="1"/>
  <c r="L1354" i="17"/>
  <c r="R1354" i="17" s="1" a="1"/>
  <c r="R1354" i="17" s="1"/>
  <c r="L1355" i="17"/>
  <c r="R1355" i="17" s="1" a="1"/>
  <c r="R1355" i="17" s="1"/>
  <c r="L1356" i="17"/>
  <c r="R1356" i="17" s="1" a="1"/>
  <c r="R1356" i="17" s="1"/>
  <c r="L1357" i="17"/>
  <c r="R1357" i="17" s="1" a="1"/>
  <c r="R1357" i="17" s="1"/>
  <c r="L1358" i="17"/>
  <c r="R1358" i="17" s="1" a="1"/>
  <c r="R1358" i="17" s="1"/>
  <c r="L1359" i="17"/>
  <c r="R1359" i="17" s="1" a="1"/>
  <c r="R1359" i="17" s="1"/>
  <c r="L1360" i="17"/>
  <c r="R1360" i="17" s="1" a="1"/>
  <c r="R1360" i="17" s="1"/>
  <c r="L1361" i="17"/>
  <c r="R1361" i="17" s="1" a="1"/>
  <c r="R1361" i="17" s="1"/>
  <c r="L1362" i="17"/>
  <c r="R1362" i="17" s="1" a="1"/>
  <c r="R1362" i="17" s="1"/>
  <c r="L1363" i="17"/>
  <c r="R1363" i="17" s="1" a="1"/>
  <c r="R1363" i="17" s="1"/>
  <c r="L1364" i="17"/>
  <c r="R1364" i="17" s="1" a="1"/>
  <c r="R1364" i="17" s="1"/>
  <c r="L1365" i="17"/>
  <c r="R1365" i="17" s="1" a="1"/>
  <c r="R1365" i="17" s="1"/>
  <c r="L1366" i="17"/>
  <c r="R1366" i="17" s="1" a="1"/>
  <c r="R1366" i="17" s="1"/>
  <c r="L1367" i="17"/>
  <c r="R1367" i="17" s="1" a="1"/>
  <c r="R1367" i="17" s="1"/>
  <c r="L1368" i="17"/>
  <c r="R1368" i="17" s="1" a="1"/>
  <c r="R1368" i="17" s="1"/>
  <c r="L1369" i="17"/>
  <c r="R1369" i="17" s="1" a="1"/>
  <c r="R1369" i="17" s="1"/>
  <c r="L1370" i="17"/>
  <c r="R1370" i="17" s="1" a="1"/>
  <c r="R1370" i="17" s="1"/>
  <c r="L1371" i="17"/>
  <c r="R1371" i="17" s="1" a="1"/>
  <c r="R1371" i="17" s="1"/>
  <c r="L1372" i="17"/>
  <c r="R1372" i="17" s="1" a="1"/>
  <c r="R1372" i="17" s="1"/>
  <c r="L1373" i="17"/>
  <c r="R1373" i="17" s="1" a="1"/>
  <c r="R1373" i="17" s="1"/>
  <c r="L1374" i="17"/>
  <c r="R1374" i="17" s="1" a="1"/>
  <c r="R1374" i="17" s="1"/>
  <c r="L1375" i="17"/>
  <c r="R1375" i="17" s="1" a="1"/>
  <c r="R1375" i="17" s="1"/>
  <c r="L1376" i="17"/>
  <c r="R1376" i="17" s="1" a="1"/>
  <c r="R1376" i="17" s="1"/>
  <c r="L1377" i="17"/>
  <c r="R1377" i="17" s="1" a="1"/>
  <c r="R1377" i="17" s="1"/>
  <c r="L1378" i="17"/>
  <c r="R1378" i="17" s="1" a="1"/>
  <c r="R1378" i="17" s="1"/>
  <c r="L1379" i="17"/>
  <c r="R1379" i="17" s="1" a="1"/>
  <c r="R1379" i="17" s="1"/>
  <c r="L1380" i="17"/>
  <c r="R1380" i="17" s="1" a="1"/>
  <c r="R1380" i="17" s="1"/>
  <c r="L1381" i="17"/>
  <c r="R1381" i="17" s="1" a="1"/>
  <c r="R1381" i="17" s="1"/>
  <c r="L1382" i="17"/>
  <c r="R1382" i="17" s="1" a="1"/>
  <c r="R1382" i="17" s="1"/>
  <c r="L1383" i="17"/>
  <c r="R1383" i="17" s="1" a="1"/>
  <c r="R1383" i="17" s="1"/>
  <c r="L1384" i="17"/>
  <c r="R1384" i="17" s="1" a="1"/>
  <c r="R1384" i="17" s="1"/>
  <c r="L1385" i="17"/>
  <c r="R1385" i="17" s="1" a="1"/>
  <c r="R1385" i="17" s="1"/>
  <c r="L1386" i="17"/>
  <c r="R1386" i="17" s="1" a="1"/>
  <c r="R1386" i="17" s="1"/>
  <c r="L1387" i="17"/>
  <c r="R1387" i="17" s="1" a="1"/>
  <c r="R1387" i="17" s="1"/>
  <c r="L1388" i="17"/>
  <c r="R1388" i="17" s="1" a="1"/>
  <c r="R1388" i="17" s="1"/>
  <c r="L1389" i="17"/>
  <c r="R1389" i="17" s="1" a="1"/>
  <c r="R1389" i="17" s="1"/>
  <c r="L1390" i="17"/>
  <c r="R1390" i="17" s="1" a="1"/>
  <c r="R1390" i="17" s="1"/>
  <c r="L1391" i="17"/>
  <c r="R1391" i="17" s="1" a="1"/>
  <c r="R1391" i="17" s="1"/>
  <c r="L1392" i="17"/>
  <c r="R1392" i="17" s="1" a="1"/>
  <c r="R1392" i="17" s="1"/>
  <c r="L1393" i="17"/>
  <c r="R1393" i="17" s="1" a="1"/>
  <c r="R1393" i="17" s="1"/>
  <c r="L1394" i="17"/>
  <c r="R1394" i="17" s="1" a="1"/>
  <c r="R1394" i="17" s="1"/>
  <c r="L1395" i="17"/>
  <c r="R1395" i="17" s="1" a="1"/>
  <c r="R1395" i="17" s="1"/>
  <c r="L1396" i="17"/>
  <c r="R1396" i="17" s="1" a="1"/>
  <c r="R1396" i="17" s="1"/>
  <c r="L1397" i="17"/>
  <c r="R1397" i="17" s="1" a="1"/>
  <c r="R1397" i="17" s="1"/>
  <c r="L1398" i="17"/>
  <c r="R1398" i="17" s="1" a="1"/>
  <c r="R1398" i="17" s="1"/>
  <c r="L1399" i="17"/>
  <c r="R1399" i="17" s="1" a="1"/>
  <c r="R1399" i="17" s="1"/>
  <c r="L1400" i="17"/>
  <c r="R1400" i="17" s="1" a="1"/>
  <c r="R1400" i="17" s="1"/>
  <c r="L1401" i="17"/>
  <c r="R1401" i="17" s="1" a="1"/>
  <c r="R1401" i="17" s="1"/>
  <c r="L1402" i="17"/>
  <c r="R1402" i="17" s="1" a="1"/>
  <c r="R1402" i="17" s="1"/>
  <c r="L1403" i="17"/>
  <c r="R1403" i="17" s="1" a="1"/>
  <c r="R1403" i="17" s="1"/>
  <c r="L1404" i="17"/>
  <c r="R1404" i="17" s="1" a="1"/>
  <c r="R1404" i="17" s="1"/>
  <c r="L1405" i="17"/>
  <c r="R1405" i="17" s="1" a="1"/>
  <c r="R1405" i="17" s="1"/>
  <c r="L1406" i="17"/>
  <c r="R1406" i="17" s="1" a="1"/>
  <c r="R1406" i="17" s="1"/>
  <c r="L1407" i="17"/>
  <c r="R1407" i="17" s="1" a="1"/>
  <c r="R1407" i="17" s="1"/>
  <c r="L1408" i="17"/>
  <c r="R1408" i="17" s="1" a="1"/>
  <c r="R1408" i="17" s="1"/>
  <c r="L1409" i="17"/>
  <c r="R1409" i="17" s="1" a="1"/>
  <c r="R1409" i="17" s="1"/>
  <c r="L1410" i="17"/>
  <c r="R1410" i="17" s="1" a="1"/>
  <c r="R1410" i="17" s="1"/>
  <c r="L1411" i="17"/>
  <c r="R1411" i="17" s="1" a="1"/>
  <c r="R1411" i="17" s="1"/>
  <c r="L1412" i="17"/>
  <c r="R1412" i="17" s="1" a="1"/>
  <c r="R1412" i="17" s="1"/>
  <c r="L1413" i="17"/>
  <c r="R1413" i="17" s="1" a="1"/>
  <c r="R1413" i="17" s="1"/>
  <c r="L1414" i="17"/>
  <c r="R1414" i="17" s="1" a="1"/>
  <c r="R1414" i="17" s="1"/>
  <c r="L1415" i="17"/>
  <c r="R1415" i="17" s="1" a="1"/>
  <c r="R1415" i="17" s="1"/>
  <c r="L1416" i="17"/>
  <c r="R1416" i="17" s="1" a="1"/>
  <c r="R1416" i="17" s="1"/>
  <c r="L1417" i="17"/>
  <c r="R1417" i="17" s="1" a="1"/>
  <c r="R1417" i="17" s="1"/>
  <c r="L1418" i="17"/>
  <c r="R1418" i="17" s="1" a="1"/>
  <c r="R1418" i="17" s="1"/>
  <c r="L1419" i="17"/>
  <c r="R1419" i="17" s="1" a="1"/>
  <c r="R1419" i="17" s="1"/>
  <c r="L1420" i="17"/>
  <c r="R1420" i="17" s="1" a="1"/>
  <c r="R1420" i="17" s="1"/>
  <c r="L1421" i="17"/>
  <c r="R1421" i="17" s="1" a="1"/>
  <c r="R1421" i="17" s="1"/>
  <c r="L1422" i="17"/>
  <c r="R1422" i="17" s="1" a="1"/>
  <c r="R1422" i="17" s="1"/>
  <c r="L1423" i="17"/>
  <c r="R1423" i="17" s="1" a="1"/>
  <c r="R1423" i="17" s="1"/>
  <c r="L1424" i="17"/>
  <c r="R1424" i="17" s="1" a="1"/>
  <c r="R1424" i="17" s="1"/>
  <c r="L1425" i="17"/>
  <c r="R1425" i="17" s="1" a="1"/>
  <c r="R1425" i="17" s="1"/>
  <c r="L1426" i="17"/>
  <c r="R1426" i="17" s="1" a="1"/>
  <c r="R1426" i="17" s="1"/>
  <c r="L1427" i="17"/>
  <c r="R1427" i="17" s="1" a="1"/>
  <c r="R1427" i="17" s="1"/>
  <c r="L1428" i="17"/>
  <c r="R1428" i="17" s="1" a="1"/>
  <c r="R1428" i="17" s="1"/>
  <c r="L1429" i="17"/>
  <c r="R1429" i="17" s="1" a="1"/>
  <c r="R1429" i="17" s="1"/>
  <c r="L1430" i="17"/>
  <c r="R1430" i="17" s="1" a="1"/>
  <c r="R1430" i="17" s="1"/>
  <c r="L1431" i="17"/>
  <c r="R1431" i="17" s="1" a="1"/>
  <c r="R1431" i="17" s="1"/>
  <c r="L1432" i="17"/>
  <c r="R1432" i="17" s="1" a="1"/>
  <c r="R1432" i="17" s="1"/>
  <c r="L1433" i="17"/>
  <c r="R1433" i="17" s="1" a="1"/>
  <c r="R1433" i="17" s="1"/>
  <c r="L1434" i="17"/>
  <c r="R1434" i="17" s="1" a="1"/>
  <c r="R1434" i="17" s="1"/>
  <c r="L1435" i="17"/>
  <c r="R1435" i="17" s="1" a="1"/>
  <c r="R1435" i="17" s="1"/>
  <c r="L1436" i="17"/>
  <c r="R1436" i="17" s="1" a="1"/>
  <c r="R1436" i="17" s="1"/>
  <c r="L1437" i="17"/>
  <c r="R1437" i="17" s="1" a="1"/>
  <c r="R1437" i="17" s="1"/>
  <c r="L1438" i="17"/>
  <c r="R1438" i="17" s="1" a="1"/>
  <c r="R1438" i="17" s="1"/>
  <c r="L1439" i="17"/>
  <c r="R1439" i="17" s="1" a="1"/>
  <c r="R1439" i="17" s="1"/>
  <c r="L1440" i="17"/>
  <c r="R1440" i="17" s="1" a="1"/>
  <c r="R1440" i="17" s="1"/>
  <c r="L1441" i="17"/>
  <c r="R1441" i="17" s="1" a="1"/>
  <c r="R1441" i="17" s="1"/>
  <c r="L1442" i="17"/>
  <c r="R1442" i="17" s="1" a="1"/>
  <c r="R1442" i="17" s="1"/>
  <c r="L1443" i="17"/>
  <c r="R1443" i="17" s="1" a="1"/>
  <c r="R1443" i="17" s="1"/>
  <c r="L1444" i="17"/>
  <c r="R1444" i="17" s="1" a="1"/>
  <c r="R1444" i="17" s="1"/>
  <c r="L1445" i="17"/>
  <c r="R1445" i="17" s="1" a="1"/>
  <c r="R1445" i="17" s="1"/>
  <c r="L1446" i="17"/>
  <c r="R1446" i="17" s="1" a="1"/>
  <c r="R1446" i="17" s="1"/>
  <c r="L1447" i="17"/>
  <c r="R1447" i="17" s="1" a="1"/>
  <c r="R1447" i="17" s="1"/>
  <c r="L1448" i="17"/>
  <c r="R1448" i="17" s="1" a="1"/>
  <c r="R1448" i="17" s="1"/>
  <c r="L1449" i="17"/>
  <c r="R1449" i="17" s="1" a="1"/>
  <c r="R1449" i="17" s="1"/>
  <c r="L1450" i="17"/>
  <c r="R1450" i="17" s="1" a="1"/>
  <c r="R1450" i="17" s="1"/>
  <c r="L1451" i="17"/>
  <c r="R1451" i="17" s="1" a="1"/>
  <c r="R1451" i="17" s="1"/>
  <c r="L1452" i="17"/>
  <c r="R1452" i="17" s="1" a="1"/>
  <c r="R1452" i="17" s="1"/>
  <c r="L1453" i="17"/>
  <c r="R1453" i="17" s="1" a="1"/>
  <c r="R1453" i="17" s="1"/>
  <c r="L1454" i="17"/>
  <c r="R1454" i="17" s="1" a="1"/>
  <c r="R1454" i="17" s="1"/>
  <c r="L1455" i="17"/>
  <c r="R1455" i="17" s="1" a="1"/>
  <c r="R1455" i="17" s="1"/>
  <c r="L1456" i="17"/>
  <c r="R1456" i="17" s="1" a="1"/>
  <c r="R1456" i="17" s="1"/>
  <c r="L1457" i="17"/>
  <c r="R1457" i="17" s="1" a="1"/>
  <c r="R1457" i="17" s="1"/>
  <c r="L1458" i="17"/>
  <c r="R1458" i="17" s="1" a="1"/>
  <c r="R1458" i="17" s="1"/>
  <c r="L1459" i="17"/>
  <c r="R1459" i="17" s="1" a="1"/>
  <c r="R1459" i="17" s="1"/>
  <c r="L1460" i="17"/>
  <c r="R1460" i="17" s="1" a="1"/>
  <c r="R1460" i="17" s="1"/>
  <c r="L1461" i="17"/>
  <c r="R1461" i="17" s="1" a="1"/>
  <c r="R1461" i="17" s="1"/>
  <c r="L1462" i="17"/>
  <c r="R1462" i="17" s="1" a="1"/>
  <c r="R1462" i="17" s="1"/>
  <c r="L1463" i="17"/>
  <c r="R1463" i="17" s="1" a="1"/>
  <c r="R1463" i="17" s="1"/>
  <c r="L1464" i="17"/>
  <c r="R1464" i="17" s="1" a="1"/>
  <c r="R1464" i="17" s="1"/>
  <c r="L1465" i="17"/>
  <c r="R1465" i="17" s="1" a="1"/>
  <c r="R1465" i="17" s="1"/>
  <c r="L1466" i="17"/>
  <c r="R1466" i="17" s="1" a="1"/>
  <c r="R1466" i="17" s="1"/>
  <c r="L1467" i="17"/>
  <c r="R1467" i="17" s="1" a="1"/>
  <c r="R1467" i="17" s="1"/>
  <c r="L1468" i="17"/>
  <c r="R1468" i="17" s="1" a="1"/>
  <c r="R1468" i="17" s="1"/>
  <c r="L1469" i="17"/>
  <c r="R1469" i="17" s="1" a="1"/>
  <c r="R1469" i="17" s="1"/>
  <c r="L1470" i="17"/>
  <c r="R1470" i="17" s="1" a="1"/>
  <c r="R1470" i="17" s="1"/>
  <c r="L1471" i="17"/>
  <c r="R1471" i="17" s="1" a="1"/>
  <c r="R1471" i="17" s="1"/>
  <c r="L1472" i="17"/>
  <c r="R1472" i="17" s="1" a="1"/>
  <c r="R1472" i="17" s="1"/>
  <c r="L1473" i="17"/>
  <c r="R1473" i="17" s="1" a="1"/>
  <c r="R1473" i="17" s="1"/>
  <c r="L1474" i="17"/>
  <c r="R1474" i="17" s="1" a="1"/>
  <c r="R1474" i="17" s="1"/>
  <c r="L1475" i="17"/>
  <c r="R1475" i="17" s="1" a="1"/>
  <c r="R1475" i="17" s="1"/>
  <c r="L1476" i="17"/>
  <c r="R1476" i="17" s="1" a="1"/>
  <c r="R1476" i="17" s="1"/>
  <c r="L1477" i="17"/>
  <c r="R1477" i="17" s="1" a="1"/>
  <c r="R1477" i="17" s="1"/>
  <c r="L1478" i="17"/>
  <c r="R1478" i="17" s="1" a="1"/>
  <c r="R1478" i="17" s="1"/>
  <c r="L1479" i="17"/>
  <c r="R1479" i="17" s="1" a="1"/>
  <c r="R1479" i="17" s="1"/>
  <c r="L1480" i="17"/>
  <c r="R1480" i="17" s="1" a="1"/>
  <c r="R1480" i="17" s="1"/>
  <c r="L1481" i="17"/>
  <c r="R1481" i="17" s="1" a="1"/>
  <c r="R1481" i="17" s="1"/>
  <c r="L1482" i="17"/>
  <c r="R1482" i="17" s="1" a="1"/>
  <c r="R1482" i="17" s="1"/>
  <c r="L1483" i="17"/>
  <c r="R1483" i="17" s="1" a="1"/>
  <c r="R1483" i="17" s="1"/>
  <c r="L1484" i="17"/>
  <c r="R1484" i="17" s="1" a="1"/>
  <c r="R1484" i="17" s="1"/>
  <c r="L1485" i="17"/>
  <c r="R1485" i="17" s="1" a="1"/>
  <c r="R1485" i="17" s="1"/>
  <c r="L1486" i="17"/>
  <c r="R1486" i="17" s="1" a="1"/>
  <c r="R1486" i="17" s="1"/>
  <c r="L1487" i="17"/>
  <c r="R1487" i="17" s="1" a="1"/>
  <c r="R1487" i="17" s="1"/>
  <c r="L1488" i="17"/>
  <c r="R1488" i="17" s="1" a="1"/>
  <c r="R1488" i="17" s="1"/>
  <c r="L1489" i="17"/>
  <c r="R1489" i="17" s="1" a="1"/>
  <c r="R1489" i="17" s="1"/>
  <c r="L1490" i="17"/>
  <c r="R1490" i="17" s="1" a="1"/>
  <c r="R1490" i="17" s="1"/>
  <c r="L1491" i="17"/>
  <c r="R1491" i="17" s="1" a="1"/>
  <c r="R1491" i="17" s="1"/>
  <c r="L1492" i="17"/>
  <c r="R1492" i="17" s="1" a="1"/>
  <c r="R1492" i="17" s="1"/>
  <c r="L1493" i="17"/>
  <c r="R1493" i="17" s="1" a="1"/>
  <c r="R1493" i="17" s="1"/>
  <c r="L1494" i="17"/>
  <c r="R1494" i="17" s="1" a="1"/>
  <c r="R1494" i="17" s="1"/>
  <c r="L1495" i="17"/>
  <c r="R1495" i="17" s="1" a="1"/>
  <c r="R1495" i="17" s="1"/>
  <c r="L1496" i="17"/>
  <c r="R1496" i="17" s="1" a="1"/>
  <c r="R1496" i="17" s="1"/>
  <c r="L1497" i="17"/>
  <c r="R1497" i="17" s="1" a="1"/>
  <c r="R1497" i="17" s="1"/>
  <c r="L1498" i="17"/>
  <c r="R1498" i="17" s="1" a="1"/>
  <c r="R1498" i="17" s="1"/>
  <c r="L1499" i="17"/>
  <c r="R1499" i="17" s="1" a="1"/>
  <c r="R1499" i="17" s="1"/>
  <c r="L1500" i="17"/>
  <c r="R1500" i="17" s="1" a="1"/>
  <c r="R1500" i="17" s="1"/>
  <c r="L1501" i="17"/>
  <c r="R1501" i="17" s="1" a="1"/>
  <c r="R1501" i="17" s="1"/>
  <c r="L1502" i="17"/>
  <c r="R1502" i="17" s="1" a="1"/>
  <c r="R1502" i="17" s="1"/>
  <c r="L1503" i="17"/>
  <c r="R1503" i="17" s="1" a="1"/>
  <c r="R1503" i="17" s="1"/>
  <c r="L1504" i="17"/>
  <c r="R1504" i="17" s="1" a="1"/>
  <c r="R1504" i="17" s="1"/>
  <c r="L1505" i="17"/>
  <c r="R1505" i="17" s="1" a="1"/>
  <c r="R1505" i="17" s="1"/>
  <c r="L1506" i="17"/>
  <c r="R1506" i="17" s="1" a="1"/>
  <c r="R1506" i="17" s="1"/>
  <c r="L1507" i="17"/>
  <c r="R1507" i="17" s="1" a="1"/>
  <c r="R1507" i="17" s="1"/>
  <c r="L1508" i="17"/>
  <c r="R1508" i="17" s="1" a="1"/>
  <c r="R1508" i="17" s="1"/>
  <c r="L1509" i="17"/>
  <c r="R1509" i="17" s="1" a="1"/>
  <c r="R1509" i="17" s="1"/>
  <c r="L1510" i="17"/>
  <c r="R1510" i="17" s="1" a="1"/>
  <c r="R1510" i="17" s="1"/>
  <c r="L1511" i="17"/>
  <c r="R1511" i="17" s="1" a="1"/>
  <c r="R1511" i="17" s="1"/>
  <c r="L1512" i="17"/>
  <c r="R1512" i="17" s="1" a="1"/>
  <c r="R1512" i="17" s="1"/>
  <c r="L1513" i="17"/>
  <c r="R1513" i="17" s="1" a="1"/>
  <c r="R1513" i="17" s="1"/>
  <c r="L1514" i="17"/>
  <c r="R1514" i="17" s="1" a="1"/>
  <c r="R1514" i="17" s="1"/>
  <c r="L1515" i="17"/>
  <c r="R1515" i="17" s="1" a="1"/>
  <c r="R1515" i="17" s="1"/>
  <c r="L1516" i="17"/>
  <c r="R1516" i="17" s="1" a="1"/>
  <c r="R1516" i="17" s="1"/>
  <c r="L1517" i="17"/>
  <c r="R1517" i="17" s="1" a="1"/>
  <c r="R1517" i="17" s="1"/>
  <c r="L1518" i="17"/>
  <c r="R1518" i="17" s="1" a="1"/>
  <c r="R1518" i="17" s="1"/>
  <c r="L1519" i="17"/>
  <c r="R1519" i="17" s="1" a="1"/>
  <c r="R1519" i="17" s="1"/>
  <c r="L1520" i="17"/>
  <c r="R1520" i="17" s="1" a="1"/>
  <c r="R1520" i="17" s="1"/>
  <c r="L1521" i="17"/>
  <c r="R1521" i="17" s="1" a="1"/>
  <c r="R1521" i="17" s="1"/>
  <c r="L1522" i="17"/>
  <c r="R1522" i="17" s="1" a="1"/>
  <c r="R1522" i="17" s="1"/>
  <c r="L1523" i="17"/>
  <c r="R1523" i="17" s="1" a="1"/>
  <c r="R1523" i="17" s="1"/>
  <c r="L1524" i="17"/>
  <c r="R1524" i="17" s="1" a="1"/>
  <c r="R1524" i="17" s="1"/>
  <c r="L1525" i="17"/>
  <c r="R1525" i="17" s="1" a="1"/>
  <c r="R1525" i="17" s="1"/>
  <c r="L1526" i="17"/>
  <c r="R1526" i="17" s="1" a="1"/>
  <c r="R1526" i="17" s="1"/>
  <c r="L1527" i="17"/>
  <c r="R1527" i="17" s="1" a="1"/>
  <c r="R1527" i="17" s="1"/>
  <c r="L1528" i="17"/>
  <c r="R1528" i="17" s="1" a="1"/>
  <c r="R1528" i="17" s="1"/>
  <c r="L1529" i="17"/>
  <c r="R1529" i="17" s="1" a="1"/>
  <c r="R1529" i="17" s="1"/>
  <c r="L1530" i="17"/>
  <c r="R1530" i="17" s="1" a="1"/>
  <c r="R1530" i="17" s="1"/>
  <c r="L1531" i="17"/>
  <c r="R1531" i="17" s="1" a="1"/>
  <c r="R1531" i="17" s="1"/>
  <c r="L1532" i="17"/>
  <c r="R1532" i="17" s="1" a="1"/>
  <c r="R1532" i="17" s="1"/>
  <c r="L1533" i="17"/>
  <c r="R1533" i="17" s="1" a="1"/>
  <c r="R1533" i="17" s="1"/>
  <c r="L1534" i="17"/>
  <c r="R1534" i="17" s="1" a="1"/>
  <c r="R1534" i="17" s="1"/>
  <c r="L1535" i="17"/>
  <c r="R1535" i="17" s="1" a="1"/>
  <c r="R1535" i="17" s="1"/>
  <c r="L1536" i="17"/>
  <c r="R1536" i="17" s="1" a="1"/>
  <c r="R1536" i="17" s="1"/>
  <c r="L1537" i="17"/>
  <c r="R1537" i="17" s="1" a="1"/>
  <c r="R1537" i="17" s="1"/>
  <c r="L1538" i="17"/>
  <c r="R1538" i="17" s="1" a="1"/>
  <c r="R1538" i="17" s="1"/>
  <c r="L1539" i="17"/>
  <c r="R1539" i="17" s="1" a="1"/>
  <c r="R1539" i="17" s="1"/>
  <c r="L1540" i="17"/>
  <c r="R1540" i="17" s="1" a="1"/>
  <c r="R1540" i="17" s="1"/>
  <c r="L1541" i="17"/>
  <c r="R1541" i="17" s="1" a="1"/>
  <c r="R1541" i="17" s="1"/>
  <c r="L1542" i="17"/>
  <c r="R1542" i="17" s="1" a="1"/>
  <c r="R1542" i="17" s="1"/>
  <c r="L1543" i="17"/>
  <c r="R1543" i="17" s="1" a="1"/>
  <c r="R1543" i="17" s="1"/>
  <c r="L1544" i="17"/>
  <c r="R1544" i="17" s="1" a="1"/>
  <c r="R1544" i="17" s="1"/>
  <c r="L1545" i="17"/>
  <c r="R1545" i="17" s="1" a="1"/>
  <c r="R1545" i="17" s="1"/>
  <c r="L1546" i="17"/>
  <c r="R1546" i="17" s="1" a="1"/>
  <c r="R1546" i="17" s="1"/>
  <c r="L1547" i="17"/>
  <c r="R1547" i="17" s="1" a="1"/>
  <c r="R1547" i="17" s="1"/>
  <c r="L1548" i="17"/>
  <c r="R1548" i="17" s="1" a="1"/>
  <c r="R1548" i="17" s="1"/>
  <c r="L1549" i="17"/>
  <c r="R1549" i="17" s="1" a="1"/>
  <c r="R1549" i="17" s="1"/>
  <c r="L1550" i="17"/>
  <c r="R1550" i="17" s="1" a="1"/>
  <c r="R1550" i="17" s="1"/>
  <c r="L1551" i="17"/>
  <c r="R1551" i="17" s="1" a="1"/>
  <c r="R1551" i="17" s="1"/>
  <c r="L1552" i="17"/>
  <c r="R1552" i="17" s="1" a="1"/>
  <c r="R1552" i="17" s="1"/>
  <c r="L1553" i="17"/>
  <c r="R1553" i="17" s="1" a="1"/>
  <c r="R1553" i="17" s="1"/>
  <c r="L1554" i="17"/>
  <c r="R1554" i="17" s="1" a="1"/>
  <c r="R1554" i="17" s="1"/>
  <c r="L1555" i="17"/>
  <c r="R1555" i="17" s="1" a="1"/>
  <c r="R1555" i="17" s="1"/>
  <c r="L1556" i="17"/>
  <c r="R1556" i="17" s="1" a="1"/>
  <c r="R1556" i="17" s="1"/>
  <c r="L1557" i="17"/>
  <c r="R1557" i="17" s="1" a="1"/>
  <c r="R1557" i="17" s="1"/>
  <c r="L1558" i="17"/>
  <c r="R1558" i="17" s="1" a="1"/>
  <c r="R1558" i="17" s="1"/>
  <c r="L1559" i="17"/>
  <c r="R1559" i="17" s="1" a="1"/>
  <c r="R1559" i="17" s="1"/>
  <c r="L1560" i="17"/>
  <c r="R1560" i="17" s="1" a="1"/>
  <c r="R1560" i="17" s="1"/>
  <c r="L1561" i="17"/>
  <c r="R1561" i="17" s="1" a="1"/>
  <c r="R1561" i="17" s="1"/>
  <c r="L1562" i="17"/>
  <c r="R1562" i="17" s="1" a="1"/>
  <c r="R1562" i="17" s="1"/>
  <c r="L1563" i="17"/>
  <c r="R1563" i="17" s="1" a="1"/>
  <c r="R1563" i="17" s="1"/>
  <c r="L1564" i="17"/>
  <c r="R1564" i="17" s="1" a="1"/>
  <c r="R1564" i="17" s="1"/>
  <c r="L1565" i="17"/>
  <c r="R1565" i="17" s="1" a="1"/>
  <c r="R1565" i="17" s="1"/>
  <c r="L1566" i="17"/>
  <c r="R1566" i="17" s="1" a="1"/>
  <c r="R1566" i="17" s="1"/>
  <c r="L1567" i="17"/>
  <c r="R1567" i="17" s="1" a="1"/>
  <c r="R1567" i="17" s="1"/>
  <c r="L1568" i="17"/>
  <c r="R1568" i="17" s="1" a="1"/>
  <c r="R1568" i="17" s="1"/>
  <c r="L1569" i="17"/>
  <c r="R1569" i="17" s="1" a="1"/>
  <c r="R1569" i="17" s="1"/>
  <c r="L1570" i="17"/>
  <c r="R1570" i="17" s="1" a="1"/>
  <c r="R1570" i="17" s="1"/>
  <c r="L1571" i="17"/>
  <c r="R1571" i="17" s="1" a="1"/>
  <c r="R1571" i="17" s="1"/>
  <c r="L1572" i="17"/>
  <c r="R1572" i="17" s="1" a="1"/>
  <c r="R1572" i="17" s="1"/>
  <c r="L1573" i="17"/>
  <c r="R1573" i="17" s="1" a="1"/>
  <c r="R1573" i="17" s="1"/>
  <c r="L1574" i="17"/>
  <c r="R1574" i="17" s="1" a="1"/>
  <c r="R1574" i="17" s="1"/>
  <c r="L1575" i="17"/>
  <c r="R1575" i="17" s="1" a="1"/>
  <c r="R1575" i="17" s="1"/>
  <c r="L1576" i="17"/>
  <c r="R1576" i="17" s="1" a="1"/>
  <c r="R1576" i="17" s="1"/>
  <c r="L1577" i="17"/>
  <c r="R1577" i="17" s="1" a="1"/>
  <c r="R1577" i="17" s="1"/>
  <c r="L1578" i="17"/>
  <c r="R1578" i="17" s="1" a="1"/>
  <c r="R1578" i="17" s="1"/>
  <c r="L1579" i="17"/>
  <c r="R1579" i="17" s="1" a="1"/>
  <c r="R1579" i="17" s="1"/>
  <c r="L1580" i="17"/>
  <c r="R1580" i="17" s="1" a="1"/>
  <c r="R1580" i="17" s="1"/>
  <c r="L1581" i="17"/>
  <c r="R1581" i="17" s="1" a="1"/>
  <c r="R1581" i="17" s="1"/>
  <c r="L1582" i="17"/>
  <c r="R1582" i="17" s="1" a="1"/>
  <c r="R1582" i="17" s="1"/>
  <c r="L1583" i="17"/>
  <c r="R1583" i="17" s="1" a="1"/>
  <c r="R1583" i="17" s="1"/>
  <c r="L1584" i="17"/>
  <c r="R1584" i="17" s="1" a="1"/>
  <c r="R1584" i="17" s="1"/>
  <c r="L1585" i="17"/>
  <c r="R1585" i="17" s="1" a="1"/>
  <c r="R1585" i="17" s="1"/>
  <c r="L1586" i="17"/>
  <c r="R1586" i="17" s="1" a="1"/>
  <c r="R1586" i="17" s="1"/>
  <c r="L1587" i="17"/>
  <c r="R1587" i="17" s="1" a="1"/>
  <c r="R1587" i="17" s="1"/>
  <c r="L1588" i="17"/>
  <c r="R1588" i="17" s="1" a="1"/>
  <c r="R1588" i="17" s="1"/>
  <c r="L1589" i="17"/>
  <c r="R1589" i="17" s="1" a="1"/>
  <c r="R1589" i="17" s="1"/>
  <c r="L1590" i="17"/>
  <c r="R1590" i="17" s="1" a="1"/>
  <c r="R1590" i="17" s="1"/>
  <c r="L1591" i="17"/>
  <c r="R1591" i="17" s="1" a="1"/>
  <c r="R1591" i="17" s="1"/>
  <c r="L1592" i="17"/>
  <c r="R1592" i="17" s="1" a="1"/>
  <c r="R1592" i="17" s="1"/>
  <c r="L1593" i="17"/>
  <c r="R1593" i="17" s="1" a="1"/>
  <c r="R1593" i="17" s="1"/>
  <c r="L1594" i="17"/>
  <c r="R1594" i="17" s="1" a="1"/>
  <c r="R1594" i="17" s="1"/>
  <c r="L1595" i="17"/>
  <c r="R1595" i="17" s="1" a="1"/>
  <c r="R1595" i="17" s="1"/>
  <c r="L1596" i="17"/>
  <c r="R1596" i="17" s="1" a="1"/>
  <c r="R1596" i="17" s="1"/>
  <c r="L1597" i="17"/>
  <c r="R1597" i="17" s="1" a="1"/>
  <c r="R1597" i="17" s="1"/>
  <c r="L1598" i="17"/>
  <c r="R1598" i="17" s="1" a="1"/>
  <c r="R1598" i="17" s="1"/>
  <c r="L1599" i="17"/>
  <c r="R1599" i="17" s="1" a="1"/>
  <c r="R1599" i="17" s="1"/>
  <c r="L1600" i="17"/>
  <c r="R1600" i="17" s="1" a="1"/>
  <c r="R1600" i="17" s="1"/>
  <c r="L1601" i="17"/>
  <c r="R1601" i="17" s="1" a="1"/>
  <c r="R1601" i="17" s="1"/>
  <c r="L1602" i="17"/>
  <c r="R1602" i="17" s="1" a="1"/>
  <c r="R1602" i="17" s="1"/>
  <c r="L1603" i="17"/>
  <c r="R1603" i="17" s="1" a="1"/>
  <c r="R1603" i="17" s="1"/>
  <c r="L1604" i="17"/>
  <c r="R1604" i="17" s="1" a="1"/>
  <c r="R1604" i="17" s="1"/>
  <c r="L1605" i="17"/>
  <c r="R1605" i="17" s="1" a="1"/>
  <c r="R1605" i="17" s="1"/>
  <c r="L1606" i="17"/>
  <c r="R1606" i="17" s="1" a="1"/>
  <c r="R1606" i="17" s="1"/>
  <c r="L1607" i="17"/>
  <c r="R1607" i="17" s="1" a="1"/>
  <c r="R1607" i="17" s="1"/>
  <c r="L1608" i="17"/>
  <c r="R1608" i="17" s="1" a="1"/>
  <c r="R1608" i="17" s="1"/>
  <c r="L1609" i="17"/>
  <c r="R1609" i="17" s="1" a="1"/>
  <c r="R1609" i="17" s="1"/>
  <c r="L1610" i="17"/>
  <c r="R1610" i="17" s="1" a="1"/>
  <c r="R1610" i="17" s="1"/>
  <c r="L1611" i="17"/>
  <c r="R1611" i="17" s="1" a="1"/>
  <c r="R1611" i="17" s="1"/>
  <c r="L1612" i="17"/>
  <c r="R1612" i="17" s="1" a="1"/>
  <c r="R1612" i="17" s="1"/>
  <c r="L1613" i="17"/>
  <c r="R1613" i="17" s="1" a="1"/>
  <c r="R1613" i="17" s="1"/>
  <c r="L1614" i="17"/>
  <c r="R1614" i="17" s="1" a="1"/>
  <c r="R1614" i="17" s="1"/>
  <c r="L1615" i="17"/>
  <c r="R1615" i="17" s="1" a="1"/>
  <c r="R1615" i="17" s="1"/>
  <c r="L1616" i="17"/>
  <c r="R1616" i="17" s="1" a="1"/>
  <c r="R1616" i="17" s="1"/>
  <c r="L1617" i="17"/>
  <c r="R1617" i="17" s="1" a="1"/>
  <c r="R1617" i="17" s="1"/>
  <c r="L1618" i="17"/>
  <c r="R1618" i="17" s="1" a="1"/>
  <c r="R1618" i="17" s="1"/>
  <c r="L1619" i="17"/>
  <c r="R1619" i="17" s="1" a="1"/>
  <c r="R1619" i="17" s="1"/>
  <c r="L1620" i="17"/>
  <c r="R1620" i="17" s="1" a="1"/>
  <c r="R1620" i="17" s="1"/>
  <c r="L1621" i="17"/>
  <c r="R1621" i="17" s="1" a="1"/>
  <c r="R1621" i="17" s="1"/>
  <c r="L1622" i="17"/>
  <c r="R1622" i="17" s="1" a="1"/>
  <c r="R1622" i="17" s="1"/>
  <c r="L1623" i="17"/>
  <c r="R1623" i="17" s="1" a="1"/>
  <c r="R1623" i="17" s="1"/>
  <c r="L1624" i="17"/>
  <c r="R1624" i="17" s="1" a="1"/>
  <c r="R1624" i="17" s="1"/>
  <c r="L1625" i="17"/>
  <c r="R1625" i="17" s="1" a="1"/>
  <c r="R1625" i="17" s="1"/>
  <c r="L1626" i="17"/>
  <c r="R1626" i="17" s="1" a="1"/>
  <c r="R1626" i="17" s="1"/>
  <c r="L1627" i="17"/>
  <c r="R1627" i="17" s="1" a="1"/>
  <c r="R1627" i="17" s="1"/>
  <c r="L1628" i="17"/>
  <c r="R1628" i="17" s="1" a="1"/>
  <c r="R1628" i="17" s="1"/>
  <c r="L1629" i="17"/>
  <c r="R1629" i="17" s="1" a="1"/>
  <c r="R1629" i="17" s="1"/>
  <c r="L1630" i="17"/>
  <c r="R1630" i="17" s="1" a="1"/>
  <c r="R1630" i="17" s="1"/>
  <c r="L1631" i="17"/>
  <c r="R1631" i="17" s="1" a="1"/>
  <c r="R1631" i="17" s="1"/>
  <c r="L1632" i="17"/>
  <c r="R1632" i="17" s="1" a="1"/>
  <c r="R1632" i="17" s="1"/>
  <c r="L1633" i="17"/>
  <c r="R1633" i="17" s="1" a="1"/>
  <c r="R1633" i="17" s="1"/>
  <c r="L1634" i="17"/>
  <c r="R1634" i="17" s="1" a="1"/>
  <c r="R1634" i="17" s="1"/>
  <c r="L1635" i="17"/>
  <c r="R1635" i="17" s="1" a="1"/>
  <c r="R1635" i="17" s="1"/>
  <c r="L1636" i="17"/>
  <c r="R1636" i="17" s="1" a="1"/>
  <c r="R1636" i="17" s="1"/>
  <c r="L1637" i="17"/>
  <c r="R1637" i="17" s="1" a="1"/>
  <c r="R1637" i="17" s="1"/>
  <c r="L1638" i="17"/>
  <c r="R1638" i="17" s="1" a="1"/>
  <c r="R1638" i="17" s="1"/>
  <c r="L1639" i="17"/>
  <c r="R1639" i="17" s="1" a="1"/>
  <c r="R1639" i="17" s="1"/>
  <c r="L1640" i="17"/>
  <c r="R1640" i="17" s="1" a="1"/>
  <c r="R1640" i="17" s="1"/>
  <c r="L1641" i="17"/>
  <c r="R1641" i="17" s="1" a="1"/>
  <c r="R1641" i="17" s="1"/>
  <c r="L1642" i="17"/>
  <c r="R1642" i="17" s="1" a="1"/>
  <c r="R1642" i="17" s="1"/>
  <c r="L1643" i="17"/>
  <c r="R1643" i="17" s="1" a="1"/>
  <c r="R1643" i="17" s="1"/>
  <c r="L1644" i="17"/>
  <c r="R1644" i="17" s="1" a="1"/>
  <c r="R1644" i="17" s="1"/>
  <c r="L1645" i="17"/>
  <c r="R1645" i="17" s="1" a="1"/>
  <c r="R1645" i="17" s="1"/>
  <c r="L1646" i="17"/>
  <c r="R1646" i="17" s="1" a="1"/>
  <c r="R1646" i="17" s="1"/>
  <c r="L1647" i="17"/>
  <c r="R1647" i="17" s="1" a="1"/>
  <c r="R1647" i="17" s="1"/>
  <c r="L1648" i="17"/>
  <c r="R1648" i="17" s="1" a="1"/>
  <c r="R1648" i="17" s="1"/>
  <c r="L1649" i="17"/>
  <c r="R1649" i="17" s="1" a="1"/>
  <c r="R1649" i="17" s="1"/>
  <c r="L1650" i="17"/>
  <c r="R1650" i="17" s="1" a="1"/>
  <c r="R1650" i="17" s="1"/>
  <c r="L1651" i="17"/>
  <c r="R1651" i="17" s="1" a="1"/>
  <c r="R1651" i="17" s="1"/>
  <c r="L1652" i="17"/>
  <c r="R1652" i="17" s="1" a="1"/>
  <c r="R1652" i="17" s="1"/>
  <c r="L1653" i="17"/>
  <c r="R1653" i="17" s="1" a="1"/>
  <c r="R1653" i="17" s="1"/>
  <c r="L1654" i="17"/>
  <c r="R1654" i="17" s="1" a="1"/>
  <c r="R1654" i="17" s="1"/>
  <c r="L1655" i="17"/>
  <c r="R1655" i="17" s="1" a="1"/>
  <c r="R1655" i="17" s="1"/>
  <c r="L1656" i="17"/>
  <c r="R1656" i="17" s="1" a="1"/>
  <c r="R1656" i="17" s="1"/>
  <c r="L1657" i="17"/>
  <c r="R1657" i="17" s="1" a="1"/>
  <c r="R1657" i="17" s="1"/>
  <c r="L1658" i="17"/>
  <c r="R1658" i="17" s="1" a="1"/>
  <c r="R1658" i="17" s="1"/>
  <c r="L1659" i="17"/>
  <c r="R1659" i="17" s="1" a="1"/>
  <c r="R1659" i="17" s="1"/>
  <c r="L1660" i="17"/>
  <c r="R1660" i="17" s="1" a="1"/>
  <c r="R1660" i="17" s="1"/>
  <c r="L1661" i="17"/>
  <c r="R1661" i="17" s="1" a="1"/>
  <c r="R1661" i="17" s="1"/>
  <c r="L1662" i="17"/>
  <c r="R1662" i="17" s="1" a="1"/>
  <c r="R1662" i="17" s="1"/>
  <c r="L1663" i="17"/>
  <c r="R1663" i="17" s="1" a="1"/>
  <c r="R1663" i="17" s="1"/>
  <c r="L1664" i="17"/>
  <c r="R1664" i="17" s="1" a="1"/>
  <c r="R1664" i="17" s="1"/>
  <c r="L1665" i="17"/>
  <c r="R1665" i="17" s="1" a="1"/>
  <c r="R1665" i="17" s="1"/>
  <c r="L1666" i="17"/>
  <c r="R1666" i="17" s="1" a="1"/>
  <c r="R1666" i="17" s="1"/>
  <c r="L1667" i="17"/>
  <c r="R1667" i="17" s="1" a="1"/>
  <c r="R1667" i="17" s="1"/>
  <c r="L1668" i="17"/>
  <c r="R1668" i="17" s="1" a="1"/>
  <c r="R1668" i="17" s="1"/>
  <c r="L1669" i="17"/>
  <c r="R1669" i="17" s="1" a="1"/>
  <c r="R1669" i="17" s="1"/>
  <c r="L1670" i="17"/>
  <c r="R1670" i="17" s="1" a="1"/>
  <c r="R1670" i="17" s="1"/>
  <c r="L1671" i="17"/>
  <c r="R1671" i="17" s="1" a="1"/>
  <c r="R1671" i="17" s="1"/>
  <c r="L1672" i="17"/>
  <c r="R1672" i="17" s="1" a="1"/>
  <c r="R1672" i="17" s="1"/>
  <c r="L1673" i="17"/>
  <c r="R1673" i="17" s="1" a="1"/>
  <c r="R1673" i="17" s="1"/>
  <c r="L1674" i="17"/>
  <c r="R1674" i="17" s="1" a="1"/>
  <c r="R1674" i="17" s="1"/>
  <c r="L1675" i="17"/>
  <c r="R1675" i="17" s="1" a="1"/>
  <c r="R1675" i="17" s="1"/>
  <c r="L1676" i="17"/>
  <c r="R1676" i="17" s="1" a="1"/>
  <c r="R1676" i="17" s="1"/>
  <c r="L1677" i="17"/>
  <c r="R1677" i="17" s="1" a="1"/>
  <c r="R1677" i="17" s="1"/>
  <c r="L1678" i="17"/>
  <c r="R1678" i="17" s="1" a="1"/>
  <c r="R1678" i="17" s="1"/>
  <c r="L1679" i="17"/>
  <c r="R1679" i="17" s="1" a="1"/>
  <c r="R1679" i="17" s="1"/>
  <c r="L1680" i="17"/>
  <c r="R1680" i="17" s="1" a="1"/>
  <c r="R1680" i="17" s="1"/>
  <c r="L1681" i="17"/>
  <c r="R1681" i="17" s="1" a="1"/>
  <c r="R1681" i="17" s="1"/>
  <c r="L1682" i="17"/>
  <c r="R1682" i="17" s="1" a="1"/>
  <c r="R1682" i="17" s="1"/>
  <c r="L1683" i="17"/>
  <c r="R1683" i="17" s="1" a="1"/>
  <c r="R1683" i="17" s="1"/>
  <c r="L1684" i="17"/>
  <c r="R1684" i="17" s="1" a="1"/>
  <c r="R1684" i="17" s="1"/>
  <c r="L1685" i="17"/>
  <c r="R1685" i="17" s="1" a="1"/>
  <c r="R1685" i="17" s="1"/>
  <c r="L1686" i="17"/>
  <c r="R1686" i="17" s="1" a="1"/>
  <c r="R1686" i="17" s="1"/>
  <c r="L1687" i="17"/>
  <c r="R1687" i="17" s="1" a="1"/>
  <c r="R1687" i="17" s="1"/>
  <c r="L1688" i="17"/>
  <c r="R1688" i="17" s="1" a="1"/>
  <c r="R1688" i="17" s="1"/>
  <c r="L1689" i="17"/>
  <c r="R1689" i="17" s="1" a="1"/>
  <c r="R1689" i="17" s="1"/>
  <c r="L1690" i="17"/>
  <c r="R1690" i="17" s="1" a="1"/>
  <c r="R1690" i="17" s="1"/>
  <c r="L1691" i="17"/>
  <c r="R1691" i="17" s="1" a="1"/>
  <c r="R1691" i="17" s="1"/>
  <c r="L1692" i="17"/>
  <c r="R1692" i="17" s="1" a="1"/>
  <c r="R1692" i="17" s="1"/>
  <c r="L1693" i="17"/>
  <c r="R1693" i="17" s="1" a="1"/>
  <c r="R1693" i="17" s="1"/>
  <c r="L1694" i="17"/>
  <c r="R1694" i="17" s="1" a="1"/>
  <c r="R1694" i="17" s="1"/>
  <c r="L1695" i="17"/>
  <c r="R1695" i="17" s="1" a="1"/>
  <c r="R1695" i="17" s="1"/>
  <c r="L1696" i="17"/>
  <c r="R1696" i="17" s="1" a="1"/>
  <c r="R1696" i="17" s="1"/>
  <c r="L1697" i="17"/>
  <c r="R1697" i="17" s="1" a="1"/>
  <c r="R1697" i="17" s="1"/>
  <c r="L1698" i="17"/>
  <c r="R1698" i="17" s="1" a="1"/>
  <c r="R1698" i="17" s="1"/>
  <c r="L1699" i="17"/>
  <c r="R1699" i="17" s="1" a="1"/>
  <c r="R1699" i="17" s="1"/>
  <c r="L1700" i="17"/>
  <c r="R1700" i="17" s="1" a="1"/>
  <c r="R1700" i="17" s="1"/>
  <c r="L1701" i="17"/>
  <c r="R1701" i="17" s="1" a="1"/>
  <c r="R1701" i="17" s="1"/>
  <c r="L1702" i="17"/>
  <c r="R1702" i="17" s="1" a="1"/>
  <c r="R1702" i="17" s="1"/>
  <c r="L1703" i="17"/>
  <c r="R1703" i="17" s="1" a="1"/>
  <c r="R1703" i="17" s="1"/>
  <c r="L1704" i="17"/>
  <c r="R1704" i="17" s="1" a="1"/>
  <c r="R1704" i="17" s="1"/>
  <c r="L1705" i="17"/>
  <c r="R1705" i="17" s="1" a="1"/>
  <c r="R1705" i="17" s="1"/>
  <c r="L1706" i="17"/>
  <c r="R1706" i="17" s="1" a="1"/>
  <c r="R1706" i="17" s="1"/>
  <c r="L1707" i="17"/>
  <c r="R1707" i="17" s="1" a="1"/>
  <c r="R1707" i="17" s="1"/>
  <c r="L1708" i="17"/>
  <c r="R1708" i="17" s="1" a="1"/>
  <c r="R1708" i="17" s="1"/>
  <c r="L1709" i="17"/>
  <c r="R1709" i="17" s="1" a="1"/>
  <c r="R1709" i="17" s="1"/>
  <c r="L1710" i="17"/>
  <c r="R1710" i="17" s="1" a="1"/>
  <c r="R1710" i="17" s="1"/>
  <c r="L1711" i="17"/>
  <c r="R1711" i="17" s="1" a="1"/>
  <c r="R1711" i="17" s="1"/>
  <c r="L1712" i="17"/>
  <c r="R1712" i="17" s="1" a="1"/>
  <c r="R1712" i="17" s="1"/>
  <c r="L1713" i="17"/>
  <c r="R1713" i="17" s="1" a="1"/>
  <c r="R1713" i="17" s="1"/>
  <c r="L1714" i="17"/>
  <c r="R1714" i="17" s="1" a="1"/>
  <c r="R1714" i="17" s="1"/>
  <c r="L1715" i="17"/>
  <c r="R1715" i="17" s="1" a="1"/>
  <c r="R1715" i="17" s="1"/>
  <c r="L1716" i="17"/>
  <c r="R1716" i="17" s="1" a="1"/>
  <c r="R1716" i="17" s="1"/>
  <c r="L1717" i="17"/>
  <c r="R1717" i="17" s="1" a="1"/>
  <c r="R1717" i="17" s="1"/>
  <c r="L1718" i="17"/>
  <c r="R1718" i="17" s="1" a="1"/>
  <c r="R1718" i="17" s="1"/>
  <c r="L1719" i="17"/>
  <c r="R1719" i="17" s="1" a="1"/>
  <c r="R1719" i="17" s="1"/>
  <c r="L1720" i="17"/>
  <c r="R1720" i="17" s="1" a="1"/>
  <c r="R1720" i="17" s="1"/>
  <c r="L1721" i="17"/>
  <c r="R1721" i="17" s="1" a="1"/>
  <c r="R1721" i="17" s="1"/>
  <c r="L1722" i="17"/>
  <c r="R1722" i="17" s="1" a="1"/>
  <c r="R1722" i="17" s="1"/>
  <c r="L1723" i="17"/>
  <c r="R1723" i="17" s="1" a="1"/>
  <c r="R1723" i="17" s="1"/>
  <c r="L1724" i="17"/>
  <c r="R1724" i="17" s="1" a="1"/>
  <c r="R1724" i="17" s="1"/>
  <c r="L1725" i="17"/>
  <c r="R1725" i="17" s="1" a="1"/>
  <c r="R1725" i="17" s="1"/>
  <c r="L1726" i="17"/>
  <c r="R1726" i="17" s="1" a="1"/>
  <c r="R1726" i="17" s="1"/>
  <c r="L1727" i="17"/>
  <c r="R1727" i="17" s="1" a="1"/>
  <c r="R1727" i="17" s="1"/>
  <c r="L1728" i="17"/>
  <c r="R1728" i="17" s="1" a="1"/>
  <c r="R1728" i="17" s="1"/>
  <c r="L1729" i="17"/>
  <c r="R1729" i="17" s="1" a="1"/>
  <c r="R1729" i="17" s="1"/>
  <c r="L1730" i="17"/>
  <c r="R1730" i="17" s="1" a="1"/>
  <c r="R1730" i="17" s="1"/>
  <c r="L1731" i="17"/>
  <c r="R1731" i="17" s="1" a="1"/>
  <c r="R1731" i="17" s="1"/>
  <c r="L1732" i="17"/>
  <c r="R1732" i="17" s="1" a="1"/>
  <c r="R1732" i="17" s="1"/>
  <c r="L1733" i="17"/>
  <c r="R1733" i="17" s="1" a="1"/>
  <c r="R1733" i="17" s="1"/>
  <c r="L1734" i="17"/>
  <c r="R1734" i="17" s="1" a="1"/>
  <c r="R1734" i="17" s="1"/>
  <c r="L1735" i="17"/>
  <c r="R1735" i="17" s="1" a="1"/>
  <c r="R1735" i="17" s="1"/>
  <c r="L1736" i="17"/>
  <c r="R1736" i="17" s="1" a="1"/>
  <c r="R1736" i="17" s="1"/>
  <c r="L1737" i="17"/>
  <c r="R1737" i="17" s="1" a="1"/>
  <c r="R1737" i="17" s="1"/>
  <c r="L1738" i="17"/>
  <c r="R1738" i="17" s="1" a="1"/>
  <c r="R1738" i="17" s="1"/>
  <c r="L1739" i="17"/>
  <c r="R1739" i="17" s="1" a="1"/>
  <c r="R1739" i="17" s="1"/>
  <c r="L1740" i="17"/>
  <c r="R1740" i="17" s="1" a="1"/>
  <c r="R1740" i="17" s="1"/>
  <c r="L1741" i="17"/>
  <c r="R1741" i="17" s="1" a="1"/>
  <c r="R1741" i="17" s="1"/>
  <c r="L1742" i="17"/>
  <c r="R1742" i="17" s="1" a="1"/>
  <c r="R1742" i="17" s="1"/>
  <c r="L1743" i="17"/>
  <c r="R1743" i="17" s="1" a="1"/>
  <c r="R1743" i="17" s="1"/>
  <c r="L1744" i="17"/>
  <c r="R1744" i="17" s="1" a="1"/>
  <c r="R1744" i="17" s="1"/>
  <c r="L1745" i="17"/>
  <c r="R1745" i="17" s="1" a="1"/>
  <c r="R1745" i="17" s="1"/>
  <c r="L1746" i="17"/>
  <c r="R1746" i="17" s="1" a="1"/>
  <c r="R1746" i="17" s="1"/>
  <c r="L1747" i="17"/>
  <c r="R1747" i="17" s="1" a="1"/>
  <c r="R1747" i="17" s="1"/>
  <c r="L1748" i="17"/>
  <c r="R1748" i="17" s="1" a="1"/>
  <c r="R1748" i="17" s="1"/>
  <c r="L1749" i="17"/>
  <c r="R1749" i="17" s="1" a="1"/>
  <c r="R1749" i="17" s="1"/>
  <c r="L1750" i="17"/>
  <c r="R1750" i="17" s="1" a="1"/>
  <c r="R1750" i="17" s="1"/>
  <c r="L1751" i="17"/>
  <c r="R1751" i="17" s="1" a="1"/>
  <c r="R1751" i="17" s="1"/>
  <c r="L1752" i="17"/>
  <c r="R1752" i="17" s="1" a="1"/>
  <c r="R1752" i="17" s="1"/>
  <c r="L1753" i="17"/>
  <c r="R1753" i="17" s="1" a="1"/>
  <c r="R1753" i="17" s="1"/>
  <c r="L1754" i="17"/>
  <c r="R1754" i="17" s="1" a="1"/>
  <c r="R1754" i="17" s="1"/>
  <c r="L1755" i="17"/>
  <c r="R1755" i="17" s="1" a="1"/>
  <c r="R1755" i="17" s="1"/>
  <c r="L1756" i="17"/>
  <c r="R1756" i="17" s="1" a="1"/>
  <c r="R1756" i="17" s="1"/>
  <c r="L1757" i="17"/>
  <c r="R1757" i="17" s="1" a="1"/>
  <c r="R1757" i="17" s="1"/>
  <c r="L1758" i="17"/>
  <c r="R1758" i="17" s="1" a="1"/>
  <c r="R1758" i="17" s="1"/>
  <c r="L1759" i="17"/>
  <c r="R1759" i="17" s="1" a="1"/>
  <c r="R1759" i="17" s="1"/>
  <c r="L1760" i="17"/>
  <c r="R1760" i="17" s="1" a="1"/>
  <c r="R1760" i="17" s="1"/>
  <c r="L1761" i="17"/>
  <c r="R1761" i="17" s="1" a="1"/>
  <c r="R1761" i="17" s="1"/>
  <c r="L1762" i="17"/>
  <c r="R1762" i="17" s="1" a="1"/>
  <c r="R1762" i="17" s="1"/>
  <c r="L1763" i="17"/>
  <c r="R1763" i="17" s="1" a="1"/>
  <c r="R1763" i="17" s="1"/>
  <c r="L1764" i="17"/>
  <c r="R1764" i="17" s="1" a="1"/>
  <c r="R1764" i="17" s="1"/>
  <c r="L1765" i="17"/>
  <c r="R1765" i="17" s="1" a="1"/>
  <c r="R1765" i="17" s="1"/>
  <c r="L1766" i="17"/>
  <c r="R1766" i="17" s="1" a="1"/>
  <c r="R1766" i="17" s="1"/>
  <c r="L1767" i="17"/>
  <c r="R1767" i="17" s="1" a="1"/>
  <c r="R1767" i="17" s="1"/>
  <c r="L1768" i="17"/>
  <c r="R1768" i="17" s="1" a="1"/>
  <c r="R1768" i="17" s="1"/>
  <c r="L1769" i="17"/>
  <c r="R1769" i="17" s="1" a="1"/>
  <c r="R1769" i="17" s="1"/>
  <c r="L1770" i="17"/>
  <c r="R1770" i="17" s="1" a="1"/>
  <c r="R1770" i="17" s="1"/>
  <c r="L1771" i="17"/>
  <c r="R1771" i="17" s="1" a="1"/>
  <c r="R1771" i="17" s="1"/>
  <c r="L1772" i="17"/>
  <c r="R1772" i="17" s="1" a="1"/>
  <c r="R1772" i="17" s="1"/>
  <c r="L1773" i="17"/>
  <c r="R1773" i="17" s="1" a="1"/>
  <c r="R1773" i="17" s="1"/>
  <c r="L1774" i="17"/>
  <c r="R1774" i="17" s="1" a="1"/>
  <c r="R1774" i="17" s="1"/>
  <c r="L1775" i="17"/>
  <c r="R1775" i="17" s="1" a="1"/>
  <c r="R1775" i="17" s="1"/>
  <c r="L1776" i="17"/>
  <c r="R1776" i="17" s="1" a="1"/>
  <c r="R1776" i="17" s="1"/>
  <c r="L1777" i="17"/>
  <c r="R1777" i="17" s="1" a="1"/>
  <c r="R1777" i="17" s="1"/>
  <c r="L1778" i="17"/>
  <c r="R1778" i="17" s="1" a="1"/>
  <c r="R1778" i="17" s="1"/>
  <c r="L1779" i="17"/>
  <c r="R1779" i="17" s="1" a="1"/>
  <c r="R1779" i="17" s="1"/>
  <c r="L1780" i="17"/>
  <c r="R1780" i="17" s="1" a="1"/>
  <c r="R1780" i="17" s="1"/>
  <c r="L1781" i="17"/>
  <c r="R1781" i="17" s="1" a="1"/>
  <c r="R1781" i="17" s="1"/>
  <c r="L1782" i="17"/>
  <c r="R1782" i="17" s="1" a="1"/>
  <c r="R1782" i="17" s="1"/>
  <c r="L1783" i="17"/>
  <c r="R1783" i="17" s="1" a="1"/>
  <c r="R1783" i="17" s="1"/>
  <c r="L1784" i="17"/>
  <c r="R1784" i="17" s="1" a="1"/>
  <c r="R1784" i="17" s="1"/>
  <c r="L1785" i="17"/>
  <c r="R1785" i="17" s="1" a="1"/>
  <c r="R1785" i="17" s="1"/>
  <c r="L1786" i="17"/>
  <c r="R1786" i="17" s="1" a="1"/>
  <c r="R1786" i="17" s="1"/>
  <c r="L1787" i="17"/>
  <c r="R1787" i="17" s="1" a="1"/>
  <c r="R1787" i="17" s="1"/>
  <c r="L1788" i="17"/>
  <c r="R1788" i="17" s="1" a="1"/>
  <c r="R1788" i="17" s="1"/>
  <c r="L1789" i="17"/>
  <c r="R1789" i="17" s="1" a="1"/>
  <c r="R1789" i="17" s="1"/>
  <c r="L1790" i="17"/>
  <c r="R1790" i="17" s="1" a="1"/>
  <c r="R1790" i="17" s="1"/>
  <c r="L1791" i="17"/>
  <c r="R1791" i="17" s="1" a="1"/>
  <c r="R1791" i="17" s="1"/>
  <c r="L1792" i="17"/>
  <c r="R1792" i="17" s="1" a="1"/>
  <c r="R1792" i="17" s="1"/>
  <c r="L1793" i="17"/>
  <c r="R1793" i="17" s="1" a="1"/>
  <c r="R1793" i="17" s="1"/>
  <c r="L1794" i="17"/>
  <c r="R1794" i="17" s="1" a="1"/>
  <c r="R1794" i="17" s="1"/>
  <c r="L1795" i="17"/>
  <c r="R1795" i="17" s="1" a="1"/>
  <c r="R1795" i="17" s="1"/>
  <c r="L1796" i="17"/>
  <c r="R1796" i="17" s="1" a="1"/>
  <c r="R1796" i="17" s="1"/>
  <c r="L1797" i="17"/>
  <c r="R1797" i="17" s="1" a="1"/>
  <c r="R1797" i="17" s="1"/>
  <c r="L1798" i="17"/>
  <c r="R1798" i="17" s="1" a="1"/>
  <c r="R1798" i="17" s="1"/>
  <c r="L1799" i="17"/>
  <c r="R1799" i="17" s="1" a="1"/>
  <c r="R1799" i="17" s="1"/>
  <c r="L1800" i="17"/>
  <c r="R1800" i="17" s="1" a="1"/>
  <c r="R1800" i="17" s="1"/>
  <c r="L1801" i="17"/>
  <c r="R1801" i="17" s="1" a="1"/>
  <c r="R1801" i="17" s="1"/>
  <c r="L1802" i="17"/>
  <c r="R1802" i="17" s="1" a="1"/>
  <c r="R1802" i="17" s="1"/>
  <c r="L1803" i="17"/>
  <c r="R1803" i="17" s="1" a="1"/>
  <c r="R1803" i="17" s="1"/>
  <c r="L1804" i="17"/>
  <c r="R1804" i="17" s="1" a="1"/>
  <c r="R1804" i="17" s="1"/>
  <c r="L1805" i="17"/>
  <c r="R1805" i="17" s="1" a="1"/>
  <c r="R1805" i="17" s="1"/>
  <c r="L1806" i="17"/>
  <c r="R1806" i="17" s="1" a="1"/>
  <c r="R1806" i="17" s="1"/>
  <c r="L1807" i="17"/>
  <c r="R1807" i="17" s="1" a="1"/>
  <c r="R1807" i="17" s="1"/>
  <c r="L1808" i="17"/>
  <c r="R1808" i="17" s="1" a="1"/>
  <c r="R1808" i="17" s="1"/>
  <c r="L1809" i="17"/>
  <c r="R1809" i="17" s="1" a="1"/>
  <c r="R1809" i="17" s="1"/>
  <c r="L1810" i="17"/>
  <c r="R1810" i="17" s="1" a="1"/>
  <c r="R1810" i="17" s="1"/>
  <c r="L1811" i="17"/>
  <c r="R1811" i="17" s="1" a="1"/>
  <c r="R1811" i="17" s="1"/>
  <c r="L1812" i="17"/>
  <c r="R1812" i="17" s="1" a="1"/>
  <c r="R1812" i="17" s="1"/>
  <c r="L1813" i="17"/>
  <c r="R1813" i="17" s="1" a="1"/>
  <c r="R1813" i="17" s="1"/>
  <c r="L1814" i="17"/>
  <c r="R1814" i="17" s="1" a="1"/>
  <c r="R1814" i="17" s="1"/>
  <c r="L1815" i="17"/>
  <c r="R1815" i="17" s="1" a="1"/>
  <c r="R1815" i="17" s="1"/>
  <c r="L1816" i="17"/>
  <c r="R1816" i="17" s="1" a="1"/>
  <c r="R1816" i="17" s="1"/>
  <c r="L1817" i="17"/>
  <c r="R1817" i="17" s="1" a="1"/>
  <c r="R1817" i="17" s="1"/>
  <c r="L1818" i="17"/>
  <c r="R1818" i="17" s="1" a="1"/>
  <c r="R1818" i="17" s="1"/>
  <c r="L1819" i="17"/>
  <c r="R1819" i="17" s="1" a="1"/>
  <c r="R1819" i="17" s="1"/>
  <c r="L1820" i="17"/>
  <c r="R1820" i="17" s="1" a="1"/>
  <c r="R1820" i="17" s="1"/>
  <c r="L1821" i="17"/>
  <c r="R1821" i="17" s="1" a="1"/>
  <c r="R1821" i="17" s="1"/>
  <c r="L1822" i="17"/>
  <c r="R1822" i="17" s="1" a="1"/>
  <c r="R1822" i="17" s="1"/>
  <c r="L1823" i="17"/>
  <c r="R1823" i="17" s="1" a="1"/>
  <c r="R1823" i="17" s="1"/>
  <c r="L1824" i="17"/>
  <c r="R1824" i="17" s="1" a="1"/>
  <c r="R1824" i="17" s="1"/>
  <c r="L1825" i="17"/>
  <c r="R1825" i="17" s="1" a="1"/>
  <c r="R1825" i="17" s="1"/>
  <c r="L1826" i="17"/>
  <c r="R1826" i="17" s="1" a="1"/>
  <c r="R1826" i="17" s="1"/>
  <c r="L1827" i="17"/>
  <c r="R1827" i="17" s="1" a="1"/>
  <c r="R1827" i="17" s="1"/>
  <c r="L1828" i="17"/>
  <c r="R1828" i="17" s="1" a="1"/>
  <c r="R1828" i="17" s="1"/>
  <c r="L1829" i="17"/>
  <c r="R1829" i="17" s="1" a="1"/>
  <c r="R1829" i="17" s="1"/>
  <c r="L1830" i="17"/>
  <c r="R1830" i="17" s="1" a="1"/>
  <c r="R1830" i="17" s="1"/>
  <c r="L1831" i="17"/>
  <c r="R1831" i="17" s="1" a="1"/>
  <c r="R1831" i="17" s="1"/>
  <c r="L1832" i="17"/>
  <c r="R1832" i="17" s="1" a="1"/>
  <c r="R1832" i="17" s="1"/>
  <c r="L1833" i="17"/>
  <c r="R1833" i="17" s="1" a="1"/>
  <c r="R1833" i="17" s="1"/>
  <c r="L1834" i="17"/>
  <c r="R1834" i="17" s="1" a="1"/>
  <c r="R1834" i="17" s="1"/>
  <c r="L1835" i="17"/>
  <c r="R1835" i="17" s="1" a="1"/>
  <c r="R1835" i="17" s="1"/>
  <c r="L1836" i="17"/>
  <c r="R1836" i="17" s="1" a="1"/>
  <c r="R1836" i="17" s="1"/>
  <c r="L1837" i="17"/>
  <c r="R1837" i="17" s="1" a="1"/>
  <c r="R1837" i="17" s="1"/>
  <c r="L1838" i="17"/>
  <c r="R1838" i="17" s="1" a="1"/>
  <c r="R1838" i="17" s="1"/>
  <c r="L1839" i="17"/>
  <c r="R1839" i="17" s="1" a="1"/>
  <c r="R1839" i="17" s="1"/>
  <c r="L1840" i="17"/>
  <c r="R1840" i="17" s="1" a="1"/>
  <c r="R1840" i="17" s="1"/>
  <c r="L1841" i="17"/>
  <c r="R1841" i="17" s="1" a="1"/>
  <c r="R1841" i="17" s="1"/>
  <c r="L1842" i="17"/>
  <c r="R1842" i="17" s="1" a="1"/>
  <c r="R1842" i="17" s="1"/>
  <c r="L1843" i="17"/>
  <c r="R1843" i="17" s="1" a="1"/>
  <c r="R1843" i="17" s="1"/>
  <c r="L1844" i="17"/>
  <c r="R1844" i="17" s="1" a="1"/>
  <c r="R1844" i="17" s="1"/>
  <c r="L1845" i="17"/>
  <c r="R1845" i="17" s="1" a="1"/>
  <c r="R1845" i="17" s="1"/>
  <c r="L1846" i="17"/>
  <c r="R1846" i="17" s="1" a="1"/>
  <c r="R1846" i="17" s="1"/>
  <c r="L1847" i="17"/>
  <c r="R1847" i="17" s="1" a="1"/>
  <c r="R1847" i="17" s="1"/>
  <c r="L1848" i="17"/>
  <c r="R1848" i="17" s="1" a="1"/>
  <c r="R1848" i="17" s="1"/>
  <c r="L1849" i="17"/>
  <c r="R1849" i="17" s="1" a="1"/>
  <c r="R1849" i="17" s="1"/>
  <c r="L1850" i="17"/>
  <c r="R1850" i="17" s="1" a="1"/>
  <c r="R1850" i="17" s="1"/>
  <c r="L1851" i="17"/>
  <c r="R1851" i="17" s="1" a="1"/>
  <c r="R1851" i="17" s="1"/>
  <c r="L1852" i="17"/>
  <c r="R1852" i="17" s="1" a="1"/>
  <c r="R1852" i="17" s="1"/>
  <c r="L1853" i="17"/>
  <c r="R1853" i="17" s="1" a="1"/>
  <c r="R1853" i="17" s="1"/>
  <c r="L1854" i="17"/>
  <c r="R1854" i="17" s="1" a="1"/>
  <c r="R1854" i="17" s="1"/>
  <c r="L1855" i="17"/>
  <c r="R1855" i="17" s="1" a="1"/>
  <c r="R1855" i="17" s="1"/>
  <c r="L1856" i="17"/>
  <c r="R1856" i="17" s="1" a="1"/>
  <c r="R1856" i="17" s="1"/>
  <c r="L1857" i="17"/>
  <c r="R1857" i="17" s="1" a="1"/>
  <c r="R1857" i="17" s="1"/>
  <c r="L1858" i="17"/>
  <c r="R1858" i="17" s="1" a="1"/>
  <c r="R1858" i="17" s="1"/>
  <c r="L1859" i="17"/>
  <c r="R1859" i="17" s="1" a="1"/>
  <c r="R1859" i="17" s="1"/>
  <c r="L1860" i="17"/>
  <c r="R1860" i="17" s="1" a="1"/>
  <c r="R1860" i="17" s="1"/>
  <c r="L1861" i="17"/>
  <c r="R1861" i="17" s="1" a="1"/>
  <c r="R1861" i="17" s="1"/>
  <c r="L1862" i="17"/>
  <c r="R1862" i="17" s="1" a="1"/>
  <c r="R1862" i="17" s="1"/>
  <c r="L1863" i="17"/>
  <c r="R1863" i="17" s="1" a="1"/>
  <c r="R1863" i="17" s="1"/>
  <c r="L1864" i="17"/>
  <c r="R1864" i="17" s="1" a="1"/>
  <c r="R1864" i="17" s="1"/>
  <c r="L1865" i="17"/>
  <c r="R1865" i="17" s="1" a="1"/>
  <c r="R1865" i="17" s="1"/>
  <c r="L1866" i="17"/>
  <c r="R1866" i="17" s="1" a="1"/>
  <c r="R1866" i="17" s="1"/>
  <c r="L1867" i="17"/>
  <c r="R1867" i="17" s="1" a="1"/>
  <c r="R1867" i="17" s="1"/>
  <c r="L1868" i="17"/>
  <c r="R1868" i="17" s="1" a="1"/>
  <c r="R1868" i="17" s="1"/>
  <c r="L1869" i="17"/>
  <c r="R1869" i="17" s="1" a="1"/>
  <c r="R1869" i="17" s="1"/>
  <c r="L1870" i="17"/>
  <c r="R1870" i="17" s="1" a="1"/>
  <c r="R1870" i="17" s="1"/>
  <c r="L1871" i="17"/>
  <c r="R1871" i="17" s="1" a="1"/>
  <c r="R1871" i="17" s="1"/>
  <c r="L1872" i="17"/>
  <c r="R1872" i="17" s="1" a="1"/>
  <c r="R1872" i="17" s="1"/>
  <c r="L1873" i="17"/>
  <c r="R1873" i="17" s="1" a="1"/>
  <c r="R1873" i="17" s="1"/>
  <c r="L1874" i="17"/>
  <c r="R1874" i="17" s="1" a="1"/>
  <c r="R1874" i="17" s="1"/>
  <c r="L1875" i="17"/>
  <c r="R1875" i="17" s="1" a="1"/>
  <c r="R1875" i="17" s="1"/>
  <c r="L1876" i="17"/>
  <c r="R1876" i="17" s="1" a="1"/>
  <c r="R1876" i="17" s="1"/>
  <c r="L1877" i="17"/>
  <c r="R1877" i="17" s="1" a="1"/>
  <c r="R1877" i="17" s="1"/>
  <c r="L1878" i="17"/>
  <c r="R1878" i="17" s="1" a="1"/>
  <c r="R1878" i="17" s="1"/>
  <c r="L1879" i="17"/>
  <c r="R1879" i="17" s="1" a="1"/>
  <c r="R1879" i="17" s="1"/>
  <c r="L1880" i="17"/>
  <c r="R1880" i="17" s="1" a="1"/>
  <c r="R1880" i="17" s="1"/>
  <c r="L1881" i="17"/>
  <c r="R1881" i="17" s="1" a="1"/>
  <c r="R1881" i="17" s="1"/>
  <c r="L1882" i="17"/>
  <c r="R1882" i="17" s="1" a="1"/>
  <c r="R1882" i="17" s="1"/>
  <c r="L1883" i="17"/>
  <c r="R1883" i="17" s="1" a="1"/>
  <c r="R1883" i="17" s="1"/>
  <c r="L1884" i="17"/>
  <c r="R1884" i="17" s="1" a="1"/>
  <c r="R1884" i="17" s="1"/>
  <c r="L1885" i="17"/>
  <c r="R1885" i="17" s="1" a="1"/>
  <c r="R1885" i="17" s="1"/>
  <c r="L1886" i="17"/>
  <c r="R1886" i="17" s="1" a="1"/>
  <c r="R1886" i="17" s="1"/>
  <c r="L1887" i="17"/>
  <c r="R1887" i="17" s="1" a="1"/>
  <c r="R1887" i="17" s="1"/>
  <c r="L1888" i="17"/>
  <c r="R1888" i="17" s="1" a="1"/>
  <c r="R1888" i="17" s="1"/>
  <c r="L1889" i="17"/>
  <c r="R1889" i="17" s="1" a="1"/>
  <c r="R1889" i="17" s="1"/>
  <c r="L1890" i="17"/>
  <c r="R1890" i="17" s="1" a="1"/>
  <c r="R1890" i="17" s="1"/>
  <c r="L1891" i="17"/>
  <c r="R1891" i="17" s="1" a="1"/>
  <c r="R1891" i="17" s="1"/>
  <c r="L1892" i="17"/>
  <c r="R1892" i="17" s="1" a="1"/>
  <c r="R1892" i="17" s="1"/>
  <c r="L1893" i="17"/>
  <c r="R1893" i="17" s="1" a="1"/>
  <c r="R1893" i="17" s="1"/>
  <c r="L1894" i="17"/>
  <c r="R1894" i="17" s="1" a="1"/>
  <c r="R1894" i="17" s="1"/>
  <c r="L1895" i="17"/>
  <c r="R1895" i="17" s="1" a="1"/>
  <c r="R1895" i="17" s="1"/>
  <c r="L1896" i="17"/>
  <c r="R1896" i="17" s="1" a="1"/>
  <c r="R1896" i="17" s="1"/>
  <c r="L1897" i="17"/>
  <c r="R1897" i="17" s="1" a="1"/>
  <c r="R1897" i="17" s="1"/>
  <c r="L1898" i="17"/>
  <c r="R1898" i="17" s="1" a="1"/>
  <c r="R1898" i="17" s="1"/>
  <c r="L1899" i="17"/>
  <c r="R1899" i="17" s="1" a="1"/>
  <c r="R1899" i="17" s="1"/>
  <c r="L1900" i="17"/>
  <c r="R1900" i="17" s="1" a="1"/>
  <c r="R1900" i="17" s="1"/>
  <c r="L1901" i="17"/>
  <c r="R1901" i="17" s="1" a="1"/>
  <c r="R1901" i="17" s="1"/>
  <c r="L1902" i="17"/>
  <c r="R1902" i="17" s="1" a="1"/>
  <c r="R1902" i="17" s="1"/>
  <c r="L1903" i="17"/>
  <c r="R1903" i="17" s="1" a="1"/>
  <c r="R1903" i="17" s="1"/>
  <c r="L1904" i="17"/>
  <c r="R1904" i="17" s="1" a="1"/>
  <c r="R1904" i="17" s="1"/>
  <c r="L1905" i="17"/>
  <c r="R1905" i="17" s="1" a="1"/>
  <c r="R1905" i="17" s="1"/>
  <c r="L1906" i="17"/>
  <c r="R1906" i="17" s="1" a="1"/>
  <c r="R1906" i="17" s="1"/>
  <c r="L1907" i="17"/>
  <c r="R1907" i="17" s="1" a="1"/>
  <c r="R1907" i="17" s="1"/>
  <c r="L1908" i="17"/>
  <c r="R1908" i="17" s="1" a="1"/>
  <c r="R1908" i="17" s="1"/>
  <c r="L1909" i="17"/>
  <c r="R1909" i="17" s="1" a="1"/>
  <c r="R1909" i="17" s="1"/>
  <c r="L1910" i="17"/>
  <c r="R1910" i="17" s="1" a="1"/>
  <c r="R1910" i="17" s="1"/>
  <c r="L1911" i="17"/>
  <c r="R1911" i="17" s="1" a="1"/>
  <c r="R1911" i="17" s="1"/>
  <c r="L1912" i="17"/>
  <c r="R1912" i="17" s="1" a="1"/>
  <c r="R1912" i="17" s="1"/>
  <c r="L1913" i="17"/>
  <c r="R1913" i="17" s="1" a="1"/>
  <c r="R1913" i="17" s="1"/>
  <c r="L1914" i="17"/>
  <c r="R1914" i="17" s="1" a="1"/>
  <c r="R1914" i="17" s="1"/>
  <c r="L1915" i="17"/>
  <c r="R1915" i="17" s="1" a="1"/>
  <c r="R1915" i="17" s="1"/>
  <c r="L1916" i="17"/>
  <c r="R1916" i="17" s="1" a="1"/>
  <c r="R1916" i="17" s="1"/>
  <c r="L1917" i="17"/>
  <c r="R1917" i="17" s="1" a="1"/>
  <c r="R1917" i="17" s="1"/>
  <c r="L1918" i="17"/>
  <c r="R1918" i="17" s="1" a="1"/>
  <c r="R1918" i="17" s="1"/>
  <c r="L1919" i="17"/>
  <c r="R1919" i="17" s="1" a="1"/>
  <c r="R1919" i="17" s="1"/>
  <c r="L1920" i="17"/>
  <c r="R1920" i="17" s="1" a="1"/>
  <c r="R1920" i="17" s="1"/>
  <c r="L1921" i="17"/>
  <c r="R1921" i="17" s="1" a="1"/>
  <c r="R1921" i="17" s="1"/>
  <c r="L1922" i="17"/>
  <c r="R1922" i="17" s="1" a="1"/>
  <c r="R1922" i="17" s="1"/>
  <c r="L1923" i="17"/>
  <c r="R1923" i="17" s="1" a="1"/>
  <c r="R1923" i="17" s="1"/>
  <c r="L1924" i="17"/>
  <c r="R1924" i="17" s="1" a="1"/>
  <c r="R1924" i="17" s="1"/>
  <c r="L1925" i="17"/>
  <c r="R1925" i="17" s="1" a="1"/>
  <c r="R1925" i="17" s="1"/>
  <c r="L1926" i="17"/>
  <c r="R1926" i="17" s="1" a="1"/>
  <c r="R1926" i="17" s="1"/>
  <c r="L1927" i="17"/>
  <c r="R1927" i="17" s="1" a="1"/>
  <c r="R1927" i="17" s="1"/>
  <c r="L1928" i="17"/>
  <c r="R1928" i="17" s="1" a="1"/>
  <c r="R1928" i="17" s="1"/>
  <c r="L1929" i="17"/>
  <c r="R1929" i="17" s="1" a="1"/>
  <c r="R1929" i="17" s="1"/>
  <c r="L1930" i="17"/>
  <c r="R1930" i="17" s="1" a="1"/>
  <c r="R1930" i="17" s="1"/>
  <c r="L1931" i="17"/>
  <c r="R1931" i="17" s="1" a="1"/>
  <c r="R1931" i="17" s="1"/>
  <c r="L1932" i="17"/>
  <c r="R1932" i="17" s="1" a="1"/>
  <c r="R1932" i="17" s="1"/>
  <c r="L1933" i="17"/>
  <c r="R1933" i="17" s="1" a="1"/>
  <c r="R1933" i="17" s="1"/>
  <c r="L1934" i="17"/>
  <c r="R1934" i="17" s="1" a="1"/>
  <c r="R1934" i="17" s="1"/>
  <c r="L1935" i="17"/>
  <c r="R1935" i="17" s="1" a="1"/>
  <c r="R1935" i="17" s="1"/>
  <c r="L1936" i="17"/>
  <c r="R1936" i="17" s="1" a="1"/>
  <c r="R1936" i="17" s="1"/>
  <c r="L1937" i="17"/>
  <c r="R1937" i="17" s="1" a="1"/>
  <c r="R1937" i="17" s="1"/>
  <c r="L1938" i="17"/>
  <c r="R1938" i="17" s="1" a="1"/>
  <c r="R1938" i="17" s="1"/>
  <c r="L1939" i="17"/>
  <c r="R1939" i="17" s="1" a="1"/>
  <c r="R1939" i="17" s="1"/>
  <c r="L1940" i="17"/>
  <c r="R1940" i="17" s="1" a="1"/>
  <c r="R1940" i="17" s="1"/>
  <c r="L1941" i="17"/>
  <c r="R1941" i="17" s="1" a="1"/>
  <c r="R1941" i="17" s="1"/>
  <c r="L1942" i="17"/>
  <c r="R1942" i="17" s="1" a="1"/>
  <c r="R1942" i="17" s="1"/>
  <c r="L1943" i="17"/>
  <c r="R1943" i="17" s="1" a="1"/>
  <c r="R1943" i="17" s="1"/>
  <c r="L1944" i="17"/>
  <c r="R1944" i="17" s="1" a="1"/>
  <c r="R1944" i="17" s="1"/>
  <c r="L1945" i="17"/>
  <c r="R1945" i="17" s="1" a="1"/>
  <c r="R1945" i="17" s="1"/>
  <c r="L1946" i="17"/>
  <c r="R1946" i="17" s="1" a="1"/>
  <c r="R1946" i="17" s="1"/>
  <c r="L1947" i="17"/>
  <c r="R1947" i="17" s="1" a="1"/>
  <c r="R1947" i="17" s="1"/>
  <c r="L1948" i="17"/>
  <c r="R1948" i="17" s="1" a="1"/>
  <c r="R1948" i="17" s="1"/>
  <c r="L1949" i="17"/>
  <c r="R1949" i="17" s="1" a="1"/>
  <c r="R1949" i="17" s="1"/>
  <c r="L1950" i="17"/>
  <c r="R1950" i="17" s="1" a="1"/>
  <c r="R1950" i="17" s="1"/>
  <c r="L1951" i="17"/>
  <c r="R1951" i="17" s="1" a="1"/>
  <c r="R1951" i="17" s="1"/>
  <c r="L1952" i="17"/>
  <c r="R1952" i="17" s="1" a="1"/>
  <c r="R1952" i="17" s="1"/>
  <c r="L1953" i="17"/>
  <c r="R1953" i="17" s="1" a="1"/>
  <c r="R1953" i="17" s="1"/>
  <c r="L1954" i="17"/>
  <c r="R1954" i="17" s="1" a="1"/>
  <c r="R1954" i="17" s="1"/>
  <c r="L1955" i="17"/>
  <c r="R1955" i="17" s="1" a="1"/>
  <c r="R1955" i="17" s="1"/>
  <c r="L1956" i="17"/>
  <c r="R1956" i="17" s="1" a="1"/>
  <c r="R1956" i="17" s="1"/>
  <c r="L1957" i="17"/>
  <c r="R1957" i="17" s="1" a="1"/>
  <c r="R1957" i="17" s="1"/>
  <c r="L1958" i="17"/>
  <c r="R1958" i="17" s="1" a="1"/>
  <c r="R1958" i="17" s="1"/>
  <c r="L1959" i="17"/>
  <c r="R1959" i="17" s="1" a="1"/>
  <c r="R1959" i="17" s="1"/>
  <c r="L1960" i="17"/>
  <c r="R1960" i="17" s="1" a="1"/>
  <c r="R1960" i="17" s="1"/>
  <c r="L1961" i="17"/>
  <c r="R1961" i="17" s="1" a="1"/>
  <c r="R1961" i="17" s="1"/>
  <c r="L1962" i="17"/>
  <c r="R1962" i="17" s="1" a="1"/>
  <c r="R1962" i="17" s="1"/>
  <c r="L1963" i="17"/>
  <c r="R1963" i="17" s="1" a="1"/>
  <c r="R1963" i="17" s="1"/>
  <c r="L1964" i="17"/>
  <c r="R1964" i="17" s="1" a="1"/>
  <c r="R1964" i="17" s="1"/>
  <c r="L1965" i="17"/>
  <c r="R1965" i="17" s="1" a="1"/>
  <c r="R1965" i="17" s="1"/>
  <c r="L1966" i="17"/>
  <c r="R1966" i="17" s="1" a="1"/>
  <c r="R1966" i="17" s="1"/>
  <c r="L1967" i="17"/>
  <c r="R1967" i="17" s="1" a="1"/>
  <c r="R1967" i="17" s="1"/>
  <c r="L1968" i="17"/>
  <c r="R1968" i="17" s="1" a="1"/>
  <c r="R1968" i="17" s="1"/>
  <c r="L1969" i="17"/>
  <c r="R1969" i="17" s="1" a="1"/>
  <c r="R1969" i="17" s="1"/>
  <c r="L1970" i="17"/>
  <c r="R1970" i="17" s="1" a="1"/>
  <c r="R1970" i="17" s="1"/>
  <c r="L1971" i="17"/>
  <c r="R1971" i="17" s="1" a="1"/>
  <c r="R1971" i="17" s="1"/>
  <c r="L1972" i="17"/>
  <c r="R1972" i="17" s="1" a="1"/>
  <c r="R1972" i="17" s="1"/>
  <c r="L1973" i="17"/>
  <c r="R1973" i="17" s="1" a="1"/>
  <c r="R1973" i="17" s="1"/>
  <c r="L1974" i="17"/>
  <c r="R1974" i="17" s="1" a="1"/>
  <c r="R1974" i="17" s="1"/>
  <c r="L1975" i="17"/>
  <c r="R1975" i="17" s="1" a="1"/>
  <c r="R1975" i="17" s="1"/>
  <c r="L1976" i="17"/>
  <c r="R1976" i="17" s="1" a="1"/>
  <c r="R1976" i="17" s="1"/>
  <c r="L1977" i="17"/>
  <c r="R1977" i="17" s="1" a="1"/>
  <c r="R1977" i="17" s="1"/>
  <c r="L1978" i="17"/>
  <c r="R1978" i="17" s="1" a="1"/>
  <c r="R1978" i="17" s="1"/>
  <c r="L1979" i="17"/>
  <c r="R1979" i="17" s="1" a="1"/>
  <c r="R1979" i="17" s="1"/>
  <c r="L1980" i="17"/>
  <c r="R1980" i="17" s="1" a="1"/>
  <c r="R1980" i="17" s="1"/>
  <c r="L1981" i="17"/>
  <c r="R1981" i="17" s="1" a="1"/>
  <c r="R1981" i="17" s="1"/>
  <c r="L1982" i="17"/>
  <c r="R1982" i="17" s="1" a="1"/>
  <c r="R1982" i="17" s="1"/>
  <c r="L1983" i="17"/>
  <c r="R1983" i="17" s="1" a="1"/>
  <c r="R1983" i="17" s="1"/>
  <c r="L1984" i="17"/>
  <c r="R1984" i="17" s="1" a="1"/>
  <c r="R1984" i="17" s="1"/>
  <c r="L1985" i="17"/>
  <c r="R1985" i="17" s="1" a="1"/>
  <c r="R1985" i="17" s="1"/>
  <c r="L1986" i="17"/>
  <c r="R1986" i="17" s="1" a="1"/>
  <c r="R1986" i="17" s="1"/>
  <c r="L1987" i="17"/>
  <c r="R1987" i="17" s="1" a="1"/>
  <c r="R1987" i="17" s="1"/>
  <c r="L1988" i="17"/>
  <c r="R1988" i="17" s="1" a="1"/>
  <c r="R1988" i="17" s="1"/>
  <c r="L1989" i="17"/>
  <c r="R1989" i="17" s="1" a="1"/>
  <c r="R1989" i="17" s="1"/>
  <c r="L1990" i="17"/>
  <c r="R1990" i="17" s="1" a="1"/>
  <c r="R1990" i="17" s="1"/>
  <c r="L1991" i="17"/>
  <c r="R1991" i="17" s="1" a="1"/>
  <c r="R1991" i="17" s="1"/>
  <c r="L1992" i="17"/>
  <c r="R1992" i="17" s="1" a="1"/>
  <c r="R1992" i="17" s="1"/>
  <c r="L1993" i="17"/>
  <c r="R1993" i="17" s="1" a="1"/>
  <c r="R1993" i="17" s="1"/>
  <c r="L1994" i="17"/>
  <c r="R1994" i="17" s="1" a="1"/>
  <c r="R1994" i="17" s="1"/>
  <c r="L1995" i="17"/>
  <c r="R1995" i="17" s="1" a="1"/>
  <c r="R1995" i="17" s="1"/>
  <c r="L1996" i="17"/>
  <c r="R1996" i="17" s="1" a="1"/>
  <c r="R1996" i="17" s="1"/>
  <c r="L1997" i="17"/>
  <c r="R1997" i="17" s="1" a="1"/>
  <c r="R1997" i="17" s="1"/>
  <c r="L1998" i="17"/>
  <c r="R1998" i="17" s="1" a="1"/>
  <c r="R1998" i="17" s="1"/>
  <c r="L1999" i="17"/>
  <c r="R1999" i="17" s="1" a="1"/>
  <c r="R1999" i="17" s="1"/>
  <c r="L2000" i="17"/>
  <c r="R2000" i="17" s="1" a="1"/>
  <c r="R2000" i="17" s="1"/>
  <c r="L2001" i="17"/>
  <c r="R2001" i="17" s="1" a="1"/>
  <c r="R2001" i="17" s="1"/>
  <c r="M3"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M1002" i="17"/>
  <c r="M1003" i="17"/>
  <c r="M1004" i="17"/>
  <c r="M1005" i="17"/>
  <c r="M1006" i="17"/>
  <c r="M1007" i="17"/>
  <c r="M1008" i="17"/>
  <c r="M1009" i="17"/>
  <c r="M1010" i="17"/>
  <c r="M1011" i="17"/>
  <c r="M1012" i="17"/>
  <c r="M1013" i="17"/>
  <c r="M1014" i="17"/>
  <c r="M1015" i="17"/>
  <c r="M1016" i="17"/>
  <c r="M1017" i="17"/>
  <c r="M1018" i="17"/>
  <c r="M1019" i="17"/>
  <c r="M1020" i="17"/>
  <c r="M1021" i="17"/>
  <c r="M1022" i="17"/>
  <c r="M1023" i="17"/>
  <c r="M1024" i="17"/>
  <c r="M1025" i="17"/>
  <c r="M1026" i="17"/>
  <c r="M1027" i="17"/>
  <c r="M1028" i="17"/>
  <c r="M1029" i="17"/>
  <c r="M1030" i="17"/>
  <c r="M1031" i="17"/>
  <c r="M1032" i="17"/>
  <c r="M1033" i="17"/>
  <c r="M1034" i="17"/>
  <c r="M1035" i="17"/>
  <c r="M1036" i="17"/>
  <c r="M1037" i="17"/>
  <c r="M1038" i="17"/>
  <c r="M1039" i="17"/>
  <c r="M1040" i="17"/>
  <c r="M1041" i="17"/>
  <c r="M1042" i="17"/>
  <c r="M1043" i="17"/>
  <c r="M1044" i="17"/>
  <c r="M1045" i="17"/>
  <c r="M1046" i="17"/>
  <c r="M1047" i="17"/>
  <c r="M1048" i="17"/>
  <c r="M1049" i="17"/>
  <c r="M1050" i="17"/>
  <c r="M1051" i="17"/>
  <c r="M1052" i="17"/>
  <c r="M1053" i="17"/>
  <c r="M1054" i="17"/>
  <c r="M1055" i="17"/>
  <c r="M1056" i="17"/>
  <c r="M1057" i="17"/>
  <c r="M1058" i="17"/>
  <c r="M1059" i="17"/>
  <c r="M1060" i="17"/>
  <c r="M1061" i="17"/>
  <c r="M1062" i="17"/>
  <c r="M1063" i="17"/>
  <c r="M1064" i="17"/>
  <c r="M1065" i="17"/>
  <c r="M1066" i="17"/>
  <c r="M1067" i="17"/>
  <c r="M1068" i="17"/>
  <c r="M1069" i="17"/>
  <c r="M1070" i="17"/>
  <c r="M1071" i="17"/>
  <c r="M1072" i="17"/>
  <c r="M1073" i="17"/>
  <c r="M1074" i="17"/>
  <c r="M1075" i="17"/>
  <c r="M1076" i="17"/>
  <c r="M1077" i="17"/>
  <c r="M1078" i="17"/>
  <c r="M1079" i="17"/>
  <c r="M1080" i="17"/>
  <c r="M1081" i="17"/>
  <c r="M1082" i="17"/>
  <c r="M1083" i="17"/>
  <c r="M1084" i="17"/>
  <c r="M1085" i="17"/>
  <c r="M1086" i="17"/>
  <c r="M1087" i="17"/>
  <c r="M1088" i="17"/>
  <c r="M1089" i="17"/>
  <c r="M1090" i="17"/>
  <c r="M1091" i="17"/>
  <c r="M1092" i="17"/>
  <c r="M1093" i="17"/>
  <c r="M1094" i="17"/>
  <c r="M1095" i="17"/>
  <c r="M1096" i="17"/>
  <c r="M1097" i="17"/>
  <c r="M1098" i="17"/>
  <c r="M1099" i="17"/>
  <c r="M1100" i="17"/>
  <c r="M1101" i="17"/>
  <c r="M1102" i="17"/>
  <c r="M1103" i="17"/>
  <c r="M1104" i="17"/>
  <c r="M1105" i="17"/>
  <c r="M1106" i="17"/>
  <c r="M1107" i="17"/>
  <c r="M1108" i="17"/>
  <c r="M1109" i="17"/>
  <c r="M1110" i="17"/>
  <c r="M1111" i="17"/>
  <c r="M1112" i="17"/>
  <c r="M1113" i="17"/>
  <c r="M1114" i="17"/>
  <c r="M1115" i="17"/>
  <c r="M1116" i="17"/>
  <c r="M1117" i="17"/>
  <c r="M1118" i="17"/>
  <c r="M1119" i="17"/>
  <c r="M1120" i="17"/>
  <c r="M1121" i="17"/>
  <c r="M1122" i="17"/>
  <c r="M1123" i="17"/>
  <c r="M1124" i="17"/>
  <c r="M1125" i="17"/>
  <c r="M1126" i="17"/>
  <c r="M1127" i="17"/>
  <c r="M1128" i="17"/>
  <c r="M1129" i="17"/>
  <c r="M1130" i="17"/>
  <c r="M1131" i="17"/>
  <c r="M1132" i="17"/>
  <c r="M1133" i="17"/>
  <c r="M1134" i="17"/>
  <c r="M1135" i="17"/>
  <c r="M1136" i="17"/>
  <c r="M1137" i="17"/>
  <c r="M1138" i="17"/>
  <c r="M1139" i="17"/>
  <c r="M1140" i="17"/>
  <c r="M1141" i="17"/>
  <c r="M1142" i="17"/>
  <c r="M1143" i="17"/>
  <c r="M1144" i="17"/>
  <c r="M1145" i="17"/>
  <c r="M1146" i="17"/>
  <c r="M1147" i="17"/>
  <c r="M1148" i="17"/>
  <c r="M1149" i="17"/>
  <c r="M1150" i="17"/>
  <c r="M1151" i="17"/>
  <c r="M1152" i="17"/>
  <c r="M1153" i="17"/>
  <c r="M1154" i="17"/>
  <c r="M1155" i="17"/>
  <c r="M1156" i="17"/>
  <c r="M1157" i="17"/>
  <c r="M1158" i="17"/>
  <c r="M1159" i="17"/>
  <c r="M1160" i="17"/>
  <c r="M1161" i="17"/>
  <c r="M1162" i="17"/>
  <c r="M1163" i="17"/>
  <c r="M1164" i="17"/>
  <c r="M1165" i="17"/>
  <c r="M1166" i="17"/>
  <c r="M1167" i="17"/>
  <c r="M1168" i="17"/>
  <c r="M1169" i="17"/>
  <c r="M1170" i="17"/>
  <c r="M1171" i="17"/>
  <c r="M1172" i="17"/>
  <c r="M1173" i="17"/>
  <c r="M1174" i="17"/>
  <c r="M1175" i="17"/>
  <c r="M1176" i="17"/>
  <c r="M1177" i="17"/>
  <c r="M1178" i="17"/>
  <c r="M1179" i="17"/>
  <c r="M1180" i="17"/>
  <c r="M1181" i="17"/>
  <c r="M1182" i="17"/>
  <c r="M1183" i="17"/>
  <c r="M1184" i="17"/>
  <c r="M1185" i="17"/>
  <c r="M1186" i="17"/>
  <c r="M1187" i="17"/>
  <c r="M1188" i="17"/>
  <c r="M1189" i="17"/>
  <c r="M1190" i="17"/>
  <c r="M1191" i="17"/>
  <c r="M1192" i="17"/>
  <c r="M1193" i="17"/>
  <c r="M1194" i="17"/>
  <c r="M1195" i="17"/>
  <c r="M1196" i="17"/>
  <c r="M1197" i="17"/>
  <c r="M1198" i="17"/>
  <c r="M1199" i="17"/>
  <c r="M1200" i="17"/>
  <c r="M1201" i="17"/>
  <c r="M1202" i="17"/>
  <c r="M1203" i="17"/>
  <c r="M1204" i="17"/>
  <c r="M1205" i="17"/>
  <c r="M1206" i="17"/>
  <c r="M1207" i="17"/>
  <c r="M1208" i="17"/>
  <c r="M1209" i="17"/>
  <c r="M1210" i="17"/>
  <c r="M1211" i="17"/>
  <c r="M1212" i="17"/>
  <c r="M1213" i="17"/>
  <c r="M1214" i="17"/>
  <c r="M1215" i="17"/>
  <c r="M1216" i="17"/>
  <c r="M1217" i="17"/>
  <c r="M1218" i="17"/>
  <c r="M1219" i="17"/>
  <c r="M1220" i="17"/>
  <c r="M1221" i="17"/>
  <c r="M1222" i="17"/>
  <c r="M1223" i="17"/>
  <c r="M1224" i="17"/>
  <c r="M1225" i="17"/>
  <c r="M1226" i="17"/>
  <c r="M1227" i="17"/>
  <c r="M1228" i="17"/>
  <c r="M1229" i="17"/>
  <c r="M1230" i="17"/>
  <c r="M1231" i="17"/>
  <c r="M1232" i="17"/>
  <c r="M1233" i="17"/>
  <c r="M1234" i="17"/>
  <c r="M1235" i="17"/>
  <c r="M1236" i="17"/>
  <c r="M1237" i="17"/>
  <c r="M1238" i="17"/>
  <c r="M1239" i="17"/>
  <c r="M1240" i="17"/>
  <c r="M1241" i="17"/>
  <c r="M1242" i="17"/>
  <c r="M1243" i="17"/>
  <c r="M1244" i="17"/>
  <c r="M1245" i="17"/>
  <c r="M1246" i="17"/>
  <c r="M1247" i="17"/>
  <c r="M1248" i="17"/>
  <c r="M1249" i="17"/>
  <c r="M1250" i="17"/>
  <c r="M1251" i="17"/>
  <c r="M1252" i="17"/>
  <c r="M1253" i="17"/>
  <c r="M1254" i="17"/>
  <c r="M1255" i="17"/>
  <c r="M1256" i="17"/>
  <c r="M1257" i="17"/>
  <c r="M1258" i="17"/>
  <c r="M1259" i="17"/>
  <c r="M1260" i="17"/>
  <c r="M1261" i="17"/>
  <c r="M1262" i="17"/>
  <c r="M1263" i="17"/>
  <c r="M1264" i="17"/>
  <c r="M1265" i="17"/>
  <c r="M1266" i="17"/>
  <c r="M1267" i="17"/>
  <c r="M1268" i="17"/>
  <c r="M1269" i="17"/>
  <c r="M1270" i="17"/>
  <c r="M1271" i="17"/>
  <c r="M1272" i="17"/>
  <c r="M1273" i="17"/>
  <c r="M1274" i="17"/>
  <c r="M1275" i="17"/>
  <c r="M1276" i="17"/>
  <c r="M1277" i="17"/>
  <c r="M1278" i="17"/>
  <c r="M1279" i="17"/>
  <c r="M1280" i="17"/>
  <c r="M1281" i="17"/>
  <c r="M1282" i="17"/>
  <c r="M1283" i="17"/>
  <c r="M1284" i="17"/>
  <c r="M1285" i="17"/>
  <c r="M1286" i="17"/>
  <c r="M1287" i="17"/>
  <c r="M1288" i="17"/>
  <c r="M1289" i="17"/>
  <c r="M1290" i="17"/>
  <c r="M1291" i="17"/>
  <c r="M1292" i="17"/>
  <c r="M1293" i="17"/>
  <c r="M1294" i="17"/>
  <c r="M1295" i="17"/>
  <c r="M1296" i="17"/>
  <c r="M1297" i="17"/>
  <c r="M1298" i="17"/>
  <c r="M1299" i="17"/>
  <c r="M1300" i="17"/>
  <c r="M1301" i="17"/>
  <c r="M1302" i="17"/>
  <c r="M1303" i="17"/>
  <c r="M1304" i="17"/>
  <c r="M1305" i="17"/>
  <c r="M1306" i="17"/>
  <c r="M1307" i="17"/>
  <c r="M1308" i="17"/>
  <c r="M1309" i="17"/>
  <c r="M1310" i="17"/>
  <c r="M1311" i="17"/>
  <c r="M1312" i="17"/>
  <c r="M1313" i="17"/>
  <c r="M1314" i="17"/>
  <c r="M1315" i="17"/>
  <c r="M1316" i="17"/>
  <c r="M1317" i="17"/>
  <c r="M1318" i="17"/>
  <c r="M1319" i="17"/>
  <c r="M1320" i="17"/>
  <c r="M1321" i="17"/>
  <c r="M1322" i="17"/>
  <c r="M1323" i="17"/>
  <c r="M1324" i="17"/>
  <c r="M1325" i="17"/>
  <c r="M1326" i="17"/>
  <c r="M1327" i="17"/>
  <c r="M1328" i="17"/>
  <c r="M1329" i="17"/>
  <c r="M1330" i="17"/>
  <c r="M1331" i="17"/>
  <c r="M1332" i="17"/>
  <c r="M1333" i="17"/>
  <c r="M1334" i="17"/>
  <c r="M1335" i="17"/>
  <c r="M1336" i="17"/>
  <c r="M1337" i="17"/>
  <c r="M1338" i="17"/>
  <c r="M1339" i="17"/>
  <c r="M1340" i="17"/>
  <c r="M1341" i="17"/>
  <c r="M1342" i="17"/>
  <c r="M1343" i="17"/>
  <c r="M1344" i="17"/>
  <c r="M1345" i="17"/>
  <c r="M1346" i="17"/>
  <c r="M1347" i="17"/>
  <c r="M1348" i="17"/>
  <c r="M1349" i="17"/>
  <c r="M1350" i="17"/>
  <c r="M1351" i="17"/>
  <c r="M1352" i="17"/>
  <c r="M1353" i="17"/>
  <c r="M1354" i="17"/>
  <c r="M1355" i="17"/>
  <c r="M1356" i="17"/>
  <c r="M1357" i="17"/>
  <c r="M1358" i="17"/>
  <c r="M1359" i="17"/>
  <c r="M1360" i="17"/>
  <c r="M1361" i="17"/>
  <c r="M1362" i="17"/>
  <c r="M1363" i="17"/>
  <c r="M1364" i="17"/>
  <c r="M1365" i="17"/>
  <c r="M1366" i="17"/>
  <c r="M1367" i="17"/>
  <c r="M1368" i="17"/>
  <c r="M1369" i="17"/>
  <c r="M1370" i="17"/>
  <c r="M1371" i="17"/>
  <c r="M1372" i="17"/>
  <c r="M1373" i="17"/>
  <c r="M1374" i="17"/>
  <c r="M1375" i="17"/>
  <c r="M1376" i="17"/>
  <c r="M1377" i="17"/>
  <c r="M1378" i="17"/>
  <c r="M1379" i="17"/>
  <c r="M1380" i="17"/>
  <c r="M1381" i="17"/>
  <c r="M1382" i="17"/>
  <c r="M1383" i="17"/>
  <c r="M1384" i="17"/>
  <c r="M1385" i="17"/>
  <c r="M1386" i="17"/>
  <c r="M1387" i="17"/>
  <c r="M1388" i="17"/>
  <c r="M1389" i="17"/>
  <c r="M1390" i="17"/>
  <c r="M1391" i="17"/>
  <c r="M1392" i="17"/>
  <c r="M1393" i="17"/>
  <c r="M1394" i="17"/>
  <c r="M1395" i="17"/>
  <c r="M1396" i="17"/>
  <c r="M1397" i="17"/>
  <c r="M1398" i="17"/>
  <c r="M1399" i="17"/>
  <c r="M1400" i="17"/>
  <c r="M1401" i="17"/>
  <c r="M1402" i="17"/>
  <c r="M1403" i="17"/>
  <c r="M1404" i="17"/>
  <c r="M1405" i="17"/>
  <c r="M1406" i="17"/>
  <c r="M1407" i="17"/>
  <c r="M1408" i="17"/>
  <c r="M1409" i="17"/>
  <c r="M1410" i="17"/>
  <c r="M1411" i="17"/>
  <c r="M1412" i="17"/>
  <c r="M1413" i="17"/>
  <c r="M1414" i="17"/>
  <c r="M1415" i="17"/>
  <c r="M1416" i="17"/>
  <c r="M1417" i="17"/>
  <c r="M1418" i="17"/>
  <c r="M1419" i="17"/>
  <c r="M1420" i="17"/>
  <c r="M1421" i="17"/>
  <c r="M1422" i="17"/>
  <c r="M1423" i="17"/>
  <c r="M1424" i="17"/>
  <c r="M1425" i="17"/>
  <c r="M1426" i="17"/>
  <c r="M1427" i="17"/>
  <c r="M1428" i="17"/>
  <c r="M1429" i="17"/>
  <c r="M1430" i="17"/>
  <c r="M1431" i="17"/>
  <c r="M1432" i="17"/>
  <c r="M1433" i="17"/>
  <c r="M1434" i="17"/>
  <c r="M1435" i="17"/>
  <c r="M1436" i="17"/>
  <c r="M1437" i="17"/>
  <c r="M1438" i="17"/>
  <c r="M1439" i="17"/>
  <c r="M1440" i="17"/>
  <c r="M1441" i="17"/>
  <c r="M1442" i="17"/>
  <c r="M1443" i="17"/>
  <c r="M1444" i="17"/>
  <c r="M1445" i="17"/>
  <c r="M1446" i="17"/>
  <c r="M1447" i="17"/>
  <c r="M1448" i="17"/>
  <c r="M1449" i="17"/>
  <c r="M1450" i="17"/>
  <c r="M1451" i="17"/>
  <c r="M1452" i="17"/>
  <c r="M1453" i="17"/>
  <c r="M1454" i="17"/>
  <c r="M1455" i="17"/>
  <c r="M1456" i="17"/>
  <c r="M1457" i="17"/>
  <c r="M1458" i="17"/>
  <c r="M1459" i="17"/>
  <c r="M1460" i="17"/>
  <c r="M1461" i="17"/>
  <c r="M1462" i="17"/>
  <c r="M1463" i="17"/>
  <c r="M1464" i="17"/>
  <c r="M1465" i="17"/>
  <c r="M1466" i="17"/>
  <c r="M1467" i="17"/>
  <c r="M1468" i="17"/>
  <c r="M1469" i="17"/>
  <c r="M1470" i="17"/>
  <c r="M1471" i="17"/>
  <c r="M1472" i="17"/>
  <c r="M1473" i="17"/>
  <c r="M1474" i="17"/>
  <c r="M1475" i="17"/>
  <c r="M1476" i="17"/>
  <c r="M1477" i="17"/>
  <c r="M1478" i="17"/>
  <c r="M1479" i="17"/>
  <c r="M1480" i="17"/>
  <c r="M1481" i="17"/>
  <c r="M1482" i="17"/>
  <c r="M1483" i="17"/>
  <c r="M1484" i="17"/>
  <c r="M1485" i="17"/>
  <c r="M1486" i="17"/>
  <c r="M1487" i="17"/>
  <c r="M1488" i="17"/>
  <c r="M1489" i="17"/>
  <c r="M1490" i="17"/>
  <c r="M1491" i="17"/>
  <c r="M1492" i="17"/>
  <c r="M1493" i="17"/>
  <c r="M1494" i="17"/>
  <c r="M1495" i="17"/>
  <c r="M1496" i="17"/>
  <c r="M1497" i="17"/>
  <c r="M1498" i="17"/>
  <c r="M1499" i="17"/>
  <c r="M1500" i="17"/>
  <c r="M1501" i="17"/>
  <c r="M1502" i="17"/>
  <c r="M1503" i="17"/>
  <c r="M1504" i="17"/>
  <c r="M1505" i="17"/>
  <c r="M1506" i="17"/>
  <c r="M1507" i="17"/>
  <c r="M1508" i="17"/>
  <c r="M1509" i="17"/>
  <c r="M1510" i="17"/>
  <c r="M1511" i="17"/>
  <c r="M1512" i="17"/>
  <c r="M1513" i="17"/>
  <c r="M1514" i="17"/>
  <c r="M1515" i="17"/>
  <c r="M1516" i="17"/>
  <c r="M1517" i="17"/>
  <c r="M1518" i="17"/>
  <c r="M1519" i="17"/>
  <c r="M1520" i="17"/>
  <c r="M1521" i="17"/>
  <c r="M1522" i="17"/>
  <c r="M1523" i="17"/>
  <c r="M1524" i="17"/>
  <c r="M1525" i="17"/>
  <c r="M1526" i="17"/>
  <c r="M1527" i="17"/>
  <c r="M1528" i="17"/>
  <c r="M1529" i="17"/>
  <c r="M1530" i="17"/>
  <c r="M1531" i="17"/>
  <c r="M1532" i="17"/>
  <c r="M1533" i="17"/>
  <c r="M1534" i="17"/>
  <c r="M1535" i="17"/>
  <c r="M1536" i="17"/>
  <c r="M1537" i="17"/>
  <c r="M1538" i="17"/>
  <c r="M1539" i="17"/>
  <c r="M1540" i="17"/>
  <c r="M1541" i="17"/>
  <c r="M1542" i="17"/>
  <c r="M1543" i="17"/>
  <c r="M1544" i="17"/>
  <c r="M1545" i="17"/>
  <c r="M1546" i="17"/>
  <c r="M1547" i="17"/>
  <c r="M1548" i="17"/>
  <c r="M1549" i="17"/>
  <c r="M1550" i="17"/>
  <c r="M1551" i="17"/>
  <c r="M1552" i="17"/>
  <c r="M1553" i="17"/>
  <c r="M1554" i="17"/>
  <c r="M1555" i="17"/>
  <c r="M1556" i="17"/>
  <c r="M1557" i="17"/>
  <c r="M1558" i="17"/>
  <c r="M1559" i="17"/>
  <c r="M1560" i="17"/>
  <c r="M1561" i="17"/>
  <c r="M1562" i="17"/>
  <c r="M1563" i="17"/>
  <c r="M1564" i="17"/>
  <c r="M1565" i="17"/>
  <c r="M1566" i="17"/>
  <c r="M1567" i="17"/>
  <c r="M1568" i="17"/>
  <c r="M1569" i="17"/>
  <c r="M1570" i="17"/>
  <c r="M1571" i="17"/>
  <c r="M1572" i="17"/>
  <c r="M1573" i="17"/>
  <c r="M1574" i="17"/>
  <c r="M1575" i="17"/>
  <c r="M1576" i="17"/>
  <c r="M1577" i="17"/>
  <c r="M1578" i="17"/>
  <c r="M1579" i="17"/>
  <c r="M1580" i="17"/>
  <c r="M1581" i="17"/>
  <c r="M1582" i="17"/>
  <c r="M1583" i="17"/>
  <c r="M1584" i="17"/>
  <c r="M1585" i="17"/>
  <c r="M1586" i="17"/>
  <c r="M1587" i="17"/>
  <c r="M1588" i="17"/>
  <c r="M1589" i="17"/>
  <c r="M1590" i="17"/>
  <c r="M1591" i="17"/>
  <c r="M1592" i="17"/>
  <c r="M1593" i="17"/>
  <c r="M1594" i="17"/>
  <c r="M1595" i="17"/>
  <c r="M1596" i="17"/>
  <c r="M1597" i="17"/>
  <c r="M1598" i="17"/>
  <c r="M1599" i="17"/>
  <c r="M1600" i="17"/>
  <c r="M1601" i="17"/>
  <c r="M1602" i="17"/>
  <c r="M1603" i="17"/>
  <c r="M1604" i="17"/>
  <c r="M1605" i="17"/>
  <c r="M1606" i="17"/>
  <c r="M1607" i="17"/>
  <c r="M1608" i="17"/>
  <c r="M1609" i="17"/>
  <c r="M1610" i="17"/>
  <c r="M1611" i="17"/>
  <c r="M1612" i="17"/>
  <c r="M1613" i="17"/>
  <c r="M1614" i="17"/>
  <c r="M1615" i="17"/>
  <c r="M1616" i="17"/>
  <c r="M1617" i="17"/>
  <c r="M1618" i="17"/>
  <c r="M1619" i="17"/>
  <c r="M1620" i="17"/>
  <c r="M1621" i="17"/>
  <c r="M1622" i="17"/>
  <c r="M1623" i="17"/>
  <c r="M1624" i="17"/>
  <c r="M1625" i="17"/>
  <c r="M1626" i="17"/>
  <c r="M1627" i="17"/>
  <c r="M1628" i="17"/>
  <c r="M1629" i="17"/>
  <c r="M1630" i="17"/>
  <c r="M1631" i="17"/>
  <c r="M1632" i="17"/>
  <c r="M1633" i="17"/>
  <c r="M1634" i="17"/>
  <c r="M1635" i="17"/>
  <c r="M1636" i="17"/>
  <c r="M1637" i="17"/>
  <c r="M1638" i="17"/>
  <c r="M1639" i="17"/>
  <c r="M1640" i="17"/>
  <c r="M1641" i="17"/>
  <c r="M1642" i="17"/>
  <c r="M1643" i="17"/>
  <c r="M1644" i="17"/>
  <c r="M1645" i="17"/>
  <c r="M1646" i="17"/>
  <c r="M1647" i="17"/>
  <c r="M1648" i="17"/>
  <c r="M1649" i="17"/>
  <c r="M1650" i="17"/>
  <c r="M1651" i="17"/>
  <c r="M1652" i="17"/>
  <c r="M1653" i="17"/>
  <c r="M1654" i="17"/>
  <c r="M1655" i="17"/>
  <c r="M1656" i="17"/>
  <c r="M1657" i="17"/>
  <c r="M1658" i="17"/>
  <c r="M1659" i="17"/>
  <c r="M1660" i="17"/>
  <c r="M1661" i="17"/>
  <c r="M1662" i="17"/>
  <c r="M1663" i="17"/>
  <c r="M1664" i="17"/>
  <c r="M1665" i="17"/>
  <c r="M1666" i="17"/>
  <c r="M1667" i="17"/>
  <c r="M1668" i="17"/>
  <c r="M1669" i="17"/>
  <c r="M1670" i="17"/>
  <c r="M1671" i="17"/>
  <c r="M1672" i="17"/>
  <c r="M1673" i="17"/>
  <c r="M1674" i="17"/>
  <c r="M1675" i="17"/>
  <c r="M1676" i="17"/>
  <c r="M1677" i="17"/>
  <c r="M1678" i="17"/>
  <c r="M1679" i="17"/>
  <c r="M1680" i="17"/>
  <c r="M1681" i="17"/>
  <c r="M1682" i="17"/>
  <c r="M1683" i="17"/>
  <c r="M1684" i="17"/>
  <c r="M1685" i="17"/>
  <c r="M1686" i="17"/>
  <c r="M1687" i="17"/>
  <c r="M1688" i="17"/>
  <c r="M1689" i="17"/>
  <c r="M1690" i="17"/>
  <c r="M1691" i="17"/>
  <c r="M1692" i="17"/>
  <c r="M1693" i="17"/>
  <c r="M1694" i="17"/>
  <c r="M1695" i="17"/>
  <c r="M1696" i="17"/>
  <c r="M1697" i="17"/>
  <c r="M1698" i="17"/>
  <c r="M1699" i="17"/>
  <c r="M1700" i="17"/>
  <c r="M1701" i="17"/>
  <c r="M1702" i="17"/>
  <c r="M1703" i="17"/>
  <c r="M1704" i="17"/>
  <c r="M1705" i="17"/>
  <c r="M1706" i="17"/>
  <c r="M1707" i="17"/>
  <c r="M1708" i="17"/>
  <c r="M1709" i="17"/>
  <c r="M1710" i="17"/>
  <c r="M1711" i="17"/>
  <c r="M1712" i="17"/>
  <c r="M1713" i="17"/>
  <c r="M1714" i="17"/>
  <c r="M1715" i="17"/>
  <c r="M1716" i="17"/>
  <c r="M1717" i="17"/>
  <c r="M1718" i="17"/>
  <c r="M1719" i="17"/>
  <c r="M1720" i="17"/>
  <c r="M1721" i="17"/>
  <c r="M1722" i="17"/>
  <c r="M1723" i="17"/>
  <c r="M1724" i="17"/>
  <c r="M1725" i="17"/>
  <c r="M1726" i="17"/>
  <c r="M1727" i="17"/>
  <c r="M1728" i="17"/>
  <c r="M1729" i="17"/>
  <c r="M1730" i="17"/>
  <c r="M1731" i="17"/>
  <c r="M1732" i="17"/>
  <c r="M1733" i="17"/>
  <c r="M1734" i="17"/>
  <c r="M1735" i="17"/>
  <c r="M1736" i="17"/>
  <c r="M1737" i="17"/>
  <c r="M1738" i="17"/>
  <c r="M1739" i="17"/>
  <c r="M1740" i="17"/>
  <c r="M1741" i="17"/>
  <c r="M1742" i="17"/>
  <c r="M1743" i="17"/>
  <c r="M1744" i="17"/>
  <c r="M1745" i="17"/>
  <c r="M1746" i="17"/>
  <c r="M1747" i="17"/>
  <c r="M1748" i="17"/>
  <c r="M1749" i="17"/>
  <c r="M1750" i="17"/>
  <c r="M1751" i="17"/>
  <c r="M1752" i="17"/>
  <c r="M1753" i="17"/>
  <c r="M1754" i="17"/>
  <c r="M1755" i="17"/>
  <c r="M1756" i="17"/>
  <c r="M1757" i="17"/>
  <c r="M1758" i="17"/>
  <c r="M1759" i="17"/>
  <c r="M1760" i="17"/>
  <c r="M1761" i="17"/>
  <c r="M1762" i="17"/>
  <c r="M1763" i="17"/>
  <c r="M1764" i="17"/>
  <c r="M1765" i="17"/>
  <c r="M1766" i="17"/>
  <c r="M1767" i="17"/>
  <c r="M1768" i="17"/>
  <c r="M1769" i="17"/>
  <c r="M1770" i="17"/>
  <c r="M1771" i="17"/>
  <c r="M1772" i="17"/>
  <c r="M1773" i="17"/>
  <c r="M1774" i="17"/>
  <c r="M1775" i="17"/>
  <c r="M1776" i="17"/>
  <c r="M1777" i="17"/>
  <c r="M1778" i="17"/>
  <c r="M1779" i="17"/>
  <c r="M1780" i="17"/>
  <c r="M1781" i="17"/>
  <c r="M1782" i="17"/>
  <c r="M1783" i="17"/>
  <c r="M1784" i="17"/>
  <c r="M1785" i="17"/>
  <c r="M1786" i="17"/>
  <c r="M1787" i="17"/>
  <c r="M1788" i="17"/>
  <c r="M1789" i="17"/>
  <c r="M1790" i="17"/>
  <c r="M1791" i="17"/>
  <c r="M1792" i="17"/>
  <c r="M1793" i="17"/>
  <c r="M1794" i="17"/>
  <c r="M1795" i="17"/>
  <c r="M1796" i="17"/>
  <c r="M1797" i="17"/>
  <c r="M1798" i="17"/>
  <c r="M1799" i="17"/>
  <c r="M1800" i="17"/>
  <c r="M1801" i="17"/>
  <c r="M1802" i="17"/>
  <c r="M1803" i="17"/>
  <c r="M1804" i="17"/>
  <c r="M1805" i="17"/>
  <c r="M1806" i="17"/>
  <c r="M1807" i="17"/>
  <c r="M1808" i="17"/>
  <c r="M1809" i="17"/>
  <c r="M1810" i="17"/>
  <c r="M1811" i="17"/>
  <c r="M1812" i="17"/>
  <c r="M1813" i="17"/>
  <c r="M1814" i="17"/>
  <c r="M1815" i="17"/>
  <c r="M1816" i="17"/>
  <c r="M1817" i="17"/>
  <c r="M1818" i="17"/>
  <c r="M1819" i="17"/>
  <c r="M1820" i="17"/>
  <c r="M1821" i="17"/>
  <c r="M1822" i="17"/>
  <c r="M1823" i="17"/>
  <c r="M1824" i="17"/>
  <c r="M1825" i="17"/>
  <c r="M1826" i="17"/>
  <c r="M1827" i="17"/>
  <c r="M1828" i="17"/>
  <c r="M1829" i="17"/>
  <c r="M1830" i="17"/>
  <c r="M1831" i="17"/>
  <c r="M1832" i="17"/>
  <c r="M1833" i="17"/>
  <c r="M1834" i="17"/>
  <c r="M1835" i="17"/>
  <c r="M1836" i="17"/>
  <c r="M1837" i="17"/>
  <c r="M1838" i="17"/>
  <c r="M1839" i="17"/>
  <c r="M1840" i="17"/>
  <c r="M1841" i="17"/>
  <c r="M1842" i="17"/>
  <c r="M1843" i="17"/>
  <c r="M1844" i="17"/>
  <c r="M1845" i="17"/>
  <c r="M1846" i="17"/>
  <c r="M1847" i="17"/>
  <c r="M1848" i="17"/>
  <c r="M1849" i="17"/>
  <c r="M1850" i="17"/>
  <c r="M1851" i="17"/>
  <c r="M1852" i="17"/>
  <c r="M1853" i="17"/>
  <c r="M1854" i="17"/>
  <c r="M1855" i="17"/>
  <c r="M1856" i="17"/>
  <c r="M1857" i="17"/>
  <c r="M1858" i="17"/>
  <c r="M1859" i="17"/>
  <c r="M1860" i="17"/>
  <c r="M1861" i="17"/>
  <c r="M1862" i="17"/>
  <c r="M1863" i="17"/>
  <c r="M1864" i="17"/>
  <c r="M1865" i="17"/>
  <c r="M1866" i="17"/>
  <c r="M1867" i="17"/>
  <c r="M1868" i="17"/>
  <c r="M1869" i="17"/>
  <c r="M1870" i="17"/>
  <c r="M1871" i="17"/>
  <c r="M1872" i="17"/>
  <c r="M1873" i="17"/>
  <c r="M1874" i="17"/>
  <c r="M1875" i="17"/>
  <c r="M1876" i="17"/>
  <c r="M1877" i="17"/>
  <c r="M1878" i="17"/>
  <c r="M1879" i="17"/>
  <c r="M1880" i="17"/>
  <c r="M1881" i="17"/>
  <c r="M1882" i="17"/>
  <c r="M1883" i="17"/>
  <c r="M1884" i="17"/>
  <c r="M1885" i="17"/>
  <c r="M1886" i="17"/>
  <c r="M1887" i="17"/>
  <c r="M1888" i="17"/>
  <c r="M1889" i="17"/>
  <c r="M1890" i="17"/>
  <c r="M1891" i="17"/>
  <c r="M1892" i="17"/>
  <c r="M1893" i="17"/>
  <c r="M1894" i="17"/>
  <c r="M1895" i="17"/>
  <c r="M1896" i="17"/>
  <c r="M1897" i="17"/>
  <c r="M1898" i="17"/>
  <c r="M1899" i="17"/>
  <c r="M1900" i="17"/>
  <c r="M1901" i="17"/>
  <c r="M1902" i="17"/>
  <c r="M1903" i="17"/>
  <c r="M1904" i="17"/>
  <c r="M1905" i="17"/>
  <c r="M1906" i="17"/>
  <c r="M1907" i="17"/>
  <c r="M1908" i="17"/>
  <c r="M1909" i="17"/>
  <c r="M1910" i="17"/>
  <c r="M1911" i="17"/>
  <c r="M1912" i="17"/>
  <c r="M1913" i="17"/>
  <c r="M1914" i="17"/>
  <c r="M1915" i="17"/>
  <c r="M1916" i="17"/>
  <c r="M1917" i="17"/>
  <c r="M1918" i="17"/>
  <c r="M1919" i="17"/>
  <c r="M1920" i="17"/>
  <c r="M1921" i="17"/>
  <c r="M1922" i="17"/>
  <c r="M1923" i="17"/>
  <c r="M1924" i="17"/>
  <c r="M1925" i="17"/>
  <c r="M1926" i="17"/>
  <c r="M1927" i="17"/>
  <c r="M1928" i="17"/>
  <c r="M1929" i="17"/>
  <c r="M1930" i="17"/>
  <c r="M1931" i="17"/>
  <c r="M1932" i="17"/>
  <c r="M1933" i="17"/>
  <c r="M1934" i="17"/>
  <c r="M1935" i="17"/>
  <c r="M1936" i="17"/>
  <c r="M1937" i="17"/>
  <c r="M1938" i="17"/>
  <c r="M1939" i="17"/>
  <c r="M1940" i="17"/>
  <c r="M1941" i="17"/>
  <c r="M1942" i="17"/>
  <c r="M1943" i="17"/>
  <c r="M1944" i="17"/>
  <c r="M1945" i="17"/>
  <c r="M1946" i="17"/>
  <c r="M1947" i="17"/>
  <c r="M1948" i="17"/>
  <c r="M1949" i="17"/>
  <c r="M1950" i="17"/>
  <c r="M1951" i="17"/>
  <c r="M1952" i="17"/>
  <c r="M1953" i="17"/>
  <c r="M1954" i="17"/>
  <c r="M1955" i="17"/>
  <c r="M1956" i="17"/>
  <c r="M1957" i="17"/>
  <c r="M1958" i="17"/>
  <c r="M1959" i="17"/>
  <c r="M1960" i="17"/>
  <c r="M1961" i="17"/>
  <c r="M1962" i="17"/>
  <c r="M1963" i="17"/>
  <c r="M1964" i="17"/>
  <c r="M1965" i="17"/>
  <c r="M1966" i="17"/>
  <c r="M1967" i="17"/>
  <c r="M1968" i="17"/>
  <c r="M1969" i="17"/>
  <c r="M1970" i="17"/>
  <c r="M1971" i="17"/>
  <c r="M1972" i="17"/>
  <c r="M1973" i="17"/>
  <c r="M1974" i="17"/>
  <c r="M1975" i="17"/>
  <c r="M1976" i="17"/>
  <c r="M1977" i="17"/>
  <c r="M1978" i="17"/>
  <c r="M1979" i="17"/>
  <c r="M1980" i="17"/>
  <c r="M1981" i="17"/>
  <c r="M1982" i="17"/>
  <c r="M1983" i="17"/>
  <c r="M1984" i="17"/>
  <c r="M1985" i="17"/>
  <c r="M1986" i="17"/>
  <c r="M1987" i="17"/>
  <c r="M1988" i="17"/>
  <c r="M1989" i="17"/>
  <c r="M1990" i="17"/>
  <c r="M1991" i="17"/>
  <c r="M1992" i="17"/>
  <c r="M1993" i="17"/>
  <c r="M1994" i="17"/>
  <c r="M1995" i="17"/>
  <c r="M1996" i="17"/>
  <c r="M1997" i="17"/>
  <c r="M1998" i="17"/>
  <c r="M1999" i="17"/>
  <c r="M2000" i="17"/>
  <c r="M2001" i="17"/>
  <c r="D2013" i="17"/>
  <c r="D2012" i="17"/>
  <c r="D2011" i="17"/>
  <c r="D2010" i="17"/>
  <c r="D2009" i="17"/>
  <c r="Q3" i="17"/>
  <c r="Q4" i="17"/>
  <c r="Q5" i="17"/>
  <c r="Q6" i="17"/>
  <c r="Q7" i="17"/>
  <c r="Q8" i="17"/>
  <c r="Q9" i="17"/>
  <c r="Q10" i="17"/>
  <c r="Q11" i="17"/>
  <c r="Q12" i="17"/>
  <c r="Q13" i="17"/>
  <c r="Q14" i="17"/>
  <c r="Q15" i="17"/>
  <c r="Q16" i="17"/>
  <c r="Q17" i="17"/>
  <c r="Q18"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5" i="17"/>
  <c r="Q46" i="17"/>
  <c r="Q47" i="17"/>
  <c r="Q48" i="17"/>
  <c r="Q49" i="17"/>
  <c r="Q50" i="17"/>
  <c r="Q51" i="17"/>
  <c r="Q52" i="17"/>
  <c r="Q53" i="17"/>
  <c r="Q54" i="17"/>
  <c r="Q55" i="17"/>
  <c r="Q56" i="17"/>
  <c r="Q57" i="17"/>
  <c r="Q58" i="17"/>
  <c r="Q59" i="17"/>
  <c r="Q60" i="17"/>
  <c r="Q61" i="17"/>
  <c r="Q62" i="17"/>
  <c r="Q63" i="17"/>
  <c r="Q64" i="17"/>
  <c r="Q65" i="17"/>
  <c r="Q66" i="17"/>
  <c r="Q67" i="17"/>
  <c r="Q68" i="17"/>
  <c r="Q69" i="17"/>
  <c r="Q70" i="17"/>
  <c r="Q71" i="17"/>
  <c r="Q72" i="17"/>
  <c r="Q73" i="17"/>
  <c r="Q74" i="17"/>
  <c r="Q75" i="17"/>
  <c r="Q76" i="17"/>
  <c r="Q77" i="17"/>
  <c r="Q78" i="17"/>
  <c r="Q79" i="17"/>
  <c r="Q80" i="17"/>
  <c r="Q81" i="17"/>
  <c r="Q82" i="17"/>
  <c r="Q83" i="17"/>
  <c r="Q84" i="17"/>
  <c r="Q85" i="17"/>
  <c r="Q86" i="17"/>
  <c r="Q87" i="17"/>
  <c r="Q88" i="17"/>
  <c r="Q89" i="17"/>
  <c r="Q90" i="17"/>
  <c r="Q91" i="17"/>
  <c r="Q92" i="17"/>
  <c r="Q93" i="17"/>
  <c r="Q94" i="17"/>
  <c r="Q95" i="17"/>
  <c r="Q96" i="17"/>
  <c r="Q97" i="17"/>
  <c r="Q98" i="17"/>
  <c r="Q99" i="17"/>
  <c r="Q100" i="17"/>
  <c r="Q101" i="17"/>
  <c r="Q102" i="17"/>
  <c r="Q103" i="17"/>
  <c r="Q104" i="17"/>
  <c r="Q105" i="17"/>
  <c r="Q106" i="17"/>
  <c r="Q107" i="17"/>
  <c r="Q108" i="17"/>
  <c r="Q109" i="17"/>
  <c r="Q110" i="17"/>
  <c r="Q111" i="17"/>
  <c r="Q112" i="17"/>
  <c r="Q113" i="17"/>
  <c r="Q114" i="17"/>
  <c r="Q115" i="17"/>
  <c r="Q116" i="17"/>
  <c r="Q117" i="17"/>
  <c r="Q118" i="17"/>
  <c r="Q119" i="17"/>
  <c r="Q120" i="17"/>
  <c r="Q121" i="17"/>
  <c r="Q122" i="17"/>
  <c r="Q123" i="17"/>
  <c r="Q124" i="17"/>
  <c r="Q125" i="17"/>
  <c r="Q126" i="17"/>
  <c r="Q127" i="17"/>
  <c r="Q128" i="17"/>
  <c r="Q129" i="17"/>
  <c r="Q130" i="17"/>
  <c r="Q131" i="17"/>
  <c r="Q132" i="17"/>
  <c r="Q133" i="17"/>
  <c r="Q134" i="17"/>
  <c r="Q135" i="17"/>
  <c r="Q136" i="17"/>
  <c r="Q137" i="17"/>
  <c r="Q138" i="17"/>
  <c r="Q139" i="17"/>
  <c r="Q140" i="17"/>
  <c r="Q141" i="17"/>
  <c r="Q142" i="17"/>
  <c r="Q143" i="17"/>
  <c r="Q144" i="17"/>
  <c r="Q145" i="17"/>
  <c r="Q146" i="17"/>
  <c r="Q147" i="17"/>
  <c r="Q148" i="17"/>
  <c r="Q149" i="17"/>
  <c r="Q150" i="17"/>
  <c r="Q151" i="17"/>
  <c r="Q152" i="17"/>
  <c r="Q153" i="17"/>
  <c r="Q154" i="17"/>
  <c r="Q155" i="17"/>
  <c r="Q156" i="17"/>
  <c r="Q157" i="17"/>
  <c r="Q158" i="17"/>
  <c r="Q159" i="17"/>
  <c r="Q160" i="17"/>
  <c r="Q161" i="17"/>
  <c r="Q162" i="17"/>
  <c r="Q163" i="17"/>
  <c r="Q164" i="17"/>
  <c r="Q165" i="17"/>
  <c r="Q166" i="17"/>
  <c r="Q167" i="17"/>
  <c r="Q168" i="17"/>
  <c r="Q169" i="17"/>
  <c r="Q170" i="17"/>
  <c r="Q171" i="17"/>
  <c r="Q172" i="17"/>
  <c r="Q173" i="17"/>
  <c r="Q174" i="17"/>
  <c r="Q175" i="17"/>
  <c r="Q176" i="17"/>
  <c r="Q177" i="17"/>
  <c r="Q178" i="17"/>
  <c r="Q179" i="17"/>
  <c r="Q180" i="17"/>
  <c r="Q181" i="17"/>
  <c r="Q182" i="17"/>
  <c r="Q183" i="17"/>
  <c r="Q184" i="17"/>
  <c r="Q185" i="17"/>
  <c r="Q186" i="17"/>
  <c r="Q187" i="17"/>
  <c r="Q188" i="17"/>
  <c r="Q189" i="17"/>
  <c r="Q190" i="17"/>
  <c r="Q191" i="17"/>
  <c r="Q192" i="17"/>
  <c r="Q193" i="17"/>
  <c r="Q194" i="17"/>
  <c r="Q195" i="17"/>
  <c r="Q196" i="17"/>
  <c r="Q197" i="17"/>
  <c r="Q198" i="17"/>
  <c r="Q199" i="17"/>
  <c r="Q200" i="17"/>
  <c r="Q201" i="17"/>
  <c r="Q202" i="17"/>
  <c r="Q203" i="17"/>
  <c r="Q204" i="17"/>
  <c r="Q205" i="17"/>
  <c r="Q206" i="17"/>
  <c r="Q207" i="17"/>
  <c r="Q208" i="17"/>
  <c r="Q209" i="17"/>
  <c r="Q210" i="17"/>
  <c r="Q211" i="17"/>
  <c r="Q212" i="17"/>
  <c r="Q213" i="17"/>
  <c r="Q214" i="17"/>
  <c r="Q215" i="17"/>
  <c r="Q216" i="17"/>
  <c r="Q217" i="17"/>
  <c r="Q218" i="17"/>
  <c r="Q219" i="17"/>
  <c r="Q220" i="17"/>
  <c r="Q221" i="17"/>
  <c r="Q222" i="17"/>
  <c r="Q223" i="17"/>
  <c r="Q224" i="17"/>
  <c r="Q225" i="17"/>
  <c r="Q226" i="17"/>
  <c r="Q227" i="17"/>
  <c r="Q228" i="17"/>
  <c r="Q229" i="17"/>
  <c r="Q230" i="17"/>
  <c r="Q231" i="17"/>
  <c r="Q232" i="17"/>
  <c r="Q233" i="17"/>
  <c r="Q234" i="17"/>
  <c r="Q235" i="17"/>
  <c r="Q236" i="17"/>
  <c r="Q237" i="17"/>
  <c r="Q238" i="17"/>
  <c r="Q239" i="17"/>
  <c r="Q240" i="17"/>
  <c r="Q241" i="17"/>
  <c r="Q242" i="17"/>
  <c r="Q243" i="17"/>
  <c r="Q244" i="17"/>
  <c r="Q245" i="17"/>
  <c r="Q246" i="17"/>
  <c r="Q247" i="17"/>
  <c r="Q248" i="17"/>
  <c r="Q249" i="17"/>
  <c r="Q250" i="17"/>
  <c r="Q251" i="17"/>
  <c r="Q252" i="17"/>
  <c r="Q253" i="17"/>
  <c r="Q254" i="17"/>
  <c r="Q255" i="17"/>
  <c r="Q256" i="17"/>
  <c r="Q257" i="17"/>
  <c r="Q258" i="17"/>
  <c r="Q259" i="17"/>
  <c r="Q260" i="17"/>
  <c r="Q261" i="17"/>
  <c r="Q262" i="17"/>
  <c r="Q263" i="17"/>
  <c r="Q264" i="17"/>
  <c r="Q265" i="17"/>
  <c r="Q266" i="17"/>
  <c r="Q267" i="17"/>
  <c r="Q268" i="17"/>
  <c r="Q269" i="17"/>
  <c r="Q270" i="17"/>
  <c r="Q271" i="17"/>
  <c r="Q272" i="17"/>
  <c r="Q273" i="17"/>
  <c r="Q274" i="17"/>
  <c r="Q275" i="17"/>
  <c r="Q276" i="17"/>
  <c r="Q277" i="17"/>
  <c r="Q278" i="17"/>
  <c r="Q279" i="17"/>
  <c r="Q280" i="17"/>
  <c r="Q281" i="17"/>
  <c r="Q282" i="17"/>
  <c r="Q283" i="17"/>
  <c r="Q284" i="17"/>
  <c r="Q285" i="17"/>
  <c r="Q286" i="17"/>
  <c r="Q287" i="17"/>
  <c r="Q288" i="17"/>
  <c r="Q289" i="17"/>
  <c r="Q290" i="17"/>
  <c r="Q291" i="17"/>
  <c r="Q292" i="17"/>
  <c r="Q293" i="17"/>
  <c r="Q294" i="17"/>
  <c r="Q295" i="17"/>
  <c r="Q296" i="17"/>
  <c r="Q297" i="17"/>
  <c r="Q298" i="17"/>
  <c r="Q299" i="17"/>
  <c r="Q300" i="17"/>
  <c r="Q301" i="17"/>
  <c r="Q302" i="17"/>
  <c r="Q303" i="17"/>
  <c r="Q304" i="17"/>
  <c r="Q305" i="17"/>
  <c r="Q306" i="17"/>
  <c r="Q307" i="17"/>
  <c r="Q308" i="17"/>
  <c r="Q309" i="17"/>
  <c r="Q310" i="17"/>
  <c r="Q311" i="17"/>
  <c r="Q312" i="17"/>
  <c r="Q313" i="17"/>
  <c r="Q314" i="17"/>
  <c r="Q315" i="17"/>
  <c r="Q316" i="17"/>
  <c r="Q317" i="17"/>
  <c r="Q318" i="17"/>
  <c r="Q319" i="17"/>
  <c r="Q320" i="17"/>
  <c r="Q321" i="17"/>
  <c r="Q322" i="17"/>
  <c r="Q323" i="17"/>
  <c r="Q324" i="17"/>
  <c r="Q325" i="17"/>
  <c r="Q326" i="17"/>
  <c r="Q327" i="17"/>
  <c r="Q328" i="17"/>
  <c r="Q329" i="17"/>
  <c r="Q330" i="17"/>
  <c r="Q331" i="17"/>
  <c r="Q332" i="17"/>
  <c r="Q333" i="17"/>
  <c r="Q334" i="17"/>
  <c r="Q335" i="17"/>
  <c r="Q336" i="17"/>
  <c r="Q337" i="17"/>
  <c r="Q338" i="17"/>
  <c r="Q339" i="17"/>
  <c r="Q340" i="17"/>
  <c r="Q341" i="17"/>
  <c r="Q342" i="17"/>
  <c r="Q343" i="17"/>
  <c r="Q344" i="17"/>
  <c r="Q345" i="17"/>
  <c r="Q346" i="17"/>
  <c r="Q347" i="17"/>
  <c r="Q348" i="17"/>
  <c r="Q349" i="17"/>
  <c r="Q350" i="17"/>
  <c r="Q351" i="17"/>
  <c r="Q352" i="17"/>
  <c r="Q353" i="17"/>
  <c r="Q354" i="17"/>
  <c r="Q355" i="17"/>
  <c r="Q356" i="17"/>
  <c r="Q357" i="17"/>
  <c r="Q358" i="17"/>
  <c r="Q359" i="17"/>
  <c r="Q360" i="17"/>
  <c r="Q361" i="17"/>
  <c r="Q362" i="17"/>
  <c r="Q363" i="17"/>
  <c r="Q364" i="17"/>
  <c r="Q365" i="17"/>
  <c r="Q366" i="17"/>
  <c r="Q367" i="17"/>
  <c r="Q368" i="17"/>
  <c r="Q369" i="17"/>
  <c r="Q370" i="17"/>
  <c r="Q371" i="17"/>
  <c r="Q372" i="17"/>
  <c r="Q373" i="17"/>
  <c r="Q374" i="17"/>
  <c r="Q375" i="17"/>
  <c r="Q376" i="17"/>
  <c r="Q377" i="17"/>
  <c r="Q378" i="17"/>
  <c r="Q379" i="17"/>
  <c r="Q380" i="17"/>
  <c r="Q381" i="17"/>
  <c r="Q382" i="17"/>
  <c r="Q383" i="17"/>
  <c r="Q384" i="17"/>
  <c r="Q385" i="17"/>
  <c r="Q386" i="17"/>
  <c r="Q387" i="17"/>
  <c r="Q388" i="17"/>
  <c r="Q389" i="17"/>
  <c r="Q390" i="17"/>
  <c r="Q391" i="17"/>
  <c r="Q392" i="17"/>
  <c r="Q393" i="17"/>
  <c r="Q394" i="17"/>
  <c r="Q395" i="17"/>
  <c r="Q396" i="17"/>
  <c r="Q397" i="17"/>
  <c r="Q398" i="17"/>
  <c r="Q399" i="17"/>
  <c r="Q400" i="17"/>
  <c r="Q401" i="17"/>
  <c r="Q402" i="17"/>
  <c r="Q403" i="17"/>
  <c r="Q404" i="17"/>
  <c r="Q405" i="17"/>
  <c r="Q406" i="17"/>
  <c r="Q407" i="17"/>
  <c r="Q408" i="17"/>
  <c r="Q409" i="17"/>
  <c r="Q410" i="17"/>
  <c r="Q411" i="17"/>
  <c r="Q412" i="17"/>
  <c r="Q413" i="17"/>
  <c r="Q414" i="17"/>
  <c r="Q415" i="17"/>
  <c r="Q416" i="17"/>
  <c r="Q417" i="17"/>
  <c r="Q418" i="17"/>
  <c r="Q419" i="17"/>
  <c r="Q420" i="17"/>
  <c r="Q421" i="17"/>
  <c r="Q422" i="17"/>
  <c r="Q423" i="17"/>
  <c r="Q424" i="17"/>
  <c r="Q425" i="17"/>
  <c r="Q426" i="17"/>
  <c r="Q427" i="17"/>
  <c r="Q428" i="17"/>
  <c r="Q429" i="17"/>
  <c r="Q430" i="17"/>
  <c r="Q431" i="17"/>
  <c r="Q432" i="17"/>
  <c r="Q433" i="17"/>
  <c r="Q434" i="17"/>
  <c r="Q435" i="17"/>
  <c r="Q436" i="17"/>
  <c r="Q437" i="17"/>
  <c r="Q438" i="17"/>
  <c r="Q439" i="17"/>
  <c r="Q440" i="17"/>
  <c r="Q441" i="17"/>
  <c r="Q442" i="17"/>
  <c r="Q443" i="17"/>
  <c r="Q444" i="17"/>
  <c r="Q445" i="17"/>
  <c r="Q446" i="17"/>
  <c r="Q447" i="17"/>
  <c r="Q448" i="17"/>
  <c r="Q449" i="17"/>
  <c r="Q450" i="17"/>
  <c r="Q451" i="17"/>
  <c r="Q452" i="17"/>
  <c r="Q453" i="17"/>
  <c r="Q454" i="17"/>
  <c r="Q455" i="17"/>
  <c r="Q456" i="17"/>
  <c r="Q457" i="17"/>
  <c r="Q458" i="17"/>
  <c r="Q459" i="17"/>
  <c r="Q460" i="17"/>
  <c r="Q461" i="17"/>
  <c r="Q462" i="17"/>
  <c r="Q463" i="17"/>
  <c r="Q464" i="17"/>
  <c r="Q465" i="17"/>
  <c r="Q466" i="17"/>
  <c r="Q467" i="17"/>
  <c r="Q468" i="17"/>
  <c r="Q469" i="17"/>
  <c r="Q470" i="17"/>
  <c r="Q471" i="17"/>
  <c r="Q472" i="17"/>
  <c r="Q473" i="17"/>
  <c r="Q474" i="17"/>
  <c r="Q475" i="17"/>
  <c r="Q476" i="17"/>
  <c r="Q477" i="17"/>
  <c r="Q478" i="17"/>
  <c r="Q479" i="17"/>
  <c r="Q480" i="17"/>
  <c r="Q481" i="17"/>
  <c r="Q482" i="17"/>
  <c r="Q483" i="17"/>
  <c r="Q484" i="17"/>
  <c r="Q485" i="17"/>
  <c r="Q486" i="17"/>
  <c r="Q487" i="17"/>
  <c r="Q488" i="17"/>
  <c r="Q489" i="17"/>
  <c r="Q490" i="17"/>
  <c r="Q491" i="17"/>
  <c r="Q492" i="17"/>
  <c r="Q493" i="17"/>
  <c r="Q494" i="17"/>
  <c r="Q495" i="17"/>
  <c r="Q496" i="17"/>
  <c r="Q497" i="17"/>
  <c r="Q498" i="17"/>
  <c r="Q499" i="17"/>
  <c r="Q500" i="17"/>
  <c r="Q501" i="17"/>
  <c r="Q502" i="17"/>
  <c r="Q503" i="17"/>
  <c r="Q504" i="17"/>
  <c r="Q505" i="17"/>
  <c r="Q506" i="17"/>
  <c r="Q507" i="17"/>
  <c r="Q508" i="17"/>
  <c r="Q509" i="17"/>
  <c r="Q510" i="17"/>
  <c r="Q511" i="17"/>
  <c r="Q512" i="17"/>
  <c r="Q513" i="17"/>
  <c r="Q514" i="17"/>
  <c r="Q515" i="17"/>
  <c r="Q516" i="17"/>
  <c r="Q517" i="17"/>
  <c r="Q518" i="17"/>
  <c r="Q519" i="17"/>
  <c r="Q520" i="17"/>
  <c r="Q521" i="17"/>
  <c r="Q522" i="17"/>
  <c r="Q523" i="17"/>
  <c r="Q524" i="17"/>
  <c r="Q525" i="17"/>
  <c r="Q526" i="17"/>
  <c r="Q527" i="17"/>
  <c r="Q528" i="17"/>
  <c r="Q529" i="17"/>
  <c r="Q530" i="17"/>
  <c r="Q531" i="17"/>
  <c r="Q532" i="17"/>
  <c r="Q533" i="17"/>
  <c r="Q534" i="17"/>
  <c r="Q535" i="17"/>
  <c r="Q536" i="17"/>
  <c r="Q537" i="17"/>
  <c r="Q538" i="17"/>
  <c r="Q539" i="17"/>
  <c r="Q540" i="17"/>
  <c r="Q541" i="17"/>
  <c r="Q542" i="17"/>
  <c r="Q543" i="17"/>
  <c r="Q544" i="17"/>
  <c r="Q545" i="17"/>
  <c r="Q546" i="17"/>
  <c r="Q547" i="17"/>
  <c r="Q548" i="17"/>
  <c r="Q549" i="17"/>
  <c r="Q550" i="17"/>
  <c r="Q551" i="17"/>
  <c r="Q552" i="17"/>
  <c r="Q553" i="17"/>
  <c r="Q554" i="17"/>
  <c r="Q555" i="17"/>
  <c r="Q556" i="17"/>
  <c r="Q557" i="17"/>
  <c r="Q558" i="17"/>
  <c r="Q559" i="17"/>
  <c r="Q560" i="17"/>
  <c r="Q561" i="17"/>
  <c r="Q562" i="17"/>
  <c r="Q563" i="17"/>
  <c r="Q564" i="17"/>
  <c r="Q565" i="17"/>
  <c r="Q566" i="17"/>
  <c r="Q567" i="17"/>
  <c r="Q568" i="17"/>
  <c r="Q569" i="17"/>
  <c r="Q570" i="17"/>
  <c r="Q571" i="17"/>
  <c r="Q572" i="17"/>
  <c r="Q573" i="17"/>
  <c r="Q574" i="17"/>
  <c r="Q575" i="17"/>
  <c r="Q576" i="17"/>
  <c r="Q577" i="17"/>
  <c r="Q578" i="17"/>
  <c r="Q579" i="17"/>
  <c r="Q580" i="17"/>
  <c r="Q581" i="17"/>
  <c r="Q582" i="17"/>
  <c r="Q583" i="17"/>
  <c r="Q584" i="17"/>
  <c r="Q585" i="17"/>
  <c r="Q586" i="17"/>
  <c r="Q587" i="17"/>
  <c r="Q588" i="17"/>
  <c r="Q589" i="17"/>
  <c r="Q590" i="17"/>
  <c r="Q591" i="17"/>
  <c r="Q592" i="17"/>
  <c r="Q593" i="17"/>
  <c r="Q594" i="17"/>
  <c r="Q595" i="17"/>
  <c r="Q596" i="17"/>
  <c r="Q597" i="17"/>
  <c r="Q598" i="17"/>
  <c r="Q599" i="17"/>
  <c r="Q600" i="17"/>
  <c r="Q601" i="17"/>
  <c r="Q602" i="17"/>
  <c r="Q603" i="17"/>
  <c r="Q604" i="17"/>
  <c r="Q605" i="17"/>
  <c r="Q606" i="17"/>
  <c r="Q607" i="17"/>
  <c r="Q608" i="17"/>
  <c r="Q609" i="17"/>
  <c r="Q610" i="17"/>
  <c r="Q611" i="17"/>
  <c r="Q612" i="17"/>
  <c r="Q613" i="17"/>
  <c r="Q614" i="17"/>
  <c r="Q615" i="17"/>
  <c r="Q616" i="17"/>
  <c r="Q617" i="17"/>
  <c r="Q618" i="17"/>
  <c r="Q619" i="17"/>
  <c r="Q620" i="17"/>
  <c r="Q621" i="17"/>
  <c r="Q622" i="17"/>
  <c r="Q623" i="17"/>
  <c r="Q624" i="17"/>
  <c r="Q625" i="17"/>
  <c r="Q626" i="17"/>
  <c r="Q627" i="17"/>
  <c r="Q628" i="17"/>
  <c r="Q629" i="17"/>
  <c r="Q630" i="17"/>
  <c r="Q631" i="17"/>
  <c r="Q632" i="17"/>
  <c r="Q633" i="17"/>
  <c r="Q634" i="17"/>
  <c r="Q635" i="17"/>
  <c r="Q636" i="17"/>
  <c r="Q637" i="17"/>
  <c r="Q638" i="17"/>
  <c r="Q639" i="17"/>
  <c r="Q640" i="17"/>
  <c r="Q641" i="17"/>
  <c r="Q642" i="17"/>
  <c r="Q643" i="17"/>
  <c r="Q644" i="17"/>
  <c r="Q645" i="17"/>
  <c r="Q646" i="17"/>
  <c r="Q647" i="17"/>
  <c r="Q648" i="17"/>
  <c r="Q649" i="17"/>
  <c r="Q650" i="17"/>
  <c r="Q651" i="17"/>
  <c r="Q652" i="17"/>
  <c r="Q653" i="17"/>
  <c r="Q654" i="17"/>
  <c r="Q655" i="17"/>
  <c r="Q656" i="17"/>
  <c r="Q657" i="17"/>
  <c r="Q658" i="17"/>
  <c r="Q659" i="17"/>
  <c r="Q660" i="17"/>
  <c r="Q661" i="17"/>
  <c r="Q662" i="17"/>
  <c r="Q663" i="17"/>
  <c r="Q664" i="17"/>
  <c r="Q665" i="17"/>
  <c r="Q666" i="17"/>
  <c r="Q667" i="17"/>
  <c r="Q668" i="17"/>
  <c r="Q669" i="17"/>
  <c r="Q670" i="17"/>
  <c r="Q671" i="17"/>
  <c r="Q672" i="17"/>
  <c r="Q673" i="17"/>
  <c r="Q674" i="17"/>
  <c r="Q675" i="17"/>
  <c r="Q676" i="17"/>
  <c r="Q677" i="17"/>
  <c r="Q678" i="17"/>
  <c r="Q679" i="17"/>
  <c r="Q680" i="17"/>
  <c r="Q681" i="17"/>
  <c r="Q682" i="17"/>
  <c r="Q683" i="17"/>
  <c r="Q684" i="17"/>
  <c r="Q685" i="17"/>
  <c r="Q686" i="17"/>
  <c r="Q687" i="17"/>
  <c r="Q688" i="17"/>
  <c r="Q689" i="17"/>
  <c r="Q690" i="17"/>
  <c r="Q691" i="17"/>
  <c r="Q692" i="17"/>
  <c r="Q693" i="17"/>
  <c r="Q694" i="17"/>
  <c r="Q695" i="17"/>
  <c r="Q696" i="17"/>
  <c r="Q697" i="17"/>
  <c r="Q698" i="17"/>
  <c r="Q699" i="17"/>
  <c r="Q700" i="17"/>
  <c r="Q701" i="17"/>
  <c r="Q702" i="17"/>
  <c r="Q703" i="17"/>
  <c r="Q704" i="17"/>
  <c r="Q705" i="17"/>
  <c r="Q706" i="17"/>
  <c r="Q707" i="17"/>
  <c r="Q708" i="17"/>
  <c r="Q709" i="17"/>
  <c r="Q710" i="17"/>
  <c r="Q711" i="17"/>
  <c r="Q712" i="17"/>
  <c r="Q713" i="17"/>
  <c r="Q714" i="17"/>
  <c r="Q715" i="17"/>
  <c r="Q716" i="17"/>
  <c r="Q717" i="17"/>
  <c r="Q718" i="17"/>
  <c r="Q719" i="17"/>
  <c r="Q720" i="17"/>
  <c r="Q721" i="17"/>
  <c r="Q722" i="17"/>
  <c r="Q723" i="17"/>
  <c r="Q724" i="17"/>
  <c r="Q725" i="17"/>
  <c r="Q726" i="17"/>
  <c r="Q727" i="17"/>
  <c r="Q728" i="17"/>
  <c r="Q729" i="17"/>
  <c r="Q730" i="17"/>
  <c r="Q731" i="17"/>
  <c r="Q732" i="17"/>
  <c r="Q733" i="17"/>
  <c r="Q734" i="17"/>
  <c r="Q735" i="17"/>
  <c r="Q736" i="17"/>
  <c r="Q737" i="17"/>
  <c r="Q738" i="17"/>
  <c r="Q739" i="17"/>
  <c r="Q740" i="17"/>
  <c r="Q741" i="17"/>
  <c r="Q742" i="17"/>
  <c r="Q743" i="17"/>
  <c r="Q744" i="17"/>
  <c r="Q745" i="17"/>
  <c r="Q746" i="17"/>
  <c r="Q747" i="17"/>
  <c r="Q748" i="17"/>
  <c r="Q749" i="17"/>
  <c r="Q750" i="17"/>
  <c r="Q751" i="17"/>
  <c r="Q752" i="17"/>
  <c r="Q753" i="17"/>
  <c r="Q754" i="17"/>
  <c r="Q755" i="17"/>
  <c r="Q756" i="17"/>
  <c r="Q757" i="17"/>
  <c r="Q758" i="17"/>
  <c r="Q759" i="17"/>
  <c r="Q760" i="17"/>
  <c r="Q761" i="17"/>
  <c r="Q762" i="17"/>
  <c r="Q763" i="17"/>
  <c r="Q764" i="17"/>
  <c r="Q765" i="17"/>
  <c r="Q766" i="17"/>
  <c r="Q767" i="17"/>
  <c r="Q768" i="17"/>
  <c r="Q769" i="17"/>
  <c r="Q770" i="17"/>
  <c r="Q771" i="17"/>
  <c r="Q772" i="17"/>
  <c r="Q773" i="17"/>
  <c r="Q774" i="17"/>
  <c r="Q775" i="17"/>
  <c r="Q776" i="17"/>
  <c r="Q777" i="17"/>
  <c r="Q778" i="17"/>
  <c r="Q779" i="17"/>
  <c r="Q780" i="17"/>
  <c r="Q781" i="17"/>
  <c r="Q782" i="17"/>
  <c r="Q783" i="17"/>
  <c r="Q784" i="17"/>
  <c r="Q785" i="17"/>
  <c r="Q786" i="17"/>
  <c r="Q787" i="17"/>
  <c r="Q788" i="17"/>
  <c r="Q789" i="17"/>
  <c r="Q790" i="17"/>
  <c r="Q791" i="17"/>
  <c r="Q792" i="17"/>
  <c r="Q793" i="17"/>
  <c r="Q794" i="17"/>
  <c r="Q795" i="17"/>
  <c r="Q796" i="17"/>
  <c r="Q797" i="17"/>
  <c r="Q798" i="17"/>
  <c r="Q799" i="17"/>
  <c r="Q800" i="17"/>
  <c r="Q801" i="17"/>
  <c r="Q802" i="17"/>
  <c r="Q803" i="17"/>
  <c r="Q804" i="17"/>
  <c r="Q805" i="17"/>
  <c r="Q806" i="17"/>
  <c r="Q807" i="17"/>
  <c r="Q808" i="17"/>
  <c r="Q809" i="17"/>
  <c r="Q810" i="17"/>
  <c r="Q811" i="17"/>
  <c r="Q812" i="17"/>
  <c r="Q813" i="17"/>
  <c r="Q814" i="17"/>
  <c r="Q815" i="17"/>
  <c r="Q816" i="17"/>
  <c r="Q817" i="17"/>
  <c r="Q818" i="17"/>
  <c r="Q819" i="17"/>
  <c r="Q820" i="17"/>
  <c r="Q821" i="17"/>
  <c r="Q822" i="17"/>
  <c r="Q823" i="17"/>
  <c r="Q824" i="17"/>
  <c r="Q825" i="17"/>
  <c r="Q826" i="17"/>
  <c r="Q827" i="17"/>
  <c r="Q828" i="17"/>
  <c r="Q829" i="17"/>
  <c r="Q830" i="17"/>
  <c r="Q831" i="17"/>
  <c r="Q832" i="17"/>
  <c r="Q833" i="17"/>
  <c r="Q834" i="17"/>
  <c r="Q835" i="17"/>
  <c r="Q836" i="17"/>
  <c r="Q837" i="17"/>
  <c r="Q838" i="17"/>
  <c r="Q839" i="17"/>
  <c r="Q840" i="17"/>
  <c r="Q841" i="17"/>
  <c r="Q842" i="17"/>
  <c r="Q843" i="17"/>
  <c r="Q844" i="17"/>
  <c r="Q845" i="17"/>
  <c r="Q846" i="17"/>
  <c r="Q847" i="17"/>
  <c r="Q848" i="17"/>
  <c r="Q849" i="17"/>
  <c r="Q850" i="17"/>
  <c r="Q851" i="17"/>
  <c r="Q852" i="17"/>
  <c r="Q853" i="17"/>
  <c r="Q854" i="17"/>
  <c r="Q855" i="17"/>
  <c r="Q856" i="17"/>
  <c r="Q857" i="17"/>
  <c r="Q858" i="17"/>
  <c r="Q859" i="17"/>
  <c r="Q860" i="17"/>
  <c r="Q861" i="17"/>
  <c r="Q862" i="17"/>
  <c r="Q863" i="17"/>
  <c r="Q864" i="17"/>
  <c r="Q865" i="17"/>
  <c r="Q866" i="17"/>
  <c r="Q867" i="17"/>
  <c r="Q868" i="17"/>
  <c r="Q869" i="17"/>
  <c r="Q870" i="17"/>
  <c r="Q871" i="17"/>
  <c r="Q872" i="17"/>
  <c r="Q873" i="17"/>
  <c r="Q874" i="17"/>
  <c r="Q875" i="17"/>
  <c r="Q876" i="17"/>
  <c r="Q877" i="17"/>
  <c r="Q878" i="17"/>
  <c r="Q879" i="17"/>
  <c r="Q880" i="17"/>
  <c r="Q881" i="17"/>
  <c r="Q882" i="17"/>
  <c r="Q883" i="17"/>
  <c r="Q884" i="17"/>
  <c r="Q885" i="17"/>
  <c r="Q886" i="17"/>
  <c r="Q887" i="17"/>
  <c r="Q888" i="17"/>
  <c r="Q889" i="17"/>
  <c r="Q890" i="17"/>
  <c r="Q891" i="17"/>
  <c r="Q892" i="17"/>
  <c r="Q893" i="17"/>
  <c r="Q894" i="17"/>
  <c r="Q895" i="17"/>
  <c r="Q896" i="17"/>
  <c r="Q897" i="17"/>
  <c r="Q898" i="17"/>
  <c r="Q899" i="17"/>
  <c r="Q900" i="17"/>
  <c r="Q901" i="17"/>
  <c r="Q902" i="17"/>
  <c r="Q903" i="17"/>
  <c r="Q904" i="17"/>
  <c r="Q905" i="17"/>
  <c r="Q906" i="17"/>
  <c r="Q907" i="17"/>
  <c r="Q908" i="17"/>
  <c r="Q909" i="17"/>
  <c r="Q910" i="17"/>
  <c r="Q911" i="17"/>
  <c r="Q912" i="17"/>
  <c r="Q913" i="17"/>
  <c r="Q914" i="17"/>
  <c r="Q915" i="17"/>
  <c r="Q916" i="17"/>
  <c r="Q917" i="17"/>
  <c r="Q918" i="17"/>
  <c r="Q919" i="17"/>
  <c r="Q920" i="17"/>
  <c r="Q921" i="17"/>
  <c r="Q922" i="17"/>
  <c r="Q923" i="17"/>
  <c r="Q924" i="17"/>
  <c r="Q925" i="17"/>
  <c r="Q926" i="17"/>
  <c r="Q927" i="17"/>
  <c r="Q928" i="17"/>
  <c r="Q929" i="17"/>
  <c r="Q930" i="17"/>
  <c r="Q931" i="17"/>
  <c r="Q932" i="17"/>
  <c r="Q933" i="17"/>
  <c r="Q934" i="17"/>
  <c r="Q935" i="17"/>
  <c r="Q936" i="17"/>
  <c r="Q937" i="17"/>
  <c r="Q938" i="17"/>
  <c r="Q939" i="17"/>
  <c r="Q940" i="17"/>
  <c r="Q941" i="17"/>
  <c r="Q942" i="17"/>
  <c r="Q943" i="17"/>
  <c r="Q944" i="17"/>
  <c r="Q945" i="17"/>
  <c r="Q946" i="17"/>
  <c r="Q947" i="17"/>
  <c r="Q948" i="17"/>
  <c r="Q949" i="17"/>
  <c r="Q950" i="17"/>
  <c r="Q951" i="17"/>
  <c r="Q952" i="17"/>
  <c r="Q953" i="17"/>
  <c r="Q954" i="17"/>
  <c r="Q955" i="17"/>
  <c r="Q956" i="17"/>
  <c r="Q957" i="17"/>
  <c r="Q958" i="17"/>
  <c r="Q959" i="17"/>
  <c r="Q960" i="17"/>
  <c r="Q961" i="17"/>
  <c r="Q962" i="17"/>
  <c r="Q963" i="17"/>
  <c r="Q964" i="17"/>
  <c r="Q965" i="17"/>
  <c r="Q966" i="17"/>
  <c r="Q967" i="17"/>
  <c r="Q968" i="17"/>
  <c r="Q969" i="17"/>
  <c r="Q970" i="17"/>
  <c r="Q971" i="17"/>
  <c r="Q972" i="17"/>
  <c r="Q973" i="17"/>
  <c r="Q974" i="17"/>
  <c r="Q975" i="17"/>
  <c r="Q976" i="17"/>
  <c r="Q977" i="17"/>
  <c r="Q978" i="17"/>
  <c r="Q979" i="17"/>
  <c r="Q980" i="17"/>
  <c r="Q981" i="17"/>
  <c r="Q982" i="17"/>
  <c r="Q983" i="17"/>
  <c r="Q984" i="17"/>
  <c r="Q985" i="17"/>
  <c r="Q986" i="17"/>
  <c r="Q987" i="17"/>
  <c r="Q988" i="17"/>
  <c r="Q989" i="17"/>
  <c r="Q990" i="17"/>
  <c r="Q991" i="17"/>
  <c r="Q992" i="17"/>
  <c r="Q993" i="17"/>
  <c r="Q994" i="17"/>
  <c r="Q995" i="17"/>
  <c r="Q996" i="17"/>
  <c r="Q997" i="17"/>
  <c r="Q998" i="17"/>
  <c r="Q999" i="17"/>
  <c r="Q1000" i="17"/>
  <c r="Q1001" i="17"/>
  <c r="Q1002" i="17"/>
  <c r="Q1003" i="17"/>
  <c r="Q1004" i="17"/>
  <c r="Q1005" i="17"/>
  <c r="Q1006" i="17"/>
  <c r="Q1007" i="17"/>
  <c r="Q1008" i="17"/>
  <c r="Q1009" i="17"/>
  <c r="Q1010" i="17"/>
  <c r="Q1011" i="17"/>
  <c r="Q1012" i="17"/>
  <c r="Q1013" i="17"/>
  <c r="Q1014" i="17"/>
  <c r="Q1015" i="17"/>
  <c r="Q1016" i="17"/>
  <c r="Q1017" i="17"/>
  <c r="Q1018" i="17"/>
  <c r="Q1019" i="17"/>
  <c r="Q1020" i="17"/>
  <c r="Q1021" i="17"/>
  <c r="Q1022" i="17"/>
  <c r="Q1023" i="17"/>
  <c r="Q1024" i="17"/>
  <c r="Q1025" i="17"/>
  <c r="Q1026" i="17"/>
  <c r="Q1027" i="17"/>
  <c r="Q1028" i="17"/>
  <c r="Q1029" i="17"/>
  <c r="Q1030" i="17"/>
  <c r="Q1031" i="17"/>
  <c r="Q1032" i="17"/>
  <c r="Q1033" i="17"/>
  <c r="Q1034" i="17"/>
  <c r="Q1035" i="17"/>
  <c r="Q1036" i="17"/>
  <c r="Q1037" i="17"/>
  <c r="Q1038" i="17"/>
  <c r="Q1039" i="17"/>
  <c r="Q1040" i="17"/>
  <c r="Q1041" i="17"/>
  <c r="Q1042" i="17"/>
  <c r="Q1043" i="17"/>
  <c r="Q1044" i="17"/>
  <c r="Q1045" i="17"/>
  <c r="Q1046" i="17"/>
  <c r="Q1047" i="17"/>
  <c r="Q1048" i="17"/>
  <c r="Q1049" i="17"/>
  <c r="Q1050" i="17"/>
  <c r="Q1051" i="17"/>
  <c r="Q1052" i="17"/>
  <c r="Q1053" i="17"/>
  <c r="Q1054" i="17"/>
  <c r="Q1055" i="17"/>
  <c r="Q1056" i="17"/>
  <c r="Q1057" i="17"/>
  <c r="Q1058" i="17"/>
  <c r="Q1059" i="17"/>
  <c r="Q1060" i="17"/>
  <c r="Q1061" i="17"/>
  <c r="Q1062" i="17"/>
  <c r="Q1063" i="17"/>
  <c r="Q1064" i="17"/>
  <c r="Q1065" i="17"/>
  <c r="Q1066" i="17"/>
  <c r="Q1067" i="17"/>
  <c r="Q1068" i="17"/>
  <c r="Q1069" i="17"/>
  <c r="Q1070" i="17"/>
  <c r="Q1071" i="17"/>
  <c r="Q1072" i="17"/>
  <c r="Q1073" i="17"/>
  <c r="Q1074" i="17"/>
  <c r="Q1075" i="17"/>
  <c r="Q1076" i="17"/>
  <c r="Q1077" i="17"/>
  <c r="Q1078" i="17"/>
  <c r="Q1079" i="17"/>
  <c r="Q1080" i="17"/>
  <c r="Q1081" i="17"/>
  <c r="Q1082" i="17"/>
  <c r="Q1083" i="17"/>
  <c r="Q1084" i="17"/>
  <c r="Q1085" i="17"/>
  <c r="Q1086" i="17"/>
  <c r="Q1087" i="17"/>
  <c r="Q1088" i="17"/>
  <c r="Q1089" i="17"/>
  <c r="Q1090" i="17"/>
  <c r="Q1091" i="17"/>
  <c r="Q1092" i="17"/>
  <c r="Q1093" i="17"/>
  <c r="Q1094" i="17"/>
  <c r="Q1095" i="17"/>
  <c r="Q1096" i="17"/>
  <c r="Q1097" i="17"/>
  <c r="Q1098" i="17"/>
  <c r="Q1099" i="17"/>
  <c r="Q1100" i="17"/>
  <c r="Q1101" i="17"/>
  <c r="Q1102" i="17"/>
  <c r="Q1103" i="17"/>
  <c r="Q1104" i="17"/>
  <c r="Q1105" i="17"/>
  <c r="Q1106" i="17"/>
  <c r="Q1107" i="17"/>
  <c r="Q1108" i="17"/>
  <c r="Q1109" i="17"/>
  <c r="Q1110" i="17"/>
  <c r="Q1111" i="17"/>
  <c r="Q1112" i="17"/>
  <c r="Q1113" i="17"/>
  <c r="Q1114" i="17"/>
  <c r="Q1115" i="17"/>
  <c r="Q1116" i="17"/>
  <c r="Q1117" i="17"/>
  <c r="Q1118" i="17"/>
  <c r="Q1119" i="17"/>
  <c r="Q1120" i="17"/>
  <c r="Q1121" i="17"/>
  <c r="Q1122" i="17"/>
  <c r="Q1123" i="17"/>
  <c r="Q1124" i="17"/>
  <c r="Q1125" i="17"/>
  <c r="Q1126" i="17"/>
  <c r="Q1127" i="17"/>
  <c r="Q1128" i="17"/>
  <c r="Q1129" i="17"/>
  <c r="Q1130" i="17"/>
  <c r="Q1131" i="17"/>
  <c r="Q1132" i="17"/>
  <c r="Q1133" i="17"/>
  <c r="Q1134" i="17"/>
  <c r="Q1135" i="17"/>
  <c r="Q1136" i="17"/>
  <c r="Q1137" i="17"/>
  <c r="Q1138" i="17"/>
  <c r="Q1139" i="17"/>
  <c r="Q1140" i="17"/>
  <c r="Q1141" i="17"/>
  <c r="Q1142" i="17"/>
  <c r="Q1143" i="17"/>
  <c r="Q1144" i="17"/>
  <c r="Q1145" i="17"/>
  <c r="Q1146" i="17"/>
  <c r="Q1147" i="17"/>
  <c r="Q1148" i="17"/>
  <c r="Q1149" i="17"/>
  <c r="Q1150" i="17"/>
  <c r="Q1151" i="17"/>
  <c r="Q1152" i="17"/>
  <c r="Q1153" i="17"/>
  <c r="Q1154" i="17"/>
  <c r="Q1155" i="17"/>
  <c r="Q1156" i="17"/>
  <c r="Q1157" i="17"/>
  <c r="Q1158" i="17"/>
  <c r="Q1159" i="17"/>
  <c r="Q1160" i="17"/>
  <c r="Q1161" i="17"/>
  <c r="Q1162" i="17"/>
  <c r="Q1163" i="17"/>
  <c r="Q1164" i="17"/>
  <c r="Q1165" i="17"/>
  <c r="Q1166" i="17"/>
  <c r="Q1167" i="17"/>
  <c r="Q1168" i="17"/>
  <c r="Q1169" i="17"/>
  <c r="Q1170" i="17"/>
  <c r="Q1171" i="17"/>
  <c r="Q1172" i="17"/>
  <c r="Q1173" i="17"/>
  <c r="Q1174" i="17"/>
  <c r="Q1175" i="17"/>
  <c r="Q1176" i="17"/>
  <c r="Q1177" i="17"/>
  <c r="Q1178" i="17"/>
  <c r="Q1179" i="17"/>
  <c r="Q1180" i="17"/>
  <c r="Q1181" i="17"/>
  <c r="Q1182" i="17"/>
  <c r="Q1183" i="17"/>
  <c r="Q1184" i="17"/>
  <c r="Q1185" i="17"/>
  <c r="Q1186" i="17"/>
  <c r="Q1187" i="17"/>
  <c r="Q1188" i="17"/>
  <c r="Q1189" i="17"/>
  <c r="Q1190" i="17"/>
  <c r="Q1191" i="17"/>
  <c r="Q1192" i="17"/>
  <c r="Q1193" i="17"/>
  <c r="Q1194" i="17"/>
  <c r="Q1195" i="17"/>
  <c r="Q1196" i="17"/>
  <c r="Q1197" i="17"/>
  <c r="Q1198" i="17"/>
  <c r="Q1199" i="17"/>
  <c r="Q1200" i="17"/>
  <c r="Q1201" i="17"/>
  <c r="Q1202" i="17"/>
  <c r="Q1203" i="17"/>
  <c r="Q1204" i="17"/>
  <c r="Q1205" i="17"/>
  <c r="Q1206" i="17"/>
  <c r="Q1207" i="17"/>
  <c r="Q1208" i="17"/>
  <c r="Q1209" i="17"/>
  <c r="Q1210" i="17"/>
  <c r="Q1211" i="17"/>
  <c r="Q1212" i="17"/>
  <c r="Q1213" i="17"/>
  <c r="Q1214" i="17"/>
  <c r="Q1215" i="17"/>
  <c r="Q1216" i="17"/>
  <c r="Q1217" i="17"/>
  <c r="Q1218" i="17"/>
  <c r="Q1219" i="17"/>
  <c r="Q1220" i="17"/>
  <c r="Q1221" i="17"/>
  <c r="Q1222" i="17"/>
  <c r="Q1223" i="17"/>
  <c r="Q1224" i="17"/>
  <c r="Q1225" i="17"/>
  <c r="Q1226" i="17"/>
  <c r="Q1227" i="17"/>
  <c r="Q1228" i="17"/>
  <c r="Q1229" i="17"/>
  <c r="Q1230" i="17"/>
  <c r="Q1231" i="17"/>
  <c r="Q1232" i="17"/>
  <c r="Q1233" i="17"/>
  <c r="Q1234" i="17"/>
  <c r="Q1235" i="17"/>
  <c r="Q1236" i="17"/>
  <c r="Q1237" i="17"/>
  <c r="Q1238" i="17"/>
  <c r="Q1239" i="17"/>
  <c r="Q1240" i="17"/>
  <c r="Q1241" i="17"/>
  <c r="Q1242" i="17"/>
  <c r="Q1243" i="17"/>
  <c r="Q1244" i="17"/>
  <c r="Q1245" i="17"/>
  <c r="Q1246" i="17"/>
  <c r="Q1247" i="17"/>
  <c r="Q1248" i="17"/>
  <c r="Q1249" i="17"/>
  <c r="Q1250" i="17"/>
  <c r="Q1251" i="17"/>
  <c r="Q1252" i="17"/>
  <c r="Q1253" i="17"/>
  <c r="Q1254" i="17"/>
  <c r="Q1255" i="17"/>
  <c r="Q1256" i="17"/>
  <c r="Q1257" i="17"/>
  <c r="Q1258" i="17"/>
  <c r="Q1259" i="17"/>
  <c r="Q1260" i="17"/>
  <c r="Q1261" i="17"/>
  <c r="Q1262" i="17"/>
  <c r="Q1263" i="17"/>
  <c r="Q1264" i="17"/>
  <c r="Q1265" i="17"/>
  <c r="Q1266" i="17"/>
  <c r="Q1267" i="17"/>
  <c r="Q1268" i="17"/>
  <c r="Q1269" i="17"/>
  <c r="Q1270" i="17"/>
  <c r="Q1271" i="17"/>
  <c r="Q1272" i="17"/>
  <c r="Q1273" i="17"/>
  <c r="Q1274" i="17"/>
  <c r="Q1275" i="17"/>
  <c r="Q1276" i="17"/>
  <c r="Q1277" i="17"/>
  <c r="Q1278" i="17"/>
  <c r="Q1279" i="17"/>
  <c r="Q1280" i="17"/>
  <c r="Q1281" i="17"/>
  <c r="Q1282" i="17"/>
  <c r="Q1283" i="17"/>
  <c r="Q1284" i="17"/>
  <c r="Q1285" i="17"/>
  <c r="Q1286" i="17"/>
  <c r="Q1287" i="17"/>
  <c r="Q1288" i="17"/>
  <c r="Q1289" i="17"/>
  <c r="Q1290" i="17"/>
  <c r="Q1291" i="17"/>
  <c r="Q1292" i="17"/>
  <c r="Q1293" i="17"/>
  <c r="Q1294" i="17"/>
  <c r="Q1295" i="17"/>
  <c r="Q1296" i="17"/>
  <c r="Q1297" i="17"/>
  <c r="Q1298" i="17"/>
  <c r="Q1299" i="17"/>
  <c r="Q1300" i="17"/>
  <c r="Q1301" i="17"/>
  <c r="Q1302" i="17"/>
  <c r="Q1303" i="17"/>
  <c r="Q1304" i="17"/>
  <c r="Q1305" i="17"/>
  <c r="Q1306" i="17"/>
  <c r="Q1307" i="17"/>
  <c r="Q1308" i="17"/>
  <c r="Q1309" i="17"/>
  <c r="Q1310" i="17"/>
  <c r="Q1311" i="17"/>
  <c r="Q1312" i="17"/>
  <c r="Q1313" i="17"/>
  <c r="Q1314" i="17"/>
  <c r="Q1315" i="17"/>
  <c r="Q1316" i="17"/>
  <c r="Q1317" i="17"/>
  <c r="Q1318" i="17"/>
  <c r="Q1319" i="17"/>
  <c r="Q1320" i="17"/>
  <c r="Q1321" i="17"/>
  <c r="Q1322" i="17"/>
  <c r="Q1323" i="17"/>
  <c r="Q1324" i="17"/>
  <c r="Q1325" i="17"/>
  <c r="Q1326" i="17"/>
  <c r="Q1327" i="17"/>
  <c r="Q1328" i="17"/>
  <c r="Q1329" i="17"/>
  <c r="Q1330" i="17"/>
  <c r="Q1331" i="17"/>
  <c r="Q1332" i="17"/>
  <c r="Q1333" i="17"/>
  <c r="Q1334" i="17"/>
  <c r="Q1335" i="17"/>
  <c r="Q1336" i="17"/>
  <c r="Q1337" i="17"/>
  <c r="Q1338" i="17"/>
  <c r="Q1339" i="17"/>
  <c r="Q1340" i="17"/>
  <c r="Q1341" i="17"/>
  <c r="Q1342" i="17"/>
  <c r="Q1343" i="17"/>
  <c r="Q1344" i="17"/>
  <c r="Q1345" i="17"/>
  <c r="Q1346" i="17"/>
  <c r="Q1347" i="17"/>
  <c r="Q1348" i="17"/>
  <c r="Q1349" i="17"/>
  <c r="Q1350" i="17"/>
  <c r="Q1351" i="17"/>
  <c r="Q1352" i="17"/>
  <c r="Q1353" i="17"/>
  <c r="Q1354" i="17"/>
  <c r="Q1355" i="17"/>
  <c r="Q1356" i="17"/>
  <c r="Q1357" i="17"/>
  <c r="Q1358" i="17"/>
  <c r="Q1359" i="17"/>
  <c r="Q1360" i="17"/>
  <c r="Q1361" i="17"/>
  <c r="Q1362" i="17"/>
  <c r="Q1363" i="17"/>
  <c r="Q1364" i="17"/>
  <c r="Q1365" i="17"/>
  <c r="Q1366" i="17"/>
  <c r="Q1367" i="17"/>
  <c r="Q1368" i="17"/>
  <c r="Q1369" i="17"/>
  <c r="Q1370" i="17"/>
  <c r="Q1371" i="17"/>
  <c r="Q1372" i="17"/>
  <c r="Q1373" i="17"/>
  <c r="Q1374" i="17"/>
  <c r="Q1375" i="17"/>
  <c r="Q1376" i="17"/>
  <c r="Q1377" i="17"/>
  <c r="Q1378" i="17"/>
  <c r="Q1379" i="17"/>
  <c r="Q1380" i="17"/>
  <c r="Q1381" i="17"/>
  <c r="Q1382" i="17"/>
  <c r="Q1383" i="17"/>
  <c r="Q1384" i="17"/>
  <c r="Q1385" i="17"/>
  <c r="Q1386" i="17"/>
  <c r="Q1387" i="17"/>
  <c r="Q1388" i="17"/>
  <c r="Q1389" i="17"/>
  <c r="Q1390" i="17"/>
  <c r="Q1391" i="17"/>
  <c r="Q1392" i="17"/>
  <c r="Q1393" i="17"/>
  <c r="Q1394" i="17"/>
  <c r="Q1395" i="17"/>
  <c r="Q1396" i="17"/>
  <c r="Q1397" i="17"/>
  <c r="Q1398" i="17"/>
  <c r="Q1399" i="17"/>
  <c r="Q1400" i="17"/>
  <c r="Q1401" i="17"/>
  <c r="Q1402" i="17"/>
  <c r="Q1403" i="17"/>
  <c r="Q1404" i="17"/>
  <c r="Q1405" i="17"/>
  <c r="Q1406" i="17"/>
  <c r="Q1407" i="17"/>
  <c r="Q1408" i="17"/>
  <c r="Q1409" i="17"/>
  <c r="Q1410" i="17"/>
  <c r="Q1411" i="17"/>
  <c r="Q1412" i="17"/>
  <c r="Q1413" i="17"/>
  <c r="Q1414" i="17"/>
  <c r="Q1415" i="17"/>
  <c r="Q1416" i="17"/>
  <c r="Q1417" i="17"/>
  <c r="Q1418" i="17"/>
  <c r="Q1419" i="17"/>
  <c r="Q1420" i="17"/>
  <c r="Q1421" i="17"/>
  <c r="Q1422" i="17"/>
  <c r="Q1423" i="17"/>
  <c r="Q1424" i="17"/>
  <c r="Q1425" i="17"/>
  <c r="Q1426" i="17"/>
  <c r="Q1427" i="17"/>
  <c r="Q1428" i="17"/>
  <c r="Q1429" i="17"/>
  <c r="Q1430" i="17"/>
  <c r="Q1431" i="17"/>
  <c r="Q1432" i="17"/>
  <c r="Q1433" i="17"/>
  <c r="Q1434" i="17"/>
  <c r="Q1435" i="17"/>
  <c r="Q1436" i="17"/>
  <c r="Q1437" i="17"/>
  <c r="Q1438" i="17"/>
  <c r="Q1439" i="17"/>
  <c r="Q1440" i="17"/>
  <c r="Q1441" i="17"/>
  <c r="Q1442" i="17"/>
  <c r="Q1443" i="17"/>
  <c r="Q1444" i="17"/>
  <c r="Q1445" i="17"/>
  <c r="Q1446" i="17"/>
  <c r="Q1447" i="17"/>
  <c r="Q1448" i="17"/>
  <c r="Q1449" i="17"/>
  <c r="Q1450" i="17"/>
  <c r="Q1451" i="17"/>
  <c r="Q1452" i="17"/>
  <c r="Q1453" i="17"/>
  <c r="Q1454" i="17"/>
  <c r="Q1455" i="17"/>
  <c r="Q1456" i="17"/>
  <c r="Q1457" i="17"/>
  <c r="Q1458" i="17"/>
  <c r="Q1459" i="17"/>
  <c r="Q1460" i="17"/>
  <c r="Q1461" i="17"/>
  <c r="Q1462" i="17"/>
  <c r="Q1463" i="17"/>
  <c r="Q1464" i="17"/>
  <c r="Q1465" i="17"/>
  <c r="Q1466" i="17"/>
  <c r="Q1467" i="17"/>
  <c r="Q1468" i="17"/>
  <c r="Q1469" i="17"/>
  <c r="Q1470" i="17"/>
  <c r="Q1471" i="17"/>
  <c r="Q1472" i="17"/>
  <c r="Q1473" i="17"/>
  <c r="Q1474" i="17"/>
  <c r="Q1475" i="17"/>
  <c r="Q1476" i="17"/>
  <c r="Q1477" i="17"/>
  <c r="Q1478" i="17"/>
  <c r="Q1479" i="17"/>
  <c r="Q1480" i="17"/>
  <c r="Q1481" i="17"/>
  <c r="Q1482" i="17"/>
  <c r="Q1483" i="17"/>
  <c r="Q1484" i="17"/>
  <c r="Q1485" i="17"/>
  <c r="Q1486" i="17"/>
  <c r="Q1487" i="17"/>
  <c r="Q1488" i="17"/>
  <c r="Q1489" i="17"/>
  <c r="Q1490" i="17"/>
  <c r="Q1491" i="17"/>
  <c r="Q1492" i="17"/>
  <c r="Q1493" i="17"/>
  <c r="Q1494" i="17"/>
  <c r="Q1495" i="17"/>
  <c r="Q1496" i="17"/>
  <c r="Q1497" i="17"/>
  <c r="Q1498" i="17"/>
  <c r="Q1499" i="17"/>
  <c r="Q1500" i="17"/>
  <c r="Q1501" i="17"/>
  <c r="Q1502" i="17"/>
  <c r="Q1503" i="17"/>
  <c r="Q1504" i="17"/>
  <c r="Q1505" i="17"/>
  <c r="Q1506" i="17"/>
  <c r="Q1507" i="17"/>
  <c r="Q1508" i="17"/>
  <c r="Q1509" i="17"/>
  <c r="Q1510" i="17"/>
  <c r="Q1511" i="17"/>
  <c r="Q1512" i="17"/>
  <c r="Q1513" i="17"/>
  <c r="Q1514" i="17"/>
  <c r="Q1515" i="17"/>
  <c r="Q1516" i="17"/>
  <c r="Q1517" i="17"/>
  <c r="Q1518" i="17"/>
  <c r="Q1519" i="17"/>
  <c r="Q1520" i="17"/>
  <c r="Q1521" i="17"/>
  <c r="Q1522" i="17"/>
  <c r="Q1523" i="17"/>
  <c r="Q1524" i="17"/>
  <c r="Q1525" i="17"/>
  <c r="Q1526" i="17"/>
  <c r="Q1527" i="17"/>
  <c r="Q1528" i="17"/>
  <c r="Q1529" i="17"/>
  <c r="Q1530" i="17"/>
  <c r="Q1531" i="17"/>
  <c r="Q1532" i="17"/>
  <c r="Q1533" i="17"/>
  <c r="Q1534" i="17"/>
  <c r="Q1535" i="17"/>
  <c r="Q1536" i="17"/>
  <c r="Q1537" i="17"/>
  <c r="Q1538" i="17"/>
  <c r="Q1539" i="17"/>
  <c r="Q1540" i="17"/>
  <c r="Q1541" i="17"/>
  <c r="Q1542" i="17"/>
  <c r="Q1543" i="17"/>
  <c r="Q1544" i="17"/>
  <c r="Q1545" i="17"/>
  <c r="Q1546" i="17"/>
  <c r="Q1547" i="17"/>
  <c r="Q1548" i="17"/>
  <c r="Q1549" i="17"/>
  <c r="Q1550" i="17"/>
  <c r="Q1551" i="17"/>
  <c r="Q1552" i="17"/>
  <c r="Q1553" i="17"/>
  <c r="Q1554" i="17"/>
  <c r="Q1555" i="17"/>
  <c r="Q1556" i="17"/>
  <c r="Q1557" i="17"/>
  <c r="Q1558" i="17"/>
  <c r="Q1559" i="17"/>
  <c r="Q1560" i="17"/>
  <c r="Q1561" i="17"/>
  <c r="Q1562" i="17"/>
  <c r="Q1563" i="17"/>
  <c r="Q1564" i="17"/>
  <c r="Q1565" i="17"/>
  <c r="Q1566" i="17"/>
  <c r="Q1567" i="17"/>
  <c r="Q1568" i="17"/>
  <c r="Q1569" i="17"/>
  <c r="Q1570" i="17"/>
  <c r="Q1571" i="17"/>
  <c r="Q1572" i="17"/>
  <c r="Q1573" i="17"/>
  <c r="Q1574" i="17"/>
  <c r="Q1575" i="17"/>
  <c r="Q1576" i="17"/>
  <c r="Q1577" i="17"/>
  <c r="Q1578" i="17"/>
  <c r="Q1579" i="17"/>
  <c r="Q1580" i="17"/>
  <c r="Q1581" i="17"/>
  <c r="Q1582" i="17"/>
  <c r="Q1583" i="17"/>
  <c r="Q1584" i="17"/>
  <c r="Q1585" i="17"/>
  <c r="Q1586" i="17"/>
  <c r="Q1587" i="17"/>
  <c r="Q1588" i="17"/>
  <c r="Q1589" i="17"/>
  <c r="Q1590" i="17"/>
  <c r="Q1591" i="17"/>
  <c r="Q1592" i="17"/>
  <c r="Q1593" i="17"/>
  <c r="Q1594" i="17"/>
  <c r="Q1595" i="17"/>
  <c r="Q1596" i="17"/>
  <c r="Q1597" i="17"/>
  <c r="Q1598" i="17"/>
  <c r="Q1599" i="17"/>
  <c r="Q1600" i="17"/>
  <c r="Q1601" i="17"/>
  <c r="Q1602" i="17"/>
  <c r="Q1603" i="17"/>
  <c r="Q1604" i="17"/>
  <c r="Q1605" i="17"/>
  <c r="Q1606" i="17"/>
  <c r="Q1607" i="17"/>
  <c r="Q1608" i="17"/>
  <c r="Q1609" i="17"/>
  <c r="Q1610" i="17"/>
  <c r="Q1611" i="17"/>
  <c r="Q1612" i="17"/>
  <c r="Q1613" i="17"/>
  <c r="Q1614" i="17"/>
  <c r="Q1615" i="17"/>
  <c r="Q1616" i="17"/>
  <c r="Q1617" i="17"/>
  <c r="Q1618" i="17"/>
  <c r="Q1619" i="17"/>
  <c r="Q1620" i="17"/>
  <c r="Q1621" i="17"/>
  <c r="Q1622" i="17"/>
  <c r="Q1623" i="17"/>
  <c r="Q1624" i="17"/>
  <c r="Q1625" i="17"/>
  <c r="Q1626" i="17"/>
  <c r="Q1627" i="17"/>
  <c r="Q1628" i="17"/>
  <c r="Q1629" i="17"/>
  <c r="Q1630" i="17"/>
  <c r="Q1631" i="17"/>
  <c r="Q1632" i="17"/>
  <c r="Q1633" i="17"/>
  <c r="Q1634" i="17"/>
  <c r="Q1635" i="17"/>
  <c r="Q1636" i="17"/>
  <c r="Q1637" i="17"/>
  <c r="Q1638" i="17"/>
  <c r="Q1639" i="17"/>
  <c r="Q1640" i="17"/>
  <c r="Q1641" i="17"/>
  <c r="Q1642" i="17"/>
  <c r="Q1643" i="17"/>
  <c r="Q1644" i="17"/>
  <c r="Q1645" i="17"/>
  <c r="Q1646" i="17"/>
  <c r="Q1647" i="17"/>
  <c r="Q1648" i="17"/>
  <c r="Q1649" i="17"/>
  <c r="Q1650" i="17"/>
  <c r="Q1651" i="17"/>
  <c r="Q1652" i="17"/>
  <c r="Q1653" i="17"/>
  <c r="Q1654" i="17"/>
  <c r="Q1655" i="17"/>
  <c r="Q1656" i="17"/>
  <c r="Q1657" i="17"/>
  <c r="Q1658" i="17"/>
  <c r="Q1659" i="17"/>
  <c r="Q1660" i="17"/>
  <c r="Q1661" i="17"/>
  <c r="Q1662" i="17"/>
  <c r="Q1663" i="17"/>
  <c r="Q1664" i="17"/>
  <c r="Q1665" i="17"/>
  <c r="Q1666" i="17"/>
  <c r="Q1667" i="17"/>
  <c r="Q1668" i="17"/>
  <c r="Q1669" i="17"/>
  <c r="Q1670" i="17"/>
  <c r="Q1671" i="17"/>
  <c r="Q1672" i="17"/>
  <c r="Q1673" i="17"/>
  <c r="Q1674" i="17"/>
  <c r="Q1675" i="17"/>
  <c r="Q1676" i="17"/>
  <c r="Q1677" i="17"/>
  <c r="Q1678" i="17"/>
  <c r="Q1679" i="17"/>
  <c r="Q1680" i="17"/>
  <c r="Q1681" i="17"/>
  <c r="Q1682" i="17"/>
  <c r="Q1683" i="17"/>
  <c r="Q1684" i="17"/>
  <c r="Q1685" i="17"/>
  <c r="Q1686" i="17"/>
  <c r="Q1687" i="17"/>
  <c r="Q1688" i="17"/>
  <c r="Q1689" i="17"/>
  <c r="Q1690" i="17"/>
  <c r="Q1691" i="17"/>
  <c r="Q1692" i="17"/>
  <c r="Q1693" i="17"/>
  <c r="Q1694" i="17"/>
  <c r="Q1695" i="17"/>
  <c r="Q1696" i="17"/>
  <c r="Q1697" i="17"/>
  <c r="Q1698" i="17"/>
  <c r="Q1699" i="17"/>
  <c r="Q1700" i="17"/>
  <c r="Q1701" i="17"/>
  <c r="Q1702" i="17"/>
  <c r="Q1703" i="17"/>
  <c r="Q1704" i="17"/>
  <c r="Q1705" i="17"/>
  <c r="Q1706" i="17"/>
  <c r="Q1707" i="17"/>
  <c r="Q1708" i="17"/>
  <c r="Q1709" i="17"/>
  <c r="Q1710" i="17"/>
  <c r="Q1711" i="17"/>
  <c r="Q1712" i="17"/>
  <c r="Q1713" i="17"/>
  <c r="Q1714" i="17"/>
  <c r="Q1715" i="17"/>
  <c r="Q1716" i="17"/>
  <c r="Q1717" i="17"/>
  <c r="Q1718" i="17"/>
  <c r="Q1719" i="17"/>
  <c r="Q1720" i="17"/>
  <c r="Q1721" i="17"/>
  <c r="Q1722" i="17"/>
  <c r="Q1723" i="17"/>
  <c r="Q1724" i="17"/>
  <c r="Q1725" i="17"/>
  <c r="Q1726" i="17"/>
  <c r="Q1727" i="17"/>
  <c r="Q1728" i="17"/>
  <c r="Q1729" i="17"/>
  <c r="Q1730" i="17"/>
  <c r="Q1731" i="17"/>
  <c r="Q1732" i="17"/>
  <c r="Q1733" i="17"/>
  <c r="Q1734" i="17"/>
  <c r="Q1735" i="17"/>
  <c r="Q1736" i="17"/>
  <c r="Q1737" i="17"/>
  <c r="Q1738" i="17"/>
  <c r="Q1739" i="17"/>
  <c r="Q1740" i="17"/>
  <c r="Q1741" i="17"/>
  <c r="Q1742" i="17"/>
  <c r="Q1743" i="17"/>
  <c r="Q1744" i="17"/>
  <c r="Q1745" i="17"/>
  <c r="Q1746" i="17"/>
  <c r="Q1747" i="17"/>
  <c r="Q1748" i="17"/>
  <c r="Q1749" i="17"/>
  <c r="Q1750" i="17"/>
  <c r="Q1751" i="17"/>
  <c r="Q1752" i="17"/>
  <c r="Q1753" i="17"/>
  <c r="Q1754" i="17"/>
  <c r="Q1755" i="17"/>
  <c r="Q1756" i="17"/>
  <c r="Q1757" i="17"/>
  <c r="Q1758" i="17"/>
  <c r="Q1759" i="17"/>
  <c r="Q1760" i="17"/>
  <c r="Q1761" i="17"/>
  <c r="Q1762" i="17"/>
  <c r="Q1763" i="17"/>
  <c r="Q1764" i="17"/>
  <c r="Q1765" i="17"/>
  <c r="Q1766" i="17"/>
  <c r="Q1767" i="17"/>
  <c r="Q1768" i="17"/>
  <c r="Q1769" i="17"/>
  <c r="Q1770" i="17"/>
  <c r="Q1771" i="17"/>
  <c r="Q1772" i="17"/>
  <c r="Q1773" i="17"/>
  <c r="Q1774" i="17"/>
  <c r="Q1775" i="17"/>
  <c r="Q1776" i="17"/>
  <c r="Q1777" i="17"/>
  <c r="Q1778" i="17"/>
  <c r="Q1779" i="17"/>
  <c r="Q1780" i="17"/>
  <c r="Q1781" i="17"/>
  <c r="Q1782" i="17"/>
  <c r="Q1783" i="17"/>
  <c r="Q1784" i="17"/>
  <c r="Q1785" i="17"/>
  <c r="Q1786" i="17"/>
  <c r="Q1787" i="17"/>
  <c r="Q1788" i="17"/>
  <c r="Q1789" i="17"/>
  <c r="Q1790" i="17"/>
  <c r="Q1791" i="17"/>
  <c r="Q1792" i="17"/>
  <c r="Q1793" i="17"/>
  <c r="Q1794" i="17"/>
  <c r="Q1795" i="17"/>
  <c r="Q1796" i="17"/>
  <c r="Q1797" i="17"/>
  <c r="Q1798" i="17"/>
  <c r="Q1799" i="17"/>
  <c r="Q1800" i="17"/>
  <c r="Q1801" i="17"/>
  <c r="Q1802" i="17"/>
  <c r="Q1803" i="17"/>
  <c r="Q1804" i="17"/>
  <c r="Q1805" i="17"/>
  <c r="Q1806" i="17"/>
  <c r="Q1807" i="17"/>
  <c r="Q1808" i="17"/>
  <c r="Q1809" i="17"/>
  <c r="Q1810" i="17"/>
  <c r="Q1811" i="17"/>
  <c r="Q1812" i="17"/>
  <c r="Q1813" i="17"/>
  <c r="Q1814" i="17"/>
  <c r="Q1815" i="17"/>
  <c r="Q1816" i="17"/>
  <c r="Q1817" i="17"/>
  <c r="Q1818" i="17"/>
  <c r="Q1819" i="17"/>
  <c r="Q1820" i="17"/>
  <c r="Q1821" i="17"/>
  <c r="Q1822" i="17"/>
  <c r="Q1823" i="17"/>
  <c r="Q1824" i="17"/>
  <c r="Q1825" i="17"/>
  <c r="Q1826" i="17"/>
  <c r="Q1827" i="17"/>
  <c r="Q1828" i="17"/>
  <c r="Q1829" i="17"/>
  <c r="Q1830" i="17"/>
  <c r="Q1831" i="17"/>
  <c r="Q1832" i="17"/>
  <c r="Q1833" i="17"/>
  <c r="Q1834" i="17"/>
  <c r="Q1835" i="17"/>
  <c r="Q1836" i="17"/>
  <c r="Q1837" i="17"/>
  <c r="Q1838" i="17"/>
  <c r="Q1839" i="17"/>
  <c r="Q1840" i="17"/>
  <c r="Q1841" i="17"/>
  <c r="Q1842" i="17"/>
  <c r="Q1843" i="17"/>
  <c r="Q1844" i="17"/>
  <c r="Q1845" i="17"/>
  <c r="Q1846" i="17"/>
  <c r="Q1847" i="17"/>
  <c r="Q1848" i="17"/>
  <c r="Q1849" i="17"/>
  <c r="Q1850" i="17"/>
  <c r="Q1851" i="17"/>
  <c r="Q1852" i="17"/>
  <c r="Q1853" i="17"/>
  <c r="Q1854" i="17"/>
  <c r="Q1855" i="17"/>
  <c r="Q1856" i="17"/>
  <c r="Q1857" i="17"/>
  <c r="Q1858" i="17"/>
  <c r="Q1859" i="17"/>
  <c r="Q1860" i="17"/>
  <c r="Q1861" i="17"/>
  <c r="Q1862" i="17"/>
  <c r="Q1863" i="17"/>
  <c r="Q1864" i="17"/>
  <c r="Q1865" i="17"/>
  <c r="Q1866" i="17"/>
  <c r="Q1867" i="17"/>
  <c r="Q1868" i="17"/>
  <c r="Q1869" i="17"/>
  <c r="Q1870" i="17"/>
  <c r="Q1871" i="17"/>
  <c r="Q1872" i="17"/>
  <c r="Q1873" i="17"/>
  <c r="Q1874" i="17"/>
  <c r="Q1875" i="17"/>
  <c r="Q1876" i="17"/>
  <c r="Q1877" i="17"/>
  <c r="Q1878" i="17"/>
  <c r="Q1879" i="17"/>
  <c r="Q1880" i="17"/>
  <c r="Q1881" i="17"/>
  <c r="Q1882" i="17"/>
  <c r="Q1883" i="17"/>
  <c r="Q1884" i="17"/>
  <c r="Q1885" i="17"/>
  <c r="Q1886" i="17"/>
  <c r="Q1887" i="17"/>
  <c r="Q1888" i="17"/>
  <c r="Q1889" i="17"/>
  <c r="Q1890" i="17"/>
  <c r="Q1891" i="17"/>
  <c r="Q1892" i="17"/>
  <c r="Q1893" i="17"/>
  <c r="Q1894" i="17"/>
  <c r="Q1895" i="17"/>
  <c r="Q1896" i="17"/>
  <c r="Q1897" i="17"/>
  <c r="Q1898" i="17"/>
  <c r="Q1899" i="17"/>
  <c r="Q1900" i="17"/>
  <c r="Q1901" i="17"/>
  <c r="Q1902" i="17"/>
  <c r="Q1903" i="17"/>
  <c r="Q1904" i="17"/>
  <c r="Q1905" i="17"/>
  <c r="Q1906" i="17"/>
  <c r="Q1907" i="17"/>
  <c r="Q1908" i="17"/>
  <c r="Q1909" i="17"/>
  <c r="Q1910" i="17"/>
  <c r="Q1911" i="17"/>
  <c r="Q1912" i="17"/>
  <c r="Q1913" i="17"/>
  <c r="Q1914" i="17"/>
  <c r="Q1915" i="17"/>
  <c r="Q1916" i="17"/>
  <c r="Q1917" i="17"/>
  <c r="Q1918" i="17"/>
  <c r="Q1919" i="17"/>
  <c r="Q1920" i="17"/>
  <c r="Q1921" i="17"/>
  <c r="Q1922" i="17"/>
  <c r="Q1923" i="17"/>
  <c r="Q1924" i="17"/>
  <c r="Q1925" i="17"/>
  <c r="Q1926" i="17"/>
  <c r="Q1927" i="17"/>
  <c r="Q1928" i="17"/>
  <c r="Q1929" i="17"/>
  <c r="Q1930" i="17"/>
  <c r="Q1931" i="17"/>
  <c r="Q1932" i="17"/>
  <c r="Q1933" i="17"/>
  <c r="Q1934" i="17"/>
  <c r="Q1935" i="17"/>
  <c r="Q1936" i="17"/>
  <c r="Q1937" i="17"/>
  <c r="Q1938" i="17"/>
  <c r="Q1939" i="17"/>
  <c r="Q1940" i="17"/>
  <c r="Q1941" i="17"/>
  <c r="Q1942" i="17"/>
  <c r="Q1943" i="17"/>
  <c r="Q1944" i="17"/>
  <c r="Q1945" i="17"/>
  <c r="Q1946" i="17"/>
  <c r="Q1947" i="17"/>
  <c r="Q1948" i="17"/>
  <c r="Q1949" i="17"/>
  <c r="Q1950" i="17"/>
  <c r="Q1951" i="17"/>
  <c r="Q1952" i="17"/>
  <c r="Q1953" i="17"/>
  <c r="Q1954" i="17"/>
  <c r="Q1955" i="17"/>
  <c r="Q1956" i="17"/>
  <c r="Q1957" i="17"/>
  <c r="Q1958" i="17"/>
  <c r="Q1959" i="17"/>
  <c r="Q1960" i="17"/>
  <c r="Q1961" i="17"/>
  <c r="Q1962" i="17"/>
  <c r="Q1963" i="17"/>
  <c r="Q1964" i="17"/>
  <c r="Q1965" i="17"/>
  <c r="Q1966" i="17"/>
  <c r="Q1967" i="17"/>
  <c r="Q1968" i="17"/>
  <c r="Q1969" i="17"/>
  <c r="Q1970" i="17"/>
  <c r="Q1971" i="17"/>
  <c r="Q1972" i="17"/>
  <c r="Q1973" i="17"/>
  <c r="Q1974" i="17"/>
  <c r="Q1975" i="17"/>
  <c r="Q1976" i="17"/>
  <c r="Q1977" i="17"/>
  <c r="Q1978" i="17"/>
  <c r="Q1979" i="17"/>
  <c r="Q1980" i="17"/>
  <c r="Q1981" i="17"/>
  <c r="Q1982" i="17"/>
  <c r="Q1983" i="17"/>
  <c r="Q1984" i="17"/>
  <c r="Q1985" i="17"/>
  <c r="Q1986" i="17"/>
  <c r="Q1987" i="17"/>
  <c r="Q1988" i="17"/>
  <c r="Q1989" i="17"/>
  <c r="Q1990" i="17"/>
  <c r="Q1991" i="17"/>
  <c r="Q1992" i="17"/>
  <c r="Q1993" i="17"/>
  <c r="Q1994" i="17"/>
  <c r="Q1995" i="17"/>
  <c r="Q1996" i="17"/>
  <c r="Q1997" i="17"/>
  <c r="Q1998" i="17"/>
  <c r="Q1999" i="17"/>
  <c r="Q2000" i="17"/>
  <c r="Q2001" i="17"/>
  <c r="D2007" i="17"/>
  <c r="D2006" i="17"/>
  <c r="D2005" i="17"/>
  <c r="D2015" i="17" l="1"/>
  <c r="D2016" i="17"/>
  <c r="D2017" i="17"/>
  <c r="D2018" i="17"/>
  <c r="D2019" i="17"/>
  <c r="D2008"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5963F4-D8A9-4A12-886F-57C4D27BE28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7FDEA0D-8069-48F7-B2E6-0A3B2B319B00}" name="WorksheetConnection_Excel analysis -Final Assessment_@2Days.xlsx!Mahmoud" type="102" refreshedVersion="8" minRefreshableVersion="5">
    <extLst>
      <ext xmlns:x15="http://schemas.microsoft.com/office/spreadsheetml/2010/11/main" uri="{DE250136-89BD-433C-8126-D09CA5730AF9}">
        <x15:connection id="Mahmoud">
          <x15:rangePr sourceName="_xlcn.WorksheetConnection_ExcelanalysisFinalAssessment_2Days.xlsxMahmoud1"/>
        </x15:connection>
      </ext>
    </extLst>
  </connection>
  <connection id="3" xr16:uid="{B8506D63-9360-43B3-B35D-DEDA43275CFA}" name="WorksheetConnection_Excel analysis -Final Assessment_@2Days.xlsx!Table3" type="102" refreshedVersion="8" minRefreshableVersion="5">
    <extLst>
      <ext xmlns:x15="http://schemas.microsoft.com/office/spreadsheetml/2010/11/main" uri="{DE250136-89BD-433C-8126-D09CA5730AF9}">
        <x15:connection id="Table3" autoDelete="1">
          <x15:rangePr sourceName="_xlcn.WorksheetConnection_ExcelanalysisFinalAssessment_2Days.xlsxTable3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<sst xmlns="http://schemas.openxmlformats.org/spreadsheetml/2006/main" count="28183" uniqueCount="1669">
  <si>
    <t>Product</t>
  </si>
  <si>
    <t>Quantity</t>
  </si>
  <si>
    <t>Date</t>
  </si>
  <si>
    <t>Branch</t>
  </si>
  <si>
    <t>G. Segment</t>
  </si>
  <si>
    <t>Class</t>
  </si>
  <si>
    <t>Unit Cost</t>
  </si>
  <si>
    <t>Unit Price</t>
  </si>
  <si>
    <t>COGS</t>
  </si>
  <si>
    <t>Sales</t>
  </si>
  <si>
    <t>Marasa Matrouh</t>
  </si>
  <si>
    <t>Alexandria</t>
  </si>
  <si>
    <t>Nokia Lumia  - 4G</t>
  </si>
  <si>
    <t>Smartphones</t>
  </si>
  <si>
    <t>Alex</t>
  </si>
  <si>
    <t>Samsung Galaxy Note 10.1</t>
  </si>
  <si>
    <t>Tablets</t>
  </si>
  <si>
    <t>Zagazig</t>
  </si>
  <si>
    <t>Delta</t>
  </si>
  <si>
    <t>Samsung Galaxy Note3 (32GB) - 4G</t>
  </si>
  <si>
    <t>Mansoura</t>
  </si>
  <si>
    <t>Samsung Galaxy S3 (16GB) - 3G</t>
  </si>
  <si>
    <t>Ismailia</t>
  </si>
  <si>
    <t>Canal</t>
  </si>
  <si>
    <t>Minia</t>
  </si>
  <si>
    <t>Upper Egypt</t>
  </si>
  <si>
    <t>Samsung Galaxy S4 (16GB) - 4G</t>
  </si>
  <si>
    <t>Portsaied</t>
  </si>
  <si>
    <t>iPhone 5S (64GB)</t>
  </si>
  <si>
    <t>Cairo</t>
  </si>
  <si>
    <t>G. Cairo</t>
  </si>
  <si>
    <t>Giza</t>
  </si>
  <si>
    <t>iPhone 5C (16GB)</t>
  </si>
  <si>
    <t>iPhone 5C (32GB)</t>
  </si>
  <si>
    <t>Aswan</t>
  </si>
  <si>
    <t>iPhone 5S (32GB)</t>
  </si>
  <si>
    <t xml:space="preserve">Samsung Galaxy S4 Zoom - 3G  </t>
  </si>
  <si>
    <t>iPhone 5S (16GB)</t>
  </si>
  <si>
    <t>HTC ONE (32GB) Dual Sim - 3G</t>
  </si>
  <si>
    <t>Samsung Galaxy Note3 (32GB) - 3G</t>
  </si>
  <si>
    <t>Sony Xperia Z</t>
  </si>
  <si>
    <t>Samsung Galaxy S4  (16GB) - 3G</t>
  </si>
  <si>
    <t>Microsoft Surface Pro 2</t>
  </si>
  <si>
    <t>HTC One - (32GB) - 4G</t>
  </si>
  <si>
    <t>Gov:</t>
  </si>
  <si>
    <t>Group:</t>
  </si>
  <si>
    <t>insert piviot chart for all piviots and link them together</t>
  </si>
  <si>
    <t>●</t>
  </si>
  <si>
    <t>insert slicer for each piviot</t>
  </si>
  <si>
    <t>Count profit by category and sub category &amp; segment</t>
  </si>
  <si>
    <t>Calculate discount by 5% on profit</t>
  </si>
  <si>
    <t>sum of profit by region and segment</t>
  </si>
  <si>
    <t>Avgerage Profit by region</t>
  </si>
  <si>
    <t>** all answers in one book with the folowing Info:</t>
  </si>
  <si>
    <t>Satuden Name:</t>
  </si>
  <si>
    <t>Delivery Period:</t>
  </si>
  <si>
    <t>Row ID</t>
  </si>
  <si>
    <t>Ship Mode</t>
  </si>
  <si>
    <t>Segment</t>
  </si>
  <si>
    <t>City</t>
  </si>
  <si>
    <t>State</t>
  </si>
  <si>
    <t>Region</t>
  </si>
  <si>
    <t>Category</t>
  </si>
  <si>
    <t>Sub-Category</t>
  </si>
  <si>
    <t>Product Name</t>
  </si>
  <si>
    <t>Discount</t>
  </si>
  <si>
    <t>Profit</t>
  </si>
  <si>
    <t>Second Class</t>
  </si>
  <si>
    <t>Consumer</t>
  </si>
  <si>
    <t>Henderson</t>
  </si>
  <si>
    <t>Kentucky</t>
  </si>
  <si>
    <t>South</t>
  </si>
  <si>
    <t>Furniture</t>
  </si>
  <si>
    <t>Bookcases</t>
  </si>
  <si>
    <t>Bush Somerset Collection Bookcase</t>
  </si>
  <si>
    <t>Chairs</t>
  </si>
  <si>
    <t>Hon Deluxe Fabric Upholstered Stacking Chairs, Rounded Back</t>
  </si>
  <si>
    <t>Corporate</t>
  </si>
  <si>
    <t>Los Angeles</t>
  </si>
  <si>
    <t>California</t>
  </si>
  <si>
    <t>West</t>
  </si>
  <si>
    <t>Office Supplies</t>
  </si>
  <si>
    <t>Labels</t>
  </si>
  <si>
    <t>Self-Adhesive Address Labels for Typewriters by Universal</t>
  </si>
  <si>
    <t>Standard Class</t>
  </si>
  <si>
    <t>Fort Lauderdale</t>
  </si>
  <si>
    <t>Florida</t>
  </si>
  <si>
    <t>Tables</t>
  </si>
  <si>
    <t>Bretford CR4500 Series Slim Rectangular Table</t>
  </si>
  <si>
    <t>Storage</t>
  </si>
  <si>
    <t>Eldon Fold 'N Roll Cart System</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</si>
  <si>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</si>
  <si>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</si>
  <si>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</si>
  <si>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</si>
  <si>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</si>
  <si>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</si>
  <si>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</si>
  <si>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</si>
  <si>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</si>
  <si>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</si>
  <si>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</si>
  <si>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</si>
  <si>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</si>
  <si>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Concord</t>
  </si>
  <si>
    <t>North Carolina</t>
  </si>
  <si>
    <t>Paper</t>
  </si>
  <si>
    <t>Xerox 1967</t>
  </si>
  <si>
    <t>Seattle</t>
  </si>
  <si>
    <t>Washington</t>
  </si>
  <si>
    <t>Fellowes PB200 Plastic Comb Binding Machine</t>
  </si>
  <si>
    <t>Home Office</t>
  </si>
  <si>
    <t>Fort Worth</t>
  </si>
  <si>
    <t>Texas</t>
  </si>
  <si>
    <t>Central</t>
  </si>
  <si>
    <t>Holmes Replacement Filter for HEPA Air Cleaner, Very Large Room, HEPA Filter</t>
  </si>
  <si>
    <t>Storex DuraTech Recycled Plastic Frosted Binders</t>
  </si>
  <si>
    <t>Madison</t>
  </si>
  <si>
    <t>Wisconsin</t>
  </si>
  <si>
    <t>Stur-D-Stor Shelving, Vertical 5-Shelf: 72"H x 36"W x 18 1/2"D</t>
  </si>
  <si>
    <t>West Jordan</t>
  </si>
  <si>
    <t>Utah</t>
  </si>
  <si>
    <t>Fellowes Super Stor/Drawer</t>
  </si>
  <si>
    <t>San Francisco</t>
  </si>
  <si>
    <t>Newell 341</t>
  </si>
  <si>
    <t>Cisco SPA 501G IP Phone</t>
  </si>
  <si>
    <t>Wilson Jones Hanging View Binder, White, 1"</t>
  </si>
  <si>
    <t>Fremont</t>
  </si>
  <si>
    <t>Nebraska</t>
  </si>
  <si>
    <t>Newell 318</t>
  </si>
  <si>
    <t>Acco Six-Outlet Power Strip, 4' Cord Length</t>
  </si>
  <si>
    <t>Philadelphia</t>
  </si>
  <si>
    <t>Pennsylvania</t>
  </si>
  <si>
    <t>East</t>
  </si>
  <si>
    <t>Global Deluxe Stacking Chair, Gray</t>
  </si>
  <si>
    <t>Orem</t>
  </si>
  <si>
    <t>Wilson Jones Active Use Binders</t>
  </si>
  <si>
    <t>Accessories</t>
  </si>
  <si>
    <t>Imation 8GB Mini TravelDrive USB 2.0 Flash Drive</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</si>
  <si>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</si>
  <si>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</si>
  <si>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</si>
  <si>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</si>
  <si>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</si>
  <si>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</si>
  <si>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</si>
  <si>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</si>
  <si>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Houston</t>
  </si>
  <si>
    <t>Easy-staple paper</t>
  </si>
  <si>
    <t>First Class</t>
  </si>
  <si>
    <t>Richardson</t>
  </si>
  <si>
    <t>GE 30524EE4</t>
  </si>
  <si>
    <t>Electrix Architect's Clamp-On Swing Arm Lamp, Black</t>
  </si>
  <si>
    <t>#10-4 1/8" x 9 1/2" Premium Diagonal Seam Envelopes</t>
  </si>
  <si>
    <t>Atlantic Metals Mobile 3-Shelf Bookcases, Custom Colors</t>
  </si>
  <si>
    <t>Global Fabric Manager's Chair, Dark Gray</t>
  </si>
  <si>
    <t>Plantronics HL10 Handset Lifter</t>
  </si>
  <si>
    <t>Naperville</t>
  </si>
  <si>
    <t>Illinois</t>
  </si>
  <si>
    <t>Panasonic Kx-TS550</t>
  </si>
  <si>
    <t>Eldon Base for stackable storage shelf, platinum</t>
  </si>
  <si>
    <t>Melbourne</t>
  </si>
  <si>
    <t>Advantus 10-Drawer Portable Organizer, Chrome Metal Frame, Smoke Drawers</t>
  </si>
  <si>
    <t>Eagan</t>
  </si>
  <si>
    <t>Minnesota</t>
  </si>
  <si>
    <t>Verbatim 25 GB 6x Blu-ray Single Layer Recordable Disc, 25/Pack</t>
  </si>
  <si>
    <t>Wilson Jones Leather-Like Binders with DublLock Round Rings</t>
  </si>
  <si>
    <t>Westland</t>
  </si>
  <si>
    <t>Michigan</t>
  </si>
  <si>
    <t>Gould Plastics 9-Pocket Panel Bin, 18-3/8w x 5-1/4d x 20-1/2h, Black</t>
  </si>
  <si>
    <t>Dover</t>
  </si>
  <si>
    <t>Delaware</t>
  </si>
  <si>
    <t>Imation 8gb Micro Traveldrive Usb 2.0 Flash Drive</t>
  </si>
  <si>
    <t>LF Elite 3D Dazzle Designer Hard Case Cover, Lf Stylus Pen and Wiper For Apple Iphone 5c Mini Lite</t>
  </si>
  <si>
    <t>New Albany</t>
  </si>
  <si>
    <t>Indiana</t>
  </si>
  <si>
    <t>C-Line Peel &amp; Stick Add-On Filing Pockets, 8-3/4 x 5-1/8, 10/Pack</t>
  </si>
  <si>
    <t>Avery 485</t>
  </si>
  <si>
    <t>Longer-Life Soft White Bulbs</t>
  </si>
  <si>
    <t>Global Leather Task Chair, Black</t>
  </si>
  <si>
    <t>New York City</t>
  </si>
  <si>
    <t>New York</t>
  </si>
  <si>
    <t>Fasteners</t>
  </si>
  <si>
    <t>Advantus Push Pins</t>
  </si>
  <si>
    <t>AT&amp;T CL83451 4-Handset Telephone</t>
  </si>
  <si>
    <t>Troy</t>
  </si>
  <si>
    <t>Home/Office Personal File Carts</t>
  </si>
  <si>
    <t>Xerox 232</t>
  </si>
  <si>
    <t>Novimex Turbo Task Chair</t>
  </si>
  <si>
    <t>Array Parchment Paper, Assorted Colors</t>
  </si>
  <si>
    <t>Plastic Binding Combs</t>
  </si>
  <si>
    <t>Prang Dustless Chalk Sticks</t>
  </si>
  <si>
    <t>Verbatim 25 GB 6x Blu-ray Single Layer Recordable Disc, 3/Pack</t>
  </si>
  <si>
    <t>Acco PRESSTEX Data Binder with Storage Hooks, Dark Blue, 14 7/8" X 11"</t>
  </si>
  <si>
    <t>Xerox 1943</t>
  </si>
  <si>
    <t>Luxo Economy Swing Arm Lamp</t>
  </si>
  <si>
    <t>Chicago</t>
  </si>
  <si>
    <t>Global Value Mid-Back Manager's Chair, Gray</t>
  </si>
  <si>
    <t>Gilbert</t>
  </si>
  <si>
    <t>Arizona</t>
  </si>
  <si>
    <t>Hunt BOSTON Model 1606 High-Volume Electric Pencil Sharpener, Beige</t>
  </si>
  <si>
    <t>netTALK DUO VoIP Telephone Service</t>
  </si>
  <si>
    <t>Springfield</t>
  </si>
  <si>
    <t>Virginia</t>
  </si>
  <si>
    <t>Snap-A-Way Black Print Carbonless Ruled Speed Letter, Triplicate</t>
  </si>
  <si>
    <t>Avery Binding System Hidden Tab Executive Style Index Sets</t>
  </si>
  <si>
    <t>Jackson</t>
  </si>
  <si>
    <t>Telephone Message Books with Fax/Mobile Section, 5 1/2" x 3 3/16"</t>
  </si>
  <si>
    <t>Memphis</t>
  </si>
  <si>
    <t>Tennessee</t>
  </si>
  <si>
    <t>High-Back Leather Manager's Chair</t>
  </si>
  <si>
    <t>Tenex Traditional Chairmats for Medium Pile Carpet, Standard Lip, 36" x 48"</t>
  </si>
  <si>
    <t>Safco Industrial Wire Shelving System</t>
  </si>
  <si>
    <t>Economy Binders</t>
  </si>
  <si>
    <t>6" Cubicle Wall Clock, Black</t>
  </si>
  <si>
    <t>SimpliFile Personal File, Black Granite, 15w x 6-15/16d x 11-1/4h</t>
  </si>
  <si>
    <t>Eldon Expressions Desk Accessory, Wood Pencil Holder, Oak</t>
  </si>
  <si>
    <t>Decatur</t>
  </si>
  <si>
    <t>Alabama</t>
  </si>
  <si>
    <t>1.7 Cubic Foot Compact "Cube" Office Refrigerators</t>
  </si>
  <si>
    <t>Avery Heavy-Duty EZD  Binder With Locking Rings</t>
  </si>
  <si>
    <t>Premium Writing Pencils, Soft, #2 by Central Association for the Blind</t>
  </si>
  <si>
    <t>Sortfiler Multipurpose Personal File Organizer, Black</t>
  </si>
  <si>
    <t>Durham</t>
  </si>
  <si>
    <t>Jet-Pak Recycled Peel 'N' Seal Padded Mailers</t>
  </si>
  <si>
    <t>Safco Industrial Wire Shelving</t>
  </si>
  <si>
    <t>Columbia</t>
  </si>
  <si>
    <t>South Carolina</t>
  </si>
  <si>
    <t>Novimex Swivel Fabric Task Chair</t>
  </si>
  <si>
    <t>Rochester</t>
  </si>
  <si>
    <t>Logitech LS21 Speaker System - PC Multimedia - 2.1-CH - Wired</t>
  </si>
  <si>
    <t>Avery 511</t>
  </si>
  <si>
    <t>Eldon Portable Mobile Manager</t>
  </si>
  <si>
    <t>Turquoise Lead Holder with Pocket Clip</t>
  </si>
  <si>
    <t>Xerox 1995</t>
  </si>
  <si>
    <t>Minneapolis</t>
  </si>
  <si>
    <t>Xerox 1999</t>
  </si>
  <si>
    <t>Seth Thomas 13 1/2" Wall Clock</t>
  </si>
  <si>
    <t>Ibico Standard Transparent Covers</t>
  </si>
  <si>
    <t>Portland</t>
  </si>
  <si>
    <t>Oregon</t>
  </si>
  <si>
    <t>Flexible Leather- Look Classic Collection Ring Binder</t>
  </si>
  <si>
    <t>9-3/4 Diameter Round Wall Clock</t>
  </si>
  <si>
    <t>Trimflex Flexible Post Binders</t>
  </si>
  <si>
    <t>Saint Paul</t>
  </si>
  <si>
    <t>Fellowes Basic Home/Office Series Surge Protectors</t>
  </si>
  <si>
    <t>Avery Personal Creations Heavyweight Cards</t>
  </si>
  <si>
    <t>SanDisk Ultra 64 GB MicroSDHC Class 10 Memory Card</t>
  </si>
  <si>
    <t>Avery Hidden Tab Dividers for Binding Systems</t>
  </si>
  <si>
    <t>Universal Premium White Copier/Laser Paper (20Lb. and 87 Bright)</t>
  </si>
  <si>
    <t>Aurora</t>
  </si>
  <si>
    <t>Colorado</t>
  </si>
  <si>
    <t>Logitech K350 2.4Ghz Wireless Keyboard</t>
  </si>
  <si>
    <t>Deflect-o DuraMat Lighweight, Studded, Beveled Mat for Low Pile Carpeting</t>
  </si>
  <si>
    <t>Avery Trapezoid Ring Binder, 3" Capacity, Black, 1040 sheets</t>
  </si>
  <si>
    <t>Charlotte</t>
  </si>
  <si>
    <t>Memorex Mini Travel Drive 8 GB USB 2.0 Flash Drive</t>
  </si>
  <si>
    <t>Speck Products Candyshell Flip Case</t>
  </si>
  <si>
    <t>Newell Chalk Holder</t>
  </si>
  <si>
    <t>Orland Park</t>
  </si>
  <si>
    <t>Logitech Gaming G510s - Keyboard</t>
  </si>
  <si>
    <t>Magnifier Swing Arm Lamp</t>
  </si>
  <si>
    <t>Urbandale</t>
  </si>
  <si>
    <t>Iowa</t>
  </si>
  <si>
    <t>Hunt PowerHouse Electric Pencil Sharpener, Blue</t>
  </si>
  <si>
    <t>Avery Durable Plastic 1" Binders</t>
  </si>
  <si>
    <t>Columbus</t>
  </si>
  <si>
    <t>Ohio</t>
  </si>
  <si>
    <t>OIC Colored Binder Clips, Assorted Sizes</t>
  </si>
  <si>
    <t>Redi-Strip #10 Envelopes, 4 1/8 x 9 1/2</t>
  </si>
  <si>
    <t>Xerox 1921</t>
  </si>
  <si>
    <t>Tyvek  Top-Opening Peel &amp; Seel Envelopes, Plain White</t>
  </si>
  <si>
    <t>Hon Racetrack Conference Tables</t>
  </si>
  <si>
    <t>Bristol</t>
  </si>
  <si>
    <t>GBC DocuBind 300 Electric Binding Machine</t>
  </si>
  <si>
    <t>Wilmington</t>
  </si>
  <si>
    <t>Artistic Insta-Plaque</t>
  </si>
  <si>
    <t>Companion Letter/Legal File, Black</t>
  </si>
  <si>
    <t>Globe Weis Peel &amp; Seel First Class Envelopes</t>
  </si>
  <si>
    <t>KLD Oscar II Style Snap-on Ultra Thin Side Flip Synthetic Leather Cover Case for HTC One HTC M7</t>
  </si>
  <si>
    <t>Global Deluxe High-Back Manager's Chair</t>
  </si>
  <si>
    <t>Bloomington</t>
  </si>
  <si>
    <t>Bevis 44 x 96 Conference Tables</t>
  </si>
  <si>
    <t>Phoenix</t>
  </si>
  <si>
    <t>Avery Durable Slant Ring Binders, No Labels</t>
  </si>
  <si>
    <t>Trav-L-File Heavy-Duty Shuttle II, Black</t>
  </si>
  <si>
    <t>Global Task Chair, Black</t>
  </si>
  <si>
    <t>Eldon Cleatmat Plus Chair Mats for High Pile Carpets</t>
  </si>
  <si>
    <t>Anker 36W 4-Port USB Wall Charger Travel Power Adapter for iPhone 5s 5c 5</t>
  </si>
  <si>
    <t>Xerox 1916</t>
  </si>
  <si>
    <t>Staples</t>
  </si>
  <si>
    <t>Roseville</t>
  </si>
  <si>
    <t>Xerox 195</t>
  </si>
  <si>
    <t>Xerox 1880</t>
  </si>
  <si>
    <t>Sanford Colorific Colored Pencils, 12/Box</t>
  </si>
  <si>
    <t>Ideal Clamps</t>
  </si>
  <si>
    <t>GBC Wire Binding Strips</t>
  </si>
  <si>
    <t>Supplies</t>
  </si>
  <si>
    <t>Fiskars Softgrip Scissors</t>
  </si>
  <si>
    <t>Newell 343</t>
  </si>
  <si>
    <t>Convenience Packs of Business Envelopes</t>
  </si>
  <si>
    <t>Xerox 1911</t>
  </si>
  <si>
    <t>Independence</t>
  </si>
  <si>
    <t>Missouri</t>
  </si>
  <si>
    <t>Sanyo 2.5 Cubic Foot Mid-Size Office Refrigerators</t>
  </si>
  <si>
    <t>Pasadena</t>
  </si>
  <si>
    <t>Newark</t>
  </si>
  <si>
    <t>Seth Thomas 14" Putty-Colored Wall Clock</t>
  </si>
  <si>
    <t>Franklin</t>
  </si>
  <si>
    <t>Plantronics Cordless Phone Headset with In-line Volume - M214C</t>
  </si>
  <si>
    <t>Anker Astro 15000mAh USB Portable Charger</t>
  </si>
  <si>
    <t>GBC Prestige Therm-A-Bind Covers</t>
  </si>
  <si>
    <t>Scottsdale</t>
  </si>
  <si>
    <t>Belkin 7 Outlet SurgeMaster Surge Protector with Phone Protection</t>
  </si>
  <si>
    <t>Jabra BIZ 2300 Duo QD Duo Corded Headset</t>
  </si>
  <si>
    <t>San Jose</t>
  </si>
  <si>
    <t>Southworth 25% Cotton Antique Laid Paper &amp; Envelopes</t>
  </si>
  <si>
    <t>Xerox 1883</t>
  </si>
  <si>
    <t>Tenex Personal Project File with Scoop Front Design, Black</t>
  </si>
  <si>
    <t>Newell 311</t>
  </si>
  <si>
    <t>Edmond</t>
  </si>
  <si>
    <t>Oklahoma</t>
  </si>
  <si>
    <t>Avery 519</t>
  </si>
  <si>
    <t>Avaya 5420 Digital phone</t>
  </si>
  <si>
    <t>Xerox 1920</t>
  </si>
  <si>
    <t>Lenovo 17-Key USB Numeric Keypad</t>
  </si>
  <si>
    <t>Carlsbad</t>
  </si>
  <si>
    <t>New Mexico</t>
  </si>
  <si>
    <t>Staple envelope</t>
  </si>
  <si>
    <t>Wilson Jones International Size A4 Ring Binders</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</si>
  <si>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</si>
  <si>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</si>
  <si>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</si>
  <si>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</si>
  <si>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</si>
  <si>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</si>
  <si>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</si>
  <si>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</si>
  <si>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</si>
  <si>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Adams Phone Message Book, Professional, 400 Message Capacity, 5 3/6” x 11”</t>
  </si>
  <si>
    <t>Xerox 1913</t>
  </si>
  <si>
    <t>Global Value Steno Chair, Gray</t>
  </si>
  <si>
    <t>Kensington 7 Outlet MasterPiece HOMEOFFICE Power Control Center</t>
  </si>
  <si>
    <t>Avery 51</t>
  </si>
  <si>
    <t>Acco 7-Outlet Masterpiece Power Center, Wihtout Fax/Phone Line Protection</t>
  </si>
  <si>
    <t>Padded Folding Chairs, Black, 4/Carton</t>
  </si>
  <si>
    <t>Acme Rosewood Handle Letter Opener</t>
  </si>
  <si>
    <t>Sanford Colorific Eraseable Coloring Pencils, 12 Count</t>
  </si>
  <si>
    <t>Tenex File Box, Personal Filing Tote with Lid, Black</t>
  </si>
  <si>
    <t>Imation Secure+ Hardware Encrypted USB 2.0 Flash Drive; 16GB</t>
  </si>
  <si>
    <t>Monroe</t>
  </si>
  <si>
    <t>Louisiana</t>
  </si>
  <si>
    <t>AT&amp;T TR1909W</t>
  </si>
  <si>
    <t>Nokia Lumia 521 (T-Mobile)</t>
  </si>
  <si>
    <t>HP Standard 104 key PS/2 Keyboard</t>
  </si>
  <si>
    <t>Fairfield</t>
  </si>
  <si>
    <t>Connecticut</t>
  </si>
  <si>
    <t>Avery Poly Binder Pockets</t>
  </si>
  <si>
    <t>SanDisk Ultra 32 GB MicroSDHC Class 10 Memory Card</t>
  </si>
  <si>
    <t>Grand Prairie</t>
  </si>
  <si>
    <t>Personal Filing Tote with Lid, Black/Gray</t>
  </si>
  <si>
    <t>Atlantic Metals Mobile 4-Shelf Bookcases, Custom Colors</t>
  </si>
  <si>
    <t>I Need's 3d Hello Kitty Hybrid Silicone Case Cover for HTC One X 4g with 3d Hello Kitty Stylus Pen Green/pink</t>
  </si>
  <si>
    <t>Xerox 205</t>
  </si>
  <si>
    <t>4009 Highlighters by Sanford</t>
  </si>
  <si>
    <t>Redlands</t>
  </si>
  <si>
    <t>Hamilton</t>
  </si>
  <si>
    <t>Binney &amp; Smith Crayola Metallic Colored Pencils, 8-Color Set</t>
  </si>
  <si>
    <t>Binney &amp; Smith inkTank Erasable Desk Highlighter, Chisel Tip, Yellow, 12/Box</t>
  </si>
  <si>
    <t>Westfield</t>
  </si>
  <si>
    <t>New Jersey</t>
  </si>
  <si>
    <t>Decoflex Hanging Personal Folder File</t>
  </si>
  <si>
    <t>Pressboard Covers with Storage Hooks, 9 1/2" x 11", Light Blue</t>
  </si>
  <si>
    <t>Wirebound Message Books, 5-1/2 x 4 Forms, 2 or 4 Forms per Page</t>
  </si>
  <si>
    <t>Akron</t>
  </si>
  <si>
    <t>Southworth 25% Cotton Linen-Finish Paper &amp; Envelopes</t>
  </si>
  <si>
    <t>Denver</t>
  </si>
  <si>
    <t>BoxOffice By Design Rectangular and Half-Moon Meeting Room Tables</t>
  </si>
  <si>
    <t>Bravo II Megaboss 12-Amp Hard Body Upright, Replacement Belts, 2 Belts per Pack</t>
  </si>
  <si>
    <t>Dallas</t>
  </si>
  <si>
    <t>Eureka Sanitaire  Commercial Upright</t>
  </si>
  <si>
    <t>Eldon 200 Class Desk Accessories, Burgundy</t>
  </si>
  <si>
    <t>Whittier</t>
  </si>
  <si>
    <t>Nortel Business Series Terminal T7208 Digital phone</t>
  </si>
  <si>
    <t>Saginaw</t>
  </si>
  <si>
    <t>Tennsco Lockers, Gray</t>
  </si>
  <si>
    <t>Panasonic KX-TG6844B Expandable Digital Cordless Telephone</t>
  </si>
  <si>
    <t>Advantus Push Pins, Aluminum Head</t>
  </si>
  <si>
    <t>Gould Plastics 18-Pocket Panel Bin, 34w x 5-1/4d x 20-1/2h</t>
  </si>
  <si>
    <t>Memorex Micro Travel Drive 8 GB</t>
  </si>
  <si>
    <t>Medina</t>
  </si>
  <si>
    <t>Avery 505</t>
  </si>
  <si>
    <t>O'Sullivan 2-Door Barrister Bookcase in Odessa Pine</t>
  </si>
  <si>
    <t>Cisco 9971 IP Video Phone Charcoal</t>
  </si>
  <si>
    <t>Sony Micro Vault Click 16 GB USB 2.0 Flash Drive</t>
  </si>
  <si>
    <t>Adtran 1202752G1</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</si>
  <si>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</si>
  <si>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</si>
  <si>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</si>
  <si>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</si>
  <si>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</si>
  <si>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</si>
  <si>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Detroit</t>
  </si>
  <si>
    <t>Sanford Uni-Blazer View Highlighters, Chisel Tip, Yellow</t>
  </si>
  <si>
    <t>Bevis 36 x 72 Conference Tables</t>
  </si>
  <si>
    <t>Rogers Deluxe File Chest</t>
  </si>
  <si>
    <t>Global Low Back Tilter Chair</t>
  </si>
  <si>
    <t>Global Push Button Manager's Chair, Indigo</t>
  </si>
  <si>
    <t>GBC Instant Index System for Binding Systems</t>
  </si>
  <si>
    <t>Tampa</t>
  </si>
  <si>
    <t>Bush Advantage Collection Round Conference Table</t>
  </si>
  <si>
    <t>Bretford Rectangular Conference Table Tops</t>
  </si>
  <si>
    <t>Tenex Contemporary Contur Chairmats for Low and Medium Pile Carpet, Computer, 39" x 49"</t>
  </si>
  <si>
    <t>Logitech P710e Mobile Speakerphone</t>
  </si>
  <si>
    <t>Santa Clara</t>
  </si>
  <si>
    <t>Xerox 4200 Series MultiUse Premium Copy Paper (20Lb. and 84 Bright)</t>
  </si>
  <si>
    <t>Xerox 1957</t>
  </si>
  <si>
    <t>Luxo Professional Fluorescent Magnifier Lamp with Clamp-Mount Base</t>
  </si>
  <si>
    <t>Staple-based wall hangings</t>
  </si>
  <si>
    <t>PureGear Roll-On Screen Protector</t>
  </si>
  <si>
    <t>KI Conference Tables</t>
  </si>
  <si>
    <t>Eldon 100 Class Desk Accessories</t>
  </si>
  <si>
    <t>Lakeville</t>
  </si>
  <si>
    <t>Safco Steel Mobile File Cart</t>
  </si>
  <si>
    <t>Adams Telephone Message Book w/Frequently-Called Numbers Space, 400 Messages per Book</t>
  </si>
  <si>
    <t>Honeywell Enviracaire Portable HEPA Air Cleaner for 17' x 22' Room</t>
  </si>
  <si>
    <t>Global Leather Highback Executive Chair with Pneumatic Height Adjustment, Black</t>
  </si>
  <si>
    <t>San Diego</t>
  </si>
  <si>
    <t>Wirebound Message Books, Two 4 1/4" x 5" Forms per Page</t>
  </si>
  <si>
    <t>Fellowes Personal Hanging Folder Files, Navy</t>
  </si>
  <si>
    <t>Tyvek Side-Opening Peel &amp; Seel Expanding Envelopes</t>
  </si>
  <si>
    <t>Belkin 19" Vented Equipment Shelf, Black</t>
  </si>
  <si>
    <t>Logitech Mobile Speakerphone P710e - speaker phone</t>
  </si>
  <si>
    <t>Sabrent 4-Port USB 2.0 Hub</t>
  </si>
  <si>
    <t>Safco Industrial Shelving</t>
  </si>
  <si>
    <t>Acco 3-Hole Punch</t>
  </si>
  <si>
    <t>Eureka Disposable Bags for Sanitaire Vibra Groomer I Upright Vac</t>
  </si>
  <si>
    <t>Xerox WorkCentre 6505DN Laser Multifunction Printer</t>
  </si>
  <si>
    <t>Cisco Small Business SPA 502G VoIP phone</t>
  </si>
  <si>
    <t>Brentwood</t>
  </si>
  <si>
    <t>Microsoft Sculpt Comfort Mouse</t>
  </si>
  <si>
    <t>Chapel Hill</t>
  </si>
  <si>
    <t>Quartet Omega Colored Chalk, 12/Pack</t>
  </si>
  <si>
    <t>Morristown</t>
  </si>
  <si>
    <t>Bagged Rubber Bands</t>
  </si>
  <si>
    <t>Cincinnati</t>
  </si>
  <si>
    <t>Safco Commercial Shelving</t>
  </si>
  <si>
    <t>Recycled Interoffice Envelopes with String and Button Closure, 10 x 13</t>
  </si>
  <si>
    <t>Adjustable Depth Letter/Legal Cart</t>
  </si>
  <si>
    <t>Logitech 910-002974 M325 Wireless Mouse for Web Scrolling</t>
  </si>
  <si>
    <t>Regeneration Desk Collection</t>
  </si>
  <si>
    <t>Presstex Flexible Ring Binders</t>
  </si>
  <si>
    <t>Inglewood</t>
  </si>
  <si>
    <t>Ampad Gold Fibre Wirebound Steno Books, 6" x 9", Gregg Ruled</t>
  </si>
  <si>
    <t>Newell 330</t>
  </si>
  <si>
    <t>Post-it “Important Message” Note Pad, Neon Colors, 50 Sheets/Pad</t>
  </si>
  <si>
    <t>Adams Write n' Stick Phone Message Book, 11" X 5 1/4", 200 Messages</t>
  </si>
  <si>
    <t>Eldon Simplefile Box Office</t>
  </si>
  <si>
    <t>Avery 489</t>
  </si>
  <si>
    <t>Round Ring Binders</t>
  </si>
  <si>
    <t>Bose SoundLink Bluetooth Speaker</t>
  </si>
  <si>
    <t>Bevis Round Bullnose 29" High Table Top</t>
  </si>
  <si>
    <t>Microsoft Arc Touch Mouse</t>
  </si>
  <si>
    <t>Xerox 216</t>
  </si>
  <si>
    <t>Tamarac</t>
  </si>
  <si>
    <t>GBC VeloBinder Electric Binding Machine</t>
  </si>
  <si>
    <t>Premier Automatic Letter Opener</t>
  </si>
  <si>
    <t>Advantus SlideClip Paper Clips</t>
  </si>
  <si>
    <t>Avery 512</t>
  </si>
  <si>
    <t>Logitech Wireless Gaming Headset G930</t>
  </si>
  <si>
    <t>Bush Westfield Collection Bookcases, Medium Cherry Finish</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</si>
  <si>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</si>
  <si>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</si>
  <si>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</si>
  <si>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</si>
  <si>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</si>
  <si>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</si>
  <si>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Belleville</t>
  </si>
  <si>
    <t>Xerox 223</t>
  </si>
  <si>
    <t>Tennsco Stur-D-Stor Boltless Shelving, 5 Shelves, 24" Deep, Sand</t>
  </si>
  <si>
    <t>Xerox 1939</t>
  </si>
  <si>
    <t>Floodlight Indoor Halogen Bulbs, 1 Bulb per Pack, 60 Watts</t>
  </si>
  <si>
    <t>Avery Premier Heavy-Duty Binder with Round Locking Rings</t>
  </si>
  <si>
    <t>BPI Conference Tables</t>
  </si>
  <si>
    <t>Electrix 20W Halogen Replacement Bulb for Zoom-In Desk Lamp</t>
  </si>
  <si>
    <t>Taylor</t>
  </si>
  <si>
    <t>Newell 350</t>
  </si>
  <si>
    <t>Lakewood</t>
  </si>
  <si>
    <t>GBC Clear Cover, 8-1/2 x 11, unpunched, 25 covers per pack</t>
  </si>
  <si>
    <t>Boston Heavy-Duty Trimline Electric Pencil Sharpeners</t>
  </si>
  <si>
    <t>Arlington</t>
  </si>
  <si>
    <t>Faber Castell Col-Erase Pencils</t>
  </si>
  <si>
    <t>Arvada</t>
  </si>
  <si>
    <t>C-Line Cubicle Keepers Polyproplyene Holder With Velcro Backings</t>
  </si>
  <si>
    <t>Hon 4070 Series Pagoda Armless Upholstered Stacking Chairs</t>
  </si>
  <si>
    <t>Eldon Expressions Desk Accessory, Wood Photo Frame, Mahogany</t>
  </si>
  <si>
    <t>Avery 509</t>
  </si>
  <si>
    <t>Hackensack</t>
  </si>
  <si>
    <t>Deflect-o SuperTray Unbreakable Stackable Tray, Letter, Black</t>
  </si>
  <si>
    <t>Saint Petersburg</t>
  </si>
  <si>
    <t>AT&amp;T 1070 Corded Phone</t>
  </si>
  <si>
    <t>Xerox 21</t>
  </si>
  <si>
    <t>Boston School Pro Electric Pencil Sharpener, 1670</t>
  </si>
  <si>
    <t>DMI Arturo Collection Mission-style Design Wood Chair</t>
  </si>
  <si>
    <t>Canon imageCLASS MF7460 Monochrome Digital Laser Multifunction Copier</t>
  </si>
  <si>
    <t>NETGEAR N750 Dual Band Wi-Fi Gigabit Router</t>
  </si>
  <si>
    <t>Long Beach</t>
  </si>
  <si>
    <t>OIC Binder Clips</t>
  </si>
  <si>
    <t>Hesperia</t>
  </si>
  <si>
    <t>Logitech Wireless Headset h800</t>
  </si>
  <si>
    <t>Murfreesboro</t>
  </si>
  <si>
    <t>Telescoping Adjustable Floor Lamp</t>
  </si>
  <si>
    <t>Aastra 57i VoIP phone</t>
  </si>
  <si>
    <t>File Shuttle II and Handi-File, Black</t>
  </si>
  <si>
    <t>Hon 2090 “Pillow Soft” Series Mid Back Swivel/Tilt Chairs</t>
  </si>
  <si>
    <t>Round Specialty Laser Printer Labels</t>
  </si>
  <si>
    <t>GBC Premium Transparent Covers with Diagonal Lined Pattern</t>
  </si>
  <si>
    <t>AT&amp;T 841000 Phone</t>
  </si>
  <si>
    <t>Ibico Recycled Grain-Textured Covers</t>
  </si>
  <si>
    <t>Wilson Jones Custom Binder Spines &amp; Labels</t>
  </si>
  <si>
    <t>Storex Dura Pro Binders</t>
  </si>
  <si>
    <t>Copiers</t>
  </si>
  <si>
    <t>Hewlett Packard LaserJet 3310 Copier</t>
  </si>
  <si>
    <t>Avery Non-Stick Binders</t>
  </si>
  <si>
    <t>Tuff Stuff Recycled Round Ring Binders</t>
  </si>
  <si>
    <t>Hon 5100 Series Wood Tables</t>
  </si>
  <si>
    <t>Layton</t>
  </si>
  <si>
    <t>OIC Binder Clips, Mini, 1/4" Capacity, Black</t>
  </si>
  <si>
    <t>Newell 314</t>
  </si>
  <si>
    <t>Square Credit Card Reader, 4 1/2" x 4 1/2" x 1", White</t>
  </si>
  <si>
    <t>Austin</t>
  </si>
  <si>
    <t>Lowell</t>
  </si>
  <si>
    <t>Massachusetts</t>
  </si>
  <si>
    <t>BIC Brite Liner Highlighters, Chisel Tip</t>
  </si>
  <si>
    <t>Xerox 1881</t>
  </si>
  <si>
    <t>Acco Hanging Data Binders</t>
  </si>
  <si>
    <t>GBC DocuBind P400 Electric Binding System</t>
  </si>
  <si>
    <t>Sauder Barrister Bookcases</t>
  </si>
  <si>
    <t>#10 Gummed Flap White Envelopes, 100/Box</t>
  </si>
  <si>
    <t>Dixon Prang Watercolor Pencils, 10-Color Set with Brush</t>
  </si>
  <si>
    <t>Adams Phone Message Book, 200 Message Capacity, 8 1/16” x 11”</t>
  </si>
  <si>
    <t>Georgia</t>
  </si>
  <si>
    <t>Belkin 8 Outlet SurgeMaster II Gold Surge Protector with Phone Protection</t>
  </si>
  <si>
    <t>Avery Address/Shipping Labels for Typewriters, 4" x 2"</t>
  </si>
  <si>
    <t>Global Ergonomic Managers Chair</t>
  </si>
  <si>
    <t>Newell 333</t>
  </si>
  <si>
    <t>Eldon Wave Desk Accessories</t>
  </si>
  <si>
    <t>Same Day</t>
  </si>
  <si>
    <t>Manchester</t>
  </si>
  <si>
    <t>Wilson Jones “Snap” Scratch Pad Binder Tool for Ring Binders</t>
  </si>
  <si>
    <t>Staple remover</t>
  </si>
  <si>
    <t>Pizazz Global Quick File</t>
  </si>
  <si>
    <t>Harlingen</t>
  </si>
  <si>
    <t>Xerox 1930</t>
  </si>
  <si>
    <t>File Shuttle I and Handi-File</t>
  </si>
  <si>
    <t>Tucson</t>
  </si>
  <si>
    <t>NETGEAR AC1750 Dual Band Gigabit Smart WiFi Router</t>
  </si>
  <si>
    <t>Newell 324</t>
  </si>
  <si>
    <t>Microsoft Natural Keyboard Elite</t>
  </si>
  <si>
    <t>Quincy</t>
  </si>
  <si>
    <t>Xerox 1960</t>
  </si>
  <si>
    <t>Office Impressions End Table, 20-1/2"H x 24"W x 20"D</t>
  </si>
  <si>
    <t>Holmes Odor Grabber</t>
  </si>
  <si>
    <t>Akro-Mils 12-Gallon Tote</t>
  </si>
  <si>
    <t>GBC Twin Loop Wire Binding Elements, 9/16" Spine, Black</t>
  </si>
  <si>
    <t>Southworth Structures Collection</t>
  </si>
  <si>
    <t>Square Ring Data Binders, Rigid 75 Pt. Covers, 11" x 14-7/8"</t>
  </si>
  <si>
    <t>Sony 32GB Class 10 Micro SDHC R40 Memory Card</t>
  </si>
  <si>
    <t>Pembroke Pines</t>
  </si>
  <si>
    <t>Hon Practical Foundations 30 x 60 Training Table, Light Gray/Charcoal</t>
  </si>
  <si>
    <t>Logitech Media Keyboard K200</t>
  </si>
  <si>
    <t>Lexmark MarkNet N8150 Wireless Print Server</t>
  </si>
  <si>
    <t>3M Hangers With Command Adhesive</t>
  </si>
  <si>
    <t>Crayola Colored Pencils</t>
  </si>
  <si>
    <t>Angle-D Binders with Locking Rings, Label Holders</t>
  </si>
  <si>
    <t>Des Moines</t>
  </si>
  <si>
    <t>Nortel Meridian M3904 Professional Digital phone</t>
  </si>
  <si>
    <t>Canon PC1080F Personal Copier</t>
  </si>
  <si>
    <t>Peoria</t>
  </si>
  <si>
    <t>Wilson Jones Century Plastic Molded Ring Binders</t>
  </si>
  <si>
    <t>Las Vegas</t>
  </si>
  <si>
    <t>Nevada</t>
  </si>
  <si>
    <t>Tuf-Vin Binders</t>
  </si>
  <si>
    <t>Warwick</t>
  </si>
  <si>
    <t>Rhode Island</t>
  </si>
  <si>
    <t>2300 Heavy-Duty Transfer File Systems by Perma</t>
  </si>
  <si>
    <t>Xerox 1958</t>
  </si>
  <si>
    <t>Acme 10" Easy Grip Assistive Scissors</t>
  </si>
  <si>
    <t>Super Decoflex Portable Personal File</t>
  </si>
  <si>
    <t>Contico 72"H Heavy-Duty Storage System</t>
  </si>
  <si>
    <t>Sony 64GB Class 10 Micro SDHC R40 Memory Card</t>
  </si>
  <si>
    <t>Miami</t>
  </si>
  <si>
    <t>Xerox 1974</t>
  </si>
  <si>
    <t>Avery Hi-Liter EverBold Pen Style Fluorescent Highlighters, 4/Pack</t>
  </si>
  <si>
    <t>Staple holder</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</si>
  <si>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</si>
  <si>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</si>
  <si>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</si>
  <si>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</si>
  <si>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</si>
  <si>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</si>
  <si>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</si>
  <si>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</si>
  <si>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Xerox 191</t>
  </si>
  <si>
    <t>Huntington Beach</t>
  </si>
  <si>
    <t>Bulldog Vacuum Base Pencil Sharpener</t>
  </si>
  <si>
    <t>Bevis Steel Folding Chairs</t>
  </si>
  <si>
    <t>Richmond</t>
  </si>
  <si>
    <t>Xerox 1987</t>
  </si>
  <si>
    <t>American Pencil</t>
  </si>
  <si>
    <t>White Envelopes, White Envelopes with Clear Poly Window</t>
  </si>
  <si>
    <t>Louisville</t>
  </si>
  <si>
    <t>KeyTronic 6101 Series - Keyboard - Black</t>
  </si>
  <si>
    <t>Lawrence</t>
  </si>
  <si>
    <t>Westinghouse Mesh Shade Clip-On Gooseneck Lamp, Black</t>
  </si>
  <si>
    <t>Crate-A-Files</t>
  </si>
  <si>
    <t>Mississippi</t>
  </si>
  <si>
    <t>Hon Multipurpose Stacking Arm Chairs</t>
  </si>
  <si>
    <t>Canton</t>
  </si>
  <si>
    <t>Coloredge Poster Frame</t>
  </si>
  <si>
    <t>GBC VeloBinder Manual Binding System</t>
  </si>
  <si>
    <t>New Rochelle</t>
  </si>
  <si>
    <t>Epson WorkForce WF-2530 All-in-One Printer, Copier Scanner</t>
  </si>
  <si>
    <t>Design Ebony Sketching Pencil</t>
  </si>
  <si>
    <t>Gastonia</t>
  </si>
  <si>
    <t>GBC ProClick 150 Presentation Binding System</t>
  </si>
  <si>
    <t>Woodgrain Magazine Files by Perma</t>
  </si>
  <si>
    <t>Letter Size Cart</t>
  </si>
  <si>
    <t>Jacksonville</t>
  </si>
  <si>
    <t>Insertable Tab Post Binder Dividers</t>
  </si>
  <si>
    <t>Belkin QODE FastFit Bluetooth Keyboard</t>
  </si>
  <si>
    <t>Canon Color ImageCLASS MF8580Cdw Wireless Laser All-In-One Printer, Copier, Scanner</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</si>
  <si>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</si>
  <si>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</si>
  <si>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</si>
  <si>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</si>
  <si>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</si>
  <si>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</si>
  <si>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</si>
  <si>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</si>
  <si>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GE General Purpose, Extra Long Life, Showcase &amp; Floodlight Incandescent Bulbs</t>
  </si>
  <si>
    <t>Auburn</t>
  </si>
  <si>
    <t>Newell 345</t>
  </si>
  <si>
    <t>Fellowes Bankers Box Recycled Super Stor/Drawer</t>
  </si>
  <si>
    <t>Boston 1645 Deluxe Heavier-Duty Electric Pencil Sharpener</t>
  </si>
  <si>
    <t>50 Colored Long Pencils</t>
  </si>
  <si>
    <t>Newell 342</t>
  </si>
  <si>
    <t>Belkin Grip Candy Sheer Case / Cover for iPhone 5 and 5S</t>
  </si>
  <si>
    <t>Deluxe Rollaway Locking File with Drawer</t>
  </si>
  <si>
    <t>Norman</t>
  </si>
  <si>
    <t>Memorex Mini Travel Drive 16 GB USB 2.0 Flash Drive</t>
  </si>
  <si>
    <t>Global Geo Office Task Chair, Gray</t>
  </si>
  <si>
    <t>Hon 4700 Series Mobuis Mid-Back Task Chairs with Adjustable Arms</t>
  </si>
  <si>
    <t>3M Office Air Cleaner</t>
  </si>
  <si>
    <t>Logitech G700s Rechargeable Gaming Mouse</t>
  </si>
  <si>
    <t>Acco D-Ring Binder w/DublLock</t>
  </si>
  <si>
    <t>Bush Advantage Collection Racetrack Conference Table</t>
  </si>
  <si>
    <t>Poly Designer Cover &amp; Back</t>
  </si>
  <si>
    <t>Premier Electric Letter Opener</t>
  </si>
  <si>
    <t>Fellowes Premier Superior Surge Suppressor, 10-Outlet, With Phone and Remote</t>
  </si>
  <si>
    <t>Park Ridge</t>
  </si>
  <si>
    <t>Amarillo</t>
  </si>
  <si>
    <t>Bush Mission Pointe Library</t>
  </si>
  <si>
    <t>Cardinal Hold-It CD Pocket</t>
  </si>
  <si>
    <t>Lindenhurst</t>
  </si>
  <si>
    <t>Eaton Premium Continuous-Feed Paper, 25% Cotton, Letter Size, White, 1000 Shts/Box</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</si>
  <si>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</si>
  <si>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</si>
  <si>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</si>
  <si>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</si>
  <si>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</si>
  <si>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</si>
  <si>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</si>
  <si>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Prang Colored Pencils</t>
  </si>
  <si>
    <t>Fellowes Strictly Business Drawer File, Letter/Legal Size</t>
  </si>
  <si>
    <t>Imation USB 2.0 Swivel Flash Drive USB flash drive - 4 GB - Pink</t>
  </si>
  <si>
    <t>Logitech G602 Wireless Gaming Mouse</t>
  </si>
  <si>
    <t>Alphabetical Labels for Top Tab Filing</t>
  </si>
  <si>
    <t>O'Sullivan Living Dimensions 2-Shelf Bookcases</t>
  </si>
  <si>
    <t>iHome FM Clock Radio with Lightning Dock</t>
  </si>
  <si>
    <t>Apple iPhone 5S</t>
  </si>
  <si>
    <t>Huntsville</t>
  </si>
  <si>
    <t>Square Credit Card Reader</t>
  </si>
  <si>
    <t>Logitech M510 Wireless Mouse</t>
  </si>
  <si>
    <t>Fellowes Officeware Wire Shelving</t>
  </si>
  <si>
    <t>Colored Envelopes</t>
  </si>
  <si>
    <t>Sony Micro Vault Click 8 GB USB 2.0 Flash Drive</t>
  </si>
  <si>
    <t>Balt Solid Wood Rectangular Table</t>
  </si>
  <si>
    <t>Fayetteville</t>
  </si>
  <si>
    <t>Arkansas</t>
  </si>
  <si>
    <t>Strathmore #10 Envelopes, Ultimate White</t>
  </si>
  <si>
    <t>Costa Mesa</t>
  </si>
  <si>
    <t>Clear Mylar Reinforcing Strips</t>
  </si>
  <si>
    <t>Howard Miller 14-1/2" Diameter Chrome Round Wall Clock</t>
  </si>
  <si>
    <t>Deflect-O Glasstique Clear Desk Accessories</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</si>
  <si>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</si>
  <si>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</si>
  <si>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</si>
  <si>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</si>
  <si>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</si>
  <si>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</si>
  <si>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Atlanta</t>
  </si>
  <si>
    <t>Rogers Handheld Barrel Pencil Sharpener</t>
  </si>
  <si>
    <t>Newell 344</t>
  </si>
  <si>
    <t>Personal File Boxes with Fold-Down Carry Handle</t>
  </si>
  <si>
    <t>Fellowes PB500 Electric Punch Plastic Comb Binding Machine with Manual Bind</t>
  </si>
  <si>
    <t>Gladstone</t>
  </si>
  <si>
    <t>Executive Impressions Supervisor Wall Clock</t>
  </si>
  <si>
    <t>SanDisk Cruzer 32 GB USB Flash Drive</t>
  </si>
  <si>
    <t>Newell 327</t>
  </si>
  <si>
    <t>Newell 317</t>
  </si>
  <si>
    <t>Great Falls</t>
  </si>
  <si>
    <t>Montana</t>
  </si>
  <si>
    <t>Canon Image Class D660 Copier</t>
  </si>
  <si>
    <t>Advantus Rolling Storage Box</t>
  </si>
  <si>
    <t>Great White Multi-Use Recycled Paper (20Lb. and 84 Bright)</t>
  </si>
  <si>
    <t>Tennsco Single-Tier Lockers</t>
  </si>
  <si>
    <t>Carina Double Wide Media Storage Towers in Natural &amp; Black</t>
  </si>
  <si>
    <t>XtraLife ClearVue Slant-D Ring Binders by Cardinal</t>
  </si>
  <si>
    <t>Motorola HK250 Universal Bluetooth Headset</t>
  </si>
  <si>
    <t>Imation 16GB Mini TravelDrive USB 2.0 Flash Drive</t>
  </si>
  <si>
    <t>Lakeland</t>
  </si>
  <si>
    <t>Global Commerce Series High-Back Swivel/Tilt Chairs</t>
  </si>
  <si>
    <t>Eldon Gobal File Keepers</t>
  </si>
  <si>
    <t>Martin Yale Chadless Opener Electric Letter Opener</t>
  </si>
  <si>
    <t>White Business Envelopes with Contemporary Seam, Recycled White Business Envelopes</t>
  </si>
  <si>
    <t>Safco Contoured Stacking Chairs</t>
  </si>
  <si>
    <t>Tenex Chairmats For Use With Carpeted Floors</t>
  </si>
  <si>
    <t>Montgomery</t>
  </si>
  <si>
    <t>Panasonic KX-TG9471B</t>
  </si>
  <si>
    <t>Mesa</t>
  </si>
  <si>
    <t>Sterilite Officeware Hinged File Box</t>
  </si>
  <si>
    <t>Premier Elliptical Ring Binder, Black</t>
  </si>
  <si>
    <t>Cardinal Poly Pocket Divider Pockets for Ring Binders</t>
  </si>
  <si>
    <t>Eureka The Boss Cordless Rechargeable Stick Vac</t>
  </si>
  <si>
    <t>Situations Contoured Folding Chairs, 4/Set</t>
  </si>
  <si>
    <t>Green Bay</t>
  </si>
  <si>
    <t>Enermax Aurora Lite Keyboard</t>
  </si>
  <si>
    <t>LG Electronics Tone+ HBS-730 Bluetooth Headset</t>
  </si>
  <si>
    <t>SanDisk Cruzer 64 GB USB Flash Drive</t>
  </si>
  <si>
    <t>Xblue XB-1670-86 X16 Small Office Telephone - Titanium</t>
  </si>
  <si>
    <t>Deflect-o EconoMat Studded, No Bevel Mat for Low Pile Carpeting</t>
  </si>
  <si>
    <t>Avery Printable Repositionable Plastic Tabs</t>
  </si>
  <si>
    <t>Xerox 1898</t>
  </si>
  <si>
    <t>HON 5400 Series Task Chairs for Big and Tall</t>
  </si>
  <si>
    <t>Howard Miller 11-1/2" Diameter Grantwood Wall Clock</t>
  </si>
  <si>
    <t>Advantus T-Pin Paper Clips</t>
  </si>
  <si>
    <t>Anaheim</t>
  </si>
  <si>
    <t>Tennsco 16-Compartment Lockers with Coat Rack</t>
  </si>
  <si>
    <t>Zebra Zazzle Fluorescent Highlighters</t>
  </si>
  <si>
    <t>Avery 473</t>
  </si>
  <si>
    <t>Bretford “Just In Time” Height-Adjustable Multi-Task Work Tables</t>
  </si>
  <si>
    <t>Xerox 226</t>
  </si>
  <si>
    <t>GBC Prepunched Paper, 19-Hole, for Binding Systems, 24-lb</t>
  </si>
  <si>
    <t>Sanitaire Vibra Groomer IR Commercial Upright Vacuum, Replacement Belts</t>
  </si>
  <si>
    <t>Advantus Panel Wall Acrylic Frame</t>
  </si>
  <si>
    <t>Alliance Big Bands Rubber Bands, 12/Pack</t>
  </si>
  <si>
    <t>Cisco SPA301</t>
  </si>
  <si>
    <t>Personal Creations Ink Jet Cards and Labels</t>
  </si>
  <si>
    <t>GBC White Gloss Covers, Plain Front</t>
  </si>
  <si>
    <t>Xerox 222</t>
  </si>
  <si>
    <t>Hon Every-Day Series Multi-Task Chairs</t>
  </si>
  <si>
    <t>Cush Cases Heavy Duty Rugged Cover Case for Samsung Galaxy S5 - Purple</t>
  </si>
  <si>
    <t>Marysville</t>
  </si>
  <si>
    <t>Newell 332</t>
  </si>
  <si>
    <t>Rediform S.O.S. Phone Message Books</t>
  </si>
  <si>
    <t>Acme Value Line Scissors</t>
  </si>
  <si>
    <t>Contract Clock, 14", Brown</t>
  </si>
  <si>
    <t>Martin-Yale Premier Letter Opener</t>
  </si>
  <si>
    <t>AT&amp;T SB67148 SynJ</t>
  </si>
  <si>
    <t>Recycled Pressboard Report Cover with Reinforced Top Hinge</t>
  </si>
  <si>
    <t>Dot Matrix Printer Tape Reel Labels, White, 5000/Box</t>
  </si>
  <si>
    <t>Salem</t>
  </si>
  <si>
    <t>i.Sound Portable Power - 8000 mAh</t>
  </si>
  <si>
    <t>Xerox 225</t>
  </si>
  <si>
    <t>Xerox 1894</t>
  </si>
  <si>
    <t>Laredo</t>
  </si>
  <si>
    <t>Newell 312</t>
  </si>
  <si>
    <t>Fellowes Superior 10 Outlet Split Surge Protector</t>
  </si>
  <si>
    <t>Dana Halogen Swing-Arm Architect Lamp</t>
  </si>
  <si>
    <t>Acme Stainless Steel Office Snips</t>
  </si>
  <si>
    <t>Mophie Juice Pack Helium for iPhone</t>
  </si>
  <si>
    <t>GE 2-Jack Phone Line Splitter</t>
  </si>
  <si>
    <t>Hot File 7-Pocket, Floor Stand</t>
  </si>
  <si>
    <t>Xerox 1889</t>
  </si>
  <si>
    <t>Angle-D Ring Binders</t>
  </si>
  <si>
    <t>Motorola L804</t>
  </si>
  <si>
    <t>Avery 493</t>
  </si>
  <si>
    <t>Xerox 1972</t>
  </si>
  <si>
    <t>Cisco 8x8 Inc. 6753i IP Business Phone System</t>
  </si>
  <si>
    <t>Grove City</t>
  </si>
  <si>
    <t>Prestige Round Ring Binders</t>
  </si>
  <si>
    <t>DAX Metal Frame, Desktop, Stepped-Edge</t>
  </si>
  <si>
    <t>DAX Value U-Channel Document Frames, Easel Back</t>
  </si>
  <si>
    <t>Recycled Easel Ring Binders</t>
  </si>
  <si>
    <t>Grandstream GXP1160 VoIP phone</t>
  </si>
  <si>
    <t>Cardinal Slant-D Ring Binder, Heavy Gauge Vinyl</t>
  </si>
  <si>
    <t>Dearborn</t>
  </si>
  <si>
    <t>Global Manager's Adjustable Task Chair, Storm</t>
  </si>
  <si>
    <t>Honeywell Enviracaire Portable HEPA Air Cleaner for up to 10 x 16 Room</t>
  </si>
  <si>
    <t>Mini 13-1/2 Capacity Data Binder Rack, Pearl</t>
  </si>
  <si>
    <t>Master Caster Door Stop, Brown</t>
  </si>
  <si>
    <t>Belkin Premiere Surge Master II 8-outlet surge protector</t>
  </si>
  <si>
    <t>Acco Pressboard Covers with Storage Hooks, 9 1/2" x 11", Executive Red</t>
  </si>
  <si>
    <t>Tennsco Regal Shelving Units</t>
  </si>
  <si>
    <t>Imation 32GB Pocket Pro USB 3.0 Flash Drive - 32 GB - Black - 1 P ...</t>
  </si>
  <si>
    <t>Jabra SPEAK 410</t>
  </si>
  <si>
    <t>Verbatim 25 GB 6x Blu-ray Single Layer Recordable Disc, 1/Pack</t>
  </si>
  <si>
    <t>Warner Robins</t>
  </si>
  <si>
    <t>Office Star - Mesh Screen back chair with Vinyl seat</t>
  </si>
  <si>
    <t>Premium Transparent Presentation Covers by GBC</t>
  </si>
  <si>
    <t>Tripp Lite TLP810NET Broadband Surge for Modem/Fax</t>
  </si>
  <si>
    <t>Vallejo</t>
  </si>
  <si>
    <t>Wilson Jones Turn Tabs Binder Tool for Ring Binders</t>
  </si>
  <si>
    <t>Eldon 200 Class Desk Accessories</t>
  </si>
  <si>
    <t>Mission Viejo</t>
  </si>
  <si>
    <t>Economy Rollaway Files</t>
  </si>
  <si>
    <t>Avery 480</t>
  </si>
  <si>
    <t>Rochester Hills</t>
  </si>
  <si>
    <t>Plainfield</t>
  </si>
  <si>
    <t>Xerox 1993</t>
  </si>
  <si>
    <t>Eureka The Boss Plus 12-Amp Hard Box Upright Vacuum, Red</t>
  </si>
  <si>
    <t>Sierra Vista</t>
  </si>
  <si>
    <t>Belkin F9H710-06 7 Outlet SurgeMaster Surge Protector</t>
  </si>
  <si>
    <t>Vancouver</t>
  </si>
  <si>
    <t>First Data FD10 PIN Pad</t>
  </si>
  <si>
    <t>Sony 16GB Class 10 Micro SDHC R40 Memory Card</t>
  </si>
  <si>
    <t>Tripp Lite Isotel 8 Ultra 8 Outlet Metal Surge</t>
  </si>
  <si>
    <t>Avery Durable Poly Binders</t>
  </si>
  <si>
    <t>Airmail Envelopes</t>
  </si>
  <si>
    <t>Space Solutions Commercial Steel Shelving</t>
  </si>
  <si>
    <t>Acme Tagit Stainless Steel Antibacterial Scissors</t>
  </si>
  <si>
    <t>ClearOne Communications CHAT 70 OC Speaker Phone</t>
  </si>
  <si>
    <t>Cleveland</t>
  </si>
  <si>
    <t>Master Giant Foot Doorstop, Safety Yellow</t>
  </si>
  <si>
    <t>12-1/2 Diameter Round Wall Clock</t>
  </si>
  <si>
    <t>Chromcraft Bull-Nose Wood Round Conference Table Top, Wood Base</t>
  </si>
  <si>
    <t>Adams Telephone Message Book W/Dividers/Space For Phone Numbers, 5 1/4"X8 1/2", 200/Messages</t>
  </si>
  <si>
    <t>Newell 331</t>
  </si>
  <si>
    <t>Kensington 6 Outlet Guardian Standard Surge Protector</t>
  </si>
  <si>
    <t>Southworth 100% Résumé Paper, 24lb.</t>
  </si>
  <si>
    <t>Tyler</t>
  </si>
  <si>
    <t>Hoover Portapower Portable Vacuum</t>
  </si>
  <si>
    <t>Verbatim 25 GB 6x Blu-ray Single Layer Recordable Disc, 10/Pack</t>
  </si>
  <si>
    <t>Howard Miller 13-1/2" Diameter Rosebrook Wall Clock</t>
  </si>
  <si>
    <t>Ibico Hi-Tech Manual Binding System</t>
  </si>
  <si>
    <t>Avery Hanging File Binders</t>
  </si>
  <si>
    <t>Fellowes Neat Ideas Storage Cubes</t>
  </si>
  <si>
    <t>Burlington</t>
  </si>
  <si>
    <t>Cubify CubeX 3D Printer Triple Head Print</t>
  </si>
  <si>
    <t>Avery 516</t>
  </si>
  <si>
    <t>Bush Andora Bookcase, Maple/Graphite Gray Finish</t>
  </si>
  <si>
    <t>Waynesboro</t>
  </si>
  <si>
    <t>Luxo Professional Magnifying Clamp-On Fluorescent Lamps</t>
  </si>
  <si>
    <t>Recycled Eldon Regeneration Jumbo File</t>
  </si>
  <si>
    <t>Imation Bio 8GB USB Flash Drive Imation Corp</t>
  </si>
  <si>
    <t>Xerox 1977</t>
  </si>
  <si>
    <t>Chester</t>
  </si>
  <si>
    <t>Avery 490</t>
  </si>
  <si>
    <t>Avery 4027 File Folder Labels for Dot Matrix Printers, 5000 Labels per Box, White</t>
  </si>
  <si>
    <t>Binney &amp; Smith Crayola Metallic Crayons, 16-Color Pack</t>
  </si>
  <si>
    <t>GBC Linen Binding Covers</t>
  </si>
  <si>
    <t>Tenex "The Solids" Textured Chair Mats</t>
  </si>
  <si>
    <t>Laminate Occasional Tables</t>
  </si>
  <si>
    <t>Cary</t>
  </si>
  <si>
    <t>Xerox 220</t>
  </si>
  <si>
    <t>Fellowes 8 Outlet Superior Workstation Surge Protector</t>
  </si>
  <si>
    <t>O'Sullivan Living Dimensions 5-Shelf Bookcases</t>
  </si>
  <si>
    <t>Palm Coast</t>
  </si>
  <si>
    <t>#10- 4 1/8" x 9 1/2" Security-Tint Envelopes</t>
  </si>
  <si>
    <t>Mount Vernon</t>
  </si>
  <si>
    <t>Bionaire Personal Warm Mist Humidifier/Vaporizer</t>
  </si>
  <si>
    <t>Logitech Wireless Performance Mouse MX for PC and Mac</t>
  </si>
  <si>
    <t>Cardinal Holdit Business Card Pockets</t>
  </si>
  <si>
    <t>Howard Miller 13" Diameter Pewter Finish Round Wall Clock</t>
  </si>
  <si>
    <t>Tops Green Bar Computer Printout Paper</t>
  </si>
  <si>
    <t>Chromcraft Bull-Nose Wood Oval Conference Tables &amp; Bases</t>
  </si>
  <si>
    <t>Recycled Data-Pak for Archival Bound Computer Printouts, 12-1/2 x 12-1/2 x 16</t>
  </si>
  <si>
    <t>Seth Thomas 16" Steel Case Clock</t>
  </si>
  <si>
    <t>Hialeah</t>
  </si>
  <si>
    <t>Acme Softgrip Scissors</t>
  </si>
  <si>
    <t>Manila Recycled Extra-Heavyweight Clasp Envelopes, 6" x 9"</t>
  </si>
  <si>
    <t>ClearSounds CSC500 Amplified Spirit Phone Corded phone</t>
  </si>
  <si>
    <t>Oceanside</t>
  </si>
  <si>
    <t>Xerox 1964</t>
  </si>
  <si>
    <t>Bevis Traditional Conference Table Top, Plinth Base</t>
  </si>
  <si>
    <t>Personal Folder Holder, Ebony</t>
  </si>
  <si>
    <t>Logitech Illuminated - Keyboard</t>
  </si>
  <si>
    <t>O'Sullivan Cherrywood Estates Traditional Bookcase</t>
  </si>
  <si>
    <t>Acco Translucent Poly Ring Binders</t>
  </si>
  <si>
    <t>Logitech Wireless Touch Keyboard K400</t>
  </si>
  <si>
    <t>Avery 508</t>
  </si>
  <si>
    <t>GBC Standard Plastic Binding Systems Combs</t>
  </si>
  <si>
    <t>Xerox 196</t>
  </si>
  <si>
    <t>Fiskars 8" Scissors, 2/Pack</t>
  </si>
  <si>
    <t>Evanston</t>
  </si>
  <si>
    <t>Belkin iPhone and iPad Lightning Cable</t>
  </si>
  <si>
    <t>Trenton</t>
  </si>
  <si>
    <t>GBC Durable Plastic Covers</t>
  </si>
  <si>
    <t>Nu-Dell Leatherette Frames</t>
  </si>
  <si>
    <t>Avery Durable Binders</t>
  </si>
  <si>
    <t>Hewlett Packard 610 Color Digital Copier / Printer</t>
  </si>
  <si>
    <t>Chromcraft Round Conference Tables</t>
  </si>
  <si>
    <t>Cottage Grove</t>
  </si>
  <si>
    <t>Avery 476</t>
  </si>
  <si>
    <t>Bossier City</t>
  </si>
  <si>
    <t>Brown Kraft Recycled Envelopes</t>
  </si>
  <si>
    <t>Plantronics S12 Corded Telephone Headset System</t>
  </si>
  <si>
    <t>3-ring staple pack</t>
  </si>
  <si>
    <t>Fellowes Stor/Drawer Steel Plus Storage Drawers</t>
  </si>
  <si>
    <t>Electrix Halogen Magnifier Lamp</t>
  </si>
  <si>
    <t>Hon 4070 Series Pagoda Round Back Stacking Chairs</t>
  </si>
  <si>
    <t>Cardinal EasyOpen D-Ring Binders</t>
  </si>
  <si>
    <t>GBC Instant Report Kit</t>
  </si>
  <si>
    <t>Boston 19500 Mighty Mite Electric Pencil Sharpener</t>
  </si>
  <si>
    <t>C-Line Magnetic Cubicle Keepers, Clear Polypropylene</t>
  </si>
  <si>
    <t>Dixon My First Ticonderoga Pencil, #2</t>
  </si>
  <si>
    <t>Hon GuestStacker Chair</t>
  </si>
  <si>
    <t>Xerox 1927</t>
  </si>
  <si>
    <t>Safco Value Mate Series Steel Bookcases, Baked Enamel Finish on Steel, Gray</t>
  </si>
  <si>
    <t>Microsoft Natural Ergonomic Keyboard 4000</t>
  </si>
  <si>
    <t>Cameo Buff Policy Envelopes</t>
  </si>
  <si>
    <t>Lancaster</t>
  </si>
  <si>
    <t>Heavy-Duty E-Z-D Binders</t>
  </si>
  <si>
    <t>Lifetime Advantage Folding Chairs, 4/Carton</t>
  </si>
  <si>
    <t>Acco PRESSTEX Data Binder with Storage Hooks, Dark Blue, 9 1/2" X 11"</t>
  </si>
  <si>
    <t>Office Star - Contemporary Task Swivel Chair</t>
  </si>
  <si>
    <t>Asheville</t>
  </si>
  <si>
    <t>Cisco Unified IP Phone 7945G VoIP phone</t>
  </si>
  <si>
    <t>Avery 499</t>
  </si>
  <si>
    <t>Xerox 1887</t>
  </si>
  <si>
    <t>Smead Alpha-Z Color-Coded Second Alphabetical Labels and Starter Set</t>
  </si>
  <si>
    <t>Lake Elsinore</t>
  </si>
  <si>
    <t>Executive Impressions 14" Contract Wall Clock</t>
  </si>
  <si>
    <t>Belkin 7 Outlet SurgeMaster II</t>
  </si>
  <si>
    <t>Xerox 218</t>
  </si>
  <si>
    <t>Eldon Stackable Tray, Side-Load, Legal, Smoke</t>
  </si>
  <si>
    <t>Model L Table or Wall-Mount Pencil Sharpener</t>
  </si>
  <si>
    <t>ClearOne CHATAttach 160 - speaker phone</t>
  </si>
  <si>
    <t>Omaha</t>
  </si>
  <si>
    <t xml:space="preserve">Kensington SlimBlade Notebook Wireless Mouse with Nano Receiver </t>
  </si>
  <si>
    <t>Edmonds</t>
  </si>
  <si>
    <t>Newell 32</t>
  </si>
  <si>
    <t>Belkin F9G930V10-GRY 9 Outlet Surge</t>
  </si>
  <si>
    <t>Santa Ana</t>
  </si>
  <si>
    <t>Razer Tiamat Over Ear 7.1 Surround Sound PC Gaming Headset</t>
  </si>
  <si>
    <t>Milwaukee</t>
  </si>
  <si>
    <t>Xerox 1968</t>
  </si>
  <si>
    <t>Self-Adhesive Ring Binder Labels</t>
  </si>
  <si>
    <t>Global Leather Executive Chair</t>
  </si>
  <si>
    <t>GBC Recycled Grain Textured Covers</t>
  </si>
  <si>
    <t>Xerox 1941</t>
  </si>
  <si>
    <t>Razer Kraken PRO Over Ear PC and Music Headset</t>
  </si>
  <si>
    <t>Kingston Digital DataTraveler 32GB USB 2.0</t>
  </si>
  <si>
    <t>Advantus Plastic Paper Clips</t>
  </si>
  <si>
    <t>Acme Forged Steel Scissors with Black Enamel Handles</t>
  </si>
  <si>
    <t>Security-Tint Envelopes</t>
  </si>
  <si>
    <t>Florence</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</si>
  <si>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</si>
  <si>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</si>
  <si>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</si>
  <si>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</si>
  <si>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</si>
  <si>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</si>
  <si>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</si>
  <si>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</si>
  <si>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Adams Telephone Message Books, 5 1/4” x 11”</t>
  </si>
  <si>
    <t>Newell 335</t>
  </si>
  <si>
    <t>O'Sullivan 3-Shelf Heavy-Duty Bookcases</t>
  </si>
  <si>
    <t>Fellowes Binding Cases</t>
  </si>
  <si>
    <t>Ibico Plastic and Wire Spiral Binding Combs</t>
  </si>
  <si>
    <t>Acme Preferred Stainless Steel Scissors</t>
  </si>
  <si>
    <t>Avery 486</t>
  </si>
  <si>
    <t>Lorain</t>
  </si>
  <si>
    <t>Linden 10" Round Wall Clock, Black</t>
  </si>
  <si>
    <t>Linden</t>
  </si>
  <si>
    <t>Maxell DVD-RAM Discs</t>
  </si>
  <si>
    <t>Salinas</t>
  </si>
  <si>
    <t>DIXON Oriole Pencils</t>
  </si>
  <si>
    <t>Xerox 202</t>
  </si>
  <si>
    <t>Xerox 1884</t>
  </si>
  <si>
    <t>Acme Box Cutter Scissors</t>
  </si>
  <si>
    <t>Staple magnet</t>
  </si>
  <si>
    <t>New Brunswick</t>
  </si>
  <si>
    <t>Deluxe Chalkboard Eraser Cleaner</t>
  </si>
  <si>
    <t>Logitech MX Performance Wireless Mouse</t>
  </si>
  <si>
    <t>Newell 337</t>
  </si>
  <si>
    <t>Logitech B530 USB Headset - headset - Full size, Binaural</t>
  </si>
  <si>
    <t>Avery 482</t>
  </si>
  <si>
    <t>Howard Miller 11-1/2" Diameter Ridgewood Wall Clock</t>
  </si>
  <si>
    <t>Avery 483</t>
  </si>
  <si>
    <t>Large Capacity Hanging Post Binders</t>
  </si>
  <si>
    <t>GBC Ibimaster 500 Manual ProClick Binding System</t>
  </si>
  <si>
    <t>New Hampshire</t>
  </si>
  <si>
    <t>Southworth 100% Cotton The Best Paper</t>
  </si>
  <si>
    <t>Xerox 1910</t>
  </si>
  <si>
    <t>Logitech G19 Programmable Gaming Keyboard</t>
  </si>
  <si>
    <t>Acco Pressboard Covers with Storage Hooks, 14 7/8" x 11", Light Blue</t>
  </si>
  <si>
    <t>Lock-Up Easel 'Spel-Binder'</t>
  </si>
  <si>
    <t>Dax Clear Box Frame</t>
  </si>
  <si>
    <t>Fellowes Black Plastic Comb Bindings</t>
  </si>
  <si>
    <t>Eldon Shelf Savers Cubes and Bins</t>
  </si>
  <si>
    <t>Maryland</t>
  </si>
  <si>
    <t xml:space="preserve">Anker Ultrathin Bluetooth Wireless Keyboard Aluminum Cover with Stand </t>
  </si>
  <si>
    <t>Ampad Poly Cover Wirebound Steno Book, 6" x 9" Assorted Colors, Gregg Ruled</t>
  </si>
  <si>
    <t>Fluorescent Highlighters by Dixon</t>
  </si>
  <si>
    <t>Nortel Networks T7316 E Nt8 B27</t>
  </si>
  <si>
    <t>Binding Machine Supplies</t>
  </si>
  <si>
    <t>Things To Do Today Pad</t>
  </si>
  <si>
    <t>Wilson Jones Hanging Recycled Pressboard Data Binders</t>
  </si>
  <si>
    <t>Garland</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</si>
  <si>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</si>
  <si>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</si>
  <si>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</si>
  <si>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</si>
  <si>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</si>
  <si>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</si>
  <si>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</si>
  <si>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Polycom CX600 IP Phone VoIP phone</t>
  </si>
  <si>
    <t>Maxell iVDR EX 500GB Cartridge</t>
  </si>
  <si>
    <t>Fellowes High-Stak Drawer Files</t>
  </si>
  <si>
    <t>Norwich</t>
  </si>
  <si>
    <t>Lesro Sheffield Collection Coffee Table, End Table, Center Table, Corner Table</t>
  </si>
  <si>
    <t>Acco Perma 4000 Stacking Storage Drawers</t>
  </si>
  <si>
    <t>Maxell 4.7GB DVD-R</t>
  </si>
  <si>
    <t>OtterBox Commuter Series Case - iPhone 5 &amp; 5s</t>
  </si>
  <si>
    <t>Kensington 4 Outlet MasterPiece Compact Power Control Center</t>
  </si>
  <si>
    <t>Xerox 1985</t>
  </si>
  <si>
    <t>Hypercom P1300 Pinpad</t>
  </si>
  <si>
    <t>Toledo</t>
  </si>
  <si>
    <t>Sanford Prismacolor Professional Thick Lead Art Pencils, 36-Color Set</t>
  </si>
  <si>
    <t>RSVP Cards &amp; Envelopes, Blank White, 8-1/2" X 11", 24 Cards/25 Envelopes/Set</t>
  </si>
  <si>
    <t>Wirebound Message Books, 2 7/8" x 5", 3 Forms per Page</t>
  </si>
  <si>
    <t>JM Magazine Binder</t>
  </si>
  <si>
    <t>Farmington</t>
  </si>
  <si>
    <t>Riverside</t>
  </si>
  <si>
    <t>Xerox 213</t>
  </si>
  <si>
    <t>Fellowes 8 Outlet Superior Workstation Surge Protector w/o Phone/Fax/Modem Protection</t>
  </si>
  <si>
    <t>Message Book, Standard Line "While You Were Out", 5 1/2" X 4", 200 Sets/Book</t>
  </si>
  <si>
    <t>Torrance</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</si>
  <si>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</si>
  <si>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</si>
  <si>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</si>
  <si>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</si>
  <si>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</si>
  <si>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</si>
  <si>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</si>
  <si>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Round Rock</t>
  </si>
  <si>
    <t>Avery Durable Slant Ring Binders</t>
  </si>
  <si>
    <t>Universal Ultra Bright White Copier/Laser Paper, 8 1/2" x 11", Ream</t>
  </si>
  <si>
    <t>Luxo Professional Combination Clamp-On Lamps</t>
  </si>
  <si>
    <t>Zipper Ring Binder Pockets</t>
  </si>
  <si>
    <t>Boca Raton</t>
  </si>
  <si>
    <t>Avery File Folder Labels</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</si>
  <si>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</si>
  <si>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</si>
  <si>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</si>
  <si>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</si>
  <si>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</si>
  <si>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</si>
  <si>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Xerox 188</t>
  </si>
  <si>
    <t>BIC Brite Liner Grip Highlighters, Assorted, 5/Pack</t>
  </si>
  <si>
    <t>Samsung Galaxy S III - 16GB - pebble blue (T-Mobile)</t>
  </si>
  <si>
    <t>#10- 4 1/8" x 9 1/2" Recycled Envelopes</t>
  </si>
  <si>
    <t>Wasp CCD Handheld Bar Code Reader</t>
  </si>
  <si>
    <t>Acco Suede Grain Vinyl Round Ring Binder</t>
  </si>
  <si>
    <t>Bulldog Table or Wall-Mount Pencil Sharpener</t>
  </si>
  <si>
    <t>Xerox 1979</t>
  </si>
  <si>
    <t>Virginia Beach</t>
  </si>
  <si>
    <t>Fellowes PB300 Plastic Comb Binding Machine</t>
  </si>
  <si>
    <t>Plantronics Voyager Pro Legend</t>
  </si>
  <si>
    <t>Laser &amp; Ink Jet Business Envelopes</t>
  </si>
  <si>
    <t>Portable Personal File Box</t>
  </si>
  <si>
    <t>Magna Visual Magnetic Picture Hangers</t>
  </si>
  <si>
    <t>Plantronics CS510 - Over-the-Head monaural Wireless Headset System</t>
  </si>
  <si>
    <t>Murrieta</t>
  </si>
  <si>
    <t>Fellowes Super Stor/Drawer Files</t>
  </si>
  <si>
    <t>UniKeep View Case Binders</t>
  </si>
  <si>
    <t>Eldon Delta Triangular Chair Mat, 52" x 58", Clear</t>
  </si>
  <si>
    <t>Olympia</t>
  </si>
  <si>
    <t>Project Tote Personal File</t>
  </si>
  <si>
    <t>Enermax Acrylux Wireless Keyboard</t>
  </si>
  <si>
    <t>G.E. Halogen Desk Lamp Bulbs</t>
  </si>
  <si>
    <t>OtterBox Commuter Series Case - Samsung Galaxy S4</t>
  </si>
  <si>
    <t xml:space="preserve">Iceberg Mobile Mega Data/Printer Cart </t>
  </si>
  <si>
    <t>District of Columbia</t>
  </si>
  <si>
    <t>Staples in misc. colors</t>
  </si>
  <si>
    <t>Global Comet Stacking Arm Chair</t>
  </si>
  <si>
    <t>Cisco SPA525G2 5-Line IP Phone</t>
  </si>
  <si>
    <t>Peel &amp; Seel Envelopes</t>
  </si>
  <si>
    <t>GBC Plastic Binding Combs</t>
  </si>
  <si>
    <t>Xerox 2</t>
  </si>
  <si>
    <t>Xerox 1935</t>
  </si>
  <si>
    <t>Cyber Acoustics AC-202b Speech Recognition Stereo Headset</t>
  </si>
  <si>
    <t>Cisco SPA508G</t>
  </si>
  <si>
    <t>Avery 514</t>
  </si>
  <si>
    <t>Southworth 25% Cotton Granite Paper &amp; Envelopes</t>
  </si>
  <si>
    <t>Jefferson City</t>
  </si>
  <si>
    <t>Eldon Advantage Chair Mats for Low to Medium Pile Carpets</t>
  </si>
  <si>
    <t>Aluminum Screw Posts</t>
  </si>
  <si>
    <t>Newell 336</t>
  </si>
  <si>
    <t>Saint Peters</t>
  </si>
  <si>
    <t>Maxell 4.7GB DVD+RW 3/Pack</t>
  </si>
  <si>
    <t>Atlantic Metals Mobile 5-Shelf Bookcases, Custom Colors</t>
  </si>
  <si>
    <t>Quartet Alpha White Chalk, 12/Pack</t>
  </si>
  <si>
    <t>Belkin F9S820V06 8 Outlet Surge</t>
  </si>
  <si>
    <t>Rockford</t>
  </si>
  <si>
    <t>Global Stack Chair without Arms, Black</t>
  </si>
  <si>
    <t>Eldon Antistatic Chair Mats for Low to Medium Pile Carpets</t>
  </si>
  <si>
    <t>Important Message Pads, 50 4-1/4 x 5-1/2 Forms per Pad</t>
  </si>
  <si>
    <t>Howard Miller 12" Round Wall Clock</t>
  </si>
  <si>
    <t>DIXON Ticonderoga Erasable Checking Pencils</t>
  </si>
  <si>
    <t>Eldon Advantage Foldable Chair Mats for Low Pile Carpets</t>
  </si>
  <si>
    <t>Avery Round Ring Poly Binders</t>
  </si>
  <si>
    <t>Avery Hole Reinforcements</t>
  </si>
  <si>
    <t>Wilson Jones Ledger-Size, Piano-Hinge Binder, 2", Blue</t>
  </si>
  <si>
    <t>Stockwell Gold Paper Clips</t>
  </si>
  <si>
    <t>Super Bands, 12/Pack</t>
  </si>
  <si>
    <t>Plantronics 81402</t>
  </si>
  <si>
    <t>Assorted Color Push Pins</t>
  </si>
  <si>
    <t>GBC Velobind Prepunched Cover Sets, Regency Series</t>
  </si>
  <si>
    <t>Brownsville</t>
  </si>
  <si>
    <t>3M Organizer Strips</t>
  </si>
  <si>
    <t>Avery Durable Slant Ring Binders With Label Holder</t>
  </si>
  <si>
    <t>Micropad Numeric Keypads</t>
  </si>
  <si>
    <t>Newell 328</t>
  </si>
  <si>
    <t>Belkin 8 Outlet SurgeMaster II Gold Surge Protector</t>
  </si>
  <si>
    <t>Global High-Back Leather Tilter, Burgundy</t>
  </si>
  <si>
    <t>Yonkers</t>
  </si>
  <si>
    <t>Ativa V4110MDD Micro-Cut Shredder</t>
  </si>
  <si>
    <t>Xerox 224</t>
  </si>
  <si>
    <t>Oakland</t>
  </si>
  <si>
    <t>Avery 488</t>
  </si>
  <si>
    <t>Innergie mMini Combo Duo USB Travel Charging Kit</t>
  </si>
  <si>
    <t>Stanley Contemporary Battery Pencil Sharpeners</t>
  </si>
  <si>
    <t>AT&amp;T 1080 Corded phone</t>
  </si>
  <si>
    <t>Clinton</t>
  </si>
  <si>
    <t>Xerox 1950</t>
  </si>
  <si>
    <t>Fellowes Mobile File Cart, Black</t>
  </si>
  <si>
    <t>GBC Recycled VeloBinder Covers</t>
  </si>
  <si>
    <t>Hon 4060 Series Tables</t>
  </si>
  <si>
    <t>Newell 326</t>
  </si>
  <si>
    <t>Logitech ClearChat Comfort/USB Headset H390</t>
  </si>
  <si>
    <t>Newell 346</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</si>
  <si>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</si>
  <si>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</si>
  <si>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</si>
  <si>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</si>
  <si>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</si>
  <si>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Encinitas</t>
  </si>
  <si>
    <t>Bush Saratoga Collection 5-Shelf Bookcase, Hanover Cherry, *Special Order</t>
  </si>
  <si>
    <t>Roswell</t>
  </si>
  <si>
    <t>Ampad Evidence Wirebond Steno Books, 6" x 9"</t>
  </si>
  <si>
    <t>Jonesboro</t>
  </si>
  <si>
    <t>Apple iPhone 5C</t>
  </si>
  <si>
    <t>Newell 351</t>
  </si>
  <si>
    <t>KI Adjustable-Height Table</t>
  </si>
  <si>
    <t>Xerox 1945</t>
  </si>
  <si>
    <t>Antioch</t>
  </si>
  <si>
    <t>Avery 502</t>
  </si>
  <si>
    <t>Homestead</t>
  </si>
  <si>
    <t>Steel Personal Filing/Posting Tote</t>
  </si>
  <si>
    <t>La Porte</t>
  </si>
  <si>
    <t>Tyvek  Top-Opening Peel &amp; Seel  Envelopes, Gray</t>
  </si>
  <si>
    <t>Xerox 1896</t>
  </si>
  <si>
    <t>Cardinal Slant-D Ring Binders</t>
  </si>
  <si>
    <t>Stockwell Push Pins</t>
  </si>
  <si>
    <t>Star Micronics TSP800 TSP847IIU Receipt Printer</t>
  </si>
  <si>
    <t>Lansing</t>
  </si>
  <si>
    <t>Hoover Shoulder Vac Commercial Portable Vacuum</t>
  </si>
  <si>
    <t>Acco Expandable Hanging Binders</t>
  </si>
  <si>
    <t>Shocksock Galaxy S4 Armband</t>
  </si>
  <si>
    <t>Brother DCP1000 Digital 3 in 1 Multifunction Machine</t>
  </si>
  <si>
    <t>Cuyahoga Falls</t>
  </si>
  <si>
    <t>Eldon Regeneration Recycled Desk Accessories, Smoke</t>
  </si>
  <si>
    <t>Reno</t>
  </si>
  <si>
    <t>Crayola Anti Dust Chalk, 12/Pack</t>
  </si>
  <si>
    <t>Harrisonburg</t>
  </si>
  <si>
    <t>SAFCO Commercial Wire Shelving, 72h</t>
  </si>
  <si>
    <t>Chromcraft 48" x 96" Racetrack Double Pedestal Table</t>
  </si>
  <si>
    <t>Hon Deluxe Fabric Upholstered Stacking Chairs</t>
  </si>
  <si>
    <t>Belkin 325VA UPS Surge Protector, 6'</t>
  </si>
  <si>
    <t>Escondido</t>
  </si>
  <si>
    <t>PowerGen Dual USB Car Charger</t>
  </si>
  <si>
    <t>Cardinal HOLDit! Binder Insert Strips,Extra Strips</t>
  </si>
  <si>
    <t>C-Line Cubicle Keepers Polyproplyene Holder w/Velcro Back, 8-1/2x11, 25/Bx</t>
  </si>
  <si>
    <t>Xerox 1996</t>
  </si>
  <si>
    <t>Iris Project Case</t>
  </si>
  <si>
    <t>Royal Oak</t>
  </si>
  <si>
    <t>Geographics Note Cards, Blank, White, 8 1/2" x 11"</t>
  </si>
  <si>
    <t>ACCOHIDE Binder by Acco</t>
  </si>
  <si>
    <t>Avery 3 1/2" Diskette Storage Pages, 10/Pack</t>
  </si>
  <si>
    <t>Staple-on labels</t>
  </si>
  <si>
    <t>Rockville</t>
  </si>
  <si>
    <t>Harbour Creations Steel Folding Chair</t>
  </si>
  <si>
    <t>Wireless Extenders zBoost YX545 SOHO Signal Booster</t>
  </si>
  <si>
    <t>OIC #2 Pencils, Medium Soft</t>
  </si>
  <si>
    <t>Sannysis Cute Owl Design Soft Skin Case Cover for Samsung Galaxy S4</t>
  </si>
  <si>
    <t>Peel &amp; Stick Add-On Corner Pockets</t>
  </si>
  <si>
    <t>Carina 42"Hx23 3/4"W Media Storage Unit</t>
  </si>
  <si>
    <t>Toshiba IPT2010-SD IP Telephone</t>
  </si>
  <si>
    <t>GuestStacker Chair with Chrome Finish Legs</t>
  </si>
  <si>
    <t>Xerox 1924</t>
  </si>
  <si>
    <t>Coral Springs</t>
  </si>
  <si>
    <t>Ultra Door Push Plate</t>
  </si>
  <si>
    <t>Kensington Orbit Wireless Mobile Trackball for PC and Mac</t>
  </si>
  <si>
    <t>Global Chrome Stack Chair</t>
  </si>
  <si>
    <t>Sauder Facets Collection Locker/File Cabinet, Sky Alder Finish</t>
  </si>
  <si>
    <t>Newell 315</t>
  </si>
  <si>
    <t>Pressboard Data Binders by Wilson Jones</t>
  </si>
  <si>
    <t>Wilson Jones Standard D-Ring Binders</t>
  </si>
  <si>
    <t>Eldon Expressions Punched Metal &amp; Wood Desk Accessories, Pewter &amp; Cherry</t>
  </si>
  <si>
    <t>Samsung Galaxy Note 2</t>
  </si>
  <si>
    <t>GE DSL Phone Line Filter</t>
  </si>
  <si>
    <t>Carina Media Storage Towers in Natural &amp; Black</t>
  </si>
  <si>
    <t>Fellowes Econo/Stor Drawers</t>
  </si>
  <si>
    <t>SANFORD Liquid Accent Tank-Style Highlighters</t>
  </si>
  <si>
    <t>Buffalo</t>
  </si>
  <si>
    <t>Blue String-Tie &amp; Button Interoffice Envelopes, 10 x 13</t>
  </si>
  <si>
    <t>Canon Imageclass D680 Copier / Fax</t>
  </si>
  <si>
    <t>Boynton Beach</t>
  </si>
  <si>
    <t>24-Hour Round Wall Clock</t>
  </si>
  <si>
    <t>Eldon Radial Chair Mat for Low to Medium Pile Carpets</t>
  </si>
  <si>
    <t>Eldon Image Series Desk Accessories, Ebony</t>
  </si>
  <si>
    <t>Sanford 52201 APSCO Electric Pencil Sharpener</t>
  </si>
  <si>
    <t>Samsung Replacement EH64AVFWE Premium Headset</t>
  </si>
  <si>
    <t>GBC DocuBind P100 Manual Binding Machine</t>
  </si>
  <si>
    <t>Gulfport</t>
  </si>
  <si>
    <t>Fashion Color Clasp Envelopes</t>
  </si>
  <si>
    <t>Fresno</t>
  </si>
  <si>
    <t>Hon Non-Folding Utility Tables</t>
  </si>
  <si>
    <t>Bestar Classic Bookcase</t>
  </si>
  <si>
    <t>Office Star - Contemporary Swivel Chair with Padded Adjustable Arms and Flex Back</t>
  </si>
  <si>
    <t>Sanford Pocket Accent Highlighters</t>
  </si>
  <si>
    <t>Mitel MiVoice 5330e IP Phone</t>
  </si>
  <si>
    <t>Westinghouse Clip-On Gooseneck Lamps</t>
  </si>
  <si>
    <t>Howard Miller Distant Time Traveler Alarm Clock</t>
  </si>
  <si>
    <t>Tennsco Double-Tier Lockers</t>
  </si>
  <si>
    <t>Wilson SignalBoost 841262 DB PRO Amplifier Kit</t>
  </si>
  <si>
    <t>Greenville</t>
  </si>
  <si>
    <t>XtraLife ClearVue Slant-D Ring Binder, White, 3"</t>
  </si>
  <si>
    <t>Pencil and Crayon Sharpener</t>
  </si>
  <si>
    <t>Ampad Phone Message Book, Recycled, 400 Message Capacity, 5 ¾” x 11”</t>
  </si>
  <si>
    <t>Fellowes Bankers Box Stor/Drawer Steel Plus</t>
  </si>
  <si>
    <t>Performers Binder/Pad Holder, Black</t>
  </si>
  <si>
    <t>Office Star Flex Back Scooter Chair with White Frame</t>
  </si>
  <si>
    <t>Logitech G13 Programmable Gameboard with LCD Display</t>
  </si>
  <si>
    <t>Panasonic KP-380BK Classic Electric Pencil Sharpener</t>
  </si>
  <si>
    <t>Macon</t>
  </si>
  <si>
    <t>Memorex Froggy Flash Drive 4 GB</t>
  </si>
  <si>
    <t>Maxell 74 Minute CD-R Spindle, 50/Pack</t>
  </si>
  <si>
    <t>Cedar Rapids</t>
  </si>
  <si>
    <t>Geemarc AmpliPOWER60</t>
  </si>
  <si>
    <t>Avery 48</t>
  </si>
  <si>
    <t>Avery Arch Ring Binders</t>
  </si>
  <si>
    <t>Xerox 1915</t>
  </si>
  <si>
    <t>Avery Reinforcements for Hole-Punch Pages</t>
  </si>
  <si>
    <t>Providence</t>
  </si>
  <si>
    <t>Colorific Watercolor Pencils</t>
  </si>
  <si>
    <t>BIC Liqua Brite Liner</t>
  </si>
  <si>
    <t>ACCOHIDE 3-Ring Binder, Blue, 1"</t>
  </si>
  <si>
    <t>Xerox 1973</t>
  </si>
  <si>
    <t>Pueblo</t>
  </si>
  <si>
    <t>GBC Binding covers</t>
  </si>
  <si>
    <t>Sauder Cornerstone Collection Library</t>
  </si>
  <si>
    <t>Westinghouse Floor Lamp with Metal Mesh Shade, Black</t>
  </si>
  <si>
    <t>Blue Parrot B250XT Professional Grade Wireless Bluetooth Headset with</t>
  </si>
  <si>
    <t>Belkin 6 Outlet Metallic Surge Strip</t>
  </si>
  <si>
    <t>Hon Valutask Swivel Chairs</t>
  </si>
  <si>
    <t>Avery 517</t>
  </si>
  <si>
    <t>Avery 477</t>
  </si>
  <si>
    <t>Eureka Recycled Copy Paper 8 1/2" x 11", Ream</t>
  </si>
  <si>
    <t>Seth Thomas 12" Clock w/ Goldtone Case</t>
  </si>
  <si>
    <t>Memorex Froggy Flash Drive 8 GB</t>
  </si>
  <si>
    <t>Deltona</t>
  </si>
  <si>
    <t>Murray</t>
  </si>
  <si>
    <t>Acco 6 Outlet Guardian Premium Surge Suppressor</t>
  </si>
  <si>
    <t>Avoid Verbal Orders Carbonless Minifold Book</t>
  </si>
  <si>
    <t>Fellowes Presentation Covers for Comb Binding Machines</t>
  </si>
  <si>
    <t>Panasonic KP-310 Heavy-Duty Electric Pencil Sharpener</t>
  </si>
  <si>
    <t>Holmes Cool Mist Humidifier for the Whole House with 8-Gallon Output per Day, Extended Life Filter</t>
  </si>
  <si>
    <t>Middletown</t>
  </si>
  <si>
    <t>SAFCO Commercial Wire Shelving, Black</t>
  </si>
  <si>
    <t>Tensor Computer Mounted Lamp</t>
  </si>
  <si>
    <t>Polycom SoundPoint IP 450 VoIP phone</t>
  </si>
  <si>
    <t>Rediform S.O.S. 1-Up Phone Message Bk, 4-1/4x3-1/16 Bk, 1 Form/Pg, 40 Messages/Bk, 3/Pk</t>
  </si>
  <si>
    <t>Cisco CP-7937G Unified IP Conference Station Phone</t>
  </si>
  <si>
    <t>Freeport</t>
  </si>
  <si>
    <t>Boston 16701 Slimline Battery Pencil Sharpener</t>
  </si>
  <si>
    <t>Avery 494</t>
  </si>
  <si>
    <t>Memo Book, 100 Message Capacity, 5 3/8” x 11”</t>
  </si>
  <si>
    <t>Newell 35</t>
  </si>
  <si>
    <t>Wilson Jones 14 Line Acrylic Coated Pressboard Data Binders</t>
  </si>
  <si>
    <t>Avery Non-Stick Heavy Duty View Round Locking Ring Binders</t>
  </si>
  <si>
    <t>Hanging Personal Folder File</t>
  </si>
  <si>
    <t>Xerox 1909</t>
  </si>
  <si>
    <t>Leather Task Chair, Black</t>
  </si>
  <si>
    <t>It's Hot Message Books with Stickers, 2 3/4" x 5"</t>
  </si>
  <si>
    <t>Digium D40 VoIP phone</t>
  </si>
  <si>
    <t>DYMO CardScan Personal V9 Business Card Scanner</t>
  </si>
  <si>
    <t>Case Logic 2.4GHz Wireless Keyboard</t>
  </si>
  <si>
    <t>Pico Rivera</t>
  </si>
  <si>
    <t>Logitech Desktop MK120 Mouse and keyboard Combo</t>
  </si>
  <si>
    <t>Pressboard Data Binder, Crimson, 12" X 8 1/2"</t>
  </si>
  <si>
    <t>Provo</t>
  </si>
  <si>
    <t>Lesro Round Back Collection Coffee Table, End Table</t>
  </si>
  <si>
    <t>Pleasant Grove</t>
  </si>
  <si>
    <t>Hoover WindTunnel Plus Canister Vacuum</t>
  </si>
  <si>
    <t>Xerox 1934</t>
  </si>
  <si>
    <t>Newell 329</t>
  </si>
  <si>
    <t>Panasonic KX T7731-B Digital phone</t>
  </si>
  <si>
    <t>Safco Wire Cube Shelving System, For Use as 4 or 5 14" Cubes, Black</t>
  </si>
  <si>
    <t>Smyrna</t>
  </si>
  <si>
    <t>White Computer Printout Paper by Universal</t>
  </si>
  <si>
    <t>Revere Boxed Rubber Bands by Revere</t>
  </si>
  <si>
    <t>Eldon 200 Class Desk Accessories, Black</t>
  </si>
  <si>
    <t>Ames Color-File Green Diamond Border X-ray Mailers</t>
  </si>
  <si>
    <t>Bevis Oval Conference Table, Walnut</t>
  </si>
  <si>
    <t>Hon 61000 Series Interactive Training Tables</t>
  </si>
  <si>
    <t>Acco PRESSTEX Data Binder with Storage Hooks, Light Blue, 9 1/2" X 11"</t>
  </si>
  <si>
    <t>Xerox 217</t>
  </si>
  <si>
    <t>Bush Andora Conference Table, Maple/Graphite Gray Finish</t>
  </si>
  <si>
    <t>Xerox 189</t>
  </si>
  <si>
    <t>Panasonic KP-150 Electric Pencil Sharpener</t>
  </si>
  <si>
    <t>GBC Recycled Regency Composition Covers</t>
  </si>
  <si>
    <t>DAX Executive Solid Wood Document Frame, Desktop or Hang, Mahogany, 5 x 7</t>
  </si>
  <si>
    <t>ShoreTel ShorePhone IP 230 VoIP phone</t>
  </si>
  <si>
    <t>Petty Cash Envelope</t>
  </si>
  <si>
    <t>3M Replacement Filter for Office Air Cleaner for 20' x 33' Room</t>
  </si>
  <si>
    <t>Samsung Rugby III</t>
  </si>
  <si>
    <t>Acco Four Pocket Poly Ring Binder with Label Holder, Smoke, 1"</t>
  </si>
  <si>
    <t>Canvas Sectional Post Binders</t>
  </si>
  <si>
    <t>Strathmore Photo Mount Cards</t>
  </si>
  <si>
    <t>Parma</t>
  </si>
  <si>
    <t>Xerox 203</t>
  </si>
  <si>
    <t>Plantronics Audio 995 Wireless Stereo Headset</t>
  </si>
  <si>
    <t>Xerox 1948</t>
  </si>
  <si>
    <t>Global Super Steno Chair</t>
  </si>
  <si>
    <t>OtterBox Defender Series Case - Samsung Galaxy S4</t>
  </si>
  <si>
    <t>Wilson Jones Suede Grain Vinyl Binders</t>
  </si>
  <si>
    <t>OtterBox Defender Series Case - iPhone 5c</t>
  </si>
  <si>
    <t>Wilson Jones DublLock D-Ring Binders</t>
  </si>
  <si>
    <t>Mobile</t>
  </si>
  <si>
    <t>Surelock Post Binders</t>
  </si>
  <si>
    <t>Hewlett-Packard Deskjet 3050a All-in-One Color Inkjet Printer</t>
  </si>
  <si>
    <t>Ibico Plastic Spiral Binding Combs</t>
  </si>
  <si>
    <t>Iceberg OfficeWorks 42" Round Tables</t>
  </si>
  <si>
    <t>New Bedford</t>
  </si>
  <si>
    <t>Irving</t>
  </si>
  <si>
    <t>DAX Wood Document Frame</t>
  </si>
  <si>
    <t>Wilson Jones Heavy-Duty Casebound Ring Binders with Metal Hinges</t>
  </si>
  <si>
    <t>Vineland</t>
  </si>
  <si>
    <t>Glendale</t>
  </si>
  <si>
    <t>Global Executive Mid-Back Manager's Chair</t>
  </si>
  <si>
    <t>Xerox 1946</t>
  </si>
  <si>
    <t>Newell 320</t>
  </si>
  <si>
    <t>Eldon Image Series Desk Accessories, Burgundy</t>
  </si>
  <si>
    <t>Niagara Falls</t>
  </si>
  <si>
    <t>Newell 340</t>
  </si>
  <si>
    <t>Avery 506</t>
  </si>
  <si>
    <t>Thomasville</t>
  </si>
  <si>
    <t>Westminster</t>
  </si>
  <si>
    <t>Xerox 192</t>
  </si>
  <si>
    <t>HP Office Recycled Paper (20Lb. and 87 Bright)</t>
  </si>
  <si>
    <t>X-Rack File for Hanging Folders</t>
  </si>
  <si>
    <t>Xerox 199</t>
  </si>
  <si>
    <t>WD My Passport Ultra 500GB Portable External Hard Drive</t>
  </si>
  <si>
    <t>Cisco IP Phone 7961G-GE VoIP phone</t>
  </si>
  <si>
    <t>Logitech Trackman Marble Mouse</t>
  </si>
  <si>
    <t>Adams Telephone Message Book W/Dividers/Space For Phone Numbers, 5 1/4"X8 1/2", 300/Messages</t>
  </si>
  <si>
    <t>Coppell</t>
  </si>
  <si>
    <t>Acco Perma 3000 Stacking Storage Drawers</t>
  </si>
  <si>
    <t>Xerox 197</t>
  </si>
  <si>
    <t>iKross Bluetooth Portable Keyboard + Cell Phone Stand Holder + Brush for Apple iPhone 5S 5C 5, 4S 4</t>
  </si>
  <si>
    <t>Hon 2111 Invitation Series Corner Table</t>
  </si>
  <si>
    <t>Lexmark X 9575 Professional All-in-One Color Printer</t>
  </si>
  <si>
    <t>Ibico Covers for Plastic or Wire Binding Elements</t>
  </si>
  <si>
    <t>Pomona</t>
  </si>
  <si>
    <t>North Las Vegas</t>
  </si>
  <si>
    <t>Newell 325</t>
  </si>
  <si>
    <t>Xerox 1970</t>
  </si>
  <si>
    <t>Allentown</t>
  </si>
  <si>
    <t>12 Colored Short Pencils</t>
  </si>
  <si>
    <t>Master Caster Door Stop, Large Neon Orange</t>
  </si>
  <si>
    <t>Rubber Band Ball</t>
  </si>
  <si>
    <t>Loose Memo Sheets</t>
  </si>
  <si>
    <t>Xerox 1988</t>
  </si>
  <si>
    <t>Tempe</t>
  </si>
  <si>
    <t>Neat Ideas Personal Hanging Folder Files, Black</t>
  </si>
  <si>
    <t>Belkin OmniView SE Rackmount Kit</t>
  </si>
  <si>
    <t>Laguna Niguel</t>
  </si>
  <si>
    <t>Bridgeton</t>
  </si>
  <si>
    <t>Rogers Jumbo File, Granite</t>
  </si>
  <si>
    <t>Commercial WindTunnel Clean Air Upright Vacuum, Replacement Belts, Filtration Bags</t>
  </si>
  <si>
    <t>Everett</t>
  </si>
  <si>
    <t>Watertown</t>
  </si>
  <si>
    <t>Tenex Personal Self-Stacking Standard File Box, Black/Gray</t>
  </si>
  <si>
    <t>Hoover Commercial Soft Guard Upright Vacuum And Disposable Filtration Bags</t>
  </si>
  <si>
    <t>Appleton</t>
  </si>
  <si>
    <t>Avery 481</t>
  </si>
  <si>
    <t>Bellevue</t>
  </si>
  <si>
    <t>Newell 310</t>
  </si>
  <si>
    <t>Newell 319</t>
  </si>
  <si>
    <t>Avery 518</t>
  </si>
  <si>
    <t>Sensible Storage WireTech Storage Systems</t>
  </si>
  <si>
    <t>Allen</t>
  </si>
  <si>
    <t>Kingston Digital DataTraveler 16GB USB 2.0</t>
  </si>
  <si>
    <t>GBC Imprintable Covers</t>
  </si>
  <si>
    <t>Newell 347</t>
  </si>
  <si>
    <t>Pastel Pink Envelopes</t>
  </si>
  <si>
    <t>Belkin F8E887 USB Wired Ergonomic Keyboard</t>
  </si>
  <si>
    <t>El Paso</t>
  </si>
  <si>
    <t>ARKON Windshield Dashboard Air Vent Car Mount Holder</t>
  </si>
  <si>
    <t>Xerox 1949</t>
  </si>
  <si>
    <t>Conquest 14 Commercial Heavy-Duty Upright Vacuum, Collection System, Accessory Kit</t>
  </si>
  <si>
    <t>Xerox 1886</t>
  </si>
  <si>
    <t>Acco Clips to Go Binder Clips, 24 Clips in Two Sizes</t>
  </si>
  <si>
    <t>Grapevine</t>
  </si>
  <si>
    <t>Dixon Ticonderoga Erasable Colored Pencil Set, 12-Color</t>
  </si>
  <si>
    <t>Pyle PRT45 Retro Home Telephone</t>
  </si>
  <si>
    <t>Spiral Phone Message Books with Labels by Adams</t>
  </si>
  <si>
    <t>Sauder Inglewood Library Bookcases</t>
  </si>
  <si>
    <t>Carrollton</t>
  </si>
  <si>
    <t>Xerox 1901</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</si>
  <si>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</si>
  <si>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</si>
  <si>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</si>
  <si>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</si>
  <si>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</si>
  <si>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</si>
  <si>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</si>
  <si>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VTech DS6151</t>
  </si>
  <si>
    <t>V7 USB Numeric Keypad</t>
  </si>
  <si>
    <t>Peel-Off China Markers</t>
  </si>
  <si>
    <t>Acco Perma 2700 Stacking Storage Drawers</t>
  </si>
  <si>
    <t>Wirebound Message Books, Four 2 3/4 x 5 White Forms per Page</t>
  </si>
  <si>
    <t>Kent</t>
  </si>
  <si>
    <t>GE 48" Fluorescent Tube, Cool White Energy Saver, 34 Watts, 30/Box</t>
  </si>
  <si>
    <t>Micro Innovations USB RF Wireless Keyboard with Mouse</t>
  </si>
  <si>
    <t>Plantronics Savi W720 Multi-Device Wireless Headset System</t>
  </si>
  <si>
    <t>Lafayette</t>
  </si>
  <si>
    <t>Stacking Tray, Side-Loading, Legal, Smoke</t>
  </si>
  <si>
    <t>Smead Adjustable Mobile File Trolley with Lockable Top</t>
  </si>
  <si>
    <t>Tigard</t>
  </si>
  <si>
    <t>Jawbone MINI JAMBOX Wireless Bluetooth Speaker</t>
  </si>
  <si>
    <t>Weyerhaeuser First Choice Laser/Copy Paper (20Lb. and 88 Bright)</t>
  </si>
  <si>
    <t>Skokie</t>
  </si>
  <si>
    <t>Canon PC940 Copier</t>
  </si>
  <si>
    <t>Multicolor Computer Printout Paper</t>
  </si>
  <si>
    <t>Brites Rubber Bands, 1 1/2 oz. Box</t>
  </si>
  <si>
    <t>Catalog Binders with Expanding Posts</t>
  </si>
  <si>
    <t>Grandstream GXP2100 Mainstream Business Phone</t>
  </si>
  <si>
    <t>Xerox 1940</t>
  </si>
  <si>
    <t>Xerox 1986</t>
  </si>
  <si>
    <t>Binder Clips by OIC</t>
  </si>
  <si>
    <t>Wilson Jones 1" Hanging DublLock Ring Binders</t>
  </si>
  <si>
    <t>RCA Visys Integrated PBX 8-Line Router</t>
  </si>
  <si>
    <t>GBC VeloBind Cover Sets</t>
  </si>
  <si>
    <t>Colored Push Pins</t>
  </si>
  <si>
    <t>Logitech G105 Gaming Keyboard</t>
  </si>
  <si>
    <t>Xerox 1925</t>
  </si>
  <si>
    <t>QVS USB Car Charger 2-Port 2.1Amp for iPod/iPhone/iPad/iPad 2/iPad 3</t>
  </si>
  <si>
    <t>Plano</t>
  </si>
  <si>
    <t>Suffolk</t>
  </si>
  <si>
    <t>DAX Natural Wood-Tone Poster Frame</t>
  </si>
  <si>
    <t>StarTech.com 10/100 VDSL2 Ethernet Extender Kit</t>
  </si>
  <si>
    <t>Acco Smartsocket Table Surge Protector, 6 Color-Coded Adapter Outlets</t>
  </si>
  <si>
    <t>GBC ProClick Spines for 32-Hole Punch</t>
  </si>
  <si>
    <t>Indianapolis</t>
  </si>
  <si>
    <t>Memorex Mini Travel Drive 4 GB USB 2.0 Flash Drive</t>
  </si>
  <si>
    <t>Bayonne</t>
  </si>
  <si>
    <t>Memorex Micro Travel Drive 16 GB</t>
  </si>
  <si>
    <t>Avery 497</t>
  </si>
  <si>
    <t>Avery 500</t>
  </si>
  <si>
    <t>"While you Were Out" Message Book, One Form per Page</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</si>
  <si>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</si>
  <si>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</si>
  <si>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</si>
  <si>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</si>
  <si>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</si>
  <si>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</si>
  <si>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</si>
  <si>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</si>
  <si>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SAFCO PlanMaster Heigh-Adjustable Drafting Table Base, 43w x 30d x 30-37h, Black</t>
  </si>
  <si>
    <t>White GlueTop Scratch Pads</t>
  </si>
  <si>
    <t>Holmes HEPA Air Purifier</t>
  </si>
  <si>
    <t>TRENDnet 56K USB 2.0 Phone, Internet and Fax Modem</t>
  </si>
  <si>
    <t>Xerox 231</t>
  </si>
  <si>
    <t>Hon 2111 Invitation Series Straight Table</t>
  </si>
  <si>
    <t>Xerox 1962</t>
  </si>
  <si>
    <t>Wilson Electronics DB Pro Signal Booster</t>
  </si>
  <si>
    <t>Sauder Camden County Barrister Bookcase, Planked Cherry Finish</t>
  </si>
  <si>
    <t>DXL Angle-View Binders with Locking Rings, Black</t>
  </si>
  <si>
    <t>Sauder Camden County Collection Libraries, Planked Cherry Finish</t>
  </si>
  <si>
    <t>Advantus Panel Wall Certificate Holder - 8.5x11</t>
  </si>
  <si>
    <t>Avery 478</t>
  </si>
  <si>
    <t>Greensboro</t>
  </si>
  <si>
    <t>Baltimore</t>
  </si>
  <si>
    <t>Acco Data Flex Cable Posts For Top &amp; Bottom Load Binders, 6" Capacity</t>
  </si>
  <si>
    <t>Recycled Steel Personal File for Standard File Folders</t>
  </si>
  <si>
    <t>Blackstonian Pencils</t>
  </si>
  <si>
    <t>Xerox 1919</t>
  </si>
  <si>
    <t>Tops Wirebound Message Log Books</t>
  </si>
  <si>
    <t>AT&amp;T CL82213</t>
  </si>
  <si>
    <t>Kenosha</t>
  </si>
  <si>
    <t>Maxell LTO Ultrium - 800 GB</t>
  </si>
  <si>
    <t>Office Star - Professional Matrix Back Chair with 2-to-1 Synchro Tilt and Mesh Fabric Seat</t>
  </si>
  <si>
    <t>Hunt BOSTON Vista Battery-Operated Pencil Sharpener, Black</t>
  </si>
  <si>
    <t>Olathe</t>
  </si>
  <si>
    <t>Kansas</t>
  </si>
  <si>
    <t>GE 30522EE2</t>
  </si>
  <si>
    <t>Ink Jet Note and Greeting Cards, 8-1/2" x 5-1/2" Card Size</t>
  </si>
  <si>
    <t>Logitech Wireless Marathon Mouse M705</t>
  </si>
  <si>
    <t>Tulsa</t>
  </si>
  <si>
    <t>Mediabridge Sport Armband iPhone 5s</t>
  </si>
  <si>
    <t>DAX Cubicle Frames - 8x10</t>
  </si>
  <si>
    <t>Xerox 1929</t>
  </si>
  <si>
    <t>Avery 501</t>
  </si>
  <si>
    <t>Avery 513</t>
  </si>
  <si>
    <t>Harmony Air Purifier</t>
  </si>
  <si>
    <t>Electrix Incandescent Magnifying Lamp, Black</t>
  </si>
  <si>
    <t>Honeywell Enviracaire Portable Air Cleaner for up to 8 x 10 Room</t>
  </si>
  <si>
    <t>Global Stack Chair with Arms, Black</t>
  </si>
  <si>
    <t>Xerox 206</t>
  </si>
  <si>
    <t>Redmond</t>
  </si>
  <si>
    <t>Seth Thomas 14" Day/Date Wall Clock</t>
  </si>
  <si>
    <t>Raleigh</t>
  </si>
  <si>
    <t>Samsung Galaxy S4 Mini</t>
  </si>
  <si>
    <t>Apple iPhone 5</t>
  </si>
  <si>
    <t>Muskogee</t>
  </si>
  <si>
    <t>Polycom VVX 310 VoIP phone</t>
  </si>
  <si>
    <t>Bady BDG101FRU Card Printer</t>
  </si>
  <si>
    <t>Xerox 1998</t>
  </si>
  <si>
    <t>Meriden</t>
  </si>
  <si>
    <t>Honeywell Quietcare HEPA Air Cleaner</t>
  </si>
  <si>
    <t>Bowling Green</t>
  </si>
  <si>
    <t>Hon Olson Stacker Stools</t>
  </si>
  <si>
    <t>Dana Fluorescent Magnifying Lamp, White, 36"</t>
  </si>
  <si>
    <t>Flat Face Poster Frame</t>
  </si>
  <si>
    <t>South Bend</t>
  </si>
  <si>
    <t>Multi-Use Personal File Cart and Caster Set, Three Stacking Bins</t>
  </si>
  <si>
    <t>Xerox 1981</t>
  </si>
  <si>
    <t>Tops White Computer Printout Paper</t>
  </si>
  <si>
    <t>Wilson Jones Elliptical Ring 3 1/2" Capacity Binders, 800 sheets</t>
  </si>
  <si>
    <t>Classic Ivory Antique Telephone ZL1810</t>
  </si>
  <si>
    <t>Sauder Forest Hills Library with Doors, Woodland Oak Finish</t>
  </si>
  <si>
    <t>Executive Impressions 8-1/2" Career Panel/Partition Cubicle Clock</t>
  </si>
  <si>
    <t>Jabra SPEAK 410 Multidevice Speakerphone</t>
  </si>
  <si>
    <t>Xerox 211</t>
  </si>
  <si>
    <t>Tennsco Industrial Shelving</t>
  </si>
  <si>
    <t>Newell 334</t>
  </si>
  <si>
    <t>Hon 30" x 60" Table with Locking Drawer</t>
  </si>
  <si>
    <t>Spokane</t>
  </si>
  <si>
    <t>Safco Drafting Table</t>
  </si>
  <si>
    <t>Keller</t>
  </si>
  <si>
    <t>Avery 510</t>
  </si>
  <si>
    <t>Ultra Door Pull Handle</t>
  </si>
  <si>
    <t>Avery Hi-Liter Fluorescent Desk Style Markers</t>
  </si>
  <si>
    <t>Port Orange</t>
  </si>
  <si>
    <t>Medford</t>
  </si>
  <si>
    <t>IBM Multi-Purpose Copy Paper, 8 1/2 x 11", Case</t>
  </si>
  <si>
    <t>Charlottesville</t>
  </si>
  <si>
    <t>Newell 309</t>
  </si>
  <si>
    <t>Missoula</t>
  </si>
  <si>
    <t>GBC DocuBind TL300 Electric Binding System</t>
  </si>
  <si>
    <t>Jiffy Padded Mailers with Self-Seal Closure</t>
  </si>
  <si>
    <t>GBC DocuBind 200 Manual Binding Machine</t>
  </si>
  <si>
    <t>SKILCRAFT Telephone Shoulder Rest, 2" x 6.5" x 2.5", Black</t>
  </si>
  <si>
    <t>Global Comet Stacking Armless Chair</t>
  </si>
  <si>
    <t>Apopka</t>
  </si>
  <si>
    <t>Pressboard Hanging Data Binders for Unburst Sheets</t>
  </si>
  <si>
    <t>Hand-Finished Solid Wood Document Frame</t>
  </si>
  <si>
    <t>DAX Charcoal/Nickel-Tone Document Frame, 5 x 7</t>
  </si>
  <si>
    <t>Xerox 1891</t>
  </si>
  <si>
    <t>Hewlett-Packard Deskjet 5550 Printer</t>
  </si>
  <si>
    <t>Avery 474</t>
  </si>
  <si>
    <t>Panasonic KX T7736-B Digital phone</t>
  </si>
  <si>
    <t>GBC DocuBind TL200 Manual Binding Machine</t>
  </si>
  <si>
    <t>Global Commerce Series Low-Back Swivel/Tilt Chairs</t>
  </si>
  <si>
    <t>Reading</t>
  </si>
  <si>
    <t>Cisco SPA 502G IP Phone</t>
  </si>
  <si>
    <t>Avaya 4621SW VoIP phone</t>
  </si>
  <si>
    <t>Xerox 214</t>
  </si>
  <si>
    <t>Motorola Moto X</t>
  </si>
  <si>
    <t>O'Sullivan 2-Shelf Heavy-Duty Bookcases</t>
  </si>
  <si>
    <t>Enermax Briskie RF Wireless Keyboard and Mouse Combo</t>
  </si>
  <si>
    <t>Broomfield</t>
  </si>
  <si>
    <t>GBC Twin Loop Wire Binding Elements</t>
  </si>
  <si>
    <t>Perma STOR-ALL Hanging File Box, 13 1/8"W x 12 1/4"D x 10 1/2"H</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</si>
  <si>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</si>
  <si>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</si>
  <si>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</si>
  <si>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</si>
  <si>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</si>
  <si>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Acco 6 Outlet Guardian Standard Surge Suppressor</t>
  </si>
  <si>
    <t>Paterson</t>
  </si>
  <si>
    <t>Acme Hot Forged Carbon Steel Scissors with Nickel-Plated Handles, 3 7/8" Cut, 8"L</t>
  </si>
  <si>
    <t>Avery Heavy-Duty EZD View Binder with Locking Rings</t>
  </si>
  <si>
    <t>Belkin Standard 104 key USB Keyboard</t>
  </si>
  <si>
    <t>Avaya IP Phone 1140E VoIP phone</t>
  </si>
  <si>
    <t>Global Wood Trimmed Manager's Task Chair, Khaki</t>
  </si>
  <si>
    <t>Newell 321</t>
  </si>
  <si>
    <t>Oklahoma City</t>
  </si>
  <si>
    <t>Jabra Supreme Plus Driver Edition Headset</t>
  </si>
  <si>
    <t>Binder Posts</t>
  </si>
  <si>
    <t>Bevis Round Conference Table Top &amp; Single Column Base</t>
  </si>
  <si>
    <t>Xerox 1978</t>
  </si>
  <si>
    <t>Eldon Spacemaker Box, Quick-Snap Lid, Clear</t>
  </si>
  <si>
    <t>Plymouth Boxed Rubber Bands by Plymouth</t>
  </si>
  <si>
    <t>3.6 Cubic Foot Counter Height Office Refrigerator</t>
  </si>
  <si>
    <t>Chesapeake</t>
  </si>
  <si>
    <r>
      <t xml:space="preserve">Use the data in </t>
    </r>
    <r>
      <rPr>
        <b/>
        <sz val="13"/>
        <color theme="1"/>
        <rFont val="Calibri"/>
        <family val="2"/>
        <scheme val="minor"/>
      </rPr>
      <t>sales sheet</t>
    </r>
    <r>
      <rPr>
        <sz val="13"/>
        <color theme="1"/>
        <rFont val="Calibri"/>
        <family val="2"/>
        <scheme val="minor"/>
      </rPr>
      <t xml:space="preserve"> to analyze and convert all necessary data to chart from your own perspective</t>
    </r>
  </si>
  <si>
    <t>Code</t>
  </si>
  <si>
    <t>F-101</t>
  </si>
  <si>
    <t>O-102</t>
  </si>
  <si>
    <t>T-103</t>
  </si>
  <si>
    <t>ToTal sales</t>
  </si>
  <si>
    <t>Total Profit</t>
  </si>
  <si>
    <t>No of Quentity</t>
  </si>
  <si>
    <t>Profit after Discount</t>
  </si>
  <si>
    <t>Second High Sales</t>
  </si>
  <si>
    <t>Fourth Low Sales</t>
  </si>
  <si>
    <t>Max Profit</t>
  </si>
  <si>
    <t>No of High  Sales</t>
  </si>
  <si>
    <t>IF New Price = 150 Find New Sales</t>
  </si>
  <si>
    <t xml:space="preserve">Give Those classes to New Sales as Following </t>
  </si>
  <si>
    <t>A</t>
  </si>
  <si>
    <t>D</t>
  </si>
  <si>
    <t>B</t>
  </si>
  <si>
    <t>E</t>
  </si>
  <si>
    <t>less than 100</t>
  </si>
  <si>
    <t>C</t>
  </si>
  <si>
    <t>Average of Top 3 Profit Value</t>
  </si>
  <si>
    <t>Max new sales</t>
  </si>
  <si>
    <t>Min new sales</t>
  </si>
  <si>
    <t>average new sales</t>
  </si>
  <si>
    <t>Find Total New sales If State = California</t>
  </si>
  <si>
    <t>Find Average New Sales If state = Texas</t>
  </si>
  <si>
    <t>Highlight All Sub Category = Phones ( using Custom Format)</t>
  </si>
  <si>
    <t>Highlight all Negative Values in Profit</t>
  </si>
  <si>
    <t>use code sheet to assign each code to relative data in Category Column</t>
  </si>
  <si>
    <t>use spark line (Columns) to find change between  sales &amp; new sales</t>
  </si>
  <si>
    <r>
      <t xml:space="preserve">Create your Detailed interactive dashboard Based on analyzed data in </t>
    </r>
    <r>
      <rPr>
        <b/>
        <sz val="13"/>
        <color theme="1"/>
        <rFont val="Calibri"/>
        <family val="2"/>
        <scheme val="minor"/>
      </rPr>
      <t>NO (24)</t>
    </r>
  </si>
  <si>
    <t>** Send Final Answer Sheet to My Email " ahismailwork@gmail.com "</t>
  </si>
  <si>
    <t>Based on the given data Find</t>
  </si>
  <si>
    <r>
      <t>Based on</t>
    </r>
    <r>
      <rPr>
        <b/>
        <sz val="13"/>
        <color theme="1"/>
        <rFont val="Calibri"/>
        <family val="2"/>
        <scheme val="minor"/>
      </rPr>
      <t xml:space="preserve"> Sales shee</t>
    </r>
    <r>
      <rPr>
        <sz val="13"/>
        <color theme="1"/>
        <rFont val="Calibri"/>
        <family val="2"/>
        <scheme val="minor"/>
      </rPr>
      <t>t, use Piviot Table to Find:</t>
    </r>
  </si>
  <si>
    <r>
      <t xml:space="preserve">Use </t>
    </r>
    <r>
      <rPr>
        <b/>
        <sz val="13"/>
        <color theme="1"/>
        <rFont val="Calibri"/>
        <family val="2"/>
        <scheme val="minor"/>
      </rPr>
      <t>Data-1 Sheet</t>
    </r>
    <r>
      <rPr>
        <sz val="13"/>
        <color theme="1"/>
        <rFont val="Calibri"/>
        <family val="2"/>
        <scheme val="minor"/>
      </rPr>
      <t>, Change data to tabled data &amp; Name it with your Name &amp; Tack &amp; Gov</t>
    </r>
  </si>
  <si>
    <t>Total High Sales&gt;3000</t>
  </si>
  <si>
    <t>2 Days MAX</t>
  </si>
  <si>
    <t>profit after discout</t>
  </si>
  <si>
    <t>Price</t>
  </si>
  <si>
    <t>New Sales</t>
  </si>
  <si>
    <t>Max New Sales</t>
  </si>
  <si>
    <t>Min New Sales</t>
  </si>
  <si>
    <t>AVG New Sales</t>
  </si>
  <si>
    <t>Change between Sales &amp; New Sales</t>
  </si>
  <si>
    <t>Mahmoud Elbaal</t>
  </si>
  <si>
    <t>No of Quantity</t>
  </si>
  <si>
    <t>Row Labels</t>
  </si>
  <si>
    <t>Grand Total</t>
  </si>
  <si>
    <t>Sum of Profit</t>
  </si>
  <si>
    <t>Average of Profit</t>
  </si>
  <si>
    <t>Sum of Discount</t>
  </si>
  <si>
    <t>Count of Profit</t>
  </si>
  <si>
    <t>Revenue</t>
  </si>
  <si>
    <t>Cost</t>
  </si>
  <si>
    <t xml:space="preserve">Discount </t>
  </si>
  <si>
    <t>New Profit</t>
  </si>
  <si>
    <t>Sum of New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</si>
</sst>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15">
    <font>
      <sz val="11"/>
      <color theme="1"/>
      <name val="Calibri"/>
      <family val="2"/>
      <scheme val="minor"/>
    </font>
    <font>
      <sz val="11"/>
      <color theme="1"/>
      <name val="Calibri"/>
      <family val="2"/>
      <scheme val="minor"/>
    </font>
    <font>
      <sz val="11"/>
      <color theme="1"/>
      <name val="خط النص الأساسي"/>
      <family val="2"/>
      <charset val="178"/>
    </font>
    <font>
      <sz val="12"/>
      <color theme="1"/>
      <name val="Calibri"/>
      <family val="2"/>
      <charset val="178"/>
      <scheme val="minor"/>
    </font>
    <font>
      <sz val="13"/>
      <color theme="1"/>
      <name val="Calibri"/>
      <family val="2"/>
      <scheme val="minor"/>
    </font>
    <font>
      <b/>
      <sz val="14"/>
      <color rgb="FF002060"/>
      <name val="Calibri"/>
      <family val="2"/>
      <scheme val="minor"/>
    </font>
    <font>
      <b/>
      <sz val="16"/>
      <color rgb="FF002060"/>
      <name val="Calibri"/>
      <family val="2"/>
      <scheme val="minor"/>
    </font>
    <font>
      <sz val="11"/>
      <color theme="1"/>
      <name val="Calibri"/>
      <family val="2"/>
    </font>
    <font>
      <b/>
      <sz val="14"/>
      <color theme="0"/>
      <name val="Calibri"/>
      <family val="2"/>
      <scheme val="minor"/>
    </font>
    <font>
      <b/>
      <sz val="13"/>
      <color theme="1"/>
      <name val="Calibri"/>
      <family val="2"/>
      <scheme val="minor"/>
    </font>
    <font>
      <sz val="13"/>
      <color rgb="FFFF0000"/>
      <name val="Calibri"/>
      <family val="2"/>
      <scheme val="minor"/>
    </font>
    <font>
      <b/>
      <i/>
      <sz val="13"/>
      <color theme="1"/>
      <name val="Calibri"/>
      <family val="2"/>
      <scheme val="minor"/>
    </font>
    <font>
      <b/>
      <i/>
      <sz val="14"/>
      <color rgb="FF002060"/>
      <name val="Calibri"/>
      <family val="2"/>
      <scheme val="minor"/>
    </font>
    <font>
      <b/>
      <sz val="13"/>
      <color rgb="FF002060"/>
      <name val="Calibri"/>
      <family val="2"/>
      <scheme val="minor"/>
    </font>
    <font>
      <sz val="8"/>
      <color theme="1"/>
      <name val="Calibri"/>
      <family val="2"/>
      <scheme val="minor"/>
    </font>
  </fonts>
  <fills count="9">
    <fill>
      <patternFill patternType="none"/>
    </fill>
    <fill>
      <patternFill patternType="gray125"/>
    </fill>
    <fill>
      <patternFill patternType="solid">
        <fgColor theme="7" tint="0.39997558519241921"/>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00B050"/>
        <bgColor indexed="64"/>
      </patternFill>
    </fill>
  </fills>
  <borders count="24">
    <border>
      <left/>
      <right/>
      <top/>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theme="0" tint="-0.499984740745262"/>
      </bottom>
      <diagonal/>
    </border>
    <border>
      <left style="thin">
        <color indexed="64"/>
      </left>
      <right/>
      <top style="thin">
        <color theme="0" tint="-0.499984740745262"/>
      </top>
      <bottom style="thin">
        <color theme="0" tint="-0.499984740745262"/>
      </bottom>
      <diagonal/>
    </border>
    <border>
      <left style="thin">
        <color indexed="64"/>
      </left>
      <right/>
      <top style="thin">
        <color theme="0" tint="-0.499984740745262"/>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theme="0" tint="-0.499984740745262"/>
      </top>
      <bottom/>
      <diagonal/>
    </border>
    <border>
      <left style="thin">
        <color indexed="64"/>
      </left>
      <right style="thin">
        <color indexed="64"/>
      </right>
      <top/>
      <bottom style="thin">
        <color theme="0" tint="-0.4999847407452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5">
    <xf numFmtId="0" fontId="0" fillId="0" borderId="0"/>
    <xf numFmtId="0" fontId="1" fillId="0" borderId="0"/>
    <xf numFmtId="164" fontId="2" fillId="0" borderId="0" applyFont="0" applyFill="0" applyBorder="0" applyAlignment="0" applyProtection="0"/>
    <xf numFmtId="0" fontId="2" fillId="0" borderId="0"/>
    <xf numFmtId="0" fontId="3" fillId="0" borderId="0"/>
  </cellStyleXfs>
  <cellXfs count="82">
    <xf numFmtId="0" fontId="0" fillId="0" borderId="0" xfId="0"/>
    <xf numFmtId="0" fontId="0" fillId="5" borderId="0" xfId="0" applyFill="1"/>
    <xf numFmtId="0" fontId="4" fillId="4" borderId="0" xfId="0" applyFont="1" applyFill="1" applyBorder="1" applyAlignment="1">
      <alignment horizontal="center"/>
    </xf>
    <xf numFmtId="0" fontId="4" fillId="6" borderId="0" xfId="0" applyFont="1" applyFill="1" applyBorder="1" applyAlignment="1">
      <alignment horizontal="center"/>
    </xf>
    <xf numFmtId="0" fontId="4" fillId="6" borderId="0" xfId="0" applyFont="1" applyFill="1" applyBorder="1" applyAlignment="1">
      <alignment horizontal="left"/>
    </xf>
    <xf numFmtId="0" fontId="0" fillId="5" borderId="0" xfId="0" applyFill="1" applyAlignment="1">
      <alignment wrapText="1"/>
    </xf>
    <xf numFmtId="0" fontId="4" fillId="4" borderId="2" xfId="0" applyFont="1" applyFill="1" applyBorder="1" applyAlignment="1">
      <alignment horizontal="center"/>
    </xf>
    <xf numFmtId="0" fontId="4" fillId="4" borderId="3" xfId="0" applyFont="1" applyFill="1" applyBorder="1" applyAlignment="1">
      <alignment horizontal="center"/>
    </xf>
    <xf numFmtId="0" fontId="4" fillId="4" borderId="4" xfId="0" applyFont="1" applyFill="1" applyBorder="1" applyAlignment="1">
      <alignment horizontal="center"/>
    </xf>
    <xf numFmtId="0" fontId="4" fillId="4" borderId="2" xfId="0" applyFont="1" applyFill="1" applyBorder="1" applyAlignment="1">
      <alignment horizontal="left"/>
    </xf>
    <xf numFmtId="0" fontId="4" fillId="7" borderId="0" xfId="0" applyFont="1" applyFill="1" applyBorder="1" applyAlignment="1">
      <alignment horizontal="center"/>
    </xf>
    <xf numFmtId="0" fontId="4" fillId="7" borderId="4" xfId="0" applyFont="1" applyFill="1" applyBorder="1" applyAlignment="1">
      <alignment horizontal="center"/>
    </xf>
    <xf numFmtId="0" fontId="0" fillId="0" borderId="0" xfId="0" applyAlignment="1">
      <alignment horizontal="center"/>
    </xf>
    <xf numFmtId="2" fontId="0" fillId="0" borderId="0" xfId="0" applyNumberFormat="1" applyAlignment="1">
      <alignment horizontal="center"/>
    </xf>
    <xf numFmtId="0" fontId="4" fillId="4" borderId="0" xfId="0" applyFont="1" applyFill="1" applyBorder="1" applyAlignment="1"/>
    <xf numFmtId="0" fontId="10" fillId="6" borderId="0" xfId="0" applyFont="1" applyFill="1" applyBorder="1" applyAlignment="1">
      <alignment horizontal="center"/>
    </xf>
    <xf numFmtId="0" fontId="4" fillId="4" borderId="5" xfId="0" applyFont="1" applyFill="1" applyBorder="1" applyAlignment="1"/>
    <xf numFmtId="0" fontId="4" fillId="4" borderId="5" xfId="0" applyFont="1" applyFill="1" applyBorder="1" applyAlignment="1">
      <alignment horizontal="center"/>
    </xf>
    <xf numFmtId="0" fontId="4" fillId="7" borderId="2" xfId="0" applyFont="1" applyFill="1" applyBorder="1" applyAlignment="1">
      <alignment horizontal="center"/>
    </xf>
    <xf numFmtId="0" fontId="4" fillId="7" borderId="3" xfId="0" applyFont="1" applyFill="1" applyBorder="1" applyAlignment="1">
      <alignment horizontal="center"/>
    </xf>
    <xf numFmtId="0" fontId="4" fillId="4" borderId="6" xfId="0" applyFont="1" applyFill="1" applyBorder="1" applyAlignment="1">
      <alignment horizontal="center"/>
    </xf>
    <xf numFmtId="0" fontId="0" fillId="4" borderId="13" xfId="0" applyFont="1" applyFill="1" applyBorder="1" applyAlignment="1">
      <alignment horizontal="center"/>
    </xf>
    <xf numFmtId="0" fontId="0" fillId="4" borderId="14" xfId="0" applyFont="1" applyFill="1" applyBorder="1" applyAlignment="1">
      <alignment horizontal="center"/>
    </xf>
    <xf numFmtId="0" fontId="0" fillId="4" borderId="15" xfId="0" applyFont="1" applyFill="1" applyBorder="1" applyAlignment="1">
      <alignment horizontal="center"/>
    </xf>
    <xf numFmtId="0" fontId="0" fillId="4" borderId="10" xfId="0" applyFont="1" applyFill="1" applyBorder="1" applyAlignment="1">
      <alignment horizontal="center" vertical="center"/>
    </xf>
    <xf numFmtId="0" fontId="4" fillId="4" borderId="16" xfId="0" applyFont="1" applyFill="1" applyBorder="1" applyAlignment="1">
      <alignment horizontal="left"/>
    </xf>
    <xf numFmtId="0" fontId="4" fillId="4" borderId="17" xfId="0" applyFont="1" applyFill="1" applyBorder="1" applyAlignment="1"/>
    <xf numFmtId="0" fontId="4" fillId="4" borderId="17" xfId="0" applyFont="1" applyFill="1" applyBorder="1" applyAlignment="1">
      <alignment horizontal="left"/>
    </xf>
    <xf numFmtId="0" fontId="4" fillId="7" borderId="17" xfId="0" applyFont="1" applyFill="1" applyBorder="1" applyAlignment="1">
      <alignment horizontal="left"/>
    </xf>
    <xf numFmtId="0" fontId="4" fillId="4" borderId="17" xfId="0" applyFont="1" applyFill="1" applyBorder="1" applyAlignment="1">
      <alignment horizontal="center"/>
    </xf>
    <xf numFmtId="0" fontId="4" fillId="4" borderId="18" xfId="0" applyFont="1" applyFill="1" applyBorder="1" applyAlignment="1"/>
    <xf numFmtId="0" fontId="4" fillId="7" borderId="16" xfId="0" applyFont="1" applyFill="1" applyBorder="1" applyAlignment="1">
      <alignment horizontal="left" vertical="center"/>
    </xf>
    <xf numFmtId="0" fontId="7" fillId="4" borderId="17" xfId="0" applyFont="1" applyFill="1" applyBorder="1" applyAlignment="1">
      <alignment horizontal="center" vertical="center"/>
    </xf>
    <xf numFmtId="0" fontId="4" fillId="6" borderId="4" xfId="0" applyFont="1" applyFill="1" applyBorder="1" applyAlignment="1">
      <alignment horizontal="center"/>
    </xf>
    <xf numFmtId="0" fontId="0" fillId="0" borderId="21" xfId="0" applyBorder="1" applyAlignment="1">
      <alignment horizontal="center" vertical="center"/>
    </xf>
    <xf numFmtId="0" fontId="0" fillId="0" borderId="0" xfId="0" applyNumberFormat="1"/>
    <xf numFmtId="0" fontId="0" fillId="0" borderId="21" xfId="0" applyBorder="1" applyAlignment="1">
      <alignment horizontal="center"/>
    </xf>
    <xf numFmtId="2" fontId="0" fillId="0" borderId="21" xfId="0" applyNumberFormat="1" applyBorder="1" applyAlignment="1">
      <alignment horizontal="center"/>
    </xf>
    <xf numFmtId="0" fontId="0" fillId="0" borderId="0" xfId="0" applyNumberFormat="1" applyAlignment="1">
      <alignment horizontal="center"/>
    </xf>
    <xf numFmtId="0" fontId="0" fillId="0" borderId="0" xfId="0" applyBorder="1" applyAlignment="1">
      <alignment horizontal="center"/>
    </xf>
    <xf numFmtId="0" fontId="0" fillId="8" borderId="21" xfId="0" applyFill="1" applyBorder="1" applyAlignment="1">
      <alignment horizontal="center" vertical="center"/>
    </xf>
    <xf numFmtId="0" fontId="0" fillId="0" borderId="23" xfId="0" applyBorder="1" applyAlignment="1">
      <alignment horizontal="center"/>
    </xf>
    <xf numFmtId="0" fontId="0" fillId="0" borderId="12" xfId="0" applyBorder="1" applyAlignment="1">
      <alignment horizontal="center"/>
    </xf>
    <xf numFmtId="0" fontId="0" fillId="0" borderId="22" xfId="0" applyBorder="1" applyAlignment="1">
      <alignment horizontal="center"/>
    </xf>
    <xf numFmtId="0" fontId="0" fillId="0" borderId="0" xfId="0" pivotButton="1"/>
    <xf numFmtId="0" fontId="0" fillId="0" borderId="0" xfId="0" applyAlignment="1">
      <alignment horizontal="left"/>
    </xf>
    <xf numFmtId="9" fontId="0" fillId="0" borderId="0" xfId="0" applyNumberFormat="1" applyAlignment="1">
      <alignment horizontal="center"/>
    </xf>
    <xf numFmtId="0" fontId="0" fillId="0" borderId="10" xfId="0" applyFont="1" applyBorder="1" applyAlignment="1">
      <alignment horizontal="center"/>
    </xf>
    <xf numFmtId="0" fontId="0" fillId="0" borderId="12" xfId="0" applyFont="1" applyBorder="1" applyAlignment="1">
      <alignment horizontal="center"/>
    </xf>
    <xf numFmtId="0" fontId="0" fillId="4" borderId="10" xfId="0" applyFont="1" applyFill="1" applyBorder="1" applyAlignment="1">
      <alignment horizontal="center"/>
    </xf>
    <xf numFmtId="0" fontId="0" fillId="4" borderId="12" xfId="0" applyFont="1" applyFill="1" applyBorder="1" applyAlignment="1">
      <alignment horizontal="center"/>
    </xf>
    <xf numFmtId="0" fontId="0" fillId="0" borderId="18" xfId="0" applyFont="1" applyBorder="1" applyAlignment="1">
      <alignment horizontal="center"/>
    </xf>
    <xf numFmtId="0" fontId="0" fillId="0" borderId="6" xfId="0" applyFont="1" applyBorder="1" applyAlignment="1">
      <alignment horizontal="center"/>
    </xf>
    <xf numFmtId="0" fontId="14" fillId="0" borderId="10" xfId="0" applyFont="1" applyBorder="1" applyAlignment="1">
      <alignment horizontal="center"/>
    </xf>
    <xf numFmtId="0" fontId="14" fillId="0" borderId="12" xfId="0" applyFont="1" applyBorder="1" applyAlignment="1">
      <alignment horizontal="center"/>
    </xf>
    <xf numFmtId="0" fontId="6" fillId="4" borderId="0" xfId="0" applyFont="1" applyFill="1" applyAlignment="1">
      <alignment horizontal="center" vertical="center"/>
    </xf>
    <xf numFmtId="0" fontId="5" fillId="5" borderId="0" xfId="0" applyFont="1" applyFill="1" applyBorder="1" applyAlignment="1">
      <alignment horizontal="center"/>
    </xf>
    <xf numFmtId="0" fontId="0" fillId="4" borderId="16" xfId="0" applyFont="1" applyFill="1" applyBorder="1" applyAlignment="1">
      <alignment horizontal="center" vertical="center"/>
    </xf>
    <xf numFmtId="0" fontId="0" fillId="4" borderId="17" xfId="0" applyFont="1" applyFill="1" applyBorder="1" applyAlignment="1">
      <alignment horizontal="center" vertical="center"/>
    </xf>
    <xf numFmtId="0" fontId="0" fillId="4" borderId="18" xfId="0" applyFont="1" applyFill="1" applyBorder="1" applyAlignment="1">
      <alignment horizontal="center" vertical="center"/>
    </xf>
    <xf numFmtId="0" fontId="5" fillId="2" borderId="0" xfId="0" applyFont="1" applyFill="1" applyAlignment="1">
      <alignment horizontal="left" vertical="center" wrapText="1"/>
    </xf>
    <xf numFmtId="0" fontId="4" fillId="4" borderId="10" xfId="0" applyFont="1" applyFill="1" applyBorder="1" applyAlignment="1">
      <alignment horizontal="left" wrapText="1"/>
    </xf>
    <xf numFmtId="0" fontId="4" fillId="4" borderId="11" xfId="0" applyFont="1" applyFill="1" applyBorder="1" applyAlignment="1">
      <alignment horizontal="left" wrapText="1"/>
    </xf>
    <xf numFmtId="0" fontId="4" fillId="4" borderId="12" xfId="0" applyFont="1" applyFill="1" applyBorder="1" applyAlignment="1">
      <alignment horizontal="left" wrapText="1"/>
    </xf>
    <xf numFmtId="0" fontId="4" fillId="4" borderId="18" xfId="0" applyFont="1" applyFill="1" applyBorder="1" applyAlignment="1">
      <alignment horizontal="left" vertical="center" wrapText="1"/>
    </xf>
    <xf numFmtId="0" fontId="4" fillId="4" borderId="5" xfId="0" applyFont="1" applyFill="1" applyBorder="1" applyAlignment="1">
      <alignment horizontal="left" vertical="center" wrapText="1"/>
    </xf>
    <xf numFmtId="0" fontId="4" fillId="4" borderId="6" xfId="0" applyFont="1" applyFill="1" applyBorder="1" applyAlignment="1">
      <alignment horizontal="left" vertical="center" wrapText="1"/>
    </xf>
    <xf numFmtId="0" fontId="0" fillId="4" borderId="19" xfId="0" applyFont="1" applyFill="1" applyBorder="1" applyAlignment="1">
      <alignment horizontal="center"/>
    </xf>
    <xf numFmtId="0" fontId="0" fillId="4" borderId="1" xfId="0" applyFont="1" applyFill="1" applyBorder="1" applyAlignment="1">
      <alignment horizontal="center"/>
    </xf>
    <xf numFmtId="0" fontId="0" fillId="4" borderId="20" xfId="0" applyFont="1" applyFill="1" applyBorder="1" applyAlignment="1">
      <alignment horizontal="center"/>
    </xf>
    <xf numFmtId="0" fontId="11" fillId="2" borderId="0" xfId="0" applyFont="1" applyFill="1" applyAlignment="1">
      <alignment horizontal="left" vertical="center" wrapText="1"/>
    </xf>
    <xf numFmtId="0" fontId="12" fillId="2" borderId="7"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2" fillId="2" borderId="9" xfId="0" applyFont="1" applyFill="1" applyBorder="1" applyAlignment="1">
      <alignment horizontal="center" vertical="center" wrapText="1"/>
    </xf>
    <xf numFmtId="0" fontId="13" fillId="2" borderId="7"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7" xfId="0" applyFont="1" applyFill="1" applyBorder="1" applyAlignment="1">
      <alignment horizontal="left" vertical="center" wrapText="1"/>
    </xf>
    <xf numFmtId="0" fontId="13" fillId="2" borderId="8" xfId="0" applyFont="1" applyFill="1" applyBorder="1" applyAlignment="1">
      <alignment horizontal="left" vertical="center" wrapText="1"/>
    </xf>
    <xf numFmtId="0" fontId="13" fillId="2" borderId="9" xfId="0" applyFont="1" applyFill="1" applyBorder="1" applyAlignment="1">
      <alignment horizontal="left" vertical="center" wrapText="1"/>
    </xf>
    <xf numFmtId="0" fontId="4" fillId="2" borderId="0" xfId="0" applyFont="1" applyFill="1" applyAlignment="1">
      <alignment horizontal="left" vertical="center" wrapText="1"/>
    </xf>
    <xf numFmtId="0" fontId="8" fillId="3" borderId="0" xfId="0" applyFont="1" applyFill="1" applyAlignment="1">
      <alignment horizontal="left" vertical="center" wrapText="1"/>
    </xf>
  </cellXfs>
  <cellStyles count="5">
    <cellStyle name="Comma 2" xfId="2" xr:uid="{C1CA0BE0-E014-42AA-9F21-A9AD573C39DC}"/>
    <cellStyle name="Normal" xfId="0" builtinId="0"/>
    <cellStyle name="Normal 2" xfId="1" xr:uid="{23BF9983-9694-4A20-BAD6-FDF80AA21FCB}"/>
    <cellStyle name="Normal 3" xfId="4" xr:uid="{B56B8742-FC5D-4086-9112-AFC078492952}"/>
    <cellStyle name="عادي 2" xfId="3" xr:uid="{EBB29002-DDAC-4FCF-A6E5-AEDB88080ACA}"/>
  </cellStyles>
  <dxfs count="42">
    <dxf>
      <fill>
        <patternFill>
          <bgColor theme="4" tint="0.39994506668294322"/>
        </patternFill>
      </fill>
    </dxf>
    <dxf>
      <font>
        <color rgb="FF006100"/>
      </font>
      <fill>
        <patternFill>
          <bgColor rgb="FFC6EFCE"/>
        </patternFill>
      </fill>
    </dxf>
    <dxf>
      <font>
        <color rgb="FF9C0006"/>
      </font>
      <fill>
        <patternFill>
          <bgColor rgb="FFFFC7CE"/>
        </patternFill>
      </fill>
    </dxf>
    <dxf>
      <fill>
        <patternFill>
          <bgColor rgb="FFFFFF00"/>
        </patternFill>
      </fil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E6AF00"/>
      <color rgb="FFFFD24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microsoft.com/office/2007/relationships/slicerCache" Target="slicerCaches/slicerCache7.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onnections" Target="connections.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1.xml"/><Relationship Id="rId19" Type="http://schemas.openxmlformats.org/officeDocument/2006/relationships/theme" Target="theme/theme1.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7/relationships/slicerCache" Target="slicerCaches/slicerCache3.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microsoft.com/office/2007/relationships/slicerCache" Target="slicerCaches/slicerCache1.xml"/><Relationship Id="rId17" Type="http://schemas.microsoft.com/office/2007/relationships/slicerCache" Target="slicerCaches/slicerCache6.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 -Final Assessment_@2Days.xlsx]Pivot table (data-1)!PivotTable1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 (data-1)'!$B$3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F7-4407-9C64-2D0E74FD5A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F7-4407-9C64-2D0E74FD5A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3F7-4407-9C64-2D0E74FD5A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3F7-4407-9C64-2D0E74FD5AE6}"/>
              </c:ext>
            </c:extLst>
          </c:dPt>
          <c:cat>
            <c:strRef>
              <c:f>'Pivot table (data-1)'!$A$4:$A$8</c:f>
              <c:strCache>
                <c:ptCount val="4"/>
                <c:pt idx="0">
                  <c:v>Central</c:v>
                </c:pt>
                <c:pt idx="1">
                  <c:v>East</c:v>
                </c:pt>
                <c:pt idx="2">
                  <c:v>South</c:v>
                </c:pt>
                <c:pt idx="3">
                  <c:v>West</c:v>
                </c:pt>
              </c:strCache>
            </c:strRef>
          </c:cat>
          <c:val>
            <c:numRef>
              <c:f>'Pivot table (data-1)'!$B$4:$B$8</c:f>
              <c:numCache>
                <c:formatCode>General</c:formatCode>
                <c:ptCount val="4"/>
                <c:pt idx="0">
                  <c:v>6.3312509513741908</c:v>
                </c:pt>
                <c:pt idx="1">
                  <c:v>17.559164354838725</c:v>
                </c:pt>
                <c:pt idx="2">
                  <c:v>31.762989726027389</c:v>
                </c:pt>
                <c:pt idx="3">
                  <c:v>32.657964983713299</c:v>
                </c:pt>
              </c:numCache>
            </c:numRef>
          </c:val>
          <c:extLst>
            <c:ext xmlns:c16="http://schemas.microsoft.com/office/drawing/2014/chart" uri="{C3380CC4-5D6E-409C-BE32-E72D297353CC}">
              <c16:uniqueId val="{00000008-C3F7-4407-9C64-2D0E74FD5AE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 -Final Assessment_@2Days.xlsx]Pivot table (data-1)!PivotTable2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(data-1)'!$B$11</c:f>
              <c:strCache>
                <c:ptCount val="1"/>
                <c:pt idx="0">
                  <c:v>Total</c:v>
                </c:pt>
              </c:strCache>
            </c:strRef>
          </c:tx>
          <c:spPr>
            <a:solidFill>
              <a:schemeClr val="accent1"/>
            </a:solidFill>
            <a:ln>
              <a:noFill/>
            </a:ln>
            <a:effectLst/>
          </c:spPr>
          <c:invertIfNegative val="0"/>
          <c:cat>
            <c:strRef>
              <c:f>'Pivot table (data-1)'!$A$12:$A$16</c:f>
              <c:strCache>
                <c:ptCount val="4"/>
                <c:pt idx="0">
                  <c:v>Central</c:v>
                </c:pt>
                <c:pt idx="1">
                  <c:v>East</c:v>
                </c:pt>
                <c:pt idx="2">
                  <c:v>South</c:v>
                </c:pt>
                <c:pt idx="3">
                  <c:v>West</c:v>
                </c:pt>
              </c:strCache>
            </c:strRef>
          </c:cat>
          <c:val>
            <c:numRef>
              <c:f>'Pivot table (data-1)'!$B$12:$B$16</c:f>
              <c:numCache>
                <c:formatCode>General</c:formatCode>
                <c:ptCount val="4"/>
                <c:pt idx="0">
                  <c:v>2994.6816999999924</c:v>
                </c:pt>
                <c:pt idx="1">
                  <c:v>10886.681900000009</c:v>
                </c:pt>
                <c:pt idx="2">
                  <c:v>9274.7929999999978</c:v>
                </c:pt>
                <c:pt idx="3">
                  <c:v>20051.990499999967</c:v>
                </c:pt>
              </c:numCache>
            </c:numRef>
          </c:val>
          <c:extLst>
            <c:ext xmlns:c16="http://schemas.microsoft.com/office/drawing/2014/chart" uri="{C3380CC4-5D6E-409C-BE32-E72D297353CC}">
              <c16:uniqueId val="{00000000-2871-42D2-9FC7-EA0047BD4501}"/>
            </c:ext>
          </c:extLst>
        </c:ser>
        <c:dLbls>
          <c:showLegendKey val="0"/>
          <c:showVal val="0"/>
          <c:showCatName val="0"/>
          <c:showSerName val="0"/>
          <c:showPercent val="0"/>
          <c:showBubbleSize val="0"/>
        </c:dLbls>
        <c:gapWidth val="219"/>
        <c:overlap val="-27"/>
        <c:axId val="935439040"/>
        <c:axId val="935441440"/>
      </c:barChart>
      <c:catAx>
        <c:axId val="93543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441440"/>
        <c:crosses val="autoZero"/>
        <c:auto val="1"/>
        <c:lblAlgn val="ctr"/>
        <c:lblOffset val="100"/>
        <c:noMultiLvlLbl val="0"/>
      </c:catAx>
      <c:valAx>
        <c:axId val="935441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439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 -Final Assessment_@2Days.xlsx]Pivot table (data-1)!PivotTable3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(data-1)'!$B$19</c:f>
              <c:strCache>
                <c:ptCount val="1"/>
                <c:pt idx="0">
                  <c:v>Sum of Profit</c:v>
                </c:pt>
              </c:strCache>
            </c:strRef>
          </c:tx>
          <c:spPr>
            <a:solidFill>
              <a:schemeClr val="accent1"/>
            </a:solidFill>
            <a:ln>
              <a:noFill/>
            </a:ln>
            <a:effectLst/>
          </c:spPr>
          <c:invertIfNegative val="0"/>
          <c:cat>
            <c:strRef>
              <c:f>'Pivot table (data-1)'!$A$20:$A$24</c:f>
              <c:strCache>
                <c:ptCount val="4"/>
                <c:pt idx="0">
                  <c:v>Central</c:v>
                </c:pt>
                <c:pt idx="1">
                  <c:v>East</c:v>
                </c:pt>
                <c:pt idx="2">
                  <c:v>South</c:v>
                </c:pt>
                <c:pt idx="3">
                  <c:v>West</c:v>
                </c:pt>
              </c:strCache>
            </c:strRef>
          </c:cat>
          <c:val>
            <c:numRef>
              <c:f>'Pivot table (data-1)'!$B$20:$B$24</c:f>
              <c:numCache>
                <c:formatCode>General</c:formatCode>
                <c:ptCount val="4"/>
                <c:pt idx="0">
                  <c:v>2994.6816999999924</c:v>
                </c:pt>
                <c:pt idx="1">
                  <c:v>10886.681900000009</c:v>
                </c:pt>
                <c:pt idx="2">
                  <c:v>9274.7929999999978</c:v>
                </c:pt>
                <c:pt idx="3">
                  <c:v>20051.990499999967</c:v>
                </c:pt>
              </c:numCache>
            </c:numRef>
          </c:val>
          <c:extLst>
            <c:ext xmlns:c16="http://schemas.microsoft.com/office/drawing/2014/chart" uri="{C3380CC4-5D6E-409C-BE32-E72D297353CC}">
              <c16:uniqueId val="{00000000-F525-4F36-8281-C261C516847C}"/>
            </c:ext>
          </c:extLst>
        </c:ser>
        <c:ser>
          <c:idx val="1"/>
          <c:order val="1"/>
          <c:tx>
            <c:strRef>
              <c:f>'Pivot table (data-1)'!$C$19</c:f>
              <c:strCache>
                <c:ptCount val="1"/>
                <c:pt idx="0">
                  <c:v>Sum of Discount</c:v>
                </c:pt>
              </c:strCache>
            </c:strRef>
          </c:tx>
          <c:spPr>
            <a:solidFill>
              <a:schemeClr val="accent2"/>
            </a:solidFill>
            <a:ln>
              <a:noFill/>
            </a:ln>
            <a:effectLst/>
          </c:spPr>
          <c:invertIfNegative val="0"/>
          <c:cat>
            <c:strRef>
              <c:f>'Pivot table (data-1)'!$A$20:$A$24</c:f>
              <c:strCache>
                <c:ptCount val="4"/>
                <c:pt idx="0">
                  <c:v>Central</c:v>
                </c:pt>
                <c:pt idx="1">
                  <c:v>East</c:v>
                </c:pt>
                <c:pt idx="2">
                  <c:v>South</c:v>
                </c:pt>
                <c:pt idx="3">
                  <c:v>West</c:v>
                </c:pt>
              </c:strCache>
            </c:strRef>
          </c:cat>
          <c:val>
            <c:numRef>
              <c:f>'Pivot table (data-1)'!$C$20:$C$24</c:f>
              <c:numCache>
                <c:formatCode>General</c:formatCode>
                <c:ptCount val="4"/>
                <c:pt idx="0">
                  <c:v>106.18000000000016</c:v>
                </c:pt>
                <c:pt idx="1">
                  <c:v>95.600000000000477</c:v>
                </c:pt>
                <c:pt idx="2">
                  <c:v>43.700000000000045</c:v>
                </c:pt>
                <c:pt idx="3">
                  <c:v>74.200000000000387</c:v>
                </c:pt>
              </c:numCache>
            </c:numRef>
          </c:val>
          <c:extLst>
            <c:ext xmlns:c16="http://schemas.microsoft.com/office/drawing/2014/chart" uri="{C3380CC4-5D6E-409C-BE32-E72D297353CC}">
              <c16:uniqueId val="{00000001-F525-4F36-8281-C261C516847C}"/>
            </c:ext>
          </c:extLst>
        </c:ser>
        <c:dLbls>
          <c:showLegendKey val="0"/>
          <c:showVal val="0"/>
          <c:showCatName val="0"/>
          <c:showSerName val="0"/>
          <c:showPercent val="0"/>
          <c:showBubbleSize val="0"/>
        </c:dLbls>
        <c:gapWidth val="182"/>
        <c:axId val="813963872"/>
        <c:axId val="813967232"/>
      </c:barChart>
      <c:catAx>
        <c:axId val="813963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967232"/>
        <c:crosses val="autoZero"/>
        <c:auto val="1"/>
        <c:lblAlgn val="ctr"/>
        <c:lblOffset val="100"/>
        <c:noMultiLvlLbl val="0"/>
      </c:catAx>
      <c:valAx>
        <c:axId val="813967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963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 -Final Assessment_@2Days.xlsx]Pivot table (data-1)!PivotTable4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(data-1)'!$F$3</c:f>
              <c:strCache>
                <c:ptCount val="1"/>
                <c:pt idx="0">
                  <c:v>Total</c:v>
                </c:pt>
              </c:strCache>
            </c:strRef>
          </c:tx>
          <c:spPr>
            <a:solidFill>
              <a:schemeClr val="accent1"/>
            </a:solidFill>
            <a:ln>
              <a:noFill/>
            </a:ln>
            <a:effectLst/>
          </c:spPr>
          <c:invertIfNegative val="0"/>
          <c:cat>
            <c:strRef>
              <c:f>'Pivot table (data-1)'!$E$4:$E$7</c:f>
              <c:strCache>
                <c:ptCount val="3"/>
                <c:pt idx="0">
                  <c:v>Consumer</c:v>
                </c:pt>
                <c:pt idx="1">
                  <c:v>Corporate</c:v>
                </c:pt>
                <c:pt idx="2">
                  <c:v>Home Office</c:v>
                </c:pt>
              </c:strCache>
            </c:strRef>
          </c:cat>
          <c:val>
            <c:numRef>
              <c:f>'Pivot table (data-1)'!$F$4:$F$7</c:f>
              <c:numCache>
                <c:formatCode>General</c:formatCode>
                <c:ptCount val="3"/>
                <c:pt idx="0">
                  <c:v>1070</c:v>
                </c:pt>
                <c:pt idx="1">
                  <c:v>586</c:v>
                </c:pt>
                <c:pt idx="2">
                  <c:v>343</c:v>
                </c:pt>
              </c:numCache>
            </c:numRef>
          </c:val>
          <c:extLst>
            <c:ext xmlns:c16="http://schemas.microsoft.com/office/drawing/2014/chart" uri="{C3380CC4-5D6E-409C-BE32-E72D297353CC}">
              <c16:uniqueId val="{00000000-E072-4469-890A-DC463E38BB44}"/>
            </c:ext>
          </c:extLst>
        </c:ser>
        <c:dLbls>
          <c:showLegendKey val="0"/>
          <c:showVal val="0"/>
          <c:showCatName val="0"/>
          <c:showSerName val="0"/>
          <c:showPercent val="0"/>
          <c:showBubbleSize val="0"/>
        </c:dLbls>
        <c:gapWidth val="219"/>
        <c:overlap val="-27"/>
        <c:axId val="813224032"/>
        <c:axId val="813226432"/>
      </c:barChart>
      <c:catAx>
        <c:axId val="81322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226432"/>
        <c:crosses val="autoZero"/>
        <c:auto val="1"/>
        <c:lblAlgn val="ctr"/>
        <c:lblOffset val="100"/>
        <c:noMultiLvlLbl val="0"/>
      </c:catAx>
      <c:valAx>
        <c:axId val="81322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22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 -Final Assessment_@2Days.xlsx]Pivot table (Sales)!PivotTable2</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 Profit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 (Sales)'!$A$4:$A$14</c:f>
              <c:strCache>
                <c:ptCount val="10"/>
                <c:pt idx="0">
                  <c:v>Alex</c:v>
                </c:pt>
                <c:pt idx="1">
                  <c:v>Aswan</c:v>
                </c:pt>
                <c:pt idx="2">
                  <c:v>Cairo</c:v>
                </c:pt>
                <c:pt idx="3">
                  <c:v>Giza</c:v>
                </c:pt>
                <c:pt idx="4">
                  <c:v>Ismailia</c:v>
                </c:pt>
                <c:pt idx="5">
                  <c:v>Mansoura</c:v>
                </c:pt>
                <c:pt idx="6">
                  <c:v>Marasa Matrouh</c:v>
                </c:pt>
                <c:pt idx="7">
                  <c:v>Minia</c:v>
                </c:pt>
                <c:pt idx="8">
                  <c:v>Portsaied</c:v>
                </c:pt>
                <c:pt idx="9">
                  <c:v>Zagazig</c:v>
                </c:pt>
              </c:strCache>
            </c:strRef>
          </c:cat>
          <c:val>
            <c:numRef>
              <c:f>'Pivot table (Sales)'!$B$4:$B$14</c:f>
              <c:numCache>
                <c:formatCode>General</c:formatCode>
                <c:ptCount val="10"/>
                <c:pt idx="0">
                  <c:v>3744</c:v>
                </c:pt>
                <c:pt idx="1">
                  <c:v>3571.9277978339351</c:v>
                </c:pt>
                <c:pt idx="2">
                  <c:v>3499.0067114093958</c:v>
                </c:pt>
                <c:pt idx="3">
                  <c:v>3750.5618729096991</c:v>
                </c:pt>
                <c:pt idx="4">
                  <c:v>3777.86013986014</c:v>
                </c:pt>
                <c:pt idx="5">
                  <c:v>3578.82</c:v>
                </c:pt>
                <c:pt idx="6">
                  <c:v>3595.5149501661131</c:v>
                </c:pt>
                <c:pt idx="7">
                  <c:v>3621.4726688102892</c:v>
                </c:pt>
                <c:pt idx="8">
                  <c:v>3672.2242990654204</c:v>
                </c:pt>
                <c:pt idx="9">
                  <c:v>3581.5309446254073</c:v>
                </c:pt>
              </c:numCache>
            </c:numRef>
          </c:val>
          <c:extLst>
            <c:ext xmlns:c16="http://schemas.microsoft.com/office/drawing/2014/chart" uri="{C3380CC4-5D6E-409C-BE32-E72D297353CC}">
              <c16:uniqueId val="{00000000-7945-45DF-B468-FB39068CEED8}"/>
            </c:ext>
          </c:extLst>
        </c:ser>
        <c:dLbls>
          <c:showLegendKey val="0"/>
          <c:showVal val="0"/>
          <c:showCatName val="0"/>
          <c:showSerName val="0"/>
          <c:showPercent val="0"/>
          <c:showBubbleSize val="0"/>
        </c:dLbls>
        <c:gapWidth val="150"/>
        <c:shape val="box"/>
        <c:axId val="129753472"/>
        <c:axId val="129753952"/>
        <c:axId val="0"/>
      </c:bar3DChart>
      <c:catAx>
        <c:axId val="1297534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53952"/>
        <c:crosses val="autoZero"/>
        <c:auto val="1"/>
        <c:lblAlgn val="ctr"/>
        <c:lblOffset val="100"/>
        <c:noMultiLvlLbl val="0"/>
      </c:catAx>
      <c:valAx>
        <c:axId val="12975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53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 -Final Assessment_@2Days.xlsx]Pivot table (Sales)!PivotTable3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(Sales)'!$E$3</c:f>
              <c:strCache>
                <c:ptCount val="1"/>
                <c:pt idx="0">
                  <c:v>Total</c:v>
                </c:pt>
              </c:strCache>
            </c:strRef>
          </c:tx>
          <c:spPr>
            <a:ln w="28575" cap="rnd">
              <a:solidFill>
                <a:schemeClr val="accent1"/>
              </a:solidFill>
              <a:round/>
            </a:ln>
            <a:effectLst/>
          </c:spPr>
          <c:marker>
            <c:symbol val="none"/>
          </c:marker>
          <c:cat>
            <c:strRef>
              <c:f>'Pivot table (Sales)'!$D$4:$D$14</c:f>
              <c:strCache>
                <c:ptCount val="10"/>
                <c:pt idx="0">
                  <c:v>Alex</c:v>
                </c:pt>
                <c:pt idx="1">
                  <c:v>Aswan</c:v>
                </c:pt>
                <c:pt idx="2">
                  <c:v>Cairo</c:v>
                </c:pt>
                <c:pt idx="3">
                  <c:v>Giza</c:v>
                </c:pt>
                <c:pt idx="4">
                  <c:v>Ismailia</c:v>
                </c:pt>
                <c:pt idx="5">
                  <c:v>Mansoura</c:v>
                </c:pt>
                <c:pt idx="6">
                  <c:v>Marasa Matrouh</c:v>
                </c:pt>
                <c:pt idx="7">
                  <c:v>Minia</c:v>
                </c:pt>
                <c:pt idx="8">
                  <c:v>Portsaied</c:v>
                </c:pt>
                <c:pt idx="9">
                  <c:v>Zagazig</c:v>
                </c:pt>
              </c:strCache>
            </c:strRef>
          </c:cat>
          <c:val>
            <c:numRef>
              <c:f>'Pivot table (Sales)'!$E$4:$E$14</c:f>
              <c:numCache>
                <c:formatCode>General</c:formatCode>
                <c:ptCount val="10"/>
                <c:pt idx="0">
                  <c:v>1123200</c:v>
                </c:pt>
                <c:pt idx="1">
                  <c:v>989424</c:v>
                </c:pt>
                <c:pt idx="2">
                  <c:v>1042704</c:v>
                </c:pt>
                <c:pt idx="3">
                  <c:v>1121418</c:v>
                </c:pt>
                <c:pt idx="4">
                  <c:v>1080468</c:v>
                </c:pt>
                <c:pt idx="5">
                  <c:v>1073646</c:v>
                </c:pt>
                <c:pt idx="6">
                  <c:v>1082250</c:v>
                </c:pt>
                <c:pt idx="7">
                  <c:v>1126278</c:v>
                </c:pt>
                <c:pt idx="8">
                  <c:v>1178784</c:v>
                </c:pt>
                <c:pt idx="9">
                  <c:v>1099530</c:v>
                </c:pt>
              </c:numCache>
            </c:numRef>
          </c:val>
          <c:smooth val="0"/>
          <c:extLst>
            <c:ext xmlns:c16="http://schemas.microsoft.com/office/drawing/2014/chart" uri="{C3380CC4-5D6E-409C-BE32-E72D297353CC}">
              <c16:uniqueId val="{00000000-F745-4F63-81B7-8493B5DAB003}"/>
            </c:ext>
          </c:extLst>
        </c:ser>
        <c:dLbls>
          <c:showLegendKey val="0"/>
          <c:showVal val="0"/>
          <c:showCatName val="0"/>
          <c:showSerName val="0"/>
          <c:showPercent val="0"/>
          <c:showBubbleSize val="0"/>
        </c:dLbls>
        <c:smooth val="0"/>
        <c:axId val="1206980288"/>
        <c:axId val="1206980768"/>
      </c:lineChart>
      <c:catAx>
        <c:axId val="120698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980768"/>
        <c:crosses val="autoZero"/>
        <c:auto val="1"/>
        <c:lblAlgn val="ctr"/>
        <c:lblOffset val="100"/>
        <c:noMultiLvlLbl val="0"/>
      </c:catAx>
      <c:valAx>
        <c:axId val="120698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980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 -Final Assessment_@2Days.xlsx]Pivot table (Sales)!PivotTable4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Rate</a:t>
            </a:r>
          </a:p>
        </c:rich>
      </c:tx>
      <c:layout>
        <c:manualLayout>
          <c:xMode val="edge"/>
          <c:yMode val="edge"/>
          <c:x val="0.38909711286089238"/>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3"/>
          </a:solidFill>
          <a:ln w="19050">
            <a:solidFill>
              <a:schemeClr val="lt1"/>
            </a:solidFill>
          </a:ln>
          <a:effectLst/>
        </c:spPr>
      </c:pivotFmt>
      <c:pivotFmt>
        <c:idx val="11"/>
        <c:spPr>
          <a:solidFill>
            <a:schemeClr val="accent4"/>
          </a:solidFill>
          <a:ln w="19050">
            <a:solidFill>
              <a:schemeClr val="lt1"/>
            </a:solidFill>
          </a:ln>
          <a:effectLst/>
        </c:spPr>
      </c:pivotFmt>
      <c:pivotFmt>
        <c:idx val="12"/>
        <c:spPr>
          <a:solidFill>
            <a:schemeClr val="accent5"/>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pieChart>
        <c:varyColors val="1"/>
        <c:ser>
          <c:idx val="0"/>
          <c:order val="0"/>
          <c:tx>
            <c:strRef>
              <c:f>'Pivot table (Sales)'!$H$3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B6-4CCB-A73D-6C3AB6267E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B6-4CCB-A73D-6C3AB6267E9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6B6-4CCB-A73D-6C3AB6267E9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6B6-4CCB-A73D-6C3AB6267E9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6B6-4CCB-A73D-6C3AB6267E96}"/>
              </c:ext>
            </c:extLst>
          </c:dPt>
          <c:cat>
            <c:strRef>
              <c:f>'Pivot table (Sales)'!$G$4:$G$9</c:f>
              <c:strCache>
                <c:ptCount val="5"/>
                <c:pt idx="0">
                  <c:v>Alexandria</c:v>
                </c:pt>
                <c:pt idx="1">
                  <c:v>Canal</c:v>
                </c:pt>
                <c:pt idx="2">
                  <c:v>Delta</c:v>
                </c:pt>
                <c:pt idx="3">
                  <c:v>G. Cairo</c:v>
                </c:pt>
                <c:pt idx="4">
                  <c:v>Upper Egypt</c:v>
                </c:pt>
              </c:strCache>
            </c:strRef>
          </c:cat>
          <c:val>
            <c:numRef>
              <c:f>'Pivot table (Sales)'!$H$4:$H$9</c:f>
              <c:numCache>
                <c:formatCode>General</c:formatCode>
                <c:ptCount val="5"/>
                <c:pt idx="0">
                  <c:v>601</c:v>
                </c:pt>
                <c:pt idx="1">
                  <c:v>607</c:v>
                </c:pt>
                <c:pt idx="2">
                  <c:v>607</c:v>
                </c:pt>
                <c:pt idx="3">
                  <c:v>597</c:v>
                </c:pt>
                <c:pt idx="4">
                  <c:v>588</c:v>
                </c:pt>
              </c:numCache>
            </c:numRef>
          </c:val>
          <c:extLst>
            <c:ext xmlns:c16="http://schemas.microsoft.com/office/drawing/2014/chart" uri="{C3380CC4-5D6E-409C-BE32-E72D297353CC}">
              <c16:uniqueId val="{0000000A-E6B6-4CCB-A73D-6C3AB6267E9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 -Final Assessment_@2Days.xlsx]Pivot table (Sales)!PivotTable5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 (Sales)'!$K$3</c:f>
              <c:strCache>
                <c:ptCount val="1"/>
                <c:pt idx="0">
                  <c:v>Total</c:v>
                </c:pt>
              </c:strCache>
            </c:strRef>
          </c:tx>
          <c:spPr>
            <a:solidFill>
              <a:schemeClr val="accent1"/>
            </a:solidFill>
            <a:ln>
              <a:noFill/>
            </a:ln>
            <a:effectLst/>
            <a:sp3d/>
          </c:spPr>
          <c:invertIfNegative val="0"/>
          <c:cat>
            <c:strRef>
              <c:f>'Pivot table (Sales)'!$J$4:$J$21</c:f>
              <c:strCache>
                <c:ptCount val="17"/>
                <c:pt idx="0">
                  <c:v>HTC One - (32GB) - 4G</c:v>
                </c:pt>
                <c:pt idx="1">
                  <c:v>HTC ONE (32GB) Dual Sim - 3G</c:v>
                </c:pt>
                <c:pt idx="2">
                  <c:v>iPhone 5C (16GB)</c:v>
                </c:pt>
                <c:pt idx="3">
                  <c:v>iPhone 5C (32GB)</c:v>
                </c:pt>
                <c:pt idx="4">
                  <c:v>iPhone 5S (16GB)</c:v>
                </c:pt>
                <c:pt idx="5">
                  <c:v>iPhone 5S (32GB)</c:v>
                </c:pt>
                <c:pt idx="6">
                  <c:v>iPhone 5S (64GB)</c:v>
                </c:pt>
                <c:pt idx="7">
                  <c:v>Microsoft Surface Pro 2</c:v>
                </c:pt>
                <c:pt idx="8">
                  <c:v>Nokia Lumia  - 4G</c:v>
                </c:pt>
                <c:pt idx="9">
                  <c:v>Samsung Galaxy Note 10.1</c:v>
                </c:pt>
                <c:pt idx="10">
                  <c:v>Samsung Galaxy Note3 (32GB) - 3G</c:v>
                </c:pt>
                <c:pt idx="11">
                  <c:v>Samsung Galaxy Note3 (32GB) - 4G</c:v>
                </c:pt>
                <c:pt idx="12">
                  <c:v>Samsung Galaxy S3 (16GB) - 3G</c:v>
                </c:pt>
                <c:pt idx="13">
                  <c:v>Samsung Galaxy S4  (16GB) - 3G</c:v>
                </c:pt>
                <c:pt idx="14">
                  <c:v>Samsung Galaxy S4 (16GB) - 4G</c:v>
                </c:pt>
                <c:pt idx="15">
                  <c:v>Samsung Galaxy S4 Zoom - 3G  </c:v>
                </c:pt>
                <c:pt idx="16">
                  <c:v>Sony Xperia Z</c:v>
                </c:pt>
              </c:strCache>
            </c:strRef>
          </c:cat>
          <c:val>
            <c:numRef>
              <c:f>'Pivot table (Sales)'!$K$4:$K$21</c:f>
              <c:numCache>
                <c:formatCode>General</c:formatCode>
                <c:ptCount val="17"/>
                <c:pt idx="0">
                  <c:v>651561.3000000004</c:v>
                </c:pt>
                <c:pt idx="1">
                  <c:v>582545.69999999984</c:v>
                </c:pt>
                <c:pt idx="2">
                  <c:v>554501.69999999949</c:v>
                </c:pt>
                <c:pt idx="3">
                  <c:v>593335.80000000016</c:v>
                </c:pt>
                <c:pt idx="4">
                  <c:v>555903.90000000014</c:v>
                </c:pt>
                <c:pt idx="5">
                  <c:v>654759.00000000023</c:v>
                </c:pt>
                <c:pt idx="6">
                  <c:v>598927.50000000012</c:v>
                </c:pt>
                <c:pt idx="7">
                  <c:v>580818.6</c:v>
                </c:pt>
                <c:pt idx="8">
                  <c:v>662265.89999999956</c:v>
                </c:pt>
                <c:pt idx="9">
                  <c:v>680220.89999999991</c:v>
                </c:pt>
                <c:pt idx="10">
                  <c:v>663103.79999999946</c:v>
                </c:pt>
                <c:pt idx="11">
                  <c:v>621687.60000000009</c:v>
                </c:pt>
                <c:pt idx="12">
                  <c:v>564641.99999999977</c:v>
                </c:pt>
                <c:pt idx="13">
                  <c:v>676236.59999999986</c:v>
                </c:pt>
                <c:pt idx="14">
                  <c:v>592002.00000000023</c:v>
                </c:pt>
                <c:pt idx="15">
                  <c:v>530681.39999999979</c:v>
                </c:pt>
                <c:pt idx="16">
                  <c:v>608623.1999999996</c:v>
                </c:pt>
              </c:numCache>
            </c:numRef>
          </c:val>
          <c:extLst>
            <c:ext xmlns:c16="http://schemas.microsoft.com/office/drawing/2014/chart" uri="{C3380CC4-5D6E-409C-BE32-E72D297353CC}">
              <c16:uniqueId val="{00000000-CD03-43B8-8034-A93725F64FDB}"/>
            </c:ext>
          </c:extLst>
        </c:ser>
        <c:dLbls>
          <c:showLegendKey val="0"/>
          <c:showVal val="0"/>
          <c:showCatName val="0"/>
          <c:showSerName val="0"/>
          <c:showPercent val="0"/>
          <c:showBubbleSize val="0"/>
        </c:dLbls>
        <c:gapWidth val="150"/>
        <c:shape val="box"/>
        <c:axId val="1249909120"/>
        <c:axId val="1258131088"/>
        <c:axId val="0"/>
      </c:bar3DChart>
      <c:catAx>
        <c:axId val="1249909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131088"/>
        <c:crosses val="autoZero"/>
        <c:auto val="1"/>
        <c:lblAlgn val="ctr"/>
        <c:lblOffset val="100"/>
        <c:noMultiLvlLbl val="0"/>
      </c:catAx>
      <c:valAx>
        <c:axId val="1258131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909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chart" Target="../charts/chart7.xml"/><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chart" Target="../charts/chart8.xml"/><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13</xdr:col>
      <xdr:colOff>341259</xdr:colOff>
      <xdr:row>8</xdr:row>
      <xdr:rowOff>170758</xdr:rowOff>
    </xdr:from>
    <xdr:to>
      <xdr:col>15</xdr:col>
      <xdr:colOff>117999</xdr:colOff>
      <xdr:row>13</xdr:row>
      <xdr:rowOff>125446</xdr:rowOff>
    </xdr:to>
    <xdr:pic>
      <xdr:nvPicPr>
        <xdr:cNvPr id="2" name="Picture 1" descr="Premium Vector | Have a nice day cartoon character and greeting text hand  drawn lettering and smiling sun wishes you a good day vector color  illustration retro style">
          <a:extLst>
            <a:ext uri="{FF2B5EF4-FFF2-40B4-BE49-F238E27FC236}">
              <a16:creationId xmlns:a16="http://schemas.microsoft.com/office/drawing/2014/main" id="{032A5AED-7A14-4D3D-B096-23AAA5D637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rot="807731">
          <a:off x="7980309" y="1685233"/>
          <a:ext cx="995940" cy="1050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271830</xdr:colOff>
      <xdr:row>4</xdr:row>
      <xdr:rowOff>180241</xdr:rowOff>
    </xdr:from>
    <xdr:to>
      <xdr:col>13</xdr:col>
      <xdr:colOff>603007</xdr:colOff>
      <xdr:row>9</xdr:row>
      <xdr:rowOff>19050</xdr:rowOff>
    </xdr:to>
    <xdr:pic>
      <xdr:nvPicPr>
        <xdr:cNvPr id="3" name="Picture 2" descr="Best Wishes Images – Browse 142,909 Stock Photos, Vectors, and Video |  Adobe Stock">
          <a:extLst>
            <a:ext uri="{FF2B5EF4-FFF2-40B4-BE49-F238E27FC236}">
              <a16:creationId xmlns:a16="http://schemas.microsoft.com/office/drawing/2014/main" id="{5236EC46-20D6-460C-AF12-3F285AD462DE}"/>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2619" t="13033" r="9734" b="9343"/>
        <a:stretch/>
      </xdr:blipFill>
      <xdr:spPr bwMode="auto">
        <a:xfrm>
          <a:off x="7301280" y="818416"/>
          <a:ext cx="940777" cy="9341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13187</xdr:colOff>
      <xdr:row>16</xdr:row>
      <xdr:rowOff>163488</xdr:rowOff>
    </xdr:from>
    <xdr:to>
      <xdr:col>15</xdr:col>
      <xdr:colOff>380265</xdr:colOff>
      <xdr:row>18</xdr:row>
      <xdr:rowOff>156064</xdr:rowOff>
    </xdr:to>
    <xdr:pic>
      <xdr:nvPicPr>
        <xdr:cNvPr id="4" name="Picture 3" descr="https://signature.freefire-name.com/img.php?f=2&amp;t=Ahmed%20Ismail%20Attia">
          <a:extLst>
            <a:ext uri="{FF2B5EF4-FFF2-40B4-BE49-F238E27FC236}">
              <a16:creationId xmlns:a16="http://schemas.microsoft.com/office/drawing/2014/main" id="{70C87F91-BAD6-4EC4-B4CB-EBD041F92DF2}"/>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3792" t="30837" r="24377" b="7929"/>
        <a:stretch/>
      </xdr:blipFill>
      <xdr:spPr bwMode="auto">
        <a:xfrm rot="20881192">
          <a:off x="7042637" y="3430563"/>
          <a:ext cx="2195878" cy="4307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55756</xdr:colOff>
      <xdr:row>10</xdr:row>
      <xdr:rowOff>47111</xdr:rowOff>
    </xdr:from>
    <xdr:to>
      <xdr:col>13</xdr:col>
      <xdr:colOff>270252</xdr:colOff>
      <xdr:row>15</xdr:row>
      <xdr:rowOff>44822</xdr:rowOff>
    </xdr:to>
    <xdr:pic>
      <xdr:nvPicPr>
        <xdr:cNvPr id="6" name="Picture 5" descr="Good luck PNG Designs for T Shirt &amp; Merch">
          <a:extLst>
            <a:ext uri="{FF2B5EF4-FFF2-40B4-BE49-F238E27FC236}">
              <a16:creationId xmlns:a16="http://schemas.microsoft.com/office/drawing/2014/main" id="{32852212-777B-4352-BD40-A04004B3702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rot="21113819">
          <a:off x="7085206" y="1999736"/>
          <a:ext cx="824096" cy="10930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66675</xdr:colOff>
      <xdr:row>4</xdr:row>
      <xdr:rowOff>38100</xdr:rowOff>
    </xdr:from>
    <xdr:to>
      <xdr:col>11</xdr:col>
      <xdr:colOff>66675</xdr:colOff>
      <xdr:row>11</xdr:row>
      <xdr:rowOff>85725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2FD26BB6-6F1D-0E43-0710-EC2FBB554A3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515100" y="800100"/>
              <a:ext cx="1828800" cy="1381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66675</xdr:colOff>
      <xdr:row>11</xdr:row>
      <xdr:rowOff>133351</xdr:rowOff>
    </xdr:from>
    <xdr:to>
      <xdr:col>11</xdr:col>
      <xdr:colOff>66675</xdr:colOff>
      <xdr:row>17</xdr:row>
      <xdr:rowOff>95251</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FA67D311-7EF6-AEC6-BC4F-33281539623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515100" y="2228851"/>
              <a:ext cx="1828800"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66675</xdr:colOff>
      <xdr:row>17</xdr:row>
      <xdr:rowOff>142876</xdr:rowOff>
    </xdr:from>
    <xdr:to>
      <xdr:col>11</xdr:col>
      <xdr:colOff>66675</xdr:colOff>
      <xdr:row>24</xdr:row>
      <xdr:rowOff>180976</xdr:rowOff>
    </xdr:to>
    <mc:AlternateContent xmlns:mc="http://schemas.openxmlformats.org/markup-compatibility/2006" xmlns:a14="http://schemas.microsoft.com/office/drawing/2010/main">
      <mc:Choice Requires="a14">
        <xdr:graphicFrame macro="">
          <xdr:nvGraphicFramePr>
            <xdr:cNvPr id="4" name="Class">
              <a:extLst>
                <a:ext uri="{FF2B5EF4-FFF2-40B4-BE49-F238E27FC236}">
                  <a16:creationId xmlns:a16="http://schemas.microsoft.com/office/drawing/2014/main" id="{88D78163-07D1-4E8D-3192-03A997E5FCB9}"/>
                </a:ext>
              </a:extLst>
            </xdr:cNvPr>
            <xdr:cNvGraphicFramePr/>
          </xdr:nvGraphicFramePr>
          <xdr:xfrm>
            <a:off x="0" y="0"/>
            <a:ext cx="0" cy="0"/>
          </xdr:xfrm>
          <a:graphic>
            <a:graphicData uri="http://schemas.microsoft.com/office/drawing/2010/slicer">
              <sle:slicer xmlns:sle="http://schemas.microsoft.com/office/drawing/2010/slicer" name="Class"/>
            </a:graphicData>
          </a:graphic>
        </xdr:graphicFrame>
      </mc:Choice>
      <mc:Fallback xmlns="">
        <xdr:sp macro="" textlink="">
          <xdr:nvSpPr>
            <xdr:cNvPr id="0" name=""/>
            <xdr:cNvSpPr>
              <a:spLocks noTextEdit="1"/>
            </xdr:cNvSpPr>
          </xdr:nvSpPr>
          <xdr:spPr>
            <a:xfrm>
              <a:off x="6515100" y="3381376"/>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133350</xdr:colOff>
      <xdr:row>1</xdr:row>
      <xdr:rowOff>0</xdr:rowOff>
    </xdr:from>
    <xdr:to>
      <xdr:col>7</xdr:col>
      <xdr:colOff>438150</xdr:colOff>
      <xdr:row>15</xdr:row>
      <xdr:rowOff>76200</xdr:rowOff>
    </xdr:to>
    <xdr:graphicFrame macro="">
      <xdr:nvGraphicFramePr>
        <xdr:cNvPr id="4" name="Chart 3">
          <a:extLst>
            <a:ext uri="{FF2B5EF4-FFF2-40B4-BE49-F238E27FC236}">
              <a16:creationId xmlns:a16="http://schemas.microsoft.com/office/drawing/2014/main" id="{9ED9929D-D0EC-44E9-AED5-24A8A45B18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47625</xdr:colOff>
      <xdr:row>1</xdr:row>
      <xdr:rowOff>9525</xdr:rowOff>
    </xdr:from>
    <xdr:to>
      <xdr:col>16</xdr:col>
      <xdr:colOff>352425</xdr:colOff>
      <xdr:row>15</xdr:row>
      <xdr:rowOff>85725</xdr:rowOff>
    </xdr:to>
    <xdr:graphicFrame macro="">
      <xdr:nvGraphicFramePr>
        <xdr:cNvPr id="5" name="Chart 4">
          <a:extLst>
            <a:ext uri="{FF2B5EF4-FFF2-40B4-BE49-F238E27FC236}">
              <a16:creationId xmlns:a16="http://schemas.microsoft.com/office/drawing/2014/main" id="{1F1AC6A4-DC59-4D70-8496-170551A614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381000</xdr:colOff>
      <xdr:row>17</xdr:row>
      <xdr:rowOff>95249</xdr:rowOff>
    </xdr:from>
    <xdr:to>
      <xdr:col>7</xdr:col>
      <xdr:colOff>381000</xdr:colOff>
      <xdr:row>31</xdr:row>
      <xdr:rowOff>142874</xdr:rowOff>
    </xdr:to>
    <xdr:graphicFrame macro="">
      <xdr:nvGraphicFramePr>
        <xdr:cNvPr id="6" name="Chart 5">
          <a:extLst>
            <a:ext uri="{FF2B5EF4-FFF2-40B4-BE49-F238E27FC236}">
              <a16:creationId xmlns:a16="http://schemas.microsoft.com/office/drawing/2014/main" id="{0B42828C-29F9-4602-8C77-AF94D25570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257175</xdr:colOff>
      <xdr:row>17</xdr:row>
      <xdr:rowOff>38100</xdr:rowOff>
    </xdr:from>
    <xdr:to>
      <xdr:col>15</xdr:col>
      <xdr:colOff>561975</xdr:colOff>
      <xdr:row>31</xdr:row>
      <xdr:rowOff>114300</xdr:rowOff>
    </xdr:to>
    <xdr:graphicFrame macro="">
      <xdr:nvGraphicFramePr>
        <xdr:cNvPr id="8" name="Chart 7">
          <a:extLst>
            <a:ext uri="{FF2B5EF4-FFF2-40B4-BE49-F238E27FC236}">
              <a16:creationId xmlns:a16="http://schemas.microsoft.com/office/drawing/2014/main" id="{0EFBFB37-F8C1-4A64-BFEA-C72DBAEFA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514350</xdr:colOff>
      <xdr:row>0</xdr:row>
      <xdr:rowOff>19049</xdr:rowOff>
    </xdr:from>
    <xdr:to>
      <xdr:col>21</xdr:col>
      <xdr:colOff>371475</xdr:colOff>
      <xdr:row>33</xdr:row>
      <xdr:rowOff>47624</xdr:rowOff>
    </xdr:to>
    <xdr:sp macro="" textlink="">
      <xdr:nvSpPr>
        <xdr:cNvPr id="29" name="Rectangle 28">
          <a:extLst>
            <a:ext uri="{FF2B5EF4-FFF2-40B4-BE49-F238E27FC236}">
              <a16:creationId xmlns:a16="http://schemas.microsoft.com/office/drawing/2014/main" id="{E695DE9B-13AD-8618-1E57-8E64F8EA70AB}"/>
            </a:ext>
          </a:extLst>
        </xdr:cNvPr>
        <xdr:cNvSpPr/>
      </xdr:nvSpPr>
      <xdr:spPr>
        <a:xfrm>
          <a:off x="514350" y="19049"/>
          <a:ext cx="12658725" cy="63150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590550</xdr:colOff>
      <xdr:row>6</xdr:row>
      <xdr:rowOff>95250</xdr:rowOff>
    </xdr:from>
    <xdr:to>
      <xdr:col>10</xdr:col>
      <xdr:colOff>533399</xdr:colOff>
      <xdr:row>19</xdr:row>
      <xdr:rowOff>114300</xdr:rowOff>
    </xdr:to>
    <xdr:graphicFrame macro="">
      <xdr:nvGraphicFramePr>
        <xdr:cNvPr id="17" name="Chart 16">
          <a:extLst>
            <a:ext uri="{FF2B5EF4-FFF2-40B4-BE49-F238E27FC236}">
              <a16:creationId xmlns:a16="http://schemas.microsoft.com/office/drawing/2014/main" id="{2A88200F-AF1F-4AD2-8910-F71086917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xdr:colOff>
      <xdr:row>6</xdr:row>
      <xdr:rowOff>104774</xdr:rowOff>
    </xdr:from>
    <xdr:to>
      <xdr:col>18</xdr:col>
      <xdr:colOff>600075</xdr:colOff>
      <xdr:row>19</xdr:row>
      <xdr:rowOff>114300</xdr:rowOff>
    </xdr:to>
    <xdr:graphicFrame macro="">
      <xdr:nvGraphicFramePr>
        <xdr:cNvPr id="18" name="Chart 17">
          <a:extLst>
            <a:ext uri="{FF2B5EF4-FFF2-40B4-BE49-F238E27FC236}">
              <a16:creationId xmlns:a16="http://schemas.microsoft.com/office/drawing/2014/main" id="{22DADAB3-CAD8-47D1-B81F-02A506363E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571499</xdr:colOff>
      <xdr:row>20</xdr:row>
      <xdr:rowOff>0</xdr:rowOff>
    </xdr:from>
    <xdr:to>
      <xdr:col>10</xdr:col>
      <xdr:colOff>533400</xdr:colOff>
      <xdr:row>33</xdr:row>
      <xdr:rowOff>0</xdr:rowOff>
    </xdr:to>
    <xdr:graphicFrame macro="">
      <xdr:nvGraphicFramePr>
        <xdr:cNvPr id="19" name="Chart 18">
          <a:extLst>
            <a:ext uri="{FF2B5EF4-FFF2-40B4-BE49-F238E27FC236}">
              <a16:creationId xmlns:a16="http://schemas.microsoft.com/office/drawing/2014/main" id="{D29DC40C-57DF-4571-9003-5D0B9F603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600075</xdr:colOff>
      <xdr:row>20</xdr:row>
      <xdr:rowOff>0</xdr:rowOff>
    </xdr:from>
    <xdr:to>
      <xdr:col>18</xdr:col>
      <xdr:colOff>600075</xdr:colOff>
      <xdr:row>32</xdr:row>
      <xdr:rowOff>190499</xdr:rowOff>
    </xdr:to>
    <xdr:graphicFrame macro="">
      <xdr:nvGraphicFramePr>
        <xdr:cNvPr id="20" name="Chart 19">
          <a:extLst>
            <a:ext uri="{FF2B5EF4-FFF2-40B4-BE49-F238E27FC236}">
              <a16:creationId xmlns:a16="http://schemas.microsoft.com/office/drawing/2014/main" id="{514F5045-EF20-45AD-9268-5C724D3E29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19</xdr:col>
      <xdr:colOff>19050</xdr:colOff>
      <xdr:row>2</xdr:row>
      <xdr:rowOff>180976</xdr:rowOff>
    </xdr:from>
    <xdr:ext cx="1562100" cy="847724"/>
    <mc:AlternateContent xmlns:mc="http://schemas.openxmlformats.org/markup-compatibility/2006" xmlns:a14="http://schemas.microsoft.com/office/drawing/2010/main">
      <mc:Choice Requires="a14">
        <xdr:graphicFrame macro="">
          <xdr:nvGraphicFramePr>
            <xdr:cNvPr id="21" name="Class 2">
              <a:extLst>
                <a:ext uri="{FF2B5EF4-FFF2-40B4-BE49-F238E27FC236}">
                  <a16:creationId xmlns:a16="http://schemas.microsoft.com/office/drawing/2014/main" id="{1303DC25-1C55-4304-8171-014DA802461A}"/>
                </a:ext>
              </a:extLst>
            </xdr:cNvPr>
            <xdr:cNvGraphicFramePr/>
          </xdr:nvGraphicFramePr>
          <xdr:xfrm>
            <a:off x="0" y="0"/>
            <a:ext cx="0" cy="0"/>
          </xdr:xfrm>
          <a:graphic>
            <a:graphicData uri="http://schemas.microsoft.com/office/drawing/2010/slicer">
              <sle:slicer xmlns:sle="http://schemas.microsoft.com/office/drawing/2010/slicer" name="Class 2"/>
            </a:graphicData>
          </a:graphic>
        </xdr:graphicFrame>
      </mc:Choice>
      <mc:Fallback xmlns="">
        <xdr:sp macro="" textlink="">
          <xdr:nvSpPr>
            <xdr:cNvPr id="0" name=""/>
            <xdr:cNvSpPr>
              <a:spLocks noTextEdit="1"/>
            </xdr:cNvSpPr>
          </xdr:nvSpPr>
          <xdr:spPr>
            <a:xfrm>
              <a:off x="11601450" y="561976"/>
              <a:ext cx="1562100" cy="8477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4</xdr:col>
      <xdr:colOff>1</xdr:colOff>
      <xdr:row>3</xdr:row>
      <xdr:rowOff>9525</xdr:rowOff>
    </xdr:from>
    <xdr:ext cx="9153524" cy="628649"/>
    <mc:AlternateContent xmlns:mc="http://schemas.openxmlformats.org/markup-compatibility/2006" xmlns:a14="http://schemas.microsoft.com/office/drawing/2010/main">
      <mc:Choice Requires="a14">
        <xdr:graphicFrame macro="">
          <xdr:nvGraphicFramePr>
            <xdr:cNvPr id="22" name="G. Segment 1">
              <a:extLst>
                <a:ext uri="{FF2B5EF4-FFF2-40B4-BE49-F238E27FC236}">
                  <a16:creationId xmlns:a16="http://schemas.microsoft.com/office/drawing/2014/main" id="{19E9CD88-902F-4B30-AE4D-9FBDCE84D1C7}"/>
                </a:ext>
              </a:extLst>
            </xdr:cNvPr>
            <xdr:cNvGraphicFramePr/>
          </xdr:nvGraphicFramePr>
          <xdr:xfrm>
            <a:off x="0" y="0"/>
            <a:ext cx="0" cy="0"/>
          </xdr:xfrm>
          <a:graphic>
            <a:graphicData uri="http://schemas.microsoft.com/office/drawing/2010/slicer">
              <sle:slicer xmlns:sle="http://schemas.microsoft.com/office/drawing/2010/slicer" name="G. Segment 1"/>
            </a:graphicData>
          </a:graphic>
        </xdr:graphicFrame>
      </mc:Choice>
      <mc:Fallback xmlns="">
        <xdr:sp macro="" textlink="">
          <xdr:nvSpPr>
            <xdr:cNvPr id="0" name=""/>
            <xdr:cNvSpPr>
              <a:spLocks noTextEdit="1"/>
            </xdr:cNvSpPr>
          </xdr:nvSpPr>
          <xdr:spPr>
            <a:xfrm>
              <a:off x="2438401" y="581025"/>
              <a:ext cx="9153524" cy="628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19</xdr:col>
      <xdr:colOff>19050</xdr:colOff>
      <xdr:row>7</xdr:row>
      <xdr:rowOff>85725</xdr:rowOff>
    </xdr:from>
    <xdr:ext cx="1562100" cy="3038475"/>
    <mc:AlternateContent xmlns:mc="http://schemas.openxmlformats.org/markup-compatibility/2006" xmlns:a14="http://schemas.microsoft.com/office/drawing/2010/main">
      <mc:Choice Requires="a14">
        <xdr:graphicFrame macro="">
          <xdr:nvGraphicFramePr>
            <xdr:cNvPr id="23" name="Branch 1">
              <a:extLst>
                <a:ext uri="{FF2B5EF4-FFF2-40B4-BE49-F238E27FC236}">
                  <a16:creationId xmlns:a16="http://schemas.microsoft.com/office/drawing/2014/main" id="{18AAF899-36FA-4F7A-9A9F-0F72FEAEFCCD}"/>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11601450" y="1419225"/>
              <a:ext cx="1562100" cy="3038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editAs="oneCell">
    <xdr:from>
      <xdr:col>0</xdr:col>
      <xdr:colOff>571500</xdr:colOff>
      <xdr:row>3</xdr:row>
      <xdr:rowOff>0</xdr:rowOff>
    </xdr:from>
    <xdr:to>
      <xdr:col>3</xdr:col>
      <xdr:colOff>571500</xdr:colOff>
      <xdr:row>28</xdr:row>
      <xdr:rowOff>95250</xdr:rowOff>
    </xdr:to>
    <mc:AlternateContent xmlns:mc="http://schemas.openxmlformats.org/markup-compatibility/2006" xmlns:a14="http://schemas.microsoft.com/office/drawing/2010/main">
      <mc:Choice Requires="a14">
        <xdr:graphicFrame macro="">
          <xdr:nvGraphicFramePr>
            <xdr:cNvPr id="24" name="Product">
              <a:extLst>
                <a:ext uri="{FF2B5EF4-FFF2-40B4-BE49-F238E27FC236}">
                  <a16:creationId xmlns:a16="http://schemas.microsoft.com/office/drawing/2014/main" id="{394F4363-EDCA-4DE5-9040-C143D81A0AD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71500" y="571500"/>
              <a:ext cx="1828800" cy="485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600075</xdr:colOff>
      <xdr:row>0</xdr:row>
      <xdr:rowOff>28575</xdr:rowOff>
    </xdr:from>
    <xdr:to>
      <xdr:col>18</xdr:col>
      <xdr:colOff>590550</xdr:colOff>
      <xdr:row>2</xdr:row>
      <xdr:rowOff>171450</xdr:rowOff>
    </xdr:to>
    <xdr:sp macro="" textlink="">
      <xdr:nvSpPr>
        <xdr:cNvPr id="31" name="TextBox 30">
          <a:extLst>
            <a:ext uri="{FF2B5EF4-FFF2-40B4-BE49-F238E27FC236}">
              <a16:creationId xmlns:a16="http://schemas.microsoft.com/office/drawing/2014/main" id="{C812843C-AB84-03AA-05B3-87E947DB79F8}"/>
            </a:ext>
          </a:extLst>
        </xdr:cNvPr>
        <xdr:cNvSpPr txBox="1"/>
      </xdr:nvSpPr>
      <xdr:spPr>
        <a:xfrm>
          <a:off x="2428875" y="28575"/>
          <a:ext cx="9134475" cy="523875"/>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t>Phone Sales</a:t>
          </a:r>
        </a:p>
      </xdr:txBody>
    </xdr:sp>
    <xdr:clientData/>
  </xdr:twoCellAnchor>
  <xdr:twoCellAnchor editAs="oneCell">
    <xdr:from>
      <xdr:col>18</xdr:col>
      <xdr:colOff>581025</xdr:colOff>
      <xdr:row>24</xdr:row>
      <xdr:rowOff>0</xdr:rowOff>
    </xdr:from>
    <xdr:to>
      <xdr:col>21</xdr:col>
      <xdr:colOff>342900</xdr:colOff>
      <xdr:row>33</xdr:row>
      <xdr:rowOff>9525</xdr:rowOff>
    </xdr:to>
    <xdr:pic>
      <xdr:nvPicPr>
        <xdr:cNvPr id="33" name="Graphic 32" descr="Smart Phone with solid fill">
          <a:extLst>
            <a:ext uri="{FF2B5EF4-FFF2-40B4-BE49-F238E27FC236}">
              <a16:creationId xmlns:a16="http://schemas.microsoft.com/office/drawing/2014/main" id="{71862BBE-74CF-11D3-E228-A1A69E267E5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553825" y="4572000"/>
          <a:ext cx="1590675" cy="1724025"/>
        </a:xfrm>
        <a:prstGeom prst="rect">
          <a:avLst/>
        </a:prstGeom>
      </xdr:spPr>
    </xdr:pic>
    <xdr:clientData/>
  </xdr:twoCellAnchor>
  <xdr:twoCellAnchor editAs="oneCell">
    <xdr:from>
      <xdr:col>1</xdr:col>
      <xdr:colOff>123824</xdr:colOff>
      <xdr:row>28</xdr:row>
      <xdr:rowOff>76200</xdr:rowOff>
    </xdr:from>
    <xdr:to>
      <xdr:col>3</xdr:col>
      <xdr:colOff>304799</xdr:colOff>
      <xdr:row>33</xdr:row>
      <xdr:rowOff>38100</xdr:rowOff>
    </xdr:to>
    <xdr:pic>
      <xdr:nvPicPr>
        <xdr:cNvPr id="36" name="Graphic 35" descr="Bar graph with upward trend with solid fill">
          <a:extLst>
            <a:ext uri="{FF2B5EF4-FFF2-40B4-BE49-F238E27FC236}">
              <a16:creationId xmlns:a16="http://schemas.microsoft.com/office/drawing/2014/main" id="{FB28679C-E5E6-7176-4038-9C13EBB37DE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3424" y="5410200"/>
          <a:ext cx="1400175" cy="914400"/>
        </a:xfrm>
        <a:prstGeom prst="rect">
          <a:avLst/>
        </a:prstGeom>
      </xdr:spPr>
    </xdr:pic>
    <xdr:clientData/>
  </xdr:twoCellAnchor>
  <xdr:twoCellAnchor editAs="oneCell">
    <xdr:from>
      <xdr:col>18</xdr:col>
      <xdr:colOff>533400</xdr:colOff>
      <xdr:row>0</xdr:row>
      <xdr:rowOff>19051</xdr:rowOff>
    </xdr:from>
    <xdr:to>
      <xdr:col>21</xdr:col>
      <xdr:colOff>114300</xdr:colOff>
      <xdr:row>3</xdr:row>
      <xdr:rowOff>19051</xdr:rowOff>
    </xdr:to>
    <xdr:pic>
      <xdr:nvPicPr>
        <xdr:cNvPr id="38" name="Graphic 37" descr="Arrow: Counter-clockwise curve with solid fill">
          <a:extLst>
            <a:ext uri="{FF2B5EF4-FFF2-40B4-BE49-F238E27FC236}">
              <a16:creationId xmlns:a16="http://schemas.microsoft.com/office/drawing/2014/main" id="{AE91EC65-037A-803C-577B-0D1EFC3479C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506200" y="19051"/>
          <a:ext cx="1409700" cy="571500"/>
        </a:xfrm>
        <a:prstGeom prst="rect">
          <a:avLst/>
        </a:prstGeom>
      </xdr:spPr>
    </xdr:pic>
    <xdr:clientData/>
  </xdr:twoCellAnchor>
  <xdr:twoCellAnchor editAs="oneCell">
    <xdr:from>
      <xdr:col>1</xdr:col>
      <xdr:colOff>76201</xdr:colOff>
      <xdr:row>0</xdr:row>
      <xdr:rowOff>9525</xdr:rowOff>
    </xdr:from>
    <xdr:to>
      <xdr:col>3</xdr:col>
      <xdr:colOff>352425</xdr:colOff>
      <xdr:row>2</xdr:row>
      <xdr:rowOff>180975</xdr:rowOff>
    </xdr:to>
    <xdr:pic>
      <xdr:nvPicPr>
        <xdr:cNvPr id="40" name="Graphic 39" descr="Email with solid fill">
          <a:extLst>
            <a:ext uri="{FF2B5EF4-FFF2-40B4-BE49-F238E27FC236}">
              <a16:creationId xmlns:a16="http://schemas.microsoft.com/office/drawing/2014/main" id="{DC103F23-2AB4-D35F-2E09-9D92416E78D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85801" y="9525"/>
          <a:ext cx="1495424" cy="552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HIsmail/Desktop/Book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Sheet1"/>
      <sheetName val="yes and no (2)"/>
      <sheetName val="yes and no"/>
      <sheetName val="Sheet3"/>
      <sheetName val="Sheet2"/>
      <sheetName val="Sheet4"/>
      <sheetName val="piviot"/>
    </sheetNames>
    <sheetDataSet>
      <sheetData sheetId="0">
        <row r="6">
          <cell r="A6" t="str">
            <v>5014-1</v>
          </cell>
          <cell r="J6" t="str">
            <v>High</v>
          </cell>
          <cell r="O6">
            <v>41317</v>
          </cell>
        </row>
        <row r="7">
          <cell r="A7" t="str">
            <v>5016-1</v>
          </cell>
          <cell r="J7" t="str">
            <v>High</v>
          </cell>
          <cell r="O7">
            <v>41317</v>
          </cell>
        </row>
        <row r="8">
          <cell r="A8" t="str">
            <v>5018-1</v>
          </cell>
          <cell r="J8" t="str">
            <v>Critical</v>
          </cell>
          <cell r="O8">
            <v>41319</v>
          </cell>
        </row>
        <row r="9">
          <cell r="A9" t="str">
            <v>5019-1</v>
          </cell>
          <cell r="J9" t="str">
            <v>High</v>
          </cell>
          <cell r="O9">
            <v>41320</v>
          </cell>
        </row>
        <row r="10">
          <cell r="A10" t="str">
            <v>5020-1</v>
          </cell>
          <cell r="J10" t="str">
            <v>Critical</v>
          </cell>
          <cell r="O10">
            <v>41320</v>
          </cell>
        </row>
        <row r="11">
          <cell r="A11" t="str">
            <v>5023-1</v>
          </cell>
          <cell r="J11" t="str">
            <v>Low</v>
          </cell>
          <cell r="O11">
            <v>41327</v>
          </cell>
        </row>
        <row r="12">
          <cell r="A12" t="str">
            <v>5024-1</v>
          </cell>
          <cell r="J12" t="str">
            <v>Critical</v>
          </cell>
          <cell r="O12">
            <v>41325</v>
          </cell>
        </row>
        <row r="13">
          <cell r="A13" t="str">
            <v>5025-1</v>
          </cell>
          <cell r="J13" t="str">
            <v>Critical</v>
          </cell>
          <cell r="O13">
            <v>41327</v>
          </cell>
        </row>
        <row r="14">
          <cell r="A14" t="str">
            <v>5027-1</v>
          </cell>
          <cell r="J14" t="str">
            <v>Not Specified</v>
          </cell>
          <cell r="O14">
            <v>41328</v>
          </cell>
        </row>
        <row r="15">
          <cell r="A15" t="str">
            <v>5029-1</v>
          </cell>
          <cell r="J15" t="str">
            <v>Not Specified</v>
          </cell>
          <cell r="O15">
            <v>41328</v>
          </cell>
        </row>
        <row r="16">
          <cell r="A16" t="str">
            <v>5031-1</v>
          </cell>
          <cell r="J16" t="str">
            <v>Medium</v>
          </cell>
          <cell r="O16">
            <v>41332</v>
          </cell>
        </row>
        <row r="17">
          <cell r="A17" t="str">
            <v>5033-1</v>
          </cell>
          <cell r="J17" t="str">
            <v>Medium</v>
          </cell>
          <cell r="O17">
            <v>41332</v>
          </cell>
        </row>
        <row r="18">
          <cell r="A18" t="str">
            <v>5034-1</v>
          </cell>
          <cell r="J18" t="str">
            <v>High</v>
          </cell>
          <cell r="O18">
            <v>41331</v>
          </cell>
        </row>
        <row r="19">
          <cell r="A19" t="str">
            <v>5036-1</v>
          </cell>
          <cell r="J19" t="str">
            <v>Critical</v>
          </cell>
          <cell r="O19">
            <v>41343</v>
          </cell>
        </row>
        <row r="20">
          <cell r="A20" t="str">
            <v>5037-1</v>
          </cell>
          <cell r="J20" t="str">
            <v>Critical</v>
          </cell>
          <cell r="O20">
            <v>41346</v>
          </cell>
        </row>
        <row r="21">
          <cell r="A21" t="str">
            <v>5038-1</v>
          </cell>
          <cell r="J21" t="str">
            <v>Low</v>
          </cell>
          <cell r="O21">
            <v>41346</v>
          </cell>
        </row>
        <row r="22">
          <cell r="A22" t="str">
            <v>5039-1</v>
          </cell>
          <cell r="J22" t="str">
            <v>Medium</v>
          </cell>
          <cell r="O22">
            <v>41349</v>
          </cell>
        </row>
        <row r="23">
          <cell r="A23" t="str">
            <v>5040-1</v>
          </cell>
          <cell r="J23" t="str">
            <v>Low</v>
          </cell>
          <cell r="O23">
            <v>41353</v>
          </cell>
        </row>
        <row r="24">
          <cell r="A24" t="str">
            <v>5043-1</v>
          </cell>
          <cell r="J24" t="str">
            <v>High</v>
          </cell>
          <cell r="O24">
            <v>41359</v>
          </cell>
        </row>
        <row r="25">
          <cell r="A25" t="str">
            <v>5045-1</v>
          </cell>
          <cell r="J25" t="str">
            <v>Not Specified</v>
          </cell>
          <cell r="O25">
            <v>41361</v>
          </cell>
        </row>
        <row r="26">
          <cell r="A26" t="str">
            <v>5047-1</v>
          </cell>
          <cell r="J26" t="str">
            <v>Low</v>
          </cell>
          <cell r="O26">
            <v>41367</v>
          </cell>
        </row>
        <row r="27">
          <cell r="A27" t="str">
            <v>5048-1</v>
          </cell>
          <cell r="J27" t="str">
            <v>Medium</v>
          </cell>
          <cell r="O27">
            <v>41360</v>
          </cell>
        </row>
        <row r="28">
          <cell r="A28" t="str">
            <v>5049-1</v>
          </cell>
          <cell r="J28" t="str">
            <v>Not Specified</v>
          </cell>
          <cell r="O28">
            <v>41364</v>
          </cell>
        </row>
        <row r="29">
          <cell r="A29" t="str">
            <v>5050-1</v>
          </cell>
          <cell r="J29" t="str">
            <v>Not Specified</v>
          </cell>
          <cell r="O29">
            <v>41384</v>
          </cell>
        </row>
        <row r="30">
          <cell r="A30" t="str">
            <v>5052-1</v>
          </cell>
          <cell r="J30" t="str">
            <v>Not Specified</v>
          </cell>
          <cell r="O30">
            <v>41386</v>
          </cell>
        </row>
        <row r="31">
          <cell r="A31" t="str">
            <v>5055-1</v>
          </cell>
          <cell r="J31" t="str">
            <v>High</v>
          </cell>
          <cell r="O31">
            <v>41392</v>
          </cell>
        </row>
        <row r="32">
          <cell r="A32" t="str">
            <v>5057-1</v>
          </cell>
          <cell r="J32" t="str">
            <v>Medium</v>
          </cell>
          <cell r="O32">
            <v>41394</v>
          </cell>
        </row>
        <row r="33">
          <cell r="A33" t="str">
            <v>5059-1</v>
          </cell>
          <cell r="J33" t="str">
            <v>Medium</v>
          </cell>
          <cell r="O33">
            <v>41392</v>
          </cell>
        </row>
        <row r="34">
          <cell r="A34" t="str">
            <v>5060-1</v>
          </cell>
          <cell r="J34" t="str">
            <v>Medium</v>
          </cell>
          <cell r="O34">
            <v>41395</v>
          </cell>
        </row>
        <row r="35">
          <cell r="A35" t="str">
            <v>5061-1</v>
          </cell>
          <cell r="J35" t="str">
            <v>Not Specified</v>
          </cell>
          <cell r="O35">
            <v>41396</v>
          </cell>
        </row>
        <row r="36">
          <cell r="A36" t="str">
            <v>5062-1</v>
          </cell>
          <cell r="J36" t="str">
            <v>Not Specified</v>
          </cell>
          <cell r="O36">
            <v>41396</v>
          </cell>
        </row>
        <row r="37">
          <cell r="A37" t="str">
            <v>5063-1</v>
          </cell>
          <cell r="J37" t="str">
            <v>Not Specified</v>
          </cell>
          <cell r="O37">
            <v>41397</v>
          </cell>
        </row>
        <row r="38">
          <cell r="A38" t="str">
            <v>5064-1</v>
          </cell>
          <cell r="J38" t="str">
            <v>Not Specified</v>
          </cell>
          <cell r="O38">
            <v>41397</v>
          </cell>
        </row>
        <row r="39">
          <cell r="A39" t="str">
            <v>5066-1</v>
          </cell>
          <cell r="J39" t="str">
            <v>Critical</v>
          </cell>
          <cell r="O39">
            <v>41397</v>
          </cell>
        </row>
        <row r="40">
          <cell r="A40" t="str">
            <v>5068-1</v>
          </cell>
          <cell r="J40" t="str">
            <v>Critical</v>
          </cell>
          <cell r="O40">
            <v>41399</v>
          </cell>
        </row>
        <row r="41">
          <cell r="A41" t="str">
            <v>5070-1</v>
          </cell>
          <cell r="J41" t="str">
            <v>Critical</v>
          </cell>
          <cell r="O41">
            <v>41400</v>
          </cell>
        </row>
        <row r="42">
          <cell r="A42" t="str">
            <v>5071-1</v>
          </cell>
          <cell r="J42" t="str">
            <v>Medium</v>
          </cell>
          <cell r="O42">
            <v>41400</v>
          </cell>
        </row>
        <row r="43">
          <cell r="A43" t="str">
            <v>5071-2</v>
          </cell>
          <cell r="J43" t="str">
            <v>Medium</v>
          </cell>
          <cell r="O43">
            <v>41400</v>
          </cell>
        </row>
        <row r="44">
          <cell r="A44" t="str">
            <v>5075-1</v>
          </cell>
          <cell r="J44" t="str">
            <v>Low</v>
          </cell>
          <cell r="O44">
            <v>41404</v>
          </cell>
        </row>
        <row r="45">
          <cell r="A45" t="str">
            <v>5077-1</v>
          </cell>
          <cell r="J45" t="str">
            <v>Not Specified</v>
          </cell>
          <cell r="O45">
            <v>41403</v>
          </cell>
        </row>
        <row r="46">
          <cell r="A46" t="str">
            <v>5079-1</v>
          </cell>
          <cell r="J46" t="str">
            <v>Critical</v>
          </cell>
          <cell r="O46">
            <v>41404</v>
          </cell>
        </row>
        <row r="47">
          <cell r="A47" t="str">
            <v>5081-1</v>
          </cell>
          <cell r="J47" t="str">
            <v>Critical</v>
          </cell>
          <cell r="O47">
            <v>41405</v>
          </cell>
        </row>
        <row r="48">
          <cell r="A48" t="str">
            <v>5084-1</v>
          </cell>
          <cell r="J48" t="str">
            <v>Medium</v>
          </cell>
          <cell r="O48">
            <v>41409</v>
          </cell>
        </row>
        <row r="49">
          <cell r="A49" t="str">
            <v>5086-1</v>
          </cell>
          <cell r="J49" t="str">
            <v>High</v>
          </cell>
          <cell r="O49">
            <v>41409</v>
          </cell>
        </row>
        <row r="50">
          <cell r="A50" t="str">
            <v>5087-1</v>
          </cell>
          <cell r="J50" t="str">
            <v>Not Specified</v>
          </cell>
          <cell r="O50">
            <v>41410</v>
          </cell>
        </row>
        <row r="51">
          <cell r="A51" t="str">
            <v>5089-1</v>
          </cell>
          <cell r="J51" t="str">
            <v>High</v>
          </cell>
          <cell r="O51">
            <v>41410</v>
          </cell>
        </row>
        <row r="52">
          <cell r="A52" t="str">
            <v>5091-1</v>
          </cell>
          <cell r="J52" t="str">
            <v>High</v>
          </cell>
          <cell r="O52">
            <v>41414</v>
          </cell>
        </row>
        <row r="53">
          <cell r="A53" t="str">
            <v>5093-1</v>
          </cell>
          <cell r="J53" t="str">
            <v>Not Specified</v>
          </cell>
          <cell r="O53">
            <v>41414</v>
          </cell>
        </row>
        <row r="54">
          <cell r="A54" t="str">
            <v>5095-1</v>
          </cell>
          <cell r="J54" t="str">
            <v>High</v>
          </cell>
          <cell r="O54">
            <v>41415</v>
          </cell>
        </row>
        <row r="55">
          <cell r="A55" t="str">
            <v>5097-1</v>
          </cell>
          <cell r="J55" t="str">
            <v>Not Specified</v>
          </cell>
          <cell r="O55">
            <v>41416</v>
          </cell>
        </row>
        <row r="56">
          <cell r="A56" t="str">
            <v>5099-1</v>
          </cell>
          <cell r="J56" t="str">
            <v>High</v>
          </cell>
          <cell r="O56">
            <v>41415</v>
          </cell>
        </row>
        <row r="57">
          <cell r="A57" t="str">
            <v>5101-1</v>
          </cell>
          <cell r="J57" t="str">
            <v>Critical</v>
          </cell>
          <cell r="O57">
            <v>41417</v>
          </cell>
        </row>
        <row r="58">
          <cell r="A58" t="str">
            <v>5103-1</v>
          </cell>
          <cell r="J58" t="str">
            <v>Critical</v>
          </cell>
          <cell r="O58">
            <v>41418</v>
          </cell>
        </row>
        <row r="59">
          <cell r="A59" t="str">
            <v>5104-1</v>
          </cell>
          <cell r="J59" t="str">
            <v>Medium</v>
          </cell>
          <cell r="O59">
            <v>41419</v>
          </cell>
        </row>
        <row r="60">
          <cell r="A60" t="str">
            <v>5106-1</v>
          </cell>
          <cell r="J60" t="str">
            <v>Critical</v>
          </cell>
          <cell r="O60">
            <v>41420</v>
          </cell>
        </row>
        <row r="61">
          <cell r="A61" t="str">
            <v>5108-1</v>
          </cell>
          <cell r="J61" t="str">
            <v>Medium</v>
          </cell>
          <cell r="O61">
            <v>41422</v>
          </cell>
        </row>
        <row r="62">
          <cell r="A62" t="str">
            <v>5109-1</v>
          </cell>
          <cell r="J62" t="str">
            <v>Low</v>
          </cell>
          <cell r="O62">
            <v>41426</v>
          </cell>
        </row>
        <row r="63">
          <cell r="A63" t="str">
            <v>5111-1</v>
          </cell>
          <cell r="J63" t="str">
            <v>High</v>
          </cell>
          <cell r="O63">
            <v>41423</v>
          </cell>
        </row>
        <row r="64">
          <cell r="A64" t="str">
            <v>5112-1</v>
          </cell>
          <cell r="J64" t="str">
            <v>Medium</v>
          </cell>
          <cell r="O64">
            <v>41423</v>
          </cell>
        </row>
        <row r="65">
          <cell r="A65" t="str">
            <v>5113-1</v>
          </cell>
          <cell r="J65" t="str">
            <v>Medium</v>
          </cell>
          <cell r="O65">
            <v>41425</v>
          </cell>
        </row>
        <row r="66">
          <cell r="A66" t="str">
            <v>5114-1</v>
          </cell>
          <cell r="J66" t="str">
            <v>Not Specified</v>
          </cell>
          <cell r="O66">
            <v>41427</v>
          </cell>
        </row>
        <row r="67">
          <cell r="A67" t="str">
            <v>5115-1</v>
          </cell>
          <cell r="J67" t="str">
            <v>Low</v>
          </cell>
          <cell r="O67">
            <v>41429</v>
          </cell>
        </row>
        <row r="68">
          <cell r="A68" t="str">
            <v>5117-1</v>
          </cell>
          <cell r="J68" t="str">
            <v>Low</v>
          </cell>
          <cell r="O68">
            <v>41429</v>
          </cell>
        </row>
        <row r="69">
          <cell r="A69" t="str">
            <v>5119-1</v>
          </cell>
          <cell r="J69" t="str">
            <v>Not Specified</v>
          </cell>
          <cell r="O69">
            <v>41431</v>
          </cell>
        </row>
        <row r="70">
          <cell r="A70" t="str">
            <v>5120-1</v>
          </cell>
          <cell r="J70" t="str">
            <v>Critical</v>
          </cell>
          <cell r="O70">
            <v>41432</v>
          </cell>
        </row>
        <row r="71">
          <cell r="A71" t="str">
            <v>5122-1</v>
          </cell>
          <cell r="J71" t="str">
            <v>Low</v>
          </cell>
          <cell r="O71">
            <v>41430</v>
          </cell>
        </row>
        <row r="72">
          <cell r="A72" t="str">
            <v>5124-1</v>
          </cell>
          <cell r="J72" t="str">
            <v>Medium</v>
          </cell>
          <cell r="O72">
            <v>41433</v>
          </cell>
        </row>
        <row r="73">
          <cell r="A73" t="str">
            <v>5125-1</v>
          </cell>
          <cell r="J73" t="str">
            <v>Not Specified</v>
          </cell>
          <cell r="O73">
            <v>41433</v>
          </cell>
        </row>
        <row r="74">
          <cell r="A74" t="str">
            <v>5127-1</v>
          </cell>
          <cell r="J74" t="str">
            <v>Not Specified</v>
          </cell>
          <cell r="O74">
            <v>41434</v>
          </cell>
        </row>
        <row r="75">
          <cell r="A75" t="str">
            <v>5128-1</v>
          </cell>
          <cell r="J75" t="str">
            <v>Medium</v>
          </cell>
          <cell r="O75">
            <v>41437</v>
          </cell>
        </row>
        <row r="76">
          <cell r="A76" t="str">
            <v>5129-1</v>
          </cell>
          <cell r="J76" t="str">
            <v>Low</v>
          </cell>
          <cell r="O76">
            <v>41438</v>
          </cell>
        </row>
        <row r="77">
          <cell r="A77" t="str">
            <v>5131-1</v>
          </cell>
          <cell r="J77" t="str">
            <v>Medium</v>
          </cell>
          <cell r="O77">
            <v>41442</v>
          </cell>
        </row>
        <row r="78">
          <cell r="A78" t="str">
            <v>5133-1</v>
          </cell>
          <cell r="J78" t="str">
            <v>High</v>
          </cell>
          <cell r="O78">
            <v>41442</v>
          </cell>
        </row>
        <row r="79">
          <cell r="A79" t="str">
            <v>5134-1</v>
          </cell>
          <cell r="J79" t="str">
            <v>Low</v>
          </cell>
          <cell r="O79">
            <v>41441</v>
          </cell>
        </row>
        <row r="80">
          <cell r="A80" t="str">
            <v>5135-1</v>
          </cell>
          <cell r="J80" t="str">
            <v>Medium</v>
          </cell>
          <cell r="O80">
            <v>41446</v>
          </cell>
        </row>
        <row r="81">
          <cell r="A81" t="str">
            <v>5137-1</v>
          </cell>
          <cell r="J81" t="str">
            <v>Medium</v>
          </cell>
          <cell r="O81">
            <v>41447</v>
          </cell>
        </row>
        <row r="82">
          <cell r="A82" t="str">
            <v>5138-1</v>
          </cell>
          <cell r="J82" t="str">
            <v>High</v>
          </cell>
          <cell r="O82">
            <v>41448</v>
          </cell>
        </row>
        <row r="83">
          <cell r="A83" t="str">
            <v>5140-1</v>
          </cell>
          <cell r="J83" t="str">
            <v>High</v>
          </cell>
          <cell r="O83">
            <v>41450</v>
          </cell>
        </row>
        <row r="84">
          <cell r="A84" t="str">
            <v>5142-1</v>
          </cell>
          <cell r="J84" t="str">
            <v>High</v>
          </cell>
          <cell r="O84">
            <v>41451</v>
          </cell>
        </row>
        <row r="85">
          <cell r="A85" t="str">
            <v>5144-1</v>
          </cell>
          <cell r="J85" t="str">
            <v>Critical</v>
          </cell>
          <cell r="O85">
            <v>41452</v>
          </cell>
        </row>
        <row r="86">
          <cell r="A86" t="str">
            <v>5148-1</v>
          </cell>
          <cell r="J86" t="str">
            <v>Medium</v>
          </cell>
          <cell r="O86">
            <v>41456</v>
          </cell>
        </row>
        <row r="87">
          <cell r="A87" t="str">
            <v>5150-1</v>
          </cell>
          <cell r="J87" t="str">
            <v>Not Specified</v>
          </cell>
          <cell r="O87">
            <v>41456</v>
          </cell>
        </row>
        <row r="88">
          <cell r="A88" t="str">
            <v>5152-1</v>
          </cell>
          <cell r="J88" t="str">
            <v>Low</v>
          </cell>
          <cell r="O88">
            <v>41459</v>
          </cell>
        </row>
        <row r="89">
          <cell r="A89" t="str">
            <v>5154-1</v>
          </cell>
          <cell r="J89" t="str">
            <v>High</v>
          </cell>
          <cell r="O89">
            <v>41458</v>
          </cell>
        </row>
        <row r="90">
          <cell r="A90" t="str">
            <v>5156-1</v>
          </cell>
          <cell r="J90" t="str">
            <v>High</v>
          </cell>
          <cell r="O90">
            <v>41460</v>
          </cell>
        </row>
        <row r="91">
          <cell r="A91" t="str">
            <v>5158-1</v>
          </cell>
          <cell r="J91" t="str">
            <v>Not Specified</v>
          </cell>
          <cell r="O91">
            <v>41460</v>
          </cell>
        </row>
        <row r="92">
          <cell r="A92" t="str">
            <v>5159-1</v>
          </cell>
          <cell r="J92" t="str">
            <v>Critical</v>
          </cell>
          <cell r="O92">
            <v>41460</v>
          </cell>
        </row>
        <row r="93">
          <cell r="A93" t="str">
            <v>5160-1</v>
          </cell>
          <cell r="J93" t="str">
            <v>Not Specified</v>
          </cell>
          <cell r="O93">
            <v>41462</v>
          </cell>
        </row>
        <row r="94">
          <cell r="A94" t="str">
            <v>5160-2</v>
          </cell>
          <cell r="J94" t="str">
            <v>Not Specified</v>
          </cell>
          <cell r="O94">
            <v>41462</v>
          </cell>
        </row>
        <row r="95">
          <cell r="A95" t="str">
            <v>5163-1</v>
          </cell>
          <cell r="J95" t="str">
            <v>Medium</v>
          </cell>
          <cell r="O95">
            <v>41461</v>
          </cell>
        </row>
        <row r="96">
          <cell r="A96" t="str">
            <v>5165-1</v>
          </cell>
          <cell r="J96" t="str">
            <v>Critical</v>
          </cell>
          <cell r="O96">
            <v>41465</v>
          </cell>
        </row>
        <row r="97">
          <cell r="A97" t="str">
            <v>5166-1</v>
          </cell>
          <cell r="J97" t="str">
            <v>Not Specified</v>
          </cell>
          <cell r="O97">
            <v>41468</v>
          </cell>
        </row>
        <row r="98">
          <cell r="A98" t="str">
            <v>5168-1</v>
          </cell>
          <cell r="J98" t="str">
            <v>Critical</v>
          </cell>
          <cell r="O98">
            <v>41471</v>
          </cell>
        </row>
        <row r="99">
          <cell r="A99" t="str">
            <v>5168-2</v>
          </cell>
          <cell r="J99" t="str">
            <v>Critical</v>
          </cell>
          <cell r="O99">
            <v>41472</v>
          </cell>
        </row>
        <row r="100">
          <cell r="A100" t="str">
            <v>5171-1</v>
          </cell>
          <cell r="J100" t="str">
            <v>Critical</v>
          </cell>
          <cell r="O100">
            <v>41472</v>
          </cell>
        </row>
        <row r="101">
          <cell r="A101" t="str">
            <v>5173-1</v>
          </cell>
          <cell r="J101" t="str">
            <v>High</v>
          </cell>
          <cell r="O101">
            <v>41471</v>
          </cell>
        </row>
        <row r="102">
          <cell r="A102" t="str">
            <v>5174-1</v>
          </cell>
          <cell r="J102" t="str">
            <v>Low</v>
          </cell>
          <cell r="O102">
            <v>41472</v>
          </cell>
        </row>
        <row r="103">
          <cell r="A103" t="str">
            <v>5175-1</v>
          </cell>
          <cell r="J103" t="str">
            <v>Critical</v>
          </cell>
          <cell r="O103">
            <v>41475</v>
          </cell>
        </row>
        <row r="104">
          <cell r="A104" t="str">
            <v>5177-1</v>
          </cell>
          <cell r="J104" t="str">
            <v>Critical</v>
          </cell>
          <cell r="O104">
            <v>41477</v>
          </cell>
        </row>
        <row r="105">
          <cell r="A105" t="str">
            <v>5178-1</v>
          </cell>
          <cell r="J105" t="str">
            <v>High</v>
          </cell>
          <cell r="O105">
            <v>41478</v>
          </cell>
        </row>
        <row r="106">
          <cell r="A106" t="str">
            <v>5180-1</v>
          </cell>
          <cell r="J106" t="str">
            <v>High</v>
          </cell>
          <cell r="O106">
            <v>41478</v>
          </cell>
        </row>
        <row r="107">
          <cell r="A107" t="str">
            <v>5181-1</v>
          </cell>
          <cell r="J107" t="str">
            <v>Low</v>
          </cell>
          <cell r="O107">
            <v>41481</v>
          </cell>
        </row>
        <row r="108">
          <cell r="A108" t="str">
            <v>5183-1</v>
          </cell>
          <cell r="J108" t="str">
            <v>Not Specified</v>
          </cell>
          <cell r="O108">
            <v>41480</v>
          </cell>
        </row>
        <row r="109">
          <cell r="A109" t="str">
            <v>5185-1</v>
          </cell>
          <cell r="J109" t="str">
            <v>Critical</v>
          </cell>
          <cell r="O109">
            <v>41481</v>
          </cell>
        </row>
        <row r="110">
          <cell r="A110" t="str">
            <v>5186-1</v>
          </cell>
          <cell r="J110" t="str">
            <v>Low</v>
          </cell>
          <cell r="O110">
            <v>41486</v>
          </cell>
        </row>
        <row r="111">
          <cell r="A111" t="str">
            <v>5188-1</v>
          </cell>
          <cell r="J111" t="str">
            <v>Low</v>
          </cell>
          <cell r="O111">
            <v>41483</v>
          </cell>
        </row>
        <row r="112">
          <cell r="A112" t="str">
            <v>5189-1</v>
          </cell>
          <cell r="J112" t="str">
            <v>Low</v>
          </cell>
          <cell r="O112">
            <v>41484</v>
          </cell>
        </row>
        <row r="113">
          <cell r="A113" t="str">
            <v>5191-1</v>
          </cell>
          <cell r="J113" t="str">
            <v>Not Specified</v>
          </cell>
          <cell r="O113">
            <v>41485</v>
          </cell>
        </row>
        <row r="114">
          <cell r="A114" t="str">
            <v>5193-1</v>
          </cell>
          <cell r="J114" t="str">
            <v>Not Specified</v>
          </cell>
          <cell r="O114">
            <v>41485</v>
          </cell>
        </row>
        <row r="115">
          <cell r="A115" t="str">
            <v>5194-1</v>
          </cell>
          <cell r="J115" t="str">
            <v>Not Specified</v>
          </cell>
          <cell r="O115">
            <v>41486</v>
          </cell>
        </row>
        <row r="116">
          <cell r="A116" t="str">
            <v>5195-1</v>
          </cell>
          <cell r="J116" t="str">
            <v>Medium</v>
          </cell>
          <cell r="O116">
            <v>41487</v>
          </cell>
        </row>
        <row r="117">
          <cell r="A117" t="str">
            <v>5195-2</v>
          </cell>
          <cell r="J117" t="str">
            <v>Medium</v>
          </cell>
          <cell r="O117">
            <v>41488</v>
          </cell>
        </row>
        <row r="118">
          <cell r="A118" t="str">
            <v>5198-1</v>
          </cell>
          <cell r="J118" t="str">
            <v>Not Specified</v>
          </cell>
          <cell r="O118">
            <v>41490</v>
          </cell>
        </row>
        <row r="119">
          <cell r="A119" t="str">
            <v>5200-1</v>
          </cell>
          <cell r="J119" t="str">
            <v>Critical</v>
          </cell>
          <cell r="O119">
            <v>41494</v>
          </cell>
        </row>
        <row r="120">
          <cell r="A120" t="str">
            <v>5201-1</v>
          </cell>
          <cell r="J120" t="str">
            <v>High</v>
          </cell>
          <cell r="O120">
            <v>41495</v>
          </cell>
        </row>
        <row r="121">
          <cell r="A121" t="str">
            <v>5202-1</v>
          </cell>
          <cell r="J121" t="str">
            <v>Not Specified</v>
          </cell>
          <cell r="O121">
            <v>41495</v>
          </cell>
        </row>
        <row r="122">
          <cell r="A122" t="str">
            <v>5204-1</v>
          </cell>
          <cell r="J122" t="str">
            <v>Not Specified</v>
          </cell>
          <cell r="O122">
            <v>41496</v>
          </cell>
        </row>
        <row r="123">
          <cell r="A123" t="str">
            <v>5206-1</v>
          </cell>
          <cell r="J123" t="str">
            <v>Low</v>
          </cell>
          <cell r="O123">
            <v>41499</v>
          </cell>
        </row>
        <row r="124">
          <cell r="A124" t="str">
            <v>5207-1</v>
          </cell>
          <cell r="J124" t="str">
            <v>Low</v>
          </cell>
          <cell r="O124">
            <v>41502</v>
          </cell>
        </row>
        <row r="125">
          <cell r="A125" t="str">
            <v>5208-1</v>
          </cell>
          <cell r="J125" t="str">
            <v>High</v>
          </cell>
          <cell r="O125">
            <v>41498</v>
          </cell>
        </row>
        <row r="126">
          <cell r="A126" t="str">
            <v>5209-1</v>
          </cell>
          <cell r="J126" t="str">
            <v>Low</v>
          </cell>
          <cell r="O126">
            <v>41499</v>
          </cell>
        </row>
        <row r="127">
          <cell r="A127" t="str">
            <v>5211-1</v>
          </cell>
          <cell r="J127" t="str">
            <v>High</v>
          </cell>
          <cell r="O127">
            <v>41500</v>
          </cell>
        </row>
        <row r="128">
          <cell r="A128" t="str">
            <v>5212-1</v>
          </cell>
          <cell r="J128" t="str">
            <v>Low</v>
          </cell>
          <cell r="O128">
            <v>41509</v>
          </cell>
        </row>
        <row r="129">
          <cell r="A129" t="str">
            <v>5213-1</v>
          </cell>
          <cell r="J129" t="str">
            <v>High</v>
          </cell>
          <cell r="O129">
            <v>41502</v>
          </cell>
        </row>
        <row r="130">
          <cell r="A130" t="str">
            <v>5214-1</v>
          </cell>
          <cell r="J130" t="str">
            <v>Not Specified</v>
          </cell>
          <cell r="O130">
            <v>41503</v>
          </cell>
        </row>
        <row r="131">
          <cell r="A131" t="str">
            <v>5215-1</v>
          </cell>
          <cell r="J131" t="str">
            <v>High</v>
          </cell>
          <cell r="O131">
            <v>41508</v>
          </cell>
        </row>
        <row r="132">
          <cell r="A132" t="str">
            <v>5216-1</v>
          </cell>
          <cell r="J132" t="str">
            <v>Low</v>
          </cell>
          <cell r="O132">
            <v>41508</v>
          </cell>
        </row>
        <row r="133">
          <cell r="A133" t="str">
            <v>5218-1</v>
          </cell>
          <cell r="J133" t="str">
            <v>Low</v>
          </cell>
          <cell r="O133">
            <v>41510</v>
          </cell>
        </row>
        <row r="134">
          <cell r="A134" t="str">
            <v>5220-1</v>
          </cell>
          <cell r="J134" t="str">
            <v>Not Specified</v>
          </cell>
          <cell r="O134">
            <v>41513</v>
          </cell>
        </row>
        <row r="135">
          <cell r="A135" t="str">
            <v>5221-1</v>
          </cell>
          <cell r="J135" t="str">
            <v>Not Specified</v>
          </cell>
          <cell r="O135">
            <v>41512</v>
          </cell>
        </row>
        <row r="136">
          <cell r="A136" t="str">
            <v>5222-1</v>
          </cell>
          <cell r="J136" t="str">
            <v>Medium</v>
          </cell>
          <cell r="O136">
            <v>41512</v>
          </cell>
        </row>
        <row r="137">
          <cell r="A137" t="str">
            <v>5224-1</v>
          </cell>
          <cell r="J137" t="str">
            <v>Not Specified</v>
          </cell>
          <cell r="O137">
            <v>41515</v>
          </cell>
        </row>
        <row r="138">
          <cell r="A138" t="str">
            <v>5225-1</v>
          </cell>
          <cell r="J138" t="str">
            <v>Not Specified</v>
          </cell>
          <cell r="O138">
            <v>41516</v>
          </cell>
        </row>
        <row r="139">
          <cell r="A139" t="str">
            <v>5226-1</v>
          </cell>
          <cell r="J139" t="str">
            <v>Low</v>
          </cell>
          <cell r="O139">
            <v>41520</v>
          </cell>
        </row>
        <row r="140">
          <cell r="A140" t="str">
            <v>5227-1</v>
          </cell>
          <cell r="J140" t="str">
            <v>Medium</v>
          </cell>
          <cell r="O140">
            <v>41518</v>
          </cell>
        </row>
        <row r="141">
          <cell r="A141" t="str">
            <v>5229-1</v>
          </cell>
          <cell r="J141" t="str">
            <v>Critical</v>
          </cell>
          <cell r="O141">
            <v>41519</v>
          </cell>
        </row>
        <row r="142">
          <cell r="A142" t="str">
            <v>5231-1</v>
          </cell>
          <cell r="J142" t="str">
            <v>High</v>
          </cell>
          <cell r="O142">
            <v>41520</v>
          </cell>
        </row>
        <row r="143">
          <cell r="A143" t="str">
            <v>5232-1</v>
          </cell>
          <cell r="J143" t="str">
            <v>Low</v>
          </cell>
          <cell r="O143">
            <v>41522</v>
          </cell>
        </row>
        <row r="144">
          <cell r="A144" t="str">
            <v>5234-1</v>
          </cell>
          <cell r="J144" t="str">
            <v>Not Specified</v>
          </cell>
          <cell r="O144">
            <v>41523</v>
          </cell>
        </row>
        <row r="145">
          <cell r="A145" t="str">
            <v>5235-1</v>
          </cell>
          <cell r="J145" t="str">
            <v>Low</v>
          </cell>
          <cell r="O145">
            <v>41526</v>
          </cell>
        </row>
        <row r="146">
          <cell r="A146" t="str">
            <v>5236-1</v>
          </cell>
          <cell r="J146" t="str">
            <v>Not Specified</v>
          </cell>
          <cell r="O146">
            <v>41527</v>
          </cell>
        </row>
        <row r="147">
          <cell r="A147" t="str">
            <v>5238-1</v>
          </cell>
          <cell r="J147" t="str">
            <v>Not Specified</v>
          </cell>
          <cell r="O147">
            <v>41529</v>
          </cell>
        </row>
        <row r="148">
          <cell r="A148" t="str">
            <v>5239-1</v>
          </cell>
          <cell r="J148" t="str">
            <v>Critical</v>
          </cell>
          <cell r="O148">
            <v>41531</v>
          </cell>
        </row>
        <row r="149">
          <cell r="A149" t="str">
            <v>5240-1</v>
          </cell>
          <cell r="J149" t="str">
            <v>Not Specified</v>
          </cell>
          <cell r="O149">
            <v>41532</v>
          </cell>
        </row>
        <row r="150">
          <cell r="A150" t="str">
            <v>5241-1</v>
          </cell>
          <cell r="J150" t="str">
            <v>Medium</v>
          </cell>
          <cell r="O150">
            <v>41531</v>
          </cell>
        </row>
        <row r="151">
          <cell r="A151" t="str">
            <v>5242-1</v>
          </cell>
          <cell r="J151" t="str">
            <v>Low</v>
          </cell>
          <cell r="O151">
            <v>41535</v>
          </cell>
        </row>
        <row r="152">
          <cell r="A152" t="str">
            <v>5244-1</v>
          </cell>
          <cell r="J152" t="str">
            <v>High</v>
          </cell>
          <cell r="O152">
            <v>41536</v>
          </cell>
        </row>
        <row r="153">
          <cell r="A153" t="str">
            <v>5246-1</v>
          </cell>
          <cell r="J153" t="str">
            <v>Low</v>
          </cell>
          <cell r="O153">
            <v>41542</v>
          </cell>
        </row>
        <row r="154">
          <cell r="A154" t="str">
            <v>5247-1</v>
          </cell>
          <cell r="J154" t="str">
            <v>High</v>
          </cell>
          <cell r="O154">
            <v>41538</v>
          </cell>
        </row>
        <row r="155">
          <cell r="A155" t="str">
            <v>5248-1</v>
          </cell>
          <cell r="J155" t="str">
            <v>Critical</v>
          </cell>
          <cell r="O155">
            <v>41541</v>
          </cell>
        </row>
        <row r="156">
          <cell r="A156" t="str">
            <v>5250-1</v>
          </cell>
          <cell r="J156" t="str">
            <v>Low</v>
          </cell>
          <cell r="O156">
            <v>41547</v>
          </cell>
        </row>
        <row r="157">
          <cell r="A157" t="str">
            <v>5251-1</v>
          </cell>
          <cell r="J157" t="str">
            <v>Medium</v>
          </cell>
          <cell r="O157">
            <v>41545</v>
          </cell>
        </row>
        <row r="158">
          <cell r="A158" t="str">
            <v>5253-1</v>
          </cell>
          <cell r="J158" t="str">
            <v>High</v>
          </cell>
          <cell r="O158">
            <v>41545</v>
          </cell>
        </row>
        <row r="159">
          <cell r="A159" t="str">
            <v>5254-1</v>
          </cell>
          <cell r="J159" t="str">
            <v>Low</v>
          </cell>
          <cell r="O159">
            <v>41549</v>
          </cell>
        </row>
        <row r="160">
          <cell r="A160" t="str">
            <v>5256-1</v>
          </cell>
          <cell r="J160" t="str">
            <v>Not Specified</v>
          </cell>
          <cell r="O160">
            <v>41549</v>
          </cell>
        </row>
        <row r="161">
          <cell r="A161" t="str">
            <v>5257-1</v>
          </cell>
          <cell r="J161" t="str">
            <v>Medium</v>
          </cell>
          <cell r="O161">
            <v>41549</v>
          </cell>
        </row>
        <row r="162">
          <cell r="A162" t="str">
            <v>5259-1</v>
          </cell>
          <cell r="J162" t="str">
            <v>High</v>
          </cell>
          <cell r="O162">
            <v>41551</v>
          </cell>
        </row>
        <row r="163">
          <cell r="A163" t="str">
            <v>5260-1</v>
          </cell>
          <cell r="J163" t="str">
            <v>High</v>
          </cell>
          <cell r="O163">
            <v>41552</v>
          </cell>
        </row>
        <row r="164">
          <cell r="A164" t="str">
            <v>5261-1</v>
          </cell>
          <cell r="J164" t="str">
            <v>Low</v>
          </cell>
          <cell r="O164">
            <v>41559</v>
          </cell>
        </row>
        <row r="165">
          <cell r="A165" t="str">
            <v>5263-1</v>
          </cell>
          <cell r="J165" t="str">
            <v>Medium</v>
          </cell>
          <cell r="O165">
            <v>41554</v>
          </cell>
        </row>
        <row r="166">
          <cell r="A166" t="str">
            <v>5265-1</v>
          </cell>
          <cell r="J166" t="str">
            <v>Medium</v>
          </cell>
          <cell r="O166">
            <v>41554</v>
          </cell>
        </row>
        <row r="167">
          <cell r="A167" t="str">
            <v>5267-1</v>
          </cell>
          <cell r="J167" t="str">
            <v>Medium</v>
          </cell>
          <cell r="O167">
            <v>41558</v>
          </cell>
        </row>
        <row r="168">
          <cell r="A168" t="str">
            <v>5268-1</v>
          </cell>
          <cell r="J168" t="str">
            <v>Not Specified</v>
          </cell>
          <cell r="O168">
            <v>41560</v>
          </cell>
        </row>
        <row r="169">
          <cell r="A169" t="str">
            <v>5268-2</v>
          </cell>
          <cell r="J169" t="str">
            <v>Not Specified</v>
          </cell>
          <cell r="O169">
            <v>41559</v>
          </cell>
        </row>
        <row r="170">
          <cell r="A170" t="str">
            <v>5272-1</v>
          </cell>
          <cell r="J170" t="str">
            <v>Critical</v>
          </cell>
          <cell r="O170">
            <v>41559</v>
          </cell>
        </row>
        <row r="171">
          <cell r="A171" t="str">
            <v>5274-1</v>
          </cell>
          <cell r="J171" t="str">
            <v>Critical</v>
          </cell>
          <cell r="O171">
            <v>41561</v>
          </cell>
        </row>
        <row r="172">
          <cell r="A172" t="str">
            <v>5274-2</v>
          </cell>
          <cell r="J172" t="str">
            <v>Critical</v>
          </cell>
          <cell r="O172">
            <v>41560</v>
          </cell>
        </row>
        <row r="173">
          <cell r="A173" t="str">
            <v>5277-1</v>
          </cell>
          <cell r="J173" t="str">
            <v>Critical</v>
          </cell>
          <cell r="O173">
            <v>41569</v>
          </cell>
        </row>
        <row r="174">
          <cell r="A174" t="str">
            <v>5278-1</v>
          </cell>
          <cell r="J174" t="str">
            <v>Critical</v>
          </cell>
          <cell r="O174">
            <v>41567</v>
          </cell>
        </row>
        <row r="175">
          <cell r="A175" t="str">
            <v>5279-1</v>
          </cell>
          <cell r="J175" t="str">
            <v>Medium</v>
          </cell>
          <cell r="O175">
            <v>41568</v>
          </cell>
        </row>
        <row r="176">
          <cell r="A176" t="str">
            <v>5280-1</v>
          </cell>
          <cell r="J176" t="str">
            <v>Not Specified</v>
          </cell>
          <cell r="O176">
            <v>41570</v>
          </cell>
        </row>
        <row r="177">
          <cell r="A177" t="str">
            <v>5282-1</v>
          </cell>
          <cell r="J177" t="str">
            <v>Not Specified</v>
          </cell>
          <cell r="O177">
            <v>41570</v>
          </cell>
        </row>
        <row r="178">
          <cell r="A178" t="str">
            <v>5284-1</v>
          </cell>
          <cell r="J178" t="str">
            <v>High</v>
          </cell>
          <cell r="O178">
            <v>41574</v>
          </cell>
        </row>
        <row r="179">
          <cell r="A179" t="str">
            <v>5286-1</v>
          </cell>
          <cell r="J179" t="str">
            <v>High</v>
          </cell>
          <cell r="O179">
            <v>41574</v>
          </cell>
        </row>
        <row r="180">
          <cell r="A180" t="str">
            <v>5288-1</v>
          </cell>
          <cell r="J180" t="str">
            <v>Not Specified</v>
          </cell>
          <cell r="O180">
            <v>41575</v>
          </cell>
        </row>
        <row r="181">
          <cell r="A181" t="str">
            <v>5290-1</v>
          </cell>
          <cell r="J181" t="str">
            <v>High</v>
          </cell>
          <cell r="O181">
            <v>41576</v>
          </cell>
        </row>
        <row r="182">
          <cell r="A182" t="str">
            <v>5291-1</v>
          </cell>
          <cell r="J182" t="str">
            <v>High</v>
          </cell>
          <cell r="O182">
            <v>41576</v>
          </cell>
        </row>
        <row r="183">
          <cell r="A183" t="str">
            <v>5292-1</v>
          </cell>
          <cell r="J183" t="str">
            <v>Critical</v>
          </cell>
          <cell r="O183">
            <v>41577</v>
          </cell>
        </row>
        <row r="184">
          <cell r="A184" t="str">
            <v>5294-1</v>
          </cell>
          <cell r="J184" t="str">
            <v>Critical</v>
          </cell>
          <cell r="O184">
            <v>41580</v>
          </cell>
        </row>
        <row r="185">
          <cell r="A185" t="str">
            <v>5296-1</v>
          </cell>
          <cell r="J185" t="str">
            <v>Medium</v>
          </cell>
          <cell r="O185">
            <v>41581</v>
          </cell>
        </row>
        <row r="186">
          <cell r="A186" t="str">
            <v>5298-1</v>
          </cell>
          <cell r="J186" t="str">
            <v>Critical</v>
          </cell>
          <cell r="O186">
            <v>41581</v>
          </cell>
        </row>
        <row r="187">
          <cell r="A187" t="str">
            <v>5299-1</v>
          </cell>
          <cell r="J187" t="str">
            <v>Not Specified</v>
          </cell>
          <cell r="O187">
            <v>41585</v>
          </cell>
        </row>
        <row r="188">
          <cell r="A188" t="str">
            <v>5300-1</v>
          </cell>
          <cell r="J188" t="str">
            <v>Critical</v>
          </cell>
          <cell r="O188">
            <v>41584</v>
          </cell>
        </row>
        <row r="189">
          <cell r="A189" t="str">
            <v>5302-1</v>
          </cell>
          <cell r="J189" t="str">
            <v>Medium</v>
          </cell>
          <cell r="O189">
            <v>41586</v>
          </cell>
        </row>
        <row r="190">
          <cell r="A190" t="str">
            <v>5303-1</v>
          </cell>
          <cell r="J190" t="str">
            <v>Low</v>
          </cell>
          <cell r="O190">
            <v>41587</v>
          </cell>
        </row>
        <row r="191">
          <cell r="A191" t="str">
            <v>5304-1</v>
          </cell>
          <cell r="J191" t="str">
            <v>Medium</v>
          </cell>
          <cell r="O191">
            <v>41592</v>
          </cell>
        </row>
        <row r="192">
          <cell r="A192" t="str">
            <v>5305-1</v>
          </cell>
          <cell r="J192" t="str">
            <v>Not Specified</v>
          </cell>
          <cell r="O192">
            <v>41595</v>
          </cell>
        </row>
        <row r="193">
          <cell r="A193" t="str">
            <v>5307-1</v>
          </cell>
          <cell r="J193" t="str">
            <v>Not Specified</v>
          </cell>
          <cell r="O193">
            <v>41594</v>
          </cell>
        </row>
        <row r="194">
          <cell r="A194" t="str">
            <v>5309-1</v>
          </cell>
          <cell r="J194" t="str">
            <v>Critical</v>
          </cell>
          <cell r="O194">
            <v>41595</v>
          </cell>
        </row>
        <row r="195">
          <cell r="A195" t="str">
            <v>5310-1</v>
          </cell>
          <cell r="J195" t="str">
            <v>Critical</v>
          </cell>
          <cell r="O195">
            <v>41597</v>
          </cell>
        </row>
        <row r="196">
          <cell r="A196" t="str">
            <v>5311-1</v>
          </cell>
          <cell r="J196" t="str">
            <v>Critical</v>
          </cell>
          <cell r="O196">
            <v>41596</v>
          </cell>
        </row>
        <row r="197">
          <cell r="A197" t="str">
            <v>5312-1</v>
          </cell>
          <cell r="J197" t="str">
            <v>High</v>
          </cell>
          <cell r="O197">
            <v>41595</v>
          </cell>
        </row>
        <row r="198">
          <cell r="A198" t="str">
            <v>5313-1</v>
          </cell>
          <cell r="J198" t="str">
            <v>Low</v>
          </cell>
          <cell r="O198">
            <v>41598</v>
          </cell>
        </row>
        <row r="199">
          <cell r="A199" t="str">
            <v>5314-1</v>
          </cell>
          <cell r="J199" t="str">
            <v>High</v>
          </cell>
          <cell r="O199">
            <v>41598</v>
          </cell>
        </row>
        <row r="200">
          <cell r="A200" t="str">
            <v>5315-1</v>
          </cell>
          <cell r="J200" t="str">
            <v>Medium</v>
          </cell>
          <cell r="O200">
            <v>41599</v>
          </cell>
        </row>
        <row r="201">
          <cell r="A201" t="str">
            <v>5316-1</v>
          </cell>
          <cell r="J201" t="str">
            <v>Low</v>
          </cell>
          <cell r="O201">
            <v>41605</v>
          </cell>
        </row>
        <row r="202">
          <cell r="A202" t="str">
            <v>5318-1</v>
          </cell>
          <cell r="J202" t="str">
            <v>Not Specified</v>
          </cell>
          <cell r="O202">
            <v>41599</v>
          </cell>
        </row>
        <row r="203">
          <cell r="A203" t="str">
            <v>5319-1</v>
          </cell>
          <cell r="J203" t="str">
            <v>Not Specified</v>
          </cell>
          <cell r="O203">
            <v>41602</v>
          </cell>
        </row>
        <row r="204">
          <cell r="A204" t="str">
            <v>5321-1</v>
          </cell>
          <cell r="J204" t="str">
            <v>Medium</v>
          </cell>
          <cell r="O204">
            <v>41603</v>
          </cell>
        </row>
        <row r="205">
          <cell r="A205" t="str">
            <v>5323-1</v>
          </cell>
          <cell r="J205" t="str">
            <v>Critical</v>
          </cell>
          <cell r="O205">
            <v>41607</v>
          </cell>
        </row>
        <row r="206">
          <cell r="A206" t="str">
            <v>5324-1</v>
          </cell>
          <cell r="J206" t="str">
            <v>High</v>
          </cell>
          <cell r="O206">
            <v>41609</v>
          </cell>
        </row>
        <row r="207">
          <cell r="A207" t="str">
            <v>5326-1</v>
          </cell>
          <cell r="J207" t="str">
            <v>Not Specified</v>
          </cell>
          <cell r="O207">
            <v>41615</v>
          </cell>
        </row>
        <row r="208">
          <cell r="A208" t="str">
            <v>5328-1</v>
          </cell>
          <cell r="J208" t="str">
            <v>Low</v>
          </cell>
          <cell r="O208">
            <v>41623</v>
          </cell>
        </row>
        <row r="209">
          <cell r="A209" t="str">
            <v>5330-1</v>
          </cell>
          <cell r="J209" t="str">
            <v>Medium</v>
          </cell>
          <cell r="O209">
            <v>41616</v>
          </cell>
        </row>
        <row r="210">
          <cell r="A210" t="str">
            <v>5332-1</v>
          </cell>
          <cell r="J210" t="str">
            <v>Critical</v>
          </cell>
          <cell r="O210">
            <v>41617</v>
          </cell>
        </row>
        <row r="211">
          <cell r="A211" t="str">
            <v>5334-1</v>
          </cell>
          <cell r="J211" t="str">
            <v>Not Specified</v>
          </cell>
          <cell r="O211">
            <v>41620</v>
          </cell>
        </row>
        <row r="212">
          <cell r="A212" t="str">
            <v>5335-1</v>
          </cell>
          <cell r="J212" t="str">
            <v>Low</v>
          </cell>
          <cell r="O212">
            <v>41621</v>
          </cell>
        </row>
        <row r="213">
          <cell r="A213" t="str">
            <v>5335-2</v>
          </cell>
          <cell r="J213" t="str">
            <v>Low</v>
          </cell>
          <cell r="O213">
            <v>41623</v>
          </cell>
        </row>
        <row r="214">
          <cell r="A214" t="str">
            <v>5336-1</v>
          </cell>
          <cell r="J214" t="str">
            <v>Low</v>
          </cell>
          <cell r="O214">
            <v>41623</v>
          </cell>
        </row>
        <row r="215">
          <cell r="A215" t="str">
            <v>5340-1</v>
          </cell>
          <cell r="J215" t="str">
            <v>Not Specified</v>
          </cell>
          <cell r="O215">
            <v>41622</v>
          </cell>
        </row>
        <row r="216">
          <cell r="A216" t="str">
            <v>5342-1</v>
          </cell>
          <cell r="J216" t="str">
            <v>Critical</v>
          </cell>
          <cell r="O216">
            <v>41623</v>
          </cell>
        </row>
        <row r="217">
          <cell r="A217" t="str">
            <v>5343-1</v>
          </cell>
          <cell r="J217" t="str">
            <v>Critical</v>
          </cell>
          <cell r="O217">
            <v>41627</v>
          </cell>
        </row>
        <row r="218">
          <cell r="A218" t="str">
            <v>5345-1</v>
          </cell>
          <cell r="J218" t="str">
            <v>Critical</v>
          </cell>
          <cell r="O218">
            <v>41627</v>
          </cell>
        </row>
        <row r="219">
          <cell r="A219" t="str">
            <v>5346-1</v>
          </cell>
          <cell r="J219" t="str">
            <v>High</v>
          </cell>
          <cell r="O219">
            <v>41629</v>
          </cell>
        </row>
        <row r="220">
          <cell r="A220" t="str">
            <v>5347-1</v>
          </cell>
          <cell r="J220" t="str">
            <v>Critical</v>
          </cell>
          <cell r="O220">
            <v>41633</v>
          </cell>
        </row>
        <row r="221">
          <cell r="A221" t="str">
            <v>5349-1</v>
          </cell>
          <cell r="J221" t="str">
            <v>Medium</v>
          </cell>
          <cell r="O221">
            <v>41631</v>
          </cell>
        </row>
        <row r="222">
          <cell r="A222" t="str">
            <v>5350-1</v>
          </cell>
          <cell r="J222" t="str">
            <v>Low</v>
          </cell>
          <cell r="O222">
            <v>41637</v>
          </cell>
        </row>
        <row r="223">
          <cell r="A223" t="str">
            <v>5352-1</v>
          </cell>
          <cell r="J223" t="str">
            <v>Medium</v>
          </cell>
          <cell r="O223">
            <v>41638</v>
          </cell>
        </row>
        <row r="224">
          <cell r="A224" t="str">
            <v>5354-1</v>
          </cell>
          <cell r="J224" t="str">
            <v>Not Specified</v>
          </cell>
          <cell r="O224">
            <v>41638</v>
          </cell>
        </row>
        <row r="225">
          <cell r="A225" t="str">
            <v>5355-1</v>
          </cell>
          <cell r="J225" t="str">
            <v>High</v>
          </cell>
          <cell r="O225">
            <v>41639</v>
          </cell>
        </row>
        <row r="226">
          <cell r="A226" t="str">
            <v>5357-1</v>
          </cell>
          <cell r="J226" t="str">
            <v>Low</v>
          </cell>
          <cell r="O226">
            <v>41638</v>
          </cell>
        </row>
        <row r="227">
          <cell r="A227" t="str">
            <v>5358-1</v>
          </cell>
          <cell r="J227" t="str">
            <v>Critical</v>
          </cell>
          <cell r="O227">
            <v>41645</v>
          </cell>
        </row>
        <row r="228">
          <cell r="A228" t="str">
            <v>5358-2</v>
          </cell>
          <cell r="J228" t="str">
            <v>Critical</v>
          </cell>
          <cell r="O228">
            <v>41644</v>
          </cell>
        </row>
        <row r="229">
          <cell r="A229" t="str">
            <v>5360-1</v>
          </cell>
          <cell r="J229" t="str">
            <v>High</v>
          </cell>
          <cell r="O229">
            <v>41646</v>
          </cell>
        </row>
        <row r="230">
          <cell r="A230" t="str">
            <v>5362-1</v>
          </cell>
          <cell r="J230" t="str">
            <v>Medium</v>
          </cell>
          <cell r="O230">
            <v>41647</v>
          </cell>
        </row>
        <row r="231">
          <cell r="A231" t="str">
            <v>5364-1</v>
          </cell>
          <cell r="J231" t="str">
            <v>Low</v>
          </cell>
          <cell r="O231">
            <v>41654</v>
          </cell>
        </row>
        <row r="232">
          <cell r="A232" t="str">
            <v>5365-1</v>
          </cell>
          <cell r="J232" t="str">
            <v>Low</v>
          </cell>
          <cell r="O232">
            <v>41651</v>
          </cell>
        </row>
        <row r="233">
          <cell r="A233" t="str">
            <v>5367-1</v>
          </cell>
          <cell r="J233" t="str">
            <v>Medium</v>
          </cell>
          <cell r="O233">
            <v>41649</v>
          </cell>
        </row>
        <row r="234">
          <cell r="A234" t="str">
            <v>5367-2</v>
          </cell>
          <cell r="J234" t="str">
            <v>Medium</v>
          </cell>
          <cell r="O234">
            <v>41650</v>
          </cell>
        </row>
        <row r="235">
          <cell r="A235" t="str">
            <v>5369-1</v>
          </cell>
          <cell r="J235" t="str">
            <v>Not Specified</v>
          </cell>
          <cell r="O235">
            <v>41650</v>
          </cell>
        </row>
        <row r="236">
          <cell r="A236" t="str">
            <v>5373-1</v>
          </cell>
          <cell r="J236" t="str">
            <v>Low</v>
          </cell>
          <cell r="O236">
            <v>41657</v>
          </cell>
        </row>
        <row r="237">
          <cell r="A237" t="str">
            <v>5375-1</v>
          </cell>
          <cell r="J237" t="str">
            <v>Not Specified</v>
          </cell>
          <cell r="O237">
            <v>41655</v>
          </cell>
        </row>
        <row r="238">
          <cell r="A238" t="str">
            <v>5377-1</v>
          </cell>
          <cell r="J238" t="str">
            <v>Not Specified</v>
          </cell>
          <cell r="O238">
            <v>41656</v>
          </cell>
        </row>
        <row r="239">
          <cell r="A239" t="str">
            <v>5379-1</v>
          </cell>
          <cell r="J239" t="str">
            <v>Medium</v>
          </cell>
          <cell r="O239">
            <v>41656</v>
          </cell>
        </row>
        <row r="240">
          <cell r="A240" t="str">
            <v>5381-1</v>
          </cell>
          <cell r="J240" t="str">
            <v>Medium</v>
          </cell>
          <cell r="O240">
            <v>41656</v>
          </cell>
        </row>
        <row r="241">
          <cell r="A241" t="str">
            <v>5383-1</v>
          </cell>
          <cell r="J241" t="str">
            <v>Critical</v>
          </cell>
          <cell r="O241">
            <v>41658</v>
          </cell>
        </row>
        <row r="242">
          <cell r="A242" t="str">
            <v>5384-1</v>
          </cell>
          <cell r="J242" t="str">
            <v>Not Specified</v>
          </cell>
          <cell r="O242">
            <v>41664</v>
          </cell>
        </row>
        <row r="243">
          <cell r="A243" t="str">
            <v>5386-1</v>
          </cell>
          <cell r="J243" t="str">
            <v>High</v>
          </cell>
          <cell r="O243">
            <v>41665</v>
          </cell>
        </row>
        <row r="244">
          <cell r="A244" t="str">
            <v>5388-1</v>
          </cell>
          <cell r="J244" t="str">
            <v>Medium</v>
          </cell>
          <cell r="O244">
            <v>41666</v>
          </cell>
        </row>
        <row r="245">
          <cell r="A245" t="str">
            <v>5389-1</v>
          </cell>
          <cell r="J245" t="str">
            <v>Low</v>
          </cell>
          <cell r="O245">
            <v>41672</v>
          </cell>
        </row>
        <row r="246">
          <cell r="A246" t="str">
            <v>5391-1</v>
          </cell>
          <cell r="J246" t="str">
            <v>Critical</v>
          </cell>
          <cell r="O246">
            <v>41666</v>
          </cell>
        </row>
        <row r="247">
          <cell r="A247" t="str">
            <v>5392-1</v>
          </cell>
          <cell r="J247" t="str">
            <v>High</v>
          </cell>
          <cell r="O247">
            <v>41666</v>
          </cell>
        </row>
        <row r="248">
          <cell r="A248" t="str">
            <v>5393-1</v>
          </cell>
          <cell r="J248" t="str">
            <v>High</v>
          </cell>
          <cell r="O248">
            <v>41671</v>
          </cell>
        </row>
        <row r="249">
          <cell r="A249" t="str">
            <v>5394-1</v>
          </cell>
          <cell r="J249" t="str">
            <v>Critical</v>
          </cell>
          <cell r="O249">
            <v>41671</v>
          </cell>
        </row>
        <row r="250">
          <cell r="A250" t="str">
            <v>5395-1</v>
          </cell>
          <cell r="J250" t="str">
            <v>Medium</v>
          </cell>
          <cell r="O250">
            <v>41671</v>
          </cell>
        </row>
        <row r="251">
          <cell r="A251" t="str">
            <v>5396-1</v>
          </cell>
          <cell r="J251" t="str">
            <v>Low</v>
          </cell>
          <cell r="O251">
            <v>41677</v>
          </cell>
        </row>
        <row r="252">
          <cell r="A252" t="str">
            <v>5398-1</v>
          </cell>
          <cell r="J252" t="str">
            <v>Critical</v>
          </cell>
          <cell r="O252">
            <v>41674</v>
          </cell>
        </row>
        <row r="253">
          <cell r="A253" t="str">
            <v>5400-1</v>
          </cell>
          <cell r="J253" t="str">
            <v>Medium</v>
          </cell>
          <cell r="O253">
            <v>41676</v>
          </cell>
        </row>
        <row r="254">
          <cell r="A254" t="str">
            <v>5402-1</v>
          </cell>
          <cell r="J254" t="str">
            <v>Low</v>
          </cell>
          <cell r="O254">
            <v>41686</v>
          </cell>
        </row>
        <row r="255">
          <cell r="A255" t="str">
            <v>5402-2</v>
          </cell>
          <cell r="J255" t="str">
            <v>Low</v>
          </cell>
          <cell r="O255">
            <v>41682</v>
          </cell>
        </row>
        <row r="256">
          <cell r="A256" t="str">
            <v>5404-1</v>
          </cell>
          <cell r="J256" t="str">
            <v>Low</v>
          </cell>
          <cell r="O256">
            <v>41683</v>
          </cell>
        </row>
        <row r="257">
          <cell r="A257" t="str">
            <v>5405-1</v>
          </cell>
          <cell r="J257" t="str">
            <v>Critical</v>
          </cell>
          <cell r="O257">
            <v>41681</v>
          </cell>
        </row>
        <row r="258">
          <cell r="A258" t="str">
            <v>5407-1</v>
          </cell>
          <cell r="J258" t="str">
            <v>Low</v>
          </cell>
          <cell r="O258">
            <v>41682</v>
          </cell>
        </row>
        <row r="259">
          <cell r="A259" t="str">
            <v>5409-1</v>
          </cell>
          <cell r="J259" t="str">
            <v>High</v>
          </cell>
          <cell r="O259">
            <v>41683</v>
          </cell>
        </row>
        <row r="260">
          <cell r="A260" t="str">
            <v>5411-1</v>
          </cell>
          <cell r="J260" t="str">
            <v>High</v>
          </cell>
          <cell r="O260">
            <v>41683</v>
          </cell>
        </row>
        <row r="261">
          <cell r="A261" t="str">
            <v>5413-1</v>
          </cell>
          <cell r="J261" t="str">
            <v>Medium</v>
          </cell>
          <cell r="O261">
            <v>41686</v>
          </cell>
        </row>
        <row r="262">
          <cell r="A262" t="str">
            <v>5415-1</v>
          </cell>
          <cell r="J262" t="str">
            <v>Low</v>
          </cell>
          <cell r="O262">
            <v>41690</v>
          </cell>
        </row>
        <row r="263">
          <cell r="A263" t="str">
            <v>5416-1</v>
          </cell>
          <cell r="J263" t="str">
            <v>High</v>
          </cell>
          <cell r="O263">
            <v>41688</v>
          </cell>
        </row>
        <row r="264">
          <cell r="A264" t="str">
            <v>5418-1</v>
          </cell>
          <cell r="J264" t="str">
            <v>Critical</v>
          </cell>
          <cell r="O264">
            <v>41693</v>
          </cell>
        </row>
        <row r="265">
          <cell r="A265" t="str">
            <v>5420-1</v>
          </cell>
          <cell r="J265" t="str">
            <v>High</v>
          </cell>
          <cell r="O265">
            <v>41693</v>
          </cell>
        </row>
        <row r="266">
          <cell r="A266" t="str">
            <v>5421-1</v>
          </cell>
          <cell r="J266" t="str">
            <v>High</v>
          </cell>
          <cell r="O266">
            <v>41693</v>
          </cell>
        </row>
        <row r="267">
          <cell r="A267" t="str">
            <v>5423-1</v>
          </cell>
          <cell r="J267" t="str">
            <v>Medium</v>
          </cell>
          <cell r="O267">
            <v>41696</v>
          </cell>
        </row>
        <row r="268">
          <cell r="A268" t="str">
            <v>5424-1</v>
          </cell>
          <cell r="J268" t="str">
            <v>Critical</v>
          </cell>
          <cell r="O268">
            <v>41695</v>
          </cell>
        </row>
        <row r="269">
          <cell r="A269" t="str">
            <v>5426-1</v>
          </cell>
          <cell r="J269" t="str">
            <v>Not Specified</v>
          </cell>
          <cell r="O269">
            <v>41696</v>
          </cell>
        </row>
        <row r="270">
          <cell r="A270" t="str">
            <v>5428-1</v>
          </cell>
          <cell r="J270" t="str">
            <v>Not Specified</v>
          </cell>
          <cell r="O270">
            <v>41696</v>
          </cell>
        </row>
        <row r="271">
          <cell r="A271" t="str">
            <v>5430-1</v>
          </cell>
          <cell r="J271" t="str">
            <v>Critical</v>
          </cell>
          <cell r="O271">
            <v>41697</v>
          </cell>
        </row>
        <row r="272">
          <cell r="A272" t="str">
            <v>5432-1</v>
          </cell>
          <cell r="J272" t="str">
            <v>Medium</v>
          </cell>
          <cell r="O272">
            <v>41699</v>
          </cell>
        </row>
        <row r="273">
          <cell r="A273" t="str">
            <v>5433-1</v>
          </cell>
          <cell r="J273" t="str">
            <v>Medium</v>
          </cell>
          <cell r="O273">
            <v>41701</v>
          </cell>
        </row>
        <row r="274">
          <cell r="A274" t="str">
            <v>5434-1</v>
          </cell>
          <cell r="J274" t="str">
            <v>Critical</v>
          </cell>
          <cell r="O274">
            <v>41705</v>
          </cell>
        </row>
        <row r="275">
          <cell r="A275" t="str">
            <v>5435-1</v>
          </cell>
          <cell r="J275" t="str">
            <v>Not Specified</v>
          </cell>
          <cell r="O275">
            <v>41709</v>
          </cell>
        </row>
        <row r="276">
          <cell r="A276" t="str">
            <v>5436-1</v>
          </cell>
          <cell r="J276" t="str">
            <v>Medium</v>
          </cell>
          <cell r="O276">
            <v>41710</v>
          </cell>
        </row>
        <row r="277">
          <cell r="A277" t="str">
            <v>5438-1</v>
          </cell>
          <cell r="J277" t="str">
            <v>High</v>
          </cell>
          <cell r="O277">
            <v>41711</v>
          </cell>
        </row>
        <row r="278">
          <cell r="A278" t="str">
            <v>5439-1</v>
          </cell>
          <cell r="J278" t="str">
            <v>Low</v>
          </cell>
          <cell r="O278">
            <v>41711</v>
          </cell>
        </row>
        <row r="279">
          <cell r="A279" t="str">
            <v>5440-1</v>
          </cell>
          <cell r="J279" t="str">
            <v>Critical</v>
          </cell>
          <cell r="O279">
            <v>41713</v>
          </cell>
        </row>
        <row r="280">
          <cell r="A280" t="str">
            <v>5442-1</v>
          </cell>
          <cell r="J280" t="str">
            <v>Critical</v>
          </cell>
          <cell r="O280">
            <v>41716</v>
          </cell>
        </row>
        <row r="281">
          <cell r="A281" t="str">
            <v>5444-1</v>
          </cell>
          <cell r="J281" t="str">
            <v>Not Specified</v>
          </cell>
          <cell r="O281">
            <v>41716</v>
          </cell>
        </row>
        <row r="282">
          <cell r="A282" t="str">
            <v>5445-1</v>
          </cell>
          <cell r="J282" t="str">
            <v>Not Specified</v>
          </cell>
          <cell r="O282">
            <v>41716</v>
          </cell>
        </row>
        <row r="283">
          <cell r="A283" t="str">
            <v>5446-1</v>
          </cell>
          <cell r="J283" t="str">
            <v>Critical</v>
          </cell>
          <cell r="O283">
            <v>41719</v>
          </cell>
        </row>
        <row r="284">
          <cell r="A284" t="str">
            <v>5448-1</v>
          </cell>
          <cell r="J284" t="str">
            <v>Low</v>
          </cell>
          <cell r="O284">
            <v>41724</v>
          </cell>
        </row>
        <row r="285">
          <cell r="A285" t="str">
            <v>5449-1</v>
          </cell>
          <cell r="J285" t="str">
            <v>High</v>
          </cell>
          <cell r="O285">
            <v>41726</v>
          </cell>
        </row>
        <row r="286">
          <cell r="A286" t="str">
            <v>5450-1</v>
          </cell>
          <cell r="J286" t="str">
            <v>Not Specified</v>
          </cell>
          <cell r="O286">
            <v>41728</v>
          </cell>
        </row>
        <row r="287">
          <cell r="A287" t="str">
            <v>5451-1</v>
          </cell>
          <cell r="J287" t="str">
            <v>Not Specified</v>
          </cell>
          <cell r="O287">
            <v>41729</v>
          </cell>
        </row>
        <row r="288">
          <cell r="A288" t="str">
            <v>5453-1</v>
          </cell>
          <cell r="J288" t="str">
            <v>Critical</v>
          </cell>
          <cell r="O288">
            <v>41731</v>
          </cell>
        </row>
        <row r="289">
          <cell r="A289" t="str">
            <v>5455-1</v>
          </cell>
          <cell r="J289" t="str">
            <v>Medium</v>
          </cell>
          <cell r="O289">
            <v>41733</v>
          </cell>
        </row>
        <row r="290">
          <cell r="A290" t="str">
            <v>5456-1</v>
          </cell>
          <cell r="J290" t="str">
            <v>Critical</v>
          </cell>
          <cell r="O290">
            <v>41733</v>
          </cell>
        </row>
        <row r="291">
          <cell r="A291" t="str">
            <v>5457-1</v>
          </cell>
          <cell r="J291" t="str">
            <v>Medium</v>
          </cell>
          <cell r="O291">
            <v>41734</v>
          </cell>
        </row>
        <row r="292">
          <cell r="A292" t="str">
            <v>5458-1</v>
          </cell>
          <cell r="J292" t="str">
            <v>Not Specified</v>
          </cell>
          <cell r="O292">
            <v>41734</v>
          </cell>
        </row>
        <row r="293">
          <cell r="A293" t="str">
            <v>5460-1</v>
          </cell>
          <cell r="J293" t="str">
            <v>Low</v>
          </cell>
          <cell r="O293">
            <v>41740</v>
          </cell>
        </row>
        <row r="294">
          <cell r="A294" t="str">
            <v>5461-1</v>
          </cell>
          <cell r="J294" t="str">
            <v>Critical</v>
          </cell>
          <cell r="O294">
            <v>41736</v>
          </cell>
        </row>
        <row r="295">
          <cell r="A295" t="str">
            <v>5463-1</v>
          </cell>
          <cell r="J295" t="str">
            <v>Not Specified</v>
          </cell>
          <cell r="O295">
            <v>41736</v>
          </cell>
        </row>
        <row r="296">
          <cell r="A296" t="str">
            <v>5465-1</v>
          </cell>
          <cell r="J296" t="str">
            <v>Medium</v>
          </cell>
          <cell r="O296">
            <v>41738</v>
          </cell>
        </row>
        <row r="297">
          <cell r="A297" t="str">
            <v>5467-1</v>
          </cell>
          <cell r="J297" t="str">
            <v>Medium</v>
          </cell>
          <cell r="O297">
            <v>41741</v>
          </cell>
        </row>
        <row r="298">
          <cell r="A298" t="str">
            <v>5469-1</v>
          </cell>
          <cell r="J298" t="str">
            <v>High</v>
          </cell>
          <cell r="O298">
            <v>41745</v>
          </cell>
        </row>
        <row r="299">
          <cell r="A299" t="str">
            <v>5470-1</v>
          </cell>
          <cell r="J299" t="str">
            <v>High</v>
          </cell>
          <cell r="O299">
            <v>41748</v>
          </cell>
        </row>
        <row r="300">
          <cell r="A300" t="str">
            <v>5471-1</v>
          </cell>
          <cell r="J300" t="str">
            <v>Medium</v>
          </cell>
          <cell r="O300">
            <v>41747</v>
          </cell>
        </row>
        <row r="301">
          <cell r="A301" t="str">
            <v>5473-1</v>
          </cell>
          <cell r="J301" t="str">
            <v>Critical</v>
          </cell>
          <cell r="O301">
            <v>41747</v>
          </cell>
        </row>
        <row r="302">
          <cell r="A302" t="str">
            <v>5475-1</v>
          </cell>
          <cell r="J302" t="str">
            <v>Low</v>
          </cell>
          <cell r="O302">
            <v>41763</v>
          </cell>
        </row>
        <row r="303">
          <cell r="A303" t="str">
            <v>5476-1</v>
          </cell>
          <cell r="J303" t="str">
            <v>Not Specified</v>
          </cell>
          <cell r="O303">
            <v>41762</v>
          </cell>
        </row>
        <row r="304">
          <cell r="A304" t="str">
            <v>5477-1</v>
          </cell>
          <cell r="J304" t="str">
            <v>Critical</v>
          </cell>
          <cell r="O304">
            <v>41762</v>
          </cell>
        </row>
        <row r="305">
          <cell r="A305" t="str">
            <v>5478-1</v>
          </cell>
          <cell r="J305" t="str">
            <v>Low</v>
          </cell>
          <cell r="O305">
            <v>41766</v>
          </cell>
        </row>
        <row r="306">
          <cell r="A306" t="str">
            <v>5479-1</v>
          </cell>
          <cell r="J306" t="str">
            <v>Not Specified</v>
          </cell>
          <cell r="O306">
            <v>41767</v>
          </cell>
        </row>
        <row r="307">
          <cell r="A307" t="str">
            <v>5479-2</v>
          </cell>
          <cell r="J307" t="str">
            <v>Not Specified</v>
          </cell>
          <cell r="O307">
            <v>41767</v>
          </cell>
        </row>
        <row r="308">
          <cell r="A308" t="str">
            <v>5483-1</v>
          </cell>
          <cell r="J308" t="str">
            <v>Low</v>
          </cell>
          <cell r="O308">
            <v>41772</v>
          </cell>
        </row>
        <row r="309">
          <cell r="A309" t="str">
            <v>5485-1</v>
          </cell>
          <cell r="J309" t="str">
            <v>Low</v>
          </cell>
          <cell r="O309">
            <v>41771</v>
          </cell>
        </row>
        <row r="310">
          <cell r="A310" t="str">
            <v>5487-1</v>
          </cell>
          <cell r="J310" t="str">
            <v>Critical</v>
          </cell>
          <cell r="O310">
            <v>41769</v>
          </cell>
        </row>
        <row r="311">
          <cell r="A311" t="str">
            <v>5489-1</v>
          </cell>
          <cell r="J311" t="str">
            <v>Medium</v>
          </cell>
          <cell r="O311">
            <v>41771</v>
          </cell>
        </row>
        <row r="312">
          <cell r="A312" t="str">
            <v>5491-1</v>
          </cell>
          <cell r="J312" t="str">
            <v>Not Specified</v>
          </cell>
          <cell r="O312">
            <v>41773</v>
          </cell>
        </row>
        <row r="313">
          <cell r="A313" t="str">
            <v>5493-1</v>
          </cell>
          <cell r="J313" t="str">
            <v>Medium</v>
          </cell>
          <cell r="O313">
            <v>41775</v>
          </cell>
        </row>
        <row r="314">
          <cell r="A314" t="str">
            <v>5494-1</v>
          </cell>
          <cell r="J314" t="str">
            <v>Not Specified</v>
          </cell>
          <cell r="O314">
            <v>41777</v>
          </cell>
        </row>
        <row r="315">
          <cell r="A315" t="str">
            <v>5496-1</v>
          </cell>
          <cell r="J315" t="str">
            <v>Medium</v>
          </cell>
          <cell r="O315">
            <v>41779</v>
          </cell>
        </row>
        <row r="316">
          <cell r="A316" t="str">
            <v>5497-1</v>
          </cell>
          <cell r="J316" t="str">
            <v>Low</v>
          </cell>
          <cell r="O316">
            <v>41783</v>
          </cell>
        </row>
        <row r="317">
          <cell r="A317" t="str">
            <v>5498-1</v>
          </cell>
          <cell r="J317" t="str">
            <v>Low</v>
          </cell>
          <cell r="O317">
            <v>41788</v>
          </cell>
        </row>
        <row r="318">
          <cell r="A318" t="str">
            <v>5500-1</v>
          </cell>
          <cell r="J318" t="str">
            <v>Low</v>
          </cell>
          <cell r="O318">
            <v>41792</v>
          </cell>
        </row>
        <row r="319">
          <cell r="A319" t="str">
            <v>5502-1</v>
          </cell>
          <cell r="J319" t="str">
            <v>High</v>
          </cell>
          <cell r="O319">
            <v>41788</v>
          </cell>
        </row>
        <row r="320">
          <cell r="A320" t="str">
            <v>5504-1</v>
          </cell>
          <cell r="J320" t="str">
            <v>Medium</v>
          </cell>
          <cell r="O320">
            <v>41788</v>
          </cell>
        </row>
        <row r="321">
          <cell r="A321" t="str">
            <v>5505-1</v>
          </cell>
          <cell r="J321" t="str">
            <v>Critical</v>
          </cell>
          <cell r="O321">
            <v>41794</v>
          </cell>
        </row>
        <row r="322">
          <cell r="A322" t="str">
            <v>5506-1</v>
          </cell>
          <cell r="J322" t="str">
            <v>Not Specified</v>
          </cell>
          <cell r="O322">
            <v>41794</v>
          </cell>
        </row>
        <row r="323">
          <cell r="A323" t="str">
            <v>5507-1</v>
          </cell>
          <cell r="J323" t="str">
            <v>High</v>
          </cell>
          <cell r="O323">
            <v>41795</v>
          </cell>
        </row>
        <row r="324">
          <cell r="A324" t="str">
            <v>5508-1</v>
          </cell>
          <cell r="J324" t="str">
            <v>High</v>
          </cell>
          <cell r="O324">
            <v>41795</v>
          </cell>
        </row>
        <row r="325">
          <cell r="A325" t="str">
            <v>5510-1</v>
          </cell>
          <cell r="J325" t="str">
            <v>Not Specified</v>
          </cell>
          <cell r="O325">
            <v>41795</v>
          </cell>
        </row>
        <row r="326">
          <cell r="A326" t="str">
            <v>5512-1</v>
          </cell>
          <cell r="J326" t="str">
            <v>Medium</v>
          </cell>
          <cell r="O326">
            <v>41797</v>
          </cell>
        </row>
        <row r="327">
          <cell r="A327" t="str">
            <v>5513-1</v>
          </cell>
          <cell r="J327" t="str">
            <v>Medium</v>
          </cell>
          <cell r="O327">
            <v>41798</v>
          </cell>
        </row>
        <row r="328">
          <cell r="A328" t="str">
            <v>5514-1</v>
          </cell>
          <cell r="J328" t="str">
            <v>Not Specified</v>
          </cell>
          <cell r="O328">
            <v>41800</v>
          </cell>
        </row>
        <row r="329">
          <cell r="A329" t="str">
            <v>5516-1</v>
          </cell>
          <cell r="J329" t="str">
            <v>High</v>
          </cell>
          <cell r="O329">
            <v>41799</v>
          </cell>
        </row>
        <row r="330">
          <cell r="A330" t="str">
            <v>5518-1</v>
          </cell>
          <cell r="J330" t="str">
            <v>Low</v>
          </cell>
          <cell r="O330">
            <v>41812</v>
          </cell>
        </row>
        <row r="331">
          <cell r="A331" t="str">
            <v>5520-1</v>
          </cell>
          <cell r="J331" t="str">
            <v>Low</v>
          </cell>
          <cell r="O331">
            <v>41811</v>
          </cell>
        </row>
        <row r="332">
          <cell r="A332" t="str">
            <v>5521-1</v>
          </cell>
          <cell r="J332" t="str">
            <v>Medium</v>
          </cell>
          <cell r="O332">
            <v>41808</v>
          </cell>
        </row>
        <row r="333">
          <cell r="A333" t="str">
            <v>5523-1</v>
          </cell>
          <cell r="J333" t="str">
            <v>High</v>
          </cell>
          <cell r="O333">
            <v>41808</v>
          </cell>
        </row>
        <row r="334">
          <cell r="A334" t="str">
            <v>5525-1</v>
          </cell>
          <cell r="J334" t="str">
            <v>Critical</v>
          </cell>
          <cell r="O334">
            <v>41808</v>
          </cell>
        </row>
        <row r="335">
          <cell r="A335" t="str">
            <v>5526-1</v>
          </cell>
          <cell r="J335" t="str">
            <v>Medium</v>
          </cell>
          <cell r="O335">
            <v>41811</v>
          </cell>
        </row>
        <row r="336">
          <cell r="A336" t="str">
            <v>5527-1</v>
          </cell>
          <cell r="J336" t="str">
            <v>Not Specified</v>
          </cell>
          <cell r="O336">
            <v>41811</v>
          </cell>
        </row>
        <row r="337">
          <cell r="A337" t="str">
            <v>5529-1</v>
          </cell>
          <cell r="J337" t="str">
            <v>High</v>
          </cell>
          <cell r="O337">
            <v>41811</v>
          </cell>
        </row>
        <row r="338">
          <cell r="A338" t="str">
            <v>5531-1</v>
          </cell>
          <cell r="J338" t="str">
            <v>Not Specified</v>
          </cell>
          <cell r="O338">
            <v>41814</v>
          </cell>
        </row>
        <row r="339">
          <cell r="A339" t="str">
            <v>5533-1</v>
          </cell>
          <cell r="J339" t="str">
            <v>Medium</v>
          </cell>
          <cell r="O339">
            <v>41814</v>
          </cell>
        </row>
        <row r="340">
          <cell r="A340" t="str">
            <v>5534-1</v>
          </cell>
          <cell r="J340" t="str">
            <v>Medium</v>
          </cell>
          <cell r="O340">
            <v>41813</v>
          </cell>
        </row>
        <row r="341">
          <cell r="A341" t="str">
            <v>5536-1</v>
          </cell>
          <cell r="J341" t="str">
            <v>Not Specified</v>
          </cell>
          <cell r="O341">
            <v>41815</v>
          </cell>
        </row>
        <row r="342">
          <cell r="A342" t="str">
            <v>5537-1</v>
          </cell>
          <cell r="J342" t="str">
            <v>High</v>
          </cell>
          <cell r="O342">
            <v>41818</v>
          </cell>
        </row>
        <row r="343">
          <cell r="A343" t="str">
            <v>5539-1</v>
          </cell>
          <cell r="J343" t="str">
            <v>Not Specified</v>
          </cell>
          <cell r="O343">
            <v>41820</v>
          </cell>
        </row>
        <row r="344">
          <cell r="A344" t="str">
            <v>5539-2</v>
          </cell>
          <cell r="J344" t="str">
            <v>Not Specified</v>
          </cell>
          <cell r="O344">
            <v>41820</v>
          </cell>
        </row>
        <row r="345">
          <cell r="A345" t="str">
            <v>5541-1</v>
          </cell>
          <cell r="J345" t="str">
            <v>Medium</v>
          </cell>
          <cell r="O345">
            <v>41819</v>
          </cell>
        </row>
        <row r="346">
          <cell r="A346" t="str">
            <v>5544-1</v>
          </cell>
          <cell r="J346" t="str">
            <v>Not Specified</v>
          </cell>
          <cell r="O346">
            <v>41820</v>
          </cell>
        </row>
        <row r="347">
          <cell r="A347" t="str">
            <v>5546-1</v>
          </cell>
          <cell r="J347" t="str">
            <v>Medium</v>
          </cell>
          <cell r="O347">
            <v>41823</v>
          </cell>
        </row>
        <row r="348">
          <cell r="A348" t="str">
            <v>5547-1</v>
          </cell>
          <cell r="J348" t="str">
            <v>High</v>
          </cell>
          <cell r="O348">
            <v>41826</v>
          </cell>
        </row>
        <row r="349">
          <cell r="A349" t="str">
            <v>5548-1</v>
          </cell>
          <cell r="J349" t="str">
            <v>Critical</v>
          </cell>
          <cell r="O349">
            <v>41828</v>
          </cell>
        </row>
        <row r="350">
          <cell r="A350" t="str">
            <v>5549-1</v>
          </cell>
          <cell r="J350" t="str">
            <v>High</v>
          </cell>
          <cell r="O350">
            <v>41833</v>
          </cell>
        </row>
        <row r="351">
          <cell r="A351" t="str">
            <v>5551-1</v>
          </cell>
          <cell r="J351" t="str">
            <v>Medium</v>
          </cell>
          <cell r="O351">
            <v>41834</v>
          </cell>
        </row>
        <row r="352">
          <cell r="A352" t="str">
            <v>5552-1</v>
          </cell>
          <cell r="J352" t="str">
            <v>Not Specified</v>
          </cell>
          <cell r="O352">
            <v>41837</v>
          </cell>
        </row>
        <row r="353">
          <cell r="A353" t="str">
            <v>5554-1</v>
          </cell>
          <cell r="J353" t="str">
            <v>High</v>
          </cell>
          <cell r="O353">
            <v>41838</v>
          </cell>
        </row>
        <row r="354">
          <cell r="A354" t="str">
            <v>5556-1</v>
          </cell>
          <cell r="J354" t="str">
            <v>Medium</v>
          </cell>
          <cell r="O354">
            <v>41839</v>
          </cell>
        </row>
        <row r="355">
          <cell r="A355" t="str">
            <v>5558-1</v>
          </cell>
          <cell r="J355" t="str">
            <v>Low</v>
          </cell>
          <cell r="O355">
            <v>41840</v>
          </cell>
        </row>
        <row r="356">
          <cell r="A356" t="str">
            <v>5558-2</v>
          </cell>
          <cell r="J356" t="str">
            <v>Low</v>
          </cell>
          <cell r="O356">
            <v>41845</v>
          </cell>
        </row>
        <row r="357">
          <cell r="A357" t="str">
            <v>5560-1</v>
          </cell>
          <cell r="J357" t="str">
            <v>Low</v>
          </cell>
          <cell r="O357">
            <v>41844</v>
          </cell>
        </row>
        <row r="358">
          <cell r="A358" t="str">
            <v>5562-1</v>
          </cell>
          <cell r="J358" t="str">
            <v>Critical</v>
          </cell>
          <cell r="O358">
            <v>41846</v>
          </cell>
        </row>
        <row r="359">
          <cell r="A359" t="str">
            <v>5564-1</v>
          </cell>
          <cell r="J359" t="str">
            <v>Low</v>
          </cell>
          <cell r="O359">
            <v>41847</v>
          </cell>
        </row>
        <row r="360">
          <cell r="A360" t="str">
            <v>5566-1</v>
          </cell>
          <cell r="J360" t="str">
            <v>Low</v>
          </cell>
          <cell r="O360">
            <v>41855</v>
          </cell>
        </row>
        <row r="361">
          <cell r="A361" t="str">
            <v>5566-2</v>
          </cell>
          <cell r="J361" t="str">
            <v>Low</v>
          </cell>
          <cell r="O361">
            <v>41853</v>
          </cell>
        </row>
        <row r="362">
          <cell r="A362" t="str">
            <v>5569-1</v>
          </cell>
          <cell r="J362" t="str">
            <v>Medium</v>
          </cell>
          <cell r="O362">
            <v>41850</v>
          </cell>
        </row>
        <row r="363">
          <cell r="A363" t="str">
            <v>5570-1</v>
          </cell>
          <cell r="J363" t="str">
            <v>High</v>
          </cell>
          <cell r="O363">
            <v>41851</v>
          </cell>
        </row>
        <row r="364">
          <cell r="A364" t="str">
            <v>5572-1</v>
          </cell>
          <cell r="J364" t="str">
            <v>High</v>
          </cell>
          <cell r="O364">
            <v>41852</v>
          </cell>
        </row>
        <row r="365">
          <cell r="A365" t="str">
            <v>5574-1</v>
          </cell>
          <cell r="J365" t="str">
            <v>Medium</v>
          </cell>
          <cell r="O365">
            <v>41852</v>
          </cell>
        </row>
        <row r="366">
          <cell r="A366" t="str">
            <v>5576-1</v>
          </cell>
          <cell r="J366" t="str">
            <v>Medium</v>
          </cell>
          <cell r="O366">
            <v>41855</v>
          </cell>
        </row>
        <row r="367">
          <cell r="A367" t="str">
            <v>5578-1</v>
          </cell>
          <cell r="J367" t="str">
            <v>High</v>
          </cell>
          <cell r="O367">
            <v>41858</v>
          </cell>
        </row>
        <row r="368">
          <cell r="A368" t="str">
            <v>5579-1</v>
          </cell>
          <cell r="J368" t="str">
            <v>Low</v>
          </cell>
          <cell r="O368">
            <v>41857</v>
          </cell>
        </row>
        <row r="369">
          <cell r="A369" t="str">
            <v>5581-1</v>
          </cell>
          <cell r="J369" t="str">
            <v>Critical</v>
          </cell>
          <cell r="O369">
            <v>41860</v>
          </cell>
        </row>
        <row r="370">
          <cell r="A370" t="str">
            <v>5583-1</v>
          </cell>
          <cell r="J370" t="str">
            <v>Critical</v>
          </cell>
          <cell r="O370">
            <v>41863</v>
          </cell>
        </row>
        <row r="371">
          <cell r="A371" t="str">
            <v>5584-1</v>
          </cell>
          <cell r="J371" t="str">
            <v>Critical</v>
          </cell>
          <cell r="O371">
            <v>41865</v>
          </cell>
        </row>
        <row r="372">
          <cell r="A372" t="str">
            <v>5586-1</v>
          </cell>
          <cell r="J372" t="str">
            <v>Medium</v>
          </cell>
          <cell r="O372">
            <v>41864</v>
          </cell>
        </row>
        <row r="373">
          <cell r="A373" t="str">
            <v>5588-1</v>
          </cell>
          <cell r="J373" t="str">
            <v>High</v>
          </cell>
          <cell r="O373">
            <v>41864</v>
          </cell>
        </row>
        <row r="374">
          <cell r="A374" t="str">
            <v>5589-1</v>
          </cell>
          <cell r="J374" t="str">
            <v>Low</v>
          </cell>
          <cell r="O374">
            <v>41870</v>
          </cell>
        </row>
        <row r="375">
          <cell r="A375" t="str">
            <v>5591-1</v>
          </cell>
          <cell r="J375" t="str">
            <v>Not Specified</v>
          </cell>
          <cell r="O375">
            <v>41874</v>
          </cell>
        </row>
        <row r="376">
          <cell r="A376" t="str">
            <v>5593-1</v>
          </cell>
          <cell r="J376" t="str">
            <v>High</v>
          </cell>
          <cell r="O376">
            <v>41878</v>
          </cell>
        </row>
        <row r="377">
          <cell r="A377" t="str">
            <v>5594-1</v>
          </cell>
          <cell r="J377" t="str">
            <v>High</v>
          </cell>
          <cell r="O377">
            <v>41878</v>
          </cell>
        </row>
        <row r="378">
          <cell r="A378" t="str">
            <v>5596-1</v>
          </cell>
          <cell r="J378" t="str">
            <v>Medium</v>
          </cell>
          <cell r="O378">
            <v>41877</v>
          </cell>
        </row>
        <row r="379">
          <cell r="A379" t="str">
            <v>5597-1</v>
          </cell>
          <cell r="J379" t="str">
            <v>Not Specified</v>
          </cell>
          <cell r="O379">
            <v>41879</v>
          </cell>
        </row>
        <row r="380">
          <cell r="A380" t="str">
            <v>5599-1</v>
          </cell>
          <cell r="J380" t="str">
            <v>High</v>
          </cell>
          <cell r="O380">
            <v>41879</v>
          </cell>
        </row>
        <row r="381">
          <cell r="A381" t="str">
            <v>5599-2</v>
          </cell>
          <cell r="J381" t="str">
            <v>High</v>
          </cell>
          <cell r="O381">
            <v>41880</v>
          </cell>
        </row>
        <row r="382">
          <cell r="A382" t="str">
            <v>5603-1</v>
          </cell>
          <cell r="J382" t="str">
            <v>Low</v>
          </cell>
          <cell r="O382">
            <v>41883</v>
          </cell>
        </row>
        <row r="383">
          <cell r="A383" t="str">
            <v>5604-1</v>
          </cell>
          <cell r="J383" t="str">
            <v>Low</v>
          </cell>
          <cell r="O383">
            <v>41886</v>
          </cell>
        </row>
        <row r="384">
          <cell r="A384" t="str">
            <v>5605-1</v>
          </cell>
          <cell r="J384" t="str">
            <v>Medium</v>
          </cell>
          <cell r="O384">
            <v>41887</v>
          </cell>
        </row>
        <row r="385">
          <cell r="A385" t="str">
            <v>5606-1</v>
          </cell>
          <cell r="J385" t="str">
            <v>Low</v>
          </cell>
          <cell r="O385">
            <v>41892</v>
          </cell>
        </row>
        <row r="386">
          <cell r="A386" t="str">
            <v>5607-1</v>
          </cell>
          <cell r="J386" t="str">
            <v>Not Specified</v>
          </cell>
          <cell r="O386">
            <v>41887</v>
          </cell>
        </row>
        <row r="387">
          <cell r="A387" t="str">
            <v>5609-1</v>
          </cell>
          <cell r="J387" t="str">
            <v>Not Specified</v>
          </cell>
          <cell r="O387">
            <v>41889</v>
          </cell>
        </row>
        <row r="388">
          <cell r="A388" t="str">
            <v>5609-2</v>
          </cell>
          <cell r="J388" t="str">
            <v>Not Specified</v>
          </cell>
          <cell r="O388">
            <v>41891</v>
          </cell>
        </row>
        <row r="389">
          <cell r="A389" t="str">
            <v>5612-1</v>
          </cell>
          <cell r="J389" t="str">
            <v>Not Specified</v>
          </cell>
          <cell r="O389">
            <v>41894</v>
          </cell>
        </row>
        <row r="390">
          <cell r="A390" t="str">
            <v>5613-1</v>
          </cell>
          <cell r="J390" t="str">
            <v>Critical</v>
          </cell>
          <cell r="O390">
            <v>41895</v>
          </cell>
        </row>
        <row r="391">
          <cell r="A391" t="str">
            <v>5615-1</v>
          </cell>
          <cell r="J391" t="str">
            <v>Critical</v>
          </cell>
          <cell r="O391">
            <v>41895</v>
          </cell>
        </row>
        <row r="392">
          <cell r="A392" t="str">
            <v>5616-1</v>
          </cell>
          <cell r="J392" t="str">
            <v>Low</v>
          </cell>
          <cell r="O392">
            <v>41901</v>
          </cell>
        </row>
        <row r="393">
          <cell r="A393" t="str">
            <v>5618-1</v>
          </cell>
          <cell r="J393" t="str">
            <v>Low</v>
          </cell>
          <cell r="O393">
            <v>41899</v>
          </cell>
        </row>
        <row r="394">
          <cell r="A394" t="str">
            <v>5619-1</v>
          </cell>
          <cell r="J394" t="str">
            <v>Critical</v>
          </cell>
          <cell r="O394">
            <v>41900</v>
          </cell>
        </row>
        <row r="395">
          <cell r="A395" t="str">
            <v>5621-1</v>
          </cell>
          <cell r="J395" t="str">
            <v>Medium</v>
          </cell>
          <cell r="O395">
            <v>41905</v>
          </cell>
        </row>
        <row r="396">
          <cell r="A396" t="str">
            <v>5621-2</v>
          </cell>
          <cell r="J396" t="str">
            <v>Medium</v>
          </cell>
          <cell r="O396">
            <v>41904</v>
          </cell>
        </row>
        <row r="397">
          <cell r="A397" t="str">
            <v>5625-1</v>
          </cell>
          <cell r="J397" t="str">
            <v>High</v>
          </cell>
          <cell r="O397">
            <v>41907</v>
          </cell>
        </row>
        <row r="398">
          <cell r="A398" t="str">
            <v>5627-1</v>
          </cell>
          <cell r="J398" t="str">
            <v>Low</v>
          </cell>
          <cell r="O398">
            <v>41914</v>
          </cell>
        </row>
        <row r="399">
          <cell r="A399" t="str">
            <v>5629-1</v>
          </cell>
          <cell r="J399" t="str">
            <v>High</v>
          </cell>
          <cell r="O399">
            <v>41911</v>
          </cell>
        </row>
        <row r="400">
          <cell r="A400" t="str">
            <v>5630-1</v>
          </cell>
          <cell r="J400" t="str">
            <v>High</v>
          </cell>
          <cell r="O400">
            <v>41911</v>
          </cell>
        </row>
        <row r="401">
          <cell r="A401" t="str">
            <v>5631-1</v>
          </cell>
          <cell r="J401" t="str">
            <v>Low</v>
          </cell>
          <cell r="O401">
            <v>41911</v>
          </cell>
        </row>
        <row r="402">
          <cell r="A402" t="str">
            <v>5633-1</v>
          </cell>
          <cell r="J402" t="str">
            <v>High</v>
          </cell>
          <cell r="O402">
            <v>41915</v>
          </cell>
        </row>
        <row r="403">
          <cell r="A403" t="str">
            <v>5635-1</v>
          </cell>
          <cell r="J403" t="str">
            <v>Not Specified</v>
          </cell>
          <cell r="O403">
            <v>41914</v>
          </cell>
        </row>
        <row r="404">
          <cell r="A404" t="str">
            <v>5637-1</v>
          </cell>
          <cell r="J404" t="str">
            <v>High</v>
          </cell>
          <cell r="O404">
            <v>41916</v>
          </cell>
        </row>
        <row r="405">
          <cell r="A405" t="str">
            <v>5639-1</v>
          </cell>
          <cell r="J405" t="str">
            <v>High</v>
          </cell>
          <cell r="O405">
            <v>41916</v>
          </cell>
        </row>
        <row r="406">
          <cell r="A406" t="str">
            <v>5641-1</v>
          </cell>
          <cell r="J406" t="str">
            <v>Not Specified</v>
          </cell>
          <cell r="O406">
            <v>41917</v>
          </cell>
        </row>
        <row r="407">
          <cell r="A407" t="str">
            <v>5643-1</v>
          </cell>
          <cell r="J407" t="str">
            <v>Low</v>
          </cell>
          <cell r="O407">
            <v>41923</v>
          </cell>
        </row>
        <row r="408">
          <cell r="A408" t="str">
            <v>5644-1</v>
          </cell>
          <cell r="J408" t="str">
            <v>Low</v>
          </cell>
          <cell r="O408">
            <v>41918</v>
          </cell>
        </row>
        <row r="409">
          <cell r="A409" t="str">
            <v>5645-1</v>
          </cell>
          <cell r="J409" t="str">
            <v>Critical</v>
          </cell>
          <cell r="O409">
            <v>41919</v>
          </cell>
        </row>
        <row r="410">
          <cell r="A410" t="str">
            <v>5646-1</v>
          </cell>
          <cell r="J410" t="str">
            <v>High</v>
          </cell>
          <cell r="O410">
            <v>41922</v>
          </cell>
        </row>
        <row r="411">
          <cell r="A411" t="str">
            <v>5647-1</v>
          </cell>
          <cell r="J411" t="str">
            <v>High</v>
          </cell>
          <cell r="O411">
            <v>41921</v>
          </cell>
        </row>
        <row r="412">
          <cell r="A412" t="str">
            <v>5648-1</v>
          </cell>
          <cell r="J412" t="str">
            <v>Low</v>
          </cell>
          <cell r="O412">
            <v>41929</v>
          </cell>
        </row>
        <row r="413">
          <cell r="A413" t="str">
            <v>5650-1</v>
          </cell>
          <cell r="J413" t="str">
            <v>Medium</v>
          </cell>
          <cell r="O413">
            <v>41923</v>
          </cell>
        </row>
        <row r="414">
          <cell r="A414" t="str">
            <v>5651-1</v>
          </cell>
          <cell r="J414" t="str">
            <v>Low</v>
          </cell>
          <cell r="O414">
            <v>41931</v>
          </cell>
        </row>
        <row r="415">
          <cell r="A415" t="str">
            <v>5653-1</v>
          </cell>
          <cell r="J415" t="str">
            <v>Critical</v>
          </cell>
          <cell r="O415">
            <v>41929</v>
          </cell>
        </row>
        <row r="416">
          <cell r="A416" t="str">
            <v>5655-1</v>
          </cell>
          <cell r="J416" t="str">
            <v>Medium</v>
          </cell>
          <cell r="O416">
            <v>41929</v>
          </cell>
        </row>
        <row r="417">
          <cell r="A417" t="str">
            <v>5655-2</v>
          </cell>
          <cell r="J417" t="str">
            <v>Medium</v>
          </cell>
          <cell r="O417">
            <v>41931</v>
          </cell>
        </row>
        <row r="418">
          <cell r="A418" t="str">
            <v>5658-1</v>
          </cell>
          <cell r="J418" t="str">
            <v>Not Specified</v>
          </cell>
          <cell r="O418">
            <v>41932</v>
          </cell>
        </row>
        <row r="419">
          <cell r="A419" t="str">
            <v>5659-1</v>
          </cell>
          <cell r="J419" t="str">
            <v>High</v>
          </cell>
          <cell r="O419">
            <v>41932</v>
          </cell>
        </row>
        <row r="420">
          <cell r="A420" t="str">
            <v>5661-1</v>
          </cell>
          <cell r="J420" t="str">
            <v>Not Specified</v>
          </cell>
          <cell r="O420">
            <v>41934</v>
          </cell>
        </row>
        <row r="421">
          <cell r="A421" t="str">
            <v>5663-1</v>
          </cell>
          <cell r="J421" t="str">
            <v>Not Specified</v>
          </cell>
          <cell r="O421">
            <v>41934</v>
          </cell>
        </row>
        <row r="422">
          <cell r="A422" t="str">
            <v>5665-1</v>
          </cell>
          <cell r="J422" t="str">
            <v>Medium</v>
          </cell>
          <cell r="O422">
            <v>41933</v>
          </cell>
        </row>
        <row r="423">
          <cell r="A423" t="str">
            <v>5667-1</v>
          </cell>
          <cell r="J423" t="str">
            <v>High</v>
          </cell>
          <cell r="O423">
            <v>41935</v>
          </cell>
        </row>
        <row r="424">
          <cell r="A424" t="str">
            <v>5669-1</v>
          </cell>
          <cell r="J424" t="str">
            <v>Not Specified</v>
          </cell>
          <cell r="O424">
            <v>41937</v>
          </cell>
        </row>
        <row r="425">
          <cell r="A425" t="str">
            <v>5670-1</v>
          </cell>
          <cell r="J425" t="str">
            <v>Medium</v>
          </cell>
          <cell r="O425">
            <v>41939</v>
          </cell>
        </row>
        <row r="426">
          <cell r="A426" t="str">
            <v>5671-1</v>
          </cell>
          <cell r="J426" t="str">
            <v>Low</v>
          </cell>
          <cell r="O426">
            <v>41943</v>
          </cell>
        </row>
        <row r="427">
          <cell r="A427" t="str">
            <v>5672-1</v>
          </cell>
          <cell r="J427" t="str">
            <v>Medium</v>
          </cell>
          <cell r="O427">
            <v>41941</v>
          </cell>
        </row>
        <row r="428">
          <cell r="A428" t="str">
            <v>5674-1</v>
          </cell>
          <cell r="J428" t="str">
            <v>High</v>
          </cell>
          <cell r="O428">
            <v>41943</v>
          </cell>
        </row>
        <row r="429">
          <cell r="A429" t="str">
            <v>5676-1</v>
          </cell>
          <cell r="J429" t="str">
            <v>Not Specified</v>
          </cell>
          <cell r="O429">
            <v>41946</v>
          </cell>
        </row>
        <row r="430">
          <cell r="A430" t="str">
            <v>5677-1</v>
          </cell>
          <cell r="J430" t="str">
            <v>High</v>
          </cell>
          <cell r="O430">
            <v>41947</v>
          </cell>
        </row>
        <row r="431">
          <cell r="A431" t="str">
            <v>5679-1</v>
          </cell>
          <cell r="J431" t="str">
            <v>Low</v>
          </cell>
          <cell r="O431">
            <v>41950</v>
          </cell>
        </row>
        <row r="432">
          <cell r="A432" t="str">
            <v>5680-1</v>
          </cell>
          <cell r="J432" t="str">
            <v>Medium</v>
          </cell>
          <cell r="O432">
            <v>41947</v>
          </cell>
        </row>
        <row r="433">
          <cell r="A433" t="str">
            <v>5681-1</v>
          </cell>
          <cell r="J433" t="str">
            <v>Medium</v>
          </cell>
          <cell r="O433">
            <v>41952</v>
          </cell>
        </row>
        <row r="434">
          <cell r="A434" t="str">
            <v>5682-1</v>
          </cell>
          <cell r="J434" t="str">
            <v>High</v>
          </cell>
          <cell r="O434">
            <v>41955</v>
          </cell>
        </row>
        <row r="435">
          <cell r="A435" t="str">
            <v>5684-1</v>
          </cell>
          <cell r="J435" t="str">
            <v>Critical</v>
          </cell>
          <cell r="O435">
            <v>41955</v>
          </cell>
        </row>
        <row r="436">
          <cell r="A436" t="str">
            <v>5685-1</v>
          </cell>
          <cell r="J436" t="str">
            <v>Not Specified</v>
          </cell>
          <cell r="O436">
            <v>41961</v>
          </cell>
        </row>
        <row r="437">
          <cell r="A437" t="str">
            <v>5686-1</v>
          </cell>
          <cell r="J437" t="str">
            <v>Low</v>
          </cell>
          <cell r="O437">
            <v>41964</v>
          </cell>
        </row>
        <row r="438">
          <cell r="A438" t="str">
            <v>5687-1</v>
          </cell>
          <cell r="J438" t="str">
            <v>High</v>
          </cell>
          <cell r="O438">
            <v>41962</v>
          </cell>
        </row>
        <row r="439">
          <cell r="A439" t="str">
            <v>5689-1</v>
          </cell>
          <cell r="J439" t="str">
            <v>Critical</v>
          </cell>
          <cell r="O439">
            <v>41963</v>
          </cell>
        </row>
        <row r="440">
          <cell r="A440" t="str">
            <v>5690-1</v>
          </cell>
          <cell r="J440" t="str">
            <v>Medium</v>
          </cell>
          <cell r="O440">
            <v>41964</v>
          </cell>
        </row>
        <row r="441">
          <cell r="A441" t="str">
            <v>5692-1</v>
          </cell>
          <cell r="J441" t="str">
            <v>Medium</v>
          </cell>
          <cell r="O441">
            <v>41966</v>
          </cell>
        </row>
        <row r="442">
          <cell r="A442" t="str">
            <v>5693-1</v>
          </cell>
          <cell r="J442" t="str">
            <v>High</v>
          </cell>
          <cell r="O442">
            <v>41965</v>
          </cell>
        </row>
        <row r="443">
          <cell r="A443" t="str">
            <v>5695-1</v>
          </cell>
          <cell r="J443" t="str">
            <v>Critical</v>
          </cell>
          <cell r="O443">
            <v>41967</v>
          </cell>
        </row>
        <row r="444">
          <cell r="A444" t="str">
            <v>5696-1</v>
          </cell>
          <cell r="J444" t="str">
            <v>Critical</v>
          </cell>
          <cell r="O444">
            <v>41969</v>
          </cell>
        </row>
        <row r="445">
          <cell r="A445" t="str">
            <v>5698-1</v>
          </cell>
          <cell r="J445" t="str">
            <v>Low</v>
          </cell>
          <cell r="O445">
            <v>41970</v>
          </cell>
        </row>
        <row r="446">
          <cell r="A446" t="str">
            <v>5699-1</v>
          </cell>
          <cell r="J446" t="str">
            <v>High</v>
          </cell>
          <cell r="O446">
            <v>41971</v>
          </cell>
        </row>
        <row r="447">
          <cell r="A447" t="str">
            <v>5701-1</v>
          </cell>
          <cell r="J447" t="str">
            <v>High</v>
          </cell>
          <cell r="O447">
            <v>41975</v>
          </cell>
        </row>
        <row r="448">
          <cell r="A448" t="str">
            <v>5702-1</v>
          </cell>
          <cell r="J448" t="str">
            <v>Low</v>
          </cell>
          <cell r="O448">
            <v>41978</v>
          </cell>
        </row>
        <row r="449">
          <cell r="A449" t="str">
            <v>5703-1</v>
          </cell>
          <cell r="J449" t="str">
            <v>Low</v>
          </cell>
          <cell r="O449">
            <v>41981</v>
          </cell>
        </row>
        <row r="450">
          <cell r="A450" t="str">
            <v>5705-1</v>
          </cell>
          <cell r="J450" t="str">
            <v>Medium</v>
          </cell>
          <cell r="O450">
            <v>41978</v>
          </cell>
        </row>
        <row r="451">
          <cell r="A451" t="str">
            <v>5706-1</v>
          </cell>
          <cell r="J451" t="str">
            <v>Medium</v>
          </cell>
          <cell r="O451">
            <v>41979</v>
          </cell>
        </row>
        <row r="452">
          <cell r="A452" t="str">
            <v>5708-1</v>
          </cell>
          <cell r="J452" t="str">
            <v>Not Specified</v>
          </cell>
          <cell r="O452">
            <v>41981</v>
          </cell>
        </row>
        <row r="453">
          <cell r="A453" t="str">
            <v>5710-1</v>
          </cell>
          <cell r="J453" t="str">
            <v>High</v>
          </cell>
          <cell r="O453">
            <v>41983</v>
          </cell>
        </row>
        <row r="454">
          <cell r="A454" t="str">
            <v>5711-1</v>
          </cell>
          <cell r="J454" t="str">
            <v>Medium</v>
          </cell>
          <cell r="O454">
            <v>41984</v>
          </cell>
        </row>
        <row r="455">
          <cell r="A455" t="str">
            <v>5712-1</v>
          </cell>
          <cell r="J455" t="str">
            <v>Not Specified</v>
          </cell>
          <cell r="O455">
            <v>41984</v>
          </cell>
        </row>
        <row r="456">
          <cell r="A456" t="str">
            <v>5713-1</v>
          </cell>
          <cell r="J456" t="str">
            <v>Low</v>
          </cell>
          <cell r="O456">
            <v>41985</v>
          </cell>
        </row>
        <row r="457">
          <cell r="A457" t="str">
            <v>5715-1</v>
          </cell>
          <cell r="J457" t="str">
            <v>High</v>
          </cell>
          <cell r="O457">
            <v>41988</v>
          </cell>
        </row>
        <row r="458">
          <cell r="A458" t="str">
            <v>5717-1</v>
          </cell>
          <cell r="J458" t="str">
            <v>Medium</v>
          </cell>
          <cell r="O458">
            <v>41991</v>
          </cell>
        </row>
        <row r="459">
          <cell r="A459" t="str">
            <v>5718-1</v>
          </cell>
          <cell r="J459" t="str">
            <v>Medium</v>
          </cell>
          <cell r="O459">
            <v>41996</v>
          </cell>
        </row>
        <row r="460">
          <cell r="A460" t="str">
            <v>5719-1</v>
          </cell>
          <cell r="J460" t="str">
            <v>Medium</v>
          </cell>
          <cell r="O460">
            <v>42000</v>
          </cell>
        </row>
        <row r="461">
          <cell r="A461" t="str">
            <v>5720-1</v>
          </cell>
          <cell r="J461" t="str">
            <v>High</v>
          </cell>
          <cell r="O461">
            <v>42002</v>
          </cell>
        </row>
        <row r="462">
          <cell r="A462" t="str">
            <v>5721-1</v>
          </cell>
          <cell r="J462" t="str">
            <v>High</v>
          </cell>
          <cell r="O462">
            <v>42002</v>
          </cell>
        </row>
        <row r="463">
          <cell r="A463" t="str">
            <v>5722-1</v>
          </cell>
          <cell r="J463" t="str">
            <v>Critical</v>
          </cell>
          <cell r="O463">
            <v>42001</v>
          </cell>
        </row>
        <row r="464">
          <cell r="A464" t="str">
            <v>5724-1</v>
          </cell>
          <cell r="J464" t="str">
            <v>High</v>
          </cell>
          <cell r="O464">
            <v>42000</v>
          </cell>
        </row>
        <row r="465">
          <cell r="A465" t="str">
            <v>5724-2</v>
          </cell>
          <cell r="J465" t="str">
            <v>High</v>
          </cell>
          <cell r="O465">
            <v>42002</v>
          </cell>
        </row>
        <row r="466">
          <cell r="A466" t="str">
            <v>5728-1</v>
          </cell>
          <cell r="J466" t="str">
            <v>High</v>
          </cell>
          <cell r="O466">
            <v>42003</v>
          </cell>
        </row>
        <row r="467">
          <cell r="A467" t="str">
            <v>5730-1</v>
          </cell>
          <cell r="J467" t="str">
            <v>Not Specified</v>
          </cell>
          <cell r="O467">
            <v>42001</v>
          </cell>
        </row>
        <row r="468">
          <cell r="A468" t="str">
            <v>5731-1</v>
          </cell>
          <cell r="J468" t="str">
            <v>Not Specified</v>
          </cell>
          <cell r="O468">
            <v>42004</v>
          </cell>
        </row>
        <row r="469">
          <cell r="A469" t="str">
            <v>5732-1</v>
          </cell>
          <cell r="J469" t="str">
            <v>Not Specified</v>
          </cell>
          <cell r="O469">
            <v>42007</v>
          </cell>
        </row>
        <row r="470">
          <cell r="A470" t="str">
            <v>5734-1</v>
          </cell>
          <cell r="J470" t="str">
            <v>Low</v>
          </cell>
          <cell r="O470">
            <v>42008</v>
          </cell>
        </row>
        <row r="471">
          <cell r="A471" t="str">
            <v>5736-1</v>
          </cell>
          <cell r="J471" t="str">
            <v>Medium</v>
          </cell>
          <cell r="O471">
            <v>42008</v>
          </cell>
        </row>
        <row r="472">
          <cell r="A472" t="str">
            <v>5737-1</v>
          </cell>
          <cell r="J472" t="str">
            <v>Medium</v>
          </cell>
          <cell r="O472">
            <v>42013</v>
          </cell>
        </row>
        <row r="473">
          <cell r="A473" t="str">
            <v>5738-1</v>
          </cell>
          <cell r="J473" t="str">
            <v>Not Specified</v>
          </cell>
          <cell r="O473">
            <v>42013</v>
          </cell>
        </row>
        <row r="474">
          <cell r="A474" t="str">
            <v>5740-1</v>
          </cell>
          <cell r="J474" t="str">
            <v>High</v>
          </cell>
          <cell r="O474">
            <v>42015</v>
          </cell>
        </row>
        <row r="475">
          <cell r="A475" t="str">
            <v>5741-1</v>
          </cell>
          <cell r="J475" t="str">
            <v>Medium</v>
          </cell>
          <cell r="O475">
            <v>42016</v>
          </cell>
        </row>
        <row r="476">
          <cell r="A476" t="str">
            <v>5742-1</v>
          </cell>
          <cell r="J476" t="str">
            <v>Low</v>
          </cell>
          <cell r="O476">
            <v>42014</v>
          </cell>
        </row>
        <row r="477">
          <cell r="A477" t="str">
            <v>5743-1</v>
          </cell>
          <cell r="J477" t="str">
            <v>Not Specified</v>
          </cell>
          <cell r="O477">
            <v>42016</v>
          </cell>
        </row>
        <row r="478">
          <cell r="A478" t="str">
            <v>5745-1</v>
          </cell>
          <cell r="J478" t="str">
            <v>Not Specified</v>
          </cell>
          <cell r="O478">
            <v>42017</v>
          </cell>
        </row>
        <row r="479">
          <cell r="A479" t="str">
            <v>5747-1</v>
          </cell>
          <cell r="J479" t="str">
            <v>Not Specified</v>
          </cell>
          <cell r="O479">
            <v>42018</v>
          </cell>
        </row>
        <row r="480">
          <cell r="A480" t="str">
            <v>5749-1</v>
          </cell>
          <cell r="J480" t="str">
            <v>Critical</v>
          </cell>
          <cell r="O480">
            <v>42017</v>
          </cell>
        </row>
        <row r="481">
          <cell r="A481" t="str">
            <v>5750-1</v>
          </cell>
          <cell r="J481" t="str">
            <v>High</v>
          </cell>
          <cell r="O481">
            <v>42018</v>
          </cell>
        </row>
        <row r="482">
          <cell r="A482" t="str">
            <v>5752-1</v>
          </cell>
          <cell r="J482" t="str">
            <v>Not Specified</v>
          </cell>
          <cell r="O482">
            <v>42019</v>
          </cell>
        </row>
        <row r="483">
          <cell r="A483" t="str">
            <v>5754-1</v>
          </cell>
          <cell r="J483" t="str">
            <v>Critical</v>
          </cell>
          <cell r="O483">
            <v>42019</v>
          </cell>
        </row>
        <row r="484">
          <cell r="A484" t="str">
            <v>5755-1</v>
          </cell>
          <cell r="J484" t="str">
            <v>Critical</v>
          </cell>
          <cell r="O484">
            <v>42021</v>
          </cell>
        </row>
        <row r="485">
          <cell r="A485" t="str">
            <v>5757-1</v>
          </cell>
          <cell r="J485" t="str">
            <v>High</v>
          </cell>
          <cell r="O485">
            <v>42021</v>
          </cell>
        </row>
        <row r="486">
          <cell r="A486" t="str">
            <v>5760-1</v>
          </cell>
          <cell r="J486" t="str">
            <v>Medium</v>
          </cell>
          <cell r="O486">
            <v>42023</v>
          </cell>
        </row>
        <row r="487">
          <cell r="A487" t="str">
            <v>5762-1</v>
          </cell>
          <cell r="J487" t="str">
            <v>Not Specified</v>
          </cell>
          <cell r="O487">
            <v>42025</v>
          </cell>
        </row>
        <row r="488">
          <cell r="A488" t="str">
            <v>5762-2</v>
          </cell>
          <cell r="J488" t="str">
            <v>Not Specified</v>
          </cell>
          <cell r="O488">
            <v>42025</v>
          </cell>
        </row>
        <row r="489">
          <cell r="A489" t="str">
            <v>5766-1</v>
          </cell>
          <cell r="J489" t="str">
            <v>High</v>
          </cell>
          <cell r="O489">
            <v>42027</v>
          </cell>
        </row>
        <row r="490">
          <cell r="A490" t="str">
            <v>5768-1</v>
          </cell>
          <cell r="J490" t="str">
            <v>Critical</v>
          </cell>
          <cell r="O490">
            <v>42027</v>
          </cell>
        </row>
        <row r="491">
          <cell r="A491" t="str">
            <v>5768-2</v>
          </cell>
          <cell r="J491" t="str">
            <v>Critical</v>
          </cell>
          <cell r="O491">
            <v>42026</v>
          </cell>
        </row>
        <row r="492">
          <cell r="A492" t="str">
            <v>5768-2</v>
          </cell>
          <cell r="J492" t="str">
            <v>Critical</v>
          </cell>
          <cell r="O492">
            <v>42028</v>
          </cell>
        </row>
        <row r="493">
          <cell r="A493" t="str">
            <v>5773-1</v>
          </cell>
          <cell r="J493" t="str">
            <v>Not Specified</v>
          </cell>
          <cell r="O493">
            <v>42029</v>
          </cell>
        </row>
        <row r="494">
          <cell r="A494" t="str">
            <v>5775-1</v>
          </cell>
          <cell r="J494" t="str">
            <v>Not Specified</v>
          </cell>
          <cell r="O494">
            <v>42032</v>
          </cell>
        </row>
        <row r="495">
          <cell r="A495" t="str">
            <v>5777-1</v>
          </cell>
          <cell r="J495" t="str">
            <v>Medium</v>
          </cell>
          <cell r="O495">
            <v>42033</v>
          </cell>
        </row>
        <row r="496">
          <cell r="A496" t="str">
            <v>5778-1</v>
          </cell>
          <cell r="J496" t="str">
            <v>Not Specified</v>
          </cell>
          <cell r="O496">
            <v>42035</v>
          </cell>
        </row>
        <row r="497">
          <cell r="A497" t="str">
            <v>5779-1</v>
          </cell>
          <cell r="J497" t="str">
            <v>High</v>
          </cell>
          <cell r="O497">
            <v>42037</v>
          </cell>
        </row>
        <row r="498">
          <cell r="A498" t="str">
            <v>5781-1</v>
          </cell>
          <cell r="J498" t="str">
            <v>High</v>
          </cell>
          <cell r="O498">
            <v>42038</v>
          </cell>
        </row>
        <row r="499">
          <cell r="A499" t="str">
            <v>5782-1</v>
          </cell>
          <cell r="J499" t="str">
            <v>Critical</v>
          </cell>
          <cell r="O499">
            <v>42038</v>
          </cell>
        </row>
        <row r="500">
          <cell r="A500" t="str">
            <v>5784-1</v>
          </cell>
          <cell r="J500" t="str">
            <v>High</v>
          </cell>
          <cell r="O500">
            <v>42041</v>
          </cell>
        </row>
        <row r="501">
          <cell r="A501" t="str">
            <v>5786-1</v>
          </cell>
          <cell r="J501" t="str">
            <v>Medium</v>
          </cell>
          <cell r="O501">
            <v>42038</v>
          </cell>
        </row>
        <row r="502">
          <cell r="A502" t="str">
            <v>5787-1</v>
          </cell>
          <cell r="J502" t="str">
            <v>Low</v>
          </cell>
          <cell r="O502">
            <v>42065</v>
          </cell>
        </row>
        <row r="503">
          <cell r="A503" t="str">
            <v>5788-1</v>
          </cell>
          <cell r="J503" t="str">
            <v>Medium</v>
          </cell>
          <cell r="O503">
            <v>42041</v>
          </cell>
        </row>
        <row r="504">
          <cell r="A504" t="str">
            <v>5790-1</v>
          </cell>
          <cell r="J504" t="str">
            <v>Critical</v>
          </cell>
          <cell r="O504">
            <v>42041</v>
          </cell>
        </row>
        <row r="505">
          <cell r="A505" t="str">
            <v>5791-1</v>
          </cell>
          <cell r="J505" t="str">
            <v>Medium</v>
          </cell>
          <cell r="O505">
            <v>42053</v>
          </cell>
        </row>
        <row r="506">
          <cell r="A506" t="str">
            <v>5793-1</v>
          </cell>
          <cell r="J506" t="str">
            <v>Medium</v>
          </cell>
          <cell r="O506">
            <v>42045</v>
          </cell>
        </row>
        <row r="507">
          <cell r="A507" t="str">
            <v>5795-1</v>
          </cell>
          <cell r="J507" t="str">
            <v>Low</v>
          </cell>
          <cell r="O507">
            <v>42051</v>
          </cell>
        </row>
        <row r="508">
          <cell r="A508" t="str">
            <v>5797-1</v>
          </cell>
          <cell r="J508" t="str">
            <v>Low</v>
          </cell>
          <cell r="O508">
            <v>42047</v>
          </cell>
        </row>
        <row r="509">
          <cell r="A509" t="str">
            <v>5799-1</v>
          </cell>
          <cell r="J509" t="str">
            <v>Not Specified</v>
          </cell>
          <cell r="O509">
            <v>42048</v>
          </cell>
        </row>
        <row r="510">
          <cell r="A510" t="str">
            <v>5800-1</v>
          </cell>
          <cell r="J510" t="str">
            <v>Medium</v>
          </cell>
          <cell r="O510">
            <v>42050</v>
          </cell>
        </row>
        <row r="511">
          <cell r="A511" t="str">
            <v>5801-1</v>
          </cell>
          <cell r="J511" t="str">
            <v>Medium</v>
          </cell>
          <cell r="O511">
            <v>42051</v>
          </cell>
        </row>
        <row r="512">
          <cell r="A512" t="str">
            <v>5802-1</v>
          </cell>
          <cell r="J512" t="str">
            <v>Medium</v>
          </cell>
          <cell r="O512">
            <v>42054</v>
          </cell>
        </row>
        <row r="513">
          <cell r="A513" t="str">
            <v>5803-1</v>
          </cell>
          <cell r="J513" t="str">
            <v>High</v>
          </cell>
          <cell r="O513">
            <v>42055</v>
          </cell>
        </row>
        <row r="514">
          <cell r="A514" t="str">
            <v>5804-1</v>
          </cell>
          <cell r="J514" t="str">
            <v>High</v>
          </cell>
          <cell r="O514">
            <v>42056</v>
          </cell>
        </row>
        <row r="515">
          <cell r="A515" t="str">
            <v>5804-2</v>
          </cell>
          <cell r="J515" t="str">
            <v>High</v>
          </cell>
          <cell r="O515">
            <v>42054</v>
          </cell>
        </row>
        <row r="516">
          <cell r="A516" t="str">
            <v>5805-1</v>
          </cell>
          <cell r="J516" t="str">
            <v>Critical</v>
          </cell>
          <cell r="O516">
            <v>42061</v>
          </cell>
        </row>
        <row r="517">
          <cell r="A517" t="str">
            <v>5806-1</v>
          </cell>
          <cell r="J517" t="str">
            <v>Medium</v>
          </cell>
          <cell r="O517">
            <v>42060</v>
          </cell>
        </row>
        <row r="518">
          <cell r="A518" t="str">
            <v>5807-1</v>
          </cell>
          <cell r="J518" t="str">
            <v>Critical</v>
          </cell>
          <cell r="O518">
            <v>42059</v>
          </cell>
        </row>
        <row r="519">
          <cell r="A519" t="str">
            <v>5809-1</v>
          </cell>
          <cell r="J519" t="str">
            <v>High</v>
          </cell>
          <cell r="O519">
            <v>42063</v>
          </cell>
        </row>
        <row r="520">
          <cell r="A520" t="str">
            <v>5811-1</v>
          </cell>
          <cell r="J520" t="str">
            <v>Low</v>
          </cell>
          <cell r="O520">
            <v>42064</v>
          </cell>
        </row>
        <row r="521">
          <cell r="A521" t="str">
            <v>5813-1</v>
          </cell>
          <cell r="J521" t="str">
            <v>Medium</v>
          </cell>
          <cell r="O521">
            <v>42066</v>
          </cell>
        </row>
        <row r="522">
          <cell r="A522" t="str">
            <v>5814-1</v>
          </cell>
          <cell r="J522" t="str">
            <v>Critical</v>
          </cell>
          <cell r="O522">
            <v>42067</v>
          </cell>
        </row>
        <row r="523">
          <cell r="A523" t="str">
            <v>5815-1</v>
          </cell>
          <cell r="J523" t="str">
            <v>High</v>
          </cell>
          <cell r="O523">
            <v>42067</v>
          </cell>
        </row>
        <row r="524">
          <cell r="A524" t="str">
            <v>5816-1</v>
          </cell>
          <cell r="J524" t="str">
            <v>High</v>
          </cell>
          <cell r="O524">
            <v>42069</v>
          </cell>
        </row>
        <row r="525">
          <cell r="A525" t="str">
            <v>5818-1</v>
          </cell>
          <cell r="J525" t="str">
            <v>High</v>
          </cell>
          <cell r="O525">
            <v>42070</v>
          </cell>
        </row>
        <row r="526">
          <cell r="A526" t="str">
            <v>5819-1</v>
          </cell>
          <cell r="J526" t="str">
            <v>High</v>
          </cell>
          <cell r="O526">
            <v>42075</v>
          </cell>
        </row>
        <row r="527">
          <cell r="A527" t="str">
            <v>5821-1</v>
          </cell>
          <cell r="J527" t="str">
            <v>Critical</v>
          </cell>
          <cell r="O527">
            <v>42076</v>
          </cell>
        </row>
        <row r="528">
          <cell r="A528" t="str">
            <v>5822-1</v>
          </cell>
          <cell r="J528" t="str">
            <v>High</v>
          </cell>
          <cell r="O528">
            <v>42080</v>
          </cell>
        </row>
        <row r="529">
          <cell r="A529" t="str">
            <v>5824-1</v>
          </cell>
          <cell r="J529" t="str">
            <v>Not Specified</v>
          </cell>
          <cell r="O529">
            <v>42080</v>
          </cell>
        </row>
        <row r="530">
          <cell r="A530" t="str">
            <v>5826-1</v>
          </cell>
          <cell r="J530" t="str">
            <v>High</v>
          </cell>
          <cell r="O530">
            <v>42079</v>
          </cell>
        </row>
        <row r="531">
          <cell r="A531" t="str">
            <v>5829-1</v>
          </cell>
          <cell r="J531" t="str">
            <v>Medium</v>
          </cell>
          <cell r="O531">
            <v>42080</v>
          </cell>
        </row>
        <row r="532">
          <cell r="A532" t="str">
            <v>5831-1</v>
          </cell>
          <cell r="J532" t="str">
            <v>Critical</v>
          </cell>
          <cell r="O532">
            <v>42084</v>
          </cell>
        </row>
        <row r="533">
          <cell r="A533" t="str">
            <v>5832-1</v>
          </cell>
          <cell r="J533" t="str">
            <v>Critical</v>
          </cell>
          <cell r="O533">
            <v>42084</v>
          </cell>
        </row>
        <row r="534">
          <cell r="A534" t="str">
            <v>5833-1</v>
          </cell>
          <cell r="J534" t="str">
            <v>Low</v>
          </cell>
          <cell r="O534">
            <v>42091</v>
          </cell>
        </row>
        <row r="535">
          <cell r="A535" t="str">
            <v>5834-1</v>
          </cell>
          <cell r="J535" t="str">
            <v>Critical</v>
          </cell>
          <cell r="O535">
            <v>42085</v>
          </cell>
        </row>
        <row r="536">
          <cell r="A536" t="str">
            <v>5835-1</v>
          </cell>
          <cell r="J536" t="str">
            <v>High</v>
          </cell>
          <cell r="O536">
            <v>42086</v>
          </cell>
        </row>
        <row r="537">
          <cell r="A537" t="str">
            <v>5837-1</v>
          </cell>
          <cell r="J537" t="str">
            <v>Medium</v>
          </cell>
          <cell r="O537">
            <v>42089</v>
          </cell>
        </row>
        <row r="538">
          <cell r="A538" t="str">
            <v>5838-1</v>
          </cell>
          <cell r="J538" t="str">
            <v>Critical</v>
          </cell>
          <cell r="O538">
            <v>42088</v>
          </cell>
        </row>
        <row r="539">
          <cell r="A539" t="str">
            <v>5840-1</v>
          </cell>
          <cell r="J539" t="str">
            <v>Not Specified</v>
          </cell>
          <cell r="O539">
            <v>42090</v>
          </cell>
        </row>
        <row r="540">
          <cell r="A540" t="str">
            <v>5841-1</v>
          </cell>
          <cell r="J540" t="str">
            <v>Not Specified</v>
          </cell>
          <cell r="O540">
            <v>42090</v>
          </cell>
        </row>
        <row r="541">
          <cell r="A541" t="str">
            <v>5842-1</v>
          </cell>
          <cell r="J541" t="str">
            <v>Medium</v>
          </cell>
          <cell r="O541">
            <v>42095</v>
          </cell>
        </row>
        <row r="542">
          <cell r="A542" t="str">
            <v>5843-1</v>
          </cell>
          <cell r="J542" t="str">
            <v>Medium</v>
          </cell>
          <cell r="O542">
            <v>42099</v>
          </cell>
        </row>
        <row r="543">
          <cell r="A543" t="str">
            <v>5845-1</v>
          </cell>
          <cell r="J543" t="str">
            <v>High</v>
          </cell>
          <cell r="O543">
            <v>42099</v>
          </cell>
        </row>
        <row r="544">
          <cell r="A544" t="str">
            <v>5847-1</v>
          </cell>
          <cell r="J544" t="str">
            <v>Critical</v>
          </cell>
          <cell r="O544">
            <v>42103</v>
          </cell>
        </row>
        <row r="545">
          <cell r="A545" t="str">
            <v>5848-1</v>
          </cell>
          <cell r="J545" t="str">
            <v>Not Specified</v>
          </cell>
          <cell r="O545">
            <v>42103</v>
          </cell>
        </row>
        <row r="546">
          <cell r="A546" t="str">
            <v>5850-1</v>
          </cell>
          <cell r="J546" t="str">
            <v>High</v>
          </cell>
          <cell r="O546">
            <v>42107</v>
          </cell>
        </row>
        <row r="547">
          <cell r="A547" t="str">
            <v>5852-1</v>
          </cell>
          <cell r="J547" t="str">
            <v>Critical</v>
          </cell>
          <cell r="O547">
            <v>42105</v>
          </cell>
        </row>
        <row r="548">
          <cell r="A548" t="str">
            <v>5854-1</v>
          </cell>
          <cell r="J548" t="str">
            <v>Medium</v>
          </cell>
          <cell r="O548">
            <v>42106</v>
          </cell>
        </row>
        <row r="549">
          <cell r="A549" t="str">
            <v>5856-1</v>
          </cell>
          <cell r="J549" t="str">
            <v>High</v>
          </cell>
          <cell r="O549">
            <v>42108</v>
          </cell>
        </row>
        <row r="550">
          <cell r="A550" t="str">
            <v>5857-1</v>
          </cell>
          <cell r="J550" t="str">
            <v>Medium</v>
          </cell>
          <cell r="O550">
            <v>42113</v>
          </cell>
        </row>
        <row r="551">
          <cell r="A551" t="str">
            <v>5859-1</v>
          </cell>
          <cell r="J551" t="str">
            <v>Medium</v>
          </cell>
          <cell r="O551">
            <v>42113</v>
          </cell>
        </row>
        <row r="552">
          <cell r="A552" t="str">
            <v>5861-1</v>
          </cell>
          <cell r="J552" t="str">
            <v>Medium</v>
          </cell>
          <cell r="O552">
            <v>42112</v>
          </cell>
        </row>
        <row r="553">
          <cell r="A553" t="str">
            <v>5863-1</v>
          </cell>
          <cell r="J553" t="str">
            <v>Not Specified</v>
          </cell>
          <cell r="O553">
            <v>42113</v>
          </cell>
        </row>
        <row r="554">
          <cell r="A554" t="str">
            <v>5865-1</v>
          </cell>
          <cell r="J554" t="str">
            <v>High</v>
          </cell>
          <cell r="O554">
            <v>42116</v>
          </cell>
        </row>
        <row r="555">
          <cell r="A555" t="str">
            <v>5867-1</v>
          </cell>
          <cell r="J555" t="str">
            <v>High</v>
          </cell>
          <cell r="O555">
            <v>42117</v>
          </cell>
        </row>
        <row r="556">
          <cell r="A556" t="str">
            <v>5868-1</v>
          </cell>
          <cell r="J556" t="str">
            <v>Low</v>
          </cell>
          <cell r="O556">
            <v>42118</v>
          </cell>
        </row>
        <row r="557">
          <cell r="A557" t="str">
            <v>5869-1</v>
          </cell>
          <cell r="J557" t="str">
            <v>Critical</v>
          </cell>
          <cell r="O557">
            <v>42120</v>
          </cell>
        </row>
        <row r="558">
          <cell r="A558" t="str">
            <v>5869-2</v>
          </cell>
          <cell r="J558" t="str">
            <v>Critical</v>
          </cell>
          <cell r="O558">
            <v>42121</v>
          </cell>
        </row>
        <row r="559">
          <cell r="A559" t="str">
            <v>5870-1</v>
          </cell>
          <cell r="J559" t="str">
            <v>Critical</v>
          </cell>
          <cell r="O559">
            <v>42121</v>
          </cell>
        </row>
        <row r="560">
          <cell r="A560" t="str">
            <v>5871-1</v>
          </cell>
          <cell r="J560" t="str">
            <v>Critical</v>
          </cell>
          <cell r="O560">
            <v>42120</v>
          </cell>
        </row>
        <row r="561">
          <cell r="A561" t="str">
            <v>5872-1</v>
          </cell>
          <cell r="J561" t="str">
            <v>Critical</v>
          </cell>
          <cell r="O561">
            <v>42122</v>
          </cell>
        </row>
        <row r="562">
          <cell r="A562" t="str">
            <v>5873-1</v>
          </cell>
          <cell r="J562" t="str">
            <v>Low</v>
          </cell>
          <cell r="O562">
            <v>42124</v>
          </cell>
        </row>
        <row r="563">
          <cell r="A563" t="str">
            <v>5875-1</v>
          </cell>
          <cell r="J563" t="str">
            <v>Not Specified</v>
          </cell>
          <cell r="O563">
            <v>42125</v>
          </cell>
        </row>
        <row r="564">
          <cell r="A564" t="str">
            <v>5877-1</v>
          </cell>
          <cell r="J564" t="str">
            <v>Low</v>
          </cell>
          <cell r="O564">
            <v>42128</v>
          </cell>
        </row>
        <row r="565">
          <cell r="A565" t="str">
            <v>5879-1</v>
          </cell>
          <cell r="J565" t="str">
            <v>High</v>
          </cell>
          <cell r="O565">
            <v>42126</v>
          </cell>
        </row>
        <row r="566">
          <cell r="A566" t="str">
            <v>5881-1</v>
          </cell>
          <cell r="J566" t="str">
            <v>Not Specified</v>
          </cell>
          <cell r="O566">
            <v>42126</v>
          </cell>
        </row>
        <row r="567">
          <cell r="A567" t="str">
            <v>5882-1</v>
          </cell>
          <cell r="J567" t="str">
            <v>Critical</v>
          </cell>
          <cell r="O567">
            <v>42127</v>
          </cell>
        </row>
        <row r="568">
          <cell r="A568" t="str">
            <v>5884-1</v>
          </cell>
          <cell r="J568" t="str">
            <v>Critical</v>
          </cell>
          <cell r="O568">
            <v>42129</v>
          </cell>
        </row>
        <row r="569">
          <cell r="A569" t="str">
            <v>5885-1</v>
          </cell>
          <cell r="J569" t="str">
            <v>High</v>
          </cell>
          <cell r="O569">
            <v>42129</v>
          </cell>
        </row>
        <row r="570">
          <cell r="A570" t="str">
            <v>5886-1</v>
          </cell>
          <cell r="J570" t="str">
            <v>Low</v>
          </cell>
          <cell r="O570">
            <v>42132</v>
          </cell>
        </row>
        <row r="571">
          <cell r="A571" t="str">
            <v>5887-1</v>
          </cell>
          <cell r="J571" t="str">
            <v>Not Specified</v>
          </cell>
          <cell r="O571">
            <v>42135</v>
          </cell>
        </row>
        <row r="572">
          <cell r="A572" t="str">
            <v>5888-1</v>
          </cell>
          <cell r="J572" t="str">
            <v>Medium</v>
          </cell>
          <cell r="O572">
            <v>42137</v>
          </cell>
        </row>
        <row r="573">
          <cell r="A573" t="str">
            <v>5888-2</v>
          </cell>
          <cell r="J573" t="str">
            <v>Medium</v>
          </cell>
          <cell r="O573">
            <v>42137</v>
          </cell>
        </row>
        <row r="574">
          <cell r="A574" t="str">
            <v>5891-1</v>
          </cell>
          <cell r="J574" t="str">
            <v>High</v>
          </cell>
          <cell r="O574">
            <v>42138</v>
          </cell>
        </row>
        <row r="575">
          <cell r="A575" t="str">
            <v>5893-1</v>
          </cell>
          <cell r="J575" t="str">
            <v>Medium</v>
          </cell>
          <cell r="O575">
            <v>42138</v>
          </cell>
        </row>
        <row r="576">
          <cell r="A576" t="str">
            <v>5894-1</v>
          </cell>
          <cell r="J576" t="str">
            <v>High</v>
          </cell>
          <cell r="O576">
            <v>42140</v>
          </cell>
        </row>
        <row r="577">
          <cell r="A577" t="str">
            <v>5896-1</v>
          </cell>
          <cell r="J577" t="str">
            <v>High</v>
          </cell>
          <cell r="O577">
            <v>42141</v>
          </cell>
        </row>
        <row r="578">
          <cell r="A578" t="str">
            <v>5898-1</v>
          </cell>
          <cell r="J578" t="str">
            <v>Not Specified</v>
          </cell>
          <cell r="O578">
            <v>42144</v>
          </cell>
        </row>
        <row r="579">
          <cell r="A579" t="str">
            <v>5899-1</v>
          </cell>
          <cell r="J579" t="str">
            <v>Not Specified</v>
          </cell>
          <cell r="O579">
            <v>42144</v>
          </cell>
        </row>
        <row r="580">
          <cell r="A580" t="str">
            <v>5900-1</v>
          </cell>
          <cell r="J580" t="str">
            <v>Not Specified</v>
          </cell>
          <cell r="O580">
            <v>42142</v>
          </cell>
        </row>
        <row r="581">
          <cell r="A581" t="str">
            <v>5902-1</v>
          </cell>
          <cell r="J581" t="str">
            <v>Low</v>
          </cell>
          <cell r="O581">
            <v>42149</v>
          </cell>
        </row>
        <row r="582">
          <cell r="A582" t="str">
            <v>5904-1</v>
          </cell>
          <cell r="J582" t="str">
            <v>Critical</v>
          </cell>
          <cell r="O582">
            <v>42144</v>
          </cell>
        </row>
        <row r="583">
          <cell r="A583" t="str">
            <v>5906-1</v>
          </cell>
          <cell r="J583" t="str">
            <v>High</v>
          </cell>
          <cell r="O583">
            <v>42147</v>
          </cell>
        </row>
        <row r="584">
          <cell r="A584" t="str">
            <v>5907-1</v>
          </cell>
          <cell r="J584" t="str">
            <v>Critical</v>
          </cell>
          <cell r="O584">
            <v>42146</v>
          </cell>
        </row>
        <row r="585">
          <cell r="A585" t="str">
            <v>5908-1</v>
          </cell>
          <cell r="J585" t="str">
            <v>Critical</v>
          </cell>
          <cell r="O585">
            <v>42145</v>
          </cell>
        </row>
        <row r="586">
          <cell r="A586" t="str">
            <v>5909-1</v>
          </cell>
          <cell r="J586" t="str">
            <v>Critical</v>
          </cell>
          <cell r="O586">
            <v>42148</v>
          </cell>
        </row>
        <row r="587">
          <cell r="A587" t="str">
            <v>5911-1</v>
          </cell>
          <cell r="J587" t="str">
            <v>Medium</v>
          </cell>
          <cell r="O587">
            <v>42149</v>
          </cell>
        </row>
        <row r="588">
          <cell r="A588" t="str">
            <v>5913-1</v>
          </cell>
          <cell r="J588" t="str">
            <v>Low</v>
          </cell>
          <cell r="O588">
            <v>42152</v>
          </cell>
        </row>
        <row r="589">
          <cell r="A589" t="str">
            <v>5914-1</v>
          </cell>
          <cell r="J589" t="str">
            <v>Critical</v>
          </cell>
          <cell r="O589">
            <v>42152</v>
          </cell>
        </row>
        <row r="590">
          <cell r="A590" t="str">
            <v>5916-1</v>
          </cell>
          <cell r="J590" t="str">
            <v>Not Specified</v>
          </cell>
          <cell r="O590">
            <v>42153</v>
          </cell>
        </row>
        <row r="591">
          <cell r="A591" t="str">
            <v>5917-1</v>
          </cell>
          <cell r="J591" t="str">
            <v>Not Specified</v>
          </cell>
          <cell r="O591">
            <v>42153</v>
          </cell>
        </row>
        <row r="592">
          <cell r="A592" t="str">
            <v>5919-1</v>
          </cell>
          <cell r="J592" t="str">
            <v>High</v>
          </cell>
          <cell r="O592">
            <v>42155</v>
          </cell>
        </row>
        <row r="593">
          <cell r="A593" t="str">
            <v>5921-1</v>
          </cell>
          <cell r="J593" t="str">
            <v>Not Specified</v>
          </cell>
          <cell r="O593">
            <v>42157</v>
          </cell>
        </row>
        <row r="594">
          <cell r="A594" t="str">
            <v>5923-1</v>
          </cell>
          <cell r="J594" t="str">
            <v>Medium</v>
          </cell>
          <cell r="O594">
            <v>42156</v>
          </cell>
        </row>
        <row r="595">
          <cell r="A595" t="str">
            <v>5925-1</v>
          </cell>
          <cell r="J595" t="str">
            <v>Low</v>
          </cell>
          <cell r="O595">
            <v>42160</v>
          </cell>
        </row>
        <row r="596">
          <cell r="A596" t="str">
            <v>5927-1</v>
          </cell>
          <cell r="J596" t="str">
            <v>Low</v>
          </cell>
          <cell r="O596">
            <v>42161</v>
          </cell>
        </row>
        <row r="597">
          <cell r="A597" t="str">
            <v>5928-1</v>
          </cell>
          <cell r="J597" t="str">
            <v>Critical</v>
          </cell>
          <cell r="O597">
            <v>42165</v>
          </cell>
        </row>
        <row r="598">
          <cell r="A598" t="str">
            <v>5930-1</v>
          </cell>
          <cell r="J598" t="str">
            <v>Not Specified</v>
          </cell>
          <cell r="O598">
            <v>42164</v>
          </cell>
        </row>
        <row r="599">
          <cell r="A599" t="str">
            <v>5931-1</v>
          </cell>
          <cell r="J599" t="str">
            <v>Critical</v>
          </cell>
          <cell r="O599">
            <v>42167</v>
          </cell>
        </row>
        <row r="600">
          <cell r="A600" t="str">
            <v>5932-1</v>
          </cell>
          <cell r="J600" t="str">
            <v>Low</v>
          </cell>
          <cell r="O600">
            <v>42169</v>
          </cell>
        </row>
        <row r="601">
          <cell r="A601" t="str">
            <v>5933-1</v>
          </cell>
          <cell r="J601" t="str">
            <v>Low</v>
          </cell>
          <cell r="O601">
            <v>42166</v>
          </cell>
        </row>
        <row r="602">
          <cell r="A602" t="str">
            <v>5935-1</v>
          </cell>
          <cell r="J602" t="str">
            <v>High</v>
          </cell>
          <cell r="O602">
            <v>42168</v>
          </cell>
        </row>
        <row r="603">
          <cell r="A603" t="str">
            <v>5937-1</v>
          </cell>
          <cell r="J603" t="str">
            <v>Not Specified</v>
          </cell>
          <cell r="O603">
            <v>42171</v>
          </cell>
        </row>
        <row r="604">
          <cell r="A604" t="str">
            <v>5938-1</v>
          </cell>
          <cell r="J604" t="str">
            <v>High</v>
          </cell>
          <cell r="O604">
            <v>42170</v>
          </cell>
        </row>
        <row r="605">
          <cell r="A605" t="str">
            <v>5939-1</v>
          </cell>
          <cell r="J605" t="str">
            <v>Not Specified</v>
          </cell>
          <cell r="O605">
            <v>42177</v>
          </cell>
        </row>
        <row r="606">
          <cell r="A606" t="str">
            <v>5941-1</v>
          </cell>
          <cell r="J606" t="str">
            <v>Medium</v>
          </cell>
          <cell r="O606">
            <v>42178</v>
          </cell>
        </row>
        <row r="607">
          <cell r="A607" t="str">
            <v>5943-1</v>
          </cell>
          <cell r="J607" t="str">
            <v>Medium</v>
          </cell>
          <cell r="O607">
            <v>42180</v>
          </cell>
        </row>
        <row r="608">
          <cell r="A608" t="str">
            <v>5943-2</v>
          </cell>
          <cell r="J608" t="str">
            <v>Medium</v>
          </cell>
          <cell r="O608">
            <v>42182</v>
          </cell>
        </row>
        <row r="609">
          <cell r="A609" t="str">
            <v>5944-1</v>
          </cell>
          <cell r="J609" t="str">
            <v>High</v>
          </cell>
          <cell r="O609">
            <v>42181</v>
          </cell>
        </row>
        <row r="610">
          <cell r="A610" t="str">
            <v>5947-1</v>
          </cell>
          <cell r="J610" t="str">
            <v>Medium</v>
          </cell>
          <cell r="O610">
            <v>42184</v>
          </cell>
        </row>
        <row r="611">
          <cell r="A611" t="str">
            <v>5949-1</v>
          </cell>
          <cell r="J611" t="str">
            <v>High</v>
          </cell>
          <cell r="O611">
            <v>42182</v>
          </cell>
        </row>
        <row r="612">
          <cell r="A612" t="str">
            <v>5951-1</v>
          </cell>
          <cell r="J612" t="str">
            <v>Not Specified</v>
          </cell>
          <cell r="O612">
            <v>42184</v>
          </cell>
        </row>
        <row r="613">
          <cell r="A613" t="str">
            <v>5952-1</v>
          </cell>
          <cell r="J613" t="str">
            <v>Medium</v>
          </cell>
          <cell r="O613">
            <v>42185</v>
          </cell>
        </row>
        <row r="614">
          <cell r="A614" t="str">
            <v>5955-1</v>
          </cell>
          <cell r="J614" t="str">
            <v>Not Specified</v>
          </cell>
          <cell r="O614">
            <v>42184</v>
          </cell>
        </row>
        <row r="615">
          <cell r="A615" t="str">
            <v>5956-1</v>
          </cell>
          <cell r="J615" t="str">
            <v>Low</v>
          </cell>
          <cell r="O615">
            <v>42188</v>
          </cell>
        </row>
        <row r="616">
          <cell r="A616" t="str">
            <v>5960-1</v>
          </cell>
          <cell r="J616" t="str">
            <v>Critical</v>
          </cell>
          <cell r="O616">
            <v>42189</v>
          </cell>
        </row>
        <row r="617">
          <cell r="A617" t="str">
            <v>5962-1</v>
          </cell>
          <cell r="J617" t="str">
            <v>Not Specified</v>
          </cell>
          <cell r="O617">
            <v>42189</v>
          </cell>
        </row>
        <row r="618">
          <cell r="A618" t="str">
            <v>5964-1</v>
          </cell>
          <cell r="J618" t="str">
            <v>High</v>
          </cell>
          <cell r="O618">
            <v>42190</v>
          </cell>
        </row>
        <row r="619">
          <cell r="A619" t="str">
            <v>5965-1</v>
          </cell>
          <cell r="J619" t="str">
            <v>Critical</v>
          </cell>
          <cell r="O619">
            <v>42192</v>
          </cell>
        </row>
        <row r="620">
          <cell r="A620" t="str">
            <v>5967-1</v>
          </cell>
          <cell r="J620" t="str">
            <v>Not Specified</v>
          </cell>
          <cell r="O620">
            <v>42195</v>
          </cell>
        </row>
        <row r="621">
          <cell r="A621" t="str">
            <v>5968-1</v>
          </cell>
          <cell r="J621" t="str">
            <v>Medium</v>
          </cell>
          <cell r="O621">
            <v>42198</v>
          </cell>
        </row>
        <row r="622">
          <cell r="A622" t="str">
            <v>5969-1</v>
          </cell>
          <cell r="J622" t="str">
            <v>Low</v>
          </cell>
          <cell r="O622">
            <v>42199</v>
          </cell>
        </row>
        <row r="623">
          <cell r="A623" t="str">
            <v>5971-1</v>
          </cell>
          <cell r="J623" t="str">
            <v>Low</v>
          </cell>
          <cell r="O623">
            <v>42204</v>
          </cell>
        </row>
        <row r="624">
          <cell r="A624" t="str">
            <v>5973-1</v>
          </cell>
          <cell r="J624" t="str">
            <v>Low</v>
          </cell>
          <cell r="O624">
            <v>42204</v>
          </cell>
        </row>
        <row r="625">
          <cell r="A625" t="str">
            <v>5974-1</v>
          </cell>
          <cell r="J625" t="str">
            <v>Low</v>
          </cell>
          <cell r="O625">
            <v>42205</v>
          </cell>
        </row>
        <row r="626">
          <cell r="A626" t="str">
            <v>5976-1</v>
          </cell>
          <cell r="J626" t="str">
            <v>High</v>
          </cell>
          <cell r="O626">
            <v>42202</v>
          </cell>
        </row>
        <row r="627">
          <cell r="A627" t="str">
            <v>5977-1</v>
          </cell>
          <cell r="J627" t="str">
            <v>High</v>
          </cell>
          <cell r="O627">
            <v>42205</v>
          </cell>
        </row>
        <row r="628">
          <cell r="A628" t="str">
            <v>5978-1</v>
          </cell>
          <cell r="J628" t="str">
            <v>High</v>
          </cell>
          <cell r="O628">
            <v>42205</v>
          </cell>
        </row>
        <row r="629">
          <cell r="A629" t="str">
            <v>5980-1</v>
          </cell>
          <cell r="J629" t="str">
            <v>Medium</v>
          </cell>
          <cell r="O629">
            <v>42205</v>
          </cell>
        </row>
        <row r="630">
          <cell r="A630" t="str">
            <v>5982-1</v>
          </cell>
          <cell r="J630" t="str">
            <v>Critical</v>
          </cell>
          <cell r="O630">
            <v>42208</v>
          </cell>
        </row>
        <row r="631">
          <cell r="A631" t="str">
            <v>5983-1</v>
          </cell>
          <cell r="J631" t="str">
            <v>Low</v>
          </cell>
          <cell r="O631">
            <v>42215</v>
          </cell>
        </row>
        <row r="632">
          <cell r="A632" t="str">
            <v>5984-1</v>
          </cell>
          <cell r="J632" t="str">
            <v>Not Specified</v>
          </cell>
          <cell r="O632">
            <v>42209</v>
          </cell>
        </row>
        <row r="633">
          <cell r="A633" t="str">
            <v>5985-1</v>
          </cell>
          <cell r="J633" t="str">
            <v>Critical</v>
          </cell>
          <cell r="O633">
            <v>42209</v>
          </cell>
        </row>
        <row r="634">
          <cell r="A634" t="str">
            <v>5987-1</v>
          </cell>
          <cell r="J634" t="str">
            <v>High</v>
          </cell>
          <cell r="O634">
            <v>42211</v>
          </cell>
        </row>
        <row r="635">
          <cell r="A635" t="str">
            <v>5988-1</v>
          </cell>
          <cell r="J635" t="str">
            <v>High</v>
          </cell>
          <cell r="O635">
            <v>42211</v>
          </cell>
        </row>
        <row r="636">
          <cell r="A636" t="str">
            <v>5990-1</v>
          </cell>
          <cell r="J636" t="str">
            <v>High</v>
          </cell>
          <cell r="O636">
            <v>42211</v>
          </cell>
        </row>
        <row r="637">
          <cell r="A637" t="str">
            <v>5990-2</v>
          </cell>
          <cell r="J637" t="str">
            <v>High</v>
          </cell>
          <cell r="O637">
            <v>42212</v>
          </cell>
        </row>
        <row r="638">
          <cell r="A638" t="str">
            <v>5993-1</v>
          </cell>
          <cell r="J638" t="str">
            <v>Critical</v>
          </cell>
          <cell r="O638">
            <v>42213</v>
          </cell>
        </row>
        <row r="639">
          <cell r="A639" t="str">
            <v>5994-1</v>
          </cell>
          <cell r="J639" t="str">
            <v>Medium</v>
          </cell>
          <cell r="O639">
            <v>42212</v>
          </cell>
        </row>
        <row r="640">
          <cell r="A640" t="str">
            <v>5996-1</v>
          </cell>
          <cell r="J640" t="str">
            <v>High</v>
          </cell>
          <cell r="O640">
            <v>42211</v>
          </cell>
        </row>
        <row r="641">
          <cell r="A641" t="str">
            <v>5997-1</v>
          </cell>
          <cell r="J641" t="str">
            <v>Low</v>
          </cell>
          <cell r="O641">
            <v>42216</v>
          </cell>
        </row>
        <row r="642">
          <cell r="A642" t="str">
            <v>5997-2</v>
          </cell>
          <cell r="J642" t="str">
            <v>Low</v>
          </cell>
          <cell r="O642">
            <v>42217</v>
          </cell>
        </row>
        <row r="643">
          <cell r="A643" t="str">
            <v>6000-1</v>
          </cell>
          <cell r="J643" t="str">
            <v>High</v>
          </cell>
          <cell r="O643">
            <v>42216</v>
          </cell>
        </row>
        <row r="644">
          <cell r="A644" t="str">
            <v>6001-1</v>
          </cell>
          <cell r="J644" t="str">
            <v>Not Specified</v>
          </cell>
          <cell r="O644">
            <v>42215</v>
          </cell>
        </row>
        <row r="645">
          <cell r="A645" t="str">
            <v>6002-1</v>
          </cell>
          <cell r="J645" t="str">
            <v>High</v>
          </cell>
          <cell r="O645">
            <v>42216</v>
          </cell>
        </row>
        <row r="646">
          <cell r="A646" t="str">
            <v>6003-1</v>
          </cell>
          <cell r="J646" t="str">
            <v>Medium</v>
          </cell>
          <cell r="O646">
            <v>42216</v>
          </cell>
        </row>
        <row r="647">
          <cell r="A647" t="str">
            <v>6005-1</v>
          </cell>
          <cell r="J647" t="str">
            <v>Critical</v>
          </cell>
          <cell r="O647">
            <v>42219</v>
          </cell>
        </row>
        <row r="648">
          <cell r="A648" t="str">
            <v>6006-1</v>
          </cell>
          <cell r="J648" t="str">
            <v>Not Specified</v>
          </cell>
          <cell r="O648">
            <v>42220</v>
          </cell>
        </row>
        <row r="649">
          <cell r="A649" t="str">
            <v>6007-1</v>
          </cell>
          <cell r="J649" t="str">
            <v>Not Specified</v>
          </cell>
          <cell r="O649">
            <v>42220</v>
          </cell>
        </row>
        <row r="650">
          <cell r="A650" t="str">
            <v>6009-1</v>
          </cell>
          <cell r="J650" t="str">
            <v>Low</v>
          </cell>
          <cell r="O650">
            <v>42224</v>
          </cell>
        </row>
        <row r="651">
          <cell r="A651" t="str">
            <v>6011-1</v>
          </cell>
          <cell r="J651" t="str">
            <v>Critical</v>
          </cell>
          <cell r="O651">
            <v>42224</v>
          </cell>
        </row>
        <row r="652">
          <cell r="A652" t="str">
            <v>6012-1</v>
          </cell>
          <cell r="J652" t="str">
            <v>High</v>
          </cell>
          <cell r="O652">
            <v>42225</v>
          </cell>
        </row>
        <row r="653">
          <cell r="A653" t="str">
            <v>6014-1</v>
          </cell>
          <cell r="J653" t="str">
            <v>Not Specified</v>
          </cell>
          <cell r="O653">
            <v>42227</v>
          </cell>
        </row>
        <row r="654">
          <cell r="A654" t="str">
            <v>6014-2</v>
          </cell>
          <cell r="J654" t="str">
            <v>Not Specified</v>
          </cell>
          <cell r="O654">
            <v>42229</v>
          </cell>
        </row>
        <row r="655">
          <cell r="A655" t="str">
            <v>6017-1</v>
          </cell>
          <cell r="J655" t="str">
            <v>High</v>
          </cell>
          <cell r="O655">
            <v>42228</v>
          </cell>
        </row>
        <row r="656">
          <cell r="A656" t="str">
            <v>6019-1</v>
          </cell>
          <cell r="J656" t="str">
            <v>High</v>
          </cell>
          <cell r="O656">
            <v>42230</v>
          </cell>
        </row>
        <row r="657">
          <cell r="A657" t="str">
            <v>6021-1</v>
          </cell>
          <cell r="J657" t="str">
            <v>High</v>
          </cell>
          <cell r="O657">
            <v>42228</v>
          </cell>
        </row>
        <row r="658">
          <cell r="A658" t="str">
            <v>6023-1</v>
          </cell>
          <cell r="J658" t="str">
            <v>Not Specified</v>
          </cell>
          <cell r="O658">
            <v>42231</v>
          </cell>
        </row>
        <row r="659">
          <cell r="A659" t="str">
            <v>6025-1</v>
          </cell>
          <cell r="J659" t="str">
            <v>Medium</v>
          </cell>
          <cell r="O659">
            <v>42232</v>
          </cell>
        </row>
        <row r="660">
          <cell r="A660" t="str">
            <v>6027-1</v>
          </cell>
          <cell r="J660" t="str">
            <v>High</v>
          </cell>
          <cell r="O660">
            <v>42233</v>
          </cell>
        </row>
        <row r="661">
          <cell r="A661" t="str">
            <v>6029-1</v>
          </cell>
          <cell r="J661" t="str">
            <v>Not Specified</v>
          </cell>
          <cell r="O661">
            <v>42239</v>
          </cell>
        </row>
        <row r="662">
          <cell r="A662" t="str">
            <v>6030-1</v>
          </cell>
          <cell r="J662" t="str">
            <v>Low</v>
          </cell>
          <cell r="O662">
            <v>42243</v>
          </cell>
        </row>
        <row r="663">
          <cell r="A663" t="str">
            <v>6032-1</v>
          </cell>
          <cell r="J663" t="str">
            <v>Low</v>
          </cell>
          <cell r="O663">
            <v>42246</v>
          </cell>
        </row>
        <row r="664">
          <cell r="A664" t="str">
            <v>6034-1</v>
          </cell>
          <cell r="J664" t="str">
            <v>High</v>
          </cell>
          <cell r="O664">
            <v>42241</v>
          </cell>
        </row>
        <row r="665">
          <cell r="A665" t="str">
            <v>6036-1</v>
          </cell>
          <cell r="J665" t="str">
            <v>Low</v>
          </cell>
          <cell r="O665">
            <v>42244</v>
          </cell>
        </row>
        <row r="666">
          <cell r="A666" t="str">
            <v>6037-1</v>
          </cell>
          <cell r="J666" t="str">
            <v>Critical</v>
          </cell>
          <cell r="O666">
            <v>42242</v>
          </cell>
        </row>
        <row r="667">
          <cell r="A667" t="str">
            <v>6038-1</v>
          </cell>
          <cell r="J667" t="str">
            <v>Medium</v>
          </cell>
          <cell r="O667">
            <v>42244</v>
          </cell>
        </row>
        <row r="668">
          <cell r="A668" t="str">
            <v>6039-1</v>
          </cell>
          <cell r="J668" t="str">
            <v>Not Specified</v>
          </cell>
          <cell r="O668">
            <v>42243</v>
          </cell>
        </row>
        <row r="669">
          <cell r="A669" t="str">
            <v>6042-1</v>
          </cell>
          <cell r="J669" t="str">
            <v>Critical</v>
          </cell>
          <cell r="O669">
            <v>42246</v>
          </cell>
        </row>
        <row r="670">
          <cell r="A670" t="str">
            <v>6044-1</v>
          </cell>
          <cell r="J670" t="str">
            <v>Medium</v>
          </cell>
          <cell r="O670">
            <v>42248</v>
          </cell>
        </row>
        <row r="671">
          <cell r="A671" t="str">
            <v>6046-1</v>
          </cell>
          <cell r="J671" t="str">
            <v>Low</v>
          </cell>
          <cell r="O671">
            <v>42247</v>
          </cell>
        </row>
        <row r="672">
          <cell r="A672" t="str">
            <v>6048-1</v>
          </cell>
          <cell r="J672" t="str">
            <v>Critical</v>
          </cell>
          <cell r="O672">
            <v>42248</v>
          </cell>
        </row>
        <row r="673">
          <cell r="A673" t="str">
            <v>6050-1</v>
          </cell>
          <cell r="J673" t="str">
            <v>Medium</v>
          </cell>
          <cell r="O673">
            <v>42252</v>
          </cell>
        </row>
        <row r="674">
          <cell r="A674" t="str">
            <v>6052-1</v>
          </cell>
          <cell r="J674" t="str">
            <v>Medium</v>
          </cell>
          <cell r="O674">
            <v>42251</v>
          </cell>
        </row>
        <row r="675">
          <cell r="A675" t="str">
            <v>6054-1</v>
          </cell>
          <cell r="J675" t="str">
            <v>Low</v>
          </cell>
          <cell r="O675">
            <v>42254</v>
          </cell>
        </row>
        <row r="676">
          <cell r="A676" t="str">
            <v>6056-1</v>
          </cell>
          <cell r="J676" t="str">
            <v>Medium</v>
          </cell>
          <cell r="O676">
            <v>42253</v>
          </cell>
        </row>
        <row r="677">
          <cell r="A677" t="str">
            <v>6057-1</v>
          </cell>
          <cell r="J677" t="str">
            <v>Critical</v>
          </cell>
          <cell r="O677">
            <v>42254</v>
          </cell>
        </row>
        <row r="678">
          <cell r="A678" t="str">
            <v>6058-1</v>
          </cell>
          <cell r="J678" t="str">
            <v>High</v>
          </cell>
          <cell r="O678">
            <v>42256</v>
          </cell>
        </row>
        <row r="679">
          <cell r="A679" t="str">
            <v>6059-1</v>
          </cell>
          <cell r="J679" t="str">
            <v>High</v>
          </cell>
          <cell r="O679">
            <v>42257</v>
          </cell>
        </row>
        <row r="680">
          <cell r="A680" t="str">
            <v>6061-1</v>
          </cell>
          <cell r="J680" t="str">
            <v>High</v>
          </cell>
          <cell r="O680">
            <v>42257</v>
          </cell>
        </row>
        <row r="681">
          <cell r="A681" t="str">
            <v>6063-1</v>
          </cell>
          <cell r="J681" t="str">
            <v>Critical</v>
          </cell>
          <cell r="O681">
            <v>42258</v>
          </cell>
        </row>
        <row r="682">
          <cell r="A682" t="str">
            <v>6065-1</v>
          </cell>
          <cell r="J682" t="str">
            <v>Not Specified</v>
          </cell>
          <cell r="O682">
            <v>42258</v>
          </cell>
        </row>
        <row r="683">
          <cell r="A683" t="str">
            <v>6066-1</v>
          </cell>
          <cell r="J683" t="str">
            <v>Not Specified</v>
          </cell>
          <cell r="O683">
            <v>42260</v>
          </cell>
        </row>
        <row r="684">
          <cell r="A684" t="str">
            <v>6067-1</v>
          </cell>
          <cell r="J684" t="str">
            <v>Critical</v>
          </cell>
          <cell r="O684">
            <v>42264</v>
          </cell>
        </row>
        <row r="685">
          <cell r="A685" t="str">
            <v>6068-1</v>
          </cell>
          <cell r="J685" t="str">
            <v>Low</v>
          </cell>
          <cell r="O685">
            <v>42268</v>
          </cell>
        </row>
        <row r="686">
          <cell r="A686" t="str">
            <v>6070-1</v>
          </cell>
          <cell r="J686" t="str">
            <v>Not Specified</v>
          </cell>
          <cell r="O686">
            <v>42264</v>
          </cell>
        </row>
        <row r="687">
          <cell r="A687" t="str">
            <v>6071-1</v>
          </cell>
          <cell r="J687" t="str">
            <v>Not Specified</v>
          </cell>
          <cell r="O687">
            <v>42273</v>
          </cell>
        </row>
        <row r="688">
          <cell r="A688" t="str">
            <v>6072-1</v>
          </cell>
          <cell r="J688" t="str">
            <v>Critical</v>
          </cell>
          <cell r="O688">
            <v>42274</v>
          </cell>
        </row>
        <row r="689">
          <cell r="A689" t="str">
            <v>6074-1</v>
          </cell>
          <cell r="J689" t="str">
            <v>High</v>
          </cell>
          <cell r="O689">
            <v>42275</v>
          </cell>
        </row>
        <row r="690">
          <cell r="A690" t="str">
            <v>6076-1</v>
          </cell>
          <cell r="J690" t="str">
            <v>Not Specified</v>
          </cell>
          <cell r="O690">
            <v>42276</v>
          </cell>
        </row>
        <row r="691">
          <cell r="A691" t="str">
            <v>6077-1</v>
          </cell>
          <cell r="J691" t="str">
            <v>Low</v>
          </cell>
          <cell r="O691">
            <v>42274</v>
          </cell>
        </row>
        <row r="692">
          <cell r="A692" t="str">
            <v>6079-1</v>
          </cell>
          <cell r="J692" t="str">
            <v>Not Specified</v>
          </cell>
          <cell r="O692">
            <v>42277</v>
          </cell>
        </row>
        <row r="693">
          <cell r="A693" t="str">
            <v>6081-1</v>
          </cell>
          <cell r="J693" t="str">
            <v>Medium</v>
          </cell>
          <cell r="O693">
            <v>42277</v>
          </cell>
        </row>
        <row r="694">
          <cell r="A694" t="str">
            <v>6083-1</v>
          </cell>
          <cell r="J694" t="str">
            <v>Low</v>
          </cell>
          <cell r="O694">
            <v>42287</v>
          </cell>
        </row>
        <row r="695">
          <cell r="A695" t="str">
            <v>6085-1</v>
          </cell>
          <cell r="J695" t="str">
            <v>High</v>
          </cell>
          <cell r="O695">
            <v>42288</v>
          </cell>
        </row>
        <row r="696">
          <cell r="A696" t="str">
            <v>6086-1</v>
          </cell>
          <cell r="J696" t="str">
            <v>High</v>
          </cell>
          <cell r="O696">
            <v>42291</v>
          </cell>
        </row>
        <row r="697">
          <cell r="A697" t="str">
            <v>6088-1</v>
          </cell>
          <cell r="J697" t="str">
            <v>Low</v>
          </cell>
          <cell r="O697">
            <v>42292</v>
          </cell>
        </row>
        <row r="698">
          <cell r="A698" t="str">
            <v>6090-1</v>
          </cell>
          <cell r="J698" t="str">
            <v>Critical</v>
          </cell>
          <cell r="O698">
            <v>42293</v>
          </cell>
        </row>
        <row r="699">
          <cell r="A699" t="str">
            <v>6094-1</v>
          </cell>
          <cell r="J699" t="str">
            <v>Low</v>
          </cell>
          <cell r="O699">
            <v>42301</v>
          </cell>
        </row>
        <row r="700">
          <cell r="A700" t="str">
            <v>6095-1</v>
          </cell>
          <cell r="J700" t="str">
            <v>Medium</v>
          </cell>
          <cell r="O700">
            <v>42300</v>
          </cell>
        </row>
        <row r="701">
          <cell r="A701" t="str">
            <v>6096-1</v>
          </cell>
          <cell r="J701" t="str">
            <v>High</v>
          </cell>
          <cell r="O701">
            <v>42300</v>
          </cell>
        </row>
        <row r="702">
          <cell r="A702" t="str">
            <v>6098-1</v>
          </cell>
          <cell r="J702" t="str">
            <v>Critical</v>
          </cell>
          <cell r="O702">
            <v>42303</v>
          </cell>
        </row>
        <row r="703">
          <cell r="A703" t="str">
            <v>6099-1</v>
          </cell>
          <cell r="J703" t="str">
            <v>High</v>
          </cell>
          <cell r="O703">
            <v>42303</v>
          </cell>
        </row>
        <row r="704">
          <cell r="A704" t="str">
            <v>6100-1</v>
          </cell>
          <cell r="J704" t="str">
            <v>Not Specified</v>
          </cell>
          <cell r="O704">
            <v>42307</v>
          </cell>
        </row>
        <row r="705">
          <cell r="A705" t="str">
            <v>6102-1</v>
          </cell>
          <cell r="J705" t="str">
            <v>High</v>
          </cell>
          <cell r="O705">
            <v>42308</v>
          </cell>
        </row>
        <row r="706">
          <cell r="A706" t="str">
            <v>6103-1</v>
          </cell>
          <cell r="J706" t="str">
            <v>High</v>
          </cell>
          <cell r="O706">
            <v>42309</v>
          </cell>
        </row>
        <row r="707">
          <cell r="A707" t="str">
            <v>6104-1</v>
          </cell>
          <cell r="J707" t="str">
            <v>Low</v>
          </cell>
          <cell r="O707">
            <v>42311</v>
          </cell>
        </row>
        <row r="708">
          <cell r="A708" t="str">
            <v>6104-2</v>
          </cell>
          <cell r="J708" t="str">
            <v>Low</v>
          </cell>
          <cell r="O708">
            <v>42314</v>
          </cell>
        </row>
        <row r="709">
          <cell r="A709" t="str">
            <v>6108-1</v>
          </cell>
          <cell r="J709" t="str">
            <v>High</v>
          </cell>
          <cell r="O709">
            <v>42314</v>
          </cell>
        </row>
        <row r="710">
          <cell r="A710" t="str">
            <v>6109-1</v>
          </cell>
          <cell r="J710" t="str">
            <v>Low</v>
          </cell>
          <cell r="O710">
            <v>42321</v>
          </cell>
        </row>
        <row r="711">
          <cell r="A711" t="str">
            <v>6110-1</v>
          </cell>
          <cell r="J711" t="str">
            <v>Critical</v>
          </cell>
          <cell r="O711">
            <v>42316</v>
          </cell>
        </row>
        <row r="712">
          <cell r="A712" t="str">
            <v>6112-1</v>
          </cell>
          <cell r="J712" t="str">
            <v>Low</v>
          </cell>
          <cell r="O712">
            <v>42322</v>
          </cell>
        </row>
        <row r="713">
          <cell r="A713" t="str">
            <v>6113-1</v>
          </cell>
          <cell r="J713" t="str">
            <v>Medium</v>
          </cell>
          <cell r="O713">
            <v>42318</v>
          </cell>
        </row>
        <row r="714">
          <cell r="A714" t="str">
            <v>6114-1</v>
          </cell>
          <cell r="J714" t="str">
            <v>High</v>
          </cell>
          <cell r="O714">
            <v>42321</v>
          </cell>
        </row>
        <row r="715">
          <cell r="A715" t="str">
            <v>6116-1</v>
          </cell>
          <cell r="J715" t="str">
            <v>Not Specified</v>
          </cell>
          <cell r="O715">
            <v>42322</v>
          </cell>
        </row>
        <row r="716">
          <cell r="A716" t="str">
            <v>6118-1</v>
          </cell>
          <cell r="J716" t="str">
            <v>Low</v>
          </cell>
          <cell r="O716">
            <v>42332</v>
          </cell>
        </row>
        <row r="717">
          <cell r="A717" t="str">
            <v>6119-1</v>
          </cell>
          <cell r="J717" t="str">
            <v>Critical</v>
          </cell>
          <cell r="O717">
            <v>42325</v>
          </cell>
        </row>
        <row r="718">
          <cell r="A718" t="str">
            <v>6121-1</v>
          </cell>
          <cell r="J718" t="str">
            <v>Critical</v>
          </cell>
          <cell r="O718">
            <v>42327</v>
          </cell>
        </row>
        <row r="719">
          <cell r="A719" t="str">
            <v>6123-1</v>
          </cell>
          <cell r="J719" t="str">
            <v>Low</v>
          </cell>
          <cell r="O719">
            <v>42332</v>
          </cell>
        </row>
        <row r="720">
          <cell r="A720" t="str">
            <v>6124-1</v>
          </cell>
          <cell r="J720" t="str">
            <v>High</v>
          </cell>
          <cell r="O720">
            <v>42330</v>
          </cell>
        </row>
        <row r="721">
          <cell r="A721" t="str">
            <v>6125-1</v>
          </cell>
          <cell r="J721" t="str">
            <v>Medium</v>
          </cell>
          <cell r="O721">
            <v>42331</v>
          </cell>
        </row>
        <row r="722">
          <cell r="A722" t="str">
            <v>6127-1</v>
          </cell>
          <cell r="J722" t="str">
            <v>Low</v>
          </cell>
          <cell r="O722">
            <v>42332</v>
          </cell>
        </row>
        <row r="723">
          <cell r="A723" t="str">
            <v>6128-1</v>
          </cell>
          <cell r="J723" t="str">
            <v>Critical</v>
          </cell>
          <cell r="O723">
            <v>42338</v>
          </cell>
        </row>
        <row r="724">
          <cell r="A724" t="str">
            <v>6130-1</v>
          </cell>
          <cell r="J724" t="str">
            <v>High</v>
          </cell>
          <cell r="O724">
            <v>42339</v>
          </cell>
        </row>
        <row r="725">
          <cell r="A725" t="str">
            <v>6132-1</v>
          </cell>
          <cell r="J725" t="str">
            <v>Not Specified</v>
          </cell>
          <cell r="O725">
            <v>42339</v>
          </cell>
        </row>
        <row r="726">
          <cell r="A726" t="str">
            <v>6134-1</v>
          </cell>
          <cell r="J726" t="str">
            <v>High</v>
          </cell>
          <cell r="O726">
            <v>42343</v>
          </cell>
        </row>
        <row r="727">
          <cell r="A727" t="str">
            <v>6135-1</v>
          </cell>
          <cell r="J727" t="str">
            <v>Low</v>
          </cell>
          <cell r="O727">
            <v>42346</v>
          </cell>
        </row>
        <row r="728">
          <cell r="A728" t="str">
            <v>6136-1</v>
          </cell>
          <cell r="J728" t="str">
            <v>Not Specified</v>
          </cell>
          <cell r="O728">
            <v>42345</v>
          </cell>
        </row>
        <row r="729">
          <cell r="A729" t="str">
            <v>6138-1</v>
          </cell>
          <cell r="J729" t="str">
            <v>Low</v>
          </cell>
          <cell r="O729">
            <v>42350</v>
          </cell>
        </row>
        <row r="730">
          <cell r="A730" t="str">
            <v>6140-1</v>
          </cell>
          <cell r="J730" t="str">
            <v>High</v>
          </cell>
          <cell r="O730">
            <v>42347</v>
          </cell>
        </row>
        <row r="731">
          <cell r="A731" t="str">
            <v>6141-1</v>
          </cell>
          <cell r="J731" t="str">
            <v>Medium</v>
          </cell>
          <cell r="O731">
            <v>42348</v>
          </cell>
        </row>
        <row r="732">
          <cell r="A732" t="str">
            <v>6143-1</v>
          </cell>
          <cell r="J732" t="str">
            <v>Critical</v>
          </cell>
          <cell r="O732">
            <v>42356</v>
          </cell>
        </row>
        <row r="733">
          <cell r="A733" t="str">
            <v>6143-2</v>
          </cell>
          <cell r="J733" t="str">
            <v>Critical</v>
          </cell>
          <cell r="O733">
            <v>42356</v>
          </cell>
        </row>
        <row r="734">
          <cell r="A734" t="str">
            <v>6144-1</v>
          </cell>
          <cell r="J734" t="str">
            <v>Medium</v>
          </cell>
          <cell r="O734">
            <v>42355</v>
          </cell>
        </row>
        <row r="735">
          <cell r="A735" t="str">
            <v>6146-1</v>
          </cell>
          <cell r="J735" t="str">
            <v>Not Specified</v>
          </cell>
          <cell r="O735">
            <v>42359</v>
          </cell>
        </row>
        <row r="736">
          <cell r="A736" t="str">
            <v>6148-1</v>
          </cell>
          <cell r="J736" t="str">
            <v>Critical</v>
          </cell>
          <cell r="O736">
            <v>42359</v>
          </cell>
        </row>
        <row r="737">
          <cell r="A737" t="str">
            <v>6150-1</v>
          </cell>
          <cell r="J737" t="str">
            <v>Not Specified</v>
          </cell>
          <cell r="O737">
            <v>42362</v>
          </cell>
        </row>
        <row r="738">
          <cell r="A738" t="str">
            <v>6151-1</v>
          </cell>
          <cell r="J738" t="str">
            <v>Critical</v>
          </cell>
          <cell r="O738">
            <v>42364</v>
          </cell>
        </row>
        <row r="739">
          <cell r="A739" t="str">
            <v>6152-1</v>
          </cell>
          <cell r="J739" t="str">
            <v>Low</v>
          </cell>
          <cell r="O739">
            <v>42370</v>
          </cell>
        </row>
        <row r="740">
          <cell r="A740" t="str">
            <v>6154-1</v>
          </cell>
          <cell r="J740" t="str">
            <v>High</v>
          </cell>
          <cell r="O740">
            <v>42364</v>
          </cell>
        </row>
        <row r="741">
          <cell r="A741" t="str">
            <v>6155-1</v>
          </cell>
          <cell r="J741" t="str">
            <v>High</v>
          </cell>
          <cell r="O741">
            <v>42367</v>
          </cell>
        </row>
        <row r="742">
          <cell r="A742" t="str">
            <v>6157-1</v>
          </cell>
          <cell r="J742" t="str">
            <v>Critical</v>
          </cell>
          <cell r="O742">
            <v>42368</v>
          </cell>
        </row>
        <row r="743">
          <cell r="A743" t="str">
            <v>6158-1</v>
          </cell>
          <cell r="J743" t="str">
            <v>Low</v>
          </cell>
          <cell r="O743">
            <v>42373</v>
          </cell>
        </row>
        <row r="744">
          <cell r="A744" t="str">
            <v>6159-1</v>
          </cell>
          <cell r="J744" t="str">
            <v>High</v>
          </cell>
          <cell r="O744">
            <v>42370</v>
          </cell>
        </row>
        <row r="745">
          <cell r="A745" t="str">
            <v>6159-2</v>
          </cell>
          <cell r="J745" t="str">
            <v>Medium</v>
          </cell>
          <cell r="O745">
            <v>42370</v>
          </cell>
        </row>
        <row r="746">
          <cell r="A746" t="str">
            <v>6159-2</v>
          </cell>
          <cell r="J746" t="str">
            <v>High</v>
          </cell>
          <cell r="O746">
            <v>42370</v>
          </cell>
        </row>
        <row r="747">
          <cell r="A747" t="str">
            <v>6165-1</v>
          </cell>
          <cell r="J747" t="str">
            <v>Not Specified</v>
          </cell>
          <cell r="O747">
            <v>42372</v>
          </cell>
        </row>
        <row r="748">
          <cell r="A748" t="str">
            <v>6166-1</v>
          </cell>
          <cell r="J748" t="str">
            <v>High</v>
          </cell>
          <cell r="O748">
            <v>42380</v>
          </cell>
        </row>
        <row r="749">
          <cell r="A749" t="str">
            <v>6167-1</v>
          </cell>
          <cell r="J749" t="str">
            <v>High</v>
          </cell>
          <cell r="O749">
            <v>42383</v>
          </cell>
        </row>
        <row r="750">
          <cell r="A750" t="str">
            <v>6168-1</v>
          </cell>
          <cell r="J750" t="str">
            <v>High</v>
          </cell>
          <cell r="O750">
            <v>42387</v>
          </cell>
        </row>
        <row r="751">
          <cell r="A751" t="str">
            <v>6169-1</v>
          </cell>
          <cell r="J751" t="str">
            <v>Medium</v>
          </cell>
          <cell r="O751">
            <v>42386</v>
          </cell>
        </row>
        <row r="752">
          <cell r="A752" t="str">
            <v>6170-1</v>
          </cell>
          <cell r="J752" t="str">
            <v>Medium</v>
          </cell>
          <cell r="O752">
            <v>42388</v>
          </cell>
        </row>
        <row r="753">
          <cell r="A753" t="str">
            <v>6172-1</v>
          </cell>
          <cell r="J753" t="str">
            <v>Not Specified</v>
          </cell>
          <cell r="O753">
            <v>42389</v>
          </cell>
        </row>
        <row r="754">
          <cell r="A754" t="str">
            <v>6174-1</v>
          </cell>
          <cell r="J754" t="str">
            <v>High</v>
          </cell>
          <cell r="O754">
            <v>42388</v>
          </cell>
        </row>
        <row r="755">
          <cell r="A755" t="str">
            <v>6175-1</v>
          </cell>
          <cell r="J755" t="str">
            <v>Critical</v>
          </cell>
          <cell r="O755">
            <v>42388</v>
          </cell>
        </row>
        <row r="756">
          <cell r="A756" t="str">
            <v>6176-1</v>
          </cell>
          <cell r="J756" t="str">
            <v>Critical</v>
          </cell>
          <cell r="O756">
            <v>42388</v>
          </cell>
        </row>
        <row r="757">
          <cell r="A757" t="str">
            <v>6177-1</v>
          </cell>
          <cell r="J757" t="str">
            <v>Critical</v>
          </cell>
          <cell r="O757">
            <v>42394</v>
          </cell>
        </row>
        <row r="758">
          <cell r="A758" t="str">
            <v>6179-1</v>
          </cell>
          <cell r="J758" t="str">
            <v>High</v>
          </cell>
          <cell r="O758">
            <v>42397</v>
          </cell>
        </row>
        <row r="759">
          <cell r="A759" t="str">
            <v>6181-1</v>
          </cell>
          <cell r="J759" t="str">
            <v>Medium</v>
          </cell>
          <cell r="O759">
            <v>42398</v>
          </cell>
        </row>
        <row r="760">
          <cell r="A760" t="str">
            <v>6183-1</v>
          </cell>
          <cell r="J760" t="str">
            <v>Critical</v>
          </cell>
          <cell r="O760">
            <v>42399</v>
          </cell>
        </row>
        <row r="761">
          <cell r="A761" t="str">
            <v>6184-1</v>
          </cell>
          <cell r="J761" t="str">
            <v>Not Specified</v>
          </cell>
          <cell r="O761">
            <v>42400</v>
          </cell>
        </row>
        <row r="762">
          <cell r="A762" t="str">
            <v>6185-1</v>
          </cell>
          <cell r="J762" t="str">
            <v>High</v>
          </cell>
          <cell r="O762">
            <v>42402</v>
          </cell>
        </row>
        <row r="763">
          <cell r="A763" t="str">
            <v>6186-1</v>
          </cell>
          <cell r="J763" t="str">
            <v>Critical</v>
          </cell>
          <cell r="O763">
            <v>42403</v>
          </cell>
        </row>
        <row r="764">
          <cell r="A764" t="str">
            <v>6187-1</v>
          </cell>
          <cell r="J764" t="str">
            <v>Low</v>
          </cell>
          <cell r="O764">
            <v>42405</v>
          </cell>
        </row>
        <row r="765">
          <cell r="A765" t="str">
            <v>6189-1</v>
          </cell>
          <cell r="J765" t="str">
            <v>Not Specified</v>
          </cell>
          <cell r="O765">
            <v>42405</v>
          </cell>
        </row>
        <row r="766">
          <cell r="A766" t="str">
            <v>6190-1</v>
          </cell>
          <cell r="J766" t="str">
            <v>Medium</v>
          </cell>
          <cell r="O766">
            <v>42409</v>
          </cell>
        </row>
        <row r="767">
          <cell r="A767" t="str">
            <v>6191-1</v>
          </cell>
          <cell r="J767" t="str">
            <v>Low</v>
          </cell>
          <cell r="O767">
            <v>42414</v>
          </cell>
        </row>
        <row r="768">
          <cell r="A768" t="str">
            <v>6193-1</v>
          </cell>
          <cell r="J768" t="str">
            <v>Medium</v>
          </cell>
          <cell r="O768">
            <v>42411</v>
          </cell>
        </row>
        <row r="769">
          <cell r="A769" t="str">
            <v>6194-1</v>
          </cell>
          <cell r="J769" t="str">
            <v>Medium</v>
          </cell>
          <cell r="O769">
            <v>42413</v>
          </cell>
        </row>
        <row r="770">
          <cell r="A770" t="str">
            <v>6196-1</v>
          </cell>
          <cell r="J770" t="str">
            <v>Low</v>
          </cell>
          <cell r="O770">
            <v>42420</v>
          </cell>
        </row>
        <row r="771">
          <cell r="A771" t="str">
            <v>6197-1</v>
          </cell>
          <cell r="J771" t="str">
            <v>Critical</v>
          </cell>
          <cell r="O771">
            <v>42413</v>
          </cell>
        </row>
        <row r="772">
          <cell r="A772" t="str">
            <v>6197-2</v>
          </cell>
          <cell r="J772" t="str">
            <v>Critical</v>
          </cell>
          <cell r="O772">
            <v>42413</v>
          </cell>
        </row>
        <row r="773">
          <cell r="A773" t="str">
            <v>6201-1</v>
          </cell>
          <cell r="J773" t="str">
            <v>High</v>
          </cell>
          <cell r="O773">
            <v>42414</v>
          </cell>
        </row>
        <row r="774">
          <cell r="A774" t="str">
            <v>6203-1</v>
          </cell>
          <cell r="J774" t="str">
            <v>High</v>
          </cell>
          <cell r="O774">
            <v>42416</v>
          </cell>
        </row>
        <row r="775">
          <cell r="A775" t="str">
            <v>6204-1</v>
          </cell>
          <cell r="J775" t="str">
            <v>High</v>
          </cell>
          <cell r="O775">
            <v>42416</v>
          </cell>
        </row>
        <row r="776">
          <cell r="A776" t="str">
            <v>6206-1</v>
          </cell>
          <cell r="J776" t="str">
            <v>Not Specified</v>
          </cell>
          <cell r="O776">
            <v>42417</v>
          </cell>
        </row>
        <row r="777">
          <cell r="A777" t="str">
            <v>6208-1</v>
          </cell>
          <cell r="J777" t="str">
            <v>Low</v>
          </cell>
          <cell r="O777">
            <v>42421</v>
          </cell>
        </row>
        <row r="778">
          <cell r="A778" t="str">
            <v>6209-1</v>
          </cell>
          <cell r="J778" t="str">
            <v>Not Specified</v>
          </cell>
          <cell r="O778">
            <v>42418</v>
          </cell>
        </row>
        <row r="779">
          <cell r="A779" t="str">
            <v>6211-1</v>
          </cell>
          <cell r="J779" t="str">
            <v>Critical</v>
          </cell>
          <cell r="O779">
            <v>42422</v>
          </cell>
        </row>
        <row r="780">
          <cell r="A780" t="str">
            <v>6213-1</v>
          </cell>
          <cell r="J780" t="str">
            <v>Not Specified</v>
          </cell>
          <cell r="O780">
            <v>42423</v>
          </cell>
        </row>
        <row r="781">
          <cell r="A781" t="str">
            <v>6214-1</v>
          </cell>
          <cell r="J781" t="str">
            <v>Medium</v>
          </cell>
          <cell r="O781">
            <v>42424</v>
          </cell>
        </row>
        <row r="782">
          <cell r="A782" t="str">
            <v>6215-1</v>
          </cell>
          <cell r="J782" t="str">
            <v>Low</v>
          </cell>
          <cell r="O782">
            <v>42433</v>
          </cell>
        </row>
        <row r="783">
          <cell r="A783" t="str">
            <v>6217-1</v>
          </cell>
          <cell r="J783" t="str">
            <v>Medium</v>
          </cell>
          <cell r="O783">
            <v>42429</v>
          </cell>
        </row>
        <row r="784">
          <cell r="A784" t="str">
            <v>6219-1</v>
          </cell>
          <cell r="J784" t="str">
            <v>Low</v>
          </cell>
          <cell r="O784">
            <v>42438</v>
          </cell>
        </row>
        <row r="785">
          <cell r="A785" t="str">
            <v>6220-1</v>
          </cell>
          <cell r="J785" t="str">
            <v>Low</v>
          </cell>
          <cell r="O785">
            <v>42440</v>
          </cell>
        </row>
        <row r="786">
          <cell r="A786" t="str">
            <v>6221-1</v>
          </cell>
          <cell r="J786" t="str">
            <v>Not Specified</v>
          </cell>
          <cell r="O786">
            <v>42436</v>
          </cell>
        </row>
        <row r="787">
          <cell r="A787" t="str">
            <v>6222-1</v>
          </cell>
          <cell r="J787" t="str">
            <v>Medium</v>
          </cell>
          <cell r="O787">
            <v>42437</v>
          </cell>
        </row>
        <row r="788">
          <cell r="A788" t="str">
            <v>6223-1</v>
          </cell>
          <cell r="J788" t="str">
            <v>Medium</v>
          </cell>
          <cell r="O788">
            <v>42439</v>
          </cell>
        </row>
        <row r="789">
          <cell r="A789" t="str">
            <v>6224-1</v>
          </cell>
          <cell r="J789" t="str">
            <v>Medium</v>
          </cell>
          <cell r="O789">
            <v>42442</v>
          </cell>
        </row>
        <row r="790">
          <cell r="A790" t="str">
            <v>6225-1</v>
          </cell>
          <cell r="J790" t="str">
            <v>Medium</v>
          </cell>
          <cell r="O790">
            <v>42441</v>
          </cell>
        </row>
        <row r="791">
          <cell r="A791" t="str">
            <v>6226-1</v>
          </cell>
          <cell r="J791" t="str">
            <v>Low</v>
          </cell>
          <cell r="O791">
            <v>42446</v>
          </cell>
        </row>
        <row r="792">
          <cell r="A792" t="str">
            <v>6227-1</v>
          </cell>
          <cell r="J792" t="str">
            <v>Low</v>
          </cell>
          <cell r="O792">
            <v>42447</v>
          </cell>
        </row>
        <row r="793">
          <cell r="A793" t="str">
            <v>6228-1</v>
          </cell>
          <cell r="J793" t="str">
            <v>Critical</v>
          </cell>
          <cell r="O793">
            <v>42448</v>
          </cell>
        </row>
        <row r="794">
          <cell r="A794" t="str">
            <v>6228-1</v>
          </cell>
          <cell r="J794" t="str">
            <v>Critical</v>
          </cell>
          <cell r="O794">
            <v>42449</v>
          </cell>
        </row>
        <row r="795">
          <cell r="A795" t="str">
            <v>6230-1</v>
          </cell>
          <cell r="J795" t="str">
            <v>Medium</v>
          </cell>
          <cell r="O795">
            <v>42447</v>
          </cell>
        </row>
        <row r="796">
          <cell r="A796" t="str">
            <v>6231-1</v>
          </cell>
          <cell r="J796" t="str">
            <v>Low</v>
          </cell>
          <cell r="O796">
            <v>42452</v>
          </cell>
        </row>
        <row r="797">
          <cell r="A797" t="str">
            <v>6232-1</v>
          </cell>
          <cell r="J797" t="str">
            <v>High</v>
          </cell>
          <cell r="O797">
            <v>42447</v>
          </cell>
        </row>
        <row r="798">
          <cell r="A798" t="str">
            <v>6234-1</v>
          </cell>
          <cell r="J798" t="str">
            <v>Not Specified</v>
          </cell>
          <cell r="O798">
            <v>42451</v>
          </cell>
        </row>
        <row r="799">
          <cell r="A799" t="str">
            <v>6235-1</v>
          </cell>
          <cell r="J799" t="str">
            <v>Medium</v>
          </cell>
          <cell r="O799">
            <v>42451</v>
          </cell>
        </row>
        <row r="800">
          <cell r="A800" t="str">
            <v>6237-1</v>
          </cell>
          <cell r="J800" t="str">
            <v>Not Specified</v>
          </cell>
          <cell r="O800">
            <v>42454</v>
          </cell>
        </row>
        <row r="801">
          <cell r="A801" t="str">
            <v>6238-1</v>
          </cell>
          <cell r="J801" t="str">
            <v>Low</v>
          </cell>
          <cell r="O801">
            <v>42457</v>
          </cell>
        </row>
        <row r="802">
          <cell r="A802" t="str">
            <v>6240-1</v>
          </cell>
          <cell r="J802" t="str">
            <v>Critical</v>
          </cell>
          <cell r="O802">
            <v>42457</v>
          </cell>
        </row>
        <row r="803">
          <cell r="A803" t="str">
            <v>6242-1</v>
          </cell>
          <cell r="J803" t="str">
            <v>High</v>
          </cell>
          <cell r="O803">
            <v>42457</v>
          </cell>
        </row>
        <row r="804">
          <cell r="A804" t="str">
            <v>6243-1</v>
          </cell>
          <cell r="J804" t="str">
            <v>Low</v>
          </cell>
          <cell r="O804">
            <v>42463</v>
          </cell>
        </row>
        <row r="805">
          <cell r="A805" t="str">
            <v>6244-1</v>
          </cell>
          <cell r="J805" t="str">
            <v>Critical</v>
          </cell>
          <cell r="O805">
            <v>42459</v>
          </cell>
        </row>
        <row r="806">
          <cell r="A806" t="str">
            <v>6246-1</v>
          </cell>
          <cell r="J806" t="str">
            <v>Low</v>
          </cell>
          <cell r="O806">
            <v>42460</v>
          </cell>
        </row>
        <row r="807">
          <cell r="A807" t="str">
            <v>6248-1</v>
          </cell>
          <cell r="J807" t="str">
            <v>Not Specified</v>
          </cell>
          <cell r="O807">
            <v>42460</v>
          </cell>
        </row>
        <row r="808">
          <cell r="A808" t="str">
            <v>6250-1</v>
          </cell>
          <cell r="J808" t="str">
            <v>Low</v>
          </cell>
          <cell r="O808">
            <v>42470</v>
          </cell>
        </row>
        <row r="809">
          <cell r="A809" t="str">
            <v>6252-1</v>
          </cell>
          <cell r="J809" t="str">
            <v>Low</v>
          </cell>
          <cell r="O809">
            <v>42463</v>
          </cell>
        </row>
        <row r="810">
          <cell r="A810" t="str">
            <v>6254-1</v>
          </cell>
          <cell r="J810" t="str">
            <v>Low</v>
          </cell>
          <cell r="O810">
            <v>42471</v>
          </cell>
        </row>
        <row r="811">
          <cell r="A811" t="str">
            <v>6256-1</v>
          </cell>
          <cell r="J811" t="str">
            <v>Not Specified</v>
          </cell>
          <cell r="O811">
            <v>42468</v>
          </cell>
        </row>
        <row r="812">
          <cell r="A812" t="str">
            <v>6257-1</v>
          </cell>
          <cell r="J812" t="str">
            <v>Critical</v>
          </cell>
          <cell r="O812">
            <v>42472</v>
          </cell>
        </row>
        <row r="813">
          <cell r="A813" t="str">
            <v>6258-1</v>
          </cell>
          <cell r="J813" t="str">
            <v>Not Specified</v>
          </cell>
          <cell r="O813">
            <v>42473</v>
          </cell>
        </row>
        <row r="814">
          <cell r="A814" t="str">
            <v>6260-1</v>
          </cell>
          <cell r="J814" t="str">
            <v>Critical</v>
          </cell>
          <cell r="O814">
            <v>42471</v>
          </cell>
        </row>
        <row r="815">
          <cell r="A815" t="str">
            <v>6261-1</v>
          </cell>
          <cell r="J815" t="str">
            <v>High</v>
          </cell>
          <cell r="O815">
            <v>42472</v>
          </cell>
        </row>
        <row r="816">
          <cell r="A816" t="str">
            <v>6263-1</v>
          </cell>
          <cell r="J816" t="str">
            <v>Critical</v>
          </cell>
          <cell r="O816">
            <v>42475</v>
          </cell>
        </row>
        <row r="817">
          <cell r="A817" t="str">
            <v>6264-1</v>
          </cell>
          <cell r="J817" t="str">
            <v>Low</v>
          </cell>
          <cell r="O817">
            <v>42479</v>
          </cell>
        </row>
        <row r="818">
          <cell r="A818" t="str">
            <v>6266-1</v>
          </cell>
          <cell r="J818" t="str">
            <v>Medium</v>
          </cell>
          <cell r="O818">
            <v>42479</v>
          </cell>
        </row>
        <row r="819">
          <cell r="A819" t="str">
            <v>6266-2</v>
          </cell>
          <cell r="J819" t="str">
            <v>Medium</v>
          </cell>
          <cell r="O819">
            <v>42480</v>
          </cell>
        </row>
        <row r="820">
          <cell r="A820" t="str">
            <v>6269-1</v>
          </cell>
          <cell r="J820" t="str">
            <v>Not Specified</v>
          </cell>
          <cell r="O820">
            <v>42484</v>
          </cell>
        </row>
        <row r="821">
          <cell r="A821" t="str">
            <v>6270-1</v>
          </cell>
          <cell r="J821" t="str">
            <v>Not Specified</v>
          </cell>
          <cell r="O821">
            <v>42485</v>
          </cell>
        </row>
        <row r="822">
          <cell r="A822" t="str">
            <v>6272-1</v>
          </cell>
          <cell r="J822" t="str">
            <v>Not Specified</v>
          </cell>
          <cell r="O822">
            <v>42484</v>
          </cell>
        </row>
        <row r="823">
          <cell r="A823" t="str">
            <v>6273-1</v>
          </cell>
          <cell r="J823" t="str">
            <v>High</v>
          </cell>
          <cell r="O823">
            <v>42486</v>
          </cell>
        </row>
        <row r="824">
          <cell r="A824" t="str">
            <v>6274-1</v>
          </cell>
          <cell r="J824" t="str">
            <v>Not Specified</v>
          </cell>
          <cell r="O824">
            <v>42486</v>
          </cell>
        </row>
        <row r="825">
          <cell r="A825" t="str">
            <v>6275-1</v>
          </cell>
          <cell r="J825" t="str">
            <v>Medium</v>
          </cell>
          <cell r="O825">
            <v>42487</v>
          </cell>
        </row>
        <row r="826">
          <cell r="A826" t="str">
            <v>6276-1</v>
          </cell>
          <cell r="J826" t="str">
            <v>High</v>
          </cell>
          <cell r="O826">
            <v>42488</v>
          </cell>
        </row>
        <row r="827">
          <cell r="A827" t="str">
            <v>6278-1</v>
          </cell>
          <cell r="J827" t="str">
            <v>Not Specified</v>
          </cell>
          <cell r="O827">
            <v>42493</v>
          </cell>
        </row>
        <row r="828">
          <cell r="A828" t="str">
            <v>6278-2</v>
          </cell>
          <cell r="J828" t="str">
            <v>Not Specified</v>
          </cell>
          <cell r="O828">
            <v>42492</v>
          </cell>
        </row>
        <row r="829">
          <cell r="A829" t="str">
            <v>6280-1</v>
          </cell>
          <cell r="J829" t="str">
            <v>High</v>
          </cell>
          <cell r="O829">
            <v>42494</v>
          </cell>
        </row>
        <row r="830">
          <cell r="A830" t="str">
            <v>6280-2</v>
          </cell>
          <cell r="J830" t="str">
            <v>High</v>
          </cell>
          <cell r="O830">
            <v>42493</v>
          </cell>
        </row>
        <row r="831">
          <cell r="A831" t="str">
            <v>6281-1</v>
          </cell>
          <cell r="J831" t="str">
            <v>Not Specified</v>
          </cell>
          <cell r="O831">
            <v>42493</v>
          </cell>
        </row>
        <row r="832">
          <cell r="A832" t="str">
            <v>6285-1</v>
          </cell>
          <cell r="J832" t="str">
            <v>Medium</v>
          </cell>
          <cell r="O832">
            <v>42497</v>
          </cell>
        </row>
        <row r="833">
          <cell r="A833" t="str">
            <v>6287-1</v>
          </cell>
          <cell r="J833" t="str">
            <v>Low</v>
          </cell>
          <cell r="O833">
            <v>42502</v>
          </cell>
        </row>
        <row r="834">
          <cell r="A834" t="str">
            <v>6288-1</v>
          </cell>
          <cell r="J834" t="str">
            <v>Low</v>
          </cell>
          <cell r="O834">
            <v>42498</v>
          </cell>
        </row>
        <row r="835">
          <cell r="A835" t="str">
            <v>6290-1</v>
          </cell>
          <cell r="J835" t="str">
            <v>High</v>
          </cell>
          <cell r="O835">
            <v>42501</v>
          </cell>
        </row>
        <row r="836">
          <cell r="A836" t="str">
            <v>6291-1</v>
          </cell>
          <cell r="J836" t="str">
            <v>Not Specified</v>
          </cell>
          <cell r="O836">
            <v>42502</v>
          </cell>
        </row>
        <row r="837">
          <cell r="A837" t="str">
            <v>6293-1</v>
          </cell>
          <cell r="J837" t="str">
            <v>Critical</v>
          </cell>
          <cell r="O837">
            <v>42504</v>
          </cell>
        </row>
        <row r="838">
          <cell r="A838" t="str">
            <v>6294-1</v>
          </cell>
          <cell r="J838" t="str">
            <v>Not Specified</v>
          </cell>
          <cell r="O838">
            <v>42506</v>
          </cell>
        </row>
        <row r="839">
          <cell r="A839" t="str">
            <v>6295-1</v>
          </cell>
          <cell r="J839" t="str">
            <v>Not Specified</v>
          </cell>
          <cell r="O839">
            <v>42506</v>
          </cell>
        </row>
        <row r="840">
          <cell r="A840" t="str">
            <v>6295-1</v>
          </cell>
          <cell r="J840" t="str">
            <v>High</v>
          </cell>
          <cell r="O840">
            <v>42508</v>
          </cell>
        </row>
        <row r="841">
          <cell r="A841" t="str">
            <v>6296-1</v>
          </cell>
          <cell r="J841" t="str">
            <v>Not Specified</v>
          </cell>
          <cell r="O841">
            <v>42510</v>
          </cell>
        </row>
        <row r="842">
          <cell r="A842" t="str">
            <v>6298-1</v>
          </cell>
          <cell r="J842" t="str">
            <v>Medium</v>
          </cell>
          <cell r="O842">
            <v>42510</v>
          </cell>
        </row>
        <row r="843">
          <cell r="A843" t="str">
            <v>6300-1</v>
          </cell>
          <cell r="J843" t="str">
            <v>Critical</v>
          </cell>
          <cell r="O843">
            <v>42512</v>
          </cell>
        </row>
        <row r="844">
          <cell r="A844" t="str">
            <v>6301-1</v>
          </cell>
          <cell r="J844" t="str">
            <v>Critical</v>
          </cell>
          <cell r="O844">
            <v>42511</v>
          </cell>
        </row>
        <row r="845">
          <cell r="A845" t="str">
            <v>6302-1</v>
          </cell>
          <cell r="J845" t="str">
            <v>Critical</v>
          </cell>
          <cell r="O845">
            <v>42512</v>
          </cell>
        </row>
        <row r="846">
          <cell r="A846" t="str">
            <v>6303-1</v>
          </cell>
          <cell r="J846" t="str">
            <v>Medium</v>
          </cell>
          <cell r="O846">
            <v>42514</v>
          </cell>
        </row>
        <row r="847">
          <cell r="A847" t="str">
            <v>6304-1</v>
          </cell>
          <cell r="J847" t="str">
            <v>Not Specified</v>
          </cell>
          <cell r="O847">
            <v>42513</v>
          </cell>
        </row>
        <row r="848">
          <cell r="A848" t="str">
            <v>6306-1</v>
          </cell>
          <cell r="J848" t="str">
            <v>High</v>
          </cell>
          <cell r="O848">
            <v>42514</v>
          </cell>
        </row>
        <row r="849">
          <cell r="A849" t="str">
            <v>6307-1</v>
          </cell>
          <cell r="J849" t="str">
            <v>Medium</v>
          </cell>
          <cell r="O849">
            <v>42517</v>
          </cell>
        </row>
        <row r="850">
          <cell r="A850" t="str">
            <v>6309-1</v>
          </cell>
          <cell r="J850" t="str">
            <v>Not Specified</v>
          </cell>
          <cell r="O850">
            <v>42517</v>
          </cell>
        </row>
        <row r="851">
          <cell r="A851" t="str">
            <v>6311-1</v>
          </cell>
          <cell r="J851" t="str">
            <v>Medium</v>
          </cell>
          <cell r="O851">
            <v>42520</v>
          </cell>
        </row>
        <row r="852">
          <cell r="A852" t="str">
            <v>6313-1</v>
          </cell>
          <cell r="J852" t="str">
            <v>Medium</v>
          </cell>
          <cell r="O852">
            <v>42520</v>
          </cell>
        </row>
        <row r="853">
          <cell r="A853" t="str">
            <v>6315-1</v>
          </cell>
          <cell r="J853" t="str">
            <v>Low</v>
          </cell>
          <cell r="O853">
            <v>42523</v>
          </cell>
        </row>
        <row r="854">
          <cell r="A854" t="str">
            <v>6316-1</v>
          </cell>
          <cell r="J854" t="str">
            <v>High</v>
          </cell>
          <cell r="O854">
            <v>42524</v>
          </cell>
        </row>
        <row r="855">
          <cell r="A855" t="str">
            <v>6317-1</v>
          </cell>
          <cell r="J855" t="str">
            <v>Critical</v>
          </cell>
          <cell r="O855">
            <v>42525</v>
          </cell>
        </row>
        <row r="856">
          <cell r="A856" t="str">
            <v>6319-1</v>
          </cell>
          <cell r="J856" t="str">
            <v>Critical</v>
          </cell>
          <cell r="O856">
            <v>42525</v>
          </cell>
        </row>
        <row r="857">
          <cell r="A857" t="str">
            <v>6320-1</v>
          </cell>
          <cell r="J857" t="str">
            <v>Not Specified</v>
          </cell>
          <cell r="O857">
            <v>42526</v>
          </cell>
        </row>
        <row r="858">
          <cell r="A858" t="str">
            <v>6321-1</v>
          </cell>
          <cell r="J858" t="str">
            <v>Critical</v>
          </cell>
          <cell r="O858">
            <v>42533</v>
          </cell>
        </row>
        <row r="859">
          <cell r="A859" t="str">
            <v>6322-1</v>
          </cell>
          <cell r="J859" t="str">
            <v>Critical</v>
          </cell>
          <cell r="O859">
            <v>42536</v>
          </cell>
        </row>
        <row r="860">
          <cell r="A860" t="str">
            <v>6324-1</v>
          </cell>
          <cell r="J860" t="str">
            <v>Low</v>
          </cell>
          <cell r="O860">
            <v>42535</v>
          </cell>
        </row>
        <row r="861">
          <cell r="A861" t="str">
            <v>6325-1</v>
          </cell>
          <cell r="J861" t="str">
            <v>High</v>
          </cell>
          <cell r="O861">
            <v>42537</v>
          </cell>
        </row>
        <row r="862">
          <cell r="A862" t="str">
            <v>6325-2</v>
          </cell>
          <cell r="J862" t="str">
            <v>High</v>
          </cell>
          <cell r="O862">
            <v>42537</v>
          </cell>
        </row>
        <row r="863">
          <cell r="A863" t="str">
            <v>6327-1</v>
          </cell>
          <cell r="J863" t="str">
            <v>Critical</v>
          </cell>
          <cell r="O863">
            <v>42536</v>
          </cell>
        </row>
        <row r="864">
          <cell r="A864" t="str">
            <v>6328-1</v>
          </cell>
          <cell r="J864" t="str">
            <v>Low</v>
          </cell>
          <cell r="O864">
            <v>42540</v>
          </cell>
        </row>
        <row r="865">
          <cell r="A865" t="str">
            <v>6329-1</v>
          </cell>
          <cell r="J865" t="str">
            <v>Low</v>
          </cell>
          <cell r="O865">
            <v>42538</v>
          </cell>
        </row>
        <row r="866">
          <cell r="A866" t="str">
            <v>6330-1</v>
          </cell>
          <cell r="J866" t="str">
            <v>Not Specified</v>
          </cell>
          <cell r="O866">
            <v>42538</v>
          </cell>
        </row>
        <row r="867">
          <cell r="A867" t="str">
            <v>6332-1</v>
          </cell>
          <cell r="J867" t="str">
            <v>Low</v>
          </cell>
          <cell r="O867">
            <v>42541</v>
          </cell>
        </row>
        <row r="868">
          <cell r="A868" t="str">
            <v>6333-1</v>
          </cell>
          <cell r="J868" t="str">
            <v>Medium</v>
          </cell>
          <cell r="O868">
            <v>42541</v>
          </cell>
        </row>
        <row r="869">
          <cell r="A869" t="str">
            <v>6335-1</v>
          </cell>
          <cell r="J869" t="str">
            <v>High</v>
          </cell>
          <cell r="O869">
            <v>42542</v>
          </cell>
        </row>
        <row r="870">
          <cell r="A870" t="str">
            <v>6336-1</v>
          </cell>
          <cell r="J870" t="str">
            <v>Medium</v>
          </cell>
          <cell r="O870">
            <v>42541</v>
          </cell>
        </row>
        <row r="871">
          <cell r="A871" t="str">
            <v>6336-2</v>
          </cell>
          <cell r="J871" t="str">
            <v>Medium</v>
          </cell>
          <cell r="O871">
            <v>42544</v>
          </cell>
        </row>
        <row r="872">
          <cell r="A872" t="str">
            <v>6337-1</v>
          </cell>
          <cell r="J872" t="str">
            <v>Not Specified</v>
          </cell>
          <cell r="O872">
            <v>42548</v>
          </cell>
        </row>
        <row r="873">
          <cell r="A873" t="str">
            <v>6338-1</v>
          </cell>
          <cell r="J873" t="str">
            <v>Medium</v>
          </cell>
          <cell r="O873">
            <v>42551</v>
          </cell>
        </row>
        <row r="874">
          <cell r="A874" t="str">
            <v>6339-1</v>
          </cell>
          <cell r="J874" t="str">
            <v>Low</v>
          </cell>
          <cell r="O874">
            <v>42555</v>
          </cell>
        </row>
        <row r="875">
          <cell r="A875" t="str">
            <v>6339-2</v>
          </cell>
          <cell r="J875" t="str">
            <v>Low</v>
          </cell>
          <cell r="O875">
            <v>42554</v>
          </cell>
        </row>
        <row r="876">
          <cell r="A876" t="str">
            <v>6340-1</v>
          </cell>
          <cell r="J876" t="str">
            <v>Critical</v>
          </cell>
          <cell r="O876">
            <v>42552</v>
          </cell>
        </row>
        <row r="877">
          <cell r="A877" t="str">
            <v>6342-1</v>
          </cell>
          <cell r="J877" t="str">
            <v>Low</v>
          </cell>
          <cell r="O877">
            <v>42553</v>
          </cell>
        </row>
        <row r="878">
          <cell r="A878" t="str">
            <v>6343-1</v>
          </cell>
          <cell r="J878" t="str">
            <v>High</v>
          </cell>
          <cell r="O878">
            <v>42552</v>
          </cell>
        </row>
        <row r="879">
          <cell r="A879" t="str">
            <v>6345-1</v>
          </cell>
          <cell r="J879" t="str">
            <v>High</v>
          </cell>
          <cell r="O879">
            <v>42555</v>
          </cell>
        </row>
        <row r="880">
          <cell r="A880" t="str">
            <v>6346-1</v>
          </cell>
          <cell r="J880" t="str">
            <v>Critical</v>
          </cell>
          <cell r="O880">
            <v>42555</v>
          </cell>
        </row>
        <row r="881">
          <cell r="A881" t="str">
            <v>6347-1</v>
          </cell>
          <cell r="J881" t="str">
            <v>Low</v>
          </cell>
          <cell r="O881">
            <v>42560</v>
          </cell>
        </row>
        <row r="882">
          <cell r="A882" t="str">
            <v>6348-1</v>
          </cell>
          <cell r="J882" t="str">
            <v>Medium</v>
          </cell>
          <cell r="O882">
            <v>42556</v>
          </cell>
        </row>
        <row r="883">
          <cell r="A883" t="str">
            <v>6349-1</v>
          </cell>
          <cell r="J883" t="str">
            <v>Not Specified</v>
          </cell>
          <cell r="O883">
            <v>42558</v>
          </cell>
        </row>
        <row r="884">
          <cell r="A884" t="str">
            <v>6351-1</v>
          </cell>
          <cell r="J884" t="str">
            <v>High</v>
          </cell>
          <cell r="O884">
            <v>42559</v>
          </cell>
        </row>
        <row r="885">
          <cell r="A885" t="str">
            <v>6352-1</v>
          </cell>
          <cell r="J885" t="str">
            <v>Medium</v>
          </cell>
          <cell r="O885">
            <v>42563</v>
          </cell>
        </row>
        <row r="886">
          <cell r="A886" t="str">
            <v>6353-1</v>
          </cell>
          <cell r="J886" t="str">
            <v>Medium</v>
          </cell>
          <cell r="O886">
            <v>42564</v>
          </cell>
        </row>
        <row r="887">
          <cell r="A887" t="str">
            <v>6354-1</v>
          </cell>
          <cell r="J887" t="str">
            <v>High</v>
          </cell>
          <cell r="O887">
            <v>42569</v>
          </cell>
        </row>
        <row r="888">
          <cell r="A888" t="str">
            <v>6355-1</v>
          </cell>
          <cell r="J888" t="str">
            <v>Not Specified</v>
          </cell>
          <cell r="O888">
            <v>42569</v>
          </cell>
        </row>
        <row r="889">
          <cell r="A889" t="str">
            <v>6356-1</v>
          </cell>
          <cell r="J889" t="str">
            <v>Critical</v>
          </cell>
          <cell r="O889">
            <v>42580</v>
          </cell>
        </row>
        <row r="890">
          <cell r="A890" t="str">
            <v>6358-1</v>
          </cell>
          <cell r="J890" t="str">
            <v>Medium</v>
          </cell>
          <cell r="O890">
            <v>42581</v>
          </cell>
        </row>
        <row r="891">
          <cell r="A891" t="str">
            <v>6359-1</v>
          </cell>
          <cell r="J891" t="str">
            <v>Not Specified</v>
          </cell>
          <cell r="O891">
            <v>42586</v>
          </cell>
        </row>
        <row r="892">
          <cell r="A892" t="str">
            <v>6361-1</v>
          </cell>
          <cell r="J892" t="str">
            <v>Not Specified</v>
          </cell>
          <cell r="O892">
            <v>42586</v>
          </cell>
        </row>
        <row r="893">
          <cell r="A893" t="str">
            <v>6362-1</v>
          </cell>
          <cell r="J893" t="str">
            <v>High</v>
          </cell>
          <cell r="O893">
            <v>42588</v>
          </cell>
        </row>
        <row r="894">
          <cell r="A894" t="str">
            <v>6364-1</v>
          </cell>
          <cell r="J894" t="str">
            <v>High</v>
          </cell>
          <cell r="O894">
            <v>42588</v>
          </cell>
        </row>
        <row r="895">
          <cell r="A895" t="str">
            <v>6365-1</v>
          </cell>
          <cell r="J895" t="str">
            <v>Not Specified</v>
          </cell>
          <cell r="O895">
            <v>42590</v>
          </cell>
        </row>
        <row r="896">
          <cell r="A896" t="str">
            <v>6367-1</v>
          </cell>
          <cell r="J896" t="str">
            <v>High</v>
          </cell>
          <cell r="O896">
            <v>42591</v>
          </cell>
        </row>
        <row r="897">
          <cell r="A897" t="str">
            <v>6369-1</v>
          </cell>
          <cell r="J897" t="str">
            <v>High</v>
          </cell>
          <cell r="O897">
            <v>42595</v>
          </cell>
        </row>
        <row r="898">
          <cell r="A898" t="str">
            <v>6370-1</v>
          </cell>
          <cell r="J898" t="str">
            <v>Medium</v>
          </cell>
          <cell r="O898">
            <v>42595</v>
          </cell>
        </row>
        <row r="899">
          <cell r="A899" t="str">
            <v>6371-1</v>
          </cell>
          <cell r="J899" t="str">
            <v>Low</v>
          </cell>
          <cell r="O899">
            <v>42602</v>
          </cell>
        </row>
        <row r="900">
          <cell r="A900" t="str">
            <v>6373-1</v>
          </cell>
          <cell r="J900" t="str">
            <v>High</v>
          </cell>
          <cell r="O900">
            <v>42600</v>
          </cell>
        </row>
        <row r="901">
          <cell r="A901" t="str">
            <v>6374-1</v>
          </cell>
          <cell r="J901" t="str">
            <v>High</v>
          </cell>
          <cell r="O901">
            <v>42602</v>
          </cell>
        </row>
        <row r="902">
          <cell r="A902" t="str">
            <v>6376-1</v>
          </cell>
          <cell r="J902" t="str">
            <v>Low</v>
          </cell>
          <cell r="O902">
            <v>42604</v>
          </cell>
        </row>
        <row r="903">
          <cell r="A903" t="str">
            <v>6377-1</v>
          </cell>
          <cell r="J903" t="str">
            <v>Low</v>
          </cell>
          <cell r="O903">
            <v>42607</v>
          </cell>
        </row>
        <row r="904">
          <cell r="A904" t="str">
            <v>6379-1</v>
          </cell>
          <cell r="J904" t="str">
            <v>Not Specified</v>
          </cell>
          <cell r="O904">
            <v>42607</v>
          </cell>
        </row>
        <row r="905">
          <cell r="A905" t="str">
            <v>6380-1</v>
          </cell>
          <cell r="J905" t="str">
            <v>Low</v>
          </cell>
          <cell r="O905">
            <v>42606</v>
          </cell>
        </row>
        <row r="906">
          <cell r="A906" t="str">
            <v>6382-1</v>
          </cell>
          <cell r="J906" t="str">
            <v>Not Specified</v>
          </cell>
          <cell r="O906">
            <v>42609</v>
          </cell>
        </row>
        <row r="907">
          <cell r="A907" t="str">
            <v>6384-1</v>
          </cell>
          <cell r="J907" t="str">
            <v>Low</v>
          </cell>
          <cell r="O907">
            <v>42615</v>
          </cell>
        </row>
        <row r="908">
          <cell r="A908" t="str">
            <v>6384-2</v>
          </cell>
          <cell r="J908" t="str">
            <v>Low</v>
          </cell>
          <cell r="O908">
            <v>42615</v>
          </cell>
        </row>
        <row r="909">
          <cell r="A909" t="str">
            <v>6387-1</v>
          </cell>
          <cell r="J909" t="str">
            <v>Medium</v>
          </cell>
          <cell r="O909">
            <v>42606</v>
          </cell>
        </row>
        <row r="910">
          <cell r="A910" t="str">
            <v>6388-1</v>
          </cell>
          <cell r="J910" t="str">
            <v>Medium</v>
          </cell>
          <cell r="O910">
            <v>42607</v>
          </cell>
        </row>
        <row r="911">
          <cell r="A911" t="str">
            <v>6389-1</v>
          </cell>
          <cell r="J911" t="str">
            <v>High</v>
          </cell>
          <cell r="O911">
            <v>42610</v>
          </cell>
        </row>
        <row r="912">
          <cell r="A912" t="str">
            <v>6390-1</v>
          </cell>
          <cell r="J912" t="str">
            <v>Critical</v>
          </cell>
          <cell r="O912">
            <v>42615</v>
          </cell>
        </row>
        <row r="913">
          <cell r="A913" t="str">
            <v>6391-1</v>
          </cell>
          <cell r="J913" t="str">
            <v>Not Specified</v>
          </cell>
          <cell r="O913">
            <v>42618</v>
          </cell>
        </row>
        <row r="914">
          <cell r="A914" t="str">
            <v>6392-1</v>
          </cell>
          <cell r="J914" t="str">
            <v>Medium</v>
          </cell>
          <cell r="O914">
            <v>42620</v>
          </cell>
        </row>
        <row r="915">
          <cell r="A915" t="str">
            <v>6393-1</v>
          </cell>
          <cell r="J915" t="str">
            <v>Medium</v>
          </cell>
          <cell r="O915">
            <v>42620</v>
          </cell>
        </row>
        <row r="916">
          <cell r="A916" t="str">
            <v>6394-1</v>
          </cell>
          <cell r="J916" t="str">
            <v>Medium</v>
          </cell>
          <cell r="O916">
            <v>42621</v>
          </cell>
        </row>
        <row r="917">
          <cell r="A917" t="str">
            <v>6395-1</v>
          </cell>
          <cell r="J917" t="str">
            <v>High</v>
          </cell>
          <cell r="O917">
            <v>42621</v>
          </cell>
        </row>
        <row r="918">
          <cell r="A918" t="str">
            <v>6396-1</v>
          </cell>
          <cell r="J918" t="str">
            <v>Low</v>
          </cell>
          <cell r="O918">
            <v>42633</v>
          </cell>
        </row>
        <row r="919">
          <cell r="A919" t="str">
            <v>6397-1</v>
          </cell>
          <cell r="J919" t="str">
            <v>High</v>
          </cell>
          <cell r="O919">
            <v>42629</v>
          </cell>
        </row>
        <row r="920">
          <cell r="A920" t="str">
            <v>6399-1</v>
          </cell>
          <cell r="J920" t="str">
            <v>High</v>
          </cell>
          <cell r="O920">
            <v>42629</v>
          </cell>
        </row>
        <row r="921">
          <cell r="A921" t="str">
            <v>6401-1</v>
          </cell>
          <cell r="J921" t="str">
            <v>Low</v>
          </cell>
          <cell r="O921">
            <v>42632</v>
          </cell>
        </row>
        <row r="922">
          <cell r="A922" t="str">
            <v>6402-1</v>
          </cell>
          <cell r="J922" t="str">
            <v>Low</v>
          </cell>
          <cell r="O922">
            <v>42631</v>
          </cell>
        </row>
        <row r="923">
          <cell r="A923" t="str">
            <v>6403-1</v>
          </cell>
          <cell r="J923" t="str">
            <v>Medium</v>
          </cell>
          <cell r="O923">
            <v>42633</v>
          </cell>
        </row>
        <row r="924">
          <cell r="A924" t="str">
            <v>6403-2</v>
          </cell>
          <cell r="J924" t="str">
            <v>Medium</v>
          </cell>
          <cell r="O924">
            <v>42632</v>
          </cell>
        </row>
        <row r="925">
          <cell r="A925" t="str">
            <v>6407-1</v>
          </cell>
          <cell r="J925" t="str">
            <v>Low</v>
          </cell>
          <cell r="O925">
            <v>42633</v>
          </cell>
        </row>
        <row r="926">
          <cell r="A926" t="str">
            <v>6409-1</v>
          </cell>
          <cell r="J926" t="str">
            <v>Low</v>
          </cell>
          <cell r="O926">
            <v>42633</v>
          </cell>
        </row>
        <row r="927">
          <cell r="A927" t="str">
            <v>6411-1</v>
          </cell>
          <cell r="J927" t="str">
            <v>Medium</v>
          </cell>
          <cell r="O927">
            <v>42634</v>
          </cell>
        </row>
        <row r="928">
          <cell r="A928" t="str">
            <v>6413-1</v>
          </cell>
          <cell r="J928" t="str">
            <v>Medium</v>
          </cell>
          <cell r="O928">
            <v>42636</v>
          </cell>
        </row>
        <row r="929">
          <cell r="A929" t="str">
            <v>6414-1</v>
          </cell>
          <cell r="J929" t="str">
            <v>Medium</v>
          </cell>
          <cell r="O929">
            <v>42639</v>
          </cell>
        </row>
        <row r="930">
          <cell r="A930" t="str">
            <v>6415-1</v>
          </cell>
          <cell r="J930" t="str">
            <v>Critical</v>
          </cell>
          <cell r="O930">
            <v>42639</v>
          </cell>
        </row>
        <row r="931">
          <cell r="A931" t="str">
            <v>6417-1</v>
          </cell>
          <cell r="J931" t="str">
            <v>Medium</v>
          </cell>
          <cell r="O931">
            <v>42641</v>
          </cell>
        </row>
        <row r="932">
          <cell r="A932" t="str">
            <v>6417-2</v>
          </cell>
          <cell r="J932" t="str">
            <v>Medium</v>
          </cell>
          <cell r="O932">
            <v>42640</v>
          </cell>
        </row>
        <row r="933">
          <cell r="A933" t="str">
            <v>6418-1</v>
          </cell>
          <cell r="J933" t="str">
            <v>Low</v>
          </cell>
          <cell r="O933">
            <v>42648</v>
          </cell>
        </row>
        <row r="934">
          <cell r="A934" t="str">
            <v>6422-1</v>
          </cell>
          <cell r="J934" t="str">
            <v>High</v>
          </cell>
          <cell r="O934">
            <v>42643</v>
          </cell>
        </row>
        <row r="935">
          <cell r="A935" t="str">
            <v>6423-1</v>
          </cell>
          <cell r="J935" t="str">
            <v>High</v>
          </cell>
          <cell r="O935">
            <v>42645</v>
          </cell>
        </row>
        <row r="936">
          <cell r="A936" t="str">
            <v>6425-1</v>
          </cell>
          <cell r="J936" t="str">
            <v>Medium</v>
          </cell>
          <cell r="O936">
            <v>42645</v>
          </cell>
        </row>
        <row r="937">
          <cell r="A937" t="str">
            <v>6426-1</v>
          </cell>
          <cell r="J937" t="str">
            <v>Medium</v>
          </cell>
          <cell r="O937">
            <v>42645</v>
          </cell>
        </row>
        <row r="938">
          <cell r="A938" t="str">
            <v>6427-1</v>
          </cell>
          <cell r="J938" t="str">
            <v>High</v>
          </cell>
          <cell r="O938">
            <v>42651</v>
          </cell>
        </row>
        <row r="939">
          <cell r="A939" t="str">
            <v>6429-1</v>
          </cell>
          <cell r="J939" t="str">
            <v>High</v>
          </cell>
          <cell r="O939">
            <v>42651</v>
          </cell>
        </row>
        <row r="940">
          <cell r="A940" t="str">
            <v>6430-1</v>
          </cell>
          <cell r="J940" t="str">
            <v>Low</v>
          </cell>
          <cell r="O940">
            <v>42658</v>
          </cell>
        </row>
        <row r="941">
          <cell r="A941" t="str">
            <v>6432-1</v>
          </cell>
          <cell r="J941" t="str">
            <v>Not Specified</v>
          </cell>
          <cell r="O941">
            <v>42657</v>
          </cell>
        </row>
        <row r="942">
          <cell r="A942" t="str">
            <v>6433-1</v>
          </cell>
          <cell r="J942" t="str">
            <v>Low</v>
          </cell>
          <cell r="O942">
            <v>42661</v>
          </cell>
        </row>
        <row r="943">
          <cell r="A943" t="str">
            <v>6434-1</v>
          </cell>
          <cell r="J943" t="str">
            <v>Medium</v>
          </cell>
          <cell r="O943">
            <v>42660</v>
          </cell>
        </row>
        <row r="944">
          <cell r="A944" t="str">
            <v>6436-1</v>
          </cell>
          <cell r="J944" t="str">
            <v>Not Specified</v>
          </cell>
          <cell r="O944">
            <v>42658</v>
          </cell>
        </row>
        <row r="945">
          <cell r="A945" t="str">
            <v>6437-1</v>
          </cell>
          <cell r="J945" t="str">
            <v>Low</v>
          </cell>
          <cell r="O945">
            <v>42658</v>
          </cell>
        </row>
        <row r="946">
          <cell r="A946" t="str">
            <v>6437-2</v>
          </cell>
          <cell r="J946" t="str">
            <v>Low</v>
          </cell>
          <cell r="O946">
            <v>42662</v>
          </cell>
        </row>
        <row r="947">
          <cell r="A947" t="str">
            <v>6438-1</v>
          </cell>
          <cell r="J947" t="str">
            <v>Medium</v>
          </cell>
          <cell r="O947">
            <v>42661</v>
          </cell>
        </row>
        <row r="948">
          <cell r="A948" t="str">
            <v>6440-1</v>
          </cell>
          <cell r="J948" t="str">
            <v>Medium</v>
          </cell>
          <cell r="O948">
            <v>42664</v>
          </cell>
        </row>
        <row r="949">
          <cell r="A949" t="str">
            <v>6442-1</v>
          </cell>
          <cell r="J949" t="str">
            <v>Critical</v>
          </cell>
          <cell r="O949">
            <v>42664</v>
          </cell>
        </row>
        <row r="950">
          <cell r="A950" t="str">
            <v>6443-1</v>
          </cell>
          <cell r="J950" t="str">
            <v>Not Specified</v>
          </cell>
          <cell r="O950">
            <v>42663</v>
          </cell>
        </row>
        <row r="951">
          <cell r="A951" t="str">
            <v>6445-1</v>
          </cell>
          <cell r="J951" t="str">
            <v>Not Specified</v>
          </cell>
          <cell r="O951">
            <v>42667</v>
          </cell>
        </row>
        <row r="952">
          <cell r="A952" t="str">
            <v>6447-1</v>
          </cell>
          <cell r="J952" t="str">
            <v>Critical</v>
          </cell>
          <cell r="O952">
            <v>42668</v>
          </cell>
        </row>
        <row r="953">
          <cell r="A953" t="str">
            <v>6449-1</v>
          </cell>
          <cell r="J953" t="str">
            <v>Low</v>
          </cell>
          <cell r="O953">
            <v>42673</v>
          </cell>
        </row>
        <row r="954">
          <cell r="A954" t="str">
            <v>6451-1</v>
          </cell>
          <cell r="J954" t="str">
            <v>Medium</v>
          </cell>
          <cell r="O954">
            <v>42668</v>
          </cell>
        </row>
        <row r="955">
          <cell r="A955" t="str">
            <v>6453-1</v>
          </cell>
          <cell r="J955" t="str">
            <v>Critical</v>
          </cell>
          <cell r="O955">
            <v>42670</v>
          </cell>
        </row>
        <row r="956">
          <cell r="A956" t="str">
            <v>6455-1</v>
          </cell>
          <cell r="J956" t="str">
            <v>High</v>
          </cell>
          <cell r="O956">
            <v>42670</v>
          </cell>
        </row>
        <row r="957">
          <cell r="A957" t="str">
            <v>6457-1</v>
          </cell>
          <cell r="J957" t="str">
            <v>Medium</v>
          </cell>
          <cell r="O957">
            <v>42671</v>
          </cell>
        </row>
        <row r="958">
          <cell r="A958" t="str">
            <v>6457-2</v>
          </cell>
          <cell r="J958" t="str">
            <v>Medium</v>
          </cell>
          <cell r="O958">
            <v>42670</v>
          </cell>
        </row>
        <row r="959">
          <cell r="A959" t="str">
            <v>6460-1</v>
          </cell>
          <cell r="J959" t="str">
            <v>Low</v>
          </cell>
          <cell r="O959">
            <v>42680</v>
          </cell>
        </row>
        <row r="960">
          <cell r="A960" t="str">
            <v>6461-1</v>
          </cell>
          <cell r="J960" t="str">
            <v>Critical</v>
          </cell>
          <cell r="O960">
            <v>42673</v>
          </cell>
        </row>
        <row r="961">
          <cell r="A961" t="str">
            <v>6463-1</v>
          </cell>
          <cell r="J961" t="str">
            <v>Critical</v>
          </cell>
          <cell r="O961">
            <v>42673</v>
          </cell>
        </row>
        <row r="962">
          <cell r="A962" t="str">
            <v>6465-1</v>
          </cell>
          <cell r="J962" t="str">
            <v>Medium</v>
          </cell>
          <cell r="O962">
            <v>42674</v>
          </cell>
        </row>
        <row r="963">
          <cell r="A963" t="str">
            <v>6467-1</v>
          </cell>
          <cell r="J963" t="str">
            <v>Medium</v>
          </cell>
          <cell r="O963">
            <v>42675</v>
          </cell>
        </row>
        <row r="964">
          <cell r="A964" t="str">
            <v>6469-1</v>
          </cell>
          <cell r="J964" t="str">
            <v>Not Specified</v>
          </cell>
          <cell r="O964">
            <v>42677</v>
          </cell>
        </row>
        <row r="965">
          <cell r="A965" t="str">
            <v>6471-1</v>
          </cell>
          <cell r="J965" t="str">
            <v>Critical</v>
          </cell>
          <cell r="O965">
            <v>42677</v>
          </cell>
        </row>
        <row r="966">
          <cell r="A966" t="str">
            <v>6472-1</v>
          </cell>
          <cell r="J966" t="str">
            <v>Not Specified</v>
          </cell>
          <cell r="O966">
            <v>42677</v>
          </cell>
        </row>
        <row r="967">
          <cell r="A967" t="str">
            <v>6473-1</v>
          </cell>
          <cell r="J967" t="str">
            <v>Not Specified</v>
          </cell>
          <cell r="O967">
            <v>42678</v>
          </cell>
        </row>
        <row r="968">
          <cell r="A968" t="str">
            <v>6475-1</v>
          </cell>
          <cell r="J968" t="str">
            <v>Low</v>
          </cell>
          <cell r="O968">
            <v>42680</v>
          </cell>
        </row>
        <row r="969">
          <cell r="A969" t="str">
            <v>6477-1</v>
          </cell>
          <cell r="J969" t="str">
            <v>Not Specified</v>
          </cell>
          <cell r="O969">
            <v>42678</v>
          </cell>
        </row>
        <row r="970">
          <cell r="A970" t="str">
            <v>6479-1</v>
          </cell>
          <cell r="J970" t="str">
            <v>Low</v>
          </cell>
          <cell r="O970">
            <v>42686</v>
          </cell>
        </row>
        <row r="971">
          <cell r="A971" t="str">
            <v>6480-1</v>
          </cell>
          <cell r="J971" t="str">
            <v>Low</v>
          </cell>
          <cell r="O971">
            <v>42687</v>
          </cell>
        </row>
        <row r="972">
          <cell r="A972" t="str">
            <v>6482-1</v>
          </cell>
          <cell r="J972" t="str">
            <v>Low</v>
          </cell>
          <cell r="O972">
            <v>42684</v>
          </cell>
        </row>
        <row r="973">
          <cell r="A973" t="str">
            <v>6483-1</v>
          </cell>
          <cell r="J973" t="str">
            <v>Not Specified</v>
          </cell>
          <cell r="O973">
            <v>42682</v>
          </cell>
        </row>
        <row r="974">
          <cell r="A974" t="str">
            <v>6484-1</v>
          </cell>
          <cell r="J974" t="str">
            <v>High</v>
          </cell>
          <cell r="O974">
            <v>42685</v>
          </cell>
        </row>
        <row r="975">
          <cell r="A975" t="str">
            <v>6485-1</v>
          </cell>
          <cell r="J975" t="str">
            <v>Not Specified</v>
          </cell>
          <cell r="O975">
            <v>42686</v>
          </cell>
        </row>
        <row r="976">
          <cell r="A976" t="str">
            <v>6487-1</v>
          </cell>
          <cell r="J976" t="str">
            <v>Not Specified</v>
          </cell>
          <cell r="O976">
            <v>42686</v>
          </cell>
        </row>
        <row r="977">
          <cell r="A977" t="str">
            <v>6489-1</v>
          </cell>
          <cell r="J977" t="str">
            <v>Low</v>
          </cell>
          <cell r="O977">
            <v>42689</v>
          </cell>
        </row>
        <row r="978">
          <cell r="A978" t="str">
            <v>6491-1</v>
          </cell>
          <cell r="J978" t="str">
            <v>Medium</v>
          </cell>
          <cell r="O978">
            <v>42689</v>
          </cell>
        </row>
        <row r="979">
          <cell r="A979" t="str">
            <v>6493-1</v>
          </cell>
          <cell r="J979" t="str">
            <v>High</v>
          </cell>
          <cell r="O979">
            <v>42690</v>
          </cell>
        </row>
        <row r="980">
          <cell r="A980" t="str">
            <v>6495-1</v>
          </cell>
          <cell r="J980" t="str">
            <v>High</v>
          </cell>
          <cell r="O980">
            <v>42693</v>
          </cell>
        </row>
        <row r="981">
          <cell r="A981" t="str">
            <v>6496-1</v>
          </cell>
          <cell r="J981" t="str">
            <v>Medium</v>
          </cell>
          <cell r="O981">
            <v>42693</v>
          </cell>
        </row>
        <row r="982">
          <cell r="A982" t="str">
            <v>6497-1</v>
          </cell>
          <cell r="J982" t="str">
            <v>Critical</v>
          </cell>
          <cell r="O982">
            <v>42695</v>
          </cell>
        </row>
        <row r="983">
          <cell r="A983" t="str">
            <v>6498-1</v>
          </cell>
          <cell r="J983" t="str">
            <v>Low</v>
          </cell>
          <cell r="O983">
            <v>42701</v>
          </cell>
        </row>
        <row r="984">
          <cell r="A984" t="str">
            <v>6499-1</v>
          </cell>
          <cell r="J984" t="str">
            <v>Critical</v>
          </cell>
          <cell r="O984">
            <v>42699</v>
          </cell>
        </row>
        <row r="985">
          <cell r="A985" t="str">
            <v>6500-1</v>
          </cell>
          <cell r="J985" t="str">
            <v>Medium</v>
          </cell>
          <cell r="O985">
            <v>42702</v>
          </cell>
        </row>
        <row r="986">
          <cell r="A986" t="str">
            <v>6502-1</v>
          </cell>
          <cell r="J986" t="str">
            <v>Medium</v>
          </cell>
          <cell r="O986">
            <v>42702</v>
          </cell>
        </row>
        <row r="987">
          <cell r="A987" t="str">
            <v>6503-1</v>
          </cell>
          <cell r="J987" t="str">
            <v>Low</v>
          </cell>
          <cell r="O987">
            <v>42704</v>
          </cell>
        </row>
        <row r="988">
          <cell r="A988" t="str">
            <v>6504-1</v>
          </cell>
          <cell r="J988" t="str">
            <v>Not Specified</v>
          </cell>
          <cell r="O988">
            <v>42703</v>
          </cell>
        </row>
        <row r="989">
          <cell r="A989" t="str">
            <v>6505-1</v>
          </cell>
          <cell r="J989" t="str">
            <v>Low</v>
          </cell>
          <cell r="O989">
            <v>42701</v>
          </cell>
        </row>
        <row r="990">
          <cell r="A990" t="str">
            <v>6506-1</v>
          </cell>
          <cell r="J990" t="str">
            <v>Critical</v>
          </cell>
          <cell r="O990">
            <v>42703</v>
          </cell>
        </row>
        <row r="991">
          <cell r="A991" t="str">
            <v>6507-1</v>
          </cell>
          <cell r="J991" t="str">
            <v>Critical</v>
          </cell>
          <cell r="O991">
            <v>42705</v>
          </cell>
        </row>
        <row r="992">
          <cell r="A992" t="str">
            <v>6508-1</v>
          </cell>
          <cell r="J992" t="str">
            <v>Not Specified</v>
          </cell>
          <cell r="O992">
            <v>42704</v>
          </cell>
        </row>
        <row r="993">
          <cell r="A993" t="str">
            <v>6509-1</v>
          </cell>
          <cell r="J993" t="str">
            <v>High</v>
          </cell>
          <cell r="O993">
            <v>42706</v>
          </cell>
        </row>
        <row r="994">
          <cell r="A994" t="str">
            <v>6510-1</v>
          </cell>
          <cell r="J994" t="str">
            <v>Medium</v>
          </cell>
          <cell r="O994">
            <v>42709</v>
          </cell>
        </row>
        <row r="995">
          <cell r="A995" t="str">
            <v>6511-1</v>
          </cell>
          <cell r="J995" t="str">
            <v>High</v>
          </cell>
          <cell r="O995">
            <v>42709</v>
          </cell>
        </row>
        <row r="996">
          <cell r="A996" t="str">
            <v>6512-1</v>
          </cell>
          <cell r="J996" t="str">
            <v>High</v>
          </cell>
          <cell r="O996">
            <v>42711</v>
          </cell>
        </row>
        <row r="997">
          <cell r="A997" t="str">
            <v>6514-1</v>
          </cell>
          <cell r="J997" t="str">
            <v>Low</v>
          </cell>
          <cell r="O997">
            <v>42712</v>
          </cell>
        </row>
        <row r="998">
          <cell r="A998" t="str">
            <v>6515-1</v>
          </cell>
          <cell r="J998" t="str">
            <v>Low</v>
          </cell>
          <cell r="O998">
            <v>42719</v>
          </cell>
        </row>
        <row r="999">
          <cell r="A999" t="str">
            <v>6515-2</v>
          </cell>
          <cell r="J999" t="str">
            <v>Low</v>
          </cell>
          <cell r="O999">
            <v>42716</v>
          </cell>
        </row>
        <row r="1000">
          <cell r="A1000" t="str">
            <v>6517-1</v>
          </cell>
          <cell r="J1000" t="str">
            <v>High</v>
          </cell>
          <cell r="O1000">
            <v>42714</v>
          </cell>
        </row>
        <row r="1001">
          <cell r="A1001" t="str">
            <v>6521-1</v>
          </cell>
          <cell r="J1001" t="str">
            <v>High</v>
          </cell>
          <cell r="O1001">
            <v>42714</v>
          </cell>
        </row>
        <row r="1002">
          <cell r="A1002" t="str">
            <v>6523-1</v>
          </cell>
          <cell r="J1002" t="str">
            <v>Critical</v>
          </cell>
          <cell r="O1002">
            <v>42716</v>
          </cell>
        </row>
        <row r="1003">
          <cell r="A1003" t="str">
            <v>6525-1</v>
          </cell>
          <cell r="J1003" t="str">
            <v>Low</v>
          </cell>
          <cell r="O1003">
            <v>42718</v>
          </cell>
        </row>
        <row r="1004">
          <cell r="A1004" t="str">
            <v>6526-1</v>
          </cell>
          <cell r="J1004" t="str">
            <v>Not Specified</v>
          </cell>
          <cell r="O1004">
            <v>42716</v>
          </cell>
        </row>
        <row r="1005">
          <cell r="A1005" t="str">
            <v>6527-1</v>
          </cell>
          <cell r="J1005" t="str">
            <v>Low</v>
          </cell>
          <cell r="O1005">
            <v>42719</v>
          </cell>
        </row>
        <row r="1006">
          <cell r="A1006" t="str">
            <v>6528-1</v>
          </cell>
          <cell r="J1006" t="str">
            <v>Critical</v>
          </cell>
          <cell r="O1006">
            <v>42716</v>
          </cell>
        </row>
        <row r="1007">
          <cell r="A1007" t="str">
            <v>6529-1</v>
          </cell>
          <cell r="J1007" t="str">
            <v>High</v>
          </cell>
          <cell r="O1007">
            <v>42719</v>
          </cell>
        </row>
        <row r="1008">
          <cell r="A1008" t="str">
            <v>6530-1</v>
          </cell>
          <cell r="J1008" t="str">
            <v>Low</v>
          </cell>
          <cell r="O1008">
            <v>42728</v>
          </cell>
        </row>
        <row r="1009">
          <cell r="A1009" t="str">
            <v>6531-1</v>
          </cell>
          <cell r="J1009" t="str">
            <v>High</v>
          </cell>
          <cell r="O1009">
            <v>42723</v>
          </cell>
        </row>
        <row r="1010">
          <cell r="A1010" t="str">
            <v>6532-1</v>
          </cell>
          <cell r="J1010" t="str">
            <v>Critical</v>
          </cell>
          <cell r="O1010">
            <v>42723</v>
          </cell>
        </row>
        <row r="1011">
          <cell r="A1011" t="str">
            <v>6534-1</v>
          </cell>
          <cell r="J1011" t="str">
            <v>Critical</v>
          </cell>
          <cell r="O1011">
            <v>42725</v>
          </cell>
        </row>
        <row r="1012">
          <cell r="A1012" t="str">
            <v>6535-1</v>
          </cell>
          <cell r="J1012" t="str">
            <v>Critical</v>
          </cell>
          <cell r="O1012">
            <v>42726</v>
          </cell>
        </row>
        <row r="1013">
          <cell r="A1013" t="str">
            <v>6536-1</v>
          </cell>
          <cell r="J1013" t="str">
            <v>Critical</v>
          </cell>
          <cell r="O1013">
            <v>42727</v>
          </cell>
        </row>
        <row r="1014">
          <cell r="A1014" t="str">
            <v>6538-1</v>
          </cell>
          <cell r="J1014" t="str">
            <v>High</v>
          </cell>
          <cell r="O1014">
            <v>42729</v>
          </cell>
        </row>
        <row r="1015">
          <cell r="A1015" t="str">
            <v>6540-1</v>
          </cell>
          <cell r="J1015" t="str">
            <v>Not Specified</v>
          </cell>
          <cell r="O1015">
            <v>42730</v>
          </cell>
        </row>
        <row r="1016">
          <cell r="A1016" t="str">
            <v>6541-1</v>
          </cell>
          <cell r="J1016" t="str">
            <v>High</v>
          </cell>
          <cell r="O1016">
            <v>42734</v>
          </cell>
        </row>
        <row r="1017">
          <cell r="A1017" t="str">
            <v>6542-1</v>
          </cell>
          <cell r="J1017" t="str">
            <v>Medium</v>
          </cell>
          <cell r="O1017">
            <v>42733</v>
          </cell>
        </row>
        <row r="1018">
          <cell r="A1018" t="str">
            <v>6543-1</v>
          </cell>
          <cell r="J1018" t="str">
            <v>Medium</v>
          </cell>
          <cell r="O1018">
            <v>42733</v>
          </cell>
        </row>
        <row r="1019">
          <cell r="A1019" t="str">
            <v>6544-1</v>
          </cell>
          <cell r="J1019" t="str">
            <v>Low</v>
          </cell>
          <cell r="O1019">
            <v>42739</v>
          </cell>
        </row>
        <row r="1020">
          <cell r="A1020" t="str">
            <v>6546-1</v>
          </cell>
          <cell r="J1020" t="str">
            <v>Not Specified</v>
          </cell>
          <cell r="O1020">
            <v>42739</v>
          </cell>
        </row>
        <row r="1021">
          <cell r="A1021" t="str">
            <v>6548-1</v>
          </cell>
          <cell r="O1021">
            <v>42740</v>
          </cell>
        </row>
        <row r="1022">
          <cell r="A1022" t="str">
            <v>6550-1</v>
          </cell>
          <cell r="J1022" t="str">
            <v>Medium</v>
          </cell>
          <cell r="O1022">
            <v>42741</v>
          </cell>
        </row>
        <row r="1023">
          <cell r="A1023" t="str">
            <v>6552-1</v>
          </cell>
          <cell r="J1023" t="str">
            <v>Medium</v>
          </cell>
          <cell r="O1023">
            <v>42742</v>
          </cell>
        </row>
        <row r="1024">
          <cell r="A1024" t="str">
            <v>6553-1</v>
          </cell>
          <cell r="J1024" t="str">
            <v>Medium</v>
          </cell>
          <cell r="O1024">
            <v>42746</v>
          </cell>
        </row>
        <row r="1025">
          <cell r="A1025" t="str">
            <v>6555-1</v>
          </cell>
          <cell r="J1025" t="str">
            <v>Critical</v>
          </cell>
          <cell r="O1025">
            <v>42748</v>
          </cell>
        </row>
        <row r="1026">
          <cell r="A1026" t="str">
            <v>6557-1</v>
          </cell>
          <cell r="J1026" t="str">
            <v>Medium</v>
          </cell>
          <cell r="O1026">
            <v>42750</v>
          </cell>
        </row>
        <row r="1027">
          <cell r="A1027" t="str">
            <v>6558-1</v>
          </cell>
          <cell r="J1027" t="str">
            <v>Critical</v>
          </cell>
          <cell r="O1027">
            <v>42753</v>
          </cell>
        </row>
        <row r="1028">
          <cell r="A1028" t="str">
            <v>6560-1</v>
          </cell>
          <cell r="J1028" t="str">
            <v>Not Specified</v>
          </cell>
          <cell r="O1028">
            <v>42755</v>
          </cell>
        </row>
        <row r="1029">
          <cell r="A1029" t="str">
            <v>6561-1</v>
          </cell>
          <cell r="J1029" t="str">
            <v>Not Specified</v>
          </cell>
          <cell r="O1029">
            <v>42756</v>
          </cell>
        </row>
        <row r="1030">
          <cell r="A1030" t="str">
            <v>6562-1</v>
          </cell>
          <cell r="J1030" t="str">
            <v>Medium</v>
          </cell>
          <cell r="O1030">
            <v>42756</v>
          </cell>
        </row>
        <row r="1031">
          <cell r="A1031" t="str">
            <v>6564-1</v>
          </cell>
          <cell r="J1031" t="str">
            <v>Low</v>
          </cell>
          <cell r="O1031">
            <v>42761</v>
          </cell>
        </row>
        <row r="1032">
          <cell r="A1032" t="str">
            <v>6565-1</v>
          </cell>
          <cell r="J1032" t="str">
            <v>Not Specified</v>
          </cell>
          <cell r="O1032">
            <v>42756</v>
          </cell>
        </row>
        <row r="1033">
          <cell r="A1033" t="str">
            <v>6567-1</v>
          </cell>
          <cell r="J1033" t="str">
            <v>Not Specified</v>
          </cell>
          <cell r="O1033">
            <v>42760</v>
          </cell>
        </row>
        <row r="1034">
          <cell r="A1034" t="str">
            <v>6569-1</v>
          </cell>
          <cell r="J1034" t="str">
            <v>Not Specified</v>
          </cell>
          <cell r="O1034">
            <v>42761</v>
          </cell>
        </row>
        <row r="1035">
          <cell r="A1035" t="str">
            <v>6571-1</v>
          </cell>
          <cell r="J1035" t="str">
            <v>High</v>
          </cell>
          <cell r="O1035">
            <v>42762</v>
          </cell>
        </row>
        <row r="1036">
          <cell r="A1036" t="str">
            <v>6572-1</v>
          </cell>
          <cell r="J1036" t="str">
            <v>Critical</v>
          </cell>
          <cell r="O1036">
            <v>42763</v>
          </cell>
        </row>
        <row r="1037">
          <cell r="A1037" t="str">
            <v>6574-1</v>
          </cell>
          <cell r="J1037" t="str">
            <v>Not Specified</v>
          </cell>
          <cell r="O1037">
            <v>42768</v>
          </cell>
        </row>
        <row r="1038">
          <cell r="A1038" t="str">
            <v>6576-1</v>
          </cell>
          <cell r="J1038" t="str">
            <v>Low</v>
          </cell>
          <cell r="O1038">
            <v>42771</v>
          </cell>
        </row>
        <row r="1039">
          <cell r="A1039" t="str">
            <v>6577-1</v>
          </cell>
          <cell r="O1039">
            <v>42770</v>
          </cell>
        </row>
        <row r="1040">
          <cell r="A1040" t="str">
            <v>6579-1</v>
          </cell>
          <cell r="J1040" t="str">
            <v>High</v>
          </cell>
          <cell r="O1040">
            <v>42771</v>
          </cell>
        </row>
        <row r="1041">
          <cell r="A1041" t="str">
            <v>6581-1</v>
          </cell>
          <cell r="J1041" t="str">
            <v>High</v>
          </cell>
          <cell r="O1041">
            <v>42771</v>
          </cell>
        </row>
        <row r="1042">
          <cell r="A1042" t="str">
            <v>6582-1</v>
          </cell>
          <cell r="J1042" t="str">
            <v>Medium</v>
          </cell>
          <cell r="O1042">
            <v>42773</v>
          </cell>
        </row>
        <row r="1043">
          <cell r="A1043" t="str">
            <v>6584-1</v>
          </cell>
          <cell r="J1043" t="str">
            <v>Low</v>
          </cell>
        </row>
        <row r="1044">
          <cell r="A1044" t="str">
            <v>6586-1</v>
          </cell>
          <cell r="J1044" t="str">
            <v>Medium</v>
          </cell>
        </row>
      </sheetData>
      <sheetData sheetId="1">
        <row r="18">
          <cell r="H18" t="str">
            <v>D</v>
          </cell>
          <cell r="I18" t="str">
            <v>G</v>
          </cell>
        </row>
        <row r="19">
          <cell r="H19">
            <v>0</v>
          </cell>
          <cell r="I19" t="str">
            <v>F</v>
          </cell>
        </row>
        <row r="20">
          <cell r="H20">
            <v>50</v>
          </cell>
          <cell r="I20" t="str">
            <v>P</v>
          </cell>
        </row>
        <row r="21">
          <cell r="H21">
            <v>60</v>
          </cell>
          <cell r="I21" t="str">
            <v>G</v>
          </cell>
        </row>
        <row r="22">
          <cell r="H22">
            <v>70</v>
          </cell>
          <cell r="I22" t="str">
            <v>VG</v>
          </cell>
        </row>
        <row r="23">
          <cell r="H23">
            <v>80</v>
          </cell>
          <cell r="I23" t="str">
            <v>EX</v>
          </cell>
        </row>
        <row r="24">
          <cell r="H24">
            <v>90</v>
          </cell>
          <cell r="I24" t="str">
            <v>EXH</v>
          </cell>
        </row>
        <row r="25">
          <cell r="H25">
            <v>100</v>
          </cell>
          <cell r="I25" t="str">
            <v>EXH2</v>
          </cell>
        </row>
      </sheetData>
      <sheetData sheetId="2"/>
      <sheetData sheetId="3"/>
      <sheetData sheetId="4"/>
      <sheetData sheetId="5"/>
      <sheetData sheetId="6"/>
      <sheetData sheetId="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772.987900462962" createdVersion="8" refreshedVersion="8" minRefreshableVersion="3" recordCount="1999" xr:uid="{ABF2615F-C42C-4CB4-9D94-6057679454C5}">
  <cacheSource type="worksheet">
    <worksheetSource name="Product"/>
  </cacheSource>
  <cacheFields count="19">
    <cacheField name="Row ID" numFmtId="0">
      <sharedItems containsSemiMixedTypes="0" containsString="0" containsNumber="1" containsInteger="1" minValue="1" maxValue="1999"/>
    </cacheField>
    <cacheField name="Ship Mode" numFmtId="0">
      <sharedItems/>
    </cacheField>
    <cacheField name="Segment" numFmtId="0">
      <sharedItems count="3">
        <s v="Consumer"/>
        <s v="Corporate"/>
        <s v="Home Office"/>
      </sharedItems>
    </cacheField>
    <cacheField name="City" numFmtId="0">
      <sharedItems/>
    </cacheField>
    <cacheField name="State" numFmtId="0">
      <sharedItems/>
    </cacheField>
    <cacheField name="Region" numFmtId="0">
      <sharedItems count="4">
        <s v="South"/>
        <s v="West"/>
        <s v="Central"/>
        <s v="East"/>
      </sharedItems>
    </cacheField>
    <cacheField name="Category" numFmtId="0">
      <sharedItems count="3">
        <s v="Furniture"/>
        <s v="Office Supplies"/>
        <s v="Technology"/>
      </sharedItems>
    </cacheField>
    <cacheField name="Code" numFmtId="0">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tring="0" containsBlank="1" containsNumber="1" minValue="1.0799999999999998" maxValue="8159.9519999999993"/>
    </cacheField>
    <cacheField name="New Sales" numFmtId="0">
      <sharedItems containsSemiMixedTypes="0" containsString="0" containsNumber="1" containsInteger="1" minValue="150" maxValue="2100"/>
    </cacheField>
    <cacheField name="Price" numFmtId="0">
      <sharedItems containsSemiMixedTypes="0" containsString="0" containsNumber="1" minValue="0" maxValue="1999.9949999999999"/>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2">
      <sharedItems containsSemiMixedTypes="0" containsString="0" containsNumber="1" minValue="-3839.9903999999988" maxValue="3177.4749999999999"/>
    </cacheField>
    <cacheField name="profit after discout" numFmtId="2">
      <sharedItems containsSemiMixedTypes="0" containsString="0" containsNumber="1" minValue="-3840.4903999999988" maxValue="3177.4749999999999"/>
    </cacheField>
    <cacheField name="Class" numFmtId="0">
      <sharedItems count="4">
        <s v="D"/>
        <s v="C"/>
        <s v="B"/>
        <s v="A"/>
      </sharedItems>
    </cacheField>
    <cacheField name="Change between Sales &amp; New Sales" numFmtId="0">
      <sharedItems containsNonDate="0" containsString="0" containsBlank="1"/>
    </cacheField>
  </cacheFields>
  <extLst>
    <ext xmlns:x14="http://schemas.microsoft.com/office/spreadsheetml/2009/9/main" uri="{725AE2AE-9491-48be-B2B4-4EB974FC3084}">
      <x14:pivotCacheDefinition pivotCacheId="175207408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773.519885069443" createdVersion="8" refreshedVersion="8" minRefreshableVersion="3" recordCount="3000" xr:uid="{B05C07E8-7512-4D4F-81A8-BCD8C3700FBE}">
  <cacheSource type="worksheet">
    <worksheetSource name="Sales"/>
  </cacheSource>
  <cacheFields count="15">
    <cacheField name="Date" numFmtId="0">
      <sharedItems containsSemiMixedTypes="0" containsString="0" containsNumber="1" containsInteger="1" minValue="40909" maxValue="41912"/>
    </cacheField>
    <cacheField name="Branch" numFmtId="0">
      <sharedItems count="10">
        <s v="Marasa Matrouh"/>
        <s v="Alex"/>
        <s v="Zagazig"/>
        <s v="Mansoura"/>
        <s v="Ismailia"/>
        <s v="Minia"/>
        <s v="Portsaied"/>
        <s v="Cairo"/>
        <s v="Giza"/>
        <s v="Aswan"/>
      </sharedItems>
    </cacheField>
    <cacheField name="G. Segment" numFmtId="0">
      <sharedItems count="5">
        <s v="Alexandria"/>
        <s v="Delta"/>
        <s v="Canal"/>
        <s v="Upper Egypt"/>
        <s v="G. Cairo"/>
      </sharedItems>
    </cacheField>
    <cacheField name="Product" numFmtId="0">
      <sharedItems count="17">
        <s v="Nokia Lumia  - 4G"/>
        <s v="Samsung Galaxy Note 10.1"/>
        <s v="Samsung Galaxy Note3 (32GB) - 4G"/>
        <s v="Samsung Galaxy S3 (16GB) - 3G"/>
        <s v="Samsung Galaxy S4 (16GB) - 4G"/>
        <s v="iPhone 5S (64GB)"/>
        <s v="iPhone 5C (16GB)"/>
        <s v="iPhone 5C (32GB)"/>
        <s v="iPhone 5S (32GB)"/>
        <s v="Samsung Galaxy S4 Zoom - 3G  "/>
        <s v="iPhone 5S (16GB)"/>
        <s v="HTC ONE (32GB) Dual Sim - 3G"/>
        <s v="Samsung Galaxy Note3 (32GB) - 3G"/>
        <s v="Sony Xperia Z"/>
        <s v="Samsung Galaxy S4  (16GB) - 3G"/>
        <s v="Microsoft Surface Pro 2"/>
        <s v="HTC One - (32GB) - 4G"/>
      </sharedItems>
    </cacheField>
    <cacheField name="Class" numFmtId="0">
      <sharedItems count="2">
        <s v="Smartphones"/>
        <s v="Tablets"/>
      </sharedItems>
    </cacheField>
    <cacheField name="Quantity" numFmtId="0">
      <sharedItems containsSemiMixedTypes="0" containsString="0" containsNumber="1" containsInteger="1" minValue="1" maxValue="27"/>
    </cacheField>
    <cacheField name="Unit Cost" numFmtId="0">
      <sharedItems containsSemiMixedTypes="0" containsString="0" containsNumber="1" containsInteger="1" minValue="2034" maxValue="7506"/>
    </cacheField>
    <cacheField name="Unit Price" numFmtId="0">
      <sharedItems containsSemiMixedTypes="0" containsString="0" containsNumber="1" containsInteger="1" minValue="2160" maxValue="8100"/>
    </cacheField>
    <cacheField name="COGS" numFmtId="0">
      <sharedItems containsSemiMixedTypes="0" containsString="0" containsNumber="1" containsInteger="1" minValue="2034" maxValue="187650"/>
    </cacheField>
    <cacheField name="Sales" numFmtId="0">
      <sharedItems containsSemiMixedTypes="0" containsString="0" containsNumber="1" containsInteger="1" minValue="2160" maxValue="202500"/>
    </cacheField>
    <cacheField name="Revenue" numFmtId="0">
      <sharedItems containsSemiMixedTypes="0" containsString="0" containsNumber="1" containsInteger="1" minValue="2160" maxValue="202500"/>
    </cacheField>
    <cacheField name="Cost" numFmtId="0">
      <sharedItems containsSemiMixedTypes="0" containsString="0" containsNumber="1" containsInteger="1" minValue="2034" maxValue="187650"/>
    </cacheField>
    <cacheField name="Profit" numFmtId="0">
      <sharedItems containsSemiMixedTypes="0" containsString="0" containsNumber="1" containsInteger="1" minValue="126" maxValue="14850"/>
    </cacheField>
    <cacheField name="Discount " numFmtId="0">
      <sharedItems containsSemiMixedTypes="0" containsString="0" containsNumber="1" minValue="6.3000000000000007" maxValue="742.5"/>
    </cacheField>
    <cacheField name="New Profit" numFmtId="0">
      <sharedItems containsSemiMixedTypes="0" containsString="0" containsNumber="1" minValue="119.7" maxValue="14107.5"/>
    </cacheField>
  </cacheFields>
  <extLst>
    <ext xmlns:x14="http://schemas.microsoft.com/office/spreadsheetml/2009/9/main" uri="{725AE2AE-9491-48be-B2B4-4EB974FC3084}">
      <x14:pivotCacheDefinition pivotCacheId="17715874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9">
  <r>
    <n v="1"/>
    <s v="Second Class"/>
    <x v="0"/>
    <s v="Henderson"/>
    <s v="Kentucky"/>
    <x v="0"/>
    <x v="0"/>
    <s v="F-101"/>
    <x v="0"/>
    <s v="Bush Somerset Collection Bookcase"/>
    <n v="261.95999999999998"/>
    <n v="300"/>
    <n v="130.97999999999999"/>
    <n v="2"/>
    <n v="0"/>
    <n v="41.913600000000002"/>
    <n v="41.913600000000002"/>
    <x v="0"/>
    <m/>
  </r>
  <r>
    <n v="2"/>
    <s v="Second Class"/>
    <x v="0"/>
    <s v="Henderson"/>
    <s v="Kentucky"/>
    <x v="0"/>
    <x v="0"/>
    <s v="F-101"/>
    <x v="1"/>
    <s v="Hon Deluxe Fabric Upholstered Stacking Chairs, Rounded Back"/>
    <n v="731.93999999999994"/>
    <n v="450"/>
    <n v="243.98"/>
    <n v="3"/>
    <n v="0"/>
    <n v="219.58199999999997"/>
    <n v="219.58199999999997"/>
    <x v="0"/>
    <m/>
  </r>
  <r>
    <n v="3"/>
    <s v="Second Class"/>
    <x v="1"/>
    <s v="Los Angeles"/>
    <s v="California"/>
    <x v="1"/>
    <x v="1"/>
    <s v="O-102"/>
    <x v="2"/>
    <s v="Self-Adhesive Address Labels for Typewriters by Universal"/>
    <m/>
    <n v="300"/>
    <n v="0"/>
    <n v="2"/>
    <n v="0"/>
    <n v="6.8713999999999995"/>
    <n v="6.8713999999999995"/>
    <x v="0"/>
    <m/>
  </r>
  <r>
    <n v="4"/>
    <s v="Standard Class"/>
    <x v="0"/>
    <s v="Fort Lauderdale"/>
    <s v="Florida"/>
    <x v="0"/>
    <x v="0"/>
    <s v="F-101"/>
    <x v="3"/>
    <s v="Bretford CR4500 Series Slim Rectangular Table"/>
    <n v="957.57749999999999"/>
    <n v="750"/>
    <n v="191.5155"/>
    <n v="5"/>
    <n v="0.45"/>
    <n v="-383.03100000000006"/>
    <n v="-383.48100000000005"/>
    <x v="1"/>
    <m/>
  </r>
  <r>
    <n v="5"/>
    <s v="Standard Class"/>
    <x v="0"/>
    <s v="Fort Lauderdale"/>
    <s v="Florida"/>
    <x v="0"/>
    <x v="1"/>
    <s v="O-102"/>
    <x v="4"/>
    <s v="Eldon Fold 'N Roll Cart System"/>
    <n v="22.368000000000002"/>
    <n v="300"/>
    <n v="11.184000000000001"/>
    <n v="2"/>
    <n v="0.2"/>
    <n v="2.5163999999999991"/>
    <n v="2.3163999999999989"/>
    <x v="0"/>
    <m/>
  </r>
  <r>
    <n v="6"/>
    <s v="Standard Class"/>
    <x v="0"/>
    <s v="Los Angeles"/>
    <s v="California"/>
    <x v="1"/>
    <x v="0"/>
    <s v="F-101"/>
    <x v="5"/>
    <s v="Eldon Expressions Wood and Plastic Desk Accessories, Cherry Wood"/>
    <n v="48.86"/>
    <n v="1050"/>
    <n v="6.9799999999999995"/>
    <n v="7"/>
    <n v="0"/>
    <n v="14.169399999999996"/>
    <n v="14.169399999999996"/>
    <x v="2"/>
    <m/>
  </r>
  <r>
    <n v="7"/>
    <s v="Standard Class"/>
    <x v="0"/>
    <s v="Los Angeles"/>
    <s v="California"/>
    <x v="1"/>
    <x v="1"/>
    <s v="O-102"/>
    <x v="6"/>
    <s v="Newell 322"/>
    <n v="7.28"/>
    <n v="600"/>
    <n v="1.82"/>
    <n v="4"/>
    <n v="0"/>
    <n v="1.9656000000000002"/>
    <n v="1.9656000000000002"/>
    <x v="1"/>
    <m/>
  </r>
  <r>
    <n v="8"/>
    <s v="Standard Class"/>
    <x v="0"/>
    <s v="Los Angeles"/>
    <s v="California"/>
    <x v="1"/>
    <x v="2"/>
    <s v="T-103"/>
    <x v="7"/>
    <s v="Mitel 5320 IP Phone VoIP phone"/>
    <n v="907.15200000000004"/>
    <n v="900"/>
    <n v="151.19200000000001"/>
    <n v="6"/>
    <n v="0.2"/>
    <n v="90.715200000000038"/>
    <n v="90.515200000000036"/>
    <x v="1"/>
    <m/>
  </r>
  <r>
    <n v="9"/>
    <s v="Standard Class"/>
    <x v="0"/>
    <s v="Los Angeles"/>
    <s v="California"/>
    <x v="1"/>
    <x v="1"/>
    <s v="O-102"/>
    <x v="8"/>
    <s v="DXL Angle-View Binders with Locking Rings by Samsill"/>
    <n v="18.504000000000001"/>
    <n v="450"/>
    <n v="6.1680000000000001"/>
    <n v="3"/>
    <n v="0.2"/>
    <n v="5.7824999999999998"/>
    <n v="5.5824999999999996"/>
    <x v="0"/>
    <m/>
  </r>
  <r>
    <n v="10"/>
    <s v="Standard Class"/>
    <x v="0"/>
    <s v="Los Angeles"/>
    <s v="California"/>
    <x v="1"/>
    <x v="1"/>
    <s v="O-102"/>
    <x v="9"/>
    <s v="Belkin F5C206VTEL 6 Outlet Surge"/>
    <n v="114.9"/>
    <n v="750"/>
    <n v="22.98"/>
    <n v="5"/>
    <n v="0"/>
    <n v="34.469999999999992"/>
    <n v="34.469999999999992"/>
    <x v="1"/>
    <m/>
  </r>
  <r>
    <n v="11"/>
    <s v="Standard Class"/>
    <x v="0"/>
    <s v="Los Angeles"/>
    <s v="California"/>
    <x v="1"/>
    <x v="0"/>
    <s v="F-101"/>
    <x v="3"/>
    <s v="Chromcraft Rectangular Conference Tables"/>
    <n v="1706.1840000000002"/>
    <n v="1350"/>
    <n v="189.57600000000002"/>
    <n v="9"/>
    <n v="0.2"/>
    <n v="85.309199999999805"/>
    <n v="85.109199999999802"/>
    <x v="2"/>
    <m/>
  </r>
  <r>
    <n v="12"/>
    <s v="Standard Class"/>
    <x v="0"/>
    <s v="Los Angeles"/>
    <s v="California"/>
    <x v="1"/>
    <x v="2"/>
    <s v="T-103"/>
    <x v="7"/>
    <s v="Konftel 250 Conference phone - Charcoal black"/>
    <n v="911.42399999999998"/>
    <n v="600"/>
    <n v="227.85599999999999"/>
    <n v="4"/>
    <n v="0.2"/>
    <n v="68.356800000000021"/>
    <n v="68.156800000000018"/>
    <x v="1"/>
    <m/>
  </r>
  <r>
    <n v="13"/>
    <s v="Standard Class"/>
    <x v="0"/>
    <s v="Concord"/>
    <s v="North Carolina"/>
    <x v="0"/>
    <x v="1"/>
    <s v="O-102"/>
    <x v="10"/>
    <s v="Xerox 1967"/>
    <n v="15.552000000000003"/>
    <n v="450"/>
    <n v="5.1840000000000011"/>
    <n v="3"/>
    <n v="0.2"/>
    <n v="5.4432"/>
    <n v="5.2431999999999999"/>
    <x v="0"/>
    <m/>
  </r>
  <r>
    <n v="14"/>
    <s v="Standard Class"/>
    <x v="0"/>
    <s v="Seattle"/>
    <s v="Washington"/>
    <x v="1"/>
    <x v="1"/>
    <s v="O-102"/>
    <x v="8"/>
    <s v="Fellowes PB200 Plastic Comb Binding Machine"/>
    <n v="407.97600000000006"/>
    <n v="450"/>
    <n v="135.99200000000002"/>
    <n v="3"/>
    <n v="0.2"/>
    <n v="132.59219999999993"/>
    <n v="132.39219999999995"/>
    <x v="0"/>
    <m/>
  </r>
  <r>
    <n v="15"/>
    <s v="Standard Class"/>
    <x v="2"/>
    <s v="Fort Worth"/>
    <s v="Texas"/>
    <x v="2"/>
    <x v="1"/>
    <s v="O-102"/>
    <x v="9"/>
    <s v="Holmes Replacement Filter for HEPA Air Cleaner, Very Large Room, HEPA Filter"/>
    <n v="68.809999999999988"/>
    <n v="750"/>
    <n v="13.761999999999997"/>
    <n v="5"/>
    <n v="0.8"/>
    <n v="-123.858"/>
    <n v="-124.658"/>
    <x v="1"/>
    <m/>
  </r>
  <r>
    <n v="16"/>
    <s v="Standard Class"/>
    <x v="2"/>
    <s v="Fort Worth"/>
    <s v="Texas"/>
    <x v="2"/>
    <x v="1"/>
    <s v="O-102"/>
    <x v="8"/>
    <s v="Storex DuraTech Recycled Plastic Frosted Binders"/>
    <n v="2.5439999999999996"/>
    <n v="450"/>
    <n v="0.84799999999999986"/>
    <n v="3"/>
    <n v="0.8"/>
    <n v="-3.8160000000000016"/>
    <n v="-4.6160000000000014"/>
    <x v="0"/>
    <m/>
  </r>
  <r>
    <n v="17"/>
    <s v="Standard Class"/>
    <x v="0"/>
    <s v="Madison"/>
    <s v="Wisconsin"/>
    <x v="2"/>
    <x v="1"/>
    <s v="O-102"/>
    <x v="4"/>
    <s v="Stur-D-Stor Shelving, Vertical 5-Shelf: 72&quot;H x 36&quot;W x 18 1/2&quot;D"/>
    <n v="665.88"/>
    <n v="900"/>
    <n v="110.98"/>
    <n v="6"/>
    <n v="0"/>
    <n v="13.317599999999999"/>
    <n v="13.317599999999999"/>
    <x v="1"/>
    <m/>
  </r>
  <r>
    <n v="18"/>
    <s v="Second Class"/>
    <x v="0"/>
    <s v="West Jordan"/>
    <s v="Utah"/>
    <x v="1"/>
    <x v="1"/>
    <s v="O-102"/>
    <x v="4"/>
    <s v="Fellowes Super Stor/Drawer"/>
    <n v="55.5"/>
    <n v="300"/>
    <n v="27.75"/>
    <n v="2"/>
    <n v="0"/>
    <n v="9.9899999999999949"/>
    <n v="9.9899999999999949"/>
    <x v="0"/>
    <m/>
  </r>
  <r>
    <n v="19"/>
    <s v="Second Class"/>
    <x v="0"/>
    <s v="San Francisco"/>
    <s v="California"/>
    <x v="1"/>
    <x v="1"/>
    <s v="O-102"/>
    <x v="6"/>
    <s v="Newell 341"/>
    <n v="8.56"/>
    <n v="300"/>
    <n v="4.28"/>
    <n v="2"/>
    <n v="0"/>
    <n v="2.4823999999999993"/>
    <n v="2.4823999999999993"/>
    <x v="0"/>
    <m/>
  </r>
  <r>
    <n v="20"/>
    <s v="Second Class"/>
    <x v="0"/>
    <s v="San Francisco"/>
    <s v="California"/>
    <x v="1"/>
    <x v="2"/>
    <s v="T-103"/>
    <x v="7"/>
    <s v="Cisco SPA 501G IP Phone"/>
    <n v="213.48000000000002"/>
    <n v="450"/>
    <n v="71.160000000000011"/>
    <n v="3"/>
    <n v="0.2"/>
    <n v="16.010999999999981"/>
    <n v="15.810999999999982"/>
    <x v="0"/>
    <m/>
  </r>
  <r>
    <n v="21"/>
    <s v="Second Class"/>
    <x v="0"/>
    <s v="San Francisco"/>
    <s v="California"/>
    <x v="1"/>
    <x v="1"/>
    <s v="O-102"/>
    <x v="8"/>
    <s v="Wilson Jones Hanging View Binder, White, 1&quot;"/>
    <n v="22.72"/>
    <n v="600"/>
    <n v="5.68"/>
    <n v="4"/>
    <n v="0.2"/>
    <n v="7.3839999999999986"/>
    <n v="7.1839999999999984"/>
    <x v="1"/>
    <m/>
  </r>
  <r>
    <n v="22"/>
    <s v="Standard Class"/>
    <x v="1"/>
    <s v="Fremont"/>
    <s v="Nebraska"/>
    <x v="2"/>
    <x v="1"/>
    <s v="O-102"/>
    <x v="6"/>
    <s v="Newell 318"/>
    <n v="19.459999999999997"/>
    <n v="1050"/>
    <n v="2.78"/>
    <n v="7"/>
    <n v="0"/>
    <n v="5.0595999999999997"/>
    <n v="5.0595999999999997"/>
    <x v="2"/>
    <m/>
  </r>
  <r>
    <n v="23"/>
    <s v="Standard Class"/>
    <x v="1"/>
    <s v="Fremont"/>
    <s v="Nebraska"/>
    <x v="2"/>
    <x v="1"/>
    <s v="O-102"/>
    <x v="9"/>
    <s v="Acco Six-Outlet Power Strip, 4' Cord Length"/>
    <n v="60.339999999999996"/>
    <n v="1050"/>
    <n v="8.6199999999999992"/>
    <n v="7"/>
    <n v="0"/>
    <n v="15.688400000000001"/>
    <n v="15.688400000000001"/>
    <x v="2"/>
    <m/>
  </r>
  <r>
    <n v="24"/>
    <s v="Second Class"/>
    <x v="0"/>
    <s v="Philadelphia"/>
    <s v="Pennsylvania"/>
    <x v="3"/>
    <x v="0"/>
    <s v="F-101"/>
    <x v="1"/>
    <s v="Global Deluxe Stacking Chair, Gray"/>
    <n v="71.371999999999986"/>
    <n v="300"/>
    <n v="35.685999999999993"/>
    <n v="2"/>
    <n v="0.3"/>
    <n v="-1.0196000000000005"/>
    <n v="-1.3196000000000006"/>
    <x v="0"/>
    <m/>
  </r>
  <r>
    <n v="25"/>
    <s v="Standard Class"/>
    <x v="0"/>
    <s v="Orem"/>
    <s v="Utah"/>
    <x v="1"/>
    <x v="0"/>
    <s v="F-101"/>
    <x v="3"/>
    <s v="Bretford CR4500 Series Slim Rectangular Table"/>
    <n v="1044.6299999999999"/>
    <n v="450"/>
    <n v="348.21"/>
    <n v="3"/>
    <n v="0"/>
    <n v="240.26490000000001"/>
    <n v="240.26490000000001"/>
    <x v="0"/>
    <m/>
  </r>
  <r>
    <n v="26"/>
    <s v="Second Class"/>
    <x v="0"/>
    <s v="Los Angeles"/>
    <s v="California"/>
    <x v="1"/>
    <x v="1"/>
    <s v="O-102"/>
    <x v="8"/>
    <s v="Wilson Jones Active Use Binders"/>
    <n v="11.648000000000001"/>
    <n v="300"/>
    <n v="5.8240000000000007"/>
    <n v="2"/>
    <n v="0.2"/>
    <n v="4.2224000000000004"/>
    <n v="4.0224000000000002"/>
    <x v="0"/>
    <m/>
  </r>
  <r>
    <n v="27"/>
    <s v="Second Class"/>
    <x v="0"/>
    <s v="Los Angeles"/>
    <s v="California"/>
    <x v="1"/>
    <x v="2"/>
    <s v="T-103"/>
    <x v="11"/>
    <s v="Imation 8GB Mini TravelDrive USB 2.0 Flash Drive"/>
    <n v="90.570000000000007"/>
    <n v="450"/>
    <n v="30.19"/>
    <n v="3"/>
    <n v="0"/>
    <n v="11.774100000000004"/>
    <n v="11.774100000000004"/>
    <x v="0"/>
    <m/>
  </r>
  <r>
    <n v="28"/>
    <s v="Standard Class"/>
    <x v="0"/>
    <s v="Philadelphia"/>
    <s v="Pennsylvania"/>
    <x v="3"/>
    <x v="0"/>
    <s v="F-101"/>
    <x v="0"/>
    <s v="Riverside Palais Royal Lawyers Bookcase, Royale Cherry Finish"/>
    <n v="3083.4300000000003"/>
    <n v="1050"/>
    <n v="440.49000000000007"/>
    <n v="7"/>
    <n v="0.5"/>
    <n v="-1665.0522000000001"/>
    <n v="-1665.5522000000001"/>
    <x v="2"/>
    <m/>
  </r>
  <r>
    <n v="29"/>
    <s v="Standard Class"/>
    <x v="0"/>
    <s v="Philadelphia"/>
    <s v="Pennsylvania"/>
    <x v="3"/>
    <x v="1"/>
    <s v="O-102"/>
    <x v="8"/>
    <s v="Avery Recycled Flexi-View Covers for Binding Systems"/>
    <n v="9.6180000000000021"/>
    <n v="300"/>
    <n v="4.8090000000000011"/>
    <n v="2"/>
    <n v="0.7"/>
    <n v="-7.0532000000000004"/>
    <n v="-7.7532000000000005"/>
    <x v="0"/>
    <m/>
  </r>
  <r>
    <n v="30"/>
    <s v="Standard Class"/>
    <x v="0"/>
    <s v="Philadelphia"/>
    <s v="Pennsylvania"/>
    <x v="3"/>
    <x v="0"/>
    <s v="F-101"/>
    <x v="5"/>
    <s v="Howard Miller 13-3/4&quot; Diameter Brushed Chrome Round Wall Clock"/>
    <n v="124.20000000000002"/>
    <n v="450"/>
    <n v="41.400000000000006"/>
    <n v="3"/>
    <n v="0.2"/>
    <n v="15.524999999999991"/>
    <n v="15.324999999999992"/>
    <x v="0"/>
    <m/>
  </r>
  <r>
    <n v="31"/>
    <s v="Standard Class"/>
    <x v="0"/>
    <s v="Philadelphia"/>
    <s v="Pennsylvania"/>
    <x v="3"/>
    <x v="1"/>
    <s v="O-102"/>
    <x v="12"/>
    <s v="Poly String Tie Envelopes"/>
    <n v="3.2640000000000002"/>
    <n v="300"/>
    <n v="1.6320000000000001"/>
    <n v="2"/>
    <n v="0.2"/>
    <n v="1.1015999999999997"/>
    <n v="0.90159999999999973"/>
    <x v="0"/>
    <m/>
  </r>
  <r>
    <n v="32"/>
    <s v="Standard Class"/>
    <x v="0"/>
    <s v="Philadelphia"/>
    <s v="Pennsylvania"/>
    <x v="3"/>
    <x v="1"/>
    <s v="O-102"/>
    <x v="6"/>
    <s v="BOSTON Model 1800 Electric Pencil Sharpeners, Putty/Woodgrain"/>
    <n v="86.304000000000002"/>
    <n v="900"/>
    <n v="14.384"/>
    <n v="6"/>
    <n v="0.2"/>
    <n v="9.7091999999999885"/>
    <n v="9.5091999999999892"/>
    <x v="1"/>
    <m/>
  </r>
  <r>
    <n v="33"/>
    <s v="Standard Class"/>
    <x v="0"/>
    <s v="Philadelphia"/>
    <s v="Pennsylvania"/>
    <x v="3"/>
    <x v="1"/>
    <s v="O-102"/>
    <x v="8"/>
    <s v="Acco Pressboard Covers with Storage Hooks, 14 7/8&quot; x 11&quot;, Executive Red"/>
    <n v="6.8580000000000014"/>
    <n v="900"/>
    <n v="1.1430000000000002"/>
    <n v="6"/>
    <n v="0.7"/>
    <n v="-5.7149999999999999"/>
    <n v="-6.415"/>
    <x v="1"/>
    <m/>
  </r>
  <r>
    <n v="34"/>
    <s v="Standard Class"/>
    <x v="0"/>
    <s v="Philadelphia"/>
    <s v="Pennsylvania"/>
    <x v="3"/>
    <x v="1"/>
    <s v="O-102"/>
    <x v="6"/>
    <s v="Lumber Crayons"/>
    <n v="15.76"/>
    <n v="300"/>
    <n v="7.88"/>
    <n v="2"/>
    <n v="0.2"/>
    <n v="3.5460000000000007"/>
    <n v="3.3460000000000005"/>
    <x v="0"/>
    <m/>
  </r>
  <r>
    <n v="35"/>
    <s v="Second Class"/>
    <x v="2"/>
    <s v="Houston"/>
    <s v="Texas"/>
    <x v="2"/>
    <x v="1"/>
    <s v="O-102"/>
    <x v="10"/>
    <s v="Easy-staple paper"/>
    <n v="29.472000000000001"/>
    <n v="450"/>
    <n v="9.8239999999999998"/>
    <n v="3"/>
    <n v="0.2"/>
    <n v="9.9467999999999979"/>
    <n v="9.7467999999999986"/>
    <x v="0"/>
    <m/>
  </r>
  <r>
    <n v="36"/>
    <s v="First Class"/>
    <x v="1"/>
    <s v="Richardson"/>
    <s v="Texas"/>
    <x v="2"/>
    <x v="2"/>
    <s v="T-103"/>
    <x v="7"/>
    <s v="GE 30524EE4"/>
    <n v="1097.5440000000003"/>
    <n v="1050"/>
    <n v="156.79200000000006"/>
    <n v="7"/>
    <n v="0.2"/>
    <n v="123.47369999999989"/>
    <n v="123.27369999999989"/>
    <x v="2"/>
    <m/>
  </r>
  <r>
    <n v="37"/>
    <s v="First Class"/>
    <x v="1"/>
    <s v="Richardson"/>
    <s v="Texas"/>
    <x v="2"/>
    <x v="0"/>
    <s v="F-101"/>
    <x v="5"/>
    <s v="Electrix Architect's Clamp-On Swing Arm Lamp, Black"/>
    <n v="190.92"/>
    <n v="750"/>
    <n v="38.183999999999997"/>
    <n v="5"/>
    <n v="0.6"/>
    <n v="-147.96300000000002"/>
    <n v="-148.56300000000002"/>
    <x v="1"/>
    <m/>
  </r>
  <r>
    <n v="38"/>
    <s v="Standard Class"/>
    <x v="2"/>
    <s v="Houston"/>
    <s v="Texas"/>
    <x v="2"/>
    <x v="1"/>
    <s v="O-102"/>
    <x v="12"/>
    <s v="#10-4 1/8&quot; x 9 1/2&quot; Premium Diagonal Seam Envelopes"/>
    <n v="113.328"/>
    <n v="1350"/>
    <n v="12.592000000000001"/>
    <n v="9"/>
    <n v="0.2"/>
    <n v="35.414999999999999"/>
    <n v="35.214999999999996"/>
    <x v="2"/>
    <m/>
  </r>
  <r>
    <n v="39"/>
    <s v="Standard Class"/>
    <x v="2"/>
    <s v="Houston"/>
    <s v="Texas"/>
    <x v="2"/>
    <x v="0"/>
    <s v="F-101"/>
    <x v="0"/>
    <s v="Atlantic Metals Mobile 3-Shelf Bookcases, Custom Colors"/>
    <n v="532.39919999999995"/>
    <n v="450"/>
    <n v="177.46639999999999"/>
    <n v="3"/>
    <n v="0.32"/>
    <n v="-46.976400000000012"/>
    <n v="-47.296400000000013"/>
    <x v="0"/>
    <m/>
  </r>
  <r>
    <n v="40"/>
    <s v="Standard Class"/>
    <x v="2"/>
    <s v="Houston"/>
    <s v="Texas"/>
    <x v="2"/>
    <x v="0"/>
    <s v="F-101"/>
    <x v="1"/>
    <s v="Global Fabric Manager's Chair, Dark Gray"/>
    <n v="212.05799999999999"/>
    <n v="450"/>
    <n v="70.685999999999993"/>
    <n v="3"/>
    <n v="0.3"/>
    <n v="-15.146999999999991"/>
    <n v="-15.446999999999992"/>
    <x v="0"/>
    <m/>
  </r>
  <r>
    <n v="41"/>
    <s v="Standard Class"/>
    <x v="2"/>
    <s v="Houston"/>
    <s v="Texas"/>
    <x v="2"/>
    <x v="2"/>
    <s v="T-103"/>
    <x v="7"/>
    <s v="Plantronics HL10 Handset Lifter"/>
    <n v="371.16800000000001"/>
    <n v="600"/>
    <n v="92.792000000000002"/>
    <n v="4"/>
    <n v="0.2"/>
    <n v="41.756399999999957"/>
    <n v="41.556399999999954"/>
    <x v="1"/>
    <m/>
  </r>
  <r>
    <n v="42"/>
    <s v="Standard Class"/>
    <x v="1"/>
    <s v="Naperville"/>
    <s v="Illinois"/>
    <x v="2"/>
    <x v="2"/>
    <s v="T-103"/>
    <x v="7"/>
    <s v="Panasonic Kx-TS550"/>
    <n v="147.16800000000001"/>
    <n v="600"/>
    <n v="36.792000000000002"/>
    <n v="4"/>
    <n v="0.2"/>
    <n v="16.556399999999996"/>
    <n v="16.356399999999997"/>
    <x v="1"/>
    <m/>
  </r>
  <r>
    <n v="43"/>
    <s v="Standard Class"/>
    <x v="1"/>
    <s v="Los Angeles"/>
    <s v="California"/>
    <x v="1"/>
    <x v="1"/>
    <s v="O-102"/>
    <x v="4"/>
    <s v="Eldon Base for stackable storage shelf, platinum"/>
    <n v="77.88"/>
    <n v="300"/>
    <n v="38.94"/>
    <n v="2"/>
    <n v="0"/>
    <n v="3.8939999999999912"/>
    <n v="3.8939999999999912"/>
    <x v="0"/>
    <m/>
  </r>
  <r>
    <n v="44"/>
    <s v="Standard Class"/>
    <x v="1"/>
    <s v="Melbourne"/>
    <s v="Florida"/>
    <x v="0"/>
    <x v="1"/>
    <s v="O-102"/>
    <x v="4"/>
    <s v="Advantus 10-Drawer Portable Organizer, Chrome Metal Frame, Smoke Drawers"/>
    <n v="95.616"/>
    <n v="300"/>
    <n v="47.808"/>
    <n v="2"/>
    <n v="0.2"/>
    <n v="9.5616000000000092"/>
    <n v="9.3616000000000099"/>
    <x v="0"/>
    <m/>
  </r>
  <r>
    <n v="45"/>
    <s v="First Class"/>
    <x v="1"/>
    <s v="Eagan"/>
    <s v="Minnesota"/>
    <x v="2"/>
    <x v="2"/>
    <s v="T-103"/>
    <x v="11"/>
    <s v="Verbatim 25 GB 6x Blu-ray Single Layer Recordable Disc, 25/Pack"/>
    <n v="45.98"/>
    <n v="300"/>
    <n v="22.99"/>
    <n v="2"/>
    <n v="0"/>
    <n v="19.7714"/>
    <n v="19.7714"/>
    <x v="0"/>
    <m/>
  </r>
  <r>
    <n v="46"/>
    <s v="First Class"/>
    <x v="1"/>
    <s v="Eagan"/>
    <s v="Minnesota"/>
    <x v="2"/>
    <x v="1"/>
    <s v="O-102"/>
    <x v="8"/>
    <s v="Wilson Jones Leather-Like Binders with DublLock Round Rings"/>
    <n v="17.46"/>
    <n v="300"/>
    <n v="8.73"/>
    <n v="2"/>
    <n v="0"/>
    <n v="8.2061999999999991"/>
    <n v="8.2061999999999991"/>
    <x v="0"/>
    <m/>
  </r>
  <r>
    <n v="47"/>
    <s v="Second Class"/>
    <x v="0"/>
    <s v="Westland"/>
    <s v="Michigan"/>
    <x v="2"/>
    <x v="1"/>
    <s v="O-102"/>
    <x v="4"/>
    <s v="Gould Plastics 9-Pocket Panel Bin, 18-3/8w x 5-1/4d x 20-1/2h, Black"/>
    <n v="211.96"/>
    <n v="600"/>
    <n v="52.99"/>
    <n v="4"/>
    <n v="0"/>
    <n v="8.4783999999999935"/>
    <n v="8.4783999999999935"/>
    <x v="1"/>
    <m/>
  </r>
  <r>
    <n v="48"/>
    <s v="Standard Class"/>
    <x v="0"/>
    <s v="Dover"/>
    <s v="Delaware"/>
    <x v="3"/>
    <x v="2"/>
    <s v="T-103"/>
    <x v="11"/>
    <s v="Imation 8gb Micro Traveldrive Usb 2.0 Flash Drive"/>
    <n v="45"/>
    <n v="450"/>
    <n v="15"/>
    <n v="3"/>
    <n v="0"/>
    <n v="4.9500000000000011"/>
    <n v="4.9500000000000011"/>
    <x v="0"/>
    <m/>
  </r>
  <r>
    <n v="49"/>
    <s v="Standard Class"/>
    <x v="0"/>
    <s v="Dover"/>
    <s v="Delaware"/>
    <x v="3"/>
    <x v="2"/>
    <s v="T-103"/>
    <x v="7"/>
    <s v="LF Elite 3D Dazzle Designer Hard Case Cover, Lf Stylus Pen and Wiper For Apple Iphone 5c Mini Lite"/>
    <n v="21.8"/>
    <n v="300"/>
    <n v="10.9"/>
    <n v="2"/>
    <n v="0"/>
    <n v="6.104000000000001"/>
    <n v="6.104000000000001"/>
    <x v="0"/>
    <m/>
  </r>
  <r>
    <n v="50"/>
    <s v="Standard Class"/>
    <x v="0"/>
    <s v="New Albany"/>
    <s v="Indiana"/>
    <x v="2"/>
    <x v="1"/>
    <s v="O-102"/>
    <x v="8"/>
    <s v="C-Line Peel &amp; Stick Add-On Filing Pockets, 8-3/4 x 5-1/8, 10/Pack"/>
    <n v="38.22"/>
    <n v="900"/>
    <n v="6.37"/>
    <n v="6"/>
    <n v="0"/>
    <n v="17.9634"/>
    <n v="17.9634"/>
    <x v="1"/>
    <m/>
  </r>
  <r>
    <n v="51"/>
    <s v="Standard Class"/>
    <x v="0"/>
    <s v="New Albany"/>
    <s v="Indiana"/>
    <x v="2"/>
    <x v="1"/>
    <s v="O-102"/>
    <x v="2"/>
    <s v="Avery 485"/>
    <n v="75.179999999999993"/>
    <n v="900"/>
    <n v="12.53"/>
    <n v="6"/>
    <n v="0"/>
    <n v="35.334599999999995"/>
    <n v="35.334599999999995"/>
    <x v="1"/>
    <m/>
  </r>
  <r>
    <n v="52"/>
    <s v="Standard Class"/>
    <x v="0"/>
    <s v="New Albany"/>
    <s v="Indiana"/>
    <x v="2"/>
    <x v="0"/>
    <s v="F-101"/>
    <x v="5"/>
    <s v="Longer-Life Soft White Bulbs"/>
    <n v="6.16"/>
    <n v="300"/>
    <n v="3.08"/>
    <n v="2"/>
    <n v="0"/>
    <n v="2.9567999999999999"/>
    <n v="2.9567999999999999"/>
    <x v="0"/>
    <m/>
  </r>
  <r>
    <n v="53"/>
    <s v="Standard Class"/>
    <x v="0"/>
    <s v="New Albany"/>
    <s v="Indiana"/>
    <x v="2"/>
    <x v="0"/>
    <s v="F-101"/>
    <x v="1"/>
    <s v="Global Leather Task Chair, Black"/>
    <n v="89.99"/>
    <n v="150"/>
    <n v="89.99"/>
    <n v="1"/>
    <n v="0"/>
    <n v="17.098099999999988"/>
    <n v="17.098099999999988"/>
    <x v="0"/>
    <m/>
  </r>
  <r>
    <n v="54"/>
    <s v="Standard Class"/>
    <x v="1"/>
    <s v="New York City"/>
    <s v="New York"/>
    <x v="3"/>
    <x v="1"/>
    <s v="O-102"/>
    <x v="13"/>
    <s v="Advantus Push Pins"/>
    <n v="15.260000000000002"/>
    <n v="1050"/>
    <n v="2.1800000000000002"/>
    <n v="7"/>
    <n v="0"/>
    <n v="6.2566000000000006"/>
    <n v="6.2566000000000006"/>
    <x v="2"/>
    <m/>
  </r>
  <r>
    <n v="55"/>
    <s v="Standard Class"/>
    <x v="1"/>
    <s v="New York City"/>
    <s v="New York"/>
    <x v="3"/>
    <x v="2"/>
    <s v="T-103"/>
    <x v="7"/>
    <s v="AT&amp;T CL83451 4-Handset Telephone"/>
    <n v="1029.95"/>
    <n v="750"/>
    <n v="205.99"/>
    <n v="5"/>
    <n v="0"/>
    <n v="298.68549999999999"/>
    <n v="298.68549999999999"/>
    <x v="1"/>
    <m/>
  </r>
  <r>
    <n v="56"/>
    <s v="First Class"/>
    <x v="0"/>
    <s v="Troy"/>
    <s v="New York"/>
    <x v="3"/>
    <x v="1"/>
    <s v="O-102"/>
    <x v="4"/>
    <s v="Home/Office Personal File Carts"/>
    <n v="208.56"/>
    <n v="900"/>
    <n v="34.76"/>
    <n v="6"/>
    <n v="0"/>
    <n v="52.139999999999986"/>
    <n v="52.139999999999986"/>
    <x v="1"/>
    <m/>
  </r>
  <r>
    <n v="57"/>
    <s v="First Class"/>
    <x v="0"/>
    <s v="Troy"/>
    <s v="New York"/>
    <x v="3"/>
    <x v="1"/>
    <s v="O-102"/>
    <x v="10"/>
    <s v="Xerox 232"/>
    <n v="32.400000000000006"/>
    <n v="750"/>
    <n v="6.4800000000000013"/>
    <n v="5"/>
    <n v="0"/>
    <n v="15.552000000000001"/>
    <n v="15.552000000000001"/>
    <x v="1"/>
    <m/>
  </r>
  <r>
    <n v="58"/>
    <s v="First Class"/>
    <x v="0"/>
    <s v="Troy"/>
    <s v="New York"/>
    <x v="3"/>
    <x v="0"/>
    <s v="F-101"/>
    <x v="1"/>
    <s v="Novimex Turbo Task Chair"/>
    <n v="319.41000000000003"/>
    <n v="750"/>
    <n v="63.882000000000005"/>
    <n v="5"/>
    <n v="0.1"/>
    <n v="7.0980000000000061"/>
    <n v="6.9980000000000064"/>
    <x v="1"/>
    <m/>
  </r>
  <r>
    <n v="59"/>
    <s v="First Class"/>
    <x v="0"/>
    <s v="Troy"/>
    <s v="New York"/>
    <x v="3"/>
    <x v="1"/>
    <s v="O-102"/>
    <x v="10"/>
    <s v="Array Parchment Paper, Assorted Colors"/>
    <n v="14.56"/>
    <n v="300"/>
    <n v="7.28"/>
    <n v="2"/>
    <n v="0"/>
    <n v="6.9888000000000003"/>
    <n v="6.9888000000000003"/>
    <x v="0"/>
    <m/>
  </r>
  <r>
    <n v="60"/>
    <s v="First Class"/>
    <x v="0"/>
    <s v="Troy"/>
    <s v="New York"/>
    <x v="3"/>
    <x v="2"/>
    <s v="T-103"/>
    <x v="11"/>
    <s v="Imation 8gb Micro Traveldrive Usb 2.0 Flash Drive"/>
    <n v="30"/>
    <n v="300"/>
    <n v="15"/>
    <n v="2"/>
    <n v="0"/>
    <n v="3.3000000000000007"/>
    <n v="3.3000000000000007"/>
    <x v="0"/>
    <m/>
  </r>
  <r>
    <n v="61"/>
    <s v="First Class"/>
    <x v="0"/>
    <s v="Troy"/>
    <s v="New York"/>
    <x v="3"/>
    <x v="1"/>
    <s v="O-102"/>
    <x v="8"/>
    <s v="Plastic Binding Combs"/>
    <n v="48.480000000000004"/>
    <n v="600"/>
    <n v="12.120000000000001"/>
    <n v="4"/>
    <n v="0.2"/>
    <n v="16.361999999999998"/>
    <n v="16.161999999999999"/>
    <x v="1"/>
    <m/>
  </r>
  <r>
    <n v="62"/>
    <s v="First Class"/>
    <x v="0"/>
    <s v="Troy"/>
    <s v="New York"/>
    <x v="3"/>
    <x v="1"/>
    <s v="O-102"/>
    <x v="6"/>
    <s v="Prang Dustless Chalk Sticks"/>
    <n v="1.68"/>
    <n v="150"/>
    <n v="1.68"/>
    <n v="1"/>
    <n v="0"/>
    <n v="0.84"/>
    <n v="0.84"/>
    <x v="0"/>
    <m/>
  </r>
  <r>
    <n v="63"/>
    <s v="Standard Class"/>
    <x v="0"/>
    <s v="Los Angeles"/>
    <s v="California"/>
    <x v="1"/>
    <x v="2"/>
    <s v="T-103"/>
    <x v="11"/>
    <s v="Verbatim 25 GB 6x Blu-ray Single Layer Recordable Disc, 3/Pack"/>
    <n v="13.98"/>
    <n v="300"/>
    <n v="6.99"/>
    <n v="2"/>
    <n v="0"/>
    <n v="6.1512000000000011"/>
    <n v="6.1512000000000011"/>
    <x v="0"/>
    <m/>
  </r>
  <r>
    <n v="64"/>
    <s v="Standard Class"/>
    <x v="0"/>
    <s v="Los Angeles"/>
    <s v="California"/>
    <x v="1"/>
    <x v="1"/>
    <s v="O-102"/>
    <x v="8"/>
    <s v="Acco PRESSTEX Data Binder with Storage Hooks, Dark Blue, 14 7/8&quot; X 11&quot;"/>
    <n v="25.824000000000002"/>
    <n v="900"/>
    <n v="4.3040000000000003"/>
    <n v="6"/>
    <n v="0.2"/>
    <n v="9.3612000000000002"/>
    <n v="9.1612000000000009"/>
    <x v="1"/>
    <m/>
  </r>
  <r>
    <n v="65"/>
    <s v="Standard Class"/>
    <x v="0"/>
    <s v="Los Angeles"/>
    <s v="California"/>
    <x v="1"/>
    <x v="1"/>
    <s v="O-102"/>
    <x v="10"/>
    <s v="Xerox 1943"/>
    <n v="146.72999999999999"/>
    <n v="450"/>
    <n v="48.91"/>
    <n v="3"/>
    <n v="0"/>
    <n v="68.963099999999997"/>
    <n v="68.963099999999997"/>
    <x v="0"/>
    <m/>
  </r>
  <r>
    <n v="66"/>
    <s v="Standard Class"/>
    <x v="0"/>
    <s v="Los Angeles"/>
    <s v="California"/>
    <x v="1"/>
    <x v="0"/>
    <s v="F-101"/>
    <x v="5"/>
    <s v="Luxo Economy Swing Arm Lamp"/>
    <n v="79.760000000000005"/>
    <n v="600"/>
    <n v="19.940000000000001"/>
    <n v="4"/>
    <n v="0"/>
    <n v="22.332800000000006"/>
    <n v="22.332800000000006"/>
    <x v="1"/>
    <m/>
  </r>
  <r>
    <n v="67"/>
    <s v="Standard Class"/>
    <x v="2"/>
    <s v="Chicago"/>
    <s v="Illinois"/>
    <x v="2"/>
    <x v="0"/>
    <s v="F-101"/>
    <x v="1"/>
    <s v="Global Value Mid-Back Manager's Chair, Gray"/>
    <n v="213.11499999999998"/>
    <n v="750"/>
    <n v="42.622999999999998"/>
    <n v="5"/>
    <n v="0.3"/>
    <n v="-15.222500000000011"/>
    <n v="-15.522500000000012"/>
    <x v="1"/>
    <m/>
  </r>
  <r>
    <n v="68"/>
    <s v="Standard Class"/>
    <x v="1"/>
    <s v="Gilbert"/>
    <s v="Arizona"/>
    <x v="1"/>
    <x v="1"/>
    <s v="O-102"/>
    <x v="6"/>
    <s v="Hunt BOSTON Model 1606 High-Volume Electric Pencil Sharpener, Beige"/>
    <n v="1113.0240000000001"/>
    <n v="1200"/>
    <n v="139.12800000000001"/>
    <n v="8"/>
    <n v="0.2"/>
    <n v="111.30239999999998"/>
    <n v="111.10239999999997"/>
    <x v="2"/>
    <m/>
  </r>
  <r>
    <n v="69"/>
    <s v="Standard Class"/>
    <x v="1"/>
    <s v="Gilbert"/>
    <s v="Arizona"/>
    <x v="1"/>
    <x v="2"/>
    <s v="T-103"/>
    <x v="7"/>
    <s v="netTALK DUO VoIP Telephone Service"/>
    <n v="167.96800000000002"/>
    <n v="600"/>
    <n v="41.992000000000004"/>
    <n v="4"/>
    <n v="0.2"/>
    <n v="62.988"/>
    <n v="62.787999999999997"/>
    <x v="1"/>
    <m/>
  </r>
  <r>
    <n v="70"/>
    <s v="First Class"/>
    <x v="0"/>
    <s v="Springfield"/>
    <s v="Virginia"/>
    <x v="0"/>
    <x v="1"/>
    <s v="O-102"/>
    <x v="10"/>
    <s v="Snap-A-Way Black Print Carbonless Ruled Speed Letter, Triplicate"/>
    <n v="75.88"/>
    <n v="300"/>
    <n v="37.94"/>
    <n v="2"/>
    <n v="0"/>
    <n v="35.663599999999995"/>
    <n v="35.663599999999995"/>
    <x v="0"/>
    <m/>
  </r>
  <r>
    <n v="71"/>
    <s v="Standard Class"/>
    <x v="0"/>
    <s v="New York City"/>
    <s v="New York"/>
    <x v="3"/>
    <x v="1"/>
    <s v="O-102"/>
    <x v="8"/>
    <s v="Avery Binding System Hidden Tab Executive Style Index Sets"/>
    <n v="4.6159999999999997"/>
    <n v="150"/>
    <n v="4.6159999999999997"/>
    <n v="1"/>
    <n v="0.2"/>
    <n v="1.7309999999999999"/>
    <n v="1.5309999999999999"/>
    <x v="0"/>
    <m/>
  </r>
  <r>
    <n v="72"/>
    <s v="Second Class"/>
    <x v="0"/>
    <s v="Jackson"/>
    <s v="Michigan"/>
    <x v="2"/>
    <x v="1"/>
    <s v="O-102"/>
    <x v="10"/>
    <s v="Telephone Message Books with Fax/Mobile Section, 5 1/2&quot; x 3 3/16&quot;"/>
    <n v="19.049999999999997"/>
    <n v="450"/>
    <n v="6.3499999999999988"/>
    <n v="3"/>
    <n v="0"/>
    <n v="8.7629999999999999"/>
    <n v="8.7629999999999999"/>
    <x v="0"/>
    <m/>
  </r>
  <r>
    <n v="73"/>
    <s v="Standard Class"/>
    <x v="0"/>
    <s v="Memphis"/>
    <s v="Tennessee"/>
    <x v="0"/>
    <x v="0"/>
    <s v="F-101"/>
    <x v="1"/>
    <s v="High-Back Leather Manager's Chair"/>
    <n v="831.93600000000015"/>
    <n v="1200"/>
    <n v="103.99200000000002"/>
    <n v="8"/>
    <n v="0.2"/>
    <n v="-114.39120000000003"/>
    <n v="-114.59120000000003"/>
    <x v="2"/>
    <m/>
  </r>
  <r>
    <n v="74"/>
    <s v="Standard Class"/>
    <x v="0"/>
    <s v="Memphis"/>
    <s v="Tennessee"/>
    <x v="0"/>
    <x v="0"/>
    <s v="F-101"/>
    <x v="5"/>
    <s v="Tenex Traditional Chairmats for Medium Pile Carpet, Standard Lip, 36&quot; x 48&quot;"/>
    <n v="97.04"/>
    <n v="300"/>
    <n v="48.52"/>
    <n v="2"/>
    <n v="0.2"/>
    <n v="1.2129999999999974"/>
    <n v="1.0129999999999975"/>
    <x v="0"/>
    <m/>
  </r>
  <r>
    <n v="75"/>
    <s v="Standard Class"/>
    <x v="0"/>
    <s v="Memphis"/>
    <s v="Tennessee"/>
    <x v="0"/>
    <x v="1"/>
    <s v="O-102"/>
    <x v="4"/>
    <s v="Safco Industrial Wire Shelving System"/>
    <n v="72.784000000000006"/>
    <n v="150"/>
    <n v="72.784000000000006"/>
    <n v="1"/>
    <n v="0.2"/>
    <n v="-18.196000000000002"/>
    <n v="-18.396000000000001"/>
    <x v="0"/>
    <m/>
  </r>
  <r>
    <n v="76"/>
    <s v="First Class"/>
    <x v="1"/>
    <s v="Houston"/>
    <s v="Texas"/>
    <x v="2"/>
    <x v="1"/>
    <s v="O-102"/>
    <x v="8"/>
    <s v="Economy Binders"/>
    <n v="1.2479999999999998"/>
    <n v="450"/>
    <n v="0.41599999999999993"/>
    <n v="3"/>
    <n v="0.8"/>
    <n v="-1.9344000000000006"/>
    <n v="-2.7344000000000008"/>
    <x v="0"/>
    <m/>
  </r>
  <r>
    <n v="77"/>
    <s v="First Class"/>
    <x v="1"/>
    <s v="Houston"/>
    <s v="Texas"/>
    <x v="2"/>
    <x v="0"/>
    <s v="F-101"/>
    <x v="5"/>
    <s v="6&quot; Cubicle Wall Clock, Black"/>
    <n v="9.7080000000000002"/>
    <n v="450"/>
    <n v="3.2360000000000002"/>
    <n v="3"/>
    <n v="0.6"/>
    <n v="-5.8248000000000015"/>
    <n v="-6.4248000000000012"/>
    <x v="0"/>
    <m/>
  </r>
  <r>
    <n v="78"/>
    <s v="First Class"/>
    <x v="1"/>
    <s v="Houston"/>
    <s v="Texas"/>
    <x v="2"/>
    <x v="1"/>
    <s v="O-102"/>
    <x v="4"/>
    <s v="SimpliFile Personal File, Black Granite, 15w x 6-15/16d x 11-1/4h"/>
    <n v="27.240000000000002"/>
    <n v="450"/>
    <n v="9.08"/>
    <n v="3"/>
    <n v="0.2"/>
    <n v="2.724000000000002"/>
    <n v="2.5240000000000018"/>
    <x v="0"/>
    <m/>
  </r>
  <r>
    <n v="79"/>
    <s v="Second Class"/>
    <x v="0"/>
    <s v="Houston"/>
    <s v="Texas"/>
    <x v="2"/>
    <x v="0"/>
    <s v="F-101"/>
    <x v="5"/>
    <s v="Eldon Expressions Desk Accessory, Wood Pencil Holder, Oak"/>
    <n v="19.3"/>
    <n v="750"/>
    <n v="3.8600000000000003"/>
    <n v="5"/>
    <n v="0.6"/>
    <n v="-14.475000000000001"/>
    <n v="-15.075000000000001"/>
    <x v="1"/>
    <m/>
  </r>
  <r>
    <n v="80"/>
    <s v="First Class"/>
    <x v="1"/>
    <s v="Decatur"/>
    <s v="Alabama"/>
    <x v="0"/>
    <x v="1"/>
    <s v="O-102"/>
    <x v="9"/>
    <s v="1.7 Cubic Foot Compact &quot;Cube&quot; Office Refrigerators"/>
    <n v="208.16"/>
    <n v="150"/>
    <n v="208.16"/>
    <n v="1"/>
    <n v="0"/>
    <n v="56.20320000000001"/>
    <n v="56.20320000000001"/>
    <x v="0"/>
    <m/>
  </r>
  <r>
    <n v="81"/>
    <s v="First Class"/>
    <x v="1"/>
    <s v="Decatur"/>
    <s v="Alabama"/>
    <x v="0"/>
    <x v="1"/>
    <s v="O-102"/>
    <x v="8"/>
    <s v="Avery Heavy-Duty EZD  Binder With Locking Rings"/>
    <n v="16.740000000000002"/>
    <n v="450"/>
    <n v="5.580000000000001"/>
    <n v="3"/>
    <n v="0"/>
    <n v="8.0351999999999997"/>
    <n v="8.0351999999999997"/>
    <x v="0"/>
    <m/>
  </r>
  <r>
    <n v="82"/>
    <s v="Standard Class"/>
    <x v="0"/>
    <s v="San Francisco"/>
    <s v="California"/>
    <x v="1"/>
    <x v="1"/>
    <s v="O-102"/>
    <x v="6"/>
    <s v="Premium Writing Pencils, Soft, #2 by Central Association for the Blind"/>
    <n v="14.9"/>
    <n v="750"/>
    <n v="2.98"/>
    <n v="5"/>
    <n v="0"/>
    <n v="4.1720000000000006"/>
    <n v="4.1720000000000006"/>
    <x v="1"/>
    <m/>
  </r>
  <r>
    <n v="83"/>
    <s v="Standard Class"/>
    <x v="0"/>
    <s v="San Francisco"/>
    <s v="California"/>
    <x v="1"/>
    <x v="1"/>
    <s v="O-102"/>
    <x v="4"/>
    <s v="Sortfiler Multipurpose Personal File Organizer, Black"/>
    <n v="21.39"/>
    <n v="150"/>
    <n v="21.39"/>
    <n v="1"/>
    <n v="0"/>
    <n v="6.2030999999999992"/>
    <n v="6.2030999999999992"/>
    <x v="0"/>
    <m/>
  </r>
  <r>
    <n v="84"/>
    <s v="Standard Class"/>
    <x v="1"/>
    <s v="Durham"/>
    <s v="North Carolina"/>
    <x v="0"/>
    <x v="1"/>
    <s v="O-102"/>
    <x v="12"/>
    <s v="Jet-Pak Recycled Peel 'N' Seal Padded Mailers"/>
    <n v="200.98400000000004"/>
    <n v="1050"/>
    <n v="28.712000000000007"/>
    <n v="7"/>
    <n v="0.2"/>
    <n v="62.807499999999976"/>
    <n v="62.607499999999973"/>
    <x v="2"/>
    <m/>
  </r>
  <r>
    <n v="85"/>
    <s v="First Class"/>
    <x v="2"/>
    <s v="Chicago"/>
    <s v="Illinois"/>
    <x v="2"/>
    <x v="1"/>
    <s v="O-102"/>
    <x v="4"/>
    <s v="Safco Industrial Wire Shelving"/>
    <n v="230.376"/>
    <n v="450"/>
    <n v="76.792000000000002"/>
    <n v="3"/>
    <n v="0.2"/>
    <n v="-48.954900000000002"/>
    <n v="-49.154900000000005"/>
    <x v="0"/>
    <m/>
  </r>
  <r>
    <n v="86"/>
    <s v="Second Class"/>
    <x v="0"/>
    <s v="Columbia"/>
    <s v="South Carolina"/>
    <x v="0"/>
    <x v="0"/>
    <s v="F-101"/>
    <x v="1"/>
    <s v="Novimex Swivel Fabric Task Chair"/>
    <n v="301.95999999999998"/>
    <n v="300"/>
    <n v="150.97999999999999"/>
    <n v="2"/>
    <n v="0"/>
    <n v="33.215599999999995"/>
    <n v="33.215599999999995"/>
    <x v="0"/>
    <m/>
  </r>
  <r>
    <n v="87"/>
    <s v="Standard Class"/>
    <x v="0"/>
    <s v="Rochester"/>
    <s v="Minnesota"/>
    <x v="2"/>
    <x v="2"/>
    <s v="T-103"/>
    <x v="11"/>
    <s v="Logitech LS21 Speaker System - PC Multimedia - 2.1-CH - Wired"/>
    <n v="19.989999999999998"/>
    <n v="150"/>
    <n v="19.989999999999998"/>
    <n v="1"/>
    <n v="0"/>
    <n v="6.796599999999998"/>
    <n v="6.796599999999998"/>
    <x v="0"/>
    <m/>
  </r>
  <r>
    <n v="88"/>
    <s v="Standard Class"/>
    <x v="0"/>
    <s v="Rochester"/>
    <s v="Minnesota"/>
    <x v="2"/>
    <x v="1"/>
    <s v="O-102"/>
    <x v="2"/>
    <s v="Avery 511"/>
    <n v="6.16"/>
    <n v="300"/>
    <n v="3.08"/>
    <n v="2"/>
    <n v="0"/>
    <n v="2.9567999999999999"/>
    <n v="2.9567999999999999"/>
    <x v="0"/>
    <m/>
  </r>
  <r>
    <n v="89"/>
    <s v="Second Class"/>
    <x v="2"/>
    <s v="Houston"/>
    <s v="Texas"/>
    <x v="2"/>
    <x v="1"/>
    <s v="O-102"/>
    <x v="4"/>
    <s v="Eldon Portable Mobile Manager"/>
    <n v="158.36800000000002"/>
    <n v="1050"/>
    <n v="22.624000000000002"/>
    <n v="7"/>
    <n v="0.2"/>
    <n v="13.857199999999999"/>
    <n v="13.6572"/>
    <x v="2"/>
    <m/>
  </r>
  <r>
    <n v="90"/>
    <s v="Standard Class"/>
    <x v="1"/>
    <s v="Los Angeles"/>
    <s v="California"/>
    <x v="1"/>
    <x v="1"/>
    <s v="O-102"/>
    <x v="6"/>
    <s v="Turquoise Lead Holder with Pocket Clip"/>
    <n v="20.100000000000001"/>
    <n v="450"/>
    <n v="6.7"/>
    <n v="3"/>
    <n v="0"/>
    <n v="6.6329999999999982"/>
    <n v="6.6329999999999982"/>
    <x v="0"/>
    <m/>
  </r>
  <r>
    <n v="91"/>
    <s v="Standard Class"/>
    <x v="1"/>
    <s v="Los Angeles"/>
    <s v="California"/>
    <x v="1"/>
    <x v="2"/>
    <s v="T-103"/>
    <x v="7"/>
    <s v="Panasonic Kx-TS550"/>
    <n v="73.584000000000003"/>
    <n v="300"/>
    <n v="36.792000000000002"/>
    <n v="2"/>
    <n v="0.2"/>
    <n v="8.2781999999999982"/>
    <n v="8.0781999999999989"/>
    <x v="0"/>
    <m/>
  </r>
  <r>
    <n v="92"/>
    <s v="Standard Class"/>
    <x v="1"/>
    <s v="Los Angeles"/>
    <s v="California"/>
    <x v="1"/>
    <x v="1"/>
    <s v="O-102"/>
    <x v="10"/>
    <s v="Xerox 1995"/>
    <n v="6.48"/>
    <n v="150"/>
    <n v="6.48"/>
    <n v="1"/>
    <n v="0"/>
    <n v="3.1104000000000003"/>
    <n v="3.1104000000000003"/>
    <x v="0"/>
    <m/>
  </r>
  <r>
    <n v="93"/>
    <s v="Second Class"/>
    <x v="0"/>
    <s v="Minneapolis"/>
    <s v="Minnesota"/>
    <x v="2"/>
    <x v="1"/>
    <s v="O-102"/>
    <x v="10"/>
    <s v="Xerox 1999"/>
    <n v="12.96"/>
    <n v="300"/>
    <n v="6.48"/>
    <n v="2"/>
    <n v="0"/>
    <n v="6.2208000000000006"/>
    <n v="6.2208000000000006"/>
    <x v="0"/>
    <m/>
  </r>
  <r>
    <n v="94"/>
    <s v="Second Class"/>
    <x v="0"/>
    <s v="Minneapolis"/>
    <s v="Minnesota"/>
    <x v="2"/>
    <x v="0"/>
    <s v="F-101"/>
    <x v="5"/>
    <s v="Seth Thomas 13 1/2&quot; Wall Clock"/>
    <n v="53.34"/>
    <n v="450"/>
    <n v="17.78"/>
    <n v="3"/>
    <n v="0"/>
    <n v="16.535399999999996"/>
    <n v="16.535399999999996"/>
    <x v="0"/>
    <m/>
  </r>
  <r>
    <n v="95"/>
    <s v="Second Class"/>
    <x v="0"/>
    <s v="Minneapolis"/>
    <s v="Minnesota"/>
    <x v="2"/>
    <x v="1"/>
    <s v="O-102"/>
    <x v="8"/>
    <s v="Ibico Standard Transparent Covers"/>
    <n v="32.96"/>
    <n v="300"/>
    <n v="16.48"/>
    <n v="2"/>
    <n v="0"/>
    <n v="16.150400000000001"/>
    <n v="16.150400000000001"/>
    <x v="0"/>
    <m/>
  </r>
  <r>
    <n v="96"/>
    <s v="Standard Class"/>
    <x v="2"/>
    <s v="Portland"/>
    <s v="Oregon"/>
    <x v="1"/>
    <x v="1"/>
    <s v="O-102"/>
    <x v="8"/>
    <s v="Flexible Leather- Look Classic Collection Ring Binder"/>
    <n v="5.6820000000000013"/>
    <n v="150"/>
    <n v="5.6820000000000013"/>
    <n v="1"/>
    <n v="0.7"/>
    <n v="-3.7880000000000003"/>
    <n v="-4.4880000000000004"/>
    <x v="0"/>
    <m/>
  </r>
  <r>
    <n v="97"/>
    <s v="Second Class"/>
    <x v="2"/>
    <s v="New York City"/>
    <s v="New York"/>
    <x v="3"/>
    <x v="0"/>
    <s v="F-101"/>
    <x v="5"/>
    <s v="9-3/4 Diameter Round Wall Clock"/>
    <n v="96.53"/>
    <n v="1050"/>
    <n v="13.790000000000001"/>
    <n v="7"/>
    <n v="0"/>
    <n v="40.5426"/>
    <n v="40.5426"/>
    <x v="2"/>
    <m/>
  </r>
  <r>
    <n v="98"/>
    <s v="First Class"/>
    <x v="0"/>
    <s v="San Francisco"/>
    <s v="California"/>
    <x v="1"/>
    <x v="1"/>
    <s v="O-102"/>
    <x v="8"/>
    <s v="Trimflex Flexible Post Binders"/>
    <n v="51.311999999999998"/>
    <n v="450"/>
    <n v="17.103999999999999"/>
    <n v="3"/>
    <n v="0.2"/>
    <n v="17.959199999999999"/>
    <n v="17.7592"/>
    <x v="0"/>
    <m/>
  </r>
  <r>
    <n v="99"/>
    <s v="Standard Class"/>
    <x v="1"/>
    <s v="Saint Paul"/>
    <s v="Minnesota"/>
    <x v="2"/>
    <x v="1"/>
    <s v="O-102"/>
    <x v="9"/>
    <s v="Fellowes Basic Home/Office Series Surge Protectors"/>
    <n v="77.88"/>
    <n v="900"/>
    <n v="12.979999999999999"/>
    <n v="6"/>
    <n v="0"/>
    <n v="22.585199999999993"/>
    <n v="22.585199999999993"/>
    <x v="1"/>
    <m/>
  </r>
  <r>
    <n v="100"/>
    <s v="Standard Class"/>
    <x v="2"/>
    <s v="Chicago"/>
    <s v="Illinois"/>
    <x v="2"/>
    <x v="1"/>
    <s v="O-102"/>
    <x v="10"/>
    <s v="Avery Personal Creations Heavyweight Cards"/>
    <n v="64.623999999999995"/>
    <n v="1050"/>
    <n v="9.2319999999999993"/>
    <n v="7"/>
    <n v="0.2"/>
    <n v="22.618399999999994"/>
    <n v="22.418399999999995"/>
    <x v="2"/>
    <m/>
  </r>
  <r>
    <n v="101"/>
    <s v="Standard Class"/>
    <x v="2"/>
    <s v="Chicago"/>
    <s v="Illinois"/>
    <x v="2"/>
    <x v="2"/>
    <s v="T-103"/>
    <x v="11"/>
    <s v="SanDisk Ultra 64 GB MicroSDHC Class 10 Memory Card"/>
    <n v="95.976000000000013"/>
    <n v="450"/>
    <n v="31.992000000000004"/>
    <n v="3"/>
    <n v="0.2"/>
    <n v="-10.797300000000011"/>
    <n v="-10.99730000000001"/>
    <x v="0"/>
    <m/>
  </r>
  <r>
    <n v="102"/>
    <s v="Standard Class"/>
    <x v="2"/>
    <s v="Chicago"/>
    <s v="Illinois"/>
    <x v="2"/>
    <x v="1"/>
    <s v="O-102"/>
    <x v="8"/>
    <s v="Avery Hidden Tab Dividers for Binding Systems"/>
    <n v="1.7879999999999996"/>
    <n v="450"/>
    <n v="0.59599999999999986"/>
    <n v="3"/>
    <n v="0.8"/>
    <n v="-3.0396000000000001"/>
    <n v="-3.8395999999999999"/>
    <x v="0"/>
    <m/>
  </r>
  <r>
    <n v="103"/>
    <s v="Second Class"/>
    <x v="0"/>
    <s v="Rochester"/>
    <s v="Minnesota"/>
    <x v="2"/>
    <x v="1"/>
    <s v="O-102"/>
    <x v="10"/>
    <s v="Universal Premium White Copier/Laser Paper (20Lb. and 87 Bright)"/>
    <n v="23.92"/>
    <n v="600"/>
    <n v="5.98"/>
    <n v="4"/>
    <n v="0"/>
    <n v="11.720800000000001"/>
    <n v="11.720800000000001"/>
    <x v="1"/>
    <m/>
  </r>
  <r>
    <n v="104"/>
    <s v="Standard Class"/>
    <x v="0"/>
    <s v="Aurora"/>
    <s v="Colorado"/>
    <x v="1"/>
    <x v="2"/>
    <s v="T-103"/>
    <x v="11"/>
    <s v="Logitech K350 2.4Ghz Wireless Keyboard"/>
    <n v="238.89600000000002"/>
    <n v="900"/>
    <n v="39.816000000000003"/>
    <n v="6"/>
    <n v="0.2"/>
    <n v="-26.875800000000012"/>
    <n v="-27.075800000000012"/>
    <x v="1"/>
    <m/>
  </r>
  <r>
    <n v="105"/>
    <s v="Standard Class"/>
    <x v="0"/>
    <s v="Aurora"/>
    <s v="Colorado"/>
    <x v="1"/>
    <x v="0"/>
    <s v="F-101"/>
    <x v="5"/>
    <s v="Deflect-o DuraMat Lighweight, Studded, Beveled Mat for Low Pile Carpeting"/>
    <n v="102.35999999999999"/>
    <n v="450"/>
    <n v="34.119999999999997"/>
    <n v="3"/>
    <n v="0.2"/>
    <n v="-3.8385000000000105"/>
    <n v="-4.0385000000000106"/>
    <x v="0"/>
    <m/>
  </r>
  <r>
    <n v="106"/>
    <s v="Standard Class"/>
    <x v="0"/>
    <s v="Aurora"/>
    <s v="Colorado"/>
    <x v="1"/>
    <x v="1"/>
    <s v="O-102"/>
    <x v="8"/>
    <s v="Avery Trapezoid Ring Binder, 3&quot; Capacity, Black, 1040 sheets"/>
    <n v="36.882000000000005"/>
    <n v="450"/>
    <n v="12.294000000000002"/>
    <n v="3"/>
    <n v="0.7"/>
    <n v="-25.817399999999999"/>
    <n v="-26.517399999999999"/>
    <x v="0"/>
    <m/>
  </r>
  <r>
    <n v="107"/>
    <s v="Standard Class"/>
    <x v="0"/>
    <s v="Charlotte"/>
    <s v="North Carolina"/>
    <x v="0"/>
    <x v="2"/>
    <s v="T-103"/>
    <x v="11"/>
    <s v="Memorex Mini Travel Drive 8 GB USB 2.0 Flash Drive"/>
    <n v="74.112000000000009"/>
    <n v="1200"/>
    <n v="9.2640000000000011"/>
    <n v="8"/>
    <n v="0.2"/>
    <n v="17.601600000000001"/>
    <n v="17.401600000000002"/>
    <x v="2"/>
    <m/>
  </r>
  <r>
    <n v="108"/>
    <s v="Standard Class"/>
    <x v="0"/>
    <s v="Charlotte"/>
    <s v="North Carolina"/>
    <x v="0"/>
    <x v="2"/>
    <s v="T-103"/>
    <x v="7"/>
    <s v="Speck Products Candyshell Flip Case"/>
    <n v="27.992000000000004"/>
    <n v="150"/>
    <n v="27.992000000000004"/>
    <n v="1"/>
    <n v="0.2"/>
    <n v="2.0993999999999993"/>
    <n v="1.8993999999999993"/>
    <x v="0"/>
    <m/>
  </r>
  <r>
    <n v="109"/>
    <s v="Standard Class"/>
    <x v="0"/>
    <s v="Charlotte"/>
    <s v="North Carolina"/>
    <x v="0"/>
    <x v="1"/>
    <s v="O-102"/>
    <x v="6"/>
    <s v="Newell Chalk Holder"/>
    <n v="3.3040000000000003"/>
    <n v="150"/>
    <n v="3.3040000000000003"/>
    <n v="1"/>
    <n v="0.2"/>
    <n v="1.0737999999999999"/>
    <n v="0.87379999999999991"/>
    <x v="0"/>
    <m/>
  </r>
  <r>
    <n v="110"/>
    <s v="Standard Class"/>
    <x v="2"/>
    <s v="Orland Park"/>
    <s v="Illinois"/>
    <x v="2"/>
    <x v="2"/>
    <s v="T-103"/>
    <x v="11"/>
    <s v="Logitech Gaming G510s - Keyboard"/>
    <n v="339.96000000000004"/>
    <n v="750"/>
    <n v="67.992000000000004"/>
    <n v="5"/>
    <n v="0.2"/>
    <n v="67.991999999999962"/>
    <n v="67.791999999999959"/>
    <x v="1"/>
    <m/>
  </r>
  <r>
    <n v="111"/>
    <s v="Standard Class"/>
    <x v="1"/>
    <s v="New York City"/>
    <s v="New York"/>
    <x v="3"/>
    <x v="0"/>
    <s v="F-101"/>
    <x v="5"/>
    <s v="Magnifier Swing Arm Lamp"/>
    <n v="41.96"/>
    <n v="300"/>
    <n v="20.98"/>
    <n v="2"/>
    <n v="0"/>
    <n v="10.909600000000001"/>
    <n v="10.909600000000001"/>
    <x v="0"/>
    <m/>
  </r>
  <r>
    <n v="112"/>
    <s v="Standard Class"/>
    <x v="0"/>
    <s v="Urbandale"/>
    <s v="Iowa"/>
    <x v="2"/>
    <x v="1"/>
    <s v="O-102"/>
    <x v="6"/>
    <s v="Hunt PowerHouse Electric Pencil Sharpener, Blue"/>
    <n v="75.959999999999994"/>
    <n v="300"/>
    <n v="37.979999999999997"/>
    <n v="2"/>
    <n v="0"/>
    <n v="22.78799999999999"/>
    <n v="22.78799999999999"/>
    <x v="0"/>
    <m/>
  </r>
  <r>
    <n v="113"/>
    <s v="Standard Class"/>
    <x v="0"/>
    <s v="Urbandale"/>
    <s v="Iowa"/>
    <x v="2"/>
    <x v="1"/>
    <s v="O-102"/>
    <x v="8"/>
    <s v="Avery Durable Plastic 1&quot; Binders"/>
    <n v="27.240000000000002"/>
    <n v="900"/>
    <n v="4.54"/>
    <n v="6"/>
    <n v="0"/>
    <n v="13.3476"/>
    <n v="13.3476"/>
    <x v="1"/>
    <m/>
  </r>
  <r>
    <n v="114"/>
    <s v="Second Class"/>
    <x v="0"/>
    <s v="Columbus"/>
    <s v="Ohio"/>
    <x v="3"/>
    <x v="1"/>
    <s v="O-102"/>
    <x v="13"/>
    <s v="OIC Colored Binder Clips, Assorted Sizes"/>
    <n v="40.096000000000004"/>
    <n v="2100"/>
    <n v="2.8640000000000003"/>
    <n v="14"/>
    <n v="0.2"/>
    <n v="14.534799999999997"/>
    <n v="14.334799999999998"/>
    <x v="3"/>
    <m/>
  </r>
  <r>
    <n v="115"/>
    <s v="Second Class"/>
    <x v="0"/>
    <s v="Columbus"/>
    <s v="Ohio"/>
    <x v="3"/>
    <x v="1"/>
    <s v="O-102"/>
    <x v="12"/>
    <s v="Redi-Strip #10 Envelopes, 4 1/8 x 9 1/2"/>
    <n v="4.7200000000000006"/>
    <n v="300"/>
    <n v="2.3600000000000003"/>
    <n v="2"/>
    <n v="0.2"/>
    <n v="1.6519999999999997"/>
    <n v="1.4519999999999997"/>
    <x v="0"/>
    <m/>
  </r>
  <r>
    <n v="116"/>
    <s v="Second Class"/>
    <x v="0"/>
    <s v="Columbus"/>
    <s v="Ohio"/>
    <x v="3"/>
    <x v="1"/>
    <s v="O-102"/>
    <x v="10"/>
    <s v="Xerox 1921"/>
    <n v="23.976000000000003"/>
    <n v="450"/>
    <n v="7.9920000000000009"/>
    <n v="3"/>
    <n v="0.2"/>
    <n v="7.4924999999999988"/>
    <n v="7.2924999999999986"/>
    <x v="0"/>
    <m/>
  </r>
  <r>
    <n v="117"/>
    <s v="Second Class"/>
    <x v="0"/>
    <s v="Columbus"/>
    <s v="Ohio"/>
    <x v="3"/>
    <x v="1"/>
    <s v="O-102"/>
    <x v="12"/>
    <s v="Tyvek  Top-Opening Peel &amp; Seel Envelopes, Plain White"/>
    <n v="130.464"/>
    <n v="900"/>
    <n v="21.744"/>
    <n v="6"/>
    <n v="0.2"/>
    <n v="44.031599999999997"/>
    <n v="43.831599999999995"/>
    <x v="1"/>
    <m/>
  </r>
  <r>
    <n v="118"/>
    <s v="Standard Class"/>
    <x v="0"/>
    <s v="Seattle"/>
    <s v="Washington"/>
    <x v="1"/>
    <x v="0"/>
    <s v="F-101"/>
    <x v="3"/>
    <s v="Hon Racetrack Conference Tables"/>
    <n v="787.53"/>
    <n v="450"/>
    <n v="262.51"/>
    <n v="3"/>
    <n v="0"/>
    <n v="165.38129999999995"/>
    <n v="165.38129999999995"/>
    <x v="0"/>
    <m/>
  </r>
  <r>
    <n v="119"/>
    <s v="Standard Class"/>
    <x v="1"/>
    <s v="Bristol"/>
    <s v="Tennessee"/>
    <x v="0"/>
    <x v="1"/>
    <s v="O-102"/>
    <x v="8"/>
    <s v="GBC DocuBind 300 Electric Binding Machine"/>
    <n v="157.79400000000004"/>
    <n v="150"/>
    <n v="157.79400000000004"/>
    <n v="1"/>
    <n v="0.7"/>
    <n v="-115.71559999999999"/>
    <n v="-116.4156"/>
    <x v="0"/>
    <m/>
  </r>
  <r>
    <n v="120"/>
    <s v="First Class"/>
    <x v="0"/>
    <s v="Wilmington"/>
    <s v="Delaware"/>
    <x v="3"/>
    <x v="0"/>
    <s v="F-101"/>
    <x v="5"/>
    <s v="Artistic Insta-Plaque"/>
    <n v="47.04"/>
    <n v="450"/>
    <n v="15.68"/>
    <n v="3"/>
    <n v="0"/>
    <n v="18.345599999999997"/>
    <n v="18.345599999999997"/>
    <x v="0"/>
    <m/>
  </r>
  <r>
    <n v="121"/>
    <s v="First Class"/>
    <x v="0"/>
    <s v="Wilmington"/>
    <s v="Delaware"/>
    <x v="3"/>
    <x v="1"/>
    <s v="O-102"/>
    <x v="8"/>
    <s v="DXL Angle-View Binders with Locking Rings by Samsill"/>
    <n v="30.84"/>
    <n v="600"/>
    <n v="7.71"/>
    <n v="4"/>
    <n v="0"/>
    <n v="13.878"/>
    <n v="13.878"/>
    <x v="1"/>
    <m/>
  </r>
  <r>
    <n v="122"/>
    <s v="First Class"/>
    <x v="0"/>
    <s v="Wilmington"/>
    <s v="Delaware"/>
    <x v="3"/>
    <x v="1"/>
    <s v="O-102"/>
    <x v="4"/>
    <s v="Companion Letter/Legal File, Black"/>
    <n v="226.56"/>
    <n v="900"/>
    <n v="37.76"/>
    <n v="6"/>
    <n v="0"/>
    <n v="63.436800000000005"/>
    <n v="63.436800000000005"/>
    <x v="1"/>
    <m/>
  </r>
  <r>
    <n v="123"/>
    <s v="First Class"/>
    <x v="0"/>
    <s v="Wilmington"/>
    <s v="Delaware"/>
    <x v="3"/>
    <x v="1"/>
    <s v="O-102"/>
    <x v="12"/>
    <s v="Globe Weis Peel &amp; Seel First Class Envelopes"/>
    <n v="115.02"/>
    <n v="1350"/>
    <n v="12.78"/>
    <n v="9"/>
    <n v="0"/>
    <n v="51.758999999999993"/>
    <n v="51.758999999999993"/>
    <x v="2"/>
    <m/>
  </r>
  <r>
    <n v="124"/>
    <s v="First Class"/>
    <x v="0"/>
    <s v="Wilmington"/>
    <s v="Delaware"/>
    <x v="3"/>
    <x v="2"/>
    <s v="T-103"/>
    <x v="7"/>
    <s v="KLD Oscar II Style Snap-on Ultra Thin Side Flip Synthetic Leather Cover Case for HTC One HTC M7"/>
    <n v="68.040000000000006"/>
    <n v="1050"/>
    <n v="9.7200000000000006"/>
    <n v="7"/>
    <n v="0"/>
    <n v="19.731599999999997"/>
    <n v="19.731599999999997"/>
    <x v="2"/>
    <m/>
  </r>
  <r>
    <n v="125"/>
    <s v="Second Class"/>
    <x v="2"/>
    <s v="Houston"/>
    <s v="Texas"/>
    <x v="2"/>
    <x v="0"/>
    <s v="F-101"/>
    <x v="1"/>
    <s v="Global Deluxe High-Back Manager's Chair"/>
    <n v="600.55799999999999"/>
    <n v="450"/>
    <n v="200.18600000000001"/>
    <n v="3"/>
    <n v="0.3"/>
    <n v="-8.5794000000000779"/>
    <n v="-8.8794000000000786"/>
    <x v="0"/>
    <m/>
  </r>
  <r>
    <n v="126"/>
    <s v="Standard Class"/>
    <x v="0"/>
    <s v="Bloomington"/>
    <s v="Illinois"/>
    <x v="2"/>
    <x v="0"/>
    <s v="F-101"/>
    <x v="3"/>
    <s v="Bevis 44 x 96 Conference Tables"/>
    <n v="617.70000000000005"/>
    <n v="900"/>
    <n v="102.95"/>
    <n v="6"/>
    <n v="0.5"/>
    <n v="-407.68200000000013"/>
    <n v="-408.18200000000013"/>
    <x v="1"/>
    <m/>
  </r>
  <r>
    <n v="127"/>
    <s v="Standard Class"/>
    <x v="0"/>
    <s v="Phoenix"/>
    <s v="Arizona"/>
    <x v="1"/>
    <x v="1"/>
    <s v="O-102"/>
    <x v="8"/>
    <s v="Avery Durable Slant Ring Binders, No Labels"/>
    <n v="2.3880000000000003"/>
    <n v="300"/>
    <n v="1.1940000000000002"/>
    <n v="2"/>
    <n v="0.7"/>
    <n v="-1.8308"/>
    <n v="-2.5308000000000002"/>
    <x v="0"/>
    <m/>
  </r>
  <r>
    <n v="128"/>
    <s v="Standard Class"/>
    <x v="0"/>
    <s v="Phoenix"/>
    <s v="Arizona"/>
    <x v="1"/>
    <x v="1"/>
    <s v="O-102"/>
    <x v="4"/>
    <s v="Trav-L-File Heavy-Duty Shuttle II, Black"/>
    <n v="243.99200000000002"/>
    <n v="1050"/>
    <n v="34.856000000000002"/>
    <n v="7"/>
    <n v="0.2"/>
    <n v="30.498999999999981"/>
    <n v="30.298999999999982"/>
    <x v="2"/>
    <m/>
  </r>
  <r>
    <n v="129"/>
    <s v="Second Class"/>
    <x v="2"/>
    <s v="Los Angeles"/>
    <s v="California"/>
    <x v="1"/>
    <x v="0"/>
    <s v="F-101"/>
    <x v="1"/>
    <s v="Global Task Chair, Black"/>
    <n v="81.424000000000007"/>
    <n v="300"/>
    <n v="40.712000000000003"/>
    <n v="2"/>
    <n v="0.2"/>
    <n v="-9.1601999999999961"/>
    <n v="-9.3601999999999954"/>
    <x v="0"/>
    <m/>
  </r>
  <r>
    <n v="130"/>
    <s v="Second Class"/>
    <x v="2"/>
    <s v="Los Angeles"/>
    <s v="California"/>
    <x v="1"/>
    <x v="0"/>
    <s v="F-101"/>
    <x v="5"/>
    <s v="Eldon Cleatmat Plus Chair Mats for High Pile Carpets"/>
    <n v="238.56"/>
    <n v="450"/>
    <n v="79.52"/>
    <n v="3"/>
    <n v="0"/>
    <n v="26.241599999999977"/>
    <n v="26.241599999999977"/>
    <x v="0"/>
    <m/>
  </r>
  <r>
    <n v="131"/>
    <s v="First Class"/>
    <x v="1"/>
    <s v="Columbus"/>
    <s v="Ohio"/>
    <x v="3"/>
    <x v="2"/>
    <s v="T-103"/>
    <x v="7"/>
    <s v="Anker 36W 4-Port USB Wall Charger Travel Power Adapter for iPhone 5s 5c 5"/>
    <n v="59.969999999999992"/>
    <n v="750"/>
    <n v="11.993999999999998"/>
    <n v="5"/>
    <n v="0.4"/>
    <n v="-11.993999999999993"/>
    <n v="-12.393999999999993"/>
    <x v="1"/>
    <m/>
  </r>
  <r>
    <n v="132"/>
    <s v="First Class"/>
    <x v="1"/>
    <s v="Columbus"/>
    <s v="Ohio"/>
    <x v="3"/>
    <x v="1"/>
    <s v="O-102"/>
    <x v="10"/>
    <s v="Xerox 1916"/>
    <n v="78.304000000000002"/>
    <n v="300"/>
    <n v="39.152000000000001"/>
    <n v="2"/>
    <n v="0.2"/>
    <n v="29.363999999999997"/>
    <n v="29.163999999999998"/>
    <x v="0"/>
    <m/>
  </r>
  <r>
    <n v="133"/>
    <s v="First Class"/>
    <x v="1"/>
    <s v="Columbus"/>
    <s v="Ohio"/>
    <x v="3"/>
    <x v="1"/>
    <s v="O-102"/>
    <x v="13"/>
    <s v="Staples"/>
    <n v="21.456"/>
    <n v="1350"/>
    <n v="2.3839999999999999"/>
    <n v="9"/>
    <n v="0.2"/>
    <n v="6.9731999999999976"/>
    <n v="6.7731999999999974"/>
    <x v="2"/>
    <m/>
  </r>
  <r>
    <n v="134"/>
    <s v="Standard Class"/>
    <x v="0"/>
    <s v="Roseville"/>
    <s v="California"/>
    <x v="1"/>
    <x v="1"/>
    <s v="O-102"/>
    <x v="10"/>
    <s v="Xerox 195"/>
    <n v="20.04"/>
    <n v="450"/>
    <n v="6.68"/>
    <n v="3"/>
    <n v="0"/>
    <n v="9.6191999999999993"/>
    <n v="9.6191999999999993"/>
    <x v="0"/>
    <m/>
  </r>
  <r>
    <n v="135"/>
    <s v="Standard Class"/>
    <x v="0"/>
    <s v="Roseville"/>
    <s v="California"/>
    <x v="1"/>
    <x v="1"/>
    <s v="O-102"/>
    <x v="10"/>
    <s v="Xerox 1880"/>
    <n v="35.44"/>
    <n v="150"/>
    <n v="35.44"/>
    <n v="1"/>
    <n v="0"/>
    <n v="16.656799999999997"/>
    <n v="16.656799999999997"/>
    <x v="0"/>
    <m/>
  </r>
  <r>
    <n v="136"/>
    <s v="Standard Class"/>
    <x v="0"/>
    <s v="Roseville"/>
    <s v="California"/>
    <x v="1"/>
    <x v="1"/>
    <s v="O-102"/>
    <x v="6"/>
    <s v="Sanford Colorific Colored Pencils, 12/Box"/>
    <n v="11.52"/>
    <n v="600"/>
    <n v="2.88"/>
    <n v="4"/>
    <n v="0"/>
    <n v="3.4559999999999995"/>
    <n v="3.4559999999999995"/>
    <x v="1"/>
    <m/>
  </r>
  <r>
    <n v="137"/>
    <s v="Standard Class"/>
    <x v="0"/>
    <s v="Roseville"/>
    <s v="California"/>
    <x v="1"/>
    <x v="1"/>
    <s v="O-102"/>
    <x v="13"/>
    <s v="Ideal Clamps"/>
    <n v="4.0199999999999996"/>
    <n v="300"/>
    <n v="2.0099999999999998"/>
    <n v="2"/>
    <n v="0"/>
    <n v="1.9697999999999998"/>
    <n v="1.9697999999999998"/>
    <x v="0"/>
    <m/>
  </r>
  <r>
    <n v="138"/>
    <s v="Standard Class"/>
    <x v="0"/>
    <s v="Roseville"/>
    <s v="California"/>
    <x v="1"/>
    <x v="1"/>
    <s v="O-102"/>
    <x v="8"/>
    <s v="GBC Wire Binding Strips"/>
    <n v="76.176000000000002"/>
    <n v="450"/>
    <n v="25.391999999999999"/>
    <n v="3"/>
    <n v="0.2"/>
    <n v="26.661599999999996"/>
    <n v="26.461599999999997"/>
    <x v="0"/>
    <m/>
  </r>
  <r>
    <n v="139"/>
    <s v="Standard Class"/>
    <x v="0"/>
    <s v="Roseville"/>
    <s v="California"/>
    <x v="1"/>
    <x v="1"/>
    <s v="O-102"/>
    <x v="14"/>
    <s v="Fiskars Softgrip Scissors"/>
    <n v="65.88"/>
    <n v="900"/>
    <n v="10.979999999999999"/>
    <n v="6"/>
    <n v="0"/>
    <n v="18.446400000000004"/>
    <n v="18.446400000000004"/>
    <x v="1"/>
    <m/>
  </r>
  <r>
    <n v="140"/>
    <s v="Standard Class"/>
    <x v="0"/>
    <s v="Roseville"/>
    <s v="California"/>
    <x v="1"/>
    <x v="0"/>
    <s v="F-101"/>
    <x v="5"/>
    <s v="Longer-Life Soft White Bulbs"/>
    <n v="43.120000000000005"/>
    <n v="2100"/>
    <n v="3.0800000000000005"/>
    <n v="14"/>
    <n v="0"/>
    <n v="20.697599999999998"/>
    <n v="20.697599999999998"/>
    <x v="3"/>
    <m/>
  </r>
  <r>
    <n v="141"/>
    <s v="Second Class"/>
    <x v="1"/>
    <s v="Philadelphia"/>
    <s v="Pennsylvania"/>
    <x v="3"/>
    <x v="0"/>
    <s v="F-101"/>
    <x v="5"/>
    <s v="Howard Miller 13-3/4&quot; Diameter Brushed Chrome Round Wall Clock"/>
    <n v="82.800000000000011"/>
    <n v="300"/>
    <n v="41.400000000000006"/>
    <n v="2"/>
    <n v="0.2"/>
    <n v="10.349999999999994"/>
    <n v="10.149999999999995"/>
    <x v="0"/>
    <m/>
  </r>
  <r>
    <n v="142"/>
    <s v="Standard Class"/>
    <x v="1"/>
    <s v="San Francisco"/>
    <s v="California"/>
    <x v="1"/>
    <x v="1"/>
    <s v="O-102"/>
    <x v="6"/>
    <s v="Newell 343"/>
    <n v="8.82"/>
    <n v="450"/>
    <n v="2.94"/>
    <n v="3"/>
    <n v="0"/>
    <n v="2.3814000000000002"/>
    <n v="2.3814000000000002"/>
    <x v="0"/>
    <m/>
  </r>
  <r>
    <n v="143"/>
    <s v="Standard Class"/>
    <x v="1"/>
    <s v="San Francisco"/>
    <s v="California"/>
    <x v="1"/>
    <x v="1"/>
    <s v="O-102"/>
    <x v="12"/>
    <s v="Convenience Packs of Business Envelopes"/>
    <n v="10.86"/>
    <n v="450"/>
    <n v="3.6199999999999997"/>
    <n v="3"/>
    <n v="0"/>
    <n v="5.1042000000000005"/>
    <n v="5.1042000000000005"/>
    <x v="0"/>
    <m/>
  </r>
  <r>
    <n v="144"/>
    <s v="Standard Class"/>
    <x v="1"/>
    <s v="San Francisco"/>
    <s v="California"/>
    <x v="1"/>
    <x v="1"/>
    <s v="O-102"/>
    <x v="10"/>
    <s v="Xerox 1911"/>
    <n v="143.69999999999999"/>
    <n v="450"/>
    <n v="47.9"/>
    <n v="3"/>
    <n v="0"/>
    <n v="68.975999999999999"/>
    <n v="68.975999999999999"/>
    <x v="0"/>
    <m/>
  </r>
  <r>
    <n v="145"/>
    <s v="Standard Class"/>
    <x v="0"/>
    <s v="Independence"/>
    <s v="Missouri"/>
    <x v="2"/>
    <x v="1"/>
    <s v="O-102"/>
    <x v="9"/>
    <s v="Sanyo 2.5 Cubic Foot Mid-Size Office Refrigerators"/>
    <n v="839.43000000000006"/>
    <n v="450"/>
    <n v="279.81"/>
    <n v="3"/>
    <n v="0"/>
    <n v="218.25179999999997"/>
    <n v="218.25179999999997"/>
    <x v="0"/>
    <m/>
  </r>
  <r>
    <n v="146"/>
    <s v="Standard Class"/>
    <x v="0"/>
    <s v="Pasadena"/>
    <s v="California"/>
    <x v="1"/>
    <x v="1"/>
    <s v="O-102"/>
    <x v="4"/>
    <s v="Safco Industrial Wire Shelving"/>
    <n v="671.93"/>
    <n v="1050"/>
    <n v="95.99"/>
    <n v="7"/>
    <n v="0"/>
    <n v="20.157899999999998"/>
    <n v="20.157899999999998"/>
    <x v="2"/>
    <m/>
  </r>
  <r>
    <n v="147"/>
    <s v="Standard Class"/>
    <x v="2"/>
    <s v="Newark"/>
    <s v="Ohio"/>
    <x v="3"/>
    <x v="0"/>
    <s v="F-101"/>
    <x v="5"/>
    <s v="Seth Thomas 14&quot; Putty-Colored Wall Clock"/>
    <n v="93.888000000000005"/>
    <n v="600"/>
    <n v="23.472000000000001"/>
    <n v="4"/>
    <n v="0.2"/>
    <n v="12.90959999999999"/>
    <n v="12.709599999999991"/>
    <x v="1"/>
    <m/>
  </r>
  <r>
    <n v="148"/>
    <s v="Standard Class"/>
    <x v="1"/>
    <s v="Franklin"/>
    <s v="Wisconsin"/>
    <x v="2"/>
    <x v="2"/>
    <s v="T-103"/>
    <x v="7"/>
    <s v="Plantronics Cordless Phone Headset with In-line Volume - M214C"/>
    <n v="384.45000000000005"/>
    <n v="1650"/>
    <n v="34.950000000000003"/>
    <n v="11"/>
    <n v="0"/>
    <n v="103.80150000000003"/>
    <n v="103.80150000000003"/>
    <x v="2"/>
    <m/>
  </r>
  <r>
    <n v="149"/>
    <s v="Standard Class"/>
    <x v="1"/>
    <s v="Franklin"/>
    <s v="Wisconsin"/>
    <x v="2"/>
    <x v="2"/>
    <s v="T-103"/>
    <x v="7"/>
    <s v="Anker Astro 15000mAh USB Portable Charger"/>
    <n v="149.97"/>
    <n v="450"/>
    <n v="49.99"/>
    <n v="3"/>
    <n v="0"/>
    <n v="5.9987999999999815"/>
    <n v="5.9987999999999815"/>
    <x v="0"/>
    <m/>
  </r>
  <r>
    <n v="150"/>
    <s v="Standard Class"/>
    <x v="1"/>
    <s v="Franklin"/>
    <s v="Wisconsin"/>
    <x v="2"/>
    <x v="0"/>
    <s v="F-101"/>
    <x v="1"/>
    <s v="Hon Deluxe Fabric Upholstered Stacking Chairs, Rounded Back"/>
    <n v="1951.84"/>
    <n v="1200"/>
    <n v="243.98"/>
    <n v="8"/>
    <n v="0"/>
    <n v="585.55199999999991"/>
    <n v="585.55199999999991"/>
    <x v="2"/>
    <m/>
  </r>
  <r>
    <n v="151"/>
    <s v="Standard Class"/>
    <x v="1"/>
    <s v="Franklin"/>
    <s v="Wisconsin"/>
    <x v="2"/>
    <x v="1"/>
    <s v="O-102"/>
    <x v="8"/>
    <s v="GBC Prestige Therm-A-Bind Covers"/>
    <n v="171.55"/>
    <n v="750"/>
    <n v="34.31"/>
    <n v="5"/>
    <n v="0"/>
    <n v="80.628500000000003"/>
    <n v="80.628500000000003"/>
    <x v="1"/>
    <m/>
  </r>
  <r>
    <n v="152"/>
    <s v="First Class"/>
    <x v="2"/>
    <s v="Scottsdale"/>
    <s v="Arizona"/>
    <x v="1"/>
    <x v="1"/>
    <s v="O-102"/>
    <x v="9"/>
    <s v="Belkin 7 Outlet SurgeMaster Surge Protector with Phone Protection"/>
    <n v="157.91999999999999"/>
    <n v="750"/>
    <n v="31.583999999999996"/>
    <n v="5"/>
    <n v="0.2"/>
    <n v="17.765999999999991"/>
    <n v="17.565999999999992"/>
    <x v="1"/>
    <m/>
  </r>
  <r>
    <n v="153"/>
    <s v="First Class"/>
    <x v="2"/>
    <s v="Scottsdale"/>
    <s v="Arizona"/>
    <x v="1"/>
    <x v="2"/>
    <s v="T-103"/>
    <x v="7"/>
    <s v="Jabra BIZ 2300 Duo QD Duo Corded Headset"/>
    <n v="203.184"/>
    <n v="300"/>
    <n v="101.592"/>
    <n v="2"/>
    <n v="0.2"/>
    <n v="15.238799999999991"/>
    <n v="15.038799999999991"/>
    <x v="0"/>
    <m/>
  </r>
  <r>
    <n v="154"/>
    <s v="First Class"/>
    <x v="1"/>
    <s v="San Jose"/>
    <s v="California"/>
    <x v="1"/>
    <x v="1"/>
    <s v="O-102"/>
    <x v="10"/>
    <s v="Southworth 25% Cotton Antique Laid Paper &amp; Envelopes"/>
    <n v="58.379999999999995"/>
    <n v="1050"/>
    <n v="8.34"/>
    <n v="7"/>
    <n v="0"/>
    <n v="26.270999999999994"/>
    <n v="26.270999999999994"/>
    <x v="2"/>
    <m/>
  </r>
  <r>
    <n v="155"/>
    <s v="First Class"/>
    <x v="1"/>
    <s v="San Jose"/>
    <s v="California"/>
    <x v="1"/>
    <x v="1"/>
    <s v="O-102"/>
    <x v="10"/>
    <s v="Xerox 1883"/>
    <n v="105.52"/>
    <n v="600"/>
    <n v="26.38"/>
    <n v="4"/>
    <n v="0"/>
    <n v="48.539199999999994"/>
    <n v="48.539199999999994"/>
    <x v="1"/>
    <m/>
  </r>
  <r>
    <n v="156"/>
    <s v="First Class"/>
    <x v="1"/>
    <s v="San Jose"/>
    <s v="California"/>
    <x v="1"/>
    <x v="1"/>
    <s v="O-102"/>
    <x v="4"/>
    <s v="Tenex Personal Project File with Scoop Front Design, Black"/>
    <n v="80.88"/>
    <n v="900"/>
    <n v="13.479999999999999"/>
    <n v="6"/>
    <n v="0"/>
    <n v="21.028799999999997"/>
    <n v="21.028799999999997"/>
    <x v="1"/>
    <m/>
  </r>
  <r>
    <n v="157"/>
    <s v="Standard Class"/>
    <x v="2"/>
    <s v="Seattle"/>
    <s v="Washington"/>
    <x v="1"/>
    <x v="1"/>
    <s v="O-102"/>
    <x v="6"/>
    <s v="Newell 311"/>
    <n v="6.63"/>
    <n v="450"/>
    <n v="2.21"/>
    <n v="3"/>
    <n v="0"/>
    <n v="1.7901"/>
    <n v="1.7901"/>
    <x v="0"/>
    <m/>
  </r>
  <r>
    <n v="158"/>
    <s v="Second Class"/>
    <x v="0"/>
    <s v="Seattle"/>
    <s v="Washington"/>
    <x v="1"/>
    <x v="0"/>
    <s v="F-101"/>
    <x v="1"/>
    <s v="Global Deluxe High-Back Manager's Chair"/>
    <n v="457.56800000000004"/>
    <n v="300"/>
    <n v="228.78400000000002"/>
    <n v="2"/>
    <n v="0.2"/>
    <n v="51.476399999999941"/>
    <n v="51.276399999999938"/>
    <x v="0"/>
    <m/>
  </r>
  <r>
    <n v="159"/>
    <s v="Standard Class"/>
    <x v="0"/>
    <s v="Edmond"/>
    <s v="Oklahoma"/>
    <x v="2"/>
    <x v="1"/>
    <s v="O-102"/>
    <x v="2"/>
    <s v="Avery 519"/>
    <n v="14.62"/>
    <n v="300"/>
    <n v="7.31"/>
    <n v="2"/>
    <n v="0"/>
    <n v="6.8713999999999995"/>
    <n v="6.8713999999999995"/>
    <x v="0"/>
    <m/>
  </r>
  <r>
    <n v="160"/>
    <s v="Standard Class"/>
    <x v="0"/>
    <s v="Edmond"/>
    <s v="Oklahoma"/>
    <x v="2"/>
    <x v="2"/>
    <s v="T-103"/>
    <x v="7"/>
    <s v="Avaya 5420 Digital phone"/>
    <n v="944.93000000000006"/>
    <n v="1050"/>
    <n v="134.99"/>
    <n v="7"/>
    <n v="0"/>
    <n v="236.23250000000002"/>
    <n v="236.23250000000002"/>
    <x v="2"/>
    <m/>
  </r>
  <r>
    <n v="161"/>
    <s v="First Class"/>
    <x v="0"/>
    <s v="Los Angeles"/>
    <s v="California"/>
    <x v="1"/>
    <x v="1"/>
    <s v="O-102"/>
    <x v="10"/>
    <s v="Xerox 1920"/>
    <n v="5.98"/>
    <n v="150"/>
    <n v="5.98"/>
    <n v="1"/>
    <n v="0"/>
    <n v="2.6909999999999998"/>
    <n v="2.6909999999999998"/>
    <x v="0"/>
    <m/>
  </r>
  <r>
    <n v="162"/>
    <s v="Second Class"/>
    <x v="0"/>
    <s v="Philadelphia"/>
    <s v="Pennsylvania"/>
    <x v="3"/>
    <x v="2"/>
    <s v="T-103"/>
    <x v="11"/>
    <s v="Lenovo 17-Key USB Numeric Keypad"/>
    <n v="54.384000000000007"/>
    <n v="300"/>
    <n v="27.192000000000004"/>
    <n v="2"/>
    <n v="0.2"/>
    <n v="1.359599999999995"/>
    <n v="1.1595999999999951"/>
    <x v="0"/>
    <m/>
  </r>
  <r>
    <n v="163"/>
    <s v="Standard Class"/>
    <x v="0"/>
    <s v="Carlsbad"/>
    <s v="New Mexico"/>
    <x v="1"/>
    <x v="1"/>
    <s v="O-102"/>
    <x v="12"/>
    <s v="Staple envelope"/>
    <n v="28.4"/>
    <n v="750"/>
    <n v="5.68"/>
    <n v="5"/>
    <n v="0"/>
    <n v="13.347999999999997"/>
    <n v="13.347999999999997"/>
    <x v="1"/>
    <m/>
  </r>
  <r>
    <n v="164"/>
    <s v="Standard Class"/>
    <x v="0"/>
    <s v="Seattle"/>
    <s v="Washington"/>
    <x v="1"/>
    <x v="1"/>
    <s v="O-102"/>
    <x v="8"/>
    <s v="Wilson Jones International Size A4 Ring Binders"/>
    <n v="27.680000000000003"/>
    <n v="300"/>
    <n v="13.840000000000002"/>
    <n v="2"/>
    <n v="0.2"/>
    <n v="9.6879999999999988"/>
    <n v="9.4879999999999995"/>
    <x v="0"/>
    <m/>
  </r>
  <r>
    <n v="165"/>
    <s v="Standard Class"/>
    <x v="0"/>
    <s v="San Antonio"/>
    <s v="Texas"/>
    <x v="2"/>
    <x v="1"/>
    <s v="O-102"/>
    <x v="6"/>
    <s v="BIC Brite Liner Highlighters"/>
    <n v="9.9359999999999999"/>
    <n v="450"/>
    <n v="3.3119999999999998"/>
    <n v="3"/>
    <n v="0.2"/>
    <n v="2.7324000000000002"/>
    <n v="2.5324"/>
    <x v="0"/>
    <m/>
  </r>
  <r>
    <n v="166"/>
    <s v="Standard Class"/>
    <x v="0"/>
    <s v="San Antonio"/>
    <s v="Texas"/>
    <x v="2"/>
    <x v="2"/>
    <s v="T-103"/>
    <x v="15"/>
    <s v="Lexmark MX611dhe Monochrome Laser Printer"/>
    <n v="8159.9519999999993"/>
    <n v="1200"/>
    <n v="1019.9939999999999"/>
    <n v="8"/>
    <n v="0.4"/>
    <n v="-1359.992000000002"/>
    <n v="-1360.3920000000021"/>
    <x v="2"/>
    <m/>
  </r>
  <r>
    <n v="167"/>
    <s v="Standard Class"/>
    <x v="0"/>
    <s v="San Antonio"/>
    <s v="Texas"/>
    <x v="2"/>
    <x v="1"/>
    <s v="O-102"/>
    <x v="4"/>
    <s v="Space Solutions HD Industrial Steel Shelving."/>
    <n v="275.928"/>
    <n v="450"/>
    <n v="91.975999999999999"/>
    <n v="3"/>
    <n v="0.2"/>
    <n v="-58.634699999999995"/>
    <n v="-58.834699999999998"/>
    <x v="0"/>
    <m/>
  </r>
  <r>
    <n v="168"/>
    <s v="Standard Class"/>
    <x v="0"/>
    <s v="San Antonio"/>
    <s v="Texas"/>
    <x v="2"/>
    <x v="0"/>
    <s v="F-101"/>
    <x v="1"/>
    <s v="SAFCO Arco Folding Chair"/>
    <n v="1740.0599999999997"/>
    <n v="1350"/>
    <n v="193.33999999999997"/>
    <n v="9"/>
    <n v="0.3"/>
    <n v="-24.858000000000175"/>
    <n v="-25.158000000000175"/>
    <x v="2"/>
    <m/>
  </r>
  <r>
    <n v="169"/>
    <s v="Standard Class"/>
    <x v="0"/>
    <s v="San Antonio"/>
    <s v="Texas"/>
    <x v="2"/>
    <x v="1"/>
    <s v="O-102"/>
    <x v="6"/>
    <s v="Sanford Liquid Accent Highlighters"/>
    <n v="32.064"/>
    <n v="900"/>
    <n v="5.3440000000000003"/>
    <n v="6"/>
    <n v="0.2"/>
    <n v="6.8135999999999974"/>
    <n v="6.6135999999999973"/>
    <x v="1"/>
    <m/>
  </r>
  <r>
    <n v="170"/>
    <s v="Standard Class"/>
    <x v="0"/>
    <s v="San Antonio"/>
    <s v="Texas"/>
    <x v="2"/>
    <x v="1"/>
    <s v="O-102"/>
    <x v="9"/>
    <s v="Kensington 7 Outlet MasterPiece Power Center"/>
    <n v="177.97999999999996"/>
    <n v="750"/>
    <n v="35.595999999999989"/>
    <n v="5"/>
    <n v="0.8"/>
    <n v="-453.84900000000005"/>
    <n v="-454.64900000000006"/>
    <x v="1"/>
    <m/>
  </r>
  <r>
    <n v="171"/>
    <s v="Standard Class"/>
    <x v="0"/>
    <s v="San Antonio"/>
    <s v="Texas"/>
    <x v="2"/>
    <x v="2"/>
    <s v="T-103"/>
    <x v="7"/>
    <s v="JBL Micro Wireless Portable Bluetooth Speaker"/>
    <n v="143.976"/>
    <n v="450"/>
    <n v="47.991999999999997"/>
    <n v="3"/>
    <n v="0.2"/>
    <n v="8.998500000000007"/>
    <n v="8.7985000000000078"/>
    <x v="0"/>
    <m/>
  </r>
  <r>
    <n v="172"/>
    <s v="Standard Class"/>
    <x v="0"/>
    <s v="Los Angeles"/>
    <s v="California"/>
    <x v="1"/>
    <x v="1"/>
    <s v="O-102"/>
    <x v="10"/>
    <s v="Adams Phone Message Book, Professional, 400 Message Capacity, 5 3/6” x 11”"/>
    <n v="20.94"/>
    <n v="450"/>
    <n v="6.98"/>
    <n v="3"/>
    <n v="0"/>
    <n v="9.841800000000001"/>
    <n v="9.841800000000001"/>
    <x v="0"/>
    <m/>
  </r>
  <r>
    <n v="173"/>
    <s v="Standard Class"/>
    <x v="0"/>
    <s v="Los Angeles"/>
    <s v="California"/>
    <x v="1"/>
    <x v="1"/>
    <s v="O-102"/>
    <x v="10"/>
    <s v="Xerox 1913"/>
    <n v="110.96"/>
    <n v="300"/>
    <n v="55.48"/>
    <n v="2"/>
    <n v="0"/>
    <n v="53.260799999999996"/>
    <n v="53.260799999999996"/>
    <x v="0"/>
    <m/>
  </r>
  <r>
    <n v="174"/>
    <s v="Standard Class"/>
    <x v="0"/>
    <s v="Los Angeles"/>
    <s v="California"/>
    <x v="1"/>
    <x v="0"/>
    <s v="F-101"/>
    <x v="1"/>
    <s v="Global Value Steno Chair, Gray"/>
    <n v="340.14400000000006"/>
    <n v="1050"/>
    <n v="48.592000000000006"/>
    <n v="7"/>
    <n v="0.2"/>
    <n v="21.259"/>
    <n v="21.059000000000001"/>
    <x v="2"/>
    <m/>
  </r>
  <r>
    <n v="175"/>
    <s v="Standard Class"/>
    <x v="1"/>
    <s v="Chicago"/>
    <s v="Illinois"/>
    <x v="2"/>
    <x v="1"/>
    <s v="O-102"/>
    <x v="9"/>
    <s v="Kensington 7 Outlet MasterPiece HOMEOFFICE Power Control Center"/>
    <n v="52.447999999999993"/>
    <n v="300"/>
    <n v="26.223999999999997"/>
    <n v="2"/>
    <n v="0.8"/>
    <n v="-131.12000000000003"/>
    <n v="-131.92000000000004"/>
    <x v="0"/>
    <m/>
  </r>
  <r>
    <n v="176"/>
    <s v="Standard Class"/>
    <x v="1"/>
    <s v="Chicago"/>
    <s v="Illinois"/>
    <x v="2"/>
    <x v="1"/>
    <s v="O-102"/>
    <x v="2"/>
    <s v="Avery 51"/>
    <n v="20.16"/>
    <n v="600"/>
    <n v="5.04"/>
    <n v="4"/>
    <n v="0.2"/>
    <n v="6.5519999999999987"/>
    <n v="6.3519999999999985"/>
    <x v="1"/>
    <m/>
  </r>
  <r>
    <n v="177"/>
    <s v="Second Class"/>
    <x v="0"/>
    <s v="Houston"/>
    <s v="Texas"/>
    <x v="2"/>
    <x v="1"/>
    <s v="O-102"/>
    <x v="9"/>
    <s v="Acco 7-Outlet Masterpiece Power Center, Wihtout Fax/Phone Line Protection"/>
    <n v="97.263999999999982"/>
    <n v="600"/>
    <n v="24.315999999999995"/>
    <n v="4"/>
    <n v="0.8"/>
    <n v="-243.16000000000008"/>
    <n v="-243.96000000000009"/>
    <x v="1"/>
    <m/>
  </r>
  <r>
    <n v="178"/>
    <s v="Second Class"/>
    <x v="0"/>
    <s v="Newark"/>
    <s v="Ohio"/>
    <x v="3"/>
    <x v="0"/>
    <s v="F-101"/>
    <x v="1"/>
    <s v="Padded Folding Chairs, Black, 4/Carton"/>
    <n v="396.80200000000002"/>
    <n v="1050"/>
    <n v="56.686"/>
    <n v="7"/>
    <n v="0.3"/>
    <n v="-11.337199999999939"/>
    <n v="-11.63719999999994"/>
    <x v="2"/>
    <m/>
  </r>
  <r>
    <n v="179"/>
    <s v="Second Class"/>
    <x v="0"/>
    <s v="Newark"/>
    <s v="Ohio"/>
    <x v="3"/>
    <x v="1"/>
    <s v="O-102"/>
    <x v="14"/>
    <s v="Acme Rosewood Handle Letter Opener"/>
    <n v="15.88"/>
    <n v="750"/>
    <n v="3.1760000000000002"/>
    <n v="5"/>
    <n v="0.2"/>
    <n v="-3.771500000000001"/>
    <n v="-3.9715000000000011"/>
    <x v="1"/>
    <m/>
  </r>
  <r>
    <n v="180"/>
    <s v="Standard Class"/>
    <x v="2"/>
    <s v="New York City"/>
    <s v="New York"/>
    <x v="3"/>
    <x v="1"/>
    <s v="O-102"/>
    <x v="6"/>
    <s v="Sanford Colorific Eraseable Coloring Pencils, 12 Count"/>
    <n v="3.28"/>
    <n v="150"/>
    <n v="3.28"/>
    <n v="1"/>
    <n v="0"/>
    <n v="1.4104000000000001"/>
    <n v="1.4104000000000001"/>
    <x v="0"/>
    <m/>
  </r>
  <r>
    <n v="181"/>
    <s v="Second Class"/>
    <x v="1"/>
    <s v="Decatur"/>
    <s v="Illinois"/>
    <x v="2"/>
    <x v="1"/>
    <s v="O-102"/>
    <x v="4"/>
    <s v="Tenex File Box, Personal Filing Tote with Lid, Black"/>
    <n v="24.816000000000003"/>
    <n v="300"/>
    <n v="12.408000000000001"/>
    <n v="2"/>
    <n v="0.2"/>
    <n v="1.8612000000000002"/>
    <n v="1.6612000000000002"/>
    <x v="0"/>
    <m/>
  </r>
  <r>
    <n v="182"/>
    <s v="Second Class"/>
    <x v="1"/>
    <s v="Decatur"/>
    <s v="Illinois"/>
    <x v="2"/>
    <x v="2"/>
    <s v="T-103"/>
    <x v="11"/>
    <s v="Imation Secure+ Hardware Encrypted USB 2.0 Flash Drive; 16GB"/>
    <n v="408.74399999999997"/>
    <n v="1050"/>
    <n v="58.391999999999996"/>
    <n v="7"/>
    <n v="0.2"/>
    <n v="76.639499999999984"/>
    <n v="76.439499999999981"/>
    <x v="2"/>
    <m/>
  </r>
  <r>
    <n v="183"/>
    <s v="Second Class"/>
    <x v="2"/>
    <s v="Monroe"/>
    <s v="Louisiana"/>
    <x v="0"/>
    <x v="2"/>
    <s v="T-103"/>
    <x v="7"/>
    <s v="AT&amp;T TR1909W"/>
    <n v="503.96"/>
    <n v="600"/>
    <n v="125.99"/>
    <n v="4"/>
    <n v="0"/>
    <n v="131.02960000000002"/>
    <n v="131.02960000000002"/>
    <x v="1"/>
    <m/>
  </r>
  <r>
    <n v="184"/>
    <s v="Second Class"/>
    <x v="2"/>
    <s v="Monroe"/>
    <s v="Louisiana"/>
    <x v="0"/>
    <x v="2"/>
    <s v="T-103"/>
    <x v="7"/>
    <s v="Nokia Lumia 521 (T-Mobile)"/>
    <n v="149.94999999999999"/>
    <n v="750"/>
    <n v="29.99"/>
    <n v="5"/>
    <n v="0"/>
    <n v="41.986000000000004"/>
    <n v="41.986000000000004"/>
    <x v="1"/>
    <m/>
  </r>
  <r>
    <n v="185"/>
    <s v="Second Class"/>
    <x v="2"/>
    <s v="Monroe"/>
    <s v="Louisiana"/>
    <x v="0"/>
    <x v="2"/>
    <s v="T-103"/>
    <x v="11"/>
    <s v="HP Standard 104 key PS/2 Keyboard"/>
    <n v="29"/>
    <n v="300"/>
    <n v="14.5"/>
    <n v="2"/>
    <n v="0"/>
    <n v="7.25"/>
    <n v="7.25"/>
    <x v="0"/>
    <m/>
  </r>
  <r>
    <n v="186"/>
    <s v="Standard Class"/>
    <x v="0"/>
    <s v="Fairfield"/>
    <s v="Connecticut"/>
    <x v="3"/>
    <x v="1"/>
    <s v="O-102"/>
    <x v="8"/>
    <s v="Avery Poly Binder Pockets"/>
    <n v="7.16"/>
    <n v="300"/>
    <n v="3.58"/>
    <n v="2"/>
    <n v="0"/>
    <n v="3.4367999999999999"/>
    <n v="3.4367999999999999"/>
    <x v="0"/>
    <m/>
  </r>
  <r>
    <n v="187"/>
    <s v="Standard Class"/>
    <x v="2"/>
    <s v="Los Angeles"/>
    <s v="California"/>
    <x v="1"/>
    <x v="2"/>
    <s v="T-103"/>
    <x v="11"/>
    <s v="SanDisk Ultra 32 GB MicroSDHC Class 10 Memory Card"/>
    <n v="176.8"/>
    <n v="1200"/>
    <n v="22.1"/>
    <n v="8"/>
    <n v="0"/>
    <n v="22.984000000000009"/>
    <n v="22.984000000000009"/>
    <x v="2"/>
    <m/>
  </r>
  <r>
    <n v="188"/>
    <s v="Standard Class"/>
    <x v="1"/>
    <s v="Grand Prairie"/>
    <s v="Texas"/>
    <x v="2"/>
    <x v="1"/>
    <s v="O-102"/>
    <x v="4"/>
    <s v="Personal Filing Tote with Lid, Black/Gray"/>
    <n v="37.224000000000004"/>
    <n v="450"/>
    <n v="12.408000000000001"/>
    <n v="3"/>
    <n v="0.2"/>
    <n v="3.7224000000000004"/>
    <n v="3.5224000000000002"/>
    <x v="0"/>
    <m/>
  </r>
  <r>
    <n v="189"/>
    <s v="Standard Class"/>
    <x v="1"/>
    <s v="Grand Prairie"/>
    <s v="Texas"/>
    <x v="2"/>
    <x v="1"/>
    <s v="O-102"/>
    <x v="10"/>
    <s v="Southworth 25% Cotton Antique Laid Paper &amp; Envelopes"/>
    <n v="20.016000000000002"/>
    <n v="450"/>
    <n v="6.6720000000000006"/>
    <n v="3"/>
    <n v="0.2"/>
    <n v="6.2549999999999963"/>
    <n v="6.0549999999999962"/>
    <x v="0"/>
    <m/>
  </r>
  <r>
    <n v="190"/>
    <s v="First Class"/>
    <x v="2"/>
    <s v="New York City"/>
    <s v="New York"/>
    <x v="3"/>
    <x v="0"/>
    <s v="F-101"/>
    <x v="0"/>
    <s v="Atlantic Metals Mobile 4-Shelf Bookcases, Custom Colors"/>
    <n v="899.13600000000008"/>
    <n v="600"/>
    <n v="224.78400000000002"/>
    <n v="4"/>
    <n v="0.2"/>
    <n v="112.39199999999991"/>
    <n v="112.19199999999991"/>
    <x v="1"/>
    <m/>
  </r>
  <r>
    <n v="191"/>
    <s v="First Class"/>
    <x v="2"/>
    <s v="New York City"/>
    <s v="New York"/>
    <x v="3"/>
    <x v="2"/>
    <s v="T-103"/>
    <x v="7"/>
    <s v="I Need's 3d Hello Kitty Hybrid Silicone Case Cover for HTC One X 4g with 3d Hello Kitty Stylus Pen Green/pink"/>
    <n v="71.760000000000005"/>
    <n v="900"/>
    <n v="11.96"/>
    <n v="6"/>
    <n v="0"/>
    <n v="20.092800000000004"/>
    <n v="20.092800000000004"/>
    <x v="1"/>
    <m/>
  </r>
  <r>
    <n v="192"/>
    <s v="First Class"/>
    <x v="2"/>
    <s v="New York City"/>
    <s v="New York"/>
    <x v="3"/>
    <x v="1"/>
    <s v="O-102"/>
    <x v="10"/>
    <s v="Xerox 205"/>
    <n v="51.84"/>
    <n v="1200"/>
    <n v="6.48"/>
    <n v="8"/>
    <n v="0"/>
    <n v="24.883200000000002"/>
    <n v="24.883200000000002"/>
    <x v="2"/>
    <m/>
  </r>
  <r>
    <n v="193"/>
    <s v="First Class"/>
    <x v="2"/>
    <s v="New York City"/>
    <s v="New York"/>
    <x v="3"/>
    <x v="0"/>
    <s v="F-101"/>
    <x v="0"/>
    <s v="Atlantic Metals Mobile 3-Shelf Bookcases, Custom Colors"/>
    <n v="626.35200000000009"/>
    <n v="450"/>
    <n v="208.78400000000002"/>
    <n v="3"/>
    <n v="0.2"/>
    <n v="46.976400000000012"/>
    <n v="46.77640000000001"/>
    <x v="0"/>
    <m/>
  </r>
  <r>
    <n v="194"/>
    <s v="First Class"/>
    <x v="2"/>
    <s v="New York City"/>
    <s v="New York"/>
    <x v="3"/>
    <x v="1"/>
    <s v="O-102"/>
    <x v="6"/>
    <s v="4009 Highlighters by Sanford"/>
    <n v="19.899999999999999"/>
    <n v="750"/>
    <n v="3.9799999999999995"/>
    <n v="5"/>
    <n v="0"/>
    <n v="6.5669999999999984"/>
    <n v="6.5669999999999984"/>
    <x v="1"/>
    <m/>
  </r>
  <r>
    <n v="195"/>
    <s v="Standard Class"/>
    <x v="1"/>
    <s v="Redlands"/>
    <s v="California"/>
    <x v="1"/>
    <x v="1"/>
    <s v="O-102"/>
    <x v="12"/>
    <s v="Poly String Tie Envelopes"/>
    <n v="14.280000000000001"/>
    <n v="1050"/>
    <n v="2.04"/>
    <n v="7"/>
    <n v="0"/>
    <n v="6.7115999999999989"/>
    <n v="6.7115999999999989"/>
    <x v="2"/>
    <m/>
  </r>
  <r>
    <n v="196"/>
    <s v="Standard Class"/>
    <x v="0"/>
    <s v="Hamilton"/>
    <s v="Ohio"/>
    <x v="3"/>
    <x v="1"/>
    <s v="O-102"/>
    <x v="6"/>
    <s v="Binney &amp; Smith Crayola Metallic Colored Pencils, 8-Color Set"/>
    <n v="7.4080000000000004"/>
    <n v="300"/>
    <n v="3.7040000000000002"/>
    <n v="2"/>
    <n v="0.2"/>
    <n v="1.2037999999999995"/>
    <n v="1.0037999999999996"/>
    <x v="0"/>
    <m/>
  </r>
  <r>
    <n v="197"/>
    <s v="Standard Class"/>
    <x v="0"/>
    <s v="Hamilton"/>
    <s v="Ohio"/>
    <x v="3"/>
    <x v="1"/>
    <s v="O-102"/>
    <x v="6"/>
    <s v="Binney &amp; Smith inkTank Erasable Desk Highlighter, Chisel Tip, Yellow, 12/Box"/>
    <n v="6.048"/>
    <n v="450"/>
    <n v="2.016"/>
    <n v="3"/>
    <n v="0.2"/>
    <n v="1.5876000000000006"/>
    <n v="1.3876000000000006"/>
    <x v="0"/>
    <m/>
  </r>
  <r>
    <n v="198"/>
    <s v="Standard Class"/>
    <x v="2"/>
    <s v="Westfield"/>
    <s v="New Jersey"/>
    <x v="3"/>
    <x v="1"/>
    <s v="O-102"/>
    <x v="4"/>
    <s v="Decoflex Hanging Personal Folder File"/>
    <n v="46.26"/>
    <n v="450"/>
    <n v="15.42"/>
    <n v="3"/>
    <n v="0"/>
    <n v="12.0276"/>
    <n v="12.0276"/>
    <x v="0"/>
    <m/>
  </r>
  <r>
    <n v="199"/>
    <s v="Standard Class"/>
    <x v="1"/>
    <s v="Philadelphia"/>
    <s v="Pennsylvania"/>
    <x v="3"/>
    <x v="1"/>
    <s v="O-102"/>
    <x v="8"/>
    <s v="Pressboard Covers with Storage Hooks, 9 1/2&quot; x 11&quot;, Light Blue"/>
    <n v="2.9460000000000006"/>
    <n v="300"/>
    <n v="1.4730000000000003"/>
    <n v="2"/>
    <n v="0.7"/>
    <n v="-2.2585999999999995"/>
    <n v="-2.9585999999999997"/>
    <x v="0"/>
    <m/>
  </r>
  <r>
    <n v="200"/>
    <s v="Standard Class"/>
    <x v="1"/>
    <s v="Philadelphia"/>
    <s v="Pennsylvania"/>
    <x v="3"/>
    <x v="1"/>
    <s v="O-102"/>
    <x v="10"/>
    <s v="Wirebound Message Books, 5-1/2 x 4 Forms, 2 or 4 Forms per Page"/>
    <n v="16.056000000000001"/>
    <n v="450"/>
    <n v="5.3520000000000003"/>
    <n v="3"/>
    <n v="0.2"/>
    <n v="5.8203000000000005"/>
    <n v="5.6203000000000003"/>
    <x v="0"/>
    <m/>
  </r>
  <r>
    <n v="201"/>
    <s v="Standard Class"/>
    <x v="0"/>
    <s v="Akron"/>
    <s v="Ohio"/>
    <x v="3"/>
    <x v="1"/>
    <s v="O-102"/>
    <x v="10"/>
    <s v="Southworth 25% Cotton Linen-Finish Paper &amp; Envelopes"/>
    <n v="21.744000000000003"/>
    <n v="450"/>
    <n v="7.2480000000000011"/>
    <n v="3"/>
    <n v="0.2"/>
    <n v="6.794999999999999"/>
    <n v="6.5949999999999989"/>
    <x v="0"/>
    <m/>
  </r>
  <r>
    <n v="202"/>
    <s v="First Class"/>
    <x v="0"/>
    <s v="Denver"/>
    <s v="Colorado"/>
    <x v="1"/>
    <x v="0"/>
    <s v="F-101"/>
    <x v="3"/>
    <s v="BoxOffice By Design Rectangular and Half-Moon Meeting Room Tables"/>
    <n v="218.75"/>
    <n v="300"/>
    <n v="109.375"/>
    <n v="2"/>
    <n v="0.5"/>
    <n v="-161.875"/>
    <n v="-162.375"/>
    <x v="0"/>
    <m/>
  </r>
  <r>
    <n v="203"/>
    <s v="First Class"/>
    <x v="0"/>
    <s v="Denver"/>
    <s v="Colorado"/>
    <x v="1"/>
    <x v="1"/>
    <s v="O-102"/>
    <x v="9"/>
    <s v="Bravo II Megaboss 12-Amp Hard Body Upright, Replacement Belts, 2 Belts per Pack"/>
    <n v="2.6"/>
    <n v="150"/>
    <n v="2.6"/>
    <n v="1"/>
    <n v="0.2"/>
    <n v="0.29249999999999987"/>
    <n v="9.249999999999986E-2"/>
    <x v="0"/>
    <m/>
  </r>
  <r>
    <n v="204"/>
    <s v="Second Class"/>
    <x v="0"/>
    <s v="Dallas"/>
    <s v="Texas"/>
    <x v="2"/>
    <x v="1"/>
    <s v="O-102"/>
    <x v="9"/>
    <s v="Eureka Sanitaire  Commercial Upright"/>
    <n v="66.283999999999992"/>
    <n v="300"/>
    <n v="33.141999999999996"/>
    <n v="2"/>
    <n v="0.8"/>
    <n v="-178.96680000000001"/>
    <n v="-179.76680000000002"/>
    <x v="0"/>
    <m/>
  </r>
  <r>
    <n v="205"/>
    <s v="Standard Class"/>
    <x v="1"/>
    <s v="Franklin"/>
    <s v="Tennessee"/>
    <x v="0"/>
    <x v="0"/>
    <s v="F-101"/>
    <x v="5"/>
    <s v="Eldon 200 Class Desk Accessories, Burgundy"/>
    <n v="35.168000000000006"/>
    <n v="1050"/>
    <n v="5.0240000000000009"/>
    <n v="7"/>
    <n v="0.2"/>
    <n v="9.6712000000000025"/>
    <n v="9.4712000000000032"/>
    <x v="2"/>
    <m/>
  </r>
  <r>
    <n v="206"/>
    <s v="Standard Class"/>
    <x v="0"/>
    <s v="Whittier"/>
    <s v="California"/>
    <x v="1"/>
    <x v="2"/>
    <s v="T-103"/>
    <x v="7"/>
    <s v="Nortel Business Series Terminal T7208 Digital phone"/>
    <n v="444.76800000000003"/>
    <n v="600"/>
    <n v="111.19200000000001"/>
    <n v="4"/>
    <n v="0.2"/>
    <n v="44.476800000000026"/>
    <n v="44.276800000000023"/>
    <x v="1"/>
    <m/>
  </r>
  <r>
    <n v="207"/>
    <s v="Standard Class"/>
    <x v="0"/>
    <s v="Saginaw"/>
    <s v="Michigan"/>
    <x v="2"/>
    <x v="1"/>
    <s v="O-102"/>
    <x v="4"/>
    <s v="Tennsco Lockers, Gray"/>
    <n v="83.92"/>
    <n v="600"/>
    <n v="20.98"/>
    <n v="4"/>
    <n v="0"/>
    <n v="5.8743999999999943"/>
    <n v="5.8743999999999943"/>
    <x v="1"/>
    <m/>
  </r>
  <r>
    <n v="208"/>
    <s v="Standard Class"/>
    <x v="0"/>
    <s v="Saginaw"/>
    <s v="Michigan"/>
    <x v="2"/>
    <x v="2"/>
    <s v="T-103"/>
    <x v="7"/>
    <s v="Panasonic KX-TG6844B Expandable Digital Cordless Telephone"/>
    <n v="131.97999999999999"/>
    <n v="300"/>
    <n v="65.989999999999995"/>
    <n v="2"/>
    <n v="0"/>
    <n v="35.634600000000006"/>
    <n v="35.634600000000006"/>
    <x v="0"/>
    <m/>
  </r>
  <r>
    <n v="209"/>
    <s v="Standard Class"/>
    <x v="0"/>
    <s v="Saginaw"/>
    <s v="Michigan"/>
    <x v="2"/>
    <x v="1"/>
    <s v="O-102"/>
    <x v="8"/>
    <s v="Avery Durable Slant Ring Binders, No Labels"/>
    <n v="15.92"/>
    <n v="600"/>
    <n v="3.98"/>
    <n v="4"/>
    <n v="0"/>
    <n v="7.4824000000000002"/>
    <n v="7.4824000000000002"/>
    <x v="1"/>
    <m/>
  </r>
  <r>
    <n v="210"/>
    <s v="Standard Class"/>
    <x v="0"/>
    <s v="Saginaw"/>
    <s v="Michigan"/>
    <x v="2"/>
    <x v="1"/>
    <s v="O-102"/>
    <x v="13"/>
    <s v="Advantus Push Pins, Aluminum Head"/>
    <n v="52.29"/>
    <n v="1350"/>
    <n v="5.81"/>
    <n v="9"/>
    <n v="0"/>
    <n v="16.209899999999998"/>
    <n v="16.209899999999998"/>
    <x v="2"/>
    <m/>
  </r>
  <r>
    <n v="211"/>
    <s v="Standard Class"/>
    <x v="0"/>
    <s v="Saginaw"/>
    <s v="Michigan"/>
    <x v="2"/>
    <x v="1"/>
    <s v="O-102"/>
    <x v="4"/>
    <s v="Gould Plastics 18-Pocket Panel Bin, 34w x 5-1/4d x 20-1/2h"/>
    <n v="91.99"/>
    <n v="150"/>
    <n v="91.99"/>
    <n v="1"/>
    <n v="0"/>
    <n v="3.6795999999999935"/>
    <n v="3.6795999999999935"/>
    <x v="0"/>
    <m/>
  </r>
  <r>
    <n v="212"/>
    <s v="Second Class"/>
    <x v="1"/>
    <s v="Dallas"/>
    <s v="Texas"/>
    <x v="2"/>
    <x v="2"/>
    <s v="T-103"/>
    <x v="11"/>
    <s v="Memorex Micro Travel Drive 8 GB"/>
    <n v="20.8"/>
    <n v="300"/>
    <n v="10.4"/>
    <n v="2"/>
    <n v="0.2"/>
    <n v="6.4999999999999991"/>
    <n v="6.2999999999999989"/>
    <x v="0"/>
    <m/>
  </r>
  <r>
    <n v="213"/>
    <s v="Standard Class"/>
    <x v="1"/>
    <s v="Medina"/>
    <s v="Ohio"/>
    <x v="3"/>
    <x v="1"/>
    <s v="O-102"/>
    <x v="2"/>
    <s v="Avery 505"/>
    <n v="23.680000000000003"/>
    <n v="300"/>
    <n v="11.840000000000002"/>
    <n v="2"/>
    <n v="0.2"/>
    <n v="8.879999999999999"/>
    <n v="8.68"/>
    <x v="0"/>
    <m/>
  </r>
  <r>
    <n v="214"/>
    <s v="Standard Class"/>
    <x v="1"/>
    <s v="Medina"/>
    <s v="Ohio"/>
    <x v="3"/>
    <x v="0"/>
    <s v="F-101"/>
    <x v="0"/>
    <s v="O'Sullivan 2-Door Barrister Bookcase in Odessa Pine"/>
    <n v="452.45"/>
    <n v="750"/>
    <n v="90.49"/>
    <n v="5"/>
    <n v="0.5"/>
    <n v="-244.32300000000006"/>
    <n v="-244.82300000000006"/>
    <x v="1"/>
    <m/>
  </r>
  <r>
    <n v="215"/>
    <s v="Standard Class"/>
    <x v="1"/>
    <s v="Medina"/>
    <s v="Ohio"/>
    <x v="3"/>
    <x v="2"/>
    <s v="T-103"/>
    <x v="7"/>
    <s v="Speck Products Candyshell Flip Case"/>
    <n v="62.981999999999999"/>
    <n v="450"/>
    <n v="20.994"/>
    <n v="3"/>
    <n v="0.4"/>
    <n v="-14.695800000000006"/>
    <n v="-15.095800000000006"/>
    <x v="0"/>
    <m/>
  </r>
  <r>
    <n v="216"/>
    <s v="Standard Class"/>
    <x v="1"/>
    <s v="Medina"/>
    <s v="Ohio"/>
    <x v="3"/>
    <x v="2"/>
    <s v="T-103"/>
    <x v="15"/>
    <s v="Cisco 9971 IP Video Phone Charcoal"/>
    <n v="1188.0000000000002"/>
    <n v="1350"/>
    <n v="132.00000000000003"/>
    <n v="9"/>
    <n v="0.7"/>
    <n v="-950.40000000000009"/>
    <n v="-951.10000000000014"/>
    <x v="2"/>
    <m/>
  </r>
  <r>
    <n v="217"/>
    <s v="Standard Class"/>
    <x v="1"/>
    <s v="Medina"/>
    <s v="Ohio"/>
    <x v="3"/>
    <x v="2"/>
    <s v="T-103"/>
    <x v="11"/>
    <s v="Sony Micro Vault Click 16 GB USB 2.0 Flash Drive"/>
    <n v="89.584000000000003"/>
    <n v="300"/>
    <n v="44.792000000000002"/>
    <n v="2"/>
    <n v="0.2"/>
    <n v="4.4792000000000058"/>
    <n v="4.2792000000000057"/>
    <x v="0"/>
    <m/>
  </r>
  <r>
    <n v="218"/>
    <s v="Standard Class"/>
    <x v="0"/>
    <s v="Los Angeles"/>
    <s v="California"/>
    <x v="1"/>
    <x v="1"/>
    <s v="O-102"/>
    <x v="4"/>
    <s v="Personal Filing Tote with Lid, Black/Gray"/>
    <n v="93.06"/>
    <n v="900"/>
    <n v="15.51"/>
    <n v="6"/>
    <n v="0"/>
    <n v="26.056800000000003"/>
    <n v="26.056800000000003"/>
    <x v="1"/>
    <m/>
  </r>
  <r>
    <n v="219"/>
    <s v="Standard Class"/>
    <x v="0"/>
    <s v="Los Angeles"/>
    <s v="California"/>
    <x v="1"/>
    <x v="2"/>
    <s v="T-103"/>
    <x v="7"/>
    <s v="Adtran 1202752G1"/>
    <n v="302.37599999999998"/>
    <n v="450"/>
    <n v="100.79199999999999"/>
    <n v="3"/>
    <n v="0.2"/>
    <n v="22.678200000000018"/>
    <n v="22.478200000000019"/>
    <x v="0"/>
    <m/>
  </r>
  <r>
    <n v="220"/>
    <s v="First Class"/>
    <x v="0"/>
    <s v="Dublin"/>
    <s v="Ohio"/>
    <x v="3"/>
    <x v="1"/>
    <s v="O-102"/>
    <x v="13"/>
    <s v="OIC Bulk Pack Metal Binder Clips"/>
    <n v="5.5840000000000005"/>
    <n v="300"/>
    <n v="2.7920000000000003"/>
    <n v="2"/>
    <n v="0.2"/>
    <n v="1.8147999999999997"/>
    <n v="1.6147999999999998"/>
    <x v="0"/>
    <m/>
  </r>
  <r>
    <n v="221"/>
    <s v="First Class"/>
    <x v="0"/>
    <s v="Dublin"/>
    <s v="Ohio"/>
    <x v="3"/>
    <x v="1"/>
    <s v="O-102"/>
    <x v="10"/>
    <s v="While You Were Out Pads, 50 per Pad, 4 x 5 1/4, Green Cycle"/>
    <n v="22.704000000000004"/>
    <n v="900"/>
    <n v="3.7840000000000007"/>
    <n v="6"/>
    <n v="0.2"/>
    <n v="8.2302"/>
    <n v="8.0302000000000007"/>
    <x v="1"/>
    <m/>
  </r>
  <r>
    <n v="222"/>
    <s v="First Class"/>
    <x v="0"/>
    <s v="Dublin"/>
    <s v="Ohio"/>
    <x v="3"/>
    <x v="1"/>
    <s v="O-102"/>
    <x v="8"/>
    <s v="Ibico Standard Transparent Covers"/>
    <n v="19.776000000000003"/>
    <n v="600"/>
    <n v="4.9440000000000008"/>
    <n v="4"/>
    <n v="0.7"/>
    <n v="-13.843199999999996"/>
    <n v="-14.543199999999995"/>
    <x v="1"/>
    <m/>
  </r>
  <r>
    <n v="223"/>
    <s v="First Class"/>
    <x v="0"/>
    <s v="Dublin"/>
    <s v="Ohio"/>
    <x v="3"/>
    <x v="0"/>
    <s v="F-101"/>
    <x v="5"/>
    <s v="Executive Impressions 14&quot; Two-Color Numerals Wall Clock"/>
    <n v="72.703999999999994"/>
    <n v="600"/>
    <n v="18.175999999999998"/>
    <n v="4"/>
    <n v="0.2"/>
    <n v="19.084800000000005"/>
    <n v="18.884800000000006"/>
    <x v="1"/>
    <m/>
  </r>
  <r>
    <n v="224"/>
    <s v="First Class"/>
    <x v="0"/>
    <s v="Dublin"/>
    <s v="Ohio"/>
    <x v="3"/>
    <x v="2"/>
    <s v="T-103"/>
    <x v="15"/>
    <s v="Swingline SM12-08 MicroCut Jam Free Shredder"/>
    <n v="479.98800000000006"/>
    <n v="600"/>
    <n v="119.99700000000001"/>
    <n v="4"/>
    <n v="0.7"/>
    <n v="-383.99040000000002"/>
    <n v="-384.69040000000001"/>
    <x v="1"/>
    <m/>
  </r>
  <r>
    <n v="225"/>
    <s v="First Class"/>
    <x v="0"/>
    <s v="Dublin"/>
    <s v="Ohio"/>
    <x v="3"/>
    <x v="1"/>
    <s v="O-102"/>
    <x v="6"/>
    <s v="Stanley Bostitch Contemporary Electric Pencil Sharpeners"/>
    <n v="27.168000000000003"/>
    <n v="300"/>
    <n v="13.584000000000001"/>
    <n v="2"/>
    <n v="0.2"/>
    <n v="2.7168000000000001"/>
    <n v="2.5167999999999999"/>
    <x v="0"/>
    <m/>
  </r>
  <r>
    <n v="226"/>
    <s v="Standard Class"/>
    <x v="1"/>
    <s v="Detroit"/>
    <s v="Michigan"/>
    <x v="2"/>
    <x v="1"/>
    <s v="O-102"/>
    <x v="6"/>
    <s v="Sanford Uni-Blazer View Highlighters, Chisel Tip, Yellow"/>
    <n v="2.2000000000000002"/>
    <n v="150"/>
    <n v="2.2000000000000002"/>
    <n v="1"/>
    <n v="0"/>
    <n v="0.96800000000000019"/>
    <n v="0.96800000000000019"/>
    <x v="0"/>
    <m/>
  </r>
  <r>
    <n v="227"/>
    <s v="Standard Class"/>
    <x v="1"/>
    <s v="Detroit"/>
    <s v="Michigan"/>
    <x v="2"/>
    <x v="0"/>
    <s v="F-101"/>
    <x v="3"/>
    <s v="Bevis 36 x 72 Conference Tables"/>
    <n v="622.44999999999993"/>
    <n v="750"/>
    <n v="124.48999999999998"/>
    <n v="5"/>
    <n v="0"/>
    <n v="136.93899999999999"/>
    <n v="136.93899999999999"/>
    <x v="1"/>
    <m/>
  </r>
  <r>
    <n v="228"/>
    <s v="Standard Class"/>
    <x v="1"/>
    <s v="Detroit"/>
    <s v="Michigan"/>
    <x v="2"/>
    <x v="1"/>
    <s v="O-102"/>
    <x v="4"/>
    <s v="Rogers Deluxe File Chest"/>
    <n v="21.98"/>
    <n v="150"/>
    <n v="21.98"/>
    <n v="1"/>
    <n v="0"/>
    <n v="0.21979999999999933"/>
    <n v="0.21979999999999933"/>
    <x v="0"/>
    <m/>
  </r>
  <r>
    <n v="229"/>
    <s v="Standard Class"/>
    <x v="0"/>
    <s v="Columbia"/>
    <s v="Tennessee"/>
    <x v="0"/>
    <x v="0"/>
    <s v="F-101"/>
    <x v="1"/>
    <s v="Global Low Back Tilter Chair"/>
    <n v="161.56800000000001"/>
    <n v="300"/>
    <n v="80.784000000000006"/>
    <n v="2"/>
    <n v="0.2"/>
    <n v="-28.274400000000021"/>
    <n v="-28.474400000000021"/>
    <x v="0"/>
    <m/>
  </r>
  <r>
    <n v="230"/>
    <s v="Standard Class"/>
    <x v="0"/>
    <s v="Columbia"/>
    <s v="Tennessee"/>
    <x v="0"/>
    <x v="0"/>
    <s v="F-101"/>
    <x v="1"/>
    <s v="Global Push Button Manager's Chair, Indigo"/>
    <n v="389.69600000000003"/>
    <n v="1200"/>
    <n v="48.712000000000003"/>
    <n v="8"/>
    <n v="0.2"/>
    <n v="43.840799999999973"/>
    <n v="43.64079999999997"/>
    <x v="2"/>
    <m/>
  </r>
  <r>
    <n v="231"/>
    <s v="Standard Class"/>
    <x v="1"/>
    <s v="Charlotte"/>
    <s v="North Carolina"/>
    <x v="0"/>
    <x v="1"/>
    <s v="O-102"/>
    <x v="8"/>
    <s v="GBC Instant Index System for Binding Systems"/>
    <n v="18.648000000000003"/>
    <n v="1050"/>
    <n v="2.6640000000000006"/>
    <n v="7"/>
    <n v="0.7"/>
    <n v="-12.431999999999999"/>
    <n v="-13.131999999999998"/>
    <x v="2"/>
    <m/>
  </r>
  <r>
    <n v="232"/>
    <s v="Standard Class"/>
    <x v="2"/>
    <s v="Tampa"/>
    <s v="Florida"/>
    <x v="0"/>
    <x v="0"/>
    <s v="F-101"/>
    <x v="3"/>
    <s v="Bush Advantage Collection Round Conference Table"/>
    <n v="233.86"/>
    <n v="300"/>
    <n v="116.93"/>
    <n v="2"/>
    <n v="0.45"/>
    <n v="-102.04800000000003"/>
    <n v="-102.49800000000003"/>
    <x v="0"/>
    <m/>
  </r>
  <r>
    <n v="233"/>
    <s v="Standard Class"/>
    <x v="2"/>
    <s v="Tampa"/>
    <s v="Florida"/>
    <x v="0"/>
    <x v="0"/>
    <s v="F-101"/>
    <x v="3"/>
    <s v="Bretford Rectangular Conference Table Tops"/>
    <n v="620.61450000000013"/>
    <n v="450"/>
    <n v="206.87150000000005"/>
    <n v="3"/>
    <n v="0.45"/>
    <n v="-248.24579999999992"/>
    <n v="-248.69579999999991"/>
    <x v="0"/>
    <m/>
  </r>
  <r>
    <n v="234"/>
    <s v="Standard Class"/>
    <x v="2"/>
    <s v="Tampa"/>
    <s v="Florida"/>
    <x v="0"/>
    <x v="1"/>
    <s v="O-102"/>
    <x v="8"/>
    <s v="GBC Instant Index System for Binding Systems"/>
    <n v="5.3280000000000012"/>
    <n v="300"/>
    <n v="2.6640000000000006"/>
    <n v="2"/>
    <n v="0.7"/>
    <n v="-3.5519999999999996"/>
    <n v="-4.2519999999999998"/>
    <x v="0"/>
    <m/>
  </r>
  <r>
    <n v="235"/>
    <s v="Standard Class"/>
    <x v="2"/>
    <s v="Tampa"/>
    <s v="Florida"/>
    <x v="0"/>
    <x v="0"/>
    <s v="F-101"/>
    <x v="5"/>
    <s v="Tenex Contemporary Contur Chairmats for Low and Medium Pile Carpet, Computer, 39&quot; x 49&quot;"/>
    <n v="258.072"/>
    <n v="450"/>
    <n v="86.024000000000001"/>
    <n v="3"/>
    <n v="0.2"/>
    <n v="0"/>
    <n v="-0.2"/>
    <x v="0"/>
    <m/>
  </r>
  <r>
    <n v="236"/>
    <s v="Standard Class"/>
    <x v="2"/>
    <s v="Tampa"/>
    <s v="Florida"/>
    <x v="0"/>
    <x v="2"/>
    <s v="T-103"/>
    <x v="11"/>
    <s v="Logitech P710e Mobile Speakerphone"/>
    <n v="617.97600000000011"/>
    <n v="450"/>
    <n v="205.99200000000005"/>
    <n v="3"/>
    <n v="0.2"/>
    <n v="-7.724700000000098"/>
    <n v="-7.9247000000000982"/>
    <x v="0"/>
    <m/>
  </r>
  <r>
    <n v="237"/>
    <s v="Standard Class"/>
    <x v="1"/>
    <s v="Santa Clara"/>
    <s v="California"/>
    <x v="1"/>
    <x v="1"/>
    <s v="O-102"/>
    <x v="10"/>
    <s v="Xerox 4200 Series MultiUse Premium Copy Paper (20Lb. and 84 Bright)"/>
    <n v="10.56"/>
    <n v="300"/>
    <n v="5.28"/>
    <n v="2"/>
    <n v="0"/>
    <n v="4.7519999999999998"/>
    <n v="4.7519999999999998"/>
    <x v="0"/>
    <m/>
  </r>
  <r>
    <n v="238"/>
    <s v="Second Class"/>
    <x v="0"/>
    <s v="Chicago"/>
    <s v="Illinois"/>
    <x v="2"/>
    <x v="1"/>
    <s v="O-102"/>
    <x v="10"/>
    <s v="Xerox 1957"/>
    <n v="25.920000000000005"/>
    <n v="750"/>
    <n v="5.1840000000000011"/>
    <n v="5"/>
    <n v="0.2"/>
    <n v="9.3960000000000008"/>
    <n v="9.1960000000000015"/>
    <x v="1"/>
    <m/>
  </r>
  <r>
    <n v="239"/>
    <s v="Second Class"/>
    <x v="0"/>
    <s v="Chicago"/>
    <s v="Illinois"/>
    <x v="2"/>
    <x v="0"/>
    <s v="F-101"/>
    <x v="5"/>
    <s v="Luxo Professional Fluorescent Magnifier Lamp with Clamp-Mount Base"/>
    <n v="419.68000000000006"/>
    <n v="750"/>
    <n v="83.936000000000007"/>
    <n v="5"/>
    <n v="0.6"/>
    <n v="-356.72799999999995"/>
    <n v="-357.32799999999997"/>
    <x v="1"/>
    <m/>
  </r>
  <r>
    <n v="240"/>
    <s v="Second Class"/>
    <x v="0"/>
    <s v="Chicago"/>
    <s v="Illinois"/>
    <x v="2"/>
    <x v="0"/>
    <s v="F-101"/>
    <x v="5"/>
    <s v="Staple-based wall hangings"/>
    <n v="11.688000000000001"/>
    <n v="450"/>
    <n v="3.8960000000000004"/>
    <n v="3"/>
    <n v="0.6"/>
    <n v="-4.6751999999999985"/>
    <n v="-5.2751999999999981"/>
    <x v="0"/>
    <m/>
  </r>
  <r>
    <n v="241"/>
    <s v="Second Class"/>
    <x v="0"/>
    <s v="Chicago"/>
    <s v="Illinois"/>
    <x v="2"/>
    <x v="2"/>
    <s v="T-103"/>
    <x v="7"/>
    <s v="PureGear Roll-On Screen Protector"/>
    <n v="31.983999999999998"/>
    <n v="300"/>
    <n v="15.991999999999999"/>
    <n v="2"/>
    <n v="0.2"/>
    <n v="11.194399999999998"/>
    <n v="10.994399999999999"/>
    <x v="0"/>
    <m/>
  </r>
  <r>
    <n v="242"/>
    <s v="Second Class"/>
    <x v="0"/>
    <s v="Chicago"/>
    <s v="Illinois"/>
    <x v="2"/>
    <x v="0"/>
    <s v="F-101"/>
    <x v="3"/>
    <s v="KI Conference Tables"/>
    <n v="177.22499999999999"/>
    <n v="750"/>
    <n v="35.445"/>
    <n v="5"/>
    <n v="0.5"/>
    <n v="-120.51299999999998"/>
    <n v="-121.01299999999998"/>
    <x v="1"/>
    <m/>
  </r>
  <r>
    <n v="243"/>
    <s v="Second Class"/>
    <x v="0"/>
    <s v="Chicago"/>
    <s v="Illinois"/>
    <x v="2"/>
    <x v="0"/>
    <s v="F-101"/>
    <x v="5"/>
    <s v="Eldon 100 Class Desk Accessories"/>
    <n v="4.0440000000000005"/>
    <n v="450"/>
    <n v="1.3480000000000001"/>
    <n v="3"/>
    <n v="0.6"/>
    <n v="-2.8307999999999995"/>
    <n v="-3.4307999999999996"/>
    <x v="0"/>
    <m/>
  </r>
  <r>
    <n v="244"/>
    <s v="Second Class"/>
    <x v="0"/>
    <s v="Chicago"/>
    <s v="Illinois"/>
    <x v="2"/>
    <x v="1"/>
    <s v="O-102"/>
    <x v="6"/>
    <s v="Binney &amp; Smith Crayola Metallic Colored Pencils, 8-Color Set"/>
    <n v="7.4080000000000004"/>
    <n v="300"/>
    <n v="3.7040000000000002"/>
    <n v="2"/>
    <n v="0.2"/>
    <n v="1.2037999999999995"/>
    <n v="1.0037999999999996"/>
    <x v="0"/>
    <m/>
  </r>
  <r>
    <n v="245"/>
    <s v="Second Class"/>
    <x v="2"/>
    <s v="Lakeville"/>
    <s v="Minnesota"/>
    <x v="2"/>
    <x v="0"/>
    <s v="F-101"/>
    <x v="1"/>
    <s v="Global Deluxe High-Back Manager's Chair"/>
    <n v="2001.8600000000001"/>
    <n v="1050"/>
    <n v="285.98"/>
    <n v="7"/>
    <n v="0"/>
    <n v="580.53939999999989"/>
    <n v="580.53939999999989"/>
    <x v="2"/>
    <m/>
  </r>
  <r>
    <n v="246"/>
    <s v="Second Class"/>
    <x v="2"/>
    <s v="Lakeville"/>
    <s v="Minnesota"/>
    <x v="2"/>
    <x v="1"/>
    <s v="O-102"/>
    <x v="4"/>
    <s v="Safco Steel Mobile File Cart"/>
    <n v="166.72"/>
    <n v="300"/>
    <n v="83.36"/>
    <n v="2"/>
    <n v="0"/>
    <n v="41.680000000000007"/>
    <n v="41.680000000000007"/>
    <x v="0"/>
    <m/>
  </r>
  <r>
    <n v="247"/>
    <s v="Second Class"/>
    <x v="2"/>
    <s v="Lakeville"/>
    <s v="Minnesota"/>
    <x v="2"/>
    <x v="1"/>
    <s v="O-102"/>
    <x v="10"/>
    <s v="Adams Telephone Message Book w/Frequently-Called Numbers Space, 400 Messages per Book"/>
    <n v="47.88"/>
    <n v="900"/>
    <n v="7.98"/>
    <n v="6"/>
    <n v="0"/>
    <n v="23.94"/>
    <n v="23.94"/>
    <x v="1"/>
    <m/>
  </r>
  <r>
    <n v="248"/>
    <s v="Second Class"/>
    <x v="2"/>
    <s v="Lakeville"/>
    <s v="Minnesota"/>
    <x v="2"/>
    <x v="1"/>
    <s v="O-102"/>
    <x v="9"/>
    <s v="Honeywell Enviracaire Portable HEPA Air Cleaner for 17' x 22' Room"/>
    <n v="1503.25"/>
    <n v="750"/>
    <n v="300.64999999999998"/>
    <n v="5"/>
    <n v="0"/>
    <n v="496.07249999999993"/>
    <n v="496.07249999999993"/>
    <x v="1"/>
    <m/>
  </r>
  <r>
    <n v="249"/>
    <s v="Second Class"/>
    <x v="2"/>
    <s v="Lakeville"/>
    <s v="Minnesota"/>
    <x v="2"/>
    <x v="1"/>
    <s v="O-102"/>
    <x v="10"/>
    <s v="Xerox 205"/>
    <n v="25.92"/>
    <n v="600"/>
    <n v="6.48"/>
    <n v="4"/>
    <n v="0"/>
    <n v="12.441600000000001"/>
    <n v="12.441600000000001"/>
    <x v="1"/>
    <m/>
  </r>
  <r>
    <n v="250"/>
    <s v="Second Class"/>
    <x v="0"/>
    <s v="San Francisco"/>
    <s v="California"/>
    <x v="1"/>
    <x v="0"/>
    <s v="F-101"/>
    <x v="1"/>
    <s v="Global Leather Highback Executive Chair with Pneumatic Height Adjustment, Black"/>
    <n v="321.56799999999998"/>
    <n v="300"/>
    <n v="160.78399999999999"/>
    <n v="2"/>
    <n v="0.2"/>
    <n v="28.137200000000007"/>
    <n v="27.937200000000008"/>
    <x v="0"/>
    <m/>
  </r>
  <r>
    <n v="251"/>
    <s v="Standard Class"/>
    <x v="0"/>
    <s v="San Diego"/>
    <s v="California"/>
    <x v="1"/>
    <x v="1"/>
    <s v="O-102"/>
    <x v="10"/>
    <s v="Wirebound Message Books, Two 4 1/4&quot; x 5&quot; Forms per Page"/>
    <n v="7.61"/>
    <n v="150"/>
    <n v="7.61"/>
    <n v="1"/>
    <n v="0"/>
    <n v="3.5766999999999998"/>
    <n v="3.5766999999999998"/>
    <x v="0"/>
    <m/>
  </r>
  <r>
    <n v="252"/>
    <s v="Standard Class"/>
    <x v="0"/>
    <s v="San Diego"/>
    <s v="California"/>
    <x v="1"/>
    <x v="2"/>
    <s v="T-103"/>
    <x v="11"/>
    <s v="Logitech P710e Mobile Speakerphone"/>
    <n v="3347.37"/>
    <n v="1950"/>
    <n v="257.49"/>
    <n v="13"/>
    <n v="0"/>
    <n v="636.0002999999997"/>
    <n v="636.0002999999997"/>
    <x v="2"/>
    <m/>
  </r>
  <r>
    <n v="253"/>
    <s v="First Class"/>
    <x v="0"/>
    <s v="New York City"/>
    <s v="New York"/>
    <x v="3"/>
    <x v="1"/>
    <s v="O-102"/>
    <x v="4"/>
    <s v="Fellowes Personal Hanging Folder Files, Navy"/>
    <n v="80.58"/>
    <n v="900"/>
    <n v="13.43"/>
    <n v="6"/>
    <n v="0"/>
    <n v="22.562400000000004"/>
    <n v="22.562400000000004"/>
    <x v="1"/>
    <m/>
  </r>
  <r>
    <n v="254"/>
    <s v="First Class"/>
    <x v="0"/>
    <s v="New York City"/>
    <s v="New York"/>
    <x v="3"/>
    <x v="1"/>
    <s v="O-102"/>
    <x v="12"/>
    <s v="Tyvek Side-Opening Peel &amp; Seel Expanding Envelopes"/>
    <n v="361.92"/>
    <n v="600"/>
    <n v="90.48"/>
    <n v="4"/>
    <n v="0"/>
    <n v="162.864"/>
    <n v="162.864"/>
    <x v="1"/>
    <m/>
  </r>
  <r>
    <n v="255"/>
    <s v="Standard Class"/>
    <x v="1"/>
    <s v="Chicago"/>
    <s v="Illinois"/>
    <x v="2"/>
    <x v="0"/>
    <s v="F-101"/>
    <x v="5"/>
    <s v="Eldon 100 Class Desk Accessories"/>
    <n v="12.132000000000001"/>
    <n v="1350"/>
    <n v="1.3480000000000001"/>
    <n v="9"/>
    <n v="0.6"/>
    <n v="-8.4923999999999982"/>
    <n v="-9.0923999999999978"/>
    <x v="2"/>
    <m/>
  </r>
  <r>
    <n v="256"/>
    <s v="Standard Class"/>
    <x v="1"/>
    <s v="Chicago"/>
    <s v="Illinois"/>
    <x v="2"/>
    <x v="1"/>
    <s v="O-102"/>
    <x v="4"/>
    <s v="Belkin 19&quot; Vented Equipment Shelf, Black"/>
    <n v="82.367999999999995"/>
    <n v="300"/>
    <n v="41.183999999999997"/>
    <n v="2"/>
    <n v="0.2"/>
    <n v="-19.562399999999997"/>
    <n v="-19.762399999999996"/>
    <x v="0"/>
    <m/>
  </r>
  <r>
    <n v="257"/>
    <s v="Standard Class"/>
    <x v="1"/>
    <s v="Chicago"/>
    <s v="Illinois"/>
    <x v="2"/>
    <x v="1"/>
    <s v="O-102"/>
    <x v="4"/>
    <s v="Tenex Personal Project File with Scoop Front Design, Black"/>
    <n v="53.92"/>
    <n v="750"/>
    <n v="10.784000000000001"/>
    <n v="5"/>
    <n v="0.2"/>
    <n v="4.0439999999999969"/>
    <n v="3.8439999999999968"/>
    <x v="1"/>
    <m/>
  </r>
  <r>
    <n v="258"/>
    <s v="Standard Class"/>
    <x v="1"/>
    <s v="Chicago"/>
    <s v="Illinois"/>
    <x v="2"/>
    <x v="2"/>
    <s v="T-103"/>
    <x v="7"/>
    <s v="Logitech Mobile Speakerphone P710e - speaker phone"/>
    <n v="647.904"/>
    <n v="900"/>
    <n v="107.98399999999999"/>
    <n v="6"/>
    <n v="0.2"/>
    <n v="56.691599999999966"/>
    <n v="56.491599999999963"/>
    <x v="1"/>
    <m/>
  </r>
  <r>
    <n v="259"/>
    <s v="Second Class"/>
    <x v="0"/>
    <s v="New York City"/>
    <s v="New York"/>
    <x v="3"/>
    <x v="2"/>
    <s v="T-103"/>
    <x v="11"/>
    <s v="Sabrent 4-Port USB 2.0 Hub"/>
    <n v="20.37"/>
    <n v="450"/>
    <n v="6.79"/>
    <n v="3"/>
    <n v="0"/>
    <n v="6.9258000000000006"/>
    <n v="6.9258000000000006"/>
    <x v="0"/>
    <m/>
  </r>
  <r>
    <n v="260"/>
    <s v="Second Class"/>
    <x v="0"/>
    <s v="New York City"/>
    <s v="New York"/>
    <x v="3"/>
    <x v="1"/>
    <s v="O-102"/>
    <x v="4"/>
    <s v="Safco Industrial Shelving"/>
    <n v="221.54999999999998"/>
    <n v="450"/>
    <n v="73.849999999999994"/>
    <n v="3"/>
    <n v="0"/>
    <n v="6.6465000000000174"/>
    <n v="6.6465000000000174"/>
    <x v="0"/>
    <m/>
  </r>
  <r>
    <n v="261"/>
    <s v="Second Class"/>
    <x v="0"/>
    <s v="New York City"/>
    <s v="New York"/>
    <x v="3"/>
    <x v="1"/>
    <s v="O-102"/>
    <x v="8"/>
    <s v="Acco 3-Hole Punch"/>
    <n v="17.52"/>
    <n v="750"/>
    <n v="3.504"/>
    <n v="5"/>
    <n v="0.2"/>
    <n v="6.1319999999999988"/>
    <n v="5.9319999999999986"/>
    <x v="1"/>
    <m/>
  </r>
  <r>
    <n v="262"/>
    <s v="Standard Class"/>
    <x v="1"/>
    <s v="Pasadena"/>
    <s v="Texas"/>
    <x v="2"/>
    <x v="1"/>
    <s v="O-102"/>
    <x v="9"/>
    <s v="Eureka Disposable Bags for Sanitaire Vibra Groomer I Upright Vac"/>
    <n v="1.6239999999999994"/>
    <n v="300"/>
    <n v="0.81199999999999972"/>
    <n v="2"/>
    <n v="0.8"/>
    <n v="-4.4660000000000002"/>
    <n v="-5.266"/>
    <x v="0"/>
    <m/>
  </r>
  <r>
    <n v="263"/>
    <s v="Second Class"/>
    <x v="1"/>
    <s v="Houston"/>
    <s v="Texas"/>
    <x v="2"/>
    <x v="2"/>
    <s v="T-103"/>
    <x v="15"/>
    <s v="Lexmark MX611dhe Monochrome Laser Printer"/>
    <n v="3059.982"/>
    <n v="450"/>
    <n v="1019.994"/>
    <n v="3"/>
    <n v="0.4"/>
    <n v="-509.99700000000075"/>
    <n v="-510.39700000000073"/>
    <x v="0"/>
    <m/>
  </r>
  <r>
    <n v="264"/>
    <s v="Second Class"/>
    <x v="1"/>
    <s v="Houston"/>
    <s v="Texas"/>
    <x v="2"/>
    <x v="2"/>
    <s v="T-103"/>
    <x v="15"/>
    <s v="Xerox WorkCentre 6505DN Laser Multifunction Printer"/>
    <n v="2519.9579999999996"/>
    <n v="1050"/>
    <n v="359.99399999999997"/>
    <n v="7"/>
    <n v="0.4"/>
    <n v="-251.99579999999992"/>
    <n v="-252.39579999999992"/>
    <x v="2"/>
    <m/>
  </r>
  <r>
    <n v="265"/>
    <s v="Standard Class"/>
    <x v="0"/>
    <s v="Chicago"/>
    <s v="Illinois"/>
    <x v="2"/>
    <x v="2"/>
    <s v="T-103"/>
    <x v="7"/>
    <s v="Cisco Small Business SPA 502G VoIP phone"/>
    <n v="328.22399999999999"/>
    <n v="600"/>
    <n v="82.055999999999997"/>
    <n v="4"/>
    <n v="0.2"/>
    <n v="28.7196"/>
    <n v="28.519600000000001"/>
    <x v="1"/>
    <m/>
  </r>
  <r>
    <n v="266"/>
    <s v="Standard Class"/>
    <x v="0"/>
    <s v="Brentwood"/>
    <s v="California"/>
    <x v="1"/>
    <x v="2"/>
    <s v="T-103"/>
    <x v="11"/>
    <s v="Microsoft Sculpt Comfort Mouse"/>
    <n v="79.900000000000006"/>
    <n v="300"/>
    <n v="39.950000000000003"/>
    <n v="2"/>
    <n v="0"/>
    <n v="35.156000000000006"/>
    <n v="35.156000000000006"/>
    <x v="0"/>
    <m/>
  </r>
  <r>
    <n v="267"/>
    <s v="Standard Class"/>
    <x v="1"/>
    <s v="Chapel Hill"/>
    <s v="North Carolina"/>
    <x v="0"/>
    <x v="1"/>
    <s v="O-102"/>
    <x v="6"/>
    <s v="Quartet Omega Colored Chalk, 12/Pack"/>
    <n v="14.015999999999998"/>
    <n v="450"/>
    <n v="4.6719999999999997"/>
    <n v="3"/>
    <n v="0.2"/>
    <n v="4.7303999999999995"/>
    <n v="4.5303999999999993"/>
    <x v="0"/>
    <m/>
  </r>
  <r>
    <n v="268"/>
    <s v="Standard Class"/>
    <x v="0"/>
    <s v="Morristown"/>
    <s v="New Jersey"/>
    <x v="3"/>
    <x v="1"/>
    <s v="O-102"/>
    <x v="13"/>
    <s v="Bagged Rubber Bands"/>
    <n v="7.5600000000000005"/>
    <n v="900"/>
    <n v="1.26"/>
    <n v="6"/>
    <n v="0"/>
    <n v="0.3024"/>
    <n v="0.3024"/>
    <x v="1"/>
    <m/>
  </r>
  <r>
    <n v="269"/>
    <s v="Standard Class"/>
    <x v="1"/>
    <s v="Cincinnati"/>
    <s v="Ohio"/>
    <x v="3"/>
    <x v="1"/>
    <s v="O-102"/>
    <x v="4"/>
    <s v="Safco Commercial Shelving"/>
    <n v="37.207999999999998"/>
    <n v="150"/>
    <n v="37.207999999999998"/>
    <n v="1"/>
    <n v="0.2"/>
    <n v="-7.4416000000000011"/>
    <n v="-7.6416000000000013"/>
    <x v="0"/>
    <m/>
  </r>
  <r>
    <n v="270"/>
    <s v="Standard Class"/>
    <x v="1"/>
    <s v="Cincinnati"/>
    <s v="Ohio"/>
    <x v="3"/>
    <x v="1"/>
    <s v="O-102"/>
    <x v="12"/>
    <s v="Recycled Interoffice Envelopes with String and Button Closure, 10 x 13"/>
    <n v="57.576000000000001"/>
    <n v="450"/>
    <n v="19.192"/>
    <n v="3"/>
    <n v="0.2"/>
    <n v="21.591000000000001"/>
    <n v="21.391000000000002"/>
    <x v="0"/>
    <m/>
  </r>
  <r>
    <n v="271"/>
    <s v="Second Class"/>
    <x v="1"/>
    <s v="San Francisco"/>
    <s v="California"/>
    <x v="1"/>
    <x v="1"/>
    <s v="O-102"/>
    <x v="4"/>
    <s v="Adjustable Depth Letter/Legal Cart"/>
    <n v="725.84"/>
    <n v="600"/>
    <n v="181.46"/>
    <n v="4"/>
    <n v="0"/>
    <n v="210.4935999999999"/>
    <n v="210.4935999999999"/>
    <x v="1"/>
    <m/>
  </r>
  <r>
    <n v="272"/>
    <s v="First Class"/>
    <x v="0"/>
    <s v="San Francisco"/>
    <s v="California"/>
    <x v="1"/>
    <x v="2"/>
    <s v="T-103"/>
    <x v="11"/>
    <s v="Logitech 910-002974 M325 Wireless Mouse for Web Scrolling"/>
    <n v="209.92999999999998"/>
    <n v="1050"/>
    <n v="29.99"/>
    <n v="7"/>
    <n v="0"/>
    <n v="92.369200000000021"/>
    <n v="92.369200000000021"/>
    <x v="2"/>
    <m/>
  </r>
  <r>
    <n v="273"/>
    <s v="First Class"/>
    <x v="0"/>
    <s v="San Francisco"/>
    <s v="California"/>
    <x v="1"/>
    <x v="0"/>
    <s v="F-101"/>
    <x v="5"/>
    <s v="Regeneration Desk Collection"/>
    <n v="5.28"/>
    <n v="450"/>
    <n v="1.76"/>
    <n v="3"/>
    <n v="0"/>
    <n v="2.3232000000000004"/>
    <n v="2.3232000000000004"/>
    <x v="0"/>
    <m/>
  </r>
  <r>
    <n v="274"/>
    <s v="First Class"/>
    <x v="0"/>
    <s v="San Francisco"/>
    <s v="California"/>
    <x v="1"/>
    <x v="1"/>
    <s v="O-102"/>
    <x v="8"/>
    <s v="Presstex Flexible Ring Binders"/>
    <n v="10.92"/>
    <n v="450"/>
    <n v="3.64"/>
    <n v="3"/>
    <n v="0.2"/>
    <n v="4.0949999999999989"/>
    <n v="3.8949999999999987"/>
    <x v="0"/>
    <m/>
  </r>
  <r>
    <n v="275"/>
    <s v="First Class"/>
    <x v="1"/>
    <s v="Inglewood"/>
    <s v="California"/>
    <x v="1"/>
    <x v="1"/>
    <s v="O-102"/>
    <x v="10"/>
    <s v="Ampad Gold Fibre Wirebound Steno Books, 6&quot; x 9&quot;, Gregg Ruled"/>
    <n v="8.82"/>
    <n v="300"/>
    <n v="4.41"/>
    <n v="2"/>
    <n v="0"/>
    <n v="4.0571999999999999"/>
    <n v="4.0571999999999999"/>
    <x v="0"/>
    <m/>
  </r>
  <r>
    <n v="276"/>
    <s v="First Class"/>
    <x v="1"/>
    <s v="Inglewood"/>
    <s v="California"/>
    <x v="1"/>
    <x v="1"/>
    <s v="O-102"/>
    <x v="6"/>
    <s v="Newell 330"/>
    <n v="5.98"/>
    <n v="150"/>
    <n v="5.98"/>
    <n v="1"/>
    <n v="0"/>
    <n v="1.5548000000000002"/>
    <n v="1.5548000000000002"/>
    <x v="0"/>
    <m/>
  </r>
  <r>
    <n v="277"/>
    <s v="Standard Class"/>
    <x v="1"/>
    <s v="Philadelphia"/>
    <s v="Pennsylvania"/>
    <x v="3"/>
    <x v="1"/>
    <s v="O-102"/>
    <x v="10"/>
    <s v="Post-it “Important Message” Note Pad, Neon Colors, 50 Sheets/Pad"/>
    <n v="11.648000000000001"/>
    <n v="300"/>
    <n v="5.8240000000000007"/>
    <n v="2"/>
    <n v="0.2"/>
    <n v="4.0768000000000004"/>
    <n v="3.8768000000000002"/>
    <x v="0"/>
    <m/>
  </r>
  <r>
    <n v="278"/>
    <s v="Standard Class"/>
    <x v="1"/>
    <s v="Philadelphia"/>
    <s v="Pennsylvania"/>
    <x v="3"/>
    <x v="1"/>
    <s v="O-102"/>
    <x v="10"/>
    <s v="Adams Write n' Stick Phone Message Book, 11&quot; X 5 1/4&quot;, 200 Messages"/>
    <n v="18.175999999999998"/>
    <n v="600"/>
    <n v="4.5439999999999996"/>
    <n v="4"/>
    <n v="0.2"/>
    <n v="5.9071999999999987"/>
    <n v="5.7071999999999985"/>
    <x v="1"/>
    <m/>
  </r>
  <r>
    <n v="279"/>
    <s v="Standard Class"/>
    <x v="1"/>
    <s v="Philadelphia"/>
    <s v="Pennsylvania"/>
    <x v="3"/>
    <x v="1"/>
    <s v="O-102"/>
    <x v="4"/>
    <s v="Eldon Simplefile Box Office"/>
    <n v="59.712000000000003"/>
    <n v="900"/>
    <n v="9.952"/>
    <n v="6"/>
    <n v="0.2"/>
    <n v="5.9711999999999996"/>
    <n v="5.7711999999999994"/>
    <x v="1"/>
    <m/>
  </r>
  <r>
    <n v="280"/>
    <s v="Standard Class"/>
    <x v="1"/>
    <s v="Philadelphia"/>
    <s v="Pennsylvania"/>
    <x v="3"/>
    <x v="1"/>
    <s v="O-102"/>
    <x v="2"/>
    <s v="Avery 489"/>
    <n v="24.839999999999996"/>
    <n v="450"/>
    <n v="8.2799999999999994"/>
    <n v="3"/>
    <n v="0.2"/>
    <n v="8.6940000000000008"/>
    <n v="8.4940000000000015"/>
    <x v="0"/>
    <m/>
  </r>
  <r>
    <n v="281"/>
    <s v="Second Class"/>
    <x v="0"/>
    <s v="Houston"/>
    <s v="Texas"/>
    <x v="2"/>
    <x v="1"/>
    <s v="O-102"/>
    <x v="8"/>
    <s v="Round Ring Binders"/>
    <n v="2.0799999999999996"/>
    <n v="750"/>
    <n v="0.41599999999999993"/>
    <n v="5"/>
    <n v="0.8"/>
    <n v="-3.4320000000000004"/>
    <n v="-4.2320000000000002"/>
    <x v="1"/>
    <m/>
  </r>
  <r>
    <n v="282"/>
    <s v="Second Class"/>
    <x v="0"/>
    <s v="Houston"/>
    <s v="Texas"/>
    <x v="2"/>
    <x v="2"/>
    <s v="T-103"/>
    <x v="7"/>
    <s v="Bose SoundLink Bluetooth Speaker"/>
    <n v="1114.4000000000001"/>
    <n v="1050"/>
    <n v="159.20000000000002"/>
    <n v="7"/>
    <n v="0.2"/>
    <n v="376.11"/>
    <n v="375.91"/>
    <x v="2"/>
    <m/>
  </r>
  <r>
    <n v="283"/>
    <s v="Standard Class"/>
    <x v="0"/>
    <s v="Los Angeles"/>
    <s v="California"/>
    <x v="1"/>
    <x v="0"/>
    <s v="F-101"/>
    <x v="3"/>
    <s v="Bevis Round Bullnose 29&quot; High Table Top"/>
    <n v="1038.8399999999999"/>
    <n v="750"/>
    <n v="207.76799999999997"/>
    <n v="5"/>
    <n v="0.2"/>
    <n v="51.942000000000007"/>
    <n v="51.742000000000004"/>
    <x v="1"/>
    <m/>
  </r>
  <r>
    <n v="284"/>
    <s v="Standard Class"/>
    <x v="0"/>
    <s v="Portland"/>
    <s v="Oregon"/>
    <x v="1"/>
    <x v="1"/>
    <s v="O-102"/>
    <x v="10"/>
    <s v="Easy-staple paper"/>
    <n v="141.76"/>
    <n v="750"/>
    <n v="28.351999999999997"/>
    <n v="5"/>
    <n v="0.2"/>
    <n v="47.843999999999994"/>
    <n v="47.643999999999991"/>
    <x v="1"/>
    <m/>
  </r>
  <r>
    <n v="285"/>
    <s v="Standard Class"/>
    <x v="0"/>
    <s v="Portland"/>
    <s v="Oregon"/>
    <x v="1"/>
    <x v="2"/>
    <s v="T-103"/>
    <x v="11"/>
    <s v="Microsoft Arc Touch Mouse"/>
    <n v="239.80000000000004"/>
    <n v="750"/>
    <n v="47.960000000000008"/>
    <n v="5"/>
    <n v="0.2"/>
    <n v="47.959999999999987"/>
    <n v="47.759999999999984"/>
    <x v="1"/>
    <m/>
  </r>
  <r>
    <n v="286"/>
    <s v="Standard Class"/>
    <x v="0"/>
    <s v="Portland"/>
    <s v="Oregon"/>
    <x v="1"/>
    <x v="1"/>
    <s v="O-102"/>
    <x v="10"/>
    <s v="Xerox 216"/>
    <n v="31.104000000000006"/>
    <n v="900"/>
    <n v="5.1840000000000011"/>
    <n v="6"/>
    <n v="0.2"/>
    <n v="10.8864"/>
    <n v="10.686400000000001"/>
    <x v="1"/>
    <m/>
  </r>
  <r>
    <n v="287"/>
    <s v="Second Class"/>
    <x v="1"/>
    <s v="Tamarac"/>
    <s v="Florida"/>
    <x v="0"/>
    <x v="1"/>
    <s v="O-102"/>
    <x v="8"/>
    <s v="GBC VeloBinder Electric Binding Machine"/>
    <n v="254.05800000000002"/>
    <n v="1050"/>
    <n v="36.294000000000004"/>
    <n v="7"/>
    <n v="0.7"/>
    <n v="-169.3719999999999"/>
    <n v="-170.07199999999989"/>
    <x v="2"/>
    <m/>
  </r>
  <r>
    <n v="288"/>
    <s v="Second Class"/>
    <x v="1"/>
    <s v="Tamarac"/>
    <s v="Florida"/>
    <x v="0"/>
    <x v="1"/>
    <s v="O-102"/>
    <x v="9"/>
    <s v="Acco 7-Outlet Masterpiece Power Center, Wihtout Fax/Phone Line Protection"/>
    <n v="194.52800000000002"/>
    <n v="300"/>
    <n v="97.26400000000001"/>
    <n v="2"/>
    <n v="0.2"/>
    <n v="24.315999999999974"/>
    <n v="24.115999999999975"/>
    <x v="0"/>
    <m/>
  </r>
  <r>
    <n v="289"/>
    <s v="Second Class"/>
    <x v="1"/>
    <s v="Tamarac"/>
    <s v="Florida"/>
    <x v="0"/>
    <x v="1"/>
    <s v="O-102"/>
    <x v="14"/>
    <s v="Premier Automatic Letter Opener"/>
    <n v="961.48000000000013"/>
    <n v="750"/>
    <n v="192.29600000000002"/>
    <n v="5"/>
    <n v="0.2"/>
    <n v="-204.31449999999995"/>
    <n v="-204.51449999999994"/>
    <x v="1"/>
    <m/>
  </r>
  <r>
    <n v="290"/>
    <s v="Second Class"/>
    <x v="2"/>
    <s v="Columbus"/>
    <s v="Ohio"/>
    <x v="3"/>
    <x v="1"/>
    <s v="O-102"/>
    <x v="13"/>
    <s v="Advantus SlideClip Paper Clips"/>
    <n v="19.096"/>
    <n v="1050"/>
    <n v="2.7280000000000002"/>
    <n v="7"/>
    <n v="0.2"/>
    <n v="6.6835999999999993"/>
    <n v="6.4835999999999991"/>
    <x v="2"/>
    <m/>
  </r>
  <r>
    <n v="291"/>
    <s v="Second Class"/>
    <x v="2"/>
    <s v="Columbus"/>
    <s v="Ohio"/>
    <x v="3"/>
    <x v="1"/>
    <s v="O-102"/>
    <x v="2"/>
    <s v="Avery 512"/>
    <n v="18.496000000000002"/>
    <n v="1200"/>
    <n v="2.3120000000000003"/>
    <n v="8"/>
    <n v="0.2"/>
    <n v="6.2423999999999999"/>
    <n v="6.0423999999999998"/>
    <x v="2"/>
    <m/>
  </r>
  <r>
    <n v="292"/>
    <s v="Second Class"/>
    <x v="2"/>
    <s v="Columbus"/>
    <s v="Ohio"/>
    <x v="3"/>
    <x v="2"/>
    <s v="T-103"/>
    <x v="11"/>
    <s v="Logitech Wireless Gaming Headset G930"/>
    <n v="255.98400000000004"/>
    <n v="300"/>
    <n v="127.99200000000002"/>
    <n v="2"/>
    <n v="0.2"/>
    <n v="54.396600000000007"/>
    <n v="54.196600000000004"/>
    <x v="0"/>
    <m/>
  </r>
  <r>
    <n v="293"/>
    <s v="Second Class"/>
    <x v="2"/>
    <s v="Columbus"/>
    <s v="Ohio"/>
    <x v="3"/>
    <x v="0"/>
    <s v="F-101"/>
    <x v="0"/>
    <s v="Bush Westfield Collection Bookcases, Medium Cherry Finish"/>
    <n v="86.97"/>
    <n v="450"/>
    <n v="28.99"/>
    <n v="3"/>
    <n v="0.5"/>
    <n v="-48.703199999999995"/>
    <n v="-49.203199999999995"/>
    <x v="0"/>
    <m/>
  </r>
  <r>
    <n v="294"/>
    <s v="First Class"/>
    <x v="1"/>
    <s v="Colorado Springs"/>
    <s v="Colorado"/>
    <x v="1"/>
    <x v="0"/>
    <s v="F-101"/>
    <x v="5"/>
    <s v="Howard Miller 13&quot; Diameter Goldtone Round Wall Clock"/>
    <n v="300.416"/>
    <n v="1200"/>
    <n v="37.552"/>
    <n v="8"/>
    <n v="0.2"/>
    <n v="78.859200000000001"/>
    <n v="78.659199999999998"/>
    <x v="2"/>
    <m/>
  </r>
  <r>
    <n v="295"/>
    <s v="First Class"/>
    <x v="1"/>
    <s v="Colorado Springs"/>
    <s v="Colorado"/>
    <x v="1"/>
    <x v="0"/>
    <s v="F-101"/>
    <x v="1"/>
    <s v="Global Deluxe Office Fabric Chairs"/>
    <n v="230.35200000000003"/>
    <n v="450"/>
    <n v="76.784000000000006"/>
    <n v="3"/>
    <n v="0.2"/>
    <n v="20.155800000000013"/>
    <n v="19.955800000000014"/>
    <x v="0"/>
    <m/>
  </r>
  <r>
    <n v="296"/>
    <s v="First Class"/>
    <x v="1"/>
    <s v="Colorado Springs"/>
    <s v="Colorado"/>
    <x v="1"/>
    <x v="0"/>
    <s v="F-101"/>
    <x v="5"/>
    <s v="Eldon ClusterMat Chair Mat with Cordless Antistatic Protection"/>
    <n v="218.35200000000003"/>
    <n v="450"/>
    <n v="72.784000000000006"/>
    <n v="3"/>
    <n v="0.2"/>
    <n v="-24.564599999999999"/>
    <n v="-24.764599999999998"/>
    <x v="0"/>
    <m/>
  </r>
  <r>
    <n v="297"/>
    <s v="First Class"/>
    <x v="1"/>
    <s v="Colorado Springs"/>
    <s v="Colorado"/>
    <x v="1"/>
    <x v="1"/>
    <s v="O-102"/>
    <x v="8"/>
    <s v="Ibico Laser Imprintable Binding System Covers"/>
    <n v="78.600000000000009"/>
    <n v="750"/>
    <n v="15.720000000000002"/>
    <n v="5"/>
    <n v="0.7"/>
    <n v="-62.88000000000001"/>
    <n v="-63.580000000000013"/>
    <x v="1"/>
    <m/>
  </r>
  <r>
    <n v="298"/>
    <s v="First Class"/>
    <x v="1"/>
    <s v="Colorado Springs"/>
    <s v="Colorado"/>
    <x v="1"/>
    <x v="1"/>
    <s v="O-102"/>
    <x v="13"/>
    <s v="Vinyl Coated Wire Paper Clips in Organizer Box, 800/Box"/>
    <n v="27.552000000000003"/>
    <n v="450"/>
    <n v="9.1840000000000011"/>
    <n v="3"/>
    <n v="0.2"/>
    <n v="9.2987999999999964"/>
    <n v="9.0987999999999971"/>
    <x v="0"/>
    <m/>
  </r>
  <r>
    <n v="299"/>
    <s v="Standard Class"/>
    <x v="1"/>
    <s v="Belleville"/>
    <s v="New Jersey"/>
    <x v="3"/>
    <x v="1"/>
    <s v="O-102"/>
    <x v="10"/>
    <s v="Xerox 223"/>
    <n v="32.400000000000006"/>
    <n v="750"/>
    <n v="6.4800000000000013"/>
    <n v="5"/>
    <n v="0"/>
    <n v="15.552000000000001"/>
    <n v="15.552000000000001"/>
    <x v="1"/>
    <m/>
  </r>
  <r>
    <n v="300"/>
    <s v="Standard Class"/>
    <x v="1"/>
    <s v="Belleville"/>
    <s v="New Jersey"/>
    <x v="3"/>
    <x v="1"/>
    <s v="O-102"/>
    <x v="4"/>
    <s v="Tennsco Stur-D-Stor Boltless Shelving, 5 Shelves, 24&quot; Deep, Sand"/>
    <n v="1082.48"/>
    <n v="1200"/>
    <n v="135.31"/>
    <n v="8"/>
    <n v="0"/>
    <n v="10.824800000000096"/>
    <n v="10.824800000000096"/>
    <x v="2"/>
    <m/>
  </r>
  <r>
    <n v="301"/>
    <s v="Standard Class"/>
    <x v="1"/>
    <s v="Belleville"/>
    <s v="New Jersey"/>
    <x v="3"/>
    <x v="1"/>
    <s v="O-102"/>
    <x v="10"/>
    <s v="Xerox 1939"/>
    <n v="56.91"/>
    <n v="450"/>
    <n v="18.97"/>
    <n v="3"/>
    <n v="0"/>
    <n v="27.316799999999997"/>
    <n v="27.316799999999997"/>
    <x v="0"/>
    <m/>
  </r>
  <r>
    <n v="302"/>
    <s v="Standard Class"/>
    <x v="1"/>
    <s v="Belleville"/>
    <s v="New Jersey"/>
    <x v="3"/>
    <x v="0"/>
    <s v="F-101"/>
    <x v="5"/>
    <s v="Floodlight Indoor Halogen Bulbs, 1 Bulb per Pack, 60 Watts"/>
    <n v="77.599999999999994"/>
    <n v="600"/>
    <n v="19.399999999999999"/>
    <n v="4"/>
    <n v="0"/>
    <n v="38.023999999999994"/>
    <n v="38.023999999999994"/>
    <x v="1"/>
    <m/>
  </r>
  <r>
    <n v="303"/>
    <s v="Standard Class"/>
    <x v="1"/>
    <s v="Belleville"/>
    <s v="New Jersey"/>
    <x v="3"/>
    <x v="1"/>
    <s v="O-102"/>
    <x v="8"/>
    <s v="Avery Premier Heavy-Duty Binder with Round Locking Rings"/>
    <n v="14.28"/>
    <n v="150"/>
    <n v="14.28"/>
    <n v="1"/>
    <n v="0"/>
    <n v="6.5687999999999995"/>
    <n v="6.5687999999999995"/>
    <x v="0"/>
    <m/>
  </r>
  <r>
    <n v="304"/>
    <s v="Standard Class"/>
    <x v="0"/>
    <s v="Chicago"/>
    <s v="Illinois"/>
    <x v="2"/>
    <x v="0"/>
    <s v="F-101"/>
    <x v="3"/>
    <s v="BPI Conference Tables"/>
    <n v="219.07500000000002"/>
    <n v="450"/>
    <n v="73.025000000000006"/>
    <n v="3"/>
    <n v="0.5"/>
    <n v="-131.44500000000005"/>
    <n v="-131.94500000000005"/>
    <x v="0"/>
    <m/>
  </r>
  <r>
    <n v="305"/>
    <s v="Second Class"/>
    <x v="1"/>
    <s v="New York City"/>
    <s v="New York"/>
    <x v="3"/>
    <x v="0"/>
    <s v="F-101"/>
    <x v="5"/>
    <s v="Electrix 20W Halogen Replacement Bulb for Zoom-In Desk Lamp"/>
    <n v="26.8"/>
    <n v="300"/>
    <n v="13.4"/>
    <n v="2"/>
    <n v="0"/>
    <n v="12.863999999999999"/>
    <n v="12.863999999999999"/>
    <x v="0"/>
    <m/>
  </r>
  <r>
    <n v="306"/>
    <s v="Standard Class"/>
    <x v="1"/>
    <s v="Taylor"/>
    <s v="Michigan"/>
    <x v="2"/>
    <x v="1"/>
    <s v="O-102"/>
    <x v="6"/>
    <s v="Newell 350"/>
    <n v="9.84"/>
    <n v="450"/>
    <n v="3.28"/>
    <n v="3"/>
    <n v="0"/>
    <n v="2.8535999999999988"/>
    <n v="2.8535999999999988"/>
    <x v="0"/>
    <m/>
  </r>
  <r>
    <n v="307"/>
    <s v="Standard Class"/>
    <x v="2"/>
    <s v="Lakewood"/>
    <s v="New Jersey"/>
    <x v="3"/>
    <x v="1"/>
    <s v="O-102"/>
    <x v="8"/>
    <s v="GBC Clear Cover, 8-1/2 x 11, unpunched, 25 covers per pack"/>
    <n v="45.480000000000004"/>
    <n v="450"/>
    <n v="15.160000000000002"/>
    <n v="3"/>
    <n v="0"/>
    <n v="20.9208"/>
    <n v="20.9208"/>
    <x v="0"/>
    <m/>
  </r>
  <r>
    <n v="308"/>
    <s v="Standard Class"/>
    <x v="2"/>
    <s v="Lakewood"/>
    <s v="New Jersey"/>
    <x v="3"/>
    <x v="1"/>
    <s v="O-102"/>
    <x v="6"/>
    <s v="Boston Heavy-Duty Trimline Electric Pencil Sharpeners"/>
    <n v="289.20000000000005"/>
    <n v="900"/>
    <n v="48.20000000000001"/>
    <n v="6"/>
    <n v="0"/>
    <n v="83.867999999999967"/>
    <n v="83.867999999999967"/>
    <x v="1"/>
    <m/>
  </r>
  <r>
    <n v="309"/>
    <s v="First Class"/>
    <x v="0"/>
    <s v="Arlington"/>
    <s v="Virginia"/>
    <x v="0"/>
    <x v="1"/>
    <s v="O-102"/>
    <x v="6"/>
    <s v="Faber Castell Col-Erase Pencils"/>
    <n v="4.8899999999999997"/>
    <n v="150"/>
    <n v="4.8899999999999997"/>
    <n v="1"/>
    <n v="0"/>
    <n v="2.0049000000000001"/>
    <n v="2.0049000000000001"/>
    <x v="0"/>
    <m/>
  </r>
  <r>
    <n v="310"/>
    <s v="Second Class"/>
    <x v="1"/>
    <s v="Arvada"/>
    <s v="Colorado"/>
    <x v="1"/>
    <x v="0"/>
    <s v="F-101"/>
    <x v="5"/>
    <s v="C-Line Cubicle Keepers Polyproplyene Holder With Velcro Backings"/>
    <n v="15.136000000000003"/>
    <n v="600"/>
    <n v="3.7840000000000007"/>
    <n v="4"/>
    <n v="0.2"/>
    <n v="3.5948000000000011"/>
    <n v="3.3948000000000009"/>
    <x v="1"/>
    <m/>
  </r>
  <r>
    <n v="311"/>
    <s v="Second Class"/>
    <x v="1"/>
    <s v="Arvada"/>
    <s v="Colorado"/>
    <x v="1"/>
    <x v="0"/>
    <s v="F-101"/>
    <x v="1"/>
    <s v="Hon 4070 Series Pagoda Armless Upholstered Stacking Chairs"/>
    <n v="466.76800000000003"/>
    <n v="300"/>
    <n v="233.38400000000001"/>
    <n v="2"/>
    <n v="0.2"/>
    <n v="52.511399999999981"/>
    <n v="52.311399999999978"/>
    <x v="0"/>
    <m/>
  </r>
  <r>
    <n v="312"/>
    <s v="Second Class"/>
    <x v="1"/>
    <s v="Arvada"/>
    <s v="Colorado"/>
    <x v="1"/>
    <x v="0"/>
    <s v="F-101"/>
    <x v="5"/>
    <s v="Eldon Expressions Desk Accessory, Wood Photo Frame, Mahogany"/>
    <n v="15.231999999999999"/>
    <n v="150"/>
    <n v="15.231999999999999"/>
    <n v="1"/>
    <n v="0.2"/>
    <n v="1.7135999999999978"/>
    <n v="1.5135999999999978"/>
    <x v="0"/>
    <m/>
  </r>
  <r>
    <n v="313"/>
    <s v="Second Class"/>
    <x v="1"/>
    <s v="Arvada"/>
    <s v="Colorado"/>
    <x v="1"/>
    <x v="1"/>
    <s v="O-102"/>
    <x v="2"/>
    <s v="Avery 509"/>
    <n v="6.2640000000000002"/>
    <n v="450"/>
    <n v="2.0880000000000001"/>
    <n v="3"/>
    <n v="0.2"/>
    <n v="2.0358000000000001"/>
    <n v="1.8358000000000001"/>
    <x v="0"/>
    <m/>
  </r>
  <r>
    <n v="314"/>
    <s v="Standard Class"/>
    <x v="1"/>
    <s v="Hackensack"/>
    <s v="New Jersey"/>
    <x v="3"/>
    <x v="0"/>
    <s v="F-101"/>
    <x v="5"/>
    <s v="Deflect-o SuperTray Unbreakable Stackable Tray, Letter, Black"/>
    <n v="87.539999999999992"/>
    <n v="450"/>
    <n v="29.179999999999996"/>
    <n v="3"/>
    <n v="0"/>
    <n v="37.642200000000003"/>
    <n v="37.642200000000003"/>
    <x v="0"/>
    <m/>
  </r>
  <r>
    <n v="315"/>
    <s v="Standard Class"/>
    <x v="1"/>
    <s v="Saint Petersburg"/>
    <s v="Florida"/>
    <x v="0"/>
    <x v="2"/>
    <s v="T-103"/>
    <x v="7"/>
    <s v="AT&amp;T 1070 Corded Phone"/>
    <n v="178.38400000000001"/>
    <n v="300"/>
    <n v="89.192000000000007"/>
    <n v="2"/>
    <n v="0.2"/>
    <n v="22.297999999999973"/>
    <n v="22.097999999999974"/>
    <x v="0"/>
    <m/>
  </r>
  <r>
    <n v="316"/>
    <s v="Standard Class"/>
    <x v="1"/>
    <s v="Saint Petersburg"/>
    <s v="Florida"/>
    <x v="0"/>
    <x v="1"/>
    <s v="O-102"/>
    <x v="10"/>
    <s v="Xerox 21"/>
    <n v="15.552000000000003"/>
    <n v="450"/>
    <n v="5.1840000000000011"/>
    <n v="3"/>
    <n v="0.2"/>
    <n v="5.4432"/>
    <n v="5.2431999999999999"/>
    <x v="0"/>
    <m/>
  </r>
  <r>
    <n v="317"/>
    <s v="First Class"/>
    <x v="1"/>
    <s v="Philadelphia"/>
    <s v="Pennsylvania"/>
    <x v="3"/>
    <x v="1"/>
    <s v="O-102"/>
    <x v="6"/>
    <s v="Boston School Pro Electric Pencil Sharpener, 1670"/>
    <n v="99.13600000000001"/>
    <n v="600"/>
    <n v="24.784000000000002"/>
    <n v="4"/>
    <n v="0.2"/>
    <n v="8.674399999999995"/>
    <n v="8.4743999999999957"/>
    <x v="1"/>
    <m/>
  </r>
  <r>
    <n v="318"/>
    <s v="Standard Class"/>
    <x v="2"/>
    <s v="New York City"/>
    <s v="New York"/>
    <x v="3"/>
    <x v="0"/>
    <s v="F-101"/>
    <x v="1"/>
    <s v="DMI Arturo Collection Mission-style Design Wood Chair"/>
    <n v="135.88200000000001"/>
    <n v="150"/>
    <n v="135.88200000000001"/>
    <n v="1"/>
    <n v="0.1"/>
    <n v="24.156800000000004"/>
    <n v="24.056800000000003"/>
    <x v="0"/>
    <m/>
  </r>
  <r>
    <n v="319"/>
    <s v="Standard Class"/>
    <x v="2"/>
    <s v="New York City"/>
    <s v="New York"/>
    <x v="3"/>
    <x v="2"/>
    <s v="T-103"/>
    <x v="15"/>
    <s v="Canon imageCLASS MF7460 Monochrome Digital Laser Multifunction Copier"/>
    <n v="3991.98"/>
    <n v="300"/>
    <n v="1995.99"/>
    <n v="2"/>
    <n v="0"/>
    <n v="1995.99"/>
    <n v="1995.99"/>
    <x v="0"/>
    <m/>
  </r>
  <r>
    <n v="320"/>
    <s v="Standard Class"/>
    <x v="2"/>
    <s v="New York City"/>
    <s v="New York"/>
    <x v="3"/>
    <x v="2"/>
    <s v="T-103"/>
    <x v="7"/>
    <s v="Panasonic Kx-TS550"/>
    <n v="275.94"/>
    <n v="900"/>
    <n v="45.99"/>
    <n v="6"/>
    <n v="0"/>
    <n v="80.022599999999997"/>
    <n v="80.022599999999997"/>
    <x v="1"/>
    <m/>
  </r>
  <r>
    <n v="321"/>
    <s v="Standard Class"/>
    <x v="2"/>
    <s v="New York City"/>
    <s v="New York"/>
    <x v="3"/>
    <x v="2"/>
    <s v="T-103"/>
    <x v="11"/>
    <s v="NETGEAR N750 Dual Band Wi-Fi Gigabit Router"/>
    <n v="360"/>
    <n v="600"/>
    <n v="90"/>
    <n v="4"/>
    <n v="0"/>
    <n v="129.6"/>
    <n v="129.6"/>
    <x v="1"/>
    <m/>
  </r>
  <r>
    <n v="322"/>
    <s v="Standard Class"/>
    <x v="2"/>
    <s v="New York City"/>
    <s v="New York"/>
    <x v="3"/>
    <x v="1"/>
    <s v="O-102"/>
    <x v="4"/>
    <s v="Trav-L-File Heavy-Duty Shuttle II, Black"/>
    <n v="43.57"/>
    <n v="150"/>
    <n v="43.57"/>
    <n v="1"/>
    <n v="0"/>
    <n v="13.070999999999998"/>
    <n v="13.070999999999998"/>
    <x v="0"/>
    <m/>
  </r>
  <r>
    <n v="323"/>
    <s v="Standard Class"/>
    <x v="1"/>
    <s v="Long Beach"/>
    <s v="California"/>
    <x v="1"/>
    <x v="1"/>
    <s v="O-102"/>
    <x v="13"/>
    <s v="OIC Binder Clips"/>
    <n v="7.16"/>
    <n v="300"/>
    <n v="3.58"/>
    <n v="2"/>
    <n v="0"/>
    <n v="3.58"/>
    <n v="3.58"/>
    <x v="0"/>
    <m/>
  </r>
  <r>
    <n v="324"/>
    <s v="Standard Class"/>
    <x v="1"/>
    <s v="Hesperia"/>
    <s v="California"/>
    <x v="1"/>
    <x v="1"/>
    <s v="O-102"/>
    <x v="8"/>
    <s v="Ibico Laser Imprintable Binding System Covers"/>
    <n v="251.52"/>
    <n v="900"/>
    <n v="41.92"/>
    <n v="6"/>
    <n v="0.2"/>
    <n v="81.744"/>
    <n v="81.543999999999997"/>
    <x v="1"/>
    <m/>
  </r>
  <r>
    <n v="325"/>
    <s v="Standard Class"/>
    <x v="1"/>
    <s v="Hesperia"/>
    <s v="California"/>
    <x v="1"/>
    <x v="2"/>
    <s v="T-103"/>
    <x v="11"/>
    <s v="Logitech Wireless Headset h800"/>
    <n v="99.99"/>
    <n v="150"/>
    <n v="99.99"/>
    <n v="1"/>
    <n v="0"/>
    <n v="34.996499999999997"/>
    <n v="34.996499999999997"/>
    <x v="0"/>
    <m/>
  </r>
  <r>
    <n v="326"/>
    <s v="Second Class"/>
    <x v="1"/>
    <s v="Murfreesboro"/>
    <s v="Tennessee"/>
    <x v="0"/>
    <x v="0"/>
    <s v="F-101"/>
    <x v="5"/>
    <s v="Telescoping Adjustable Floor Lamp"/>
    <n v="15.991999999999999"/>
    <n v="150"/>
    <n v="15.991999999999999"/>
    <n v="1"/>
    <n v="0.2"/>
    <n v="0.99949999999999894"/>
    <n v="0.79949999999999899"/>
    <x v="0"/>
    <m/>
  </r>
  <r>
    <n v="327"/>
    <s v="First Class"/>
    <x v="0"/>
    <s v="Philadelphia"/>
    <s v="Pennsylvania"/>
    <x v="3"/>
    <x v="2"/>
    <s v="T-103"/>
    <x v="7"/>
    <s v="Aastra 57i VoIP phone"/>
    <n v="290.89800000000002"/>
    <n v="450"/>
    <n v="96.966000000000008"/>
    <n v="3"/>
    <n v="0.4"/>
    <n v="-67.876199999999997"/>
    <n v="-68.276200000000003"/>
    <x v="0"/>
    <m/>
  </r>
  <r>
    <n v="328"/>
    <s v="First Class"/>
    <x v="0"/>
    <s v="Philadelphia"/>
    <s v="Pennsylvania"/>
    <x v="3"/>
    <x v="1"/>
    <s v="O-102"/>
    <x v="4"/>
    <s v="File Shuttle II and Handi-File, Black"/>
    <n v="54.224000000000004"/>
    <n v="300"/>
    <n v="27.112000000000002"/>
    <n v="2"/>
    <n v="0.2"/>
    <n v="3.3889999999999993"/>
    <n v="3.1889999999999992"/>
    <x v="0"/>
    <m/>
  </r>
  <r>
    <n v="329"/>
    <s v="First Class"/>
    <x v="0"/>
    <s v="Philadelphia"/>
    <s v="Pennsylvania"/>
    <x v="3"/>
    <x v="0"/>
    <s v="F-101"/>
    <x v="1"/>
    <s v="Hon 2090 “Pillow Soft” Series Mid Back Swivel/Tilt Chairs"/>
    <n v="786.74400000000003"/>
    <n v="600"/>
    <n v="196.68600000000001"/>
    <n v="4"/>
    <n v="0.3"/>
    <n v="-258.50160000000011"/>
    <n v="-258.80160000000012"/>
    <x v="1"/>
    <m/>
  </r>
  <r>
    <n v="330"/>
    <s v="First Class"/>
    <x v="0"/>
    <s v="Philadelphia"/>
    <s v="Pennsylvania"/>
    <x v="3"/>
    <x v="1"/>
    <s v="O-102"/>
    <x v="2"/>
    <s v="Round Specialty Laser Printer Labels"/>
    <n v="100.24000000000001"/>
    <n v="1500"/>
    <n v="10.024000000000001"/>
    <n v="10"/>
    <n v="0.2"/>
    <n v="33.830999999999989"/>
    <n v="33.630999999999986"/>
    <x v="2"/>
    <m/>
  </r>
  <r>
    <n v="331"/>
    <s v="First Class"/>
    <x v="0"/>
    <s v="Philadelphia"/>
    <s v="Pennsylvania"/>
    <x v="3"/>
    <x v="1"/>
    <s v="O-102"/>
    <x v="8"/>
    <s v="GBC Premium Transparent Covers with Diagonal Lined Pattern"/>
    <n v="37.76400000000001"/>
    <n v="900"/>
    <n v="6.2940000000000014"/>
    <n v="6"/>
    <n v="0.7"/>
    <n v="-27.693600000000004"/>
    <n v="-28.393600000000003"/>
    <x v="1"/>
    <m/>
  </r>
  <r>
    <n v="332"/>
    <s v="Second Class"/>
    <x v="0"/>
    <s v="Philadelphia"/>
    <s v="Pennsylvania"/>
    <x v="3"/>
    <x v="2"/>
    <s v="T-103"/>
    <x v="7"/>
    <s v="AT&amp;T 841000 Phone"/>
    <n v="82.8"/>
    <n v="300"/>
    <n v="41.4"/>
    <n v="2"/>
    <n v="0.4"/>
    <n v="-20.700000000000003"/>
    <n v="-21.1"/>
    <x v="0"/>
    <m/>
  </r>
  <r>
    <n v="333"/>
    <s v="Second Class"/>
    <x v="0"/>
    <s v="Philadelphia"/>
    <s v="Pennsylvania"/>
    <x v="3"/>
    <x v="1"/>
    <s v="O-102"/>
    <x v="8"/>
    <s v="Ibico Recycled Grain-Textured Covers"/>
    <n v="20.724000000000004"/>
    <n v="300"/>
    <n v="10.362000000000002"/>
    <n v="2"/>
    <n v="0.7"/>
    <n v="-13.815999999999995"/>
    <n v="-14.515999999999995"/>
    <x v="0"/>
    <m/>
  </r>
  <r>
    <n v="334"/>
    <s v="Second Class"/>
    <x v="0"/>
    <s v="Philadelphia"/>
    <s v="Pennsylvania"/>
    <x v="3"/>
    <x v="1"/>
    <s v="O-102"/>
    <x v="8"/>
    <s v="Wilson Jones Custom Binder Spines &amp; Labels"/>
    <n v="4.8960000000000008"/>
    <n v="450"/>
    <n v="1.6320000000000003"/>
    <n v="3"/>
    <n v="0.7"/>
    <n v="-3.4271999999999991"/>
    <n v="-4.1271999999999993"/>
    <x v="0"/>
    <m/>
  </r>
  <r>
    <n v="335"/>
    <s v="Second Class"/>
    <x v="0"/>
    <s v="Los Angeles"/>
    <s v="California"/>
    <x v="1"/>
    <x v="1"/>
    <s v="O-102"/>
    <x v="8"/>
    <s v="Storex Dura Pro Binders"/>
    <n v="4.7520000000000007"/>
    <n v="150"/>
    <n v="4.7520000000000007"/>
    <n v="1"/>
    <n v="0.2"/>
    <n v="1.6037999999999997"/>
    <n v="1.4037999999999997"/>
    <x v="0"/>
    <m/>
  </r>
  <r>
    <n v="336"/>
    <s v="Second Class"/>
    <x v="0"/>
    <s v="Los Angeles"/>
    <s v="California"/>
    <x v="1"/>
    <x v="2"/>
    <s v="T-103"/>
    <x v="16"/>
    <s v="Hewlett Packard LaserJet 3310 Copier"/>
    <n v="959.98400000000004"/>
    <n v="300"/>
    <n v="479.99200000000002"/>
    <n v="2"/>
    <n v="0.2"/>
    <n v="335.99440000000004"/>
    <n v="335.79440000000005"/>
    <x v="0"/>
    <m/>
  </r>
  <r>
    <n v="337"/>
    <s v="Second Class"/>
    <x v="0"/>
    <s v="Los Angeles"/>
    <s v="California"/>
    <x v="1"/>
    <x v="1"/>
    <s v="O-102"/>
    <x v="8"/>
    <s v="Avery Non-Stick Binders"/>
    <n v="14.368000000000002"/>
    <n v="600"/>
    <n v="3.5920000000000005"/>
    <n v="4"/>
    <n v="0.2"/>
    <n v="4.4899999999999984"/>
    <n v="4.2899999999999983"/>
    <x v="1"/>
    <m/>
  </r>
  <r>
    <n v="338"/>
    <s v="Standard Class"/>
    <x v="1"/>
    <s v="San Francisco"/>
    <s v="California"/>
    <x v="1"/>
    <x v="1"/>
    <s v="O-102"/>
    <x v="8"/>
    <s v="Tuff Stuff Recycled Round Ring Binders"/>
    <n v="7.7120000000000006"/>
    <n v="300"/>
    <n v="3.8560000000000003"/>
    <n v="2"/>
    <n v="0.2"/>
    <n v="2.7956000000000003"/>
    <n v="2.5956000000000001"/>
    <x v="0"/>
    <m/>
  </r>
  <r>
    <n v="339"/>
    <s v="Standard Class"/>
    <x v="1"/>
    <s v="San Francisco"/>
    <s v="California"/>
    <x v="1"/>
    <x v="0"/>
    <s v="F-101"/>
    <x v="3"/>
    <s v="Hon 5100 Series Wood Tables"/>
    <n v="698.35200000000009"/>
    <n v="450"/>
    <n v="232.78400000000002"/>
    <n v="3"/>
    <n v="0.2"/>
    <n v="-17.458800000000053"/>
    <n v="-17.658800000000053"/>
    <x v="0"/>
    <m/>
  </r>
  <r>
    <n v="340"/>
    <s v="Second Class"/>
    <x v="0"/>
    <s v="Layton"/>
    <s v="Utah"/>
    <x v="1"/>
    <x v="1"/>
    <s v="O-102"/>
    <x v="13"/>
    <s v="OIC Binder Clips, Mini, 1/4&quot; Capacity, Black"/>
    <n v="4.96"/>
    <n v="600"/>
    <n v="1.24"/>
    <n v="4"/>
    <n v="0"/>
    <n v="2.3311999999999999"/>
    <n v="2.3311999999999999"/>
    <x v="1"/>
    <m/>
  </r>
  <r>
    <n v="341"/>
    <s v="Second Class"/>
    <x v="1"/>
    <s v="Philadelphia"/>
    <s v="Pennsylvania"/>
    <x v="3"/>
    <x v="1"/>
    <s v="O-102"/>
    <x v="6"/>
    <s v="Newell 314"/>
    <n v="17.856000000000002"/>
    <n v="600"/>
    <n v="4.4640000000000004"/>
    <n v="4"/>
    <n v="0.2"/>
    <n v="1.1159999999999979"/>
    <n v="0.91599999999999793"/>
    <x v="1"/>
    <m/>
  </r>
  <r>
    <n v="342"/>
    <s v="Second Class"/>
    <x v="1"/>
    <s v="Philadelphia"/>
    <s v="Pennsylvania"/>
    <x v="3"/>
    <x v="1"/>
    <s v="O-102"/>
    <x v="8"/>
    <s v="Fellowes PB200 Plastic Comb Binding Machine"/>
    <n v="509.97000000000008"/>
    <n v="1500"/>
    <n v="50.997000000000007"/>
    <n v="10"/>
    <n v="0.7"/>
    <n v="-407.97599999999989"/>
    <n v="-408.67599999999987"/>
    <x v="2"/>
    <m/>
  </r>
  <r>
    <n v="343"/>
    <s v="Second Class"/>
    <x v="1"/>
    <s v="Philadelphia"/>
    <s v="Pennsylvania"/>
    <x v="3"/>
    <x v="1"/>
    <s v="O-102"/>
    <x v="13"/>
    <s v="Staples"/>
    <n v="30.991999999999997"/>
    <n v="1950"/>
    <n v="2.3839999999999999"/>
    <n v="13"/>
    <n v="0.2"/>
    <n v="10.072399999999996"/>
    <n v="9.8723999999999972"/>
    <x v="2"/>
    <m/>
  </r>
  <r>
    <n v="344"/>
    <s v="Second Class"/>
    <x v="1"/>
    <s v="Philadelphia"/>
    <s v="Pennsylvania"/>
    <x v="3"/>
    <x v="2"/>
    <s v="T-103"/>
    <x v="7"/>
    <s v="Square Credit Card Reader, 4 1/2&quot; x 4 1/2&quot; x 1&quot;, White"/>
    <n v="71.927999999999997"/>
    <n v="1800"/>
    <n v="5.9939999999999998"/>
    <n v="12"/>
    <n v="0.4"/>
    <n v="8.3915999999999897"/>
    <n v="7.9915999999999894"/>
    <x v="2"/>
    <m/>
  </r>
  <r>
    <n v="345"/>
    <s v="Standard Class"/>
    <x v="0"/>
    <s v="Austin"/>
    <s v="Texas"/>
    <x v="2"/>
    <x v="1"/>
    <s v="O-102"/>
    <x v="4"/>
    <s v="Fellowes Super Stor/Drawer"/>
    <n v="88.800000000000011"/>
    <n v="600"/>
    <n v="22.200000000000003"/>
    <n v="4"/>
    <n v="0.2"/>
    <n v="-2.2200000000000131"/>
    <n v="-2.4200000000000133"/>
    <x v="1"/>
    <m/>
  </r>
  <r>
    <n v="346"/>
    <s v="Standard Class"/>
    <x v="0"/>
    <s v="San Francisco"/>
    <s v="California"/>
    <x v="1"/>
    <x v="2"/>
    <s v="T-103"/>
    <x v="7"/>
    <s v="Anker 36W 4-Port USB Wall Charger Travel Power Adapter for iPhone 5s 5c 5"/>
    <n v="47.975999999999999"/>
    <n v="450"/>
    <n v="15.991999999999999"/>
    <n v="3"/>
    <n v="0.2"/>
    <n v="4.7976000000000028"/>
    <n v="4.5976000000000026"/>
    <x v="0"/>
    <m/>
  </r>
  <r>
    <n v="347"/>
    <s v="Standard Class"/>
    <x v="0"/>
    <s v="Lowell"/>
    <s v="Massachusetts"/>
    <x v="3"/>
    <x v="1"/>
    <s v="O-102"/>
    <x v="6"/>
    <s v="Binney &amp; Smith inkTank Erasable Desk Highlighter, Chisel Tip, Yellow, 12/Box"/>
    <n v="7.5600000000000005"/>
    <n v="450"/>
    <n v="2.52"/>
    <n v="3"/>
    <n v="0"/>
    <n v="3.0996000000000006"/>
    <n v="3.0996000000000006"/>
    <x v="0"/>
    <m/>
  </r>
  <r>
    <n v="348"/>
    <s v="Standard Class"/>
    <x v="0"/>
    <s v="Lowell"/>
    <s v="Massachusetts"/>
    <x v="3"/>
    <x v="1"/>
    <s v="O-102"/>
    <x v="10"/>
    <s v="Easy-staple paper"/>
    <n v="24.56"/>
    <n v="300"/>
    <n v="12.28"/>
    <n v="2"/>
    <n v="0"/>
    <n v="11.543199999999999"/>
    <n v="11.543199999999999"/>
    <x v="0"/>
    <m/>
  </r>
  <r>
    <n v="349"/>
    <s v="Standard Class"/>
    <x v="0"/>
    <s v="Lowell"/>
    <s v="Massachusetts"/>
    <x v="3"/>
    <x v="1"/>
    <s v="O-102"/>
    <x v="6"/>
    <s v="BIC Brite Liner Highlighters, Chisel Tip"/>
    <n v="12.96"/>
    <n v="300"/>
    <n v="6.48"/>
    <n v="2"/>
    <n v="0"/>
    <n v="4.1471999999999998"/>
    <n v="4.1471999999999998"/>
    <x v="0"/>
    <m/>
  </r>
  <r>
    <n v="350"/>
    <s v="First Class"/>
    <x v="2"/>
    <s v="New York City"/>
    <s v="New York"/>
    <x v="3"/>
    <x v="2"/>
    <s v="T-103"/>
    <x v="11"/>
    <s v="Sabrent 4-Port USB 2.0 Hub"/>
    <n v="6.79"/>
    <n v="150"/>
    <n v="6.79"/>
    <n v="1"/>
    <n v="0"/>
    <n v="2.3086000000000002"/>
    <n v="2.3086000000000002"/>
    <x v="0"/>
    <m/>
  </r>
  <r>
    <n v="351"/>
    <s v="First Class"/>
    <x v="2"/>
    <s v="New York City"/>
    <s v="New York"/>
    <x v="3"/>
    <x v="1"/>
    <s v="O-102"/>
    <x v="10"/>
    <s v="Xerox 1881"/>
    <n v="24.56"/>
    <n v="300"/>
    <n v="12.28"/>
    <n v="2"/>
    <n v="0"/>
    <n v="11.543199999999999"/>
    <n v="11.543199999999999"/>
    <x v="0"/>
    <m/>
  </r>
  <r>
    <n v="352"/>
    <s v="First Class"/>
    <x v="2"/>
    <s v="New York City"/>
    <s v="New York"/>
    <x v="3"/>
    <x v="1"/>
    <s v="O-102"/>
    <x v="8"/>
    <s v="Acco Hanging Data Binders"/>
    <n v="3.048"/>
    <n v="150"/>
    <n v="3.048"/>
    <n v="1"/>
    <n v="0.2"/>
    <n v="1.0668"/>
    <n v="0.86680000000000001"/>
    <x v="0"/>
    <m/>
  </r>
  <r>
    <n v="353"/>
    <s v="First Class"/>
    <x v="2"/>
    <s v="New York City"/>
    <s v="New York"/>
    <x v="3"/>
    <x v="1"/>
    <s v="O-102"/>
    <x v="10"/>
    <s v="Xerox 1881"/>
    <n v="49.12"/>
    <n v="600"/>
    <n v="12.28"/>
    <n v="4"/>
    <n v="0"/>
    <n v="23.086399999999998"/>
    <n v="23.086399999999998"/>
    <x v="1"/>
    <m/>
  </r>
  <r>
    <n v="354"/>
    <s v="First Class"/>
    <x v="2"/>
    <s v="New York City"/>
    <s v="New York"/>
    <x v="3"/>
    <x v="1"/>
    <s v="O-102"/>
    <x v="8"/>
    <s v="GBC DocuBind P400 Electric Binding System"/>
    <n v="4355.1680000000006"/>
    <n v="600"/>
    <n v="1088.7920000000001"/>
    <n v="4"/>
    <n v="0.2"/>
    <n v="1415.4295999999997"/>
    <n v="1415.2295999999997"/>
    <x v="1"/>
    <m/>
  </r>
  <r>
    <n v="355"/>
    <s v="Standard Class"/>
    <x v="0"/>
    <s v="New York City"/>
    <s v="New York"/>
    <x v="3"/>
    <x v="0"/>
    <s v="F-101"/>
    <x v="0"/>
    <s v="Sauder Barrister Bookcases"/>
    <n v="388.70400000000006"/>
    <n v="900"/>
    <n v="64.784000000000006"/>
    <n v="6"/>
    <n v="0.2"/>
    <n v="-4.8588000000000022"/>
    <n v="-5.0588000000000024"/>
    <x v="1"/>
    <m/>
  </r>
  <r>
    <n v="356"/>
    <s v="Standard Class"/>
    <x v="0"/>
    <s v="New York City"/>
    <s v="New York"/>
    <x v="3"/>
    <x v="1"/>
    <s v="O-102"/>
    <x v="12"/>
    <s v="#10 Gummed Flap White Envelopes, 100/Box"/>
    <n v="8.26"/>
    <n v="300"/>
    <n v="4.13"/>
    <n v="2"/>
    <n v="0"/>
    <n v="3.7995999999999999"/>
    <n v="3.7995999999999999"/>
    <x v="0"/>
    <m/>
  </r>
  <r>
    <n v="357"/>
    <s v="Standard Class"/>
    <x v="0"/>
    <s v="New York City"/>
    <s v="New York"/>
    <x v="3"/>
    <x v="1"/>
    <s v="O-102"/>
    <x v="6"/>
    <s v="Dixon Prang Watercolor Pencils, 10-Color Set with Brush"/>
    <n v="17.04"/>
    <n v="600"/>
    <n v="4.26"/>
    <n v="4"/>
    <n v="0"/>
    <n v="6.9863999999999997"/>
    <n v="6.9863999999999997"/>
    <x v="1"/>
    <m/>
  </r>
  <r>
    <n v="358"/>
    <s v="Standard Class"/>
    <x v="0"/>
    <s v="New York City"/>
    <s v="New York"/>
    <x v="3"/>
    <x v="1"/>
    <s v="O-102"/>
    <x v="10"/>
    <s v="Adams Phone Message Book, 200 Message Capacity, 8 1/16” x 11”"/>
    <n v="34.4"/>
    <n v="750"/>
    <n v="6.88"/>
    <n v="5"/>
    <n v="0"/>
    <n v="15.823999999999998"/>
    <n v="15.823999999999998"/>
    <x v="1"/>
    <m/>
  </r>
  <r>
    <n v="359"/>
    <s v="Standard Class"/>
    <x v="1"/>
    <s v="Charlotte"/>
    <s v="North Carolina"/>
    <x v="0"/>
    <x v="1"/>
    <s v="O-102"/>
    <x v="10"/>
    <s v="Southworth 25% Cotton Linen-Finish Paper &amp; Envelopes"/>
    <n v="36.240000000000009"/>
    <n v="750"/>
    <n v="7.248000000000002"/>
    <n v="5"/>
    <n v="0.2"/>
    <n v="11.324999999999996"/>
    <n v="11.124999999999996"/>
    <x v="1"/>
    <m/>
  </r>
  <r>
    <n v="360"/>
    <s v="First Class"/>
    <x v="1"/>
    <s v="Columbus"/>
    <s v="Georgia"/>
    <x v="0"/>
    <x v="1"/>
    <s v="O-102"/>
    <x v="9"/>
    <s v="Belkin 8 Outlet SurgeMaster II Gold Surge Protector with Phone Protection"/>
    <n v="647.84"/>
    <n v="1200"/>
    <n v="80.98"/>
    <n v="8"/>
    <n v="0"/>
    <n v="168.4384"/>
    <n v="168.4384"/>
    <x v="2"/>
    <m/>
  </r>
  <r>
    <n v="361"/>
    <s v="First Class"/>
    <x v="1"/>
    <s v="Columbus"/>
    <s v="Georgia"/>
    <x v="0"/>
    <x v="1"/>
    <s v="O-102"/>
    <x v="2"/>
    <s v="Avery Address/Shipping Labels for Typewriters, 4&quot; x 2&quot;"/>
    <n v="20.7"/>
    <n v="300"/>
    <n v="10.35"/>
    <n v="2"/>
    <n v="0"/>
    <n v="9.9359999999999999"/>
    <n v="9.9359999999999999"/>
    <x v="0"/>
    <m/>
  </r>
  <r>
    <n v="362"/>
    <s v="Standard Class"/>
    <x v="0"/>
    <s v="New York City"/>
    <s v="New York"/>
    <x v="3"/>
    <x v="1"/>
    <s v="O-102"/>
    <x v="2"/>
    <s v="Avery Address/Shipping Labels for Typewriters, 4&quot; x 2&quot;"/>
    <n v="20.7"/>
    <n v="300"/>
    <n v="10.35"/>
    <n v="2"/>
    <n v="0"/>
    <n v="9.9359999999999999"/>
    <n v="9.9359999999999999"/>
    <x v="0"/>
    <m/>
  </r>
  <r>
    <n v="363"/>
    <s v="Standard Class"/>
    <x v="0"/>
    <s v="New York City"/>
    <s v="New York"/>
    <x v="3"/>
    <x v="0"/>
    <s v="F-101"/>
    <x v="1"/>
    <s v="Global Ergonomic Managers Chair"/>
    <n v="488.64600000000002"/>
    <n v="450"/>
    <n v="162.88200000000001"/>
    <n v="3"/>
    <n v="0.1"/>
    <n v="86.870400000000004"/>
    <n v="86.770400000000009"/>
    <x v="0"/>
    <m/>
  </r>
  <r>
    <n v="364"/>
    <s v="Standard Class"/>
    <x v="0"/>
    <s v="New York City"/>
    <s v="New York"/>
    <x v="3"/>
    <x v="1"/>
    <s v="O-102"/>
    <x v="6"/>
    <s v="Newell 333"/>
    <n v="5.56"/>
    <n v="300"/>
    <n v="2.78"/>
    <n v="2"/>
    <n v="0"/>
    <n v="1.4455999999999998"/>
    <n v="1.4455999999999998"/>
    <x v="0"/>
    <m/>
  </r>
  <r>
    <n v="365"/>
    <s v="Standard Class"/>
    <x v="0"/>
    <s v="New York City"/>
    <s v="New York"/>
    <x v="3"/>
    <x v="0"/>
    <s v="F-101"/>
    <x v="5"/>
    <s v="Eldon Wave Desk Accessories"/>
    <n v="47.12"/>
    <n v="1200"/>
    <n v="5.89"/>
    <n v="8"/>
    <n v="0"/>
    <n v="20.732800000000001"/>
    <n v="20.732800000000001"/>
    <x v="2"/>
    <m/>
  </r>
  <r>
    <n v="366"/>
    <s v="Standard Class"/>
    <x v="0"/>
    <s v="San Francisco"/>
    <s v="California"/>
    <x v="1"/>
    <x v="1"/>
    <s v="O-102"/>
    <x v="4"/>
    <s v="Gould Plastics 9-Pocket Panel Bin, 18-3/8w x 5-1/4d x 20-1/2h, Black"/>
    <n v="211.96"/>
    <n v="600"/>
    <n v="52.99"/>
    <n v="4"/>
    <n v="0"/>
    <n v="8.4783999999999935"/>
    <n v="8.4783999999999935"/>
    <x v="1"/>
    <m/>
  </r>
  <r>
    <n v="367"/>
    <s v="Same Day"/>
    <x v="1"/>
    <s v="Manchester"/>
    <s v="Connecticut"/>
    <x v="3"/>
    <x v="1"/>
    <s v="O-102"/>
    <x v="8"/>
    <s v="Wilson Jones “Snap” Scratch Pad Binder Tool for Ring Binders"/>
    <n v="23.2"/>
    <n v="600"/>
    <n v="5.8"/>
    <n v="4"/>
    <n v="0"/>
    <n v="10.44"/>
    <n v="10.44"/>
    <x v="1"/>
    <m/>
  </r>
  <r>
    <n v="368"/>
    <s v="Same Day"/>
    <x v="1"/>
    <s v="Manchester"/>
    <s v="Connecticut"/>
    <x v="3"/>
    <x v="1"/>
    <s v="O-102"/>
    <x v="14"/>
    <s v="Staple remover"/>
    <n v="7.36"/>
    <n v="300"/>
    <n v="3.68"/>
    <n v="2"/>
    <n v="0"/>
    <n v="0.14719999999999978"/>
    <n v="0.14719999999999978"/>
    <x v="0"/>
    <m/>
  </r>
  <r>
    <n v="369"/>
    <s v="Same Day"/>
    <x v="1"/>
    <s v="Manchester"/>
    <s v="Connecticut"/>
    <x v="3"/>
    <x v="1"/>
    <s v="O-102"/>
    <x v="4"/>
    <s v="Pizazz Global Quick File"/>
    <n v="104.79"/>
    <n v="1050"/>
    <n v="14.97"/>
    <n v="7"/>
    <n v="0"/>
    <n v="29.341200000000008"/>
    <n v="29.341200000000008"/>
    <x v="2"/>
    <m/>
  </r>
  <r>
    <n v="370"/>
    <s v="Same Day"/>
    <x v="1"/>
    <s v="Manchester"/>
    <s v="Connecticut"/>
    <x v="3"/>
    <x v="0"/>
    <s v="F-101"/>
    <x v="0"/>
    <s v="Atlantic Metals Mobile 3-Shelf Bookcases, Custom Colors"/>
    <n v="1043.92"/>
    <n v="600"/>
    <n v="260.98"/>
    <n v="4"/>
    <n v="0"/>
    <n v="271.41920000000005"/>
    <n v="271.41920000000005"/>
    <x v="1"/>
    <m/>
  </r>
  <r>
    <n v="371"/>
    <s v="Standard Class"/>
    <x v="0"/>
    <s v="Harlingen"/>
    <s v="Texas"/>
    <x v="2"/>
    <x v="1"/>
    <s v="O-102"/>
    <x v="10"/>
    <s v="Xerox 1930"/>
    <n v="25.920000000000005"/>
    <n v="750"/>
    <n v="5.1840000000000011"/>
    <n v="5"/>
    <n v="0.2"/>
    <n v="9.3960000000000008"/>
    <n v="9.1960000000000015"/>
    <x v="1"/>
    <m/>
  </r>
  <r>
    <n v="372"/>
    <s v="Standard Class"/>
    <x v="0"/>
    <s v="Harlingen"/>
    <s v="Texas"/>
    <x v="2"/>
    <x v="1"/>
    <s v="O-102"/>
    <x v="4"/>
    <s v="File Shuttle I and Handi-File"/>
    <n v="53.424000000000007"/>
    <n v="450"/>
    <n v="17.808000000000003"/>
    <n v="3"/>
    <n v="0.2"/>
    <n v="4.6746000000000016"/>
    <n v="4.4746000000000015"/>
    <x v="0"/>
    <m/>
  </r>
  <r>
    <n v="373"/>
    <s v="Standard Class"/>
    <x v="0"/>
    <s v="Tucson"/>
    <s v="Arizona"/>
    <x v="1"/>
    <x v="1"/>
    <s v="O-102"/>
    <x v="8"/>
    <s v="Wilson Jones Custom Binder Spines &amp; Labels"/>
    <n v="8.1600000000000019"/>
    <n v="750"/>
    <n v="1.6320000000000003"/>
    <n v="5"/>
    <n v="0.7"/>
    <n v="-5.7119999999999997"/>
    <n v="-6.4119999999999999"/>
    <x v="1"/>
    <m/>
  </r>
  <r>
    <n v="374"/>
    <s v="Standard Class"/>
    <x v="0"/>
    <s v="Tucson"/>
    <s v="Arizona"/>
    <x v="1"/>
    <x v="2"/>
    <s v="T-103"/>
    <x v="11"/>
    <s v="NETGEAR AC1750 Dual Band Gigabit Smart WiFi Router"/>
    <n v="1023.9360000000001"/>
    <n v="1200"/>
    <n v="127.99200000000002"/>
    <n v="8"/>
    <n v="0.2"/>
    <n v="179.1887999999999"/>
    <n v="178.98879999999991"/>
    <x v="2"/>
    <m/>
  </r>
  <r>
    <n v="375"/>
    <s v="Standard Class"/>
    <x v="0"/>
    <s v="Tucson"/>
    <s v="Arizona"/>
    <x v="1"/>
    <x v="1"/>
    <s v="O-102"/>
    <x v="6"/>
    <s v="Newell 324"/>
    <n v="9.24"/>
    <n v="150"/>
    <n v="9.24"/>
    <n v="1"/>
    <n v="0.2"/>
    <n v="0.92399999999999993"/>
    <n v="0.72399999999999998"/>
    <x v="0"/>
    <m/>
  </r>
  <r>
    <n v="376"/>
    <s v="Standard Class"/>
    <x v="0"/>
    <s v="Tucson"/>
    <s v="Arizona"/>
    <x v="1"/>
    <x v="2"/>
    <s v="T-103"/>
    <x v="11"/>
    <s v="Microsoft Natural Keyboard Elite"/>
    <n v="479.04"/>
    <n v="1500"/>
    <n v="47.904000000000003"/>
    <n v="10"/>
    <n v="0.2"/>
    <n v="-29.940000000000012"/>
    <n v="-30.140000000000011"/>
    <x v="2"/>
    <m/>
  </r>
  <r>
    <n v="377"/>
    <s v="First Class"/>
    <x v="1"/>
    <s v="Quincy"/>
    <s v="Illinois"/>
    <x v="2"/>
    <x v="1"/>
    <s v="O-102"/>
    <x v="10"/>
    <s v="Xerox 1960"/>
    <n v="99.13600000000001"/>
    <n v="600"/>
    <n v="24.784000000000002"/>
    <n v="4"/>
    <n v="0.2"/>
    <n v="30.979999999999993"/>
    <n v="30.779999999999994"/>
    <x v="1"/>
    <m/>
  </r>
  <r>
    <n v="378"/>
    <s v="Standard Class"/>
    <x v="1"/>
    <s v="Franklin"/>
    <s v="Massachusetts"/>
    <x v="3"/>
    <x v="0"/>
    <s v="F-101"/>
    <x v="3"/>
    <s v="Office Impressions End Table, 20-1/2&quot;H x 24&quot;W x 20&quot;D"/>
    <n v="1488.4239999999998"/>
    <n v="1050"/>
    <n v="212.63199999999998"/>
    <n v="7"/>
    <n v="0.3"/>
    <n v="-297.68479999999983"/>
    <n v="-297.98479999999984"/>
    <x v="2"/>
    <m/>
  </r>
  <r>
    <n v="379"/>
    <s v="Standard Class"/>
    <x v="0"/>
    <s v="Houston"/>
    <s v="Texas"/>
    <x v="2"/>
    <x v="1"/>
    <s v="O-102"/>
    <x v="9"/>
    <s v="Holmes Odor Grabber"/>
    <n v="8.6519999999999975"/>
    <n v="450"/>
    <n v="2.883999999999999"/>
    <n v="3"/>
    <n v="0.8"/>
    <n v="-20.332200000000007"/>
    <n v="-21.132200000000008"/>
    <x v="0"/>
    <m/>
  </r>
  <r>
    <n v="380"/>
    <s v="Standard Class"/>
    <x v="0"/>
    <s v="Houston"/>
    <s v="Texas"/>
    <x v="2"/>
    <x v="1"/>
    <s v="O-102"/>
    <x v="4"/>
    <s v="Akro-Mils 12-Gallon Tote"/>
    <n v="23.832000000000001"/>
    <n v="450"/>
    <n v="7.944"/>
    <n v="3"/>
    <n v="0.2"/>
    <n v="2.6810999999999954"/>
    <n v="2.4810999999999952"/>
    <x v="0"/>
    <m/>
  </r>
  <r>
    <n v="381"/>
    <s v="Standard Class"/>
    <x v="0"/>
    <s v="Houston"/>
    <s v="Texas"/>
    <x v="2"/>
    <x v="1"/>
    <s v="O-102"/>
    <x v="8"/>
    <s v="GBC Twin Loop Wire Binding Elements, 9/16&quot; Spine, Black"/>
    <n v="12.175999999999998"/>
    <n v="600"/>
    <n v="3.0439999999999996"/>
    <n v="4"/>
    <n v="0.8"/>
    <n v="-18.872800000000009"/>
    <n v="-19.672800000000009"/>
    <x v="1"/>
    <m/>
  </r>
  <r>
    <n v="382"/>
    <s v="First Class"/>
    <x v="1"/>
    <s v="San Francisco"/>
    <s v="California"/>
    <x v="1"/>
    <x v="1"/>
    <s v="O-102"/>
    <x v="10"/>
    <s v="Southworth Structures Collection"/>
    <n v="50.96"/>
    <n v="1050"/>
    <n v="7.28"/>
    <n v="7"/>
    <n v="0"/>
    <n v="25.48"/>
    <n v="25.48"/>
    <x v="2"/>
    <m/>
  </r>
  <r>
    <n v="383"/>
    <s v="First Class"/>
    <x v="1"/>
    <s v="San Francisco"/>
    <s v="California"/>
    <x v="1"/>
    <x v="1"/>
    <s v="O-102"/>
    <x v="8"/>
    <s v="Square Ring Data Binders, Rigid 75 Pt. Covers, 11&quot; x 14-7/8&quot;"/>
    <n v="49.536000000000001"/>
    <n v="450"/>
    <n v="16.512"/>
    <n v="3"/>
    <n v="0.2"/>
    <n v="17.337599999999998"/>
    <n v="17.137599999999999"/>
    <x v="0"/>
    <m/>
  </r>
  <r>
    <n v="384"/>
    <s v="Second Class"/>
    <x v="1"/>
    <s v="Taylor"/>
    <s v="Michigan"/>
    <x v="2"/>
    <x v="2"/>
    <s v="T-103"/>
    <x v="11"/>
    <s v="Sony 32GB Class 10 Micro SDHC R40 Memory Card"/>
    <n v="41.9"/>
    <n v="300"/>
    <n v="20.95"/>
    <n v="2"/>
    <n v="0"/>
    <n v="8.7989999999999995"/>
    <n v="8.7989999999999995"/>
    <x v="0"/>
    <m/>
  </r>
  <r>
    <n v="385"/>
    <s v="Standard Class"/>
    <x v="0"/>
    <s v="Pembroke Pines"/>
    <s v="Florida"/>
    <x v="0"/>
    <x v="0"/>
    <s v="F-101"/>
    <x v="3"/>
    <s v="Hon Practical Foundations 30 x 60 Training Table, Light Gray/Charcoal"/>
    <n v="375.45750000000004"/>
    <n v="450"/>
    <n v="125.15250000000002"/>
    <n v="3"/>
    <n v="0.45"/>
    <n v="-157.00949999999997"/>
    <n v="-157.45949999999996"/>
    <x v="0"/>
    <m/>
  </r>
  <r>
    <n v="386"/>
    <s v="Standard Class"/>
    <x v="0"/>
    <s v="Pembroke Pines"/>
    <s v="Florida"/>
    <x v="0"/>
    <x v="2"/>
    <s v="T-103"/>
    <x v="11"/>
    <s v="Logitech Media Keyboard K200"/>
    <n v="83.976000000000013"/>
    <n v="450"/>
    <n v="27.992000000000004"/>
    <n v="3"/>
    <n v="0.2"/>
    <n v="-1.049700000000005"/>
    <n v="-1.2497000000000049"/>
    <x v="0"/>
    <m/>
  </r>
  <r>
    <n v="387"/>
    <s v="Standard Class"/>
    <x v="1"/>
    <s v="Philadelphia"/>
    <s v="Pennsylvania"/>
    <x v="3"/>
    <x v="2"/>
    <s v="T-103"/>
    <x v="15"/>
    <s v="Lexmark MarkNet N8150 Wireless Print Server"/>
    <n v="482.34000000000003"/>
    <n v="600"/>
    <n v="120.58500000000001"/>
    <n v="4"/>
    <n v="0.7"/>
    <n v="-337.63799999999981"/>
    <n v="-338.33799999999979"/>
    <x v="1"/>
    <m/>
  </r>
  <r>
    <n v="388"/>
    <s v="Standard Class"/>
    <x v="1"/>
    <s v="Philadelphia"/>
    <s v="Pennsylvania"/>
    <x v="3"/>
    <x v="0"/>
    <s v="F-101"/>
    <x v="5"/>
    <s v="3M Hangers With Command Adhesive"/>
    <n v="2.9600000000000004"/>
    <n v="150"/>
    <n v="2.9600000000000004"/>
    <n v="1"/>
    <n v="0.2"/>
    <n v="0.77700000000000025"/>
    <n v="0.57700000000000018"/>
    <x v="0"/>
    <m/>
  </r>
  <r>
    <n v="389"/>
    <s v="First Class"/>
    <x v="0"/>
    <s v="Cincinnati"/>
    <s v="Ohio"/>
    <x v="3"/>
    <x v="1"/>
    <s v="O-102"/>
    <x v="6"/>
    <s v="Crayola Colored Pencils"/>
    <n v="2.6240000000000001"/>
    <n v="150"/>
    <n v="2.6240000000000001"/>
    <n v="1"/>
    <n v="0.2"/>
    <n v="0.42639999999999978"/>
    <n v="0.22639999999999977"/>
    <x v="0"/>
    <m/>
  </r>
  <r>
    <n v="390"/>
    <s v="Standard Class"/>
    <x v="0"/>
    <s v="New York City"/>
    <s v="New York"/>
    <x v="3"/>
    <x v="1"/>
    <s v="O-102"/>
    <x v="8"/>
    <s v="Angle-D Binders with Locking Rings, Label Holders"/>
    <n v="23.36"/>
    <n v="600"/>
    <n v="5.84"/>
    <n v="4"/>
    <n v="0.2"/>
    <n v="7.8839999999999986"/>
    <n v="7.6839999999999984"/>
    <x v="1"/>
    <m/>
  </r>
  <r>
    <n v="391"/>
    <s v="Standard Class"/>
    <x v="0"/>
    <s v="New York City"/>
    <s v="New York"/>
    <x v="3"/>
    <x v="2"/>
    <s v="T-103"/>
    <x v="11"/>
    <s v="Logitech LS21 Speaker System - PC Multimedia - 2.1-CH - Wired"/>
    <n v="39.979999999999997"/>
    <n v="300"/>
    <n v="19.989999999999998"/>
    <n v="2"/>
    <n v="0"/>
    <n v="13.593199999999996"/>
    <n v="13.593199999999996"/>
    <x v="0"/>
    <m/>
  </r>
  <r>
    <n v="392"/>
    <s v="Second Class"/>
    <x v="0"/>
    <s v="Des Moines"/>
    <s v="Washington"/>
    <x v="1"/>
    <x v="2"/>
    <s v="T-103"/>
    <x v="7"/>
    <s v="Nortel Meridian M3904 Professional Digital phone"/>
    <n v="246.38400000000001"/>
    <n v="300"/>
    <n v="123.19200000000001"/>
    <n v="2"/>
    <n v="0.2"/>
    <n v="27.718199999999968"/>
    <n v="27.518199999999968"/>
    <x v="0"/>
    <m/>
  </r>
  <r>
    <n v="393"/>
    <s v="Second Class"/>
    <x v="0"/>
    <s v="Des Moines"/>
    <s v="Washington"/>
    <x v="1"/>
    <x v="2"/>
    <s v="T-103"/>
    <x v="16"/>
    <s v="Canon PC1080F Personal Copier"/>
    <n v="1799.97"/>
    <n v="450"/>
    <n v="599.99"/>
    <n v="3"/>
    <n v="0"/>
    <n v="701.98829999999998"/>
    <n v="701.98829999999998"/>
    <x v="0"/>
    <m/>
  </r>
  <r>
    <n v="394"/>
    <s v="Second Class"/>
    <x v="1"/>
    <s v="Peoria"/>
    <s v="Illinois"/>
    <x v="2"/>
    <x v="1"/>
    <s v="O-102"/>
    <x v="8"/>
    <s v="Wilson Jones Century Plastic Molded Ring Binders"/>
    <n v="12.461999999999996"/>
    <n v="450"/>
    <n v="4.153999999999999"/>
    <n v="3"/>
    <n v="0.8"/>
    <n v="-20.5623"/>
    <n v="-21.362300000000001"/>
    <x v="0"/>
    <m/>
  </r>
  <r>
    <n v="395"/>
    <s v="Standard Class"/>
    <x v="2"/>
    <s v="Las Vegas"/>
    <s v="Nevada"/>
    <x v="1"/>
    <x v="1"/>
    <s v="O-102"/>
    <x v="8"/>
    <s v="Tuf-Vin Binders"/>
    <n v="75.792000000000002"/>
    <n v="450"/>
    <n v="25.263999999999999"/>
    <n v="3"/>
    <n v="0.2"/>
    <n v="25.579799999999992"/>
    <n v="25.379799999999992"/>
    <x v="0"/>
    <m/>
  </r>
  <r>
    <n v="396"/>
    <s v="Second Class"/>
    <x v="1"/>
    <s v="Warwick"/>
    <s v="Rhode Island"/>
    <x v="3"/>
    <x v="1"/>
    <s v="O-102"/>
    <x v="4"/>
    <s v="2300 Heavy-Duty Transfer File Systems by Perma"/>
    <n v="49.96"/>
    <n v="300"/>
    <n v="24.98"/>
    <n v="2"/>
    <n v="0"/>
    <n v="9.4923999999999964"/>
    <n v="9.4923999999999964"/>
    <x v="0"/>
    <m/>
  </r>
  <r>
    <n v="397"/>
    <s v="Second Class"/>
    <x v="1"/>
    <s v="Warwick"/>
    <s v="Rhode Island"/>
    <x v="3"/>
    <x v="1"/>
    <s v="O-102"/>
    <x v="10"/>
    <s v="Xerox 1958"/>
    <n v="12.96"/>
    <n v="300"/>
    <n v="6.48"/>
    <n v="2"/>
    <n v="0"/>
    <n v="6.2208000000000006"/>
    <n v="6.2208000000000006"/>
    <x v="0"/>
    <m/>
  </r>
  <r>
    <n v="398"/>
    <s v="Standard Class"/>
    <x v="2"/>
    <s v="Jackson"/>
    <s v="Michigan"/>
    <x v="2"/>
    <x v="1"/>
    <s v="O-102"/>
    <x v="14"/>
    <s v="Acme 10&quot; Easy Grip Assistive Scissors"/>
    <n v="70.12"/>
    <n v="600"/>
    <n v="17.53"/>
    <n v="4"/>
    <n v="0"/>
    <n v="21.035999999999994"/>
    <n v="21.035999999999994"/>
    <x v="1"/>
    <m/>
  </r>
  <r>
    <n v="399"/>
    <s v="Second Class"/>
    <x v="0"/>
    <s v="Houston"/>
    <s v="Texas"/>
    <x v="2"/>
    <x v="1"/>
    <s v="O-102"/>
    <x v="4"/>
    <s v="Super Decoflex Portable Personal File"/>
    <n v="35.952000000000005"/>
    <n v="450"/>
    <n v="11.984000000000002"/>
    <n v="3"/>
    <n v="0.2"/>
    <n v="3.5951999999999984"/>
    <n v="3.3951999999999982"/>
    <x v="0"/>
    <m/>
  </r>
  <r>
    <n v="400"/>
    <s v="Second Class"/>
    <x v="0"/>
    <s v="Houston"/>
    <s v="Texas"/>
    <x v="2"/>
    <x v="0"/>
    <s v="F-101"/>
    <x v="0"/>
    <s v="Riverside Palais Royal Lawyers Bookcase, Royale Cherry Finish"/>
    <n v="2396.2655999999997"/>
    <n v="600"/>
    <n v="599.06639999999993"/>
    <n v="4"/>
    <n v="0.32"/>
    <n v="-317.15280000000007"/>
    <n v="-317.47280000000006"/>
    <x v="1"/>
    <m/>
  </r>
  <r>
    <n v="401"/>
    <s v="Second Class"/>
    <x v="0"/>
    <s v="Houston"/>
    <s v="Texas"/>
    <x v="2"/>
    <x v="1"/>
    <s v="O-102"/>
    <x v="4"/>
    <s v="Contico 72&quot;H Heavy-Duty Storage System"/>
    <n v="131.136"/>
    <n v="600"/>
    <n v="32.783999999999999"/>
    <n v="4"/>
    <n v="0.2"/>
    <n v="-32.783999999999999"/>
    <n v="-32.984000000000002"/>
    <x v="1"/>
    <m/>
  </r>
  <r>
    <n v="402"/>
    <s v="Second Class"/>
    <x v="0"/>
    <s v="Houston"/>
    <s v="Texas"/>
    <x v="2"/>
    <x v="2"/>
    <s v="T-103"/>
    <x v="11"/>
    <s v="Sony 64GB Class 10 Micro SDHC R40 Memory Card"/>
    <n v="57.584000000000003"/>
    <n v="300"/>
    <n v="28.792000000000002"/>
    <n v="2"/>
    <n v="0.2"/>
    <n v="0.71979999999999933"/>
    <n v="0.51979999999999937"/>
    <x v="0"/>
    <m/>
  </r>
  <r>
    <n v="403"/>
    <s v="First Class"/>
    <x v="0"/>
    <s v="Miami"/>
    <s v="Florida"/>
    <x v="0"/>
    <x v="1"/>
    <s v="O-102"/>
    <x v="10"/>
    <s v="Xerox 1974"/>
    <n v="9.5680000000000014"/>
    <n v="300"/>
    <n v="4.7840000000000007"/>
    <n v="2"/>
    <n v="0.2"/>
    <n v="3.4683999999999999"/>
    <n v="3.2683999999999997"/>
    <x v="0"/>
    <m/>
  </r>
  <r>
    <n v="404"/>
    <s v="Standard Class"/>
    <x v="1"/>
    <s v="Wilmington"/>
    <s v="North Carolina"/>
    <x v="0"/>
    <x v="1"/>
    <s v="O-102"/>
    <x v="6"/>
    <s v="Avery Hi-Liter EverBold Pen Style Fluorescent Highlighters, 4/Pack"/>
    <n v="39.072000000000003"/>
    <n v="900"/>
    <n v="6.5120000000000005"/>
    <n v="6"/>
    <n v="0.2"/>
    <n v="9.7680000000000007"/>
    <n v="9.5680000000000014"/>
    <x v="1"/>
    <m/>
  </r>
  <r>
    <n v="405"/>
    <s v="Standard Class"/>
    <x v="0"/>
    <s v="New York City"/>
    <s v="New York"/>
    <x v="3"/>
    <x v="1"/>
    <s v="O-102"/>
    <x v="9"/>
    <s v="Staple holder"/>
    <n v="35.910000000000004"/>
    <n v="450"/>
    <n v="11.97"/>
    <n v="3"/>
    <n v="0"/>
    <n v="9.6956999999999987"/>
    <n v="9.6956999999999987"/>
    <x v="0"/>
    <m/>
  </r>
  <r>
    <n v="406"/>
    <s v="Standard Class"/>
    <x v="0"/>
    <s v="San Francisco"/>
    <s v="California"/>
    <x v="1"/>
    <x v="2"/>
    <s v="T-103"/>
    <x v="11"/>
    <s v="Sony 64GB Class 10 Micro SDHC R40 Memory Card"/>
    <n v="179.95000000000002"/>
    <n v="750"/>
    <n v="35.99"/>
    <n v="5"/>
    <n v="0"/>
    <n v="37.789500000000004"/>
    <n v="37.789500000000004"/>
    <x v="1"/>
    <m/>
  </r>
  <r>
    <n v="407"/>
    <s v="Standard Class"/>
    <x v="0"/>
    <s v="San Francisco"/>
    <s v="California"/>
    <x v="1"/>
    <x v="2"/>
    <s v="T-103"/>
    <x v="16"/>
    <s v="Sharp AL-1530CS Digital Copier"/>
    <n v="1199.9760000000001"/>
    <n v="450"/>
    <n v="399.99200000000002"/>
    <n v="3"/>
    <n v="0.2"/>
    <n v="434.99130000000002"/>
    <n v="434.79130000000004"/>
    <x v="0"/>
    <m/>
  </r>
  <r>
    <n v="408"/>
    <s v="Standard Class"/>
    <x v="0"/>
    <s v="San Francisco"/>
    <s v="California"/>
    <x v="1"/>
    <x v="1"/>
    <s v="O-102"/>
    <x v="10"/>
    <s v="Wirebound Message Book, 4 per Page"/>
    <n v="27.15"/>
    <n v="750"/>
    <n v="5.43"/>
    <n v="5"/>
    <n v="0"/>
    <n v="13.3035"/>
    <n v="13.3035"/>
    <x v="1"/>
    <m/>
  </r>
  <r>
    <n v="409"/>
    <s v="Standard Class"/>
    <x v="0"/>
    <s v="San Francisco"/>
    <s v="California"/>
    <x v="1"/>
    <x v="0"/>
    <s v="F-101"/>
    <x v="3"/>
    <s v="Bevis Round Conference Table Top, X-Base"/>
    <n v="1004.0239999999999"/>
    <n v="1050"/>
    <n v="143.43199999999999"/>
    <n v="7"/>
    <n v="0.2"/>
    <n v="-112.95269999999994"/>
    <n v="-113.15269999999994"/>
    <x v="2"/>
    <m/>
  </r>
  <r>
    <n v="410"/>
    <s v="Standard Class"/>
    <x v="0"/>
    <s v="San Francisco"/>
    <s v="California"/>
    <x v="1"/>
    <x v="1"/>
    <s v="O-102"/>
    <x v="10"/>
    <s v="Wirebound Service Call Books, 5 1/2&quot; x 4&quot;"/>
    <n v="9.68"/>
    <n v="150"/>
    <n v="9.68"/>
    <n v="1"/>
    <n v="0"/>
    <n v="4.6463999999999999"/>
    <n v="4.6463999999999999"/>
    <x v="0"/>
    <m/>
  </r>
  <r>
    <n v="411"/>
    <s v="Standard Class"/>
    <x v="0"/>
    <s v="San Francisco"/>
    <s v="California"/>
    <x v="1"/>
    <x v="1"/>
    <s v="O-102"/>
    <x v="2"/>
    <s v="Self-Adhesive Removable Labels"/>
    <n v="28.349999999999998"/>
    <n v="1350"/>
    <n v="3.15"/>
    <n v="9"/>
    <n v="0"/>
    <n v="13.608000000000001"/>
    <n v="13.608000000000001"/>
    <x v="2"/>
    <m/>
  </r>
  <r>
    <n v="412"/>
    <s v="Standard Class"/>
    <x v="0"/>
    <s v="San Francisco"/>
    <s v="California"/>
    <x v="1"/>
    <x v="1"/>
    <s v="O-102"/>
    <x v="10"/>
    <s v="Xerox 1908"/>
    <n v="55.98"/>
    <n v="150"/>
    <n v="55.98"/>
    <n v="1"/>
    <n v="0"/>
    <n v="27.430199999999999"/>
    <n v="27.430199999999999"/>
    <x v="0"/>
    <m/>
  </r>
  <r>
    <n v="413"/>
    <s v="Standard Class"/>
    <x v="0"/>
    <s v="San Francisco"/>
    <s v="California"/>
    <x v="1"/>
    <x v="0"/>
    <s v="F-101"/>
    <x v="0"/>
    <s v="O'Sullivan 4-Shelf Bookcase in Odessa Pine"/>
    <n v="1336.829"/>
    <n v="1950"/>
    <n v="102.833"/>
    <n v="13"/>
    <n v="0.15"/>
    <n v="31.454799999999949"/>
    <n v="31.30479999999995"/>
    <x v="2"/>
    <m/>
  </r>
  <r>
    <n v="414"/>
    <s v="Standard Class"/>
    <x v="0"/>
    <s v="San Francisco"/>
    <s v="California"/>
    <x v="1"/>
    <x v="0"/>
    <s v="F-101"/>
    <x v="1"/>
    <s v="Novimex High-Tech Fabric Mesh Task Chair"/>
    <n v="113.56800000000001"/>
    <n v="300"/>
    <n v="56.784000000000006"/>
    <n v="2"/>
    <n v="0.2"/>
    <n v="-18.454800000000013"/>
    <n v="-18.654800000000012"/>
    <x v="0"/>
    <m/>
  </r>
  <r>
    <n v="415"/>
    <s v="Standard Class"/>
    <x v="1"/>
    <s v="Seattle"/>
    <s v="Washington"/>
    <x v="1"/>
    <x v="1"/>
    <s v="O-102"/>
    <x v="10"/>
    <s v="Xerox 191"/>
    <n v="139.86000000000001"/>
    <n v="1050"/>
    <n v="19.98"/>
    <n v="7"/>
    <n v="0"/>
    <n v="65.734199999999987"/>
    <n v="65.734199999999987"/>
    <x v="2"/>
    <m/>
  </r>
  <r>
    <n v="416"/>
    <s v="Standard Class"/>
    <x v="1"/>
    <s v="Seattle"/>
    <s v="Washington"/>
    <x v="1"/>
    <x v="0"/>
    <s v="F-101"/>
    <x v="1"/>
    <s v="Global Deluxe Office Fabric Chairs"/>
    <n v="307.13600000000002"/>
    <n v="600"/>
    <n v="76.784000000000006"/>
    <n v="4"/>
    <n v="0.2"/>
    <n v="26.874400000000023"/>
    <n v="26.674400000000023"/>
    <x v="1"/>
    <m/>
  </r>
  <r>
    <n v="417"/>
    <s v="Standard Class"/>
    <x v="0"/>
    <s v="Huntington Beach"/>
    <s v="California"/>
    <x v="1"/>
    <x v="1"/>
    <s v="O-102"/>
    <x v="6"/>
    <s v="Bulldog Vacuum Base Pencil Sharpener"/>
    <n v="95.92"/>
    <n v="1200"/>
    <n v="11.99"/>
    <n v="8"/>
    <n v="0"/>
    <n v="25.898399999999995"/>
    <n v="25.898399999999995"/>
    <x v="2"/>
    <m/>
  </r>
  <r>
    <n v="418"/>
    <s v="Standard Class"/>
    <x v="0"/>
    <s v="Los Angeles"/>
    <s v="California"/>
    <x v="1"/>
    <x v="0"/>
    <s v="F-101"/>
    <x v="1"/>
    <s v="Bevis Steel Folding Chairs"/>
    <n v="383.8"/>
    <n v="750"/>
    <n v="76.760000000000005"/>
    <n v="5"/>
    <n v="0.2"/>
    <n v="38.379999999999981"/>
    <n v="38.179999999999978"/>
    <x v="1"/>
    <m/>
  </r>
  <r>
    <n v="419"/>
    <s v="Standard Class"/>
    <x v="1"/>
    <s v="Richmond"/>
    <s v="Kentucky"/>
    <x v="0"/>
    <x v="1"/>
    <s v="O-102"/>
    <x v="10"/>
    <s v="Xerox 1987"/>
    <n v="5.78"/>
    <n v="150"/>
    <n v="5.78"/>
    <n v="1"/>
    <n v="0"/>
    <n v="2.8322000000000003"/>
    <n v="2.8322000000000003"/>
    <x v="0"/>
    <m/>
  </r>
  <r>
    <n v="420"/>
    <s v="Standard Class"/>
    <x v="1"/>
    <s v="Los Angeles"/>
    <s v="California"/>
    <x v="1"/>
    <x v="1"/>
    <s v="O-102"/>
    <x v="6"/>
    <s v="American Pencil"/>
    <n v="9.32"/>
    <n v="600"/>
    <n v="2.33"/>
    <n v="4"/>
    <n v="0"/>
    <n v="2.702799999999999"/>
    <n v="2.702799999999999"/>
    <x v="1"/>
    <m/>
  </r>
  <r>
    <n v="421"/>
    <s v="Standard Class"/>
    <x v="1"/>
    <s v="Los Angeles"/>
    <s v="California"/>
    <x v="1"/>
    <x v="1"/>
    <s v="O-102"/>
    <x v="12"/>
    <s v="White Envelopes, White Envelopes with Clear Poly Window"/>
    <n v="15.25"/>
    <n v="150"/>
    <n v="15.25"/>
    <n v="1"/>
    <n v="0"/>
    <n v="7.0149999999999988"/>
    <n v="7.0149999999999988"/>
    <x v="0"/>
    <m/>
  </r>
  <r>
    <n v="422"/>
    <s v="First Class"/>
    <x v="0"/>
    <s v="Louisville"/>
    <s v="Colorado"/>
    <x v="1"/>
    <x v="2"/>
    <s v="T-103"/>
    <x v="11"/>
    <s v="KeyTronic 6101 Series - Keyboard - Black"/>
    <n v="196.75200000000001"/>
    <n v="900"/>
    <n v="32.792000000000002"/>
    <n v="6"/>
    <n v="0.2"/>
    <n v="56.566200000000009"/>
    <n v="56.366200000000006"/>
    <x v="1"/>
    <m/>
  </r>
  <r>
    <n v="423"/>
    <s v="Standard Class"/>
    <x v="1"/>
    <s v="Lawrence"/>
    <s v="Massachusetts"/>
    <x v="3"/>
    <x v="0"/>
    <s v="F-101"/>
    <x v="5"/>
    <s v="Westinghouse Mesh Shade Clip-On Gooseneck Lamp, Black"/>
    <n v="56.56"/>
    <n v="600"/>
    <n v="14.14"/>
    <n v="4"/>
    <n v="0"/>
    <n v="14.705600000000004"/>
    <n v="14.705600000000004"/>
    <x v="1"/>
    <m/>
  </r>
  <r>
    <n v="424"/>
    <s v="Standard Class"/>
    <x v="1"/>
    <s v="Lawrence"/>
    <s v="Massachusetts"/>
    <x v="3"/>
    <x v="1"/>
    <s v="O-102"/>
    <x v="4"/>
    <s v="Crate-A-Files"/>
    <n v="32.700000000000003"/>
    <n v="450"/>
    <n v="10.9"/>
    <n v="3"/>
    <n v="0"/>
    <n v="8.5019999999999989"/>
    <n v="8.5019999999999989"/>
    <x v="0"/>
    <m/>
  </r>
  <r>
    <n v="425"/>
    <s v="Second Class"/>
    <x v="0"/>
    <s v="Jackson"/>
    <s v="Mississippi"/>
    <x v="0"/>
    <x v="0"/>
    <s v="F-101"/>
    <x v="1"/>
    <s v="Hon Multipurpose Stacking Arm Chairs"/>
    <n v="866.4"/>
    <n v="600"/>
    <n v="216.6"/>
    <n v="4"/>
    <n v="0"/>
    <n v="225.26400000000001"/>
    <n v="225.26400000000001"/>
    <x v="1"/>
    <m/>
  </r>
  <r>
    <n v="426"/>
    <s v="Second Class"/>
    <x v="1"/>
    <s v="Canton"/>
    <s v="Michigan"/>
    <x v="2"/>
    <x v="0"/>
    <s v="F-101"/>
    <x v="5"/>
    <s v="Coloredge Poster Frame"/>
    <n v="28.4"/>
    <n v="300"/>
    <n v="14.2"/>
    <n v="2"/>
    <n v="0"/>
    <n v="11.076000000000001"/>
    <n v="11.076000000000001"/>
    <x v="0"/>
    <m/>
  </r>
  <r>
    <n v="427"/>
    <s v="Second Class"/>
    <x v="1"/>
    <s v="Canton"/>
    <s v="Michigan"/>
    <x v="2"/>
    <x v="1"/>
    <s v="O-102"/>
    <x v="8"/>
    <s v="GBC VeloBinder Manual Binding System"/>
    <n v="287.92"/>
    <n v="1200"/>
    <n v="35.99"/>
    <n v="8"/>
    <n v="0"/>
    <n v="138.20160000000001"/>
    <n v="138.20160000000001"/>
    <x v="2"/>
    <m/>
  </r>
  <r>
    <n v="428"/>
    <s v="First Class"/>
    <x v="2"/>
    <s v="New Rochelle"/>
    <s v="New York"/>
    <x v="3"/>
    <x v="2"/>
    <s v="T-103"/>
    <x v="15"/>
    <s v="Epson WorkForce WF-2530 All-in-One Printer, Copier Scanner"/>
    <n v="69.989999999999995"/>
    <n v="150"/>
    <n v="69.989999999999995"/>
    <n v="1"/>
    <n v="0"/>
    <n v="30.095700000000001"/>
    <n v="30.095700000000001"/>
    <x v="0"/>
    <m/>
  </r>
  <r>
    <n v="429"/>
    <s v="Standard Class"/>
    <x v="1"/>
    <s v="San Antonio"/>
    <s v="Texas"/>
    <x v="2"/>
    <x v="1"/>
    <s v="O-102"/>
    <x v="6"/>
    <s v="Design Ebony Sketching Pencil"/>
    <n v="6.6719999999999988"/>
    <n v="900"/>
    <n v="1.1119999999999999"/>
    <n v="6"/>
    <n v="0.2"/>
    <n v="0.50039999999999996"/>
    <n v="0.30039999999999994"/>
    <x v="1"/>
    <m/>
  </r>
  <r>
    <n v="430"/>
    <s v="Standard Class"/>
    <x v="2"/>
    <s v="Gastonia"/>
    <s v="North Carolina"/>
    <x v="0"/>
    <x v="1"/>
    <s v="O-102"/>
    <x v="8"/>
    <s v="GBC ProClick 150 Presentation Binding System"/>
    <n v="189.58800000000005"/>
    <n v="300"/>
    <n v="94.794000000000025"/>
    <n v="2"/>
    <n v="0.7"/>
    <n v="-145.35079999999999"/>
    <n v="-146.05079999999998"/>
    <x v="0"/>
    <m/>
  </r>
  <r>
    <n v="431"/>
    <s v="Standard Class"/>
    <x v="2"/>
    <s v="Gastonia"/>
    <s v="North Carolina"/>
    <x v="0"/>
    <x v="2"/>
    <s v="T-103"/>
    <x v="11"/>
    <s v="Imation Secure+ Hardware Encrypted USB 2.0 Flash Drive; 16GB"/>
    <n v="408.74399999999997"/>
    <n v="1050"/>
    <n v="58.391999999999996"/>
    <n v="7"/>
    <n v="0.2"/>
    <n v="76.639499999999984"/>
    <n v="76.439499999999981"/>
    <x v="2"/>
    <m/>
  </r>
  <r>
    <n v="432"/>
    <s v="Standard Class"/>
    <x v="2"/>
    <s v="Gastonia"/>
    <s v="North Carolina"/>
    <x v="0"/>
    <x v="2"/>
    <s v="T-103"/>
    <x v="11"/>
    <s v="Imation Secure+ Hardware Encrypted USB 2.0 Flash Drive; 16GB"/>
    <n v="291.95999999999998"/>
    <n v="750"/>
    <n v="58.391999999999996"/>
    <n v="5"/>
    <n v="0.2"/>
    <n v="54.742499999999978"/>
    <n v="54.542499999999976"/>
    <x v="1"/>
    <m/>
  </r>
  <r>
    <n v="433"/>
    <s v="Standard Class"/>
    <x v="2"/>
    <s v="Gastonia"/>
    <s v="North Carolina"/>
    <x v="0"/>
    <x v="1"/>
    <s v="O-102"/>
    <x v="4"/>
    <s v="Woodgrain Magazine Files by Perma"/>
    <n v="4.7679999999999998"/>
    <n v="300"/>
    <n v="2.3839999999999999"/>
    <n v="2"/>
    <n v="0.2"/>
    <n v="-0.7748000000000006"/>
    <n v="-0.97480000000000055"/>
    <x v="0"/>
    <m/>
  </r>
  <r>
    <n v="434"/>
    <s v="First Class"/>
    <x v="0"/>
    <s v="Lowell"/>
    <s v="Massachusetts"/>
    <x v="3"/>
    <x v="1"/>
    <s v="O-102"/>
    <x v="4"/>
    <s v="Letter Size Cart"/>
    <n v="714.30000000000007"/>
    <n v="750"/>
    <n v="142.86000000000001"/>
    <n v="5"/>
    <n v="0"/>
    <n v="207.14699999999993"/>
    <n v="207.14699999999993"/>
    <x v="1"/>
    <m/>
  </r>
  <r>
    <n v="435"/>
    <s v="Standard Class"/>
    <x v="0"/>
    <s v="Jacksonville"/>
    <s v="Florida"/>
    <x v="0"/>
    <x v="1"/>
    <s v="O-102"/>
    <x v="8"/>
    <s v="Insertable Tab Post Binder Dividers"/>
    <n v="4.8120000000000003"/>
    <n v="300"/>
    <n v="2.4060000000000001"/>
    <n v="2"/>
    <n v="0.7"/>
    <n v="-3.6891999999999996"/>
    <n v="-4.3891999999999998"/>
    <x v="0"/>
    <m/>
  </r>
  <r>
    <n v="436"/>
    <s v="Standard Class"/>
    <x v="0"/>
    <s v="Jacksonville"/>
    <s v="Florida"/>
    <x v="0"/>
    <x v="2"/>
    <s v="T-103"/>
    <x v="11"/>
    <s v="Belkin QODE FastFit Bluetooth Keyboard"/>
    <n v="247.8"/>
    <n v="750"/>
    <n v="49.56"/>
    <n v="5"/>
    <n v="0.2"/>
    <n v="-18.584999999999994"/>
    <n v="-18.784999999999993"/>
    <x v="1"/>
    <m/>
  </r>
  <r>
    <n v="437"/>
    <s v="Second Class"/>
    <x v="2"/>
    <s v="Chicago"/>
    <s v="Illinois"/>
    <x v="2"/>
    <x v="2"/>
    <s v="T-103"/>
    <x v="15"/>
    <s v="Canon Color ImageCLASS MF8580Cdw Wireless Laser All-In-One Printer, Copier, Scanner"/>
    <n v="1007.979"/>
    <n v="450"/>
    <n v="335.99299999999999"/>
    <n v="3"/>
    <n v="0.3"/>
    <n v="43.199100000000044"/>
    <n v="42.899100000000047"/>
    <x v="0"/>
    <m/>
  </r>
  <r>
    <n v="438"/>
    <s v="Second Class"/>
    <x v="2"/>
    <s v="Chicago"/>
    <s v="Illinois"/>
    <x v="2"/>
    <x v="1"/>
    <s v="O-102"/>
    <x v="10"/>
    <s v="Xerox 1908"/>
    <n v="313.488"/>
    <n v="1050"/>
    <n v="44.783999999999999"/>
    <n v="7"/>
    <n v="0.2"/>
    <n v="113.63939999999998"/>
    <n v="113.43939999999998"/>
    <x v="2"/>
    <m/>
  </r>
  <r>
    <n v="439"/>
    <s v="Standard Class"/>
    <x v="1"/>
    <s v="Houston"/>
    <s v="Texas"/>
    <x v="2"/>
    <x v="1"/>
    <s v="O-102"/>
    <x v="10"/>
    <s v="Xerox 1897"/>
    <n v="31.872000000000003"/>
    <n v="1200"/>
    <n v="3.9840000000000004"/>
    <n v="8"/>
    <n v="0.2"/>
    <n v="11.553600000000003"/>
    <n v="11.353600000000004"/>
    <x v="2"/>
    <m/>
  </r>
  <r>
    <n v="440"/>
    <s v="Second Class"/>
    <x v="1"/>
    <s v="New York City"/>
    <s v="New York"/>
    <x v="3"/>
    <x v="0"/>
    <s v="F-101"/>
    <x v="1"/>
    <s v="Global Deluxe Steno Chair"/>
    <n v="207.84600000000003"/>
    <n v="450"/>
    <n v="69.282000000000011"/>
    <n v="3"/>
    <n v="0.1"/>
    <n v="2.3093999999999895"/>
    <n v="2.2093999999999894"/>
    <x v="0"/>
    <m/>
  </r>
  <r>
    <n v="441"/>
    <s v="Second Class"/>
    <x v="0"/>
    <s v="Detroit"/>
    <s v="Michigan"/>
    <x v="2"/>
    <x v="0"/>
    <s v="F-101"/>
    <x v="5"/>
    <s v="Aluminum Document Frame"/>
    <n v="12.22"/>
    <n v="150"/>
    <n v="12.22"/>
    <n v="1"/>
    <n v="0"/>
    <n v="3.6659999999999986"/>
    <n v="3.6659999999999986"/>
    <x v="0"/>
    <m/>
  </r>
  <r>
    <n v="442"/>
    <s v="Second Class"/>
    <x v="0"/>
    <s v="Detroit"/>
    <s v="Michigan"/>
    <x v="2"/>
    <x v="1"/>
    <s v="O-102"/>
    <x v="4"/>
    <s v="Fellowes Bankers Box Staxonsteel Drawer File/Stacking System"/>
    <n v="194.94"/>
    <n v="450"/>
    <n v="64.98"/>
    <n v="3"/>
    <n v="0"/>
    <n v="23.392800000000008"/>
    <n v="23.392800000000008"/>
    <x v="0"/>
    <m/>
  </r>
  <r>
    <n v="443"/>
    <s v="Second Class"/>
    <x v="0"/>
    <s v="Detroit"/>
    <s v="Michigan"/>
    <x v="2"/>
    <x v="1"/>
    <s v="O-102"/>
    <x v="4"/>
    <s v="Eldon Mobile Mega Data Cart  Mega Stackable  Add-On Trays"/>
    <n v="70.949999999999989"/>
    <n v="450"/>
    <n v="23.649999999999995"/>
    <n v="3"/>
    <n v="0"/>
    <n v="20.575499999999998"/>
    <n v="20.575499999999998"/>
    <x v="0"/>
    <m/>
  </r>
  <r>
    <n v="444"/>
    <s v="Second Class"/>
    <x v="0"/>
    <s v="Detroit"/>
    <s v="Michigan"/>
    <x v="2"/>
    <x v="1"/>
    <s v="O-102"/>
    <x v="10"/>
    <s v="Xerox Color Copier Paper, 11&quot; x 17&quot;, Ream"/>
    <n v="91.36"/>
    <n v="600"/>
    <n v="22.84"/>
    <n v="4"/>
    <n v="0"/>
    <n v="42.025599999999997"/>
    <n v="42.025599999999997"/>
    <x v="1"/>
    <m/>
  </r>
  <r>
    <n v="445"/>
    <s v="Second Class"/>
    <x v="0"/>
    <s v="Detroit"/>
    <s v="Michigan"/>
    <x v="2"/>
    <x v="0"/>
    <s v="F-101"/>
    <x v="1"/>
    <s v="Office Star - Ergonomically Designed Knee Chair"/>
    <n v="242.94"/>
    <n v="450"/>
    <n v="80.98"/>
    <n v="3"/>
    <n v="0"/>
    <n v="29.152800000000013"/>
    <n v="29.152800000000013"/>
    <x v="0"/>
    <m/>
  </r>
  <r>
    <n v="446"/>
    <s v="Second Class"/>
    <x v="0"/>
    <s v="Detroit"/>
    <s v="Michigan"/>
    <x v="2"/>
    <x v="1"/>
    <s v="O-102"/>
    <x v="2"/>
    <s v="Avery 520"/>
    <n v="22.05"/>
    <n v="1050"/>
    <n v="3.15"/>
    <n v="7"/>
    <n v="0"/>
    <n v="10.584"/>
    <n v="10.584"/>
    <x v="2"/>
    <m/>
  </r>
  <r>
    <n v="447"/>
    <s v="Second Class"/>
    <x v="0"/>
    <s v="Columbus"/>
    <s v="Indiana"/>
    <x v="2"/>
    <x v="0"/>
    <s v="F-101"/>
    <x v="5"/>
    <s v="GE General Purpose, Extra Long Life, Showcase &amp; Floodlight Incandescent Bulbs"/>
    <n v="2.91"/>
    <n v="150"/>
    <n v="2.91"/>
    <n v="1"/>
    <n v="0"/>
    <n v="1.3676999999999999"/>
    <n v="1.3676999999999999"/>
    <x v="0"/>
    <m/>
  </r>
  <r>
    <n v="448"/>
    <s v="Second Class"/>
    <x v="0"/>
    <s v="Auburn"/>
    <s v="New York"/>
    <x v="3"/>
    <x v="1"/>
    <s v="O-102"/>
    <x v="6"/>
    <s v="Newell 345"/>
    <n v="59.519999999999996"/>
    <n v="450"/>
    <n v="19.84"/>
    <n v="3"/>
    <n v="0"/>
    <n v="15.475200000000001"/>
    <n v="15.475200000000001"/>
    <x v="0"/>
    <m/>
  </r>
  <r>
    <n v="449"/>
    <s v="Second Class"/>
    <x v="0"/>
    <s v="Auburn"/>
    <s v="New York"/>
    <x v="3"/>
    <x v="1"/>
    <s v="O-102"/>
    <x v="4"/>
    <s v="Fellowes Bankers Box Recycled Super Stor/Drawer"/>
    <n v="161.94"/>
    <n v="450"/>
    <n v="53.98"/>
    <n v="3"/>
    <n v="0"/>
    <n v="9.716399999999993"/>
    <n v="9.716399999999993"/>
    <x v="0"/>
    <m/>
  </r>
  <r>
    <n v="450"/>
    <s v="Second Class"/>
    <x v="0"/>
    <s v="Auburn"/>
    <s v="New York"/>
    <x v="3"/>
    <x v="1"/>
    <s v="O-102"/>
    <x v="6"/>
    <s v="Boston 1645 Deluxe Heavier-Duty Electric Pencil Sharpener"/>
    <n v="263.88"/>
    <n v="900"/>
    <n v="43.98"/>
    <n v="6"/>
    <n v="0"/>
    <n v="71.247600000000006"/>
    <n v="71.247600000000006"/>
    <x v="1"/>
    <m/>
  </r>
  <r>
    <n v="451"/>
    <s v="Second Class"/>
    <x v="0"/>
    <s v="Auburn"/>
    <s v="New York"/>
    <x v="3"/>
    <x v="1"/>
    <s v="O-102"/>
    <x v="6"/>
    <s v="50 Colored Long Pencils"/>
    <n v="30.48"/>
    <n v="450"/>
    <n v="10.16"/>
    <n v="3"/>
    <n v="0"/>
    <n v="7.9248000000000012"/>
    <n v="7.9248000000000012"/>
    <x v="0"/>
    <m/>
  </r>
  <r>
    <n v="452"/>
    <s v="Second Class"/>
    <x v="0"/>
    <s v="Auburn"/>
    <s v="New York"/>
    <x v="3"/>
    <x v="1"/>
    <s v="O-102"/>
    <x v="6"/>
    <s v="Newell 342"/>
    <n v="9.84"/>
    <n v="450"/>
    <n v="3.28"/>
    <n v="3"/>
    <n v="0"/>
    <n v="2.8535999999999988"/>
    <n v="2.8535999999999988"/>
    <x v="0"/>
    <m/>
  </r>
  <r>
    <n v="453"/>
    <s v="Second Class"/>
    <x v="0"/>
    <s v="Auburn"/>
    <s v="New York"/>
    <x v="3"/>
    <x v="2"/>
    <s v="T-103"/>
    <x v="7"/>
    <s v="Belkin Grip Candy Sheer Case / Cover for iPhone 5 and 5S"/>
    <n v="35.119999999999997"/>
    <n v="600"/>
    <n v="8.7799999999999994"/>
    <n v="4"/>
    <n v="0"/>
    <n v="9.1311999999999998"/>
    <n v="9.1311999999999998"/>
    <x v="1"/>
    <m/>
  </r>
  <r>
    <n v="454"/>
    <s v="Standard Class"/>
    <x v="1"/>
    <s v="Akron"/>
    <s v="Ohio"/>
    <x v="3"/>
    <x v="0"/>
    <s v="F-101"/>
    <x v="3"/>
    <s v="Chromcraft Rectangular Conference Tables"/>
    <n v="284.36399999999998"/>
    <n v="300"/>
    <n v="142.18199999999999"/>
    <n v="2"/>
    <n v="0.4"/>
    <n v="-75.830400000000054"/>
    <n v="-76.23040000000006"/>
    <x v="0"/>
    <m/>
  </r>
  <r>
    <n v="455"/>
    <s v="Standard Class"/>
    <x v="1"/>
    <s v="Akron"/>
    <s v="Ohio"/>
    <x v="3"/>
    <x v="1"/>
    <s v="O-102"/>
    <x v="4"/>
    <s v="Deluxe Rollaway Locking File with Drawer"/>
    <n v="665.40800000000002"/>
    <n v="300"/>
    <n v="332.70400000000001"/>
    <n v="2"/>
    <n v="0.2"/>
    <n v="66.540799999999962"/>
    <n v="66.340799999999959"/>
    <x v="0"/>
    <m/>
  </r>
  <r>
    <n v="456"/>
    <s v="Standard Class"/>
    <x v="1"/>
    <s v="Norman"/>
    <s v="Oklahoma"/>
    <x v="2"/>
    <x v="2"/>
    <s v="T-103"/>
    <x v="11"/>
    <s v="Memorex Mini Travel Drive 16 GB USB 2.0 Flash Drive"/>
    <n v="63.88"/>
    <n v="600"/>
    <n v="15.97"/>
    <n v="4"/>
    <n v="0"/>
    <n v="24.913200000000003"/>
    <n v="24.913200000000003"/>
    <x v="1"/>
    <m/>
  </r>
  <r>
    <n v="457"/>
    <s v="Standard Class"/>
    <x v="0"/>
    <s v="Concord"/>
    <s v="California"/>
    <x v="1"/>
    <x v="0"/>
    <s v="F-101"/>
    <x v="1"/>
    <s v="Global Geo Office Task Chair, Gray"/>
    <n v="129.56800000000001"/>
    <n v="300"/>
    <n v="64.784000000000006"/>
    <n v="2"/>
    <n v="0.2"/>
    <n v="-24.294000000000018"/>
    <n v="-24.494000000000018"/>
    <x v="0"/>
    <m/>
  </r>
  <r>
    <n v="458"/>
    <s v="Standard Class"/>
    <x v="0"/>
    <s v="Decatur"/>
    <s v="Illinois"/>
    <x v="2"/>
    <x v="0"/>
    <s v="F-101"/>
    <x v="1"/>
    <s v="Hon 4700 Series Mobuis Mid-Back Task Chairs with Adjustable Arms"/>
    <n v="747.55799999999999"/>
    <n v="450"/>
    <n v="249.18600000000001"/>
    <n v="3"/>
    <n v="0.3"/>
    <n v="-96.11460000000011"/>
    <n v="-96.414600000000107"/>
    <x v="0"/>
    <m/>
  </r>
  <r>
    <n v="459"/>
    <s v="Standard Class"/>
    <x v="0"/>
    <s v="Decatur"/>
    <s v="Illinois"/>
    <x v="2"/>
    <x v="1"/>
    <s v="O-102"/>
    <x v="12"/>
    <s v="Staple envelope"/>
    <n v="8.9280000000000008"/>
    <n v="300"/>
    <n v="4.4640000000000004"/>
    <n v="2"/>
    <n v="0.2"/>
    <n v="3.3479999999999999"/>
    <n v="3.1479999999999997"/>
    <x v="0"/>
    <m/>
  </r>
  <r>
    <n v="460"/>
    <s v="Standard Class"/>
    <x v="0"/>
    <s v="Seattle"/>
    <s v="Washington"/>
    <x v="1"/>
    <x v="1"/>
    <s v="O-102"/>
    <x v="9"/>
    <s v="3M Office Air Cleaner"/>
    <n v="103.92"/>
    <n v="600"/>
    <n v="25.98"/>
    <n v="4"/>
    <n v="0"/>
    <n v="36.372"/>
    <n v="36.372"/>
    <x v="1"/>
    <m/>
  </r>
  <r>
    <n v="461"/>
    <s v="Standard Class"/>
    <x v="0"/>
    <s v="Seattle"/>
    <s v="Washington"/>
    <x v="1"/>
    <x v="2"/>
    <s v="T-103"/>
    <x v="11"/>
    <s v="Logitech G700s Rechargeable Gaming Mouse"/>
    <n v="899.91"/>
    <n v="1350"/>
    <n v="99.99"/>
    <n v="9"/>
    <n v="0"/>
    <n v="377.96220000000005"/>
    <n v="377.96220000000005"/>
    <x v="2"/>
    <m/>
  </r>
  <r>
    <n v="462"/>
    <s v="Standard Class"/>
    <x v="0"/>
    <s v="Seattle"/>
    <s v="Washington"/>
    <x v="1"/>
    <x v="1"/>
    <s v="O-102"/>
    <x v="8"/>
    <s v="Acco D-Ring Binder w/DublLock"/>
    <n v="51.311999999999998"/>
    <n v="450"/>
    <n v="17.103999999999999"/>
    <n v="3"/>
    <n v="0.2"/>
    <n v="18.600599999999996"/>
    <n v="18.400599999999997"/>
    <x v="0"/>
    <m/>
  </r>
  <r>
    <n v="463"/>
    <s v="Standard Class"/>
    <x v="2"/>
    <s v="Phoenix"/>
    <s v="Arizona"/>
    <x v="1"/>
    <x v="0"/>
    <s v="F-101"/>
    <x v="5"/>
    <s v="Eldon Wave Desk Accessories"/>
    <n v="23.56"/>
    <n v="750"/>
    <n v="4.7119999999999997"/>
    <n v="5"/>
    <n v="0.2"/>
    <n v="7.0680000000000005"/>
    <n v="6.8680000000000003"/>
    <x v="1"/>
    <m/>
  </r>
  <r>
    <n v="464"/>
    <s v="Standard Class"/>
    <x v="2"/>
    <s v="Phoenix"/>
    <s v="Arizona"/>
    <x v="1"/>
    <x v="0"/>
    <s v="F-101"/>
    <x v="3"/>
    <s v="Bush Advantage Collection Racetrack Conference Table"/>
    <n v="1272.6299999999999"/>
    <n v="900"/>
    <n v="212.10499999999999"/>
    <n v="6"/>
    <n v="0.5"/>
    <n v="-814.4831999999999"/>
    <n v="-814.9831999999999"/>
    <x v="1"/>
    <m/>
  </r>
  <r>
    <n v="465"/>
    <s v="Standard Class"/>
    <x v="2"/>
    <s v="Phoenix"/>
    <s v="Arizona"/>
    <x v="1"/>
    <x v="1"/>
    <s v="O-102"/>
    <x v="8"/>
    <s v="Poly Designer Cover &amp; Back"/>
    <n v="28.484999999999999"/>
    <n v="750"/>
    <n v="5.6970000000000001"/>
    <n v="5"/>
    <n v="0.7"/>
    <n v="-20.888999999999989"/>
    <n v="-21.588999999999988"/>
    <x v="1"/>
    <m/>
  </r>
  <r>
    <n v="466"/>
    <s v="Standard Class"/>
    <x v="2"/>
    <s v="Phoenix"/>
    <s v="Arizona"/>
    <x v="1"/>
    <x v="1"/>
    <s v="O-102"/>
    <x v="14"/>
    <s v="Premier Electric Letter Opener"/>
    <n v="185.376"/>
    <n v="300"/>
    <n v="92.688000000000002"/>
    <n v="2"/>
    <n v="0.2"/>
    <n v="-34.758000000000017"/>
    <n v="-34.95800000000002"/>
    <x v="0"/>
    <m/>
  </r>
  <r>
    <n v="467"/>
    <s v="Standard Class"/>
    <x v="2"/>
    <s v="Phoenix"/>
    <s v="Arizona"/>
    <x v="1"/>
    <x v="1"/>
    <s v="O-102"/>
    <x v="9"/>
    <s v="Fellowes Premier Superior Surge Suppressor, 10-Outlet, With Phone and Remote"/>
    <n v="78.272000000000006"/>
    <n v="300"/>
    <n v="39.136000000000003"/>
    <n v="2"/>
    <n v="0.2"/>
    <n v="5.8704000000000001"/>
    <n v="5.6703999999999999"/>
    <x v="0"/>
    <m/>
  </r>
  <r>
    <n v="468"/>
    <s v="Standard Class"/>
    <x v="2"/>
    <s v="Park Ridge"/>
    <s v="Illinois"/>
    <x v="2"/>
    <x v="0"/>
    <s v="F-101"/>
    <x v="5"/>
    <s v="Eldon ClusterMat Chair Mat with Cordless Antistatic Protection"/>
    <n v="254.74400000000003"/>
    <n v="1050"/>
    <n v="36.392000000000003"/>
    <n v="7"/>
    <n v="0.6"/>
    <n v="-312.06139999999994"/>
    <n v="-312.66139999999996"/>
    <x v="2"/>
    <m/>
  </r>
  <r>
    <n v="469"/>
    <s v="Standard Class"/>
    <x v="1"/>
    <s v="Amarillo"/>
    <s v="Texas"/>
    <x v="2"/>
    <x v="0"/>
    <s v="F-101"/>
    <x v="0"/>
    <s v="Bush Mission Pointe Library"/>
    <n v="205.33279999999996"/>
    <n v="300"/>
    <n v="102.66639999999998"/>
    <n v="2"/>
    <n v="0.32"/>
    <n v="-36.235200000000006"/>
    <n v="-36.555200000000006"/>
    <x v="0"/>
    <m/>
  </r>
  <r>
    <n v="470"/>
    <s v="Second Class"/>
    <x v="0"/>
    <s v="Chicago"/>
    <s v="Illinois"/>
    <x v="2"/>
    <x v="1"/>
    <s v="O-102"/>
    <x v="8"/>
    <s v="Cardinal Hold-It CD Pocket"/>
    <n v="4.7879999999999985"/>
    <n v="450"/>
    <n v="1.5959999999999994"/>
    <n v="3"/>
    <n v="0.8"/>
    <n v="-7.9001999999999999"/>
    <n v="-8.7002000000000006"/>
    <x v="0"/>
    <m/>
  </r>
  <r>
    <n v="471"/>
    <s v="Standard Class"/>
    <x v="1"/>
    <s v="Lindenhurst"/>
    <s v="New York"/>
    <x v="3"/>
    <x v="1"/>
    <s v="O-102"/>
    <x v="10"/>
    <s v="Eaton Premium Continuous-Feed Paper, 25% Cotton, Letter Size, White, 1000 Shts/Box"/>
    <n v="55.48"/>
    <n v="150"/>
    <n v="55.48"/>
    <n v="1"/>
    <n v="0"/>
    <n v="26.630399999999998"/>
    <n v="26.630399999999998"/>
    <x v="0"/>
    <m/>
  </r>
  <r>
    <n v="472"/>
    <s v="Second Class"/>
    <x v="0"/>
    <s v="San Francisco"/>
    <s v="California"/>
    <x v="1"/>
    <x v="1"/>
    <s v="O-102"/>
    <x v="4"/>
    <s v="SAFCO Boltless Steel Shelving"/>
    <n v="340.92"/>
    <n v="450"/>
    <n v="113.64"/>
    <n v="3"/>
    <n v="0"/>
    <n v="3.4091999999999842"/>
    <n v="3.4091999999999842"/>
    <x v="0"/>
    <m/>
  </r>
  <r>
    <n v="473"/>
    <s v="Second Class"/>
    <x v="0"/>
    <s v="San Francisco"/>
    <s v="California"/>
    <x v="1"/>
    <x v="0"/>
    <s v="F-101"/>
    <x v="0"/>
    <s v="Sauder Mission Library with Doors, Fruitwood Finish"/>
    <n v="222.66599999999997"/>
    <n v="300"/>
    <n v="111.33299999999998"/>
    <n v="2"/>
    <n v="0.15"/>
    <n v="10.478399999999979"/>
    <n v="10.328399999999979"/>
    <x v="0"/>
    <m/>
  </r>
  <r>
    <n v="474"/>
    <s v="Second Class"/>
    <x v="0"/>
    <s v="San Francisco"/>
    <s v="California"/>
    <x v="1"/>
    <x v="2"/>
    <s v="T-103"/>
    <x v="7"/>
    <s v="Samsung Galaxy Note 3"/>
    <n v="703.96800000000007"/>
    <n v="600"/>
    <n v="175.99200000000002"/>
    <n v="4"/>
    <n v="0.2"/>
    <n v="87.995999999999924"/>
    <n v="87.795999999999921"/>
    <x v="1"/>
    <m/>
  </r>
  <r>
    <n v="475"/>
    <s v="Second Class"/>
    <x v="0"/>
    <s v="San Francisco"/>
    <s v="California"/>
    <x v="1"/>
    <x v="1"/>
    <s v="O-102"/>
    <x v="4"/>
    <s v="Decoflex Hanging Personal Folder File, Blue"/>
    <n v="92.52"/>
    <n v="900"/>
    <n v="15.42"/>
    <n v="6"/>
    <n v="0"/>
    <n v="24.980400000000007"/>
    <n v="24.980400000000007"/>
    <x v="1"/>
    <m/>
  </r>
  <r>
    <n v="476"/>
    <s v="Second Class"/>
    <x v="0"/>
    <s v="San Francisco"/>
    <s v="California"/>
    <x v="1"/>
    <x v="1"/>
    <s v="O-102"/>
    <x v="10"/>
    <s v="Recycled Desk Saver Line &quot;While You Were Out&quot; Book, 5 1/2&quot; X 4&quot;"/>
    <n v="62.649999999999991"/>
    <n v="1050"/>
    <n v="8.9499999999999993"/>
    <n v="7"/>
    <n v="0"/>
    <n v="28.818999999999996"/>
    <n v="28.818999999999996"/>
    <x v="2"/>
    <m/>
  </r>
  <r>
    <n v="477"/>
    <s v="Second Class"/>
    <x v="0"/>
    <s v="San Francisco"/>
    <s v="California"/>
    <x v="1"/>
    <x v="1"/>
    <s v="O-102"/>
    <x v="10"/>
    <s v="Xerox 1912"/>
    <n v="94.85"/>
    <n v="750"/>
    <n v="18.97"/>
    <n v="5"/>
    <n v="0"/>
    <n v="45.527999999999992"/>
    <n v="45.527999999999992"/>
    <x v="1"/>
    <m/>
  </r>
  <r>
    <n v="478"/>
    <s v="Standard Class"/>
    <x v="1"/>
    <s v="Los Angeles"/>
    <s v="California"/>
    <x v="1"/>
    <x v="2"/>
    <s v="T-103"/>
    <x v="7"/>
    <s v="Cisco SPA525G2 IP Phone - Wireless"/>
    <n v="95.76"/>
    <n v="900"/>
    <n v="15.96"/>
    <n v="6"/>
    <n v="0.2"/>
    <n v="7.1819999999999951"/>
    <n v="6.9819999999999949"/>
    <x v="1"/>
    <m/>
  </r>
  <r>
    <n v="479"/>
    <s v="Standard Class"/>
    <x v="0"/>
    <s v="Troy"/>
    <s v="New York"/>
    <x v="3"/>
    <x v="0"/>
    <s v="F-101"/>
    <x v="5"/>
    <s v="Electrix 20W Halogen Replacement Bulb for Zoom-In Desk Lamp"/>
    <n v="40.200000000000003"/>
    <n v="450"/>
    <n v="13.4"/>
    <n v="3"/>
    <n v="0"/>
    <n v="19.295999999999999"/>
    <n v="19.295999999999999"/>
    <x v="0"/>
    <m/>
  </r>
  <r>
    <n v="480"/>
    <s v="Standard Class"/>
    <x v="1"/>
    <s v="New York City"/>
    <s v="New York"/>
    <x v="3"/>
    <x v="1"/>
    <s v="O-102"/>
    <x v="6"/>
    <s v="Prang Colored Pencils"/>
    <n v="14.7"/>
    <n v="750"/>
    <n v="2.94"/>
    <n v="5"/>
    <n v="0"/>
    <n v="6.6150000000000002"/>
    <n v="6.6150000000000002"/>
    <x v="1"/>
    <m/>
  </r>
  <r>
    <n v="481"/>
    <s v="Standard Class"/>
    <x v="1"/>
    <s v="New York City"/>
    <s v="New York"/>
    <x v="3"/>
    <x v="1"/>
    <s v="O-102"/>
    <x v="4"/>
    <s v="Fellowes Strictly Business Drawer File, Letter/Legal Size"/>
    <n v="704.25"/>
    <n v="750"/>
    <n v="140.85"/>
    <n v="5"/>
    <n v="0"/>
    <n v="84.51"/>
    <n v="84.51"/>
    <x v="1"/>
    <m/>
  </r>
  <r>
    <n v="482"/>
    <s v="Standard Class"/>
    <x v="0"/>
    <s v="San Diego"/>
    <s v="California"/>
    <x v="1"/>
    <x v="2"/>
    <s v="T-103"/>
    <x v="11"/>
    <s v="Imation USB 2.0 Swivel Flash Drive USB flash drive - 4 GB - Pink"/>
    <n v="9.09"/>
    <n v="450"/>
    <n v="3.03"/>
    <n v="3"/>
    <n v="0"/>
    <n v="1.9088999999999996"/>
    <n v="1.9088999999999996"/>
    <x v="0"/>
    <m/>
  </r>
  <r>
    <n v="483"/>
    <s v="Standard Class"/>
    <x v="0"/>
    <s v="New York City"/>
    <s v="New York"/>
    <x v="3"/>
    <x v="1"/>
    <s v="O-102"/>
    <x v="6"/>
    <s v="Premium Writing Pencils, Soft, #2 by Central Association for the Blind"/>
    <n v="5.96"/>
    <n v="300"/>
    <n v="2.98"/>
    <n v="2"/>
    <n v="0"/>
    <n v="1.6688000000000001"/>
    <n v="1.6688000000000001"/>
    <x v="0"/>
    <m/>
  </r>
  <r>
    <n v="484"/>
    <s v="Standard Class"/>
    <x v="0"/>
    <s v="New York City"/>
    <s v="New York"/>
    <x v="3"/>
    <x v="2"/>
    <s v="T-103"/>
    <x v="11"/>
    <s v="Logitech G602 Wireless Gaming Mouse"/>
    <n v="159.97999999999999"/>
    <n v="300"/>
    <n v="79.989999999999995"/>
    <n v="2"/>
    <n v="0"/>
    <n v="57.592799999999997"/>
    <n v="57.592799999999997"/>
    <x v="0"/>
    <m/>
  </r>
  <r>
    <n v="485"/>
    <s v="First Class"/>
    <x v="2"/>
    <s v="Los Angeles"/>
    <s v="California"/>
    <x v="1"/>
    <x v="1"/>
    <s v="O-102"/>
    <x v="2"/>
    <s v="Alphabetical Labels for Top Tab Filing"/>
    <n v="29.6"/>
    <n v="300"/>
    <n v="14.8"/>
    <n v="2"/>
    <n v="0"/>
    <n v="14.8"/>
    <n v="14.8"/>
    <x v="0"/>
    <m/>
  </r>
  <r>
    <n v="486"/>
    <s v="First Class"/>
    <x v="2"/>
    <s v="Los Angeles"/>
    <s v="California"/>
    <x v="1"/>
    <x v="0"/>
    <s v="F-101"/>
    <x v="0"/>
    <s v="O'Sullivan Living Dimensions 2-Shelf Bookcases"/>
    <n v="514.16499999999996"/>
    <n v="750"/>
    <n v="102.833"/>
    <n v="5"/>
    <n v="0.15"/>
    <n v="-30.24499999999999"/>
    <n v="-30.394999999999989"/>
    <x v="1"/>
    <m/>
  </r>
  <r>
    <n v="487"/>
    <s v="First Class"/>
    <x v="2"/>
    <s v="Los Angeles"/>
    <s v="California"/>
    <x v="1"/>
    <x v="2"/>
    <s v="T-103"/>
    <x v="7"/>
    <s v="iHome FM Clock Radio with Lightning Dock"/>
    <n v="279.95999999999998"/>
    <n v="750"/>
    <n v="55.991999999999997"/>
    <n v="5"/>
    <n v="0.2"/>
    <n v="17.497500000000016"/>
    <n v="17.297500000000017"/>
    <x v="1"/>
    <m/>
  </r>
  <r>
    <n v="488"/>
    <s v="First Class"/>
    <x v="0"/>
    <s v="Chicago"/>
    <s v="Illinois"/>
    <x v="2"/>
    <x v="2"/>
    <s v="T-103"/>
    <x v="7"/>
    <s v="Apple iPhone 5S"/>
    <n v="2735.9520000000002"/>
    <n v="900"/>
    <n v="455.99200000000002"/>
    <n v="6"/>
    <n v="0.2"/>
    <n v="341.99399999999969"/>
    <n v="341.7939999999997"/>
    <x v="1"/>
    <m/>
  </r>
  <r>
    <n v="489"/>
    <s v="Second Class"/>
    <x v="2"/>
    <s v="Huntsville"/>
    <s v="Texas"/>
    <x v="2"/>
    <x v="2"/>
    <s v="T-103"/>
    <x v="7"/>
    <s v="Square Credit Card Reader"/>
    <n v="7.9920000000000009"/>
    <n v="150"/>
    <n v="7.9920000000000009"/>
    <n v="1"/>
    <n v="0.2"/>
    <n v="0.59940000000000015"/>
    <n v="0.39940000000000014"/>
    <x v="0"/>
    <m/>
  </r>
  <r>
    <n v="490"/>
    <s v="Second Class"/>
    <x v="2"/>
    <s v="Huntsville"/>
    <s v="Texas"/>
    <x v="2"/>
    <x v="2"/>
    <s v="T-103"/>
    <x v="11"/>
    <s v="Logitech M510 Wireless Mouse"/>
    <n v="63.984000000000009"/>
    <n v="300"/>
    <n v="31.992000000000004"/>
    <n v="2"/>
    <n v="0.2"/>
    <n v="10.397399999999998"/>
    <n v="10.197399999999998"/>
    <x v="0"/>
    <m/>
  </r>
  <r>
    <n v="491"/>
    <s v="Second Class"/>
    <x v="2"/>
    <s v="Huntsville"/>
    <s v="Texas"/>
    <x v="2"/>
    <x v="1"/>
    <s v="O-102"/>
    <x v="6"/>
    <s v="Boston 1645 Deluxe Heavier-Duty Electric Pencil Sharpener"/>
    <n v="70.367999999999995"/>
    <n v="300"/>
    <n v="35.183999999999997"/>
    <n v="2"/>
    <n v="0.2"/>
    <n v="6.1572000000000031"/>
    <n v="5.9572000000000029"/>
    <x v="0"/>
    <m/>
  </r>
  <r>
    <n v="492"/>
    <s v="Standard Class"/>
    <x v="0"/>
    <s v="Rochester"/>
    <s v="New York"/>
    <x v="3"/>
    <x v="1"/>
    <s v="O-102"/>
    <x v="4"/>
    <s v="Fellowes Officeware Wire Shelving"/>
    <n v="449.15"/>
    <n v="750"/>
    <n v="89.83"/>
    <n v="5"/>
    <n v="0"/>
    <n v="8.9829999999999899"/>
    <n v="8.9829999999999899"/>
    <x v="1"/>
    <m/>
  </r>
  <r>
    <n v="493"/>
    <s v="Standard Class"/>
    <x v="0"/>
    <s v="Rochester"/>
    <s v="New York"/>
    <x v="3"/>
    <x v="1"/>
    <s v="O-102"/>
    <x v="12"/>
    <s v="Colored Envelopes"/>
    <n v="11.07"/>
    <n v="450"/>
    <n v="3.69"/>
    <n v="3"/>
    <n v="0"/>
    <n v="5.0921999999999992"/>
    <n v="5.0921999999999992"/>
    <x v="0"/>
    <m/>
  </r>
  <r>
    <n v="494"/>
    <s v="Standard Class"/>
    <x v="0"/>
    <s v="Seattle"/>
    <s v="Washington"/>
    <x v="1"/>
    <x v="2"/>
    <s v="T-103"/>
    <x v="11"/>
    <s v="Sony Micro Vault Click 8 GB USB 2.0 Flash Drive"/>
    <n v="93.98"/>
    <n v="300"/>
    <n v="46.99"/>
    <n v="2"/>
    <n v="0"/>
    <n v="13.157200000000003"/>
    <n v="13.157200000000003"/>
    <x v="0"/>
    <m/>
  </r>
  <r>
    <n v="495"/>
    <s v="Second Class"/>
    <x v="0"/>
    <s v="Memphis"/>
    <s v="Tennessee"/>
    <x v="0"/>
    <x v="0"/>
    <s v="F-101"/>
    <x v="3"/>
    <s v="Balt Solid Wood Rectangular Table"/>
    <n v="189.88200000000001"/>
    <n v="450"/>
    <n v="63.294000000000004"/>
    <n v="3"/>
    <n v="0.4"/>
    <n v="-94.941000000000017"/>
    <n v="-95.341000000000022"/>
    <x v="0"/>
    <m/>
  </r>
  <r>
    <n v="496"/>
    <s v="Standard Class"/>
    <x v="0"/>
    <s v="Fayetteville"/>
    <s v="Arkansas"/>
    <x v="0"/>
    <x v="1"/>
    <s v="O-102"/>
    <x v="12"/>
    <s v="Strathmore #10 Envelopes, Ultimate White"/>
    <n v="105.42"/>
    <n v="300"/>
    <n v="52.71"/>
    <n v="2"/>
    <n v="0"/>
    <n v="51.655799999999999"/>
    <n v="51.655799999999999"/>
    <x v="0"/>
    <m/>
  </r>
  <r>
    <n v="497"/>
    <s v="Standard Class"/>
    <x v="0"/>
    <s v="Costa Mesa"/>
    <s v="California"/>
    <x v="1"/>
    <x v="1"/>
    <s v="O-102"/>
    <x v="8"/>
    <s v="Clear Mylar Reinforcing Strips"/>
    <n v="119.61600000000001"/>
    <n v="1200"/>
    <n v="14.952000000000002"/>
    <n v="8"/>
    <n v="0.2"/>
    <n v="40.370399999999997"/>
    <n v="40.170399999999994"/>
    <x v="2"/>
    <m/>
  </r>
  <r>
    <n v="498"/>
    <s v="Standard Class"/>
    <x v="0"/>
    <s v="Costa Mesa"/>
    <s v="California"/>
    <x v="1"/>
    <x v="0"/>
    <s v="F-101"/>
    <x v="5"/>
    <s v="Howard Miller 14-1/2&quot; Diameter Chrome Round Wall Clock"/>
    <n v="255.76"/>
    <n v="600"/>
    <n v="63.94"/>
    <n v="4"/>
    <n v="0"/>
    <n v="81.843199999999996"/>
    <n v="81.843199999999996"/>
    <x v="1"/>
    <m/>
  </r>
  <r>
    <n v="499"/>
    <s v="Standard Class"/>
    <x v="0"/>
    <s v="Costa Mesa"/>
    <s v="California"/>
    <x v="1"/>
    <x v="0"/>
    <s v="F-101"/>
    <x v="1"/>
    <s v="DMI Arturo Collection Mission-style Design Wood Chair"/>
    <n v="241.56799999999998"/>
    <n v="300"/>
    <n v="120.78399999999999"/>
    <n v="2"/>
    <n v="0.2"/>
    <n v="18.11760000000001"/>
    <n v="17.917600000000011"/>
    <x v="0"/>
    <m/>
  </r>
  <r>
    <n v="500"/>
    <s v="Standard Class"/>
    <x v="0"/>
    <s v="Costa Mesa"/>
    <s v="California"/>
    <x v="1"/>
    <x v="0"/>
    <s v="F-101"/>
    <x v="5"/>
    <s v="Deflect-O Glasstique Clear Desk Accessories"/>
    <n v="69.3"/>
    <n v="1350"/>
    <n v="7.6999999999999993"/>
    <n v="9"/>
    <n v="0"/>
    <n v="22.868999999999996"/>
    <n v="22.868999999999996"/>
    <x v="2"/>
    <m/>
  </r>
  <r>
    <n v="501"/>
    <s v="Standard Class"/>
    <x v="1"/>
    <s v="Parker"/>
    <s v="Colorado"/>
    <x v="1"/>
    <x v="1"/>
    <s v="O-102"/>
    <x v="8"/>
    <s v="Vinyl Sectional Post Binders"/>
    <n v="22.620000000000005"/>
    <n v="300"/>
    <n v="11.310000000000002"/>
    <n v="2"/>
    <n v="0.7"/>
    <n v="-15.079999999999998"/>
    <n v="-15.779999999999998"/>
    <x v="0"/>
    <m/>
  </r>
  <r>
    <n v="502"/>
    <s v="Standard Class"/>
    <x v="1"/>
    <s v="Parker"/>
    <s v="Colorado"/>
    <x v="1"/>
    <x v="1"/>
    <s v="O-102"/>
    <x v="8"/>
    <s v="GBC Standard Therm-A-Bind Covers"/>
    <n v="14.952000000000004"/>
    <n v="300"/>
    <n v="7.4760000000000018"/>
    <n v="2"/>
    <n v="0.7"/>
    <n v="-11.961599999999997"/>
    <n v="-12.661599999999996"/>
    <x v="0"/>
    <m/>
  </r>
  <r>
    <n v="503"/>
    <s v="Standard Class"/>
    <x v="1"/>
    <s v="Parker"/>
    <s v="Colorado"/>
    <x v="1"/>
    <x v="0"/>
    <s v="F-101"/>
    <x v="1"/>
    <s v="Global Troy Executive Leather Low-Back Tilter"/>
    <n v="801.5680000000001"/>
    <n v="300"/>
    <n v="400.78400000000005"/>
    <n v="2"/>
    <n v="0.2"/>
    <n v="50.097999999999985"/>
    <n v="49.897999999999982"/>
    <x v="0"/>
    <m/>
  </r>
  <r>
    <n v="504"/>
    <s v="Standard Class"/>
    <x v="1"/>
    <s v="Parker"/>
    <s v="Colorado"/>
    <x v="1"/>
    <x v="1"/>
    <s v="O-102"/>
    <x v="8"/>
    <s v="Storex Flexible Poly Binders with Double Pockets"/>
    <n v="2.3760000000000003"/>
    <n v="450"/>
    <n v="0.79200000000000015"/>
    <n v="3"/>
    <n v="0.7"/>
    <n v="-1.9007999999999998"/>
    <n v="-2.6007999999999996"/>
    <x v="0"/>
    <m/>
  </r>
  <r>
    <n v="505"/>
    <s v="Standard Class"/>
    <x v="1"/>
    <s v="Parker"/>
    <s v="Colorado"/>
    <x v="1"/>
    <x v="1"/>
    <s v="O-102"/>
    <x v="10"/>
    <s v="White Dual Perf Computer Printout Paper, 2700 Sheets, 1 Part, Heavyweight, 20 lbs., 14 7/8 x 11"/>
    <n v="32.792000000000002"/>
    <n v="150"/>
    <n v="32.792000000000002"/>
    <n v="1"/>
    <n v="0.2"/>
    <n v="11.8871"/>
    <n v="11.687100000000001"/>
    <x v="0"/>
    <m/>
  </r>
  <r>
    <n v="506"/>
    <s v="Second Class"/>
    <x v="1"/>
    <s v="New York City"/>
    <s v="New York"/>
    <x v="3"/>
    <x v="1"/>
    <s v="O-102"/>
    <x v="8"/>
    <s v="Avery Durable Slant Ring Binders, No Labels"/>
    <n v="15.920000000000002"/>
    <n v="750"/>
    <n v="3.1840000000000002"/>
    <n v="5"/>
    <n v="0.2"/>
    <n v="5.3729999999999993"/>
    <n v="5.1729999999999992"/>
    <x v="1"/>
    <m/>
  </r>
  <r>
    <n v="507"/>
    <s v="Standard Class"/>
    <x v="0"/>
    <s v="Atlanta"/>
    <s v="Georgia"/>
    <x v="0"/>
    <x v="1"/>
    <s v="O-102"/>
    <x v="6"/>
    <s v="Rogers Handheld Barrel Pencil Sharpener"/>
    <n v="2.74"/>
    <n v="150"/>
    <n v="2.74"/>
    <n v="1"/>
    <n v="0"/>
    <n v="0.73980000000000024"/>
    <n v="0.73980000000000024"/>
    <x v="0"/>
    <m/>
  </r>
  <r>
    <n v="508"/>
    <s v="Standard Class"/>
    <x v="0"/>
    <s v="Atlanta"/>
    <s v="Georgia"/>
    <x v="0"/>
    <x v="1"/>
    <s v="O-102"/>
    <x v="6"/>
    <s v="Newell 344"/>
    <n v="8.34"/>
    <n v="450"/>
    <n v="2.78"/>
    <n v="3"/>
    <n v="0"/>
    <n v="2.1683999999999997"/>
    <n v="2.1683999999999997"/>
    <x v="0"/>
    <m/>
  </r>
  <r>
    <n v="509"/>
    <s v="Standard Class"/>
    <x v="0"/>
    <s v="Atlanta"/>
    <s v="Georgia"/>
    <x v="0"/>
    <x v="1"/>
    <s v="O-102"/>
    <x v="4"/>
    <s v="Personal File Boxes with Fold-Down Carry Handle"/>
    <n v="46.74"/>
    <n v="450"/>
    <n v="15.58"/>
    <n v="3"/>
    <n v="0"/>
    <n v="11.684999999999999"/>
    <n v="11.684999999999999"/>
    <x v="0"/>
    <m/>
  </r>
  <r>
    <n v="510"/>
    <s v="Standard Class"/>
    <x v="0"/>
    <s v="Atlanta"/>
    <s v="Georgia"/>
    <x v="0"/>
    <x v="1"/>
    <s v="O-102"/>
    <x v="8"/>
    <s v="Fellowes PB500 Electric Punch Plastic Comb Binding Machine with Manual Bind"/>
    <n v="6354.95"/>
    <n v="750"/>
    <n v="1270.99"/>
    <n v="5"/>
    <n v="0"/>
    <n v="3177.4749999999999"/>
    <n v="3177.4749999999999"/>
    <x v="1"/>
    <m/>
  </r>
  <r>
    <n v="511"/>
    <s v="First Class"/>
    <x v="0"/>
    <s v="Gladstone"/>
    <s v="Missouri"/>
    <x v="2"/>
    <x v="0"/>
    <s v="F-101"/>
    <x v="5"/>
    <s v="Executive Impressions Supervisor Wall Clock"/>
    <n v="126.30000000000001"/>
    <n v="450"/>
    <n v="42.1"/>
    <n v="3"/>
    <n v="0"/>
    <n v="40.415999999999997"/>
    <n v="40.415999999999997"/>
    <x v="0"/>
    <m/>
  </r>
  <r>
    <n v="512"/>
    <s v="First Class"/>
    <x v="0"/>
    <s v="Gladstone"/>
    <s v="Missouri"/>
    <x v="2"/>
    <x v="2"/>
    <s v="T-103"/>
    <x v="11"/>
    <s v="SanDisk Cruzer 32 GB USB Flash Drive"/>
    <n v="38.04"/>
    <n v="300"/>
    <n v="19.02"/>
    <n v="2"/>
    <n v="0"/>
    <n v="12.172799999999999"/>
    <n v="12.172799999999999"/>
    <x v="0"/>
    <m/>
  </r>
  <r>
    <n v="513"/>
    <s v="First Class"/>
    <x v="0"/>
    <s v="Newark"/>
    <s v="Ohio"/>
    <x v="3"/>
    <x v="1"/>
    <s v="O-102"/>
    <x v="6"/>
    <s v="Premium Writing Pencils, Soft, #2 by Central Association for the Blind"/>
    <n v="7.1519999999999992"/>
    <n v="450"/>
    <n v="2.3839999999999999"/>
    <n v="3"/>
    <n v="0.2"/>
    <n v="0.71520000000000028"/>
    <n v="0.51520000000000032"/>
    <x v="0"/>
    <m/>
  </r>
  <r>
    <n v="514"/>
    <s v="Standard Class"/>
    <x v="0"/>
    <s v="Los Angeles"/>
    <s v="California"/>
    <x v="1"/>
    <x v="1"/>
    <s v="O-102"/>
    <x v="6"/>
    <s v="Newell 327"/>
    <n v="6.63"/>
    <n v="450"/>
    <n v="2.21"/>
    <n v="3"/>
    <n v="0"/>
    <n v="1.7901"/>
    <n v="1.7901"/>
    <x v="0"/>
    <m/>
  </r>
  <r>
    <n v="515"/>
    <s v="Standard Class"/>
    <x v="0"/>
    <s v="Los Angeles"/>
    <s v="California"/>
    <x v="1"/>
    <x v="1"/>
    <s v="O-102"/>
    <x v="6"/>
    <s v="Newell 317"/>
    <n v="5.88"/>
    <n v="300"/>
    <n v="2.94"/>
    <n v="2"/>
    <n v="0"/>
    <n v="1.7051999999999996"/>
    <n v="1.7051999999999996"/>
    <x v="0"/>
    <m/>
  </r>
  <r>
    <n v="516"/>
    <s v="Standard Class"/>
    <x v="2"/>
    <s v="Great Falls"/>
    <s v="Montana"/>
    <x v="1"/>
    <x v="2"/>
    <s v="T-103"/>
    <x v="16"/>
    <s v="Canon Image Class D660 Copier"/>
    <n v="2999.95"/>
    <n v="750"/>
    <n v="599.99"/>
    <n v="5"/>
    <n v="0"/>
    <n v="1379.9769999999999"/>
    <n v="1379.9769999999999"/>
    <x v="1"/>
    <m/>
  </r>
  <r>
    <n v="517"/>
    <s v="Standard Class"/>
    <x v="2"/>
    <s v="Great Falls"/>
    <s v="Montana"/>
    <x v="1"/>
    <x v="1"/>
    <s v="O-102"/>
    <x v="4"/>
    <s v="Advantus Rolling Storage Box"/>
    <n v="51.449999999999996"/>
    <n v="450"/>
    <n v="17.149999999999999"/>
    <n v="3"/>
    <n v="0"/>
    <n v="13.891499999999999"/>
    <n v="13.891499999999999"/>
    <x v="0"/>
    <m/>
  </r>
  <r>
    <n v="518"/>
    <s v="Standard Class"/>
    <x v="2"/>
    <s v="Great Falls"/>
    <s v="Montana"/>
    <x v="1"/>
    <x v="1"/>
    <s v="O-102"/>
    <x v="10"/>
    <s v="Great White Multi-Use Recycled Paper (20Lb. and 84 Bright)"/>
    <n v="11.96"/>
    <n v="300"/>
    <n v="5.98"/>
    <n v="2"/>
    <n v="0"/>
    <n v="5.3819999999999997"/>
    <n v="5.3819999999999997"/>
    <x v="0"/>
    <m/>
  </r>
  <r>
    <n v="519"/>
    <s v="Standard Class"/>
    <x v="2"/>
    <s v="Great Falls"/>
    <s v="Montana"/>
    <x v="1"/>
    <x v="1"/>
    <s v="O-102"/>
    <x v="4"/>
    <s v="Tennsco Single-Tier Lockers"/>
    <n v="1126.02"/>
    <n v="450"/>
    <n v="375.34"/>
    <n v="3"/>
    <n v="0"/>
    <n v="56.300999999999988"/>
    <n v="56.300999999999988"/>
    <x v="0"/>
    <m/>
  </r>
  <r>
    <n v="520"/>
    <s v="Standard Class"/>
    <x v="0"/>
    <s v="Houston"/>
    <s v="Texas"/>
    <x v="2"/>
    <x v="2"/>
    <s v="T-103"/>
    <x v="11"/>
    <s v="Verbatim 25 GB 6x Blu-ray Single Layer Recordable Disc, 25/Pack"/>
    <n v="18.391999999999999"/>
    <n v="150"/>
    <n v="18.391999999999999"/>
    <n v="1"/>
    <n v="0.2"/>
    <n v="5.2877000000000001"/>
    <n v="5.0876999999999999"/>
    <x v="0"/>
    <m/>
  </r>
  <r>
    <n v="521"/>
    <s v="Standard Class"/>
    <x v="0"/>
    <s v="Houston"/>
    <s v="Texas"/>
    <x v="2"/>
    <x v="1"/>
    <s v="O-102"/>
    <x v="4"/>
    <s v="Carina Double Wide Media Storage Towers in Natural &amp; Black"/>
    <n v="129.56800000000001"/>
    <n v="300"/>
    <n v="64.784000000000006"/>
    <n v="2"/>
    <n v="0.2"/>
    <n v="-25.91360000000001"/>
    <n v="-26.113600000000009"/>
    <x v="0"/>
    <m/>
  </r>
  <r>
    <n v="522"/>
    <s v="Standard Class"/>
    <x v="0"/>
    <s v="Houston"/>
    <s v="Texas"/>
    <x v="2"/>
    <x v="1"/>
    <s v="O-102"/>
    <x v="8"/>
    <s v="XtraLife ClearVue Slant-D Ring Binders by Cardinal"/>
    <n v="14.111999999999997"/>
    <n v="1350"/>
    <n v="1.5679999999999996"/>
    <n v="9"/>
    <n v="0.8"/>
    <n v="-21.167999999999999"/>
    <n v="-21.968"/>
    <x v="2"/>
    <m/>
  </r>
  <r>
    <n v="523"/>
    <s v="First Class"/>
    <x v="1"/>
    <s v="Detroit"/>
    <s v="Michigan"/>
    <x v="2"/>
    <x v="0"/>
    <s v="F-101"/>
    <x v="3"/>
    <s v="Balt Solid Wood Rectangular Table"/>
    <n v="210.98"/>
    <n v="300"/>
    <n v="105.49"/>
    <n v="2"/>
    <n v="0"/>
    <n v="21.097999999999985"/>
    <n v="21.097999999999985"/>
    <x v="0"/>
    <m/>
  </r>
  <r>
    <n v="524"/>
    <s v="First Class"/>
    <x v="0"/>
    <s v="Los Angeles"/>
    <s v="California"/>
    <x v="1"/>
    <x v="2"/>
    <s v="T-103"/>
    <x v="7"/>
    <s v="Motorola HK250 Universal Bluetooth Headset"/>
    <n v="55.176000000000002"/>
    <n v="450"/>
    <n v="18.391999999999999"/>
    <n v="3"/>
    <n v="0.2"/>
    <n v="-12.414599999999997"/>
    <n v="-12.614599999999996"/>
    <x v="0"/>
    <m/>
  </r>
  <r>
    <n v="525"/>
    <s v="First Class"/>
    <x v="0"/>
    <s v="Los Angeles"/>
    <s v="California"/>
    <x v="1"/>
    <x v="2"/>
    <s v="T-103"/>
    <x v="11"/>
    <s v="Imation 16GB Mini TravelDrive USB 2.0 Flash Drive"/>
    <n v="66.260000000000005"/>
    <n v="300"/>
    <n v="33.130000000000003"/>
    <n v="2"/>
    <n v="0"/>
    <n v="27.166600000000003"/>
    <n v="27.166600000000003"/>
    <x v="0"/>
    <m/>
  </r>
  <r>
    <n v="526"/>
    <s v="Standard Class"/>
    <x v="0"/>
    <s v="Lawrence"/>
    <s v="Massachusetts"/>
    <x v="3"/>
    <x v="1"/>
    <s v="O-102"/>
    <x v="13"/>
    <s v="Staples"/>
    <n v="22.200000000000003"/>
    <n v="750"/>
    <n v="4.4400000000000004"/>
    <n v="5"/>
    <n v="0"/>
    <n v="10.434000000000001"/>
    <n v="10.434000000000001"/>
    <x v="1"/>
    <m/>
  </r>
  <r>
    <n v="527"/>
    <s v="Standard Class"/>
    <x v="2"/>
    <s v="Lakeland"/>
    <s v="Florida"/>
    <x v="0"/>
    <x v="0"/>
    <s v="F-101"/>
    <x v="1"/>
    <s v="Global Commerce Series High-Back Swivel/Tilt Chairs"/>
    <n v="683.95200000000011"/>
    <n v="450"/>
    <n v="227.98400000000004"/>
    <n v="3"/>
    <n v="0.2"/>
    <n v="42.746999999999986"/>
    <n v="42.546999999999983"/>
    <x v="0"/>
    <m/>
  </r>
  <r>
    <n v="528"/>
    <s v="Standard Class"/>
    <x v="2"/>
    <s v="Lakeland"/>
    <s v="Florida"/>
    <x v="0"/>
    <x v="0"/>
    <s v="F-101"/>
    <x v="5"/>
    <s v="Eldon Expressions Desk Accessory, Wood Photo Frame, Mahogany"/>
    <n v="45.695999999999998"/>
    <n v="450"/>
    <n v="15.231999999999999"/>
    <n v="3"/>
    <n v="0.2"/>
    <n v="5.1407999999999916"/>
    <n v="4.9407999999999914"/>
    <x v="0"/>
    <m/>
  </r>
  <r>
    <n v="529"/>
    <s v="Standard Class"/>
    <x v="0"/>
    <s v="Philadelphia"/>
    <s v="Pennsylvania"/>
    <x v="3"/>
    <x v="1"/>
    <s v="O-102"/>
    <x v="4"/>
    <s v="Eldon Gobal File Keepers"/>
    <n v="36.336000000000006"/>
    <n v="450"/>
    <n v="12.112000000000002"/>
    <n v="3"/>
    <n v="0.2"/>
    <n v="-7.2672000000000043"/>
    <n v="-7.4672000000000045"/>
    <x v="0"/>
    <m/>
  </r>
  <r>
    <n v="530"/>
    <s v="Standard Class"/>
    <x v="0"/>
    <s v="Philadelphia"/>
    <s v="Pennsylvania"/>
    <x v="3"/>
    <x v="1"/>
    <s v="O-102"/>
    <x v="14"/>
    <s v="Martin Yale Chadless Opener Electric Letter Opener"/>
    <n v="666.24800000000005"/>
    <n v="150"/>
    <n v="666.24800000000005"/>
    <n v="1"/>
    <n v="0.2"/>
    <n v="-149.9058"/>
    <n v="-150.10579999999999"/>
    <x v="0"/>
    <m/>
  </r>
  <r>
    <n v="531"/>
    <s v="Standard Class"/>
    <x v="0"/>
    <s v="Philadelphia"/>
    <s v="Pennsylvania"/>
    <x v="3"/>
    <x v="1"/>
    <s v="O-102"/>
    <x v="12"/>
    <s v="White Business Envelopes with Contemporary Seam, Recycled White Business Envelopes"/>
    <n v="52.512"/>
    <n v="900"/>
    <n v="8.7520000000000007"/>
    <n v="6"/>
    <n v="0.2"/>
    <n v="19.692"/>
    <n v="19.492000000000001"/>
    <x v="1"/>
    <m/>
  </r>
  <r>
    <n v="532"/>
    <s v="Second Class"/>
    <x v="1"/>
    <s v="Los Angeles"/>
    <s v="California"/>
    <x v="1"/>
    <x v="0"/>
    <s v="F-101"/>
    <x v="1"/>
    <s v="Safco Contoured Stacking Chairs"/>
    <n v="190.72000000000003"/>
    <n v="150"/>
    <n v="190.72000000000003"/>
    <n v="1"/>
    <n v="0.2"/>
    <n v="11.919999999999987"/>
    <n v="11.719999999999988"/>
    <x v="0"/>
    <m/>
  </r>
  <r>
    <n v="533"/>
    <s v="Standard Class"/>
    <x v="0"/>
    <s v="Los Angeles"/>
    <s v="California"/>
    <x v="1"/>
    <x v="0"/>
    <s v="F-101"/>
    <x v="5"/>
    <s v="Tenex Chairmats For Use With Carpeted Floors"/>
    <n v="47.94"/>
    <n v="450"/>
    <n v="15.979999999999999"/>
    <n v="3"/>
    <n v="0"/>
    <n v="2.3969999999999985"/>
    <n v="2.3969999999999985"/>
    <x v="0"/>
    <m/>
  </r>
  <r>
    <n v="534"/>
    <s v="Second Class"/>
    <x v="0"/>
    <s v="Montgomery"/>
    <s v="Alabama"/>
    <x v="0"/>
    <x v="2"/>
    <s v="T-103"/>
    <x v="7"/>
    <s v="Panasonic KX-TG9471B"/>
    <n v="979.95"/>
    <n v="750"/>
    <n v="195.99"/>
    <n v="5"/>
    <n v="0"/>
    <n v="274.38600000000008"/>
    <n v="274.38600000000008"/>
    <x v="1"/>
    <m/>
  </r>
  <r>
    <n v="535"/>
    <s v="Second Class"/>
    <x v="0"/>
    <s v="Montgomery"/>
    <s v="Alabama"/>
    <x v="0"/>
    <x v="1"/>
    <s v="O-102"/>
    <x v="8"/>
    <s v="Presstex Flexible Ring Binders"/>
    <n v="22.75"/>
    <n v="750"/>
    <n v="4.55"/>
    <n v="5"/>
    <n v="0"/>
    <n v="11.375"/>
    <n v="11.375"/>
    <x v="1"/>
    <m/>
  </r>
  <r>
    <n v="536"/>
    <s v="Standard Class"/>
    <x v="0"/>
    <s v="Mesa"/>
    <s v="Arizona"/>
    <x v="1"/>
    <x v="1"/>
    <s v="O-102"/>
    <x v="4"/>
    <s v="Sterilite Officeware Hinged File Box"/>
    <n v="16.768000000000001"/>
    <n v="300"/>
    <n v="8.3840000000000003"/>
    <n v="2"/>
    <n v="0.2"/>
    <n v="1.4672000000000001"/>
    <n v="1.2672000000000001"/>
    <x v="0"/>
    <m/>
  </r>
  <r>
    <n v="537"/>
    <s v="Second Class"/>
    <x v="0"/>
    <s v="Chicago"/>
    <s v="Illinois"/>
    <x v="2"/>
    <x v="1"/>
    <s v="O-102"/>
    <x v="8"/>
    <s v="Premier Elliptical Ring Binder, Black"/>
    <n v="42.615999999999993"/>
    <n v="1050"/>
    <n v="6.0879999999999992"/>
    <n v="7"/>
    <n v="0.8"/>
    <n v="-68.185600000000022"/>
    <n v="-68.985600000000019"/>
    <x v="2"/>
    <m/>
  </r>
  <r>
    <n v="538"/>
    <s v="Standard Class"/>
    <x v="2"/>
    <s v="New York City"/>
    <s v="New York"/>
    <x v="3"/>
    <x v="1"/>
    <s v="O-102"/>
    <x v="8"/>
    <s v="Cardinal Poly Pocket Divider Pockets for Ring Binders"/>
    <n v="10.752000000000001"/>
    <n v="600"/>
    <n v="2.6880000000000002"/>
    <n v="4"/>
    <n v="0.2"/>
    <n v="3.359999999999999"/>
    <n v="3.1599999999999988"/>
    <x v="1"/>
    <m/>
  </r>
  <r>
    <n v="539"/>
    <s v="Standard Class"/>
    <x v="0"/>
    <s v="Henderson"/>
    <s v="Kentucky"/>
    <x v="0"/>
    <x v="1"/>
    <s v="O-102"/>
    <x v="9"/>
    <s v="Eureka The Boss Cordless Rechargeable Stick Vac"/>
    <n v="152.94"/>
    <n v="450"/>
    <n v="50.98"/>
    <n v="3"/>
    <n v="0"/>
    <n v="41.293800000000005"/>
    <n v="41.293800000000005"/>
    <x v="0"/>
    <m/>
  </r>
  <r>
    <n v="540"/>
    <s v="Standard Class"/>
    <x v="0"/>
    <s v="Henderson"/>
    <s v="Kentucky"/>
    <x v="0"/>
    <x v="0"/>
    <s v="F-101"/>
    <x v="1"/>
    <s v="Situations Contoured Folding Chairs, 4/Set"/>
    <n v="283.92"/>
    <n v="600"/>
    <n v="70.98"/>
    <n v="4"/>
    <n v="0"/>
    <n v="70.980000000000018"/>
    <n v="70.980000000000018"/>
    <x v="1"/>
    <m/>
  </r>
  <r>
    <n v="541"/>
    <s v="First Class"/>
    <x v="0"/>
    <s v="Green Bay"/>
    <s v="Wisconsin"/>
    <x v="2"/>
    <x v="2"/>
    <s v="T-103"/>
    <x v="11"/>
    <s v="Enermax Aurora Lite Keyboard"/>
    <n v="468.90000000000003"/>
    <n v="900"/>
    <n v="78.150000000000006"/>
    <n v="6"/>
    <n v="0"/>
    <n v="206.31600000000006"/>
    <n v="206.31600000000006"/>
    <x v="1"/>
    <m/>
  </r>
  <r>
    <n v="542"/>
    <s v="First Class"/>
    <x v="1"/>
    <s v="Tucson"/>
    <s v="Arizona"/>
    <x v="1"/>
    <x v="2"/>
    <s v="T-103"/>
    <x v="7"/>
    <s v="LG Electronics Tone+ HBS-730 Bluetooth Headset"/>
    <n v="380.86400000000003"/>
    <n v="1200"/>
    <n v="47.608000000000004"/>
    <n v="8"/>
    <n v="0.2"/>
    <n v="38.086400000000026"/>
    <n v="37.886400000000023"/>
    <x v="2"/>
    <m/>
  </r>
  <r>
    <n v="543"/>
    <s v="Standard Class"/>
    <x v="0"/>
    <s v="Springfield"/>
    <s v="Ohio"/>
    <x v="3"/>
    <x v="1"/>
    <s v="O-102"/>
    <x v="4"/>
    <s v="Fellowes Officeware Wire Shelving"/>
    <n v="646.77600000000007"/>
    <n v="1350"/>
    <n v="71.864000000000004"/>
    <n v="9"/>
    <n v="0.2"/>
    <n v="-145.52460000000002"/>
    <n v="-145.72460000000001"/>
    <x v="2"/>
    <m/>
  </r>
  <r>
    <n v="544"/>
    <s v="Standard Class"/>
    <x v="0"/>
    <s v="Fort Worth"/>
    <s v="Texas"/>
    <x v="2"/>
    <x v="2"/>
    <s v="T-103"/>
    <x v="11"/>
    <s v="SanDisk Cruzer 64 GB USB Flash Drive"/>
    <n v="58.112000000000002"/>
    <n v="300"/>
    <n v="29.056000000000001"/>
    <n v="2"/>
    <n v="0.2"/>
    <n v="7.263999999999994"/>
    <n v="7.0639999999999938"/>
    <x v="0"/>
    <m/>
  </r>
  <r>
    <n v="545"/>
    <s v="Standard Class"/>
    <x v="0"/>
    <s v="Fort Worth"/>
    <s v="Texas"/>
    <x v="2"/>
    <x v="2"/>
    <s v="T-103"/>
    <x v="7"/>
    <s v="Xblue XB-1670-86 X16 Small Office Telephone - Titanium"/>
    <n v="100.792"/>
    <n v="150"/>
    <n v="100.792"/>
    <n v="1"/>
    <n v="0.2"/>
    <n v="6.2995000000000019"/>
    <n v="6.0995000000000017"/>
    <x v="0"/>
    <m/>
  </r>
  <r>
    <n v="546"/>
    <s v="Standard Class"/>
    <x v="0"/>
    <s v="Fort Worth"/>
    <s v="Texas"/>
    <x v="2"/>
    <x v="0"/>
    <s v="F-101"/>
    <x v="5"/>
    <s v="Deflect-o EconoMat Studded, No Bevel Mat for Low Pile Carpeting"/>
    <n v="66.112000000000009"/>
    <n v="600"/>
    <n v="16.528000000000002"/>
    <n v="4"/>
    <n v="0.6"/>
    <n v="-84.292799999999986"/>
    <n v="-84.89279999999998"/>
    <x v="1"/>
    <m/>
  </r>
  <r>
    <n v="547"/>
    <s v="First Class"/>
    <x v="2"/>
    <s v="New York City"/>
    <s v="New York"/>
    <x v="3"/>
    <x v="1"/>
    <s v="O-102"/>
    <x v="8"/>
    <s v="Avery Printable Repositionable Plastic Tabs"/>
    <n v="41.28"/>
    <n v="900"/>
    <n v="6.88"/>
    <n v="6"/>
    <n v="0.2"/>
    <n v="13.931999999999999"/>
    <n v="13.731999999999999"/>
    <x v="1"/>
    <m/>
  </r>
  <r>
    <n v="548"/>
    <s v="First Class"/>
    <x v="2"/>
    <s v="New York City"/>
    <s v="New York"/>
    <x v="3"/>
    <x v="1"/>
    <s v="O-102"/>
    <x v="10"/>
    <s v="Xerox 1898"/>
    <n v="13.36"/>
    <n v="300"/>
    <n v="6.68"/>
    <n v="2"/>
    <n v="0"/>
    <n v="6.4127999999999998"/>
    <n v="6.4127999999999998"/>
    <x v="0"/>
    <m/>
  </r>
  <r>
    <n v="549"/>
    <s v="Second Class"/>
    <x v="1"/>
    <s v="Chicago"/>
    <s v="Illinois"/>
    <x v="2"/>
    <x v="1"/>
    <s v="O-102"/>
    <x v="4"/>
    <s v="Home/Office Personal File Carts"/>
    <n v="250.27199999999999"/>
    <n v="1350"/>
    <n v="27.808"/>
    <n v="9"/>
    <n v="0.2"/>
    <n v="15.641999999999982"/>
    <n v="15.441999999999982"/>
    <x v="2"/>
    <m/>
  </r>
  <r>
    <n v="550"/>
    <s v="Second Class"/>
    <x v="1"/>
    <s v="Chicago"/>
    <s v="Illinois"/>
    <x v="2"/>
    <x v="1"/>
    <s v="O-102"/>
    <x v="8"/>
    <s v="Flexible Leather- Look Classic Collection Ring Binder"/>
    <n v="11.363999999999997"/>
    <n v="450"/>
    <n v="3.7879999999999989"/>
    <n v="3"/>
    <n v="0.8"/>
    <n v="-17.045999999999999"/>
    <n v="-17.846"/>
    <x v="0"/>
    <m/>
  </r>
  <r>
    <n v="551"/>
    <s v="Second Class"/>
    <x v="1"/>
    <s v="Chicago"/>
    <s v="Illinois"/>
    <x v="2"/>
    <x v="1"/>
    <s v="O-102"/>
    <x v="14"/>
    <s v="Staple remover"/>
    <n v="8.7200000000000006"/>
    <n v="750"/>
    <n v="1.7440000000000002"/>
    <n v="5"/>
    <n v="0.2"/>
    <n v="-1.7440000000000015"/>
    <n v="-1.9440000000000015"/>
    <x v="1"/>
    <m/>
  </r>
  <r>
    <n v="552"/>
    <s v="Second Class"/>
    <x v="0"/>
    <s v="San Francisco"/>
    <s v="California"/>
    <x v="1"/>
    <x v="0"/>
    <s v="F-101"/>
    <x v="1"/>
    <s v="HON 5400 Series Task Chairs for Big and Tall"/>
    <n v="1121.568"/>
    <n v="300"/>
    <n v="560.78399999999999"/>
    <n v="2"/>
    <n v="0.2"/>
    <n v="0"/>
    <n v="-0.2"/>
    <x v="0"/>
    <m/>
  </r>
  <r>
    <n v="553"/>
    <s v="First Class"/>
    <x v="0"/>
    <s v="Jacksonville"/>
    <s v="Florida"/>
    <x v="0"/>
    <x v="0"/>
    <s v="F-101"/>
    <x v="5"/>
    <s v="Howard Miller 11-1/2&quot; Diameter Grantwood Wall Clock"/>
    <n v="34.504000000000005"/>
    <n v="150"/>
    <n v="34.504000000000005"/>
    <n v="1"/>
    <n v="0.2"/>
    <n v="6.0381999999999998"/>
    <n v="5.8381999999999996"/>
    <x v="0"/>
    <m/>
  </r>
  <r>
    <n v="554"/>
    <s v="Standard Class"/>
    <x v="0"/>
    <s v="Houston"/>
    <s v="Texas"/>
    <x v="2"/>
    <x v="1"/>
    <s v="O-102"/>
    <x v="13"/>
    <s v="Advantus T-Pin Paper Clips"/>
    <n v="10.824"/>
    <n v="450"/>
    <n v="3.6080000000000001"/>
    <n v="3"/>
    <n v="0.2"/>
    <n v="2.5707"/>
    <n v="2.3706999999999998"/>
    <x v="0"/>
    <m/>
  </r>
  <r>
    <n v="555"/>
    <s v="Second Class"/>
    <x v="1"/>
    <s v="Anaheim"/>
    <s v="California"/>
    <x v="1"/>
    <x v="1"/>
    <s v="O-102"/>
    <x v="4"/>
    <s v="Tennsco 16-Compartment Lockers with Coat Rack"/>
    <n v="1295.78"/>
    <n v="300"/>
    <n v="647.89"/>
    <n v="2"/>
    <n v="0"/>
    <n v="310.98720000000003"/>
    <n v="310.98720000000003"/>
    <x v="0"/>
    <m/>
  </r>
  <r>
    <n v="556"/>
    <s v="Second Class"/>
    <x v="0"/>
    <s v="Wilmington"/>
    <s v="North Carolina"/>
    <x v="0"/>
    <x v="1"/>
    <s v="O-102"/>
    <x v="6"/>
    <s v="Zebra Zazzle Fluorescent Highlighters"/>
    <n v="19.456000000000003"/>
    <n v="600"/>
    <n v="4.8640000000000008"/>
    <n v="4"/>
    <n v="0.2"/>
    <n v="3.4047999999999981"/>
    <n v="3.2047999999999979"/>
    <x v="1"/>
    <m/>
  </r>
  <r>
    <n v="557"/>
    <s v="Standard Class"/>
    <x v="0"/>
    <s v="Los Angeles"/>
    <s v="California"/>
    <x v="1"/>
    <x v="1"/>
    <s v="O-102"/>
    <x v="2"/>
    <s v="Avery 473"/>
    <n v="20.7"/>
    <n v="300"/>
    <n v="10.35"/>
    <n v="2"/>
    <n v="0"/>
    <n v="9.9359999999999999"/>
    <n v="9.9359999999999999"/>
    <x v="0"/>
    <m/>
  </r>
  <r>
    <n v="558"/>
    <s v="Standard Class"/>
    <x v="0"/>
    <s v="Los Angeles"/>
    <s v="California"/>
    <x v="1"/>
    <x v="0"/>
    <s v="F-101"/>
    <x v="3"/>
    <s v="Bretford “Just In Time” Height-Adjustable Multi-Task Work Tables"/>
    <n v="1335.68"/>
    <n v="600"/>
    <n v="333.92"/>
    <n v="4"/>
    <n v="0.2"/>
    <n v="-217.04800000000017"/>
    <n v="-217.24800000000016"/>
    <x v="1"/>
    <m/>
  </r>
  <r>
    <n v="559"/>
    <s v="Standard Class"/>
    <x v="0"/>
    <s v="Los Angeles"/>
    <s v="California"/>
    <x v="1"/>
    <x v="1"/>
    <s v="O-102"/>
    <x v="10"/>
    <s v="Xerox 226"/>
    <n v="32.400000000000006"/>
    <n v="750"/>
    <n v="6.4800000000000013"/>
    <n v="5"/>
    <n v="0"/>
    <n v="15.552000000000001"/>
    <n v="15.552000000000001"/>
    <x v="1"/>
    <m/>
  </r>
  <r>
    <n v="560"/>
    <s v="Second Class"/>
    <x v="0"/>
    <s v="San Francisco"/>
    <s v="California"/>
    <x v="1"/>
    <x v="0"/>
    <s v="F-101"/>
    <x v="5"/>
    <s v="Coloredge Poster Frame"/>
    <n v="42.599999999999994"/>
    <n v="450"/>
    <n v="14.199999999999998"/>
    <n v="3"/>
    <n v="0"/>
    <n v="16.614000000000001"/>
    <n v="16.614000000000001"/>
    <x v="0"/>
    <m/>
  </r>
  <r>
    <n v="561"/>
    <s v="Second Class"/>
    <x v="0"/>
    <s v="San Francisco"/>
    <s v="California"/>
    <x v="1"/>
    <x v="1"/>
    <s v="O-102"/>
    <x v="8"/>
    <s v="GBC Prepunched Paper, 19-Hole, for Binding Systems, 24-lb"/>
    <n v="84.056000000000012"/>
    <n v="1050"/>
    <n v="12.008000000000001"/>
    <n v="7"/>
    <n v="0.2"/>
    <n v="27.318199999999983"/>
    <n v="27.118199999999984"/>
    <x v="2"/>
    <m/>
  </r>
  <r>
    <n v="562"/>
    <s v="Second Class"/>
    <x v="0"/>
    <s v="Tampa"/>
    <s v="Florida"/>
    <x v="0"/>
    <x v="1"/>
    <s v="O-102"/>
    <x v="9"/>
    <s v="Sanitaire Vibra Groomer IR Commercial Upright Vacuum, Replacement Belts"/>
    <n v="13"/>
    <n v="750"/>
    <n v="2.6"/>
    <n v="5"/>
    <n v="0.2"/>
    <n v="1.3000000000000007"/>
    <n v="1.1000000000000008"/>
    <x v="1"/>
    <m/>
  </r>
  <r>
    <n v="563"/>
    <s v="Second Class"/>
    <x v="0"/>
    <s v="Tampa"/>
    <s v="Florida"/>
    <x v="0"/>
    <x v="0"/>
    <s v="F-101"/>
    <x v="5"/>
    <s v="Advantus Panel Wall Acrylic Frame"/>
    <n v="13.128"/>
    <n v="450"/>
    <n v="4.3760000000000003"/>
    <n v="3"/>
    <n v="0.2"/>
    <n v="3.7743000000000002"/>
    <n v="3.5743"/>
    <x v="0"/>
    <m/>
  </r>
  <r>
    <n v="564"/>
    <s v="First Class"/>
    <x v="0"/>
    <s v="Seattle"/>
    <s v="Washington"/>
    <x v="1"/>
    <x v="1"/>
    <s v="O-102"/>
    <x v="13"/>
    <s v="Alliance Big Bands Rubber Bands, 12/Pack"/>
    <n v="3.96"/>
    <n v="300"/>
    <n v="1.98"/>
    <n v="2"/>
    <n v="0"/>
    <n v="0"/>
    <n v="0"/>
    <x v="0"/>
    <m/>
  </r>
  <r>
    <n v="565"/>
    <s v="First Class"/>
    <x v="0"/>
    <s v="Seattle"/>
    <s v="Washington"/>
    <x v="1"/>
    <x v="1"/>
    <s v="O-102"/>
    <x v="2"/>
    <s v="Avery 509"/>
    <n v="2.61"/>
    <n v="150"/>
    <n v="2.61"/>
    <n v="1"/>
    <n v="0"/>
    <n v="1.2005999999999999"/>
    <n v="1.2005999999999999"/>
    <x v="0"/>
    <m/>
  </r>
  <r>
    <n v="566"/>
    <s v="First Class"/>
    <x v="0"/>
    <s v="Los Angeles"/>
    <s v="California"/>
    <x v="1"/>
    <x v="2"/>
    <s v="T-103"/>
    <x v="7"/>
    <s v="Cisco SPA301"/>
    <n v="374.37600000000003"/>
    <n v="450"/>
    <n v="124.79200000000002"/>
    <n v="3"/>
    <n v="0.2"/>
    <n v="46.796999999999983"/>
    <n v="46.59699999999998"/>
    <x v="0"/>
    <m/>
  </r>
  <r>
    <n v="567"/>
    <s v="Standard Class"/>
    <x v="1"/>
    <s v="Seattle"/>
    <s v="Washington"/>
    <x v="1"/>
    <x v="1"/>
    <s v="O-102"/>
    <x v="10"/>
    <s v="Personal Creations Ink Jet Cards and Labels"/>
    <n v="91.84"/>
    <n v="1200"/>
    <n v="11.48"/>
    <n v="8"/>
    <n v="0"/>
    <n v="45.001600000000003"/>
    <n v="45.001600000000003"/>
    <x v="2"/>
    <m/>
  </r>
  <r>
    <n v="568"/>
    <s v="Standard Class"/>
    <x v="1"/>
    <s v="Seattle"/>
    <s v="Washington"/>
    <x v="1"/>
    <x v="1"/>
    <s v="O-102"/>
    <x v="8"/>
    <s v="GBC White Gloss Covers, Plain Front"/>
    <n v="81.088000000000008"/>
    <n v="1050"/>
    <n v="11.584000000000001"/>
    <n v="7"/>
    <n v="0.2"/>
    <n v="27.3672"/>
    <n v="27.167200000000001"/>
    <x v="2"/>
    <m/>
  </r>
  <r>
    <n v="569"/>
    <s v="Standard Class"/>
    <x v="1"/>
    <s v="Seattle"/>
    <s v="Washington"/>
    <x v="1"/>
    <x v="1"/>
    <s v="O-102"/>
    <x v="10"/>
    <s v="Xerox 222"/>
    <n v="19.440000000000001"/>
    <n v="450"/>
    <n v="6.48"/>
    <n v="3"/>
    <n v="0"/>
    <n v="9.3312000000000008"/>
    <n v="9.3312000000000008"/>
    <x v="0"/>
    <m/>
  </r>
  <r>
    <n v="570"/>
    <s v="Standard Class"/>
    <x v="1"/>
    <s v="Seattle"/>
    <s v="Washington"/>
    <x v="1"/>
    <x v="0"/>
    <s v="F-101"/>
    <x v="1"/>
    <s v="Hon Every-Day Series Multi-Task Chairs"/>
    <n v="451.15199999999993"/>
    <n v="450"/>
    <n v="150.38399999999999"/>
    <n v="3"/>
    <n v="0.2"/>
    <n v="0"/>
    <n v="-0.2"/>
    <x v="0"/>
    <m/>
  </r>
  <r>
    <n v="571"/>
    <s v="Standard Class"/>
    <x v="0"/>
    <s v="New York City"/>
    <s v="New York"/>
    <x v="3"/>
    <x v="1"/>
    <s v="O-102"/>
    <x v="2"/>
    <s v="Avery 473"/>
    <n v="72.45"/>
    <n v="1050"/>
    <n v="10.35"/>
    <n v="7"/>
    <n v="0"/>
    <n v="34.775999999999996"/>
    <n v="34.775999999999996"/>
    <x v="2"/>
    <m/>
  </r>
  <r>
    <n v="572"/>
    <s v="Standard Class"/>
    <x v="0"/>
    <s v="New York City"/>
    <s v="New York"/>
    <x v="3"/>
    <x v="1"/>
    <s v="O-102"/>
    <x v="13"/>
    <s v="OIC Bulk Pack Metal Binder Clips"/>
    <n v="13.96"/>
    <n v="600"/>
    <n v="3.49"/>
    <n v="4"/>
    <n v="0"/>
    <n v="6.4215999999999998"/>
    <n v="6.4215999999999998"/>
    <x v="1"/>
    <m/>
  </r>
  <r>
    <n v="573"/>
    <s v="Standard Class"/>
    <x v="0"/>
    <s v="New York City"/>
    <s v="New York"/>
    <x v="3"/>
    <x v="1"/>
    <s v="O-102"/>
    <x v="8"/>
    <s v="Storex Dura Pro Binders"/>
    <n v="33.264000000000003"/>
    <n v="1050"/>
    <n v="4.7520000000000007"/>
    <n v="7"/>
    <n v="0.2"/>
    <n v="11.226599999999999"/>
    <n v="11.0266"/>
    <x v="2"/>
    <m/>
  </r>
  <r>
    <n v="574"/>
    <s v="Standard Class"/>
    <x v="0"/>
    <s v="New York City"/>
    <s v="New York"/>
    <x v="3"/>
    <x v="2"/>
    <s v="T-103"/>
    <x v="7"/>
    <s v="Cush Cases Heavy Duty Rugged Cover Case for Samsung Galaxy S5 - Purple"/>
    <n v="14.850000000000001"/>
    <n v="450"/>
    <n v="4.95"/>
    <n v="3"/>
    <n v="0"/>
    <n v="4.0095000000000001"/>
    <n v="4.0095000000000001"/>
    <x v="0"/>
    <m/>
  </r>
  <r>
    <n v="575"/>
    <s v="Standard Class"/>
    <x v="0"/>
    <s v="Marysville"/>
    <s v="Washington"/>
    <x v="1"/>
    <x v="1"/>
    <s v="O-102"/>
    <x v="6"/>
    <s v="Newell 332"/>
    <n v="8.82"/>
    <n v="450"/>
    <n v="2.94"/>
    <n v="3"/>
    <n v="0"/>
    <n v="2.3814000000000002"/>
    <n v="2.3814000000000002"/>
    <x v="0"/>
    <m/>
  </r>
  <r>
    <n v="576"/>
    <s v="Second Class"/>
    <x v="0"/>
    <s v="Long Beach"/>
    <s v="California"/>
    <x v="1"/>
    <x v="1"/>
    <s v="O-102"/>
    <x v="10"/>
    <s v="Personal Creations Ink Jet Cards and Labels"/>
    <n v="160.72"/>
    <n v="2100"/>
    <n v="11.48"/>
    <n v="14"/>
    <n v="0"/>
    <n v="78.752800000000008"/>
    <n v="78.752800000000008"/>
    <x v="3"/>
    <m/>
  </r>
  <r>
    <n v="577"/>
    <s v="Second Class"/>
    <x v="0"/>
    <s v="Long Beach"/>
    <s v="California"/>
    <x v="1"/>
    <x v="1"/>
    <s v="O-102"/>
    <x v="10"/>
    <s v="Rediform S.O.S. Phone Message Books"/>
    <n v="19.920000000000002"/>
    <n v="600"/>
    <n v="4.9800000000000004"/>
    <n v="4"/>
    <n v="0"/>
    <n v="9.7608000000000015"/>
    <n v="9.7608000000000015"/>
    <x v="1"/>
    <m/>
  </r>
  <r>
    <n v="578"/>
    <s v="Second Class"/>
    <x v="0"/>
    <s v="Long Beach"/>
    <s v="California"/>
    <x v="1"/>
    <x v="1"/>
    <s v="O-102"/>
    <x v="14"/>
    <s v="Acme Value Line Scissors"/>
    <n v="7.3"/>
    <n v="300"/>
    <n v="3.65"/>
    <n v="2"/>
    <n v="0"/>
    <n v="2.1899999999999995"/>
    <n v="2.1899999999999995"/>
    <x v="0"/>
    <m/>
  </r>
  <r>
    <n v="579"/>
    <s v="Standard Class"/>
    <x v="0"/>
    <s v="Chicago"/>
    <s v="Illinois"/>
    <x v="2"/>
    <x v="1"/>
    <s v="O-102"/>
    <x v="4"/>
    <s v="Trav-L-File Heavy-Duty Shuttle II, Black"/>
    <n v="69.712000000000003"/>
    <n v="300"/>
    <n v="34.856000000000002"/>
    <n v="2"/>
    <n v="0.2"/>
    <n v="8.7139999999999951"/>
    <n v="8.5139999999999958"/>
    <x v="0"/>
    <m/>
  </r>
  <r>
    <n v="580"/>
    <s v="Standard Class"/>
    <x v="0"/>
    <s v="Chicago"/>
    <s v="Illinois"/>
    <x v="2"/>
    <x v="0"/>
    <s v="F-101"/>
    <x v="5"/>
    <s v="Contract Clock, 14&quot;, Brown"/>
    <n v="8.7919999999999998"/>
    <n v="150"/>
    <n v="8.7919999999999998"/>
    <n v="1"/>
    <n v="0.6"/>
    <n v="-5.7148000000000003"/>
    <n v="-6.3148"/>
    <x v="0"/>
    <m/>
  </r>
  <r>
    <n v="581"/>
    <s v="Standard Class"/>
    <x v="0"/>
    <s v="Los Angeles"/>
    <s v="California"/>
    <x v="1"/>
    <x v="1"/>
    <s v="O-102"/>
    <x v="14"/>
    <s v="Martin-Yale Premier Letter Opener"/>
    <n v="51.52"/>
    <n v="600"/>
    <n v="12.88"/>
    <n v="4"/>
    <n v="0"/>
    <n v="1.5456000000000003"/>
    <n v="1.5456000000000003"/>
    <x v="1"/>
    <m/>
  </r>
  <r>
    <n v="582"/>
    <s v="Standard Class"/>
    <x v="0"/>
    <s v="Denver"/>
    <s v="Colorado"/>
    <x v="1"/>
    <x v="2"/>
    <s v="T-103"/>
    <x v="7"/>
    <s v="GE 30524EE4"/>
    <n v="470.37600000000009"/>
    <n v="450"/>
    <n v="156.79200000000003"/>
    <n v="3"/>
    <n v="0.2"/>
    <n v="52.917299999999955"/>
    <n v="52.717299999999952"/>
    <x v="0"/>
    <m/>
  </r>
  <r>
    <n v="583"/>
    <s v="Standard Class"/>
    <x v="0"/>
    <s v="Denver"/>
    <s v="Colorado"/>
    <x v="1"/>
    <x v="2"/>
    <s v="T-103"/>
    <x v="7"/>
    <s v="AT&amp;T SB67148 SynJ"/>
    <n v="105.584"/>
    <n v="300"/>
    <n v="52.792000000000002"/>
    <n v="2"/>
    <n v="0.2"/>
    <n v="9.2386000000000053"/>
    <n v="9.038600000000006"/>
    <x v="0"/>
    <m/>
  </r>
  <r>
    <n v="584"/>
    <s v="Standard Class"/>
    <x v="0"/>
    <s v="Denver"/>
    <s v="Colorado"/>
    <x v="1"/>
    <x v="1"/>
    <s v="O-102"/>
    <x v="9"/>
    <s v="Fellowes Basic Home/Office Series Surge Protectors"/>
    <n v="31.152000000000001"/>
    <n v="450"/>
    <n v="10.384"/>
    <n v="3"/>
    <n v="0.2"/>
    <n v="3.5045999999999964"/>
    <n v="3.3045999999999962"/>
    <x v="0"/>
    <m/>
  </r>
  <r>
    <n v="585"/>
    <s v="Standard Class"/>
    <x v="0"/>
    <s v="Denver"/>
    <s v="Colorado"/>
    <x v="1"/>
    <x v="1"/>
    <s v="O-102"/>
    <x v="8"/>
    <s v="Recycled Pressboard Report Cover with Reinforced Top Hinge"/>
    <n v="6.7830000000000004"/>
    <n v="1050"/>
    <n v="0.96900000000000008"/>
    <n v="7"/>
    <n v="0.7"/>
    <n v="-4.7480999999999973"/>
    <n v="-5.4480999999999975"/>
    <x v="2"/>
    <m/>
  </r>
  <r>
    <n v="586"/>
    <s v="Standard Class"/>
    <x v="0"/>
    <s v="Denver"/>
    <s v="Colorado"/>
    <x v="1"/>
    <x v="2"/>
    <s v="T-103"/>
    <x v="7"/>
    <s v="Jabra BIZ 2300 Duo QD Duo Corded Headset"/>
    <n v="406.36799999999999"/>
    <n v="600"/>
    <n v="101.592"/>
    <n v="4"/>
    <n v="0.2"/>
    <n v="30.477599999999981"/>
    <n v="30.277599999999982"/>
    <x v="1"/>
    <m/>
  </r>
  <r>
    <n v="587"/>
    <s v="Standard Class"/>
    <x v="0"/>
    <s v="Richmond"/>
    <s v="Kentucky"/>
    <x v="0"/>
    <x v="0"/>
    <s v="F-101"/>
    <x v="1"/>
    <s v="Novimex High-Tech Fabric Mesh Task Chair"/>
    <n v="70.98"/>
    <n v="150"/>
    <n v="70.98"/>
    <n v="1"/>
    <n v="0"/>
    <n v="4.968599999999995"/>
    <n v="4.968599999999995"/>
    <x v="0"/>
    <m/>
  </r>
  <r>
    <n v="588"/>
    <s v="Standard Class"/>
    <x v="0"/>
    <s v="Richmond"/>
    <s v="Kentucky"/>
    <x v="0"/>
    <x v="1"/>
    <s v="O-102"/>
    <x v="2"/>
    <s v="Dot Matrix Printer Tape Reel Labels, White, 5000/Box"/>
    <n v="294.93"/>
    <n v="450"/>
    <n v="98.31"/>
    <n v="3"/>
    <n v="0"/>
    <n v="144.51570000000001"/>
    <n v="144.51570000000001"/>
    <x v="0"/>
    <m/>
  </r>
  <r>
    <n v="589"/>
    <s v="Standard Class"/>
    <x v="0"/>
    <s v="Salem"/>
    <s v="Oregon"/>
    <x v="1"/>
    <x v="2"/>
    <s v="T-103"/>
    <x v="7"/>
    <s v="i.Sound Portable Power - 8000 mAh"/>
    <n v="84.784000000000006"/>
    <n v="300"/>
    <n v="42.392000000000003"/>
    <n v="2"/>
    <n v="0.2"/>
    <n v="-20.136200000000006"/>
    <n v="-20.336200000000005"/>
    <x v="0"/>
    <m/>
  </r>
  <r>
    <n v="590"/>
    <s v="Standard Class"/>
    <x v="0"/>
    <s v="Salem"/>
    <s v="Oregon"/>
    <x v="1"/>
    <x v="1"/>
    <s v="O-102"/>
    <x v="10"/>
    <s v="Xerox 225"/>
    <n v="20.736000000000004"/>
    <n v="600"/>
    <n v="5.1840000000000011"/>
    <n v="4"/>
    <n v="0.2"/>
    <n v="7.2576000000000001"/>
    <n v="7.0575999999999999"/>
    <x v="1"/>
    <m/>
  </r>
  <r>
    <n v="591"/>
    <s v="Standard Class"/>
    <x v="0"/>
    <s v="Salem"/>
    <s v="Oregon"/>
    <x v="1"/>
    <x v="1"/>
    <s v="O-102"/>
    <x v="8"/>
    <s v="Clear Mylar Reinforcing Strips"/>
    <n v="16.821000000000005"/>
    <n v="450"/>
    <n v="5.607000000000002"/>
    <n v="3"/>
    <n v="0.7"/>
    <n v="-12.896100000000004"/>
    <n v="-13.596100000000003"/>
    <x v="0"/>
    <m/>
  </r>
  <r>
    <n v="592"/>
    <s v="Standard Class"/>
    <x v="0"/>
    <s v="Salem"/>
    <s v="Oregon"/>
    <x v="1"/>
    <x v="1"/>
    <s v="O-102"/>
    <x v="10"/>
    <s v="Xerox 1894"/>
    <n v="10.368000000000002"/>
    <n v="300"/>
    <n v="5.1840000000000011"/>
    <n v="2"/>
    <n v="0.2"/>
    <n v="3.6288"/>
    <n v="3.4287999999999998"/>
    <x v="0"/>
    <m/>
  </r>
  <r>
    <n v="593"/>
    <s v="Standard Class"/>
    <x v="0"/>
    <s v="Laredo"/>
    <s v="Texas"/>
    <x v="2"/>
    <x v="1"/>
    <s v="O-102"/>
    <x v="6"/>
    <s v="Newell 312"/>
    <n v="9.3439999999999994"/>
    <n v="300"/>
    <n v="4.6719999999999997"/>
    <n v="2"/>
    <n v="0.2"/>
    <n v="1.1679999999999997"/>
    <n v="0.96799999999999975"/>
    <x v="0"/>
    <m/>
  </r>
  <r>
    <n v="594"/>
    <s v="Standard Class"/>
    <x v="0"/>
    <s v="Laredo"/>
    <s v="Texas"/>
    <x v="2"/>
    <x v="2"/>
    <s v="T-103"/>
    <x v="11"/>
    <s v="Memorex Micro Travel Drive 8 GB"/>
    <n v="31.200000000000003"/>
    <n v="450"/>
    <n v="10.4"/>
    <n v="3"/>
    <n v="0.2"/>
    <n v="9.7499999999999964"/>
    <n v="9.5499999999999972"/>
    <x v="0"/>
    <m/>
  </r>
  <r>
    <n v="595"/>
    <s v="Standard Class"/>
    <x v="0"/>
    <s v="San Diego"/>
    <s v="California"/>
    <x v="1"/>
    <x v="1"/>
    <s v="O-102"/>
    <x v="9"/>
    <s v="Fellowes Superior 10 Outlet Split Surge Protector"/>
    <n v="76.12"/>
    <n v="300"/>
    <n v="38.06"/>
    <n v="2"/>
    <n v="0"/>
    <n v="22.074799999999996"/>
    <n v="22.074799999999996"/>
    <x v="0"/>
    <m/>
  </r>
  <r>
    <n v="596"/>
    <s v="Standard Class"/>
    <x v="0"/>
    <s v="San Diego"/>
    <s v="California"/>
    <x v="1"/>
    <x v="2"/>
    <s v="T-103"/>
    <x v="16"/>
    <s v="Sharp AL-1530CS Digital Copier"/>
    <n v="1199.9760000000001"/>
    <n v="450"/>
    <n v="399.99200000000002"/>
    <n v="3"/>
    <n v="0.2"/>
    <n v="434.99130000000002"/>
    <n v="434.79130000000004"/>
    <x v="0"/>
    <m/>
  </r>
  <r>
    <n v="597"/>
    <s v="Standard Class"/>
    <x v="0"/>
    <s v="San Diego"/>
    <s v="California"/>
    <x v="1"/>
    <x v="2"/>
    <s v="T-103"/>
    <x v="7"/>
    <s v="AT&amp;T 1070 Corded Phone"/>
    <n v="445.96000000000004"/>
    <n v="750"/>
    <n v="89.192000000000007"/>
    <n v="5"/>
    <n v="0.2"/>
    <n v="55.744999999999948"/>
    <n v="55.544999999999945"/>
    <x v="1"/>
    <m/>
  </r>
  <r>
    <n v="598"/>
    <s v="Standard Class"/>
    <x v="0"/>
    <s v="San Diego"/>
    <s v="California"/>
    <x v="1"/>
    <x v="0"/>
    <s v="F-101"/>
    <x v="5"/>
    <s v="Dana Halogen Swing-Arm Architect Lamp"/>
    <n v="327.76"/>
    <n v="1200"/>
    <n v="40.97"/>
    <n v="8"/>
    <n v="0"/>
    <n v="91.772800000000018"/>
    <n v="91.772800000000018"/>
    <x v="2"/>
    <m/>
  </r>
  <r>
    <n v="599"/>
    <s v="First Class"/>
    <x v="0"/>
    <s v="Philadelphia"/>
    <s v="Pennsylvania"/>
    <x v="3"/>
    <x v="1"/>
    <s v="O-102"/>
    <x v="14"/>
    <s v="Acme Stainless Steel Office Snips"/>
    <n v="11.632"/>
    <n v="300"/>
    <n v="5.8159999999999998"/>
    <n v="2"/>
    <n v="0.2"/>
    <n v="1.0178000000000007"/>
    <n v="0.81780000000000075"/>
    <x v="0"/>
    <m/>
  </r>
  <r>
    <n v="600"/>
    <s v="Standard Class"/>
    <x v="0"/>
    <s v="Philadelphia"/>
    <s v="Pennsylvania"/>
    <x v="3"/>
    <x v="2"/>
    <s v="T-103"/>
    <x v="7"/>
    <s v="Mophie Juice Pack Helium for iPhone"/>
    <n v="143.98199999999997"/>
    <n v="450"/>
    <n v="47.993999999999993"/>
    <n v="3"/>
    <n v="0.4"/>
    <n v="-28.796400000000006"/>
    <n v="-29.196400000000004"/>
    <x v="0"/>
    <m/>
  </r>
  <r>
    <n v="601"/>
    <s v="Standard Class"/>
    <x v="0"/>
    <s v="Philadelphia"/>
    <s v="Pennsylvania"/>
    <x v="3"/>
    <x v="2"/>
    <s v="T-103"/>
    <x v="7"/>
    <s v="GE 2-Jack Phone Line Splitter"/>
    <n v="494.37599999999998"/>
    <n v="600"/>
    <n v="123.59399999999999"/>
    <n v="4"/>
    <n v="0.4"/>
    <n v="-115.35440000000006"/>
    <n v="-115.75440000000006"/>
    <x v="1"/>
    <m/>
  </r>
  <r>
    <n v="602"/>
    <s v="Standard Class"/>
    <x v="0"/>
    <s v="Philadelphia"/>
    <s v="Pennsylvania"/>
    <x v="3"/>
    <x v="1"/>
    <s v="O-102"/>
    <x v="14"/>
    <s v="Acme Value Line Scissors"/>
    <n v="5.84"/>
    <n v="300"/>
    <n v="2.92"/>
    <n v="2"/>
    <n v="0.2"/>
    <n v="0.72999999999999954"/>
    <n v="0.52999999999999958"/>
    <x v="0"/>
    <m/>
  </r>
  <r>
    <n v="603"/>
    <s v="Standard Class"/>
    <x v="0"/>
    <s v="Tampa"/>
    <s v="Florida"/>
    <x v="0"/>
    <x v="1"/>
    <s v="O-102"/>
    <x v="4"/>
    <s v="Hot File 7-Pocket, Floor Stand"/>
    <n v="142.77600000000001"/>
    <n v="150"/>
    <n v="142.77600000000001"/>
    <n v="1"/>
    <n v="0.2"/>
    <n v="17.84699999999998"/>
    <n v="17.646999999999981"/>
    <x v="0"/>
    <m/>
  </r>
  <r>
    <n v="604"/>
    <s v="Standard Class"/>
    <x v="0"/>
    <s v="Tampa"/>
    <s v="Florida"/>
    <x v="0"/>
    <x v="0"/>
    <s v="F-101"/>
    <x v="5"/>
    <s v="Eldon Expressions Desk Accessory, Wood Photo Frame, Mahogany"/>
    <n v="45.695999999999998"/>
    <n v="450"/>
    <n v="15.231999999999999"/>
    <n v="3"/>
    <n v="0.2"/>
    <n v="5.1407999999999916"/>
    <n v="4.9407999999999914"/>
    <x v="0"/>
    <m/>
  </r>
  <r>
    <n v="605"/>
    <s v="Standard Class"/>
    <x v="0"/>
    <s v="Tampa"/>
    <s v="Florida"/>
    <x v="0"/>
    <x v="1"/>
    <s v="O-102"/>
    <x v="8"/>
    <s v="Insertable Tab Post Binder Dividers"/>
    <n v="7.218"/>
    <n v="450"/>
    <n v="2.4060000000000001"/>
    <n v="3"/>
    <n v="0.7"/>
    <n v="-5.5338000000000012"/>
    <n v="-6.2338000000000013"/>
    <x v="0"/>
    <m/>
  </r>
  <r>
    <n v="606"/>
    <s v="Standard Class"/>
    <x v="0"/>
    <s v="Tampa"/>
    <s v="Florida"/>
    <x v="0"/>
    <x v="1"/>
    <s v="O-102"/>
    <x v="8"/>
    <s v="GBC VeloBinder Manual Binding System"/>
    <n v="43.188000000000009"/>
    <n v="600"/>
    <n v="10.797000000000002"/>
    <n v="4"/>
    <n v="0.7"/>
    <n v="-31.671199999999999"/>
    <n v="-32.371200000000002"/>
    <x v="1"/>
    <m/>
  </r>
  <r>
    <n v="607"/>
    <s v="Standard Class"/>
    <x v="0"/>
    <s v="Tampa"/>
    <s v="Florida"/>
    <x v="0"/>
    <x v="1"/>
    <s v="O-102"/>
    <x v="10"/>
    <s v="Xerox 1889"/>
    <n v="131.904"/>
    <n v="450"/>
    <n v="43.967999999999996"/>
    <n v="3"/>
    <n v="0.2"/>
    <n v="47.815200000000004"/>
    <n v="47.615200000000002"/>
    <x v="0"/>
    <m/>
  </r>
  <r>
    <n v="608"/>
    <s v="Standard Class"/>
    <x v="0"/>
    <s v="Philadelphia"/>
    <s v="Pennsylvania"/>
    <x v="3"/>
    <x v="1"/>
    <s v="O-102"/>
    <x v="8"/>
    <s v="Angle-D Ring Binders"/>
    <n v="3.2820000000000005"/>
    <n v="300"/>
    <n v="1.6410000000000002"/>
    <n v="2"/>
    <n v="0.7"/>
    <n v="-2.6256000000000004"/>
    <n v="-3.3256000000000006"/>
    <x v="0"/>
    <m/>
  </r>
  <r>
    <n v="609"/>
    <s v="Standard Class"/>
    <x v="0"/>
    <s v="Philadelphia"/>
    <s v="Pennsylvania"/>
    <x v="3"/>
    <x v="1"/>
    <s v="O-102"/>
    <x v="6"/>
    <s v="Newell 317"/>
    <n v="21.167999999999999"/>
    <n v="1350"/>
    <n v="2.3519999999999999"/>
    <n v="9"/>
    <n v="0.2"/>
    <n v="2.3813999999999984"/>
    <n v="2.1813999999999982"/>
    <x v="2"/>
    <m/>
  </r>
  <r>
    <n v="610"/>
    <s v="Standard Class"/>
    <x v="0"/>
    <s v="Philadelphia"/>
    <s v="Pennsylvania"/>
    <x v="3"/>
    <x v="2"/>
    <s v="T-103"/>
    <x v="7"/>
    <s v="Motorola L804"/>
    <n v="55.188000000000002"/>
    <n v="300"/>
    <n v="27.594000000000001"/>
    <n v="2"/>
    <n v="0.4"/>
    <n v="-10.117800000000003"/>
    <n v="-10.517800000000003"/>
    <x v="0"/>
    <m/>
  </r>
  <r>
    <n v="611"/>
    <s v="First Class"/>
    <x v="1"/>
    <s v="Dallas"/>
    <s v="Texas"/>
    <x v="2"/>
    <x v="2"/>
    <s v="T-103"/>
    <x v="7"/>
    <s v="Nortel Meridian M3904 Professional Digital phone"/>
    <n v="369.57600000000002"/>
    <n v="450"/>
    <n v="123.19200000000001"/>
    <n v="3"/>
    <n v="0.2"/>
    <n v="41.577299999999951"/>
    <n v="41.377299999999948"/>
    <x v="0"/>
    <m/>
  </r>
  <r>
    <n v="612"/>
    <s v="First Class"/>
    <x v="1"/>
    <s v="Dallas"/>
    <s v="Texas"/>
    <x v="2"/>
    <x v="1"/>
    <s v="O-102"/>
    <x v="2"/>
    <s v="Avery 493"/>
    <n v="15.712000000000002"/>
    <n v="600"/>
    <n v="3.9280000000000004"/>
    <n v="4"/>
    <n v="0.2"/>
    <n v="5.6955999999999989"/>
    <n v="5.4955999999999987"/>
    <x v="1"/>
    <m/>
  </r>
  <r>
    <n v="613"/>
    <s v="Second Class"/>
    <x v="1"/>
    <s v="Philadelphia"/>
    <s v="Pennsylvania"/>
    <x v="3"/>
    <x v="1"/>
    <s v="O-102"/>
    <x v="10"/>
    <s v="Xerox 1972"/>
    <n v="8.4480000000000004"/>
    <n v="300"/>
    <n v="4.2240000000000002"/>
    <n v="2"/>
    <n v="0.2"/>
    <n v="2.6399999999999997"/>
    <n v="2.4399999999999995"/>
    <x v="0"/>
    <m/>
  </r>
  <r>
    <n v="614"/>
    <s v="Second Class"/>
    <x v="1"/>
    <s v="Philadelphia"/>
    <s v="Pennsylvania"/>
    <x v="3"/>
    <x v="2"/>
    <s v="T-103"/>
    <x v="7"/>
    <s v="Cisco 8x8 Inc. 6753i IP Business Phone System"/>
    <n v="728.94600000000003"/>
    <n v="1350"/>
    <n v="80.994"/>
    <n v="9"/>
    <n v="0.4"/>
    <n v="-157.93830000000008"/>
    <n v="-158.33830000000009"/>
    <x v="2"/>
    <m/>
  </r>
  <r>
    <n v="615"/>
    <s v="Second Class"/>
    <x v="0"/>
    <s v="Grove City"/>
    <s v="Ohio"/>
    <x v="3"/>
    <x v="2"/>
    <s v="T-103"/>
    <x v="7"/>
    <s v="PureGear Roll-On Screen Protector"/>
    <n v="119.93999999999998"/>
    <n v="1500"/>
    <n v="11.993999999999998"/>
    <n v="10"/>
    <n v="0.4"/>
    <n v="15.99199999999999"/>
    <n v="15.59199999999999"/>
    <x v="2"/>
    <m/>
  </r>
  <r>
    <n v="616"/>
    <s v="Second Class"/>
    <x v="0"/>
    <s v="Grove City"/>
    <s v="Ohio"/>
    <x v="3"/>
    <x v="1"/>
    <s v="O-102"/>
    <x v="8"/>
    <s v="Prestige Round Ring Binders"/>
    <n v="3.6480000000000006"/>
    <n v="300"/>
    <n v="1.8240000000000003"/>
    <n v="2"/>
    <n v="0.7"/>
    <n v="-2.7967999999999993"/>
    <n v="-3.4967999999999995"/>
    <x v="0"/>
    <m/>
  </r>
  <r>
    <n v="617"/>
    <s v="Second Class"/>
    <x v="1"/>
    <s v="New York City"/>
    <s v="New York"/>
    <x v="3"/>
    <x v="0"/>
    <s v="F-101"/>
    <x v="5"/>
    <s v="DAX Metal Frame, Desktop, Stepped-Edge"/>
    <n v="40.479999999999997"/>
    <n v="300"/>
    <n v="20.239999999999998"/>
    <n v="2"/>
    <n v="0"/>
    <n v="15.787199999999999"/>
    <n v="15.787199999999999"/>
    <x v="0"/>
    <m/>
  </r>
  <r>
    <n v="618"/>
    <s v="Second Class"/>
    <x v="1"/>
    <s v="New York City"/>
    <s v="New York"/>
    <x v="3"/>
    <x v="0"/>
    <s v="F-101"/>
    <x v="5"/>
    <s v="DAX Value U-Channel Document Frames, Easel Back"/>
    <n v="9.94"/>
    <n v="300"/>
    <n v="4.97"/>
    <n v="2"/>
    <n v="0"/>
    <n v="3.0813999999999995"/>
    <n v="3.0813999999999995"/>
    <x v="0"/>
    <m/>
  </r>
  <r>
    <n v="619"/>
    <s v="Second Class"/>
    <x v="1"/>
    <s v="New York City"/>
    <s v="New York"/>
    <x v="3"/>
    <x v="1"/>
    <s v="O-102"/>
    <x v="8"/>
    <s v="Recycled Easel Ring Binders"/>
    <n v="107.42400000000001"/>
    <n v="1350"/>
    <n v="11.936"/>
    <n v="9"/>
    <n v="0.2"/>
    <n v="33.569999999999986"/>
    <n v="33.369999999999983"/>
    <x v="2"/>
    <m/>
  </r>
  <r>
    <n v="620"/>
    <s v="Second Class"/>
    <x v="1"/>
    <s v="New York City"/>
    <s v="New York"/>
    <x v="3"/>
    <x v="2"/>
    <s v="T-103"/>
    <x v="7"/>
    <s v="Grandstream GXP1160 VoIP phone"/>
    <n v="37.909999999999997"/>
    <n v="150"/>
    <n v="37.909999999999997"/>
    <n v="1"/>
    <n v="0"/>
    <n v="10.993899999999996"/>
    <n v="10.993899999999996"/>
    <x v="0"/>
    <m/>
  </r>
  <r>
    <n v="621"/>
    <s v="Second Class"/>
    <x v="1"/>
    <s v="New York City"/>
    <s v="New York"/>
    <x v="3"/>
    <x v="0"/>
    <s v="F-101"/>
    <x v="5"/>
    <s v="Seth Thomas 14&quot; Putty-Colored Wall Clock"/>
    <n v="88.02"/>
    <n v="450"/>
    <n v="29.34"/>
    <n v="3"/>
    <n v="0"/>
    <n v="27.286199999999994"/>
    <n v="27.286199999999994"/>
    <x v="0"/>
    <m/>
  </r>
  <r>
    <n v="622"/>
    <s v="Standard Class"/>
    <x v="0"/>
    <s v="Chicago"/>
    <s v="Illinois"/>
    <x v="2"/>
    <x v="1"/>
    <s v="O-102"/>
    <x v="8"/>
    <s v="Cardinal Slant-D Ring Binder, Heavy Gauge Vinyl"/>
    <n v="8.6899999999999977"/>
    <n v="750"/>
    <n v="1.7379999999999995"/>
    <n v="5"/>
    <n v="0.8"/>
    <n v="-14.773"/>
    <n v="-15.573"/>
    <x v="1"/>
    <m/>
  </r>
  <r>
    <n v="623"/>
    <s v="Standard Class"/>
    <x v="1"/>
    <s v="Dearborn"/>
    <s v="Michigan"/>
    <x v="2"/>
    <x v="0"/>
    <s v="F-101"/>
    <x v="1"/>
    <s v="Global Manager's Adjustable Task Chair, Storm"/>
    <n v="301.95999999999998"/>
    <n v="300"/>
    <n v="150.97999999999999"/>
    <n v="2"/>
    <n v="0"/>
    <n v="87.568399999999968"/>
    <n v="87.568399999999968"/>
    <x v="0"/>
    <m/>
  </r>
  <r>
    <n v="624"/>
    <s v="Standard Class"/>
    <x v="1"/>
    <s v="Dearborn"/>
    <s v="Michigan"/>
    <x v="2"/>
    <x v="1"/>
    <s v="O-102"/>
    <x v="9"/>
    <s v="Honeywell Enviracaire Portable HEPA Air Cleaner for up to 10 x 16 Room"/>
    <n v="555.21"/>
    <n v="750"/>
    <n v="111.042"/>
    <n v="5"/>
    <n v="0.1"/>
    <n v="178.90100000000001"/>
    <n v="178.80100000000002"/>
    <x v="1"/>
    <m/>
  </r>
  <r>
    <n v="625"/>
    <s v="Standard Class"/>
    <x v="1"/>
    <s v="Dearborn"/>
    <s v="Michigan"/>
    <x v="2"/>
    <x v="1"/>
    <s v="O-102"/>
    <x v="4"/>
    <s v="Mini 13-1/2 Capacity Data Binder Rack, Pearl"/>
    <n v="523.48"/>
    <n v="600"/>
    <n v="130.87"/>
    <n v="4"/>
    <n v="0"/>
    <n v="130.87"/>
    <n v="130.87"/>
    <x v="1"/>
    <m/>
  </r>
  <r>
    <n v="626"/>
    <s v="Standard Class"/>
    <x v="1"/>
    <s v="Dearborn"/>
    <s v="Michigan"/>
    <x v="2"/>
    <x v="1"/>
    <s v="O-102"/>
    <x v="6"/>
    <s v="BOSTON Model 1800 Electric Pencil Sharpeners, Putty/Woodgrain"/>
    <n v="161.82"/>
    <n v="1350"/>
    <n v="17.98"/>
    <n v="9"/>
    <n v="0"/>
    <n v="46.927799999999984"/>
    <n v="46.927799999999984"/>
    <x v="2"/>
    <m/>
  </r>
  <r>
    <n v="627"/>
    <s v="Standard Class"/>
    <x v="2"/>
    <s v="New York City"/>
    <s v="New York"/>
    <x v="3"/>
    <x v="0"/>
    <s v="F-101"/>
    <x v="5"/>
    <s v="Master Caster Door Stop, Brown"/>
    <n v="35.56"/>
    <n v="1050"/>
    <n v="5.08"/>
    <n v="7"/>
    <n v="0"/>
    <n v="12.090399999999999"/>
    <n v="12.090399999999999"/>
    <x v="2"/>
    <m/>
  </r>
  <r>
    <n v="628"/>
    <s v="Standard Class"/>
    <x v="0"/>
    <s v="Seattle"/>
    <s v="Washington"/>
    <x v="1"/>
    <x v="1"/>
    <s v="O-102"/>
    <x v="9"/>
    <s v="Belkin Premiere Surge Master II 8-outlet surge protector"/>
    <n v="97.16"/>
    <n v="300"/>
    <n v="48.58"/>
    <n v="2"/>
    <n v="0"/>
    <n v="28.176399999999987"/>
    <n v="28.176399999999987"/>
    <x v="0"/>
    <m/>
  </r>
  <r>
    <n v="629"/>
    <s v="Standard Class"/>
    <x v="0"/>
    <s v="San Francisco"/>
    <s v="California"/>
    <x v="1"/>
    <x v="1"/>
    <s v="O-102"/>
    <x v="8"/>
    <s v="Acco Pressboard Covers with Storage Hooks, 9 1/2&quot; x 11&quot;, Executive Red"/>
    <n v="15.24"/>
    <n v="750"/>
    <n v="3.048"/>
    <n v="5"/>
    <n v="0.2"/>
    <n v="5.1434999999999977"/>
    <n v="4.9434999999999976"/>
    <x v="1"/>
    <m/>
  </r>
  <r>
    <n v="630"/>
    <s v="Standard Class"/>
    <x v="0"/>
    <s v="San Francisco"/>
    <s v="California"/>
    <x v="1"/>
    <x v="1"/>
    <s v="O-102"/>
    <x v="10"/>
    <s v="Ampad Gold Fibre Wirebound Steno Books, 6&quot; x 9&quot;, Gregg Ruled"/>
    <n v="13.23"/>
    <n v="450"/>
    <n v="4.41"/>
    <n v="3"/>
    <n v="0"/>
    <n v="6.0857999999999999"/>
    <n v="6.0857999999999999"/>
    <x v="0"/>
    <m/>
  </r>
  <r>
    <n v="631"/>
    <s v="Second Class"/>
    <x v="0"/>
    <s v="Aurora"/>
    <s v="Colorado"/>
    <x v="1"/>
    <x v="1"/>
    <s v="O-102"/>
    <x v="4"/>
    <s v="Tennsco Regal Shelving Units"/>
    <n v="243.38400000000001"/>
    <n v="450"/>
    <n v="81.128"/>
    <n v="3"/>
    <n v="0.2"/>
    <n v="-51.719100000000012"/>
    <n v="-51.919100000000014"/>
    <x v="0"/>
    <m/>
  </r>
  <r>
    <n v="632"/>
    <s v="Second Class"/>
    <x v="0"/>
    <s v="Aurora"/>
    <s v="Colorado"/>
    <x v="1"/>
    <x v="2"/>
    <s v="T-103"/>
    <x v="11"/>
    <s v="Imation 32GB Pocket Pro USB 3.0 Flash Drive - 32 GB - Black - 1 P ..."/>
    <n v="119.80000000000001"/>
    <n v="750"/>
    <n v="23.96"/>
    <n v="5"/>
    <n v="0.2"/>
    <n v="29.950000000000003"/>
    <n v="29.750000000000004"/>
    <x v="1"/>
    <m/>
  </r>
  <r>
    <n v="633"/>
    <s v="Second Class"/>
    <x v="0"/>
    <s v="Aurora"/>
    <s v="Colorado"/>
    <x v="1"/>
    <x v="2"/>
    <s v="T-103"/>
    <x v="7"/>
    <s v="Jabra SPEAK 410"/>
    <n v="300.76799999999997"/>
    <n v="600"/>
    <n v="75.191999999999993"/>
    <n v="4"/>
    <n v="0.2"/>
    <n v="30.076800000000006"/>
    <n v="29.876800000000006"/>
    <x v="1"/>
    <m/>
  </r>
  <r>
    <n v="634"/>
    <s v="Second Class"/>
    <x v="0"/>
    <s v="Miami"/>
    <s v="Florida"/>
    <x v="0"/>
    <x v="2"/>
    <s v="T-103"/>
    <x v="11"/>
    <s v="Verbatim 25 GB 6x Blu-ray Single Layer Recordable Disc, 1/Pack"/>
    <n v="17.880000000000003"/>
    <n v="450"/>
    <n v="5.9600000000000009"/>
    <n v="3"/>
    <n v="0.2"/>
    <n v="2.458499999999999"/>
    <n v="2.2584999999999988"/>
    <x v="0"/>
    <m/>
  </r>
  <r>
    <n v="635"/>
    <s v="Second Class"/>
    <x v="0"/>
    <s v="Miami"/>
    <s v="Florida"/>
    <x v="0"/>
    <x v="1"/>
    <s v="O-102"/>
    <x v="2"/>
    <s v="Dot Matrix Printer Tape Reel Labels, White, 5000/Box"/>
    <n v="235.94400000000002"/>
    <n v="450"/>
    <n v="78.64800000000001"/>
    <n v="3"/>
    <n v="0.2"/>
    <n v="85.529700000000005"/>
    <n v="85.329700000000003"/>
    <x v="0"/>
    <m/>
  </r>
  <r>
    <n v="636"/>
    <s v="Second Class"/>
    <x v="1"/>
    <s v="Warner Robins"/>
    <s v="Georgia"/>
    <x v="0"/>
    <x v="0"/>
    <s v="F-101"/>
    <x v="1"/>
    <s v="Office Star - Mesh Screen back chair with Vinyl seat"/>
    <n v="392.93999999999994"/>
    <n v="450"/>
    <n v="130.97999999999999"/>
    <n v="3"/>
    <n v="0"/>
    <n v="43.223399999999984"/>
    <n v="43.223399999999984"/>
    <x v="0"/>
    <m/>
  </r>
  <r>
    <n v="637"/>
    <s v="Standard Class"/>
    <x v="0"/>
    <s v="Aurora"/>
    <s v="Colorado"/>
    <x v="1"/>
    <x v="1"/>
    <s v="O-102"/>
    <x v="8"/>
    <s v="Premium Transparent Presentation Covers by GBC"/>
    <n v="18.882000000000005"/>
    <n v="450"/>
    <n v="6.2940000000000014"/>
    <n v="3"/>
    <n v="0.7"/>
    <n v="-13.846800000000002"/>
    <n v="-14.546800000000001"/>
    <x v="0"/>
    <m/>
  </r>
  <r>
    <n v="638"/>
    <s v="Standard Class"/>
    <x v="0"/>
    <s v="Aurora"/>
    <s v="Colorado"/>
    <x v="1"/>
    <x v="1"/>
    <s v="O-102"/>
    <x v="9"/>
    <s v="Tripp Lite TLP810NET Broadband Surge for Modem/Fax"/>
    <n v="122.328"/>
    <n v="450"/>
    <n v="40.776000000000003"/>
    <n v="3"/>
    <n v="0.2"/>
    <n v="12.232799999999997"/>
    <n v="12.032799999999998"/>
    <x v="0"/>
    <m/>
  </r>
  <r>
    <n v="639"/>
    <s v="Standard Class"/>
    <x v="2"/>
    <s v="Vallejo"/>
    <s v="California"/>
    <x v="1"/>
    <x v="0"/>
    <s v="F-101"/>
    <x v="5"/>
    <s v="Luxo Professional Fluorescent Magnifier Lamp with Clamp-Mount Base"/>
    <n v="1049.2"/>
    <n v="750"/>
    <n v="209.84"/>
    <n v="5"/>
    <n v="0"/>
    <n v="272.79200000000003"/>
    <n v="272.79200000000003"/>
    <x v="1"/>
    <m/>
  </r>
  <r>
    <n v="640"/>
    <s v="Standard Class"/>
    <x v="2"/>
    <s v="Vallejo"/>
    <s v="California"/>
    <x v="1"/>
    <x v="1"/>
    <s v="O-102"/>
    <x v="8"/>
    <s v="Wilson Jones Turn Tabs Binder Tool for Ring Binders"/>
    <n v="15.424000000000001"/>
    <n v="600"/>
    <n v="3.8560000000000003"/>
    <n v="4"/>
    <n v="0.2"/>
    <n v="5.0128000000000004"/>
    <n v="4.8128000000000002"/>
    <x v="1"/>
    <m/>
  </r>
  <r>
    <n v="641"/>
    <s v="Standard Class"/>
    <x v="1"/>
    <s v="Minneapolis"/>
    <s v="Minnesota"/>
    <x v="2"/>
    <x v="0"/>
    <s v="F-101"/>
    <x v="5"/>
    <s v="Eldon 200 Class Desk Accessories"/>
    <n v="18.84"/>
    <n v="450"/>
    <n v="6.28"/>
    <n v="3"/>
    <n v="0"/>
    <n v="6.0287999999999995"/>
    <n v="6.0287999999999995"/>
    <x v="0"/>
    <m/>
  </r>
  <r>
    <n v="642"/>
    <s v="Second Class"/>
    <x v="0"/>
    <s v="Mission Viejo"/>
    <s v="California"/>
    <x v="1"/>
    <x v="1"/>
    <s v="O-102"/>
    <x v="4"/>
    <s v="Economy Rollaway Files"/>
    <n v="330.4"/>
    <n v="300"/>
    <n v="165.2"/>
    <n v="2"/>
    <n v="0"/>
    <n v="85.903999999999996"/>
    <n v="85.903999999999996"/>
    <x v="0"/>
    <m/>
  </r>
  <r>
    <n v="643"/>
    <s v="Second Class"/>
    <x v="0"/>
    <s v="Mission Viejo"/>
    <s v="California"/>
    <x v="1"/>
    <x v="1"/>
    <s v="O-102"/>
    <x v="2"/>
    <s v="Avery 480"/>
    <n v="26.25"/>
    <n v="1050"/>
    <n v="3.75"/>
    <n v="7"/>
    <n v="0"/>
    <n v="12.599999999999998"/>
    <n v="12.599999999999998"/>
    <x v="2"/>
    <m/>
  </r>
  <r>
    <n v="644"/>
    <s v="Standard Class"/>
    <x v="0"/>
    <s v="Rochester Hills"/>
    <s v="Michigan"/>
    <x v="2"/>
    <x v="2"/>
    <s v="T-103"/>
    <x v="11"/>
    <s v="Imation 16GB Mini TravelDrive USB 2.0 Flash Drive"/>
    <n v="132.52000000000001"/>
    <n v="600"/>
    <n v="33.130000000000003"/>
    <n v="4"/>
    <n v="0"/>
    <n v="54.333200000000005"/>
    <n v="54.333200000000005"/>
    <x v="1"/>
    <m/>
  </r>
  <r>
    <n v="645"/>
    <s v="Standard Class"/>
    <x v="2"/>
    <s v="Plainfield"/>
    <s v="New Jersey"/>
    <x v="3"/>
    <x v="1"/>
    <s v="O-102"/>
    <x v="10"/>
    <s v="Xerox 1993"/>
    <n v="6.48"/>
    <n v="150"/>
    <n v="6.48"/>
    <n v="1"/>
    <n v="0"/>
    <n v="3.1752000000000002"/>
    <n v="3.1752000000000002"/>
    <x v="0"/>
    <m/>
  </r>
  <r>
    <n v="646"/>
    <s v="Standard Class"/>
    <x v="2"/>
    <s v="Columbus"/>
    <s v="Indiana"/>
    <x v="2"/>
    <x v="1"/>
    <s v="O-102"/>
    <x v="9"/>
    <s v="Eureka The Boss Plus 12-Amp Hard Box Upright Vacuum, Red"/>
    <n v="209.3"/>
    <n v="300"/>
    <n v="104.65"/>
    <n v="2"/>
    <n v="0"/>
    <n v="56.510999999999996"/>
    <n v="56.510999999999996"/>
    <x v="0"/>
    <m/>
  </r>
  <r>
    <n v="647"/>
    <s v="Standard Class"/>
    <x v="1"/>
    <s v="Sierra Vista"/>
    <s v="Arizona"/>
    <x v="1"/>
    <x v="1"/>
    <s v="O-102"/>
    <x v="13"/>
    <s v="Staples"/>
    <n v="31.560000000000002"/>
    <n v="750"/>
    <n v="6.3120000000000003"/>
    <n v="5"/>
    <n v="0.2"/>
    <n v="9.8624999999999972"/>
    <n v="9.6624999999999979"/>
    <x v="1"/>
    <m/>
  </r>
  <r>
    <n v="648"/>
    <s v="Standard Class"/>
    <x v="1"/>
    <s v="Sierra Vista"/>
    <s v="Arizona"/>
    <x v="1"/>
    <x v="1"/>
    <s v="O-102"/>
    <x v="9"/>
    <s v="Belkin F9H710-06 7 Outlet SurgeMaster Surge Protector"/>
    <n v="30.144000000000002"/>
    <n v="300"/>
    <n v="15.072000000000001"/>
    <n v="2"/>
    <n v="0.2"/>
    <n v="3.0143999999999993"/>
    <n v="2.8143999999999991"/>
    <x v="0"/>
    <m/>
  </r>
  <r>
    <n v="649"/>
    <s v="Second Class"/>
    <x v="1"/>
    <s v="Vancouver"/>
    <s v="Washington"/>
    <x v="1"/>
    <x v="0"/>
    <s v="F-101"/>
    <x v="5"/>
    <s v="3M Hangers With Command Adhesive"/>
    <n v="14.8"/>
    <n v="600"/>
    <n v="3.7"/>
    <n v="4"/>
    <n v="0"/>
    <n v="6.0680000000000014"/>
    <n v="6.0680000000000014"/>
    <x v="1"/>
    <m/>
  </r>
  <r>
    <n v="650"/>
    <s v="Second Class"/>
    <x v="1"/>
    <s v="Vancouver"/>
    <s v="Washington"/>
    <x v="1"/>
    <x v="2"/>
    <s v="T-103"/>
    <x v="7"/>
    <s v="AT&amp;T TR1909W"/>
    <n v="302.37599999999998"/>
    <n v="450"/>
    <n v="100.79199999999999"/>
    <n v="3"/>
    <n v="0.2"/>
    <n v="22.678200000000018"/>
    <n v="22.478200000000019"/>
    <x v="0"/>
    <m/>
  </r>
  <r>
    <n v="651"/>
    <s v="Second Class"/>
    <x v="1"/>
    <s v="Vancouver"/>
    <s v="Washington"/>
    <x v="1"/>
    <x v="2"/>
    <s v="T-103"/>
    <x v="11"/>
    <s v="First Data FD10 PIN Pad"/>
    <n v="316"/>
    <n v="600"/>
    <n v="79"/>
    <n v="4"/>
    <n v="0"/>
    <n v="31.599999999999966"/>
    <n v="31.599999999999966"/>
    <x v="1"/>
    <m/>
  </r>
  <r>
    <n v="652"/>
    <s v="Standard Class"/>
    <x v="2"/>
    <s v="New York City"/>
    <s v="New York"/>
    <x v="3"/>
    <x v="1"/>
    <s v="O-102"/>
    <x v="10"/>
    <s v="Snap-A-Way Black Print Carbonless Ruled Speed Letter, Triplicate"/>
    <n v="379.4"/>
    <n v="1500"/>
    <n v="37.94"/>
    <n v="10"/>
    <n v="0"/>
    <n v="178.31799999999998"/>
    <n v="178.31799999999998"/>
    <x v="2"/>
    <m/>
  </r>
  <r>
    <n v="653"/>
    <s v="Standard Class"/>
    <x v="1"/>
    <s v="New York City"/>
    <s v="New York"/>
    <x v="3"/>
    <x v="1"/>
    <s v="O-102"/>
    <x v="10"/>
    <s v="Xerox 1943"/>
    <n v="97.82"/>
    <n v="300"/>
    <n v="48.91"/>
    <n v="2"/>
    <n v="0"/>
    <n v="45.975399999999993"/>
    <n v="45.975399999999993"/>
    <x v="0"/>
    <m/>
  </r>
  <r>
    <n v="654"/>
    <s v="Standard Class"/>
    <x v="1"/>
    <s v="New York City"/>
    <s v="New York"/>
    <x v="3"/>
    <x v="2"/>
    <s v="T-103"/>
    <x v="11"/>
    <s v="Sony 16GB Class 10 Micro SDHC R40 Memory Card"/>
    <n v="103.12"/>
    <n v="1200"/>
    <n v="12.89"/>
    <n v="8"/>
    <n v="0"/>
    <n v="10.311999999999998"/>
    <n v="10.311999999999998"/>
    <x v="2"/>
    <m/>
  </r>
  <r>
    <n v="655"/>
    <s v="Standard Class"/>
    <x v="0"/>
    <s v="Columbus"/>
    <s v="Ohio"/>
    <x v="3"/>
    <x v="1"/>
    <s v="O-102"/>
    <x v="9"/>
    <s v="Tripp Lite Isotel 8 Ultra 8 Outlet Metal Surge"/>
    <n v="113.55200000000001"/>
    <n v="300"/>
    <n v="56.776000000000003"/>
    <n v="2"/>
    <n v="0.2"/>
    <n v="8.5163999999999938"/>
    <n v="8.3163999999999945"/>
    <x v="0"/>
    <m/>
  </r>
  <r>
    <n v="656"/>
    <s v="Standard Class"/>
    <x v="0"/>
    <s v="Columbus"/>
    <s v="Ohio"/>
    <x v="3"/>
    <x v="1"/>
    <s v="O-102"/>
    <x v="8"/>
    <s v="Avery Durable Poly Binders"/>
    <n v="3.3180000000000005"/>
    <n v="300"/>
    <n v="1.6590000000000003"/>
    <n v="2"/>
    <n v="0.7"/>
    <n v="-2.6543999999999999"/>
    <n v="-3.3544"/>
    <x v="0"/>
    <m/>
  </r>
  <r>
    <n v="657"/>
    <s v="Standard Class"/>
    <x v="0"/>
    <s v="Columbus"/>
    <s v="Ohio"/>
    <x v="3"/>
    <x v="1"/>
    <s v="O-102"/>
    <x v="12"/>
    <s v="Airmail Envelopes"/>
    <n v="134.28800000000001"/>
    <n v="300"/>
    <n v="67.144000000000005"/>
    <n v="2"/>
    <n v="0.2"/>
    <n v="45.322199999999995"/>
    <n v="45.122199999999992"/>
    <x v="0"/>
    <m/>
  </r>
  <r>
    <n v="658"/>
    <s v="Same Day"/>
    <x v="2"/>
    <s v="Aurora"/>
    <s v="Illinois"/>
    <x v="2"/>
    <x v="0"/>
    <s v="F-101"/>
    <x v="1"/>
    <s v="Global Troy Executive Leather Low-Back Tilter"/>
    <n v="701.37199999999996"/>
    <n v="300"/>
    <n v="350.68599999999998"/>
    <n v="2"/>
    <n v="0.3"/>
    <n v="-50.098000000000013"/>
    <n v="-50.39800000000001"/>
    <x v="0"/>
    <m/>
  </r>
  <r>
    <n v="659"/>
    <s v="Same Day"/>
    <x v="2"/>
    <s v="Aurora"/>
    <s v="Illinois"/>
    <x v="2"/>
    <x v="1"/>
    <s v="O-102"/>
    <x v="8"/>
    <s v="Avery Binding System Hidden Tab Executive Style Index Sets"/>
    <n v="2.3079999999999994"/>
    <n v="300"/>
    <n v="1.1539999999999997"/>
    <n v="2"/>
    <n v="0.8"/>
    <n v="-3.4619999999999997"/>
    <n v="-4.2619999999999996"/>
    <x v="0"/>
    <m/>
  </r>
  <r>
    <n v="660"/>
    <s v="Standard Class"/>
    <x v="0"/>
    <s v="Arlington"/>
    <s v="Texas"/>
    <x v="2"/>
    <x v="1"/>
    <s v="O-102"/>
    <x v="4"/>
    <s v="Hot File 7-Pocket, Floor Stand"/>
    <n v="999.43200000000002"/>
    <n v="1050"/>
    <n v="142.77600000000001"/>
    <n v="7"/>
    <n v="0.2"/>
    <n v="124.92899999999986"/>
    <n v="124.72899999999986"/>
    <x v="2"/>
    <m/>
  </r>
  <r>
    <n v="661"/>
    <s v="Standard Class"/>
    <x v="0"/>
    <s v="Arlington"/>
    <s v="Texas"/>
    <x v="2"/>
    <x v="1"/>
    <s v="O-102"/>
    <x v="4"/>
    <s v="Space Solutions Commercial Steel Shelving"/>
    <n v="724.08"/>
    <n v="2100"/>
    <n v="51.720000000000006"/>
    <n v="14"/>
    <n v="0.2"/>
    <n v="-135.7650000000001"/>
    <n v="-135.96500000000009"/>
    <x v="3"/>
    <m/>
  </r>
  <r>
    <n v="662"/>
    <s v="Standard Class"/>
    <x v="0"/>
    <s v="Arlington"/>
    <s v="Texas"/>
    <x v="2"/>
    <x v="0"/>
    <s v="F-101"/>
    <x v="3"/>
    <s v="Hon Racetrack Conference Tables"/>
    <n v="918.78499999999985"/>
    <n v="750"/>
    <n v="183.75699999999998"/>
    <n v="5"/>
    <n v="0.3"/>
    <n v="-118.12950000000006"/>
    <n v="-118.42950000000006"/>
    <x v="1"/>
    <m/>
  </r>
  <r>
    <n v="663"/>
    <s v="Standard Class"/>
    <x v="0"/>
    <s v="Arlington"/>
    <s v="Texas"/>
    <x v="2"/>
    <x v="1"/>
    <s v="O-102"/>
    <x v="8"/>
    <s v="Avery Durable Plastic 1&quot; Binders"/>
    <n v="2.7239999999999993"/>
    <n v="450"/>
    <n v="0.90799999999999981"/>
    <n v="3"/>
    <n v="0.8"/>
    <n v="-4.2222000000000008"/>
    <n v="-5.0222000000000007"/>
    <x v="0"/>
    <m/>
  </r>
  <r>
    <n v="664"/>
    <s v="Standard Class"/>
    <x v="1"/>
    <s v="New York City"/>
    <s v="New York"/>
    <x v="3"/>
    <x v="1"/>
    <s v="O-102"/>
    <x v="4"/>
    <s v="Gould Plastics 18-Pocket Panel Bin, 34w x 5-1/4d x 20-1/2h"/>
    <n v="459.95"/>
    <n v="750"/>
    <n v="91.99"/>
    <n v="5"/>
    <n v="0"/>
    <n v="18.397999999999968"/>
    <n v="18.397999999999968"/>
    <x v="1"/>
    <m/>
  </r>
  <r>
    <n v="665"/>
    <s v="Same Day"/>
    <x v="0"/>
    <s v="Louisville"/>
    <s v="Kentucky"/>
    <x v="0"/>
    <x v="1"/>
    <s v="O-102"/>
    <x v="13"/>
    <s v="OIC Colored Binder Clips, Assorted Sizes"/>
    <n v="10.74"/>
    <n v="450"/>
    <n v="3.58"/>
    <n v="3"/>
    <n v="0"/>
    <n v="5.2625999999999999"/>
    <n v="5.2625999999999999"/>
    <x v="0"/>
    <m/>
  </r>
  <r>
    <n v="666"/>
    <s v="Second Class"/>
    <x v="1"/>
    <s v="Dallas"/>
    <s v="Texas"/>
    <x v="2"/>
    <x v="1"/>
    <s v="O-102"/>
    <x v="14"/>
    <s v="Acme Tagit Stainless Steel Antibacterial Scissors"/>
    <n v="23.76"/>
    <n v="450"/>
    <n v="7.9200000000000008"/>
    <n v="3"/>
    <n v="0.2"/>
    <n v="2.0789999999999997"/>
    <n v="1.8789999999999998"/>
    <x v="0"/>
    <m/>
  </r>
  <r>
    <n v="667"/>
    <s v="Second Class"/>
    <x v="1"/>
    <s v="Dallas"/>
    <s v="Texas"/>
    <x v="2"/>
    <x v="1"/>
    <s v="O-102"/>
    <x v="10"/>
    <s v="Easy-staple paper"/>
    <n v="85.055999999999997"/>
    <n v="450"/>
    <n v="28.352"/>
    <n v="3"/>
    <n v="0.2"/>
    <n v="28.706399999999991"/>
    <n v="28.506399999999992"/>
    <x v="0"/>
    <m/>
  </r>
  <r>
    <n v="668"/>
    <s v="Second Class"/>
    <x v="1"/>
    <s v="Dallas"/>
    <s v="Texas"/>
    <x v="2"/>
    <x v="2"/>
    <s v="T-103"/>
    <x v="7"/>
    <s v="ClearOne Communications CHAT 70 OC Speaker Phone"/>
    <n v="381.57600000000002"/>
    <n v="450"/>
    <n v="127.19200000000001"/>
    <n v="3"/>
    <n v="0.2"/>
    <n v="28.618200000000002"/>
    <n v="28.418200000000002"/>
    <x v="0"/>
    <m/>
  </r>
  <r>
    <n v="669"/>
    <s v="First Class"/>
    <x v="0"/>
    <s v="Cleveland"/>
    <s v="Ohio"/>
    <x v="3"/>
    <x v="0"/>
    <s v="F-101"/>
    <x v="5"/>
    <s v="Master Giant Foot Doorstop, Safety Yellow"/>
    <n v="30.36"/>
    <n v="750"/>
    <n v="6.0720000000000001"/>
    <n v="5"/>
    <n v="0.2"/>
    <n v="8.7285000000000004"/>
    <n v="8.5285000000000011"/>
    <x v="1"/>
    <m/>
  </r>
  <r>
    <n v="670"/>
    <s v="Standard Class"/>
    <x v="2"/>
    <s v="Chicago"/>
    <s v="Illinois"/>
    <x v="2"/>
    <x v="0"/>
    <s v="F-101"/>
    <x v="5"/>
    <s v="12-1/2 Diameter Round Wall Clock"/>
    <n v="23.976000000000003"/>
    <n v="450"/>
    <n v="7.9920000000000009"/>
    <n v="3"/>
    <n v="0.6"/>
    <n v="-14.385599999999997"/>
    <n v="-14.985599999999996"/>
    <x v="0"/>
    <m/>
  </r>
  <r>
    <n v="671"/>
    <s v="Standard Class"/>
    <x v="2"/>
    <s v="Chicago"/>
    <s v="Illinois"/>
    <x v="2"/>
    <x v="0"/>
    <s v="F-101"/>
    <x v="3"/>
    <s v="Chromcraft Bull-Nose Wood Round Conference Table Top, Wood Base"/>
    <n v="108.925"/>
    <n v="150"/>
    <n v="108.925"/>
    <n v="1"/>
    <n v="0.5"/>
    <n v="-71.890500000000017"/>
    <n v="-72.390500000000017"/>
    <x v="0"/>
    <m/>
  </r>
  <r>
    <n v="672"/>
    <s v="Standard Class"/>
    <x v="2"/>
    <s v="Chicago"/>
    <s v="Illinois"/>
    <x v="2"/>
    <x v="1"/>
    <s v="O-102"/>
    <x v="10"/>
    <s v="Adams Telephone Message Book W/Dividers/Space For Phone Numbers, 5 1/4&quot;X8 1/2&quot;, 200/Messages"/>
    <n v="36.351999999999997"/>
    <n v="1200"/>
    <n v="4.5439999999999996"/>
    <n v="8"/>
    <n v="0.2"/>
    <n v="11.359999999999998"/>
    <n v="11.159999999999998"/>
    <x v="2"/>
    <m/>
  </r>
  <r>
    <n v="673"/>
    <s v="Standard Class"/>
    <x v="0"/>
    <s v="Quincy"/>
    <s v="Illinois"/>
    <x v="2"/>
    <x v="1"/>
    <s v="O-102"/>
    <x v="6"/>
    <s v="Newell 331"/>
    <n v="19.559999999999999"/>
    <n v="750"/>
    <n v="3.9119999999999999"/>
    <n v="5"/>
    <n v="0.2"/>
    <n v="1.7115"/>
    <n v="1.5115000000000001"/>
    <x v="1"/>
    <m/>
  </r>
  <r>
    <n v="674"/>
    <s v="First Class"/>
    <x v="0"/>
    <s v="Columbus"/>
    <s v="Indiana"/>
    <x v="2"/>
    <x v="1"/>
    <s v="O-102"/>
    <x v="9"/>
    <s v="Kensington 6 Outlet Guardian Standard Surge Protector"/>
    <n v="61.44"/>
    <n v="450"/>
    <n v="20.48"/>
    <n v="3"/>
    <n v="0"/>
    <n v="16.588799999999999"/>
    <n v="16.588799999999999"/>
    <x v="0"/>
    <m/>
  </r>
  <r>
    <n v="675"/>
    <s v="First Class"/>
    <x v="0"/>
    <s v="Columbus"/>
    <s v="Indiana"/>
    <x v="2"/>
    <x v="1"/>
    <s v="O-102"/>
    <x v="10"/>
    <s v="Southworth 100% Résumé Paper, 24lb."/>
    <n v="38.9"/>
    <n v="750"/>
    <n v="7.7799999999999994"/>
    <n v="5"/>
    <n v="0"/>
    <n v="17.504999999999995"/>
    <n v="17.504999999999995"/>
    <x v="1"/>
    <m/>
  </r>
  <r>
    <n v="676"/>
    <s v="First Class"/>
    <x v="0"/>
    <s v="Columbus"/>
    <s v="Indiana"/>
    <x v="2"/>
    <x v="2"/>
    <s v="T-103"/>
    <x v="11"/>
    <s v="Imation 16GB Mini TravelDrive USB 2.0 Flash Drive"/>
    <n v="99.390000000000015"/>
    <n v="450"/>
    <n v="33.130000000000003"/>
    <n v="3"/>
    <n v="0"/>
    <n v="40.749900000000004"/>
    <n v="40.749900000000004"/>
    <x v="0"/>
    <m/>
  </r>
  <r>
    <n v="677"/>
    <s v="Standard Class"/>
    <x v="0"/>
    <s v="Tyler"/>
    <s v="Texas"/>
    <x v="2"/>
    <x v="1"/>
    <s v="O-102"/>
    <x v="9"/>
    <s v="Hoover Portapower Portable Vacuum"/>
    <n v="2.6879999999999997"/>
    <n v="450"/>
    <n v="0.89599999999999991"/>
    <n v="3"/>
    <n v="0.8"/>
    <n v="-7.3920000000000021"/>
    <n v="-8.1920000000000019"/>
    <x v="0"/>
    <m/>
  </r>
  <r>
    <n v="678"/>
    <s v="Standard Class"/>
    <x v="0"/>
    <s v="Tyler"/>
    <s v="Texas"/>
    <x v="2"/>
    <x v="2"/>
    <s v="T-103"/>
    <x v="11"/>
    <s v="Verbatim 25 GB 6x Blu-ray Single Layer Recordable Disc, 10/Pack"/>
    <n v="27.816000000000003"/>
    <n v="450"/>
    <n v="9.2720000000000002"/>
    <n v="3"/>
    <n v="0.2"/>
    <n v="4.5200999999999958"/>
    <n v="4.3200999999999956"/>
    <x v="0"/>
    <m/>
  </r>
  <r>
    <n v="679"/>
    <s v="Standard Class"/>
    <x v="0"/>
    <s v="Tyler"/>
    <s v="Texas"/>
    <x v="2"/>
    <x v="0"/>
    <s v="F-101"/>
    <x v="5"/>
    <s v="Howard Miller 13-1/2&quot; Diameter Rosebrook Wall Clock"/>
    <n v="82.524000000000001"/>
    <n v="450"/>
    <n v="27.507999999999999"/>
    <n v="3"/>
    <n v="0.6"/>
    <n v="-41.261999999999972"/>
    <n v="-41.861999999999973"/>
    <x v="0"/>
    <m/>
  </r>
  <r>
    <n v="680"/>
    <s v="Standard Class"/>
    <x v="0"/>
    <s v="Tyler"/>
    <s v="Texas"/>
    <x v="2"/>
    <x v="1"/>
    <s v="O-102"/>
    <x v="8"/>
    <s v="Ibico Hi-Tech Manual Binding System"/>
    <n v="182.99399999999997"/>
    <n v="450"/>
    <n v="60.99799999999999"/>
    <n v="3"/>
    <n v="0.8"/>
    <n v="-320.23950000000013"/>
    <n v="-321.03950000000015"/>
    <x v="0"/>
    <m/>
  </r>
  <r>
    <n v="681"/>
    <s v="Standard Class"/>
    <x v="0"/>
    <s v="New York City"/>
    <s v="New York"/>
    <x v="3"/>
    <x v="1"/>
    <s v="O-102"/>
    <x v="8"/>
    <s v="Avery Hanging File Binders"/>
    <n v="14.352000000000002"/>
    <n v="450"/>
    <n v="4.7840000000000007"/>
    <n v="3"/>
    <n v="0.2"/>
    <n v="4.6643999999999988"/>
    <n v="4.4643999999999986"/>
    <x v="0"/>
    <m/>
  </r>
  <r>
    <n v="682"/>
    <s v="Standard Class"/>
    <x v="0"/>
    <s v="New York City"/>
    <s v="New York"/>
    <x v="3"/>
    <x v="1"/>
    <s v="O-102"/>
    <x v="4"/>
    <s v="Fellowes Neat Ideas Storage Cubes"/>
    <n v="64.959999999999994"/>
    <n v="300"/>
    <n v="32.479999999999997"/>
    <n v="2"/>
    <n v="0"/>
    <n v="2.598399999999998"/>
    <n v="2.598399999999998"/>
    <x v="0"/>
    <m/>
  </r>
  <r>
    <n v="683"/>
    <s v="Standard Class"/>
    <x v="0"/>
    <s v="New York City"/>
    <s v="New York"/>
    <x v="3"/>
    <x v="1"/>
    <s v="O-102"/>
    <x v="4"/>
    <s v="Advantus Rolling Storage Box"/>
    <n v="68.599999999999994"/>
    <n v="600"/>
    <n v="17.149999999999999"/>
    <n v="4"/>
    <n v="0"/>
    <n v="18.521999999999998"/>
    <n v="18.521999999999998"/>
    <x v="1"/>
    <m/>
  </r>
  <r>
    <n v="684"/>
    <s v="Same Day"/>
    <x v="1"/>
    <s v="Burlington"/>
    <s v="North Carolina"/>
    <x v="0"/>
    <x v="2"/>
    <s v="T-103"/>
    <x v="15"/>
    <s v="Cubify CubeX 3D Printer Triple Head Print"/>
    <n v="7999.98"/>
    <n v="600"/>
    <n v="1999.9949999999999"/>
    <n v="4"/>
    <n v="0.5"/>
    <n v="-3839.9903999999988"/>
    <n v="-3840.4903999999988"/>
    <x v="1"/>
    <m/>
  </r>
  <r>
    <n v="685"/>
    <s v="Same Day"/>
    <x v="1"/>
    <s v="Burlington"/>
    <s v="North Carolina"/>
    <x v="0"/>
    <x v="1"/>
    <s v="O-102"/>
    <x v="9"/>
    <s v="Eureka The Boss Plus 12-Amp Hard Box Upright Vacuum, Red"/>
    <n v="167.44000000000003"/>
    <n v="300"/>
    <n v="83.720000000000013"/>
    <n v="2"/>
    <n v="0.2"/>
    <n v="14.650999999999989"/>
    <n v="14.45099999999999"/>
    <x v="0"/>
    <m/>
  </r>
  <r>
    <n v="686"/>
    <s v="First Class"/>
    <x v="0"/>
    <s v="Jackson"/>
    <s v="Mississippi"/>
    <x v="0"/>
    <x v="2"/>
    <s v="T-103"/>
    <x v="11"/>
    <s v="NETGEAR AC1750 Dual Band Gigabit Smart WiFi Router"/>
    <n v="479.97"/>
    <n v="450"/>
    <n v="159.99"/>
    <n v="3"/>
    <n v="0"/>
    <n v="163.18979999999999"/>
    <n v="163.18979999999999"/>
    <x v="0"/>
    <m/>
  </r>
  <r>
    <n v="687"/>
    <s v="First Class"/>
    <x v="0"/>
    <s v="Jackson"/>
    <s v="Mississippi"/>
    <x v="0"/>
    <x v="1"/>
    <s v="O-102"/>
    <x v="2"/>
    <s v="Avery 516"/>
    <n v="14.62"/>
    <n v="300"/>
    <n v="7.31"/>
    <n v="2"/>
    <n v="0"/>
    <n v="6.8713999999999995"/>
    <n v="6.8713999999999995"/>
    <x v="0"/>
    <m/>
  </r>
  <r>
    <n v="688"/>
    <s v="First Class"/>
    <x v="0"/>
    <s v="Jackson"/>
    <s v="Mississippi"/>
    <x v="0"/>
    <x v="1"/>
    <s v="O-102"/>
    <x v="10"/>
    <s v="Xerox 1995"/>
    <n v="19.440000000000001"/>
    <n v="450"/>
    <n v="6.48"/>
    <n v="3"/>
    <n v="0"/>
    <n v="9.3312000000000008"/>
    <n v="9.3312000000000008"/>
    <x v="0"/>
    <m/>
  </r>
  <r>
    <n v="689"/>
    <s v="Standard Class"/>
    <x v="0"/>
    <s v="New York City"/>
    <s v="New York"/>
    <x v="3"/>
    <x v="0"/>
    <s v="F-101"/>
    <x v="0"/>
    <s v="Bush Andora Bookcase, Maple/Graphite Gray Finish"/>
    <n v="191.98400000000001"/>
    <n v="300"/>
    <n v="95.992000000000004"/>
    <n v="2"/>
    <n v="0.2"/>
    <n v="4.7995999999999768"/>
    <n v="4.5995999999999766"/>
    <x v="0"/>
    <m/>
  </r>
  <r>
    <n v="690"/>
    <s v="Second Class"/>
    <x v="0"/>
    <s v="Waynesboro"/>
    <s v="Virginia"/>
    <x v="0"/>
    <x v="0"/>
    <s v="F-101"/>
    <x v="5"/>
    <s v="Luxo Professional Magnifying Clamp-On Fluorescent Lamps"/>
    <n v="104.01"/>
    <n v="150"/>
    <n v="104.01"/>
    <n v="1"/>
    <n v="0"/>
    <n v="14.561400000000006"/>
    <n v="14.561400000000006"/>
    <x v="0"/>
    <m/>
  </r>
  <r>
    <n v="691"/>
    <s v="Second Class"/>
    <x v="0"/>
    <s v="Waynesboro"/>
    <s v="Virginia"/>
    <x v="0"/>
    <x v="2"/>
    <s v="T-103"/>
    <x v="7"/>
    <s v="Konftel 250 Conference phone - Charcoal black"/>
    <n v="284.82"/>
    <n v="150"/>
    <n v="284.82"/>
    <n v="1"/>
    <n v="0"/>
    <n v="74.053200000000004"/>
    <n v="74.053200000000004"/>
    <x v="0"/>
    <m/>
  </r>
  <r>
    <n v="692"/>
    <s v="Second Class"/>
    <x v="0"/>
    <s v="Waynesboro"/>
    <s v="Virginia"/>
    <x v="0"/>
    <x v="1"/>
    <s v="O-102"/>
    <x v="4"/>
    <s v="Recycled Eldon Regeneration Jumbo File"/>
    <n v="36.839999999999996"/>
    <n v="450"/>
    <n v="12.28"/>
    <n v="3"/>
    <n v="0"/>
    <n v="10.315199999999999"/>
    <n v="10.315199999999999"/>
    <x v="0"/>
    <m/>
  </r>
  <r>
    <n v="693"/>
    <s v="Standard Class"/>
    <x v="0"/>
    <s v="Los Angeles"/>
    <s v="California"/>
    <x v="1"/>
    <x v="2"/>
    <s v="T-103"/>
    <x v="11"/>
    <s v="Imation Bio 8GB USB Flash Drive Imation Corp"/>
    <n v="166.24"/>
    <n v="150"/>
    <n v="166.24"/>
    <n v="1"/>
    <n v="0"/>
    <n v="24.936000000000007"/>
    <n v="24.936000000000007"/>
    <x v="0"/>
    <m/>
  </r>
  <r>
    <n v="694"/>
    <s v="Standard Class"/>
    <x v="0"/>
    <s v="Los Angeles"/>
    <s v="California"/>
    <x v="1"/>
    <x v="1"/>
    <s v="O-102"/>
    <x v="10"/>
    <s v="Xerox 1977"/>
    <n v="33.4"/>
    <n v="750"/>
    <n v="6.68"/>
    <n v="5"/>
    <n v="0"/>
    <n v="16.032"/>
    <n v="16.032"/>
    <x v="1"/>
    <m/>
  </r>
  <r>
    <n v="695"/>
    <s v="First Class"/>
    <x v="2"/>
    <s v="Chester"/>
    <s v="Pennsylvania"/>
    <x v="3"/>
    <x v="1"/>
    <s v="O-102"/>
    <x v="6"/>
    <s v="Boston School Pro Electric Pencil Sharpener, 1670"/>
    <n v="198.27200000000002"/>
    <n v="1200"/>
    <n v="24.784000000000002"/>
    <n v="8"/>
    <n v="0.2"/>
    <n v="17.34879999999999"/>
    <n v="17.148799999999991"/>
    <x v="2"/>
    <m/>
  </r>
  <r>
    <n v="696"/>
    <s v="First Class"/>
    <x v="2"/>
    <s v="Chester"/>
    <s v="Pennsylvania"/>
    <x v="3"/>
    <x v="1"/>
    <s v="O-102"/>
    <x v="2"/>
    <s v="Avery 490"/>
    <n v="47.360000000000007"/>
    <n v="600"/>
    <n v="11.840000000000002"/>
    <n v="4"/>
    <n v="0.2"/>
    <n v="17.759999999999998"/>
    <n v="17.559999999999999"/>
    <x v="1"/>
    <m/>
  </r>
  <r>
    <n v="697"/>
    <s v="First Class"/>
    <x v="2"/>
    <s v="Chester"/>
    <s v="Pennsylvania"/>
    <x v="3"/>
    <x v="1"/>
    <s v="O-102"/>
    <x v="12"/>
    <s v="Jet-Pak Recycled Peel 'N' Seal Padded Mailers"/>
    <n v="200.98400000000004"/>
    <n v="1050"/>
    <n v="28.712000000000007"/>
    <n v="7"/>
    <n v="0.2"/>
    <n v="62.807499999999976"/>
    <n v="62.607499999999973"/>
    <x v="2"/>
    <m/>
  </r>
  <r>
    <n v="698"/>
    <s v="First Class"/>
    <x v="2"/>
    <s v="Chester"/>
    <s v="Pennsylvania"/>
    <x v="3"/>
    <x v="1"/>
    <s v="O-102"/>
    <x v="2"/>
    <s v="Avery 4027 File Folder Labels for Dot Matrix Printers, 5000 Labels per Box, White"/>
    <n v="97.696000000000012"/>
    <n v="600"/>
    <n v="24.424000000000003"/>
    <n v="4"/>
    <n v="0.2"/>
    <n v="31.751200000000001"/>
    <n v="31.551200000000001"/>
    <x v="1"/>
    <m/>
  </r>
  <r>
    <n v="699"/>
    <s v="First Class"/>
    <x v="2"/>
    <s v="Chester"/>
    <s v="Pennsylvania"/>
    <x v="3"/>
    <x v="1"/>
    <s v="O-102"/>
    <x v="6"/>
    <s v="Binney &amp; Smith Crayola Metallic Crayons, 16-Color Pack"/>
    <n v="2.6960000000000002"/>
    <n v="150"/>
    <n v="2.6960000000000002"/>
    <n v="1"/>
    <n v="0.2"/>
    <n v="0.8088000000000003"/>
    <n v="0.60880000000000023"/>
    <x v="0"/>
    <m/>
  </r>
  <r>
    <n v="700"/>
    <s v="First Class"/>
    <x v="2"/>
    <s v="Chester"/>
    <s v="Pennsylvania"/>
    <x v="3"/>
    <x v="1"/>
    <s v="O-102"/>
    <x v="8"/>
    <s v="GBC Linen Binding Covers"/>
    <n v="18.588000000000005"/>
    <n v="300"/>
    <n v="9.2940000000000023"/>
    <n v="2"/>
    <n v="0.7"/>
    <n v="-13.6312"/>
    <n v="-14.331199999999999"/>
    <x v="0"/>
    <m/>
  </r>
  <r>
    <n v="701"/>
    <s v="First Class"/>
    <x v="2"/>
    <s v="Chester"/>
    <s v="Pennsylvania"/>
    <x v="3"/>
    <x v="1"/>
    <s v="O-102"/>
    <x v="8"/>
    <s v="Wilson Jones Custom Binder Spines &amp; Labels"/>
    <n v="4.8960000000000008"/>
    <n v="450"/>
    <n v="1.6320000000000003"/>
    <n v="3"/>
    <n v="0.7"/>
    <n v="-3.4271999999999991"/>
    <n v="-4.1271999999999993"/>
    <x v="0"/>
    <m/>
  </r>
  <r>
    <n v="702"/>
    <s v="Standard Class"/>
    <x v="1"/>
    <s v="Cleveland"/>
    <s v="Ohio"/>
    <x v="3"/>
    <x v="0"/>
    <s v="F-101"/>
    <x v="5"/>
    <s v="Eldon 200 Class Desk Accessories, Burgundy"/>
    <n v="15.072000000000003"/>
    <n v="450"/>
    <n v="5.0240000000000009"/>
    <n v="3"/>
    <n v="0.2"/>
    <n v="4.1448"/>
    <n v="3.9447999999999999"/>
    <x v="0"/>
    <m/>
  </r>
  <r>
    <n v="703"/>
    <s v="Second Class"/>
    <x v="1"/>
    <s v="Seattle"/>
    <s v="Washington"/>
    <x v="1"/>
    <x v="0"/>
    <s v="F-101"/>
    <x v="5"/>
    <s v="Tenex &quot;The Solids&quot; Textured Chair Mats"/>
    <n v="209.88"/>
    <n v="450"/>
    <n v="69.959999999999994"/>
    <n v="3"/>
    <n v="0"/>
    <n v="35.679599999999979"/>
    <n v="35.679599999999979"/>
    <x v="0"/>
    <m/>
  </r>
  <r>
    <n v="704"/>
    <s v="Standard Class"/>
    <x v="0"/>
    <s v="Long Beach"/>
    <s v="California"/>
    <x v="1"/>
    <x v="0"/>
    <s v="F-101"/>
    <x v="3"/>
    <s v="Laminate Occasional Tables"/>
    <n v="369.91200000000003"/>
    <n v="450"/>
    <n v="123.30400000000002"/>
    <n v="3"/>
    <n v="0.2"/>
    <n v="-13.871700000000047"/>
    <n v="-14.071700000000046"/>
    <x v="0"/>
    <m/>
  </r>
  <r>
    <n v="705"/>
    <s v="Standard Class"/>
    <x v="1"/>
    <s v="Cary"/>
    <s v="North Carolina"/>
    <x v="0"/>
    <x v="1"/>
    <s v="O-102"/>
    <x v="10"/>
    <s v="Xerox 220"/>
    <n v="10.368000000000002"/>
    <n v="300"/>
    <n v="5.1840000000000011"/>
    <n v="2"/>
    <n v="0.2"/>
    <n v="3.6288"/>
    <n v="3.4287999999999998"/>
    <x v="0"/>
    <m/>
  </r>
  <r>
    <n v="706"/>
    <s v="Standard Class"/>
    <x v="1"/>
    <s v="Cary"/>
    <s v="North Carolina"/>
    <x v="0"/>
    <x v="1"/>
    <s v="O-102"/>
    <x v="9"/>
    <s v="Fellowes 8 Outlet Superior Workstation Surge Protector"/>
    <n v="166.84"/>
    <n v="750"/>
    <n v="33.368000000000002"/>
    <n v="5"/>
    <n v="0.2"/>
    <n v="18.769499999999987"/>
    <n v="18.569499999999987"/>
    <x v="1"/>
    <m/>
  </r>
  <r>
    <n v="707"/>
    <s v="Standard Class"/>
    <x v="1"/>
    <s v="Cary"/>
    <s v="North Carolina"/>
    <x v="0"/>
    <x v="2"/>
    <s v="T-103"/>
    <x v="11"/>
    <s v="SanDisk Cruzer 32 GB USB Flash Drive"/>
    <n v="15.216000000000001"/>
    <n v="150"/>
    <n v="15.216000000000001"/>
    <n v="1"/>
    <n v="0.2"/>
    <n v="2.2823999999999991"/>
    <n v="2.0823999999999989"/>
    <x v="0"/>
    <m/>
  </r>
  <r>
    <n v="708"/>
    <s v="First Class"/>
    <x v="0"/>
    <s v="New York City"/>
    <s v="New York"/>
    <x v="3"/>
    <x v="2"/>
    <s v="T-103"/>
    <x v="11"/>
    <s v="Logitech 910-002974 M325 Wireless Mouse for Web Scrolling"/>
    <n v="119.96"/>
    <n v="600"/>
    <n v="29.99"/>
    <n v="4"/>
    <n v="0"/>
    <n v="52.78240000000001"/>
    <n v="52.78240000000001"/>
    <x v="1"/>
    <m/>
  </r>
  <r>
    <n v="709"/>
    <s v="First Class"/>
    <x v="0"/>
    <s v="New York City"/>
    <s v="New York"/>
    <x v="3"/>
    <x v="0"/>
    <s v="F-101"/>
    <x v="0"/>
    <s v="O'Sullivan Living Dimensions 5-Shelf Bookcases"/>
    <n v="883.92"/>
    <n v="750"/>
    <n v="176.78399999999999"/>
    <n v="5"/>
    <n v="0.2"/>
    <n v="-110.49000000000007"/>
    <n v="-110.69000000000007"/>
    <x v="1"/>
    <m/>
  </r>
  <r>
    <n v="710"/>
    <s v="First Class"/>
    <x v="0"/>
    <s v="New York City"/>
    <s v="New York"/>
    <x v="3"/>
    <x v="1"/>
    <s v="O-102"/>
    <x v="8"/>
    <s v="Angle-D Binders with Locking Rings, Label Holders"/>
    <n v="46.72"/>
    <n v="1200"/>
    <n v="5.84"/>
    <n v="8"/>
    <n v="0.2"/>
    <n v="15.767999999999997"/>
    <n v="15.567999999999998"/>
    <x v="2"/>
    <m/>
  </r>
  <r>
    <n v="711"/>
    <s v="First Class"/>
    <x v="2"/>
    <s v="New York City"/>
    <s v="New York"/>
    <x v="3"/>
    <x v="1"/>
    <s v="O-102"/>
    <x v="10"/>
    <s v="Eaton Premium Continuous-Feed Paper, 25% Cotton, Letter Size, White, 1000 Shts/Box"/>
    <n v="55.48"/>
    <n v="150"/>
    <n v="55.48"/>
    <n v="1"/>
    <n v="0"/>
    <n v="26.630399999999998"/>
    <n v="26.630399999999998"/>
    <x v="0"/>
    <m/>
  </r>
  <r>
    <n v="712"/>
    <s v="Standard Class"/>
    <x v="0"/>
    <s v="Palm Coast"/>
    <s v="Florida"/>
    <x v="0"/>
    <x v="1"/>
    <s v="O-102"/>
    <x v="12"/>
    <s v="#10- 4 1/8&quot; x 9 1/2&quot; Security-Tint Envelopes"/>
    <n v="24.448"/>
    <n v="600"/>
    <n v="6.1120000000000001"/>
    <n v="4"/>
    <n v="0.2"/>
    <n v="8.8623999999999992"/>
    <n v="8.6623999999999999"/>
    <x v="1"/>
    <m/>
  </r>
  <r>
    <n v="713"/>
    <s v="Standard Class"/>
    <x v="1"/>
    <s v="Mount Vernon"/>
    <s v="New York"/>
    <x v="3"/>
    <x v="1"/>
    <s v="O-102"/>
    <x v="9"/>
    <s v="Bionaire Personal Warm Mist Humidifier/Vaporizer"/>
    <n v="281.34000000000003"/>
    <n v="900"/>
    <n v="46.890000000000008"/>
    <n v="6"/>
    <n v="0"/>
    <n v="109.72260000000001"/>
    <n v="109.72260000000001"/>
    <x v="1"/>
    <m/>
  </r>
  <r>
    <n v="714"/>
    <s v="Standard Class"/>
    <x v="1"/>
    <s v="Mount Vernon"/>
    <s v="New York"/>
    <x v="3"/>
    <x v="2"/>
    <s v="T-103"/>
    <x v="7"/>
    <s v="Nortel Meridian M3904 Professional Digital phone"/>
    <n v="307.98"/>
    <n v="300"/>
    <n v="153.99"/>
    <n v="2"/>
    <n v="0"/>
    <n v="89.314199999999971"/>
    <n v="89.314199999999971"/>
    <x v="0"/>
    <m/>
  </r>
  <r>
    <n v="715"/>
    <s v="Standard Class"/>
    <x v="1"/>
    <s v="Mount Vernon"/>
    <s v="New York"/>
    <x v="3"/>
    <x v="2"/>
    <s v="T-103"/>
    <x v="11"/>
    <s v="Logitech Wireless Performance Mouse MX for PC and Mac"/>
    <n v="299.96999999999997"/>
    <n v="450"/>
    <n v="99.99"/>
    <n v="3"/>
    <n v="0"/>
    <n v="113.98860000000001"/>
    <n v="113.98860000000001"/>
    <x v="0"/>
    <m/>
  </r>
  <r>
    <n v="716"/>
    <s v="Second Class"/>
    <x v="1"/>
    <s v="Seattle"/>
    <s v="Washington"/>
    <x v="1"/>
    <x v="1"/>
    <s v="O-102"/>
    <x v="8"/>
    <s v="Cardinal Holdit Business Card Pockets"/>
    <n v="19.920000000000002"/>
    <n v="750"/>
    <n v="3.9840000000000004"/>
    <n v="5"/>
    <n v="0.2"/>
    <n v="6.9719999999999995"/>
    <n v="6.7719999999999994"/>
    <x v="1"/>
    <m/>
  </r>
  <r>
    <n v="717"/>
    <s v="First Class"/>
    <x v="0"/>
    <s v="Dover"/>
    <s v="Delaware"/>
    <x v="3"/>
    <x v="0"/>
    <s v="F-101"/>
    <x v="5"/>
    <s v="DAX Value U-Channel Document Frames, Easel Back"/>
    <n v="9.94"/>
    <n v="300"/>
    <n v="4.97"/>
    <n v="2"/>
    <n v="0"/>
    <n v="3.0813999999999995"/>
    <n v="3.0813999999999995"/>
    <x v="0"/>
    <m/>
  </r>
  <r>
    <n v="718"/>
    <s v="Standard Class"/>
    <x v="0"/>
    <s v="Newark"/>
    <s v="Ohio"/>
    <x v="3"/>
    <x v="0"/>
    <s v="F-101"/>
    <x v="5"/>
    <s v="Howard Miller 13&quot; Diameter Pewter Finish Round Wall Clock"/>
    <n v="103.05599999999998"/>
    <n v="450"/>
    <n v="34.351999999999997"/>
    <n v="3"/>
    <n v="0.2"/>
    <n v="24.475800000000007"/>
    <n v="24.275800000000007"/>
    <x v="0"/>
    <m/>
  </r>
  <r>
    <n v="719"/>
    <s v="Standard Class"/>
    <x v="2"/>
    <s v="Orem"/>
    <s v="Utah"/>
    <x v="1"/>
    <x v="1"/>
    <s v="O-102"/>
    <x v="8"/>
    <s v="GBC Standard Therm-A-Bind Covers"/>
    <n v="59.808000000000007"/>
    <n v="450"/>
    <n v="19.936000000000003"/>
    <n v="3"/>
    <n v="0.2"/>
    <n v="19.4376"/>
    <n v="19.2376"/>
    <x v="0"/>
    <m/>
  </r>
  <r>
    <n v="720"/>
    <s v="Standard Class"/>
    <x v="2"/>
    <s v="Orem"/>
    <s v="Utah"/>
    <x v="1"/>
    <x v="0"/>
    <s v="F-101"/>
    <x v="5"/>
    <s v="Aluminum Document Frame"/>
    <n v="73.320000000000007"/>
    <n v="900"/>
    <n v="12.22"/>
    <n v="6"/>
    <n v="0"/>
    <n v="21.995999999999992"/>
    <n v="21.995999999999992"/>
    <x v="1"/>
    <m/>
  </r>
  <r>
    <n v="721"/>
    <s v="Standard Class"/>
    <x v="2"/>
    <s v="Los Angeles"/>
    <s v="California"/>
    <x v="1"/>
    <x v="1"/>
    <s v="O-102"/>
    <x v="10"/>
    <s v="Tops Green Bar Computer Printout Paper"/>
    <n v="146.82"/>
    <n v="450"/>
    <n v="48.94"/>
    <n v="3"/>
    <n v="0"/>
    <n v="73.41"/>
    <n v="73.41"/>
    <x v="0"/>
    <m/>
  </r>
  <r>
    <n v="722"/>
    <s v="Standard Class"/>
    <x v="1"/>
    <s v="Detroit"/>
    <s v="Michigan"/>
    <x v="2"/>
    <x v="0"/>
    <s v="F-101"/>
    <x v="3"/>
    <s v="Chromcraft Bull-Nose Wood Oval Conference Tables &amp; Bases"/>
    <n v="1652.94"/>
    <n v="450"/>
    <n v="550.98"/>
    <n v="3"/>
    <n v="0"/>
    <n v="231.41160000000002"/>
    <n v="231.41160000000002"/>
    <x v="0"/>
    <m/>
  </r>
  <r>
    <n v="723"/>
    <s v="Standard Class"/>
    <x v="1"/>
    <s v="Detroit"/>
    <s v="Michigan"/>
    <x v="2"/>
    <x v="1"/>
    <s v="O-102"/>
    <x v="4"/>
    <s v="Recycled Data-Pak for Archival Bound Computer Printouts, 12-1/2 x 12-1/2 x 16"/>
    <n v="296.37"/>
    <n v="450"/>
    <n v="98.79"/>
    <n v="3"/>
    <n v="0"/>
    <n v="80.019899999999993"/>
    <n v="80.019899999999993"/>
    <x v="0"/>
    <m/>
  </r>
  <r>
    <n v="724"/>
    <s v="Standard Class"/>
    <x v="2"/>
    <s v="Philadelphia"/>
    <s v="Pennsylvania"/>
    <x v="3"/>
    <x v="0"/>
    <s v="F-101"/>
    <x v="5"/>
    <s v="Seth Thomas 16&quot; Steel Case Clock"/>
    <n v="129.91999999999999"/>
    <n v="750"/>
    <n v="25.983999999999998"/>
    <n v="5"/>
    <n v="0.2"/>
    <n v="21.112000000000002"/>
    <n v="20.912000000000003"/>
    <x v="1"/>
    <m/>
  </r>
  <r>
    <n v="725"/>
    <s v="Standard Class"/>
    <x v="1"/>
    <s v="Hialeah"/>
    <s v="Florida"/>
    <x v="0"/>
    <x v="1"/>
    <s v="O-102"/>
    <x v="14"/>
    <s v="Acme Softgrip Scissors"/>
    <n v="45.584000000000003"/>
    <n v="1050"/>
    <n v="6.5120000000000005"/>
    <n v="7"/>
    <n v="0.2"/>
    <n v="5.1281999999999996"/>
    <n v="4.9281999999999995"/>
    <x v="2"/>
    <m/>
  </r>
  <r>
    <n v="726"/>
    <s v="Standard Class"/>
    <x v="0"/>
    <s v="Austin"/>
    <s v="Texas"/>
    <x v="2"/>
    <x v="1"/>
    <s v="O-102"/>
    <x v="12"/>
    <s v="Manila Recycled Extra-Heavyweight Clasp Envelopes, 6&quot; x 9&quot;"/>
    <n v="17.568000000000001"/>
    <n v="300"/>
    <n v="8.7840000000000007"/>
    <n v="2"/>
    <n v="0.2"/>
    <n v="6.3684000000000003"/>
    <n v="6.1684000000000001"/>
    <x v="0"/>
    <m/>
  </r>
  <r>
    <n v="727"/>
    <s v="Standard Class"/>
    <x v="0"/>
    <s v="Austin"/>
    <s v="Texas"/>
    <x v="2"/>
    <x v="2"/>
    <s v="T-103"/>
    <x v="7"/>
    <s v="ClearSounds CSC500 Amplified Spirit Phone Corded phone"/>
    <n v="55.991999999999997"/>
    <n v="150"/>
    <n v="55.991999999999997"/>
    <n v="1"/>
    <n v="0.2"/>
    <n v="5.5992000000000015"/>
    <n v="5.3992000000000013"/>
    <x v="0"/>
    <m/>
  </r>
  <r>
    <n v="728"/>
    <s v="First Class"/>
    <x v="0"/>
    <s v="Oceanside"/>
    <s v="New York"/>
    <x v="3"/>
    <x v="1"/>
    <s v="O-102"/>
    <x v="10"/>
    <s v="Xerox 1964"/>
    <n v="182.72"/>
    <n v="1200"/>
    <n v="22.84"/>
    <n v="8"/>
    <n v="0"/>
    <n v="84.051199999999994"/>
    <n v="84.051199999999994"/>
    <x v="2"/>
    <m/>
  </r>
  <r>
    <n v="729"/>
    <s v="First Class"/>
    <x v="0"/>
    <s v="Oceanside"/>
    <s v="New York"/>
    <x v="3"/>
    <x v="0"/>
    <s v="F-101"/>
    <x v="3"/>
    <s v="Bevis Traditional Conference Table Top, Plinth Base"/>
    <n v="400.03199999999998"/>
    <n v="300"/>
    <n v="200.01599999999999"/>
    <n v="2"/>
    <n v="0.4"/>
    <n v="-153.34560000000005"/>
    <n v="-153.74560000000005"/>
    <x v="0"/>
    <m/>
  </r>
  <r>
    <n v="730"/>
    <s v="First Class"/>
    <x v="0"/>
    <s v="Oceanside"/>
    <s v="New York"/>
    <x v="3"/>
    <x v="1"/>
    <s v="O-102"/>
    <x v="4"/>
    <s v="Personal Folder Holder, Ebony"/>
    <n v="33.630000000000003"/>
    <n v="450"/>
    <n v="11.21"/>
    <n v="3"/>
    <n v="0"/>
    <n v="10.088999999999999"/>
    <n v="10.088999999999999"/>
    <x v="0"/>
    <m/>
  </r>
  <r>
    <n v="731"/>
    <s v="First Class"/>
    <x v="0"/>
    <s v="Oceanside"/>
    <s v="New York"/>
    <x v="3"/>
    <x v="0"/>
    <s v="F-101"/>
    <x v="1"/>
    <s v="Global Leather Highback Executive Chair with Pneumatic Height Adjustment, Black"/>
    <n v="542.64599999999996"/>
    <n v="450"/>
    <n v="180.88199999999998"/>
    <n v="3"/>
    <n v="0.1"/>
    <n v="102.49980000000001"/>
    <n v="102.39980000000001"/>
    <x v="0"/>
    <m/>
  </r>
  <r>
    <n v="732"/>
    <s v="First Class"/>
    <x v="0"/>
    <s v="Oceanside"/>
    <s v="New York"/>
    <x v="3"/>
    <x v="1"/>
    <s v="O-102"/>
    <x v="2"/>
    <s v="Avery 520"/>
    <n v="6.3"/>
    <n v="300"/>
    <n v="3.15"/>
    <n v="2"/>
    <n v="0"/>
    <n v="3.024"/>
    <n v="3.024"/>
    <x v="0"/>
    <m/>
  </r>
  <r>
    <n v="733"/>
    <s v="Standard Class"/>
    <x v="2"/>
    <s v="Seattle"/>
    <s v="Washington"/>
    <x v="1"/>
    <x v="1"/>
    <s v="O-102"/>
    <x v="4"/>
    <s v="Carina Double Wide Media Storage Towers in Natural &amp; Black"/>
    <n v="242.94"/>
    <n v="450"/>
    <n v="80.98"/>
    <n v="3"/>
    <n v="0"/>
    <n v="9.7175999999999902"/>
    <n v="9.7175999999999902"/>
    <x v="0"/>
    <m/>
  </r>
  <r>
    <n v="734"/>
    <s v="Standard Class"/>
    <x v="2"/>
    <s v="Seattle"/>
    <s v="Washington"/>
    <x v="1"/>
    <x v="2"/>
    <s v="T-103"/>
    <x v="11"/>
    <s v="Logitech Illuminated - Keyboard"/>
    <n v="179.97"/>
    <n v="450"/>
    <n v="59.99"/>
    <n v="3"/>
    <n v="0"/>
    <n v="86.385600000000011"/>
    <n v="86.385600000000011"/>
    <x v="0"/>
    <m/>
  </r>
  <r>
    <n v="735"/>
    <s v="Standard Class"/>
    <x v="2"/>
    <s v="Seattle"/>
    <s v="Washington"/>
    <x v="1"/>
    <x v="1"/>
    <s v="O-102"/>
    <x v="8"/>
    <s v="Wilson Jones Century Plastic Molded Ring Binders"/>
    <n v="99.695999999999998"/>
    <n v="900"/>
    <n v="16.616"/>
    <n v="6"/>
    <n v="0.2"/>
    <n v="33.647399999999998"/>
    <n v="33.447399999999995"/>
    <x v="1"/>
    <m/>
  </r>
  <r>
    <n v="736"/>
    <s v="Standard Class"/>
    <x v="2"/>
    <s v="Seattle"/>
    <s v="Washington"/>
    <x v="1"/>
    <x v="1"/>
    <s v="O-102"/>
    <x v="8"/>
    <s v="Wilson Jones Leather-Like Binders with DublLock Round Rings"/>
    <n v="27.936000000000003"/>
    <n v="600"/>
    <n v="6.9840000000000009"/>
    <n v="4"/>
    <n v="0.2"/>
    <n v="9.4283999999999963"/>
    <n v="9.228399999999997"/>
    <x v="1"/>
    <m/>
  </r>
  <r>
    <n v="737"/>
    <s v="Standard Class"/>
    <x v="2"/>
    <s v="Seattle"/>
    <s v="Washington"/>
    <x v="1"/>
    <x v="0"/>
    <s v="F-101"/>
    <x v="0"/>
    <s v="O'Sullivan Cherrywood Estates Traditional Bookcase"/>
    <n v="84.98"/>
    <n v="150"/>
    <n v="84.98"/>
    <n v="1"/>
    <n v="0"/>
    <n v="18.695599999999999"/>
    <n v="18.695599999999999"/>
    <x v="0"/>
    <m/>
  </r>
  <r>
    <n v="738"/>
    <s v="Standard Class"/>
    <x v="2"/>
    <s v="Seattle"/>
    <s v="Washington"/>
    <x v="1"/>
    <x v="1"/>
    <s v="O-102"/>
    <x v="8"/>
    <s v="Acco Translucent Poly Ring Binders"/>
    <n v="18.72"/>
    <n v="750"/>
    <n v="3.7439999999999998"/>
    <n v="5"/>
    <n v="0.2"/>
    <n v="6.5519999999999996"/>
    <n v="6.3519999999999994"/>
    <x v="1"/>
    <m/>
  </r>
  <r>
    <n v="739"/>
    <s v="Standard Class"/>
    <x v="0"/>
    <s v="San Francisco"/>
    <s v="California"/>
    <x v="1"/>
    <x v="2"/>
    <s v="T-103"/>
    <x v="11"/>
    <s v="Logitech Wireless Touch Keyboard K400"/>
    <n v="49.98"/>
    <n v="300"/>
    <n v="24.99"/>
    <n v="2"/>
    <n v="0"/>
    <n v="8.4965999999999937"/>
    <n v="8.4965999999999937"/>
    <x v="0"/>
    <m/>
  </r>
  <r>
    <n v="740"/>
    <s v="Standard Class"/>
    <x v="2"/>
    <s v="Naperville"/>
    <s v="Illinois"/>
    <x v="2"/>
    <x v="1"/>
    <s v="O-102"/>
    <x v="2"/>
    <s v="Avery 508"/>
    <n v="11.784000000000001"/>
    <n v="450"/>
    <n v="3.9280000000000004"/>
    <n v="3"/>
    <n v="0.2"/>
    <n v="4.2716999999999992"/>
    <n v="4.071699999999999"/>
    <x v="0"/>
    <m/>
  </r>
  <r>
    <n v="741"/>
    <s v="Standard Class"/>
    <x v="2"/>
    <s v="Naperville"/>
    <s v="Illinois"/>
    <x v="2"/>
    <x v="1"/>
    <s v="O-102"/>
    <x v="4"/>
    <s v="SAFCO Boltless Steel Shelving"/>
    <n v="272.73599999999999"/>
    <n v="450"/>
    <n v="90.911999999999992"/>
    <n v="3"/>
    <n v="0.2"/>
    <n v="-64.774800000000013"/>
    <n v="-64.974800000000016"/>
    <x v="0"/>
    <m/>
  </r>
  <r>
    <n v="742"/>
    <s v="Standard Class"/>
    <x v="2"/>
    <s v="Naperville"/>
    <s v="Illinois"/>
    <x v="2"/>
    <x v="1"/>
    <s v="O-102"/>
    <x v="8"/>
    <s v="GBC Standard Plastic Binding Systems Combs"/>
    <n v="3.5399999999999991"/>
    <n v="300"/>
    <n v="1.7699999999999996"/>
    <n v="2"/>
    <n v="0.8"/>
    <n v="-5.4870000000000001"/>
    <n v="-6.2869999999999999"/>
    <x v="0"/>
    <m/>
  </r>
  <r>
    <n v="743"/>
    <s v="Standard Class"/>
    <x v="0"/>
    <s v="Dallas"/>
    <s v="Texas"/>
    <x v="2"/>
    <x v="1"/>
    <s v="O-102"/>
    <x v="14"/>
    <s v="Martin-Yale Premier Letter Opener"/>
    <n v="51.52000000000001"/>
    <n v="750"/>
    <n v="10.304000000000002"/>
    <n v="5"/>
    <n v="0.2"/>
    <n v="-10.948000000000002"/>
    <n v="-11.148000000000001"/>
    <x v="1"/>
    <m/>
  </r>
  <r>
    <n v="744"/>
    <s v="Standard Class"/>
    <x v="0"/>
    <s v="Dallas"/>
    <s v="Texas"/>
    <x v="2"/>
    <x v="1"/>
    <s v="O-102"/>
    <x v="10"/>
    <s v="Ampad Gold Fibre Wirebound Steno Books, 6&quot; x 9&quot;, Gregg Ruled"/>
    <n v="3.5280000000000005"/>
    <n v="150"/>
    <n v="3.5280000000000005"/>
    <n v="1"/>
    <n v="0.2"/>
    <n v="1.1465999999999998"/>
    <n v="0.94659999999999989"/>
    <x v="0"/>
    <m/>
  </r>
  <r>
    <n v="745"/>
    <s v="Standard Class"/>
    <x v="0"/>
    <s v="Dallas"/>
    <s v="Texas"/>
    <x v="2"/>
    <x v="1"/>
    <s v="O-102"/>
    <x v="10"/>
    <s v="Xerox 196"/>
    <n v="4.6240000000000006"/>
    <n v="150"/>
    <n v="4.6240000000000006"/>
    <n v="1"/>
    <n v="0.2"/>
    <n v="1.6762000000000001"/>
    <n v="1.4762000000000002"/>
    <x v="0"/>
    <m/>
  </r>
  <r>
    <n v="746"/>
    <s v="Standard Class"/>
    <x v="0"/>
    <s v="Dallas"/>
    <s v="Texas"/>
    <x v="2"/>
    <x v="1"/>
    <s v="O-102"/>
    <x v="14"/>
    <s v="Fiskars 8&quot; Scissors, 2/Pack"/>
    <n v="55.167999999999999"/>
    <n v="600"/>
    <n v="13.792"/>
    <n v="4"/>
    <n v="0.2"/>
    <n v="6.2063999999999897"/>
    <n v="6.0063999999999895"/>
    <x v="1"/>
    <m/>
  </r>
  <r>
    <n v="747"/>
    <s v="Same Day"/>
    <x v="1"/>
    <s v="San Diego"/>
    <s v="California"/>
    <x v="1"/>
    <x v="0"/>
    <s v="F-101"/>
    <x v="3"/>
    <s v="KI Conference Tables"/>
    <n v="567.12"/>
    <n v="1500"/>
    <n v="56.712000000000003"/>
    <n v="10"/>
    <n v="0.2"/>
    <n v="-28.355999999999952"/>
    <n v="-28.555999999999951"/>
    <x v="2"/>
    <m/>
  </r>
  <r>
    <n v="748"/>
    <s v="Same Day"/>
    <x v="1"/>
    <s v="San Diego"/>
    <s v="California"/>
    <x v="1"/>
    <x v="1"/>
    <s v="O-102"/>
    <x v="4"/>
    <s v="Fellowes Officeware Wire Shelving"/>
    <n v="359.32"/>
    <n v="600"/>
    <n v="89.83"/>
    <n v="4"/>
    <n v="0"/>
    <n v="7.1863999999999919"/>
    <n v="7.1863999999999919"/>
    <x v="1"/>
    <m/>
  </r>
  <r>
    <n v="749"/>
    <s v="Second Class"/>
    <x v="0"/>
    <s v="Evanston"/>
    <s v="Illinois"/>
    <x v="2"/>
    <x v="2"/>
    <s v="T-103"/>
    <x v="7"/>
    <s v="Belkin iPhone and iPad Lightning Cable"/>
    <n v="11.992000000000001"/>
    <n v="150"/>
    <n v="11.992000000000001"/>
    <n v="1"/>
    <n v="0.2"/>
    <n v="0.89939999999999909"/>
    <n v="0.69939999999999913"/>
    <x v="0"/>
    <m/>
  </r>
  <r>
    <n v="750"/>
    <s v="Standard Class"/>
    <x v="0"/>
    <s v="Trenton"/>
    <s v="Michigan"/>
    <x v="2"/>
    <x v="1"/>
    <s v="O-102"/>
    <x v="8"/>
    <s v="GBC Durable Plastic Covers"/>
    <n v="58.050000000000004"/>
    <n v="450"/>
    <n v="19.350000000000001"/>
    <n v="3"/>
    <n v="0"/>
    <n v="26.702999999999999"/>
    <n v="26.702999999999999"/>
    <x v="0"/>
    <m/>
  </r>
  <r>
    <n v="751"/>
    <s v="Standard Class"/>
    <x v="0"/>
    <s v="Trenton"/>
    <s v="Michigan"/>
    <x v="2"/>
    <x v="0"/>
    <s v="F-101"/>
    <x v="5"/>
    <s v="Nu-Dell Leatherette Frames"/>
    <n v="157.74"/>
    <n v="1650"/>
    <n v="14.340000000000002"/>
    <n v="11"/>
    <n v="0"/>
    <n v="56.7864"/>
    <n v="56.7864"/>
    <x v="2"/>
    <m/>
  </r>
  <r>
    <n v="752"/>
    <s v="Standard Class"/>
    <x v="0"/>
    <s v="Trenton"/>
    <s v="Michigan"/>
    <x v="2"/>
    <x v="1"/>
    <s v="O-102"/>
    <x v="6"/>
    <s v="Avery Hi-Liter EverBold Pen Style Fluorescent Highlighters, 4/Pack"/>
    <n v="56.980000000000004"/>
    <n v="1050"/>
    <n v="8.14"/>
    <n v="7"/>
    <n v="0"/>
    <n v="22.792000000000002"/>
    <n v="22.792000000000002"/>
    <x v="2"/>
    <m/>
  </r>
  <r>
    <n v="753"/>
    <s v="Standard Class"/>
    <x v="0"/>
    <s v="Trenton"/>
    <s v="Michigan"/>
    <x v="2"/>
    <x v="1"/>
    <s v="O-102"/>
    <x v="8"/>
    <s v="Avery Durable Binders"/>
    <n v="2.88"/>
    <n v="150"/>
    <n v="2.88"/>
    <n v="1"/>
    <n v="0"/>
    <n v="1.4112"/>
    <n v="1.4112"/>
    <x v="0"/>
    <m/>
  </r>
  <r>
    <n v="754"/>
    <s v="First Class"/>
    <x v="1"/>
    <s v="San Francisco"/>
    <s v="California"/>
    <x v="1"/>
    <x v="2"/>
    <s v="T-103"/>
    <x v="16"/>
    <s v="Hewlett Packard 610 Color Digital Copier / Printer"/>
    <n v="1199.9760000000001"/>
    <n v="450"/>
    <n v="399.99200000000002"/>
    <n v="3"/>
    <n v="0.2"/>
    <n v="374.99249999999995"/>
    <n v="374.79249999999996"/>
    <x v="0"/>
    <m/>
  </r>
  <r>
    <n v="755"/>
    <s v="Standard Class"/>
    <x v="0"/>
    <s v="Los Angeles"/>
    <s v="California"/>
    <x v="1"/>
    <x v="0"/>
    <s v="F-101"/>
    <x v="5"/>
    <s v="12-1/2 Diameter Round Wall Clock"/>
    <n v="79.92"/>
    <n v="600"/>
    <n v="19.98"/>
    <n v="4"/>
    <n v="0"/>
    <n v="28.7712"/>
    <n v="28.7712"/>
    <x v="1"/>
    <m/>
  </r>
  <r>
    <n v="756"/>
    <s v="Standard Class"/>
    <x v="1"/>
    <s v="Jacksonville"/>
    <s v="Florida"/>
    <x v="0"/>
    <x v="0"/>
    <s v="F-101"/>
    <x v="3"/>
    <s v="Chromcraft Round Conference Tables"/>
    <n v="383.43799999999999"/>
    <n v="600"/>
    <n v="95.859499999999997"/>
    <n v="4"/>
    <n v="0.45"/>
    <n v="-167.3184"/>
    <n v="-167.76839999999999"/>
    <x v="1"/>
    <m/>
  </r>
  <r>
    <n v="757"/>
    <s v="Standard Class"/>
    <x v="0"/>
    <s v="Cottage Grove"/>
    <s v="Minnesota"/>
    <x v="2"/>
    <x v="1"/>
    <s v="O-102"/>
    <x v="4"/>
    <s v="Recycled Eldon Regeneration Jumbo File"/>
    <n v="24.56"/>
    <n v="300"/>
    <n v="12.28"/>
    <n v="2"/>
    <n v="0"/>
    <n v="6.8767999999999994"/>
    <n v="6.8767999999999994"/>
    <x v="0"/>
    <m/>
  </r>
  <r>
    <n v="758"/>
    <s v="Standard Class"/>
    <x v="0"/>
    <s v="Cottage Grove"/>
    <s v="Minnesota"/>
    <x v="2"/>
    <x v="2"/>
    <s v="T-103"/>
    <x v="11"/>
    <s v="Imation 32GB Pocket Pro USB 3.0 Flash Drive - 32 GB - Black - 1 P ..."/>
    <n v="119.8"/>
    <n v="600"/>
    <n v="29.95"/>
    <n v="4"/>
    <n v="0"/>
    <n v="47.92"/>
    <n v="47.92"/>
    <x v="1"/>
    <m/>
  </r>
  <r>
    <n v="759"/>
    <s v="Standard Class"/>
    <x v="1"/>
    <s v="New York City"/>
    <s v="New York"/>
    <x v="3"/>
    <x v="1"/>
    <s v="O-102"/>
    <x v="8"/>
    <s v="Angle-D Ring Binders"/>
    <n v="13.128"/>
    <n v="450"/>
    <n v="4.3760000000000003"/>
    <n v="3"/>
    <n v="0.2"/>
    <n v="4.2665999999999986"/>
    <n v="4.0665999999999984"/>
    <x v="0"/>
    <m/>
  </r>
  <r>
    <n v="760"/>
    <s v="Standard Class"/>
    <x v="1"/>
    <s v="Green Bay"/>
    <s v="Wisconsin"/>
    <x v="2"/>
    <x v="1"/>
    <s v="O-102"/>
    <x v="10"/>
    <s v="Adams Telephone Message Book W/Dividers/Space For Phone Numbers, 5 1/4&quot;X8 1/2&quot;, 200/Messages"/>
    <n v="22.72"/>
    <n v="600"/>
    <n v="5.68"/>
    <n v="4"/>
    <n v="0"/>
    <n v="10.223999999999998"/>
    <n v="10.223999999999998"/>
    <x v="1"/>
    <m/>
  </r>
  <r>
    <n v="761"/>
    <s v="Standard Class"/>
    <x v="0"/>
    <s v="Los Angeles"/>
    <s v="California"/>
    <x v="1"/>
    <x v="1"/>
    <s v="O-102"/>
    <x v="10"/>
    <s v="Xerox 226"/>
    <n v="58.320000000000007"/>
    <n v="1350"/>
    <n v="6.48"/>
    <n v="9"/>
    <n v="0"/>
    <n v="27.993600000000001"/>
    <n v="27.993600000000001"/>
    <x v="2"/>
    <m/>
  </r>
  <r>
    <n v="762"/>
    <s v="Standard Class"/>
    <x v="1"/>
    <s v="Atlanta"/>
    <s v="Georgia"/>
    <x v="0"/>
    <x v="1"/>
    <s v="O-102"/>
    <x v="2"/>
    <s v="Avery 476"/>
    <n v="12.39"/>
    <n v="450"/>
    <n v="4.13"/>
    <n v="3"/>
    <n v="0"/>
    <n v="5.6993999999999998"/>
    <n v="5.6993999999999998"/>
    <x v="0"/>
    <m/>
  </r>
  <r>
    <n v="763"/>
    <s v="Standard Class"/>
    <x v="0"/>
    <s v="Columbus"/>
    <s v="Ohio"/>
    <x v="3"/>
    <x v="2"/>
    <s v="T-103"/>
    <x v="7"/>
    <s v="JBL Micro Wireless Portable Bluetooth Speaker"/>
    <n v="107.982"/>
    <n v="450"/>
    <n v="35.994"/>
    <n v="3"/>
    <n v="0.4"/>
    <n v="-26.995499999999993"/>
    <n v="-27.395499999999991"/>
    <x v="0"/>
    <m/>
  </r>
  <r>
    <n v="764"/>
    <s v="Second Class"/>
    <x v="1"/>
    <s v="Bossier City"/>
    <s v="Louisiana"/>
    <x v="0"/>
    <x v="1"/>
    <s v="O-102"/>
    <x v="12"/>
    <s v="Staple envelope"/>
    <n v="11.36"/>
    <n v="300"/>
    <n v="5.68"/>
    <n v="2"/>
    <n v="0"/>
    <n v="5.3391999999999991"/>
    <n v="5.3391999999999991"/>
    <x v="0"/>
    <m/>
  </r>
  <r>
    <n v="765"/>
    <s v="Second Class"/>
    <x v="1"/>
    <s v="Bossier City"/>
    <s v="Louisiana"/>
    <x v="0"/>
    <x v="1"/>
    <s v="O-102"/>
    <x v="12"/>
    <s v="Brown Kraft Recycled Envelopes"/>
    <n v="50.94"/>
    <n v="450"/>
    <n v="16.98"/>
    <n v="3"/>
    <n v="0"/>
    <n v="25.47"/>
    <n v="25.47"/>
    <x v="0"/>
    <m/>
  </r>
  <r>
    <n v="766"/>
    <s v="Second Class"/>
    <x v="1"/>
    <s v="Bossier City"/>
    <s v="Louisiana"/>
    <x v="0"/>
    <x v="2"/>
    <s v="T-103"/>
    <x v="11"/>
    <s v="Plantronics S12 Corded Telephone Headset System"/>
    <n v="646.74"/>
    <n v="900"/>
    <n v="107.79"/>
    <n v="6"/>
    <n v="0"/>
    <n v="258.69600000000003"/>
    <n v="258.69600000000003"/>
    <x v="1"/>
    <m/>
  </r>
  <r>
    <n v="767"/>
    <s v="Second Class"/>
    <x v="1"/>
    <s v="Bossier City"/>
    <s v="Louisiana"/>
    <x v="0"/>
    <x v="1"/>
    <s v="O-102"/>
    <x v="8"/>
    <s v="3-ring staple pack"/>
    <n v="5.64"/>
    <n v="450"/>
    <n v="1.88"/>
    <n v="3"/>
    <n v="0"/>
    <n v="2.7071999999999994"/>
    <n v="2.7071999999999994"/>
    <x v="0"/>
    <m/>
  </r>
  <r>
    <n v="768"/>
    <s v="Second Class"/>
    <x v="1"/>
    <s v="Bossier City"/>
    <s v="Louisiana"/>
    <x v="0"/>
    <x v="1"/>
    <s v="O-102"/>
    <x v="4"/>
    <s v="Fellowes Stor/Drawer Steel Plus Storage Drawers"/>
    <n v="572.58000000000004"/>
    <n v="900"/>
    <n v="95.43"/>
    <n v="6"/>
    <n v="0"/>
    <n v="34.354799999999955"/>
    <n v="34.354799999999955"/>
    <x v="1"/>
    <m/>
  </r>
  <r>
    <n v="769"/>
    <s v="Standard Class"/>
    <x v="1"/>
    <s v="Saint Petersburg"/>
    <s v="Florida"/>
    <x v="0"/>
    <x v="0"/>
    <s v="F-101"/>
    <x v="5"/>
    <s v="Electrix Halogen Magnifier Lamp"/>
    <n v="310.88000000000005"/>
    <n v="300"/>
    <n v="155.44000000000003"/>
    <n v="2"/>
    <n v="0.2"/>
    <n v="23.315999999999988"/>
    <n v="23.115999999999989"/>
    <x v="0"/>
    <m/>
  </r>
  <r>
    <n v="770"/>
    <s v="Standard Class"/>
    <x v="0"/>
    <s v="Arlington"/>
    <s v="Virginia"/>
    <x v="0"/>
    <x v="0"/>
    <s v="F-101"/>
    <x v="1"/>
    <s v="Hon 4070 Series Pagoda Round Back Stacking Chairs"/>
    <n v="641.96"/>
    <n v="300"/>
    <n v="320.98"/>
    <n v="2"/>
    <n v="0"/>
    <n v="179.74880000000002"/>
    <n v="179.74880000000002"/>
    <x v="0"/>
    <m/>
  </r>
  <r>
    <n v="771"/>
    <s v="Standard Class"/>
    <x v="1"/>
    <s v="Des Moines"/>
    <s v="Iowa"/>
    <x v="2"/>
    <x v="1"/>
    <s v="O-102"/>
    <x v="8"/>
    <s v="Cardinal EasyOpen D-Ring Binders"/>
    <n v="18.28"/>
    <n v="300"/>
    <n v="9.14"/>
    <n v="2"/>
    <n v="0"/>
    <n v="9.14"/>
    <n v="9.14"/>
    <x v="0"/>
    <m/>
  </r>
  <r>
    <n v="772"/>
    <s v="Standard Class"/>
    <x v="1"/>
    <s v="Des Moines"/>
    <s v="Iowa"/>
    <x v="2"/>
    <x v="2"/>
    <s v="T-103"/>
    <x v="7"/>
    <s v="AT&amp;T 841000 Phone"/>
    <n v="207"/>
    <n v="450"/>
    <n v="69"/>
    <n v="3"/>
    <n v="0"/>
    <n v="51.75"/>
    <n v="51.75"/>
    <x v="0"/>
    <m/>
  </r>
  <r>
    <n v="773"/>
    <s v="Standard Class"/>
    <x v="1"/>
    <s v="Des Moines"/>
    <s v="Iowa"/>
    <x v="2"/>
    <x v="1"/>
    <s v="O-102"/>
    <x v="8"/>
    <s v="GBC Instant Report Kit"/>
    <n v="32.35"/>
    <n v="750"/>
    <n v="6.4700000000000006"/>
    <n v="5"/>
    <n v="0"/>
    <n v="16.175000000000001"/>
    <n v="16.175000000000001"/>
    <x v="1"/>
    <m/>
  </r>
  <r>
    <n v="774"/>
    <s v="Standard Class"/>
    <x v="1"/>
    <s v="Des Moines"/>
    <s v="Iowa"/>
    <x v="2"/>
    <x v="1"/>
    <s v="O-102"/>
    <x v="8"/>
    <s v="DXL Angle-View Binders with Locking Rings by Samsill"/>
    <n v="7.71"/>
    <n v="150"/>
    <n v="7.71"/>
    <n v="1"/>
    <n v="0"/>
    <n v="3.4695"/>
    <n v="3.4695"/>
    <x v="0"/>
    <m/>
  </r>
  <r>
    <n v="775"/>
    <s v="Standard Class"/>
    <x v="1"/>
    <s v="Des Moines"/>
    <s v="Iowa"/>
    <x v="2"/>
    <x v="1"/>
    <s v="O-102"/>
    <x v="6"/>
    <s v="Boston 19500 Mighty Mite Electric Pencil Sharpener"/>
    <n v="40.299999999999997"/>
    <n v="300"/>
    <n v="20.149999999999999"/>
    <n v="2"/>
    <n v="0"/>
    <n v="10.881"/>
    <n v="10.881"/>
    <x v="0"/>
    <m/>
  </r>
  <r>
    <n v="776"/>
    <s v="Standard Class"/>
    <x v="1"/>
    <s v="Des Moines"/>
    <s v="Iowa"/>
    <x v="2"/>
    <x v="0"/>
    <s v="F-101"/>
    <x v="5"/>
    <s v="C-Line Magnetic Cubicle Keepers, Clear Polypropylene"/>
    <n v="34.580000000000005"/>
    <n v="1050"/>
    <n v="4.9400000000000004"/>
    <n v="7"/>
    <n v="0"/>
    <n v="14.523600000000002"/>
    <n v="14.523600000000002"/>
    <x v="2"/>
    <m/>
  </r>
  <r>
    <n v="777"/>
    <s v="Standard Class"/>
    <x v="0"/>
    <s v="Cincinnati"/>
    <s v="Ohio"/>
    <x v="3"/>
    <x v="1"/>
    <s v="O-102"/>
    <x v="6"/>
    <s v="Dixon My First Ticonderoga Pencil, #2"/>
    <n v="32.76"/>
    <n v="1050"/>
    <n v="4.68"/>
    <n v="7"/>
    <n v="0.2"/>
    <n v="3.6854999999999958"/>
    <n v="3.4854999999999956"/>
    <x v="2"/>
    <m/>
  </r>
  <r>
    <n v="778"/>
    <s v="First Class"/>
    <x v="2"/>
    <s v="San Francisco"/>
    <s v="California"/>
    <x v="1"/>
    <x v="0"/>
    <s v="F-101"/>
    <x v="1"/>
    <s v="Hon GuestStacker Chair"/>
    <n v="544.00800000000004"/>
    <n v="450"/>
    <n v="181.33600000000001"/>
    <n v="3"/>
    <n v="0.2"/>
    <n v="40.800600000000003"/>
    <n v="40.6006"/>
    <x v="0"/>
    <m/>
  </r>
  <r>
    <n v="779"/>
    <s v="First Class"/>
    <x v="2"/>
    <s v="San Francisco"/>
    <s v="California"/>
    <x v="1"/>
    <x v="1"/>
    <s v="O-102"/>
    <x v="10"/>
    <s v="Xerox 191"/>
    <n v="59.94"/>
    <n v="450"/>
    <n v="19.98"/>
    <n v="3"/>
    <n v="0"/>
    <n v="28.171799999999998"/>
    <n v="28.171799999999998"/>
    <x v="0"/>
    <m/>
  </r>
  <r>
    <n v="780"/>
    <s v="First Class"/>
    <x v="2"/>
    <s v="San Francisco"/>
    <s v="California"/>
    <x v="1"/>
    <x v="1"/>
    <s v="O-102"/>
    <x v="10"/>
    <s v="Xerox 1974"/>
    <n v="23.92"/>
    <n v="600"/>
    <n v="5.98"/>
    <n v="4"/>
    <n v="0"/>
    <n v="11.720800000000001"/>
    <n v="11.720800000000001"/>
    <x v="1"/>
    <m/>
  </r>
  <r>
    <n v="781"/>
    <s v="First Class"/>
    <x v="2"/>
    <s v="San Francisco"/>
    <s v="California"/>
    <x v="1"/>
    <x v="1"/>
    <s v="O-102"/>
    <x v="10"/>
    <s v="Xerox 1927"/>
    <n v="4.28"/>
    <n v="150"/>
    <n v="4.28"/>
    <n v="1"/>
    <n v="0"/>
    <n v="1.9259999999999997"/>
    <n v="1.9259999999999997"/>
    <x v="0"/>
    <m/>
  </r>
  <r>
    <n v="782"/>
    <s v="Second Class"/>
    <x v="0"/>
    <s v="Columbus"/>
    <s v="Ohio"/>
    <x v="3"/>
    <x v="1"/>
    <s v="O-102"/>
    <x v="8"/>
    <s v="Acco D-Ring Binder w/DublLock"/>
    <n v="32.07"/>
    <n v="750"/>
    <n v="6.4139999999999997"/>
    <n v="5"/>
    <n v="0.7"/>
    <n v="-22.448999999999991"/>
    <n v="-23.14899999999999"/>
    <x v="1"/>
    <m/>
  </r>
  <r>
    <n v="783"/>
    <s v="Second Class"/>
    <x v="0"/>
    <s v="Columbus"/>
    <s v="Ohio"/>
    <x v="3"/>
    <x v="2"/>
    <s v="T-103"/>
    <x v="11"/>
    <s v="Imation 8gb Micro Traveldrive Usb 2.0 Flash Drive"/>
    <n v="24"/>
    <n v="300"/>
    <n v="12"/>
    <n v="2"/>
    <n v="0.2"/>
    <n v="-2.6999999999999993"/>
    <n v="-2.8999999999999995"/>
    <x v="0"/>
    <m/>
  </r>
  <r>
    <n v="784"/>
    <s v="Second Class"/>
    <x v="0"/>
    <s v="Columbus"/>
    <s v="Ohio"/>
    <x v="3"/>
    <x v="0"/>
    <s v="F-101"/>
    <x v="0"/>
    <s v="Safco Value Mate Series Steel Bookcases, Baked Enamel Finish on Steel, Gray"/>
    <n v="35.49"/>
    <n v="150"/>
    <n v="35.49"/>
    <n v="1"/>
    <n v="0.5"/>
    <n v="-15.615600000000001"/>
    <n v="-16.115600000000001"/>
    <x v="0"/>
    <m/>
  </r>
  <r>
    <n v="785"/>
    <s v="Second Class"/>
    <x v="0"/>
    <s v="Columbus"/>
    <s v="Ohio"/>
    <x v="3"/>
    <x v="2"/>
    <s v="T-103"/>
    <x v="11"/>
    <s v="Microsoft Natural Ergonomic Keyboard 4000"/>
    <n v="47.984000000000002"/>
    <n v="300"/>
    <n v="23.992000000000001"/>
    <n v="2"/>
    <n v="0.2"/>
    <n v="0.59979999999999656"/>
    <n v="0.39979999999999655"/>
    <x v="0"/>
    <m/>
  </r>
  <r>
    <n v="786"/>
    <s v="Standard Class"/>
    <x v="1"/>
    <s v="Columbia"/>
    <s v="South Carolina"/>
    <x v="0"/>
    <x v="1"/>
    <s v="O-102"/>
    <x v="12"/>
    <s v="Cameo Buff Policy Envelopes"/>
    <n v="186.69"/>
    <n v="450"/>
    <n v="62.23"/>
    <n v="3"/>
    <n v="0"/>
    <n v="87.744299999999981"/>
    <n v="87.744299999999981"/>
    <x v="0"/>
    <m/>
  </r>
  <r>
    <n v="787"/>
    <s v="Second Class"/>
    <x v="0"/>
    <s v="Lancaster"/>
    <s v="California"/>
    <x v="1"/>
    <x v="1"/>
    <s v="O-102"/>
    <x v="8"/>
    <s v="Heavy-Duty E-Z-D Binders"/>
    <n v="17.456"/>
    <n v="300"/>
    <n v="8.7279999999999998"/>
    <n v="2"/>
    <n v="0.2"/>
    <n v="5.8914"/>
    <n v="5.6913999999999998"/>
    <x v="0"/>
    <m/>
  </r>
  <r>
    <n v="788"/>
    <s v="Standard Class"/>
    <x v="0"/>
    <s v="Lancaster"/>
    <s v="California"/>
    <x v="1"/>
    <x v="0"/>
    <s v="F-101"/>
    <x v="1"/>
    <s v="Lifetime Advantage Folding Chairs, 4/Carton"/>
    <n v="348.92800000000005"/>
    <n v="300"/>
    <n v="174.46400000000003"/>
    <n v="2"/>
    <n v="0.2"/>
    <n v="34.89279999999998"/>
    <n v="34.692799999999977"/>
    <x v="0"/>
    <m/>
  </r>
  <r>
    <n v="789"/>
    <s v="Standard Class"/>
    <x v="0"/>
    <s v="Richmond"/>
    <s v="Virginia"/>
    <x v="0"/>
    <x v="1"/>
    <s v="O-102"/>
    <x v="8"/>
    <s v="GBC VeloBinder Manual Binding System"/>
    <n v="143.96"/>
    <n v="600"/>
    <n v="35.99"/>
    <n v="4"/>
    <n v="0"/>
    <n v="69.100800000000007"/>
    <n v="69.100800000000007"/>
    <x v="1"/>
    <m/>
  </r>
  <r>
    <n v="790"/>
    <s v="Standard Class"/>
    <x v="0"/>
    <s v="Richmond"/>
    <s v="Virginia"/>
    <x v="0"/>
    <x v="1"/>
    <s v="O-102"/>
    <x v="4"/>
    <s v="Decoflex Hanging Personal Folder File, Blue"/>
    <n v="15.42"/>
    <n v="150"/>
    <n v="15.42"/>
    <n v="1"/>
    <n v="0"/>
    <n v="4.1634000000000011"/>
    <n v="4.1634000000000011"/>
    <x v="0"/>
    <m/>
  </r>
  <r>
    <n v="791"/>
    <s v="Standard Class"/>
    <x v="0"/>
    <s v="Richmond"/>
    <s v="Virginia"/>
    <x v="0"/>
    <x v="1"/>
    <s v="O-102"/>
    <x v="8"/>
    <s v="Acco PRESSTEX Data Binder with Storage Hooks, Dark Blue, 9 1/2&quot; X 11&quot;"/>
    <n v="43.04"/>
    <n v="1200"/>
    <n v="5.38"/>
    <n v="8"/>
    <n v="0"/>
    <n v="21.089600000000001"/>
    <n v="21.089600000000001"/>
    <x v="2"/>
    <m/>
  </r>
  <r>
    <n v="792"/>
    <s v="Standard Class"/>
    <x v="0"/>
    <s v="Richmond"/>
    <s v="Virginia"/>
    <x v="0"/>
    <x v="0"/>
    <s v="F-101"/>
    <x v="1"/>
    <s v="Office Star - Contemporary Task Swivel Chair"/>
    <n v="332.94"/>
    <n v="450"/>
    <n v="110.98"/>
    <n v="3"/>
    <n v="0"/>
    <n v="79.905599999999993"/>
    <n v="79.905599999999993"/>
    <x v="0"/>
    <m/>
  </r>
  <r>
    <n v="793"/>
    <s v="Same Day"/>
    <x v="0"/>
    <s v="Asheville"/>
    <s v="North Carolina"/>
    <x v="0"/>
    <x v="2"/>
    <s v="T-103"/>
    <x v="7"/>
    <s v="Cisco Unified IP Phone 7945G VoIP phone"/>
    <n v="1363.96"/>
    <n v="750"/>
    <n v="272.79200000000003"/>
    <n v="5"/>
    <n v="0.2"/>
    <n v="85.247500000000002"/>
    <n v="85.047499999999999"/>
    <x v="1"/>
    <m/>
  </r>
  <r>
    <n v="794"/>
    <s v="Standard Class"/>
    <x v="0"/>
    <s v="San Francisco"/>
    <s v="California"/>
    <x v="1"/>
    <x v="1"/>
    <s v="O-102"/>
    <x v="2"/>
    <s v="Avery 499"/>
    <n v="9.9600000000000009"/>
    <n v="300"/>
    <n v="4.9800000000000004"/>
    <n v="2"/>
    <n v="0"/>
    <n v="4.5815999999999999"/>
    <n v="4.5815999999999999"/>
    <x v="0"/>
    <m/>
  </r>
  <r>
    <n v="795"/>
    <s v="Standard Class"/>
    <x v="0"/>
    <s v="San Francisco"/>
    <s v="California"/>
    <x v="1"/>
    <x v="1"/>
    <s v="O-102"/>
    <x v="10"/>
    <s v="Wirebound Message Book, 4 per Page"/>
    <n v="21.72"/>
    <n v="600"/>
    <n v="5.43"/>
    <n v="4"/>
    <n v="0"/>
    <n v="10.642799999999999"/>
    <n v="10.642799999999999"/>
    <x v="1"/>
    <m/>
  </r>
  <r>
    <n v="796"/>
    <s v="Standard Class"/>
    <x v="0"/>
    <s v="Rochester"/>
    <s v="Minnesota"/>
    <x v="2"/>
    <x v="1"/>
    <s v="O-102"/>
    <x v="8"/>
    <s v="Avery Durable Binders"/>
    <n v="20.16"/>
    <n v="1050"/>
    <n v="2.88"/>
    <n v="7"/>
    <n v="0"/>
    <n v="9.8783999999999992"/>
    <n v="9.8783999999999992"/>
    <x v="2"/>
    <m/>
  </r>
  <r>
    <n v="797"/>
    <s v="First Class"/>
    <x v="1"/>
    <s v="Rochester"/>
    <s v="New York"/>
    <x v="3"/>
    <x v="1"/>
    <s v="O-102"/>
    <x v="10"/>
    <s v="Xerox 1887"/>
    <n v="132.79"/>
    <n v="1050"/>
    <n v="18.97"/>
    <n v="7"/>
    <n v="0"/>
    <n v="63.739199999999997"/>
    <n v="63.739199999999997"/>
    <x v="2"/>
    <m/>
  </r>
  <r>
    <n v="798"/>
    <s v="First Class"/>
    <x v="1"/>
    <s v="Rochester"/>
    <s v="New York"/>
    <x v="3"/>
    <x v="1"/>
    <s v="O-102"/>
    <x v="10"/>
    <s v="Xerox 1967"/>
    <n v="12.96"/>
    <n v="300"/>
    <n v="6.48"/>
    <n v="2"/>
    <n v="0"/>
    <n v="6.2208000000000006"/>
    <n v="6.2208000000000006"/>
    <x v="0"/>
    <m/>
  </r>
  <r>
    <n v="799"/>
    <s v="First Class"/>
    <x v="1"/>
    <s v="Rochester"/>
    <s v="New York"/>
    <x v="3"/>
    <x v="1"/>
    <s v="O-102"/>
    <x v="2"/>
    <s v="Smead Alpha-Z Color-Coded Second Alphabetical Labels and Starter Set"/>
    <n v="21.560000000000002"/>
    <n v="1050"/>
    <n v="3.0800000000000005"/>
    <n v="7"/>
    <n v="0"/>
    <n v="10.348799999999999"/>
    <n v="10.348799999999999"/>
    <x v="2"/>
    <m/>
  </r>
  <r>
    <n v="800"/>
    <s v="Standard Class"/>
    <x v="0"/>
    <s v="Lake Elsinore"/>
    <s v="California"/>
    <x v="1"/>
    <x v="0"/>
    <s v="F-101"/>
    <x v="1"/>
    <s v="Situations Contoured Folding Chairs, 4/Set"/>
    <n v="283.92"/>
    <n v="750"/>
    <n v="56.784000000000006"/>
    <n v="5"/>
    <n v="0.2"/>
    <n v="17.745000000000019"/>
    <n v="17.545000000000019"/>
    <x v="1"/>
    <m/>
  </r>
  <r>
    <n v="801"/>
    <s v="First Class"/>
    <x v="1"/>
    <s v="San Diego"/>
    <s v="California"/>
    <x v="1"/>
    <x v="0"/>
    <s v="F-101"/>
    <x v="5"/>
    <s v="Executive Impressions 14&quot; Contract Wall Clock"/>
    <n v="22.23"/>
    <n v="150"/>
    <n v="22.23"/>
    <n v="1"/>
    <n v="0"/>
    <n v="7.3358999999999988"/>
    <n v="7.3358999999999988"/>
    <x v="0"/>
    <m/>
  </r>
  <r>
    <n v="802"/>
    <s v="First Class"/>
    <x v="1"/>
    <s v="San Diego"/>
    <s v="California"/>
    <x v="1"/>
    <x v="2"/>
    <s v="T-103"/>
    <x v="7"/>
    <s v="Logitech Mobile Speakerphone P710e - speaker phone"/>
    <n v="215.96799999999999"/>
    <n v="300"/>
    <n v="107.98399999999999"/>
    <n v="2"/>
    <n v="0.2"/>
    <n v="18.897199999999991"/>
    <n v="18.697199999999992"/>
    <x v="0"/>
    <m/>
  </r>
  <r>
    <n v="803"/>
    <s v="Second Class"/>
    <x v="1"/>
    <s v="New York City"/>
    <s v="New York"/>
    <x v="3"/>
    <x v="1"/>
    <s v="O-102"/>
    <x v="9"/>
    <s v="Belkin 7 Outlet SurgeMaster II"/>
    <n v="355.32"/>
    <n v="1350"/>
    <n v="39.479999999999997"/>
    <n v="9"/>
    <n v="0"/>
    <n v="99.48960000000001"/>
    <n v="99.48960000000001"/>
    <x v="2"/>
    <m/>
  </r>
  <r>
    <n v="804"/>
    <s v="Standard Class"/>
    <x v="1"/>
    <s v="Monroe"/>
    <s v="Louisiana"/>
    <x v="0"/>
    <x v="1"/>
    <s v="O-102"/>
    <x v="10"/>
    <s v="Xerox 218"/>
    <n v="12.96"/>
    <n v="300"/>
    <n v="6.48"/>
    <n v="2"/>
    <n v="0"/>
    <n v="6.2208000000000006"/>
    <n v="6.2208000000000006"/>
    <x v="0"/>
    <m/>
  </r>
  <r>
    <n v="805"/>
    <s v="First Class"/>
    <x v="0"/>
    <s v="San Francisco"/>
    <s v="California"/>
    <x v="1"/>
    <x v="0"/>
    <s v="F-101"/>
    <x v="5"/>
    <s v="Eldon Stackable Tray, Side-Load, Legal, Smoke"/>
    <n v="18.28"/>
    <n v="300"/>
    <n v="9.14"/>
    <n v="2"/>
    <n v="0"/>
    <n v="6.2151999999999994"/>
    <n v="6.2151999999999994"/>
    <x v="0"/>
    <m/>
  </r>
  <r>
    <n v="806"/>
    <s v="Standard Class"/>
    <x v="0"/>
    <s v="Denver"/>
    <s v="Colorado"/>
    <x v="1"/>
    <x v="1"/>
    <s v="O-102"/>
    <x v="6"/>
    <s v="Model L Table or Wall-Mount Pencil Sharpener"/>
    <n v="43.176000000000002"/>
    <n v="450"/>
    <n v="14.392000000000001"/>
    <n v="3"/>
    <n v="0.2"/>
    <n v="4.3176000000000005"/>
    <n v="4.1176000000000004"/>
    <x v="0"/>
    <m/>
  </r>
  <r>
    <n v="807"/>
    <s v="Standard Class"/>
    <x v="0"/>
    <s v="Denver"/>
    <s v="Colorado"/>
    <x v="1"/>
    <x v="2"/>
    <s v="T-103"/>
    <x v="7"/>
    <s v="ClearOne CHATAttach 160 - speaker phone"/>
    <n v="1983.9680000000001"/>
    <n v="600"/>
    <n v="495.99200000000002"/>
    <n v="4"/>
    <n v="0.2"/>
    <n v="247.99599999999981"/>
    <n v="247.79599999999982"/>
    <x v="1"/>
    <m/>
  </r>
  <r>
    <n v="808"/>
    <s v="First Class"/>
    <x v="0"/>
    <s v="Omaha"/>
    <s v="Nebraska"/>
    <x v="2"/>
    <x v="0"/>
    <s v="F-101"/>
    <x v="5"/>
    <s v="Coloredge Poster Frame"/>
    <n v="28.4"/>
    <n v="300"/>
    <n v="14.2"/>
    <n v="2"/>
    <n v="0"/>
    <n v="11.076000000000001"/>
    <n v="11.076000000000001"/>
    <x v="0"/>
    <m/>
  </r>
  <r>
    <n v="809"/>
    <s v="First Class"/>
    <x v="0"/>
    <s v="Omaha"/>
    <s v="Nebraska"/>
    <x v="2"/>
    <x v="2"/>
    <s v="T-103"/>
    <x v="11"/>
    <s v="Kensington SlimBlade Notebook Wireless Mouse with Nano Receiver "/>
    <n v="149.97"/>
    <n v="450"/>
    <n v="49.99"/>
    <n v="3"/>
    <n v="0"/>
    <n v="50.989800000000002"/>
    <n v="50.989800000000002"/>
    <x v="0"/>
    <m/>
  </r>
  <r>
    <n v="810"/>
    <s v="First Class"/>
    <x v="0"/>
    <s v="Edmonds"/>
    <s v="Washington"/>
    <x v="1"/>
    <x v="1"/>
    <s v="O-102"/>
    <x v="6"/>
    <s v="Newell 32"/>
    <n v="11.52"/>
    <n v="600"/>
    <n v="2.88"/>
    <n v="4"/>
    <n v="0"/>
    <n v="3.2256"/>
    <n v="3.2256"/>
    <x v="1"/>
    <m/>
  </r>
  <r>
    <n v="811"/>
    <s v="First Class"/>
    <x v="0"/>
    <s v="Edmonds"/>
    <s v="Washington"/>
    <x v="1"/>
    <x v="0"/>
    <s v="F-101"/>
    <x v="3"/>
    <s v="Bevis Round Bullnose 29&quot; High Table Top"/>
    <n v="1298.55"/>
    <n v="750"/>
    <n v="259.70999999999998"/>
    <n v="5"/>
    <n v="0"/>
    <n v="311.65199999999999"/>
    <n v="311.65199999999999"/>
    <x v="1"/>
    <m/>
  </r>
  <r>
    <n v="812"/>
    <s v="First Class"/>
    <x v="0"/>
    <s v="Edmonds"/>
    <s v="Washington"/>
    <x v="1"/>
    <x v="1"/>
    <s v="O-102"/>
    <x v="9"/>
    <s v="Belkin F9G930V10-GRY 9 Outlet Surge"/>
    <n v="213.92"/>
    <n v="600"/>
    <n v="53.48"/>
    <n v="4"/>
    <n v="0"/>
    <n v="62.036799999999971"/>
    <n v="62.036799999999971"/>
    <x v="1"/>
    <m/>
  </r>
  <r>
    <n v="813"/>
    <s v="First Class"/>
    <x v="0"/>
    <s v="Edmonds"/>
    <s v="Washington"/>
    <x v="1"/>
    <x v="2"/>
    <s v="T-103"/>
    <x v="11"/>
    <s v="Sony 16GB Class 10 Micro SDHC R40 Memory Card"/>
    <n v="25.78"/>
    <n v="300"/>
    <n v="12.89"/>
    <n v="2"/>
    <n v="0"/>
    <n v="2.5779999999999994"/>
    <n v="2.5779999999999994"/>
    <x v="0"/>
    <m/>
  </r>
  <r>
    <n v="814"/>
    <s v="Same Day"/>
    <x v="0"/>
    <s v="Santa Ana"/>
    <s v="California"/>
    <x v="1"/>
    <x v="0"/>
    <s v="F-101"/>
    <x v="5"/>
    <s v="Eldon Stackable Tray, Side-Load, Legal, Smoke"/>
    <n v="18.28"/>
    <n v="300"/>
    <n v="9.14"/>
    <n v="2"/>
    <n v="0"/>
    <n v="6.2151999999999994"/>
    <n v="6.2151999999999994"/>
    <x v="0"/>
    <m/>
  </r>
  <r>
    <n v="815"/>
    <s v="Same Day"/>
    <x v="0"/>
    <s v="Santa Ana"/>
    <s v="California"/>
    <x v="1"/>
    <x v="2"/>
    <s v="T-103"/>
    <x v="11"/>
    <s v="Razer Tiamat Over Ear 7.1 Surround Sound PC Gaming Headset"/>
    <n v="1399.93"/>
    <n v="1050"/>
    <n v="199.99"/>
    <n v="7"/>
    <n v="0"/>
    <n v="601.96990000000005"/>
    <n v="601.96990000000005"/>
    <x v="2"/>
    <m/>
  </r>
  <r>
    <n v="816"/>
    <s v="First Class"/>
    <x v="1"/>
    <s v="Milwaukee"/>
    <s v="Wisconsin"/>
    <x v="2"/>
    <x v="1"/>
    <s v="O-102"/>
    <x v="10"/>
    <s v="Xerox 205"/>
    <n v="51.84"/>
    <n v="1200"/>
    <n v="6.48"/>
    <n v="8"/>
    <n v="0"/>
    <n v="24.883200000000002"/>
    <n v="24.883200000000002"/>
    <x v="2"/>
    <m/>
  </r>
  <r>
    <n v="817"/>
    <s v="Standard Class"/>
    <x v="0"/>
    <s v="Philadelphia"/>
    <s v="Pennsylvania"/>
    <x v="3"/>
    <x v="1"/>
    <s v="O-102"/>
    <x v="10"/>
    <s v="Xerox 1968"/>
    <n v="5.3440000000000003"/>
    <n v="150"/>
    <n v="5.3440000000000003"/>
    <n v="1"/>
    <n v="0.2"/>
    <n v="1.8703999999999998"/>
    <n v="1.6703999999999999"/>
    <x v="0"/>
    <m/>
  </r>
  <r>
    <n v="818"/>
    <s v="Standard Class"/>
    <x v="0"/>
    <s v="Philadelphia"/>
    <s v="Pennsylvania"/>
    <x v="3"/>
    <x v="1"/>
    <s v="O-102"/>
    <x v="10"/>
    <s v="Xerox 1995"/>
    <n v="41.472000000000008"/>
    <n v="1200"/>
    <n v="5.1840000000000011"/>
    <n v="8"/>
    <n v="0.2"/>
    <n v="14.5152"/>
    <n v="14.315200000000001"/>
    <x v="2"/>
    <m/>
  </r>
  <r>
    <n v="819"/>
    <s v="Standard Class"/>
    <x v="0"/>
    <s v="Philadelphia"/>
    <s v="Pennsylvania"/>
    <x v="3"/>
    <x v="1"/>
    <s v="O-102"/>
    <x v="8"/>
    <s v="Self-Adhesive Ring Binder Labels"/>
    <n v="3.168000000000001"/>
    <n v="450"/>
    <n v="1.0560000000000003"/>
    <n v="3"/>
    <n v="0.7"/>
    <n v="-2.4287999999999998"/>
    <n v="-3.1288"/>
    <x v="0"/>
    <m/>
  </r>
  <r>
    <n v="820"/>
    <s v="Standard Class"/>
    <x v="0"/>
    <s v="Philadelphia"/>
    <s v="Pennsylvania"/>
    <x v="3"/>
    <x v="0"/>
    <s v="F-101"/>
    <x v="1"/>
    <s v="Global Leather Executive Chair"/>
    <n v="1228.4649999999999"/>
    <n v="750"/>
    <n v="245.69299999999998"/>
    <n v="5"/>
    <n v="0.3"/>
    <n v="0"/>
    <n v="-0.3"/>
    <x v="1"/>
    <m/>
  </r>
  <r>
    <n v="821"/>
    <s v="Standard Class"/>
    <x v="0"/>
    <s v="Philadelphia"/>
    <s v="Pennsylvania"/>
    <x v="3"/>
    <x v="1"/>
    <s v="O-102"/>
    <x v="8"/>
    <s v="GBC Recycled Grain Textured Covers"/>
    <n v="31.086000000000006"/>
    <n v="450"/>
    <n v="10.362000000000002"/>
    <n v="3"/>
    <n v="0.7"/>
    <n v="-22.796399999999991"/>
    <n v="-23.496399999999991"/>
    <x v="0"/>
    <m/>
  </r>
  <r>
    <n v="822"/>
    <s v="Standard Class"/>
    <x v="0"/>
    <s v="Philadelphia"/>
    <s v="Pennsylvania"/>
    <x v="3"/>
    <x v="1"/>
    <s v="O-102"/>
    <x v="10"/>
    <s v="Xerox 1941"/>
    <n v="335.52"/>
    <n v="600"/>
    <n v="83.88"/>
    <n v="4"/>
    <n v="0.2"/>
    <n v="117.43199999999999"/>
    <n v="117.23199999999999"/>
    <x v="1"/>
    <m/>
  </r>
  <r>
    <n v="823"/>
    <s v="Standard Class"/>
    <x v="0"/>
    <s v="Belleville"/>
    <s v="New Jersey"/>
    <x v="3"/>
    <x v="2"/>
    <s v="T-103"/>
    <x v="11"/>
    <s v="Razer Kraken PRO Over Ear PC and Music Headset"/>
    <n v="239.96999999999997"/>
    <n v="450"/>
    <n v="79.989999999999995"/>
    <n v="3"/>
    <n v="0"/>
    <n v="71.990999999999985"/>
    <n v="71.990999999999985"/>
    <x v="0"/>
    <m/>
  </r>
  <r>
    <n v="824"/>
    <s v="Standard Class"/>
    <x v="0"/>
    <s v="Belleville"/>
    <s v="New Jersey"/>
    <x v="3"/>
    <x v="1"/>
    <s v="O-102"/>
    <x v="2"/>
    <s v="Avery 508"/>
    <n v="9.82"/>
    <n v="300"/>
    <n v="4.91"/>
    <n v="2"/>
    <n v="0"/>
    <n v="4.8117999999999999"/>
    <n v="4.8117999999999999"/>
    <x v="0"/>
    <m/>
  </r>
  <r>
    <n v="825"/>
    <s v="Standard Class"/>
    <x v="0"/>
    <s v="San Francisco"/>
    <s v="California"/>
    <x v="1"/>
    <x v="2"/>
    <s v="T-103"/>
    <x v="11"/>
    <s v="Kingston Digital DataTraveler 32GB USB 2.0"/>
    <n v="67.8"/>
    <n v="600"/>
    <n v="16.95"/>
    <n v="4"/>
    <n v="0"/>
    <n v="4.0679999999999978"/>
    <n v="4.0679999999999978"/>
    <x v="1"/>
    <m/>
  </r>
  <r>
    <n v="826"/>
    <s v="Standard Class"/>
    <x v="0"/>
    <s v="San Francisco"/>
    <s v="California"/>
    <x v="1"/>
    <x v="2"/>
    <s v="T-103"/>
    <x v="11"/>
    <s v="Sony Micro Vault Click 16 GB USB 2.0 Flash Drive"/>
    <n v="167.97"/>
    <n v="450"/>
    <n v="55.99"/>
    <n v="3"/>
    <n v="0"/>
    <n v="40.31280000000001"/>
    <n v="40.31280000000001"/>
    <x v="0"/>
    <m/>
  </r>
  <r>
    <n v="827"/>
    <s v="Standard Class"/>
    <x v="0"/>
    <s v="Lakeville"/>
    <s v="Minnesota"/>
    <x v="2"/>
    <x v="1"/>
    <s v="O-102"/>
    <x v="13"/>
    <s v="Advantus Plastic Paper Clips"/>
    <n v="35"/>
    <n v="1050"/>
    <n v="5"/>
    <n v="7"/>
    <n v="0"/>
    <n v="16.8"/>
    <n v="16.8"/>
    <x v="2"/>
    <m/>
  </r>
  <r>
    <n v="828"/>
    <s v="Standard Class"/>
    <x v="0"/>
    <s v="Lakeville"/>
    <s v="Minnesota"/>
    <x v="2"/>
    <x v="1"/>
    <s v="O-102"/>
    <x v="14"/>
    <s v="Acme Forged Steel Scissors with Black Enamel Handles"/>
    <n v="37.24"/>
    <n v="600"/>
    <n v="9.31"/>
    <n v="4"/>
    <n v="0"/>
    <n v="10.799599999999998"/>
    <n v="10.799599999999998"/>
    <x v="1"/>
    <m/>
  </r>
  <r>
    <n v="829"/>
    <s v="Standard Class"/>
    <x v="0"/>
    <s v="Lakeville"/>
    <s v="Minnesota"/>
    <x v="2"/>
    <x v="1"/>
    <s v="O-102"/>
    <x v="12"/>
    <s v="Security-Tint Envelopes"/>
    <n v="15.28"/>
    <n v="300"/>
    <n v="7.64"/>
    <n v="2"/>
    <n v="0"/>
    <n v="7.4871999999999996"/>
    <n v="7.4871999999999996"/>
    <x v="0"/>
    <m/>
  </r>
  <r>
    <n v="830"/>
    <s v="Second Class"/>
    <x v="0"/>
    <s v="Florence"/>
    <s v="Kentucky"/>
    <x v="0"/>
    <x v="0"/>
    <s v="F-101"/>
    <x v="1"/>
    <s v="Global Airflow Leather Mesh Back Chair, Black"/>
    <n v="301.95999999999998"/>
    <n v="300"/>
    <n v="150.97999999999999"/>
    <n v="2"/>
    <n v="0"/>
    <n v="90.587999999999965"/>
    <n v="90.587999999999965"/>
    <x v="0"/>
    <m/>
  </r>
  <r>
    <n v="831"/>
    <s v="Second Class"/>
    <x v="0"/>
    <s v="Florence"/>
    <s v="Kentucky"/>
    <x v="0"/>
    <x v="1"/>
    <s v="O-102"/>
    <x v="9"/>
    <s v="Fellowes Smart Surge Ten-Outlet Protector, Platinum"/>
    <n v="180.66"/>
    <n v="450"/>
    <n v="60.22"/>
    <n v="3"/>
    <n v="0"/>
    <n v="50.584800000000008"/>
    <n v="50.584800000000008"/>
    <x v="0"/>
    <m/>
  </r>
  <r>
    <n v="832"/>
    <s v="Second Class"/>
    <x v="0"/>
    <s v="Florence"/>
    <s v="Kentucky"/>
    <x v="0"/>
    <x v="2"/>
    <s v="T-103"/>
    <x v="7"/>
    <s v="Pyle PMP37LED"/>
    <n v="191.98"/>
    <n v="300"/>
    <n v="95.99"/>
    <n v="2"/>
    <n v="0"/>
    <n v="51.834599999999995"/>
    <n v="51.834599999999995"/>
    <x v="0"/>
    <m/>
  </r>
  <r>
    <n v="833"/>
    <s v="Second Class"/>
    <x v="0"/>
    <s v="Florence"/>
    <s v="Kentucky"/>
    <x v="0"/>
    <x v="2"/>
    <s v="T-103"/>
    <x v="7"/>
    <s v="Clarity 53712"/>
    <n v="65.989999999999995"/>
    <n v="150"/>
    <n v="65.989999999999995"/>
    <n v="1"/>
    <n v="0"/>
    <n v="17.157400000000003"/>
    <n v="17.157400000000003"/>
    <x v="0"/>
    <m/>
  </r>
  <r>
    <n v="834"/>
    <s v="Standard Class"/>
    <x v="1"/>
    <s v="Tampa"/>
    <s v="Florida"/>
    <x v="0"/>
    <x v="1"/>
    <s v="O-102"/>
    <x v="6"/>
    <s v="Boston 16801 Nautilus Battery Pencil Sharpener"/>
    <n v="35.216000000000001"/>
    <n v="300"/>
    <n v="17.608000000000001"/>
    <n v="2"/>
    <n v="0.2"/>
    <n v="2.6411999999999995"/>
    <n v="2.4411999999999994"/>
    <x v="0"/>
    <m/>
  </r>
  <r>
    <n v="835"/>
    <s v="Standard Class"/>
    <x v="1"/>
    <s v="Tampa"/>
    <s v="Florida"/>
    <x v="0"/>
    <x v="1"/>
    <s v="O-102"/>
    <x v="9"/>
    <s v="Holmes Replacement Filter for HEPA Air Cleaner, Large Room"/>
    <n v="23.696000000000002"/>
    <n v="300"/>
    <n v="11.848000000000001"/>
    <n v="2"/>
    <n v="0.2"/>
    <n v="6.5164"/>
    <n v="6.3163999999999998"/>
    <x v="0"/>
    <m/>
  </r>
  <r>
    <n v="836"/>
    <s v="Standard Class"/>
    <x v="1"/>
    <s v="Tampa"/>
    <s v="Florida"/>
    <x v="0"/>
    <x v="2"/>
    <s v="T-103"/>
    <x v="15"/>
    <s v="Zebra GX420t Direct Thermal/Thermal Transfer Printer"/>
    <n v="265.47500000000002"/>
    <n v="150"/>
    <n v="265.47500000000002"/>
    <n v="1"/>
    <n v="0.5"/>
    <n v="-111.49950000000007"/>
    <n v="-111.99950000000007"/>
    <x v="0"/>
    <m/>
  </r>
  <r>
    <n v="837"/>
    <s v="Second Class"/>
    <x v="0"/>
    <s v="Tyler"/>
    <s v="Texas"/>
    <x v="2"/>
    <x v="1"/>
    <s v="O-102"/>
    <x v="8"/>
    <s v="GBC ProClick Punch Binding System"/>
    <n v="51.183999999999983"/>
    <n v="600"/>
    <n v="12.795999999999996"/>
    <n v="4"/>
    <n v="0.8"/>
    <n v="-79.335199999999986"/>
    <n v="-80.135199999999983"/>
    <x v="1"/>
    <m/>
  </r>
  <r>
    <n v="838"/>
    <s v="Standard Class"/>
    <x v="2"/>
    <s v="Columbia"/>
    <s v="Tennessee"/>
    <x v="0"/>
    <x v="1"/>
    <s v="O-102"/>
    <x v="10"/>
    <s v="Adams Telephone Message Books, 5 1/4” x 11”"/>
    <n v="9.6640000000000015"/>
    <n v="300"/>
    <n v="4.8320000000000007"/>
    <n v="2"/>
    <n v="0.2"/>
    <n v="3.2615999999999996"/>
    <n v="3.0615999999999994"/>
    <x v="0"/>
    <m/>
  </r>
  <r>
    <n v="839"/>
    <s v="Standard Class"/>
    <x v="1"/>
    <s v="Fort Worth"/>
    <s v="Texas"/>
    <x v="2"/>
    <x v="2"/>
    <s v="T-103"/>
    <x v="7"/>
    <s v="Belkin Grip Candy Sheer Case / Cover for iPhone 5 and 5S"/>
    <n v="21.071999999999999"/>
    <n v="450"/>
    <n v="7.024"/>
    <n v="3"/>
    <n v="0.2"/>
    <n v="1.5804"/>
    <n v="1.3804000000000001"/>
    <x v="0"/>
    <m/>
  </r>
  <r>
    <n v="840"/>
    <s v="Standard Class"/>
    <x v="1"/>
    <s v="New York City"/>
    <s v="New York"/>
    <x v="3"/>
    <x v="1"/>
    <s v="O-102"/>
    <x v="6"/>
    <s v="Boston 19500 Mighty Mite Electric Pencil Sharpener"/>
    <n v="60.449999999999996"/>
    <n v="450"/>
    <n v="20.149999999999999"/>
    <n v="3"/>
    <n v="0"/>
    <n v="16.3215"/>
    <n v="16.3215"/>
    <x v="0"/>
    <m/>
  </r>
  <r>
    <n v="841"/>
    <s v="Standard Class"/>
    <x v="1"/>
    <s v="New York City"/>
    <s v="New York"/>
    <x v="3"/>
    <x v="1"/>
    <s v="O-102"/>
    <x v="6"/>
    <s v="Newell 335"/>
    <n v="11.52"/>
    <n v="600"/>
    <n v="2.88"/>
    <n v="4"/>
    <n v="0"/>
    <n v="3.3407999999999998"/>
    <n v="3.3407999999999998"/>
    <x v="1"/>
    <m/>
  </r>
  <r>
    <n v="842"/>
    <s v="Standard Class"/>
    <x v="1"/>
    <s v="New York City"/>
    <s v="New York"/>
    <x v="3"/>
    <x v="0"/>
    <s v="F-101"/>
    <x v="0"/>
    <s v="O'Sullivan 3-Shelf Heavy-Duty Bookcases"/>
    <n v="186.048"/>
    <n v="600"/>
    <n v="46.512"/>
    <n v="4"/>
    <n v="0.2"/>
    <n v="9.3024000000000058"/>
    <n v="9.1024000000000065"/>
    <x v="1"/>
    <m/>
  </r>
  <r>
    <n v="843"/>
    <s v="First Class"/>
    <x v="1"/>
    <s v="Los Angeles"/>
    <s v="California"/>
    <x v="1"/>
    <x v="1"/>
    <s v="O-102"/>
    <x v="8"/>
    <s v="Fellowes Binding Cases"/>
    <n v="37.44"/>
    <n v="600"/>
    <n v="9.36"/>
    <n v="4"/>
    <n v="0.2"/>
    <n v="11.699999999999996"/>
    <n v="11.499999999999996"/>
    <x v="1"/>
    <m/>
  </r>
  <r>
    <n v="844"/>
    <s v="First Class"/>
    <x v="1"/>
    <s v="Los Angeles"/>
    <s v="California"/>
    <x v="1"/>
    <x v="1"/>
    <s v="O-102"/>
    <x v="8"/>
    <s v="Ibico Plastic and Wire Spiral Binding Combs"/>
    <n v="26.975999999999999"/>
    <n v="600"/>
    <n v="6.7439999999999998"/>
    <n v="4"/>
    <n v="0.2"/>
    <n v="8.767199999999999"/>
    <n v="8.5671999999999997"/>
    <x v="1"/>
    <m/>
  </r>
  <r>
    <n v="845"/>
    <s v="First Class"/>
    <x v="1"/>
    <s v="Los Angeles"/>
    <s v="California"/>
    <x v="1"/>
    <x v="1"/>
    <s v="O-102"/>
    <x v="14"/>
    <s v="Acme Preferred Stainless Steel Scissors"/>
    <n v="11.36"/>
    <n v="300"/>
    <n v="5.68"/>
    <n v="2"/>
    <n v="0"/>
    <n v="3.2943999999999996"/>
    <n v="3.2943999999999996"/>
    <x v="0"/>
    <m/>
  </r>
  <r>
    <n v="846"/>
    <s v="First Class"/>
    <x v="1"/>
    <s v="Los Angeles"/>
    <s v="California"/>
    <x v="1"/>
    <x v="1"/>
    <s v="O-102"/>
    <x v="2"/>
    <s v="Avery 486"/>
    <n v="14.62"/>
    <n v="300"/>
    <n v="7.31"/>
    <n v="2"/>
    <n v="0"/>
    <n v="6.8713999999999995"/>
    <n v="6.8713999999999995"/>
    <x v="0"/>
    <m/>
  </r>
  <r>
    <n v="847"/>
    <s v="Standard Class"/>
    <x v="0"/>
    <s v="Louisville"/>
    <s v="Kentucky"/>
    <x v="0"/>
    <x v="2"/>
    <s v="T-103"/>
    <x v="7"/>
    <s v="I Need's 3d Hello Kitty Hybrid Silicone Case Cover for HTC One X 4g with 3d Hello Kitty Stylus Pen Green/pink"/>
    <n v="83.72"/>
    <n v="1050"/>
    <n v="11.959999999999999"/>
    <n v="7"/>
    <n v="0"/>
    <n v="23.441600000000005"/>
    <n v="23.441600000000005"/>
    <x v="2"/>
    <m/>
  </r>
  <r>
    <n v="848"/>
    <s v="Standard Class"/>
    <x v="0"/>
    <s v="Louisville"/>
    <s v="Kentucky"/>
    <x v="0"/>
    <x v="0"/>
    <s v="F-101"/>
    <x v="1"/>
    <s v="Global Deluxe Office Fabric Chairs"/>
    <n v="287.94"/>
    <n v="450"/>
    <n v="95.98"/>
    <n v="3"/>
    <n v="0"/>
    <n v="77.743800000000022"/>
    <n v="77.743800000000022"/>
    <x v="0"/>
    <m/>
  </r>
  <r>
    <n v="849"/>
    <s v="Standard Class"/>
    <x v="0"/>
    <s v="Lorain"/>
    <s v="Ohio"/>
    <x v="3"/>
    <x v="0"/>
    <s v="F-101"/>
    <x v="5"/>
    <s v="Linden 10&quot; Round Wall Clock, Black"/>
    <n v="48.896000000000001"/>
    <n v="600"/>
    <n v="12.224"/>
    <n v="4"/>
    <n v="0.2"/>
    <n v="8.5567999999999991"/>
    <n v="8.3567999999999998"/>
    <x v="1"/>
    <m/>
  </r>
  <r>
    <n v="850"/>
    <s v="Standard Class"/>
    <x v="1"/>
    <s v="Linden"/>
    <s v="New Jersey"/>
    <x v="3"/>
    <x v="2"/>
    <s v="T-103"/>
    <x v="11"/>
    <s v="Maxell DVD-RAM Discs"/>
    <n v="115.36"/>
    <n v="1050"/>
    <n v="16.48"/>
    <n v="7"/>
    <n v="0"/>
    <n v="49.604800000000012"/>
    <n v="49.604800000000012"/>
    <x v="2"/>
    <m/>
  </r>
  <r>
    <n v="851"/>
    <s v="Second Class"/>
    <x v="1"/>
    <s v="Salinas"/>
    <s v="California"/>
    <x v="1"/>
    <x v="1"/>
    <s v="O-102"/>
    <x v="6"/>
    <s v="DIXON Oriole Pencils"/>
    <n v="5.16"/>
    <n v="300"/>
    <n v="2.58"/>
    <n v="2"/>
    <n v="0"/>
    <n v="1.3416000000000001"/>
    <n v="1.3416000000000001"/>
    <x v="0"/>
    <m/>
  </r>
  <r>
    <n v="852"/>
    <s v="Second Class"/>
    <x v="1"/>
    <s v="Salinas"/>
    <s v="California"/>
    <x v="1"/>
    <x v="1"/>
    <s v="O-102"/>
    <x v="10"/>
    <s v="Xerox 202"/>
    <n v="38.880000000000003"/>
    <n v="900"/>
    <n v="6.48"/>
    <n v="6"/>
    <n v="0"/>
    <n v="18.662400000000002"/>
    <n v="18.662400000000002"/>
    <x v="1"/>
    <m/>
  </r>
  <r>
    <n v="853"/>
    <s v="Standard Class"/>
    <x v="0"/>
    <s v="Jackson"/>
    <s v="Mississippi"/>
    <x v="0"/>
    <x v="1"/>
    <s v="O-102"/>
    <x v="6"/>
    <s v="Boston School Pro Electric Pencil Sharpener, 1670"/>
    <n v="185.88"/>
    <n v="900"/>
    <n v="30.98"/>
    <n v="6"/>
    <n v="0"/>
    <n v="50.187599999999996"/>
    <n v="50.187599999999996"/>
    <x v="1"/>
    <m/>
  </r>
  <r>
    <n v="854"/>
    <s v="Standard Class"/>
    <x v="0"/>
    <s v="New York City"/>
    <s v="New York"/>
    <x v="3"/>
    <x v="0"/>
    <s v="F-101"/>
    <x v="5"/>
    <s v="Executive Impressions 14&quot; Contract Wall Clock"/>
    <n v="44.46"/>
    <n v="300"/>
    <n v="22.23"/>
    <n v="2"/>
    <n v="0"/>
    <n v="14.671799999999998"/>
    <n v="14.671799999999998"/>
    <x v="0"/>
    <m/>
  </r>
  <r>
    <n v="855"/>
    <s v="Standard Class"/>
    <x v="0"/>
    <s v="New York City"/>
    <s v="New York"/>
    <x v="3"/>
    <x v="1"/>
    <s v="O-102"/>
    <x v="4"/>
    <s v="Carina Double Wide Media Storage Towers in Natural &amp; Black"/>
    <n v="242.94"/>
    <n v="450"/>
    <n v="80.98"/>
    <n v="3"/>
    <n v="0"/>
    <n v="9.7175999999999902"/>
    <n v="9.7175999999999902"/>
    <x v="0"/>
    <m/>
  </r>
  <r>
    <n v="856"/>
    <s v="Standard Class"/>
    <x v="0"/>
    <s v="New York City"/>
    <s v="New York"/>
    <x v="3"/>
    <x v="1"/>
    <s v="O-102"/>
    <x v="10"/>
    <s v="Xerox 1884"/>
    <n v="39.96"/>
    <n v="300"/>
    <n v="19.98"/>
    <n v="2"/>
    <n v="0"/>
    <n v="18.781199999999998"/>
    <n v="18.781199999999998"/>
    <x v="0"/>
    <m/>
  </r>
  <r>
    <n v="857"/>
    <s v="Standard Class"/>
    <x v="0"/>
    <s v="New York City"/>
    <s v="New York"/>
    <x v="3"/>
    <x v="1"/>
    <s v="O-102"/>
    <x v="14"/>
    <s v="Acme Box Cutter Scissors"/>
    <n v="102.30000000000001"/>
    <n v="1500"/>
    <n v="10.23"/>
    <n v="10"/>
    <n v="0"/>
    <n v="26.598000000000006"/>
    <n v="26.598000000000006"/>
    <x v="2"/>
    <m/>
  </r>
  <r>
    <n v="858"/>
    <s v="Standard Class"/>
    <x v="0"/>
    <s v="New York City"/>
    <s v="New York"/>
    <x v="3"/>
    <x v="1"/>
    <s v="O-102"/>
    <x v="4"/>
    <s v="Staple magnet"/>
    <n v="21.36"/>
    <n v="300"/>
    <n v="10.68"/>
    <n v="2"/>
    <n v="0"/>
    <n v="5.7672000000000008"/>
    <n v="5.7672000000000008"/>
    <x v="0"/>
    <m/>
  </r>
  <r>
    <n v="859"/>
    <s v="Standard Class"/>
    <x v="2"/>
    <s v="New Brunswick"/>
    <s v="New Jersey"/>
    <x v="3"/>
    <x v="1"/>
    <s v="O-102"/>
    <x v="10"/>
    <s v="Wirebound Message Books, Two 4 1/4&quot; x 5&quot; Forms per Page"/>
    <n v="7.61"/>
    <n v="150"/>
    <n v="7.61"/>
    <n v="1"/>
    <n v="0"/>
    <n v="3.5766999999999998"/>
    <n v="3.5766999999999998"/>
    <x v="0"/>
    <m/>
  </r>
  <r>
    <n v="860"/>
    <s v="Standard Class"/>
    <x v="2"/>
    <s v="New Brunswick"/>
    <s v="New Jersey"/>
    <x v="3"/>
    <x v="1"/>
    <s v="O-102"/>
    <x v="13"/>
    <s v="OIC Binder Clips"/>
    <n v="7.16"/>
    <n v="300"/>
    <n v="3.58"/>
    <n v="2"/>
    <n v="0"/>
    <n v="3.58"/>
    <n v="3.58"/>
    <x v="0"/>
    <m/>
  </r>
  <r>
    <n v="861"/>
    <s v="Standard Class"/>
    <x v="0"/>
    <s v="San Francisco"/>
    <s v="California"/>
    <x v="1"/>
    <x v="1"/>
    <s v="O-102"/>
    <x v="14"/>
    <s v="Staple remover"/>
    <n v="7.36"/>
    <n v="300"/>
    <n v="3.68"/>
    <n v="2"/>
    <n v="0"/>
    <n v="0.14719999999999978"/>
    <n v="0.14719999999999978"/>
    <x v="0"/>
    <m/>
  </r>
  <r>
    <n v="862"/>
    <s v="Standard Class"/>
    <x v="0"/>
    <s v="San Francisco"/>
    <s v="California"/>
    <x v="1"/>
    <x v="1"/>
    <s v="O-102"/>
    <x v="6"/>
    <s v="Deluxe Chalkboard Eraser Cleaner"/>
    <n v="23.1"/>
    <n v="300"/>
    <n v="11.55"/>
    <n v="2"/>
    <n v="0"/>
    <n v="10.625999999999999"/>
    <n v="10.625999999999999"/>
    <x v="0"/>
    <m/>
  </r>
  <r>
    <n v="863"/>
    <s v="Second Class"/>
    <x v="1"/>
    <s v="Jacksonville"/>
    <s v="Florida"/>
    <x v="0"/>
    <x v="2"/>
    <s v="T-103"/>
    <x v="11"/>
    <s v="Logitech MX Performance Wireless Mouse"/>
    <n v="191.47200000000001"/>
    <n v="900"/>
    <n v="31.912000000000003"/>
    <n v="6"/>
    <n v="0.2"/>
    <n v="40.687800000000003"/>
    <n v="40.4878"/>
    <x v="1"/>
    <m/>
  </r>
  <r>
    <n v="864"/>
    <s v="Second Class"/>
    <x v="1"/>
    <s v="Jacksonville"/>
    <s v="Florida"/>
    <x v="0"/>
    <x v="1"/>
    <s v="O-102"/>
    <x v="6"/>
    <s v="Newell 337"/>
    <n v="5.2480000000000002"/>
    <n v="300"/>
    <n v="2.6240000000000001"/>
    <n v="2"/>
    <n v="0.2"/>
    <n v="0.59039999999999915"/>
    <n v="0.39039999999999914"/>
    <x v="0"/>
    <m/>
  </r>
  <r>
    <n v="865"/>
    <s v="Second Class"/>
    <x v="1"/>
    <s v="Jacksonville"/>
    <s v="Florida"/>
    <x v="0"/>
    <x v="2"/>
    <s v="T-103"/>
    <x v="7"/>
    <s v="Logitech B530 USB Headset - headset - Full size, Binaural"/>
    <n v="59.184000000000005"/>
    <n v="300"/>
    <n v="29.592000000000002"/>
    <n v="2"/>
    <n v="0.2"/>
    <n v="5.1786000000000012"/>
    <n v="4.978600000000001"/>
    <x v="0"/>
    <m/>
  </r>
  <r>
    <n v="866"/>
    <s v="Standard Class"/>
    <x v="1"/>
    <s v="Springfield"/>
    <s v="Virginia"/>
    <x v="0"/>
    <x v="1"/>
    <s v="O-102"/>
    <x v="2"/>
    <s v="Avery 482"/>
    <n v="2.89"/>
    <n v="150"/>
    <n v="2.89"/>
    <n v="1"/>
    <n v="0"/>
    <n v="1.3583000000000001"/>
    <n v="1.3583000000000001"/>
    <x v="0"/>
    <m/>
  </r>
  <r>
    <n v="867"/>
    <s v="Standard Class"/>
    <x v="1"/>
    <s v="Springfield"/>
    <s v="Virginia"/>
    <x v="0"/>
    <x v="0"/>
    <s v="F-101"/>
    <x v="5"/>
    <s v="Howard Miller 11-1/2&quot; Diameter Ridgewood Wall Clock"/>
    <n v="51.94"/>
    <n v="150"/>
    <n v="51.94"/>
    <n v="1"/>
    <n v="0"/>
    <n v="21.295400000000001"/>
    <n v="21.295400000000001"/>
    <x v="0"/>
    <m/>
  </r>
  <r>
    <n v="868"/>
    <s v="First Class"/>
    <x v="1"/>
    <s v="Philadelphia"/>
    <s v="Pennsylvania"/>
    <x v="3"/>
    <x v="1"/>
    <s v="O-102"/>
    <x v="2"/>
    <s v="Avery 483"/>
    <n v="15.936000000000002"/>
    <n v="600"/>
    <n v="3.9840000000000004"/>
    <n v="4"/>
    <n v="0.2"/>
    <n v="5.1791999999999998"/>
    <n v="4.9791999999999996"/>
    <x v="1"/>
    <m/>
  </r>
  <r>
    <n v="869"/>
    <s v="Standard Class"/>
    <x v="1"/>
    <s v="Lancaster"/>
    <s v="Pennsylvania"/>
    <x v="3"/>
    <x v="1"/>
    <s v="O-102"/>
    <x v="8"/>
    <s v="Large Capacity Hanging Post Binders"/>
    <n v="44.910000000000011"/>
    <n v="900"/>
    <n v="7.4850000000000021"/>
    <n v="6"/>
    <n v="0.7"/>
    <n v="-35.927999999999997"/>
    <n v="-36.628"/>
    <x v="1"/>
    <m/>
  </r>
  <r>
    <n v="870"/>
    <s v="First Class"/>
    <x v="2"/>
    <s v="Philadelphia"/>
    <s v="Pennsylvania"/>
    <x v="3"/>
    <x v="1"/>
    <s v="O-102"/>
    <x v="8"/>
    <s v="GBC Ibimaster 500 Manual ProClick Binding System"/>
    <n v="1141.4700000000003"/>
    <n v="750"/>
    <n v="228.29400000000004"/>
    <n v="5"/>
    <n v="0.7"/>
    <n v="-760.98000000000025"/>
    <n v="-761.68000000000029"/>
    <x v="1"/>
    <m/>
  </r>
  <r>
    <n v="871"/>
    <s v="First Class"/>
    <x v="2"/>
    <s v="Philadelphia"/>
    <s v="Pennsylvania"/>
    <x v="3"/>
    <x v="2"/>
    <s v="T-103"/>
    <x v="7"/>
    <s v="Cisco SPA301"/>
    <n v="280.78200000000004"/>
    <n v="450"/>
    <n v="93.594000000000008"/>
    <n v="3"/>
    <n v="0.4"/>
    <n v="-46.797000000000025"/>
    <n v="-47.197000000000024"/>
    <x v="0"/>
    <m/>
  </r>
  <r>
    <n v="872"/>
    <s v="First Class"/>
    <x v="0"/>
    <s v="Concord"/>
    <s v="New Hampshire"/>
    <x v="3"/>
    <x v="1"/>
    <s v="O-102"/>
    <x v="10"/>
    <s v="Southworth 100% Cotton The Best Paper"/>
    <n v="34.44"/>
    <n v="450"/>
    <n v="11.479999999999999"/>
    <n v="3"/>
    <n v="0"/>
    <n v="17.22"/>
    <n v="17.22"/>
    <x v="0"/>
    <m/>
  </r>
  <r>
    <n v="873"/>
    <s v="Standard Class"/>
    <x v="0"/>
    <s v="New York City"/>
    <s v="New York"/>
    <x v="3"/>
    <x v="1"/>
    <s v="O-102"/>
    <x v="10"/>
    <s v="Adams Write n' Stick Phone Message Book, 11&quot; X 5 1/4&quot;, 200 Messages"/>
    <n v="11.36"/>
    <n v="300"/>
    <n v="5.68"/>
    <n v="2"/>
    <n v="0"/>
    <n v="5.2255999999999991"/>
    <n v="5.2255999999999991"/>
    <x v="0"/>
    <m/>
  </r>
  <r>
    <n v="874"/>
    <s v="Standard Class"/>
    <x v="0"/>
    <s v="New York City"/>
    <s v="New York"/>
    <x v="3"/>
    <x v="1"/>
    <s v="O-102"/>
    <x v="8"/>
    <s v="Poly Designer Cover &amp; Back"/>
    <n v="106.34399999999999"/>
    <n v="1050"/>
    <n v="15.191999999999998"/>
    <n v="7"/>
    <n v="0.2"/>
    <n v="37.220399999999998"/>
    <n v="37.020399999999995"/>
    <x v="2"/>
    <m/>
  </r>
  <r>
    <n v="875"/>
    <s v="Standard Class"/>
    <x v="0"/>
    <s v="Charlotte"/>
    <s v="North Carolina"/>
    <x v="0"/>
    <x v="1"/>
    <s v="O-102"/>
    <x v="10"/>
    <s v="Xerox 1910"/>
    <n v="192.16000000000003"/>
    <n v="750"/>
    <n v="38.432000000000002"/>
    <n v="5"/>
    <n v="0.2"/>
    <n v="67.255999999999986"/>
    <n v="67.055999999999983"/>
    <x v="1"/>
    <m/>
  </r>
  <r>
    <n v="876"/>
    <s v="Standard Class"/>
    <x v="2"/>
    <s v="Concord"/>
    <s v="New Hampshire"/>
    <x v="3"/>
    <x v="0"/>
    <s v="F-101"/>
    <x v="5"/>
    <s v="Tenex Contemporary Contur Chairmats for Low and Medium Pile Carpet, Computer, 39&quot; x 49&quot;"/>
    <n v="322.59000000000003"/>
    <n v="450"/>
    <n v="107.53000000000002"/>
    <n v="3"/>
    <n v="0"/>
    <n v="64.518000000000001"/>
    <n v="64.518000000000001"/>
    <x v="0"/>
    <m/>
  </r>
  <r>
    <n v="877"/>
    <s v="Standard Class"/>
    <x v="2"/>
    <s v="Concord"/>
    <s v="New Hampshire"/>
    <x v="3"/>
    <x v="2"/>
    <s v="T-103"/>
    <x v="11"/>
    <s v="Logitech 910-002974 M325 Wireless Mouse for Web Scrolling"/>
    <n v="29.99"/>
    <n v="150"/>
    <n v="29.99"/>
    <n v="1"/>
    <n v="0"/>
    <n v="13.195600000000002"/>
    <n v="13.195600000000002"/>
    <x v="0"/>
    <m/>
  </r>
  <r>
    <n v="878"/>
    <s v="Standard Class"/>
    <x v="2"/>
    <s v="Concord"/>
    <s v="New Hampshire"/>
    <x v="3"/>
    <x v="2"/>
    <s v="T-103"/>
    <x v="11"/>
    <s v="Logitech G19 Programmable Gaming Keyboard"/>
    <n v="371.96999999999997"/>
    <n v="450"/>
    <n v="123.99"/>
    <n v="3"/>
    <n v="0"/>
    <n v="66.954599999999971"/>
    <n v="66.954599999999971"/>
    <x v="0"/>
    <m/>
  </r>
  <r>
    <n v="879"/>
    <s v="Standard Class"/>
    <x v="2"/>
    <s v="Philadelphia"/>
    <s v="Pennsylvania"/>
    <x v="3"/>
    <x v="1"/>
    <s v="O-102"/>
    <x v="8"/>
    <s v="Acco Pressboard Covers with Storage Hooks, 14 7/8&quot; x 11&quot;, Light Blue"/>
    <n v="5.8920000000000012"/>
    <n v="600"/>
    <n v="1.4730000000000003"/>
    <n v="4"/>
    <n v="0.7"/>
    <n v="-4.1243999999999996"/>
    <n v="-4.8243999999999998"/>
    <x v="1"/>
    <m/>
  </r>
  <r>
    <n v="880"/>
    <s v="Second Class"/>
    <x v="2"/>
    <s v="New York City"/>
    <s v="New York"/>
    <x v="3"/>
    <x v="1"/>
    <s v="O-102"/>
    <x v="8"/>
    <s v="Lock-Up Easel 'Spel-Binder'"/>
    <n v="68.472000000000008"/>
    <n v="450"/>
    <n v="22.824000000000002"/>
    <n v="3"/>
    <n v="0.2"/>
    <n v="23.109299999999998"/>
    <n v="22.909299999999998"/>
    <x v="0"/>
    <m/>
  </r>
  <r>
    <n v="881"/>
    <s v="Second Class"/>
    <x v="2"/>
    <s v="New York City"/>
    <s v="New York"/>
    <x v="3"/>
    <x v="0"/>
    <s v="F-101"/>
    <x v="1"/>
    <s v="SAFCO Arco Folding Chair"/>
    <n v="1242.8999999999999"/>
    <n v="750"/>
    <n v="248.57999999999998"/>
    <n v="5"/>
    <n v="0.1"/>
    <n v="262.38999999999987"/>
    <n v="262.28999999999985"/>
    <x v="1"/>
    <m/>
  </r>
  <r>
    <n v="882"/>
    <s v="Standard Class"/>
    <x v="0"/>
    <s v="Springfield"/>
    <s v="Virginia"/>
    <x v="0"/>
    <x v="1"/>
    <s v="O-102"/>
    <x v="4"/>
    <s v="Decoflex Hanging Personal Folder File, Blue"/>
    <n v="30.84"/>
    <n v="300"/>
    <n v="15.42"/>
    <n v="2"/>
    <n v="0"/>
    <n v="8.3268000000000022"/>
    <n v="8.3268000000000022"/>
    <x v="0"/>
    <m/>
  </r>
  <r>
    <n v="883"/>
    <s v="Same Day"/>
    <x v="0"/>
    <s v="San Francisco"/>
    <s v="California"/>
    <x v="1"/>
    <x v="1"/>
    <s v="O-102"/>
    <x v="6"/>
    <s v="Binney &amp; Smith Crayola Metallic Crayons, 16-Color Pack"/>
    <n v="13.48"/>
    <n v="600"/>
    <n v="3.37"/>
    <n v="4"/>
    <n v="0"/>
    <n v="5.9312000000000014"/>
    <n v="5.9312000000000014"/>
    <x v="1"/>
    <m/>
  </r>
  <r>
    <n v="884"/>
    <s v="First Class"/>
    <x v="2"/>
    <s v="Detroit"/>
    <s v="Michigan"/>
    <x v="2"/>
    <x v="0"/>
    <s v="F-101"/>
    <x v="5"/>
    <s v="Eldon 200 Class Desk Accessories"/>
    <n v="31.400000000000002"/>
    <n v="750"/>
    <n v="6.28"/>
    <n v="5"/>
    <n v="0"/>
    <n v="10.047999999999998"/>
    <n v="10.047999999999998"/>
    <x v="1"/>
    <m/>
  </r>
  <r>
    <n v="885"/>
    <s v="Standard Class"/>
    <x v="0"/>
    <s v="Rochester"/>
    <s v="New York"/>
    <x v="3"/>
    <x v="0"/>
    <s v="F-101"/>
    <x v="5"/>
    <s v="Dax Clear Box Frame"/>
    <n v="17.46"/>
    <n v="300"/>
    <n v="8.73"/>
    <n v="2"/>
    <n v="0"/>
    <n v="5.936399999999999"/>
    <n v="5.936399999999999"/>
    <x v="0"/>
    <m/>
  </r>
  <r>
    <n v="886"/>
    <s v="Second Class"/>
    <x v="1"/>
    <s v="Los Angeles"/>
    <s v="California"/>
    <x v="1"/>
    <x v="1"/>
    <s v="O-102"/>
    <x v="8"/>
    <s v="Fellowes Black Plastic Comb Bindings"/>
    <n v="13.943999999999999"/>
    <n v="450"/>
    <n v="4.6479999999999997"/>
    <n v="3"/>
    <n v="0.2"/>
    <n v="4.5317999999999996"/>
    <n v="4.3317999999999994"/>
    <x v="0"/>
    <m/>
  </r>
  <r>
    <n v="887"/>
    <s v="Standard Class"/>
    <x v="0"/>
    <s v="San Diego"/>
    <s v="California"/>
    <x v="1"/>
    <x v="1"/>
    <s v="O-102"/>
    <x v="4"/>
    <s v="Eldon Shelf Savers Cubes and Bins"/>
    <n v="83.76"/>
    <n v="1800"/>
    <n v="6.98"/>
    <n v="12"/>
    <n v="0"/>
    <n v="1.6751999999999967"/>
    <n v="1.6751999999999967"/>
    <x v="2"/>
    <m/>
  </r>
  <r>
    <n v="888"/>
    <s v="Standard Class"/>
    <x v="2"/>
    <s v="Columbia"/>
    <s v="Maryland"/>
    <x v="3"/>
    <x v="1"/>
    <s v="O-102"/>
    <x v="8"/>
    <s v="Acco PRESSTEX Data Binder with Storage Hooks, Dark Blue, 14 7/8&quot; X 11&quot;"/>
    <n v="37.659999999999997"/>
    <n v="1050"/>
    <n v="5.38"/>
    <n v="7"/>
    <n v="0"/>
    <n v="18.453400000000002"/>
    <n v="18.453400000000002"/>
    <x v="2"/>
    <m/>
  </r>
  <r>
    <n v="889"/>
    <s v="Standard Class"/>
    <x v="1"/>
    <s v="San Francisco"/>
    <s v="California"/>
    <x v="1"/>
    <x v="1"/>
    <s v="O-102"/>
    <x v="10"/>
    <s v="Xerox 1987"/>
    <n v="34.68"/>
    <n v="900"/>
    <n v="5.78"/>
    <n v="6"/>
    <n v="0"/>
    <n v="16.993200000000002"/>
    <n v="16.993200000000002"/>
    <x v="1"/>
    <m/>
  </r>
  <r>
    <n v="890"/>
    <s v="Standard Class"/>
    <x v="0"/>
    <s v="New Rochelle"/>
    <s v="New York"/>
    <x v="3"/>
    <x v="2"/>
    <s v="T-103"/>
    <x v="11"/>
    <s v="Anker Ultrathin Bluetooth Wireless Keyboard Aluminum Cover with Stand "/>
    <n v="149.94999999999999"/>
    <n v="750"/>
    <n v="29.99"/>
    <n v="5"/>
    <n v="0"/>
    <n v="14.994999999999994"/>
    <n v="14.994999999999994"/>
    <x v="1"/>
    <m/>
  </r>
  <r>
    <n v="891"/>
    <s v="Standard Class"/>
    <x v="0"/>
    <s v="New Rochelle"/>
    <s v="New York"/>
    <x v="3"/>
    <x v="1"/>
    <s v="O-102"/>
    <x v="8"/>
    <s v="Acco D-Ring Binder w/DublLock"/>
    <n v="51.311999999999998"/>
    <n v="450"/>
    <n v="17.103999999999999"/>
    <n v="3"/>
    <n v="0.2"/>
    <n v="18.600599999999996"/>
    <n v="18.400599999999997"/>
    <x v="0"/>
    <m/>
  </r>
  <r>
    <n v="892"/>
    <s v="First Class"/>
    <x v="2"/>
    <s v="Detroit"/>
    <s v="Michigan"/>
    <x v="2"/>
    <x v="1"/>
    <s v="O-102"/>
    <x v="10"/>
    <s v="Ampad Poly Cover Wirebound Steno Book, 6&quot; x 9&quot; Assorted Colors, Gregg Ruled"/>
    <n v="4.54"/>
    <n v="150"/>
    <n v="4.54"/>
    <n v="1"/>
    <n v="0"/>
    <n v="2.0429999999999997"/>
    <n v="2.0429999999999997"/>
    <x v="0"/>
    <m/>
  </r>
  <r>
    <n v="893"/>
    <s v="First Class"/>
    <x v="2"/>
    <s v="Detroit"/>
    <s v="Michigan"/>
    <x v="2"/>
    <x v="1"/>
    <s v="O-102"/>
    <x v="6"/>
    <s v="Fluorescent Highlighters by Dixon"/>
    <n v="15.92"/>
    <n v="600"/>
    <n v="3.98"/>
    <n v="4"/>
    <n v="0"/>
    <n v="5.4127999999999989"/>
    <n v="5.4127999999999989"/>
    <x v="1"/>
    <m/>
  </r>
  <r>
    <n v="894"/>
    <s v="First Class"/>
    <x v="2"/>
    <s v="Detroit"/>
    <s v="Michigan"/>
    <x v="2"/>
    <x v="2"/>
    <s v="T-103"/>
    <x v="7"/>
    <s v="Nortel Networks T7316 E Nt8 B27"/>
    <n v="543.91999999999996"/>
    <n v="1200"/>
    <n v="67.989999999999995"/>
    <n v="8"/>
    <n v="0"/>
    <n v="135.98000000000002"/>
    <n v="135.98000000000002"/>
    <x v="2"/>
    <m/>
  </r>
  <r>
    <n v="895"/>
    <s v="First Class"/>
    <x v="1"/>
    <s v="San Francisco"/>
    <s v="California"/>
    <x v="1"/>
    <x v="1"/>
    <s v="O-102"/>
    <x v="4"/>
    <s v="File Shuttle I and Handi-File"/>
    <n v="155.82000000000002"/>
    <n v="1050"/>
    <n v="22.26"/>
    <n v="7"/>
    <n v="0"/>
    <n v="42.071400000000011"/>
    <n v="42.071400000000011"/>
    <x v="2"/>
    <m/>
  </r>
  <r>
    <n v="896"/>
    <s v="First Class"/>
    <x v="1"/>
    <s v="San Francisco"/>
    <s v="California"/>
    <x v="1"/>
    <x v="1"/>
    <s v="O-102"/>
    <x v="8"/>
    <s v="Binding Machine Supplies"/>
    <n v="70.00800000000001"/>
    <n v="450"/>
    <n v="23.336000000000002"/>
    <n v="3"/>
    <n v="0.2"/>
    <n v="24.502800000000001"/>
    <n v="24.302800000000001"/>
    <x v="0"/>
    <m/>
  </r>
  <r>
    <n v="897"/>
    <s v="Second Class"/>
    <x v="0"/>
    <s v="Houston"/>
    <s v="Texas"/>
    <x v="2"/>
    <x v="1"/>
    <s v="O-102"/>
    <x v="12"/>
    <s v="Staple envelope"/>
    <n v="15.648"/>
    <n v="300"/>
    <n v="7.8239999999999998"/>
    <n v="2"/>
    <n v="0.2"/>
    <n v="5.0855999999999986"/>
    <n v="4.8855999999999984"/>
    <x v="0"/>
    <m/>
  </r>
  <r>
    <n v="898"/>
    <s v="Standard Class"/>
    <x v="0"/>
    <s v="Detroit"/>
    <s v="Michigan"/>
    <x v="2"/>
    <x v="1"/>
    <s v="O-102"/>
    <x v="2"/>
    <s v="Alphabetical Labels for Top Tab Filing"/>
    <n v="103.60000000000001"/>
    <n v="1050"/>
    <n v="14.8"/>
    <n v="7"/>
    <n v="0"/>
    <n v="51.800000000000004"/>
    <n v="51.800000000000004"/>
    <x v="2"/>
    <m/>
  </r>
  <r>
    <n v="899"/>
    <s v="Second Class"/>
    <x v="1"/>
    <s v="Auburn"/>
    <s v="New York"/>
    <x v="3"/>
    <x v="1"/>
    <s v="O-102"/>
    <x v="10"/>
    <s v="Things To Do Today Pad"/>
    <n v="46.96"/>
    <n v="1200"/>
    <n v="5.87"/>
    <n v="8"/>
    <n v="0"/>
    <n v="22.540800000000001"/>
    <n v="22.540800000000001"/>
    <x v="2"/>
    <m/>
  </r>
  <r>
    <n v="900"/>
    <s v="First Class"/>
    <x v="1"/>
    <s v="Springfield"/>
    <s v="Ohio"/>
    <x v="3"/>
    <x v="1"/>
    <s v="O-102"/>
    <x v="8"/>
    <s v="Wilson Jones Hanging Recycled Pressboard Data Binders"/>
    <n v="8.9040000000000017"/>
    <n v="300"/>
    <n v="4.4520000000000008"/>
    <n v="2"/>
    <n v="0.7"/>
    <n v="-6.5296000000000003"/>
    <n v="-7.2296000000000005"/>
    <x v="0"/>
    <m/>
  </r>
  <r>
    <n v="901"/>
    <s v="First Class"/>
    <x v="0"/>
    <s v="Garland"/>
    <s v="Texas"/>
    <x v="2"/>
    <x v="1"/>
    <s v="O-102"/>
    <x v="2"/>
    <s v="Permanent Self-Adhesive File Folder Labels for Typewriters by Universal"/>
    <n v="10.440000000000001"/>
    <n v="750"/>
    <n v="2.0880000000000001"/>
    <n v="5"/>
    <n v="0.2"/>
    <n v="3.3929999999999989"/>
    <n v="3.1929999999999987"/>
    <x v="1"/>
    <m/>
  </r>
  <r>
    <n v="902"/>
    <s v="First Class"/>
    <x v="0"/>
    <s v="Garland"/>
    <s v="Texas"/>
    <x v="2"/>
    <x v="1"/>
    <s v="O-102"/>
    <x v="8"/>
    <s v="Deluxe Heavy-Duty Vinyl Round Ring Binder"/>
    <n v="18.335999999999999"/>
    <n v="600"/>
    <n v="4.5839999999999996"/>
    <n v="4"/>
    <n v="0.8"/>
    <n v="-32.088000000000008"/>
    <n v="-32.888000000000005"/>
    <x v="1"/>
    <m/>
  </r>
  <r>
    <n v="903"/>
    <s v="First Class"/>
    <x v="0"/>
    <s v="Chicago"/>
    <s v="Illinois"/>
    <x v="2"/>
    <x v="2"/>
    <s v="T-103"/>
    <x v="7"/>
    <s v="Avaya 5420 Digital phone"/>
    <n v="323.97600000000006"/>
    <n v="450"/>
    <n v="107.99200000000002"/>
    <n v="3"/>
    <n v="0.2"/>
    <n v="20.248499999999993"/>
    <n v="20.048499999999994"/>
    <x v="0"/>
    <m/>
  </r>
  <r>
    <n v="904"/>
    <s v="Standard Class"/>
    <x v="0"/>
    <s v="Los Angeles"/>
    <s v="California"/>
    <x v="1"/>
    <x v="1"/>
    <s v="O-102"/>
    <x v="10"/>
    <s v="Xerox 1923"/>
    <n v="20.04"/>
    <n v="450"/>
    <n v="6.68"/>
    <n v="3"/>
    <n v="0"/>
    <n v="9.6191999999999993"/>
    <n v="9.6191999999999993"/>
    <x v="0"/>
    <m/>
  </r>
  <r>
    <n v="905"/>
    <s v="Standard Class"/>
    <x v="0"/>
    <s v="Los Angeles"/>
    <s v="California"/>
    <x v="1"/>
    <x v="1"/>
    <s v="O-102"/>
    <x v="4"/>
    <s v="Fellowes Neat Ideas Storage Cubes"/>
    <n v="64.959999999999994"/>
    <n v="300"/>
    <n v="32.479999999999997"/>
    <n v="2"/>
    <n v="0"/>
    <n v="2.598399999999998"/>
    <n v="2.598399999999998"/>
    <x v="0"/>
    <m/>
  </r>
  <r>
    <n v="906"/>
    <s v="Standard Class"/>
    <x v="0"/>
    <s v="Los Angeles"/>
    <s v="California"/>
    <x v="1"/>
    <x v="1"/>
    <s v="O-102"/>
    <x v="10"/>
    <s v="Xerox 1931"/>
    <n v="12.96"/>
    <n v="300"/>
    <n v="6.48"/>
    <n v="2"/>
    <n v="0"/>
    <n v="6.2208000000000006"/>
    <n v="6.2208000000000006"/>
    <x v="0"/>
    <m/>
  </r>
  <r>
    <n v="907"/>
    <s v="Standard Class"/>
    <x v="0"/>
    <s v="New York City"/>
    <s v="New York"/>
    <x v="3"/>
    <x v="0"/>
    <s v="F-101"/>
    <x v="0"/>
    <s v="Bush Westfield Collection Bookcases, Fully Assembled"/>
    <n v="323.13600000000002"/>
    <n v="600"/>
    <n v="80.784000000000006"/>
    <n v="4"/>
    <n v="0.2"/>
    <n v="12.117599999999968"/>
    <n v="11.917599999999968"/>
    <x v="1"/>
    <m/>
  </r>
  <r>
    <n v="908"/>
    <s v="Standard Class"/>
    <x v="0"/>
    <s v="New York City"/>
    <s v="New York"/>
    <x v="3"/>
    <x v="2"/>
    <s v="T-103"/>
    <x v="7"/>
    <s v="Gear Head AU3700S Headset"/>
    <n v="90.93"/>
    <n v="1050"/>
    <n v="12.99"/>
    <n v="7"/>
    <n v="0"/>
    <n v="2.7278999999999964"/>
    <n v="2.7278999999999964"/>
    <x v="2"/>
    <m/>
  </r>
  <r>
    <n v="909"/>
    <s v="Standard Class"/>
    <x v="0"/>
    <s v="New York City"/>
    <s v="New York"/>
    <x v="3"/>
    <x v="1"/>
    <s v="O-102"/>
    <x v="8"/>
    <s v="Wilson Jones Legal Size Ring Binders"/>
    <n v="52.775999999999996"/>
    <n v="450"/>
    <n v="17.591999999999999"/>
    <n v="3"/>
    <n v="0.2"/>
    <n v="19.791"/>
    <n v="19.591000000000001"/>
    <x v="0"/>
    <m/>
  </r>
  <r>
    <n v="910"/>
    <s v="Standard Class"/>
    <x v="2"/>
    <s v="Jackson"/>
    <s v="Michigan"/>
    <x v="2"/>
    <x v="2"/>
    <s v="T-103"/>
    <x v="7"/>
    <s v="Polycom CX600 IP Phone VoIP phone"/>
    <n v="1199.8"/>
    <n v="600"/>
    <n v="299.95"/>
    <n v="4"/>
    <n v="0"/>
    <n v="323.94600000000003"/>
    <n v="323.94600000000003"/>
    <x v="1"/>
    <m/>
  </r>
  <r>
    <n v="911"/>
    <s v="Standard Class"/>
    <x v="2"/>
    <s v="Jackson"/>
    <s v="Michigan"/>
    <x v="2"/>
    <x v="2"/>
    <s v="T-103"/>
    <x v="11"/>
    <s v="Maxell iVDR EX 500GB Cartridge"/>
    <n v="1928.7800000000002"/>
    <n v="1050"/>
    <n v="275.54000000000002"/>
    <n v="7"/>
    <n v="0"/>
    <n v="829.37540000000024"/>
    <n v="829.37540000000024"/>
    <x v="2"/>
    <m/>
  </r>
  <r>
    <n v="912"/>
    <s v="Standard Class"/>
    <x v="2"/>
    <s v="Jackson"/>
    <s v="Michigan"/>
    <x v="2"/>
    <x v="1"/>
    <s v="O-102"/>
    <x v="4"/>
    <s v="Fellowes High-Stak Drawer Files"/>
    <n v="352.38"/>
    <n v="300"/>
    <n v="176.19"/>
    <n v="2"/>
    <n v="0"/>
    <n v="81.047399999999982"/>
    <n v="81.047399999999982"/>
    <x v="0"/>
    <m/>
  </r>
  <r>
    <n v="913"/>
    <s v="Standard Class"/>
    <x v="2"/>
    <s v="Norwich"/>
    <s v="Connecticut"/>
    <x v="3"/>
    <x v="0"/>
    <s v="F-101"/>
    <x v="5"/>
    <s v="3M Hangers With Command Adhesive"/>
    <n v="22.200000000000003"/>
    <n v="900"/>
    <n v="3.7000000000000006"/>
    <n v="6"/>
    <n v="0"/>
    <n v="9.1020000000000021"/>
    <n v="9.1020000000000021"/>
    <x v="1"/>
    <m/>
  </r>
  <r>
    <n v="914"/>
    <s v="First Class"/>
    <x v="1"/>
    <s v="Milwaukee"/>
    <s v="Wisconsin"/>
    <x v="2"/>
    <x v="0"/>
    <s v="F-101"/>
    <x v="5"/>
    <s v="Howard Miller 13&quot; Diameter Goldtone Round Wall Clock"/>
    <n v="46.94"/>
    <n v="150"/>
    <n v="46.94"/>
    <n v="1"/>
    <n v="0"/>
    <n v="19.2454"/>
    <n v="19.2454"/>
    <x v="0"/>
    <m/>
  </r>
  <r>
    <n v="915"/>
    <s v="First Class"/>
    <x v="1"/>
    <s v="Milwaukee"/>
    <s v="Wisconsin"/>
    <x v="2"/>
    <x v="2"/>
    <s v="T-103"/>
    <x v="11"/>
    <s v="Memorex Mini Travel Drive 16 GB USB 2.0 Flash Drive"/>
    <n v="143.73000000000002"/>
    <n v="1350"/>
    <n v="15.970000000000002"/>
    <n v="9"/>
    <n v="0"/>
    <n v="56.054700000000011"/>
    <n v="56.054700000000011"/>
    <x v="2"/>
    <m/>
  </r>
  <r>
    <n v="916"/>
    <s v="Standard Class"/>
    <x v="1"/>
    <s v="San Antonio"/>
    <s v="Texas"/>
    <x v="2"/>
    <x v="0"/>
    <s v="F-101"/>
    <x v="3"/>
    <s v="Lesro Sheffield Collection Coffee Table, End Table, Center Table, Corner Table"/>
    <n v="99.918000000000006"/>
    <n v="300"/>
    <n v="49.959000000000003"/>
    <n v="2"/>
    <n v="0.3"/>
    <n v="-18.556200000000018"/>
    <n v="-18.856200000000019"/>
    <x v="0"/>
    <m/>
  </r>
  <r>
    <n v="917"/>
    <s v="Standard Class"/>
    <x v="1"/>
    <s v="San Antonio"/>
    <s v="Texas"/>
    <x v="2"/>
    <x v="0"/>
    <s v="F-101"/>
    <x v="1"/>
    <s v="Global Commerce Series High-Back Swivel/Tilt Chairs"/>
    <n v="797.94399999999996"/>
    <n v="600"/>
    <n v="199.48599999999999"/>
    <n v="4"/>
    <n v="0.3"/>
    <n v="-56.995999999999981"/>
    <n v="-57.295999999999978"/>
    <x v="1"/>
    <m/>
  </r>
  <r>
    <n v="918"/>
    <s v="Standard Class"/>
    <x v="1"/>
    <s v="San Antonio"/>
    <s v="Texas"/>
    <x v="2"/>
    <x v="1"/>
    <s v="O-102"/>
    <x v="8"/>
    <s v="Avery Premier Heavy-Duty Binder with Round Locking Rings"/>
    <n v="8.5679999999999978"/>
    <n v="450"/>
    <n v="2.8559999999999994"/>
    <n v="3"/>
    <n v="0.8"/>
    <n v="-14.5656"/>
    <n v="-15.365600000000001"/>
    <x v="0"/>
    <m/>
  </r>
  <r>
    <n v="919"/>
    <s v="Standard Class"/>
    <x v="1"/>
    <s v="Dallas"/>
    <s v="Texas"/>
    <x v="2"/>
    <x v="1"/>
    <s v="O-102"/>
    <x v="12"/>
    <s v="Cameo Buff Policy Envelopes"/>
    <n v="149.352"/>
    <n v="450"/>
    <n v="49.783999999999999"/>
    <n v="3"/>
    <n v="0.2"/>
    <n v="50.40629999999998"/>
    <n v="50.206299999999978"/>
    <x v="0"/>
    <m/>
  </r>
  <r>
    <n v="920"/>
    <s v="Standard Class"/>
    <x v="1"/>
    <s v="Dallas"/>
    <s v="Texas"/>
    <x v="2"/>
    <x v="1"/>
    <s v="O-102"/>
    <x v="4"/>
    <s v="Acco Perma 4000 Stacking Storage Drawers"/>
    <n v="12.991999999999999"/>
    <n v="150"/>
    <n v="12.991999999999999"/>
    <n v="1"/>
    <n v="0.2"/>
    <n v="-0.81199999999999983"/>
    <n v="-1.0119999999999998"/>
    <x v="0"/>
    <m/>
  </r>
  <r>
    <n v="921"/>
    <s v="Standard Class"/>
    <x v="0"/>
    <s v="Alexandria"/>
    <s v="Virginia"/>
    <x v="0"/>
    <x v="1"/>
    <s v="O-102"/>
    <x v="4"/>
    <s v="Recycled Eldon Regeneration Jumbo File"/>
    <n v="24.56"/>
    <n v="300"/>
    <n v="12.28"/>
    <n v="2"/>
    <n v="0"/>
    <n v="6.8767999999999994"/>
    <n v="6.8767999999999994"/>
    <x v="0"/>
    <m/>
  </r>
  <r>
    <n v="922"/>
    <s v="Standard Class"/>
    <x v="0"/>
    <s v="New York City"/>
    <s v="New York"/>
    <x v="3"/>
    <x v="2"/>
    <s v="T-103"/>
    <x v="11"/>
    <s v="Maxell 4.7GB DVD-R"/>
    <n v="85.14"/>
    <n v="450"/>
    <n v="28.38"/>
    <n v="3"/>
    <n v="0"/>
    <n v="34.907399999999996"/>
    <n v="34.907399999999996"/>
    <x v="0"/>
    <m/>
  </r>
  <r>
    <n v="923"/>
    <s v="Standard Class"/>
    <x v="0"/>
    <s v="New York City"/>
    <s v="New York"/>
    <x v="3"/>
    <x v="2"/>
    <s v="T-103"/>
    <x v="7"/>
    <s v="OtterBox Commuter Series Case - iPhone 5 &amp; 5s"/>
    <n v="21.99"/>
    <n v="150"/>
    <n v="21.99"/>
    <n v="1"/>
    <n v="0"/>
    <n v="10.555199999999999"/>
    <n v="10.555199999999999"/>
    <x v="0"/>
    <m/>
  </r>
  <r>
    <n v="924"/>
    <s v="Standard Class"/>
    <x v="0"/>
    <s v="New York City"/>
    <s v="New York"/>
    <x v="3"/>
    <x v="1"/>
    <s v="O-102"/>
    <x v="9"/>
    <s v="Kensington 4 Outlet MasterPiece Compact Power Control Center"/>
    <n v="406.59999999999997"/>
    <n v="750"/>
    <n v="81.319999999999993"/>
    <n v="5"/>
    <n v="0"/>
    <n v="113.84799999999998"/>
    <n v="113.84799999999998"/>
    <x v="1"/>
    <m/>
  </r>
  <r>
    <n v="925"/>
    <s v="Standard Class"/>
    <x v="1"/>
    <s v="New York City"/>
    <s v="New York"/>
    <x v="3"/>
    <x v="1"/>
    <s v="O-102"/>
    <x v="8"/>
    <s v="GBC DocuBind 300 Electric Binding Machine"/>
    <n v="841.5680000000001"/>
    <n v="300"/>
    <n v="420.78400000000005"/>
    <n v="2"/>
    <n v="0.2"/>
    <n v="294.54879999999991"/>
    <n v="294.34879999999993"/>
    <x v="0"/>
    <m/>
  </r>
  <r>
    <n v="926"/>
    <s v="First Class"/>
    <x v="0"/>
    <s v="Philadelphia"/>
    <s v="Pennsylvania"/>
    <x v="3"/>
    <x v="1"/>
    <s v="O-102"/>
    <x v="10"/>
    <s v="Xerox 1985"/>
    <n v="15.552000000000003"/>
    <n v="450"/>
    <n v="5.1840000000000011"/>
    <n v="3"/>
    <n v="0.2"/>
    <n v="5.4432"/>
    <n v="5.2431999999999999"/>
    <x v="0"/>
    <m/>
  </r>
  <r>
    <n v="927"/>
    <s v="First Class"/>
    <x v="0"/>
    <s v="Philadelphia"/>
    <s v="Pennsylvania"/>
    <x v="3"/>
    <x v="2"/>
    <s v="T-103"/>
    <x v="11"/>
    <s v="Hypercom P1300 Pinpad"/>
    <n v="252.00000000000003"/>
    <n v="750"/>
    <n v="50.400000000000006"/>
    <n v="5"/>
    <n v="0.2"/>
    <n v="53.550000000000004"/>
    <n v="53.35"/>
    <x v="1"/>
    <m/>
  </r>
  <r>
    <n v="928"/>
    <s v="Standard Class"/>
    <x v="2"/>
    <s v="Springfield"/>
    <s v="Virginia"/>
    <x v="0"/>
    <x v="1"/>
    <s v="O-102"/>
    <x v="6"/>
    <s v="Newell 324"/>
    <n v="46.2"/>
    <n v="600"/>
    <n v="11.55"/>
    <n v="4"/>
    <n v="0"/>
    <n v="12.936"/>
    <n v="12.936"/>
    <x v="1"/>
    <m/>
  </r>
  <r>
    <n v="929"/>
    <s v="Standard Class"/>
    <x v="2"/>
    <s v="Springfield"/>
    <s v="Virginia"/>
    <x v="0"/>
    <x v="1"/>
    <s v="O-102"/>
    <x v="9"/>
    <s v="Holmes Odor Grabber"/>
    <n v="28.84"/>
    <n v="300"/>
    <n v="14.42"/>
    <n v="2"/>
    <n v="0"/>
    <n v="9.517199999999999"/>
    <n v="9.517199999999999"/>
    <x v="0"/>
    <m/>
  </r>
  <r>
    <n v="930"/>
    <s v="First Class"/>
    <x v="0"/>
    <s v="Toledo"/>
    <s v="Ohio"/>
    <x v="3"/>
    <x v="1"/>
    <s v="O-102"/>
    <x v="6"/>
    <s v="Zebra Zazzle Fluorescent Highlighters"/>
    <n v="14.592000000000002"/>
    <n v="450"/>
    <n v="4.8640000000000008"/>
    <n v="3"/>
    <n v="0.2"/>
    <n v="2.5535999999999985"/>
    <n v="2.3535999999999984"/>
    <x v="0"/>
    <m/>
  </r>
  <r>
    <n v="931"/>
    <s v="First Class"/>
    <x v="0"/>
    <s v="Toledo"/>
    <s v="Ohio"/>
    <x v="3"/>
    <x v="1"/>
    <s v="O-102"/>
    <x v="6"/>
    <s v="Sanford Prismacolor Professional Thick Lead Art Pencils, 36-Color Set"/>
    <n v="89.855999999999995"/>
    <n v="450"/>
    <n v="29.951999999999998"/>
    <n v="3"/>
    <n v="0.2"/>
    <n v="21.340800000000002"/>
    <n v="21.140800000000002"/>
    <x v="0"/>
    <m/>
  </r>
  <r>
    <n v="932"/>
    <s v="First Class"/>
    <x v="0"/>
    <s v="Toledo"/>
    <s v="Ohio"/>
    <x v="3"/>
    <x v="1"/>
    <s v="O-102"/>
    <x v="10"/>
    <s v="Xerox 196"/>
    <n v="13.872000000000002"/>
    <n v="450"/>
    <n v="4.6240000000000006"/>
    <n v="3"/>
    <n v="0.2"/>
    <n v="5.0286000000000008"/>
    <n v="4.8286000000000007"/>
    <x v="0"/>
    <m/>
  </r>
  <r>
    <n v="933"/>
    <s v="Standard Class"/>
    <x v="0"/>
    <s v="Philadelphia"/>
    <s v="Pennsylvania"/>
    <x v="3"/>
    <x v="1"/>
    <s v="O-102"/>
    <x v="10"/>
    <s v="RSVP Cards &amp; Envelopes, Blank White, 8-1/2&quot; X 11&quot;, 24 Cards/25 Envelopes/Set"/>
    <n v="12.192"/>
    <n v="450"/>
    <n v="4.0640000000000001"/>
    <n v="3"/>
    <n v="0.2"/>
    <n v="4.1147999999999998"/>
    <n v="3.9147999999999996"/>
    <x v="0"/>
    <m/>
  </r>
  <r>
    <n v="934"/>
    <s v="Standard Class"/>
    <x v="2"/>
    <s v="Philadelphia"/>
    <s v="Pennsylvania"/>
    <x v="3"/>
    <x v="1"/>
    <s v="O-102"/>
    <x v="10"/>
    <s v="Wirebound Message Books, 2 7/8&quot; x 5&quot;, 3 Forms per Page"/>
    <n v="45.056000000000004"/>
    <n v="1200"/>
    <n v="5.6320000000000006"/>
    <n v="8"/>
    <n v="0.2"/>
    <n v="15.206399999999997"/>
    <n v="15.006399999999998"/>
    <x v="2"/>
    <m/>
  </r>
  <r>
    <n v="935"/>
    <s v="Standard Class"/>
    <x v="2"/>
    <s v="Philadelphia"/>
    <s v="Pennsylvania"/>
    <x v="3"/>
    <x v="1"/>
    <s v="O-102"/>
    <x v="8"/>
    <s v="JM Magazine Binder"/>
    <n v="29.718000000000007"/>
    <n v="900"/>
    <n v="4.9530000000000012"/>
    <n v="6"/>
    <n v="0.7"/>
    <n v="-21.793199999999992"/>
    <n v="-22.493199999999991"/>
    <x v="1"/>
    <m/>
  </r>
  <r>
    <n v="936"/>
    <s v="Standard Class"/>
    <x v="2"/>
    <s v="Philadelphia"/>
    <s v="Pennsylvania"/>
    <x v="3"/>
    <x v="1"/>
    <s v="O-102"/>
    <x v="10"/>
    <s v="Xerox 202"/>
    <n v="15.552000000000003"/>
    <n v="450"/>
    <n v="5.1840000000000011"/>
    <n v="3"/>
    <n v="0.2"/>
    <n v="5.4432"/>
    <n v="5.2431999999999999"/>
    <x v="0"/>
    <m/>
  </r>
  <r>
    <n v="937"/>
    <s v="Standard Class"/>
    <x v="2"/>
    <s v="Philadelphia"/>
    <s v="Pennsylvania"/>
    <x v="3"/>
    <x v="1"/>
    <s v="O-102"/>
    <x v="9"/>
    <s v="Sanyo 2.5 Cubic Foot Mid-Size Office Refrigerators"/>
    <n v="447.69600000000003"/>
    <n v="300"/>
    <n v="223.84800000000001"/>
    <n v="2"/>
    <n v="0.2"/>
    <n v="33.577199999999976"/>
    <n v="33.377199999999974"/>
    <x v="0"/>
    <m/>
  </r>
  <r>
    <n v="938"/>
    <s v="First Class"/>
    <x v="1"/>
    <s v="Farmington"/>
    <s v="New Mexico"/>
    <x v="1"/>
    <x v="2"/>
    <s v="T-103"/>
    <x v="11"/>
    <s v="NETGEAR AC1750 Dual Band Gigabit Smart WiFi Router"/>
    <n v="159.99"/>
    <n v="150"/>
    <n v="159.99"/>
    <n v="1"/>
    <n v="0"/>
    <n v="54.396599999999992"/>
    <n v="54.396599999999992"/>
    <x v="0"/>
    <m/>
  </r>
  <r>
    <n v="939"/>
    <s v="Standard Class"/>
    <x v="1"/>
    <s v="Riverside"/>
    <s v="California"/>
    <x v="1"/>
    <x v="1"/>
    <s v="O-102"/>
    <x v="10"/>
    <s v="Xerox 213"/>
    <n v="12.96"/>
    <n v="300"/>
    <n v="6.48"/>
    <n v="2"/>
    <n v="0"/>
    <n v="6.2208000000000006"/>
    <n v="6.2208000000000006"/>
    <x v="0"/>
    <m/>
  </r>
  <r>
    <n v="940"/>
    <s v="Standard Class"/>
    <x v="1"/>
    <s v="Riverside"/>
    <s v="California"/>
    <x v="1"/>
    <x v="1"/>
    <s v="O-102"/>
    <x v="9"/>
    <s v="Fellowes 8 Outlet Superior Workstation Surge Protector w/o Phone/Fax/Modem Protection"/>
    <n v="134.47999999999999"/>
    <n v="600"/>
    <n v="33.619999999999997"/>
    <n v="4"/>
    <n v="0"/>
    <n v="34.964799999999997"/>
    <n v="34.964799999999997"/>
    <x v="1"/>
    <m/>
  </r>
  <r>
    <n v="941"/>
    <s v="First Class"/>
    <x v="1"/>
    <s v="San Francisco"/>
    <s v="California"/>
    <x v="1"/>
    <x v="1"/>
    <s v="O-102"/>
    <x v="10"/>
    <s v="Message Book, Standard Line &quot;While You Were Out&quot;, 5 1/2&quot; X 4&quot;, 200 Sets/Book"/>
    <n v="17.12"/>
    <n v="300"/>
    <n v="8.56"/>
    <n v="2"/>
    <n v="0"/>
    <n v="8.0464000000000002"/>
    <n v="8.0464000000000002"/>
    <x v="0"/>
    <m/>
  </r>
  <r>
    <n v="942"/>
    <s v="Standard Class"/>
    <x v="1"/>
    <s v="Torrance"/>
    <s v="California"/>
    <x v="1"/>
    <x v="1"/>
    <s v="O-102"/>
    <x v="8"/>
    <s v="Acco Pressboard Covers with Storage Hooks, 14 7/8&quot; x 11&quot;, Dark Blue"/>
    <n v="6.0960000000000001"/>
    <n v="300"/>
    <n v="3.048"/>
    <n v="2"/>
    <n v="0.2"/>
    <n v="2.2098"/>
    <n v="2.0097999999999998"/>
    <x v="0"/>
    <m/>
  </r>
  <r>
    <n v="943"/>
    <s v="Standard Class"/>
    <x v="1"/>
    <s v="Torrance"/>
    <s v="California"/>
    <x v="1"/>
    <x v="0"/>
    <s v="F-101"/>
    <x v="3"/>
    <s v="Bretford CR4500 Series Slim Rectangular Table"/>
    <n v="1114.2719999999999"/>
    <n v="600"/>
    <n v="278.56799999999998"/>
    <n v="4"/>
    <n v="0.2"/>
    <n v="41.785200000000032"/>
    <n v="41.585200000000029"/>
    <x v="1"/>
    <m/>
  </r>
  <r>
    <n v="944"/>
    <s v="Standard Class"/>
    <x v="0"/>
    <s v="Seattle"/>
    <s v="Washington"/>
    <x v="1"/>
    <x v="1"/>
    <s v="O-102"/>
    <x v="10"/>
    <s v="Xerox 1894"/>
    <n v="32.400000000000006"/>
    <n v="750"/>
    <n v="6.4800000000000013"/>
    <n v="5"/>
    <n v="0"/>
    <n v="15.552000000000001"/>
    <n v="15.552000000000001"/>
    <x v="1"/>
    <m/>
  </r>
  <r>
    <n v="945"/>
    <s v="Standard Class"/>
    <x v="0"/>
    <s v="Seattle"/>
    <s v="Washington"/>
    <x v="1"/>
    <x v="1"/>
    <s v="O-102"/>
    <x v="4"/>
    <s v="Standard Rollaway File with Lock"/>
    <n v="540.56999999999994"/>
    <n v="450"/>
    <n v="180.18999999999997"/>
    <n v="3"/>
    <n v="0"/>
    <n v="140.54820000000001"/>
    <n v="140.54820000000001"/>
    <x v="0"/>
    <m/>
  </r>
  <r>
    <n v="946"/>
    <s v="Standard Class"/>
    <x v="0"/>
    <s v="Seattle"/>
    <s v="Washington"/>
    <x v="1"/>
    <x v="1"/>
    <s v="O-102"/>
    <x v="8"/>
    <s v="Avery Trapezoid Extra Heavy Duty 4&quot; Binders"/>
    <n v="167.76"/>
    <n v="750"/>
    <n v="33.552"/>
    <n v="5"/>
    <n v="0.2"/>
    <n v="62.91"/>
    <n v="62.709999999999994"/>
    <x v="1"/>
    <m/>
  </r>
  <r>
    <n v="947"/>
    <s v="First Class"/>
    <x v="0"/>
    <s v="Mesa"/>
    <s v="Arizona"/>
    <x v="1"/>
    <x v="0"/>
    <s v="F-101"/>
    <x v="3"/>
    <s v="Bevis Boat-Shaped Conference Table"/>
    <n v="393.16500000000002"/>
    <n v="450"/>
    <n v="131.05500000000001"/>
    <n v="3"/>
    <n v="0.5"/>
    <n v="-204.44580000000005"/>
    <n v="-204.94580000000005"/>
    <x v="0"/>
    <m/>
  </r>
  <r>
    <n v="948"/>
    <s v="Standard Class"/>
    <x v="2"/>
    <s v="Philadelphia"/>
    <s v="Pennsylvania"/>
    <x v="3"/>
    <x v="0"/>
    <s v="F-101"/>
    <x v="5"/>
    <s v="Deflect-o RollaMat Studded, Beveled Mat for Medium Pile Carpeting"/>
    <n v="516.48800000000006"/>
    <n v="1050"/>
    <n v="73.784000000000006"/>
    <n v="7"/>
    <n v="0.2"/>
    <n v="-12.912200000000027"/>
    <n v="-13.112200000000026"/>
    <x v="2"/>
    <m/>
  </r>
  <r>
    <n v="949"/>
    <s v="Standard Class"/>
    <x v="2"/>
    <s v="Philadelphia"/>
    <s v="Pennsylvania"/>
    <x v="3"/>
    <x v="0"/>
    <s v="F-101"/>
    <x v="5"/>
    <s v="Luxo Professional Fluorescent Magnifier Lamp with Clamp-Mount Base"/>
    <n v="1007.2320000000001"/>
    <n v="900"/>
    <n v="167.87200000000001"/>
    <n v="6"/>
    <n v="0.2"/>
    <n v="75.542400000000015"/>
    <n v="75.342400000000012"/>
    <x v="1"/>
    <m/>
  </r>
  <r>
    <n v="950"/>
    <s v="Standard Class"/>
    <x v="2"/>
    <s v="Philadelphia"/>
    <s v="Pennsylvania"/>
    <x v="3"/>
    <x v="0"/>
    <s v="F-101"/>
    <x v="3"/>
    <s v="Riverside Furniture Oval Coffee Table, Oval End Table, End Table with Drawer"/>
    <n v="2065.3200000000002"/>
    <n v="1800"/>
    <n v="172.11"/>
    <n v="12"/>
    <n v="0.4"/>
    <n v="-619.59600000000012"/>
    <n v="-619.99600000000009"/>
    <x v="2"/>
    <m/>
  </r>
  <r>
    <n v="951"/>
    <s v="Standard Class"/>
    <x v="2"/>
    <s v="Philadelphia"/>
    <s v="Pennsylvania"/>
    <x v="3"/>
    <x v="1"/>
    <s v="O-102"/>
    <x v="10"/>
    <s v="Xerox 210"/>
    <n v="15.552000000000003"/>
    <n v="450"/>
    <n v="5.1840000000000011"/>
    <n v="3"/>
    <n v="0.2"/>
    <n v="5.4432"/>
    <n v="5.2431999999999999"/>
    <x v="0"/>
    <m/>
  </r>
  <r>
    <n v="952"/>
    <s v="Standard Class"/>
    <x v="2"/>
    <s v="Philadelphia"/>
    <s v="Pennsylvania"/>
    <x v="3"/>
    <x v="1"/>
    <s v="O-102"/>
    <x v="10"/>
    <s v="Xerox 4200 Series MultiUse Premium Copy Paper (20Lb. and 84 Bright)"/>
    <n v="25.344000000000001"/>
    <n v="900"/>
    <n v="4.2240000000000002"/>
    <n v="6"/>
    <n v="0.2"/>
    <n v="7.92"/>
    <n v="7.72"/>
    <x v="1"/>
    <m/>
  </r>
  <r>
    <n v="953"/>
    <s v="Standard Class"/>
    <x v="0"/>
    <s v="Philadelphia"/>
    <s v="Pennsylvania"/>
    <x v="3"/>
    <x v="0"/>
    <s v="F-101"/>
    <x v="5"/>
    <s v="Staple-based wall hangings"/>
    <n v="25.472000000000001"/>
    <n v="600"/>
    <n v="6.3680000000000003"/>
    <n v="4"/>
    <n v="0.2"/>
    <n v="7.6416000000000022"/>
    <n v="7.441600000000002"/>
    <x v="1"/>
    <m/>
  </r>
  <r>
    <n v="954"/>
    <s v="Standard Class"/>
    <x v="0"/>
    <s v="Round Rock"/>
    <s v="Texas"/>
    <x v="2"/>
    <x v="1"/>
    <s v="O-102"/>
    <x v="6"/>
    <s v="Stanley Bostitch Contemporary Electric Pencil Sharpeners"/>
    <n v="27.168000000000003"/>
    <n v="300"/>
    <n v="13.584000000000001"/>
    <n v="2"/>
    <n v="0.2"/>
    <n v="2.7168000000000001"/>
    <n v="2.5167999999999999"/>
    <x v="0"/>
    <m/>
  </r>
  <r>
    <n v="955"/>
    <s v="Standard Class"/>
    <x v="0"/>
    <s v="Round Rock"/>
    <s v="Texas"/>
    <x v="2"/>
    <x v="0"/>
    <s v="F-101"/>
    <x v="0"/>
    <s v="Bush Westfield Collection Bookcases, Medium Cherry Finish"/>
    <n v="78.852799999999988"/>
    <n v="300"/>
    <n v="39.426399999999994"/>
    <n v="2"/>
    <n v="0.32"/>
    <n v="-11.595999999999997"/>
    <n v="-11.915999999999997"/>
    <x v="0"/>
    <m/>
  </r>
  <r>
    <n v="956"/>
    <s v="Standard Class"/>
    <x v="0"/>
    <s v="Jackson"/>
    <s v="Mississippi"/>
    <x v="0"/>
    <x v="1"/>
    <s v="O-102"/>
    <x v="4"/>
    <s v="Home/Office Personal File Carts"/>
    <n v="173.79999999999998"/>
    <n v="750"/>
    <n v="34.76"/>
    <n v="5"/>
    <n v="0"/>
    <n v="43.449999999999989"/>
    <n v="43.449999999999989"/>
    <x v="1"/>
    <m/>
  </r>
  <r>
    <n v="957"/>
    <s v="Second Class"/>
    <x v="0"/>
    <s v="Phoenix"/>
    <s v="Arizona"/>
    <x v="1"/>
    <x v="2"/>
    <s v="T-103"/>
    <x v="7"/>
    <s v="Logitech B530 USB Headset - headset - Full size, Binaural"/>
    <n v="29.592000000000002"/>
    <n v="150"/>
    <n v="29.592000000000002"/>
    <n v="1"/>
    <n v="0.2"/>
    <n v="2.5893000000000006"/>
    <n v="2.3893000000000004"/>
    <x v="0"/>
    <m/>
  </r>
  <r>
    <n v="958"/>
    <s v="Second Class"/>
    <x v="0"/>
    <s v="Phoenix"/>
    <s v="Arizona"/>
    <x v="1"/>
    <x v="1"/>
    <s v="O-102"/>
    <x v="8"/>
    <s v="Avery Durable Slant Ring Binders"/>
    <n v="4.7520000000000007"/>
    <n v="300"/>
    <n v="2.3760000000000003"/>
    <n v="2"/>
    <n v="0.7"/>
    <n v="-3.1679999999999993"/>
    <n v="-3.8679999999999994"/>
    <x v="0"/>
    <m/>
  </r>
  <r>
    <n v="959"/>
    <s v="Second Class"/>
    <x v="0"/>
    <s v="Phoenix"/>
    <s v="Arizona"/>
    <x v="1"/>
    <x v="1"/>
    <s v="O-102"/>
    <x v="10"/>
    <s v="Universal Ultra Bright White Copier/Laser Paper, 8 1/2&quot; x 11&quot;, Ream"/>
    <n v="15.552000000000003"/>
    <n v="450"/>
    <n v="5.1840000000000011"/>
    <n v="3"/>
    <n v="0.2"/>
    <n v="5.6375999999999999"/>
    <n v="5.4375999999999998"/>
    <x v="0"/>
    <m/>
  </r>
  <r>
    <n v="960"/>
    <s v="Same Day"/>
    <x v="0"/>
    <s v="Oceanside"/>
    <s v="California"/>
    <x v="1"/>
    <x v="0"/>
    <s v="F-101"/>
    <x v="5"/>
    <s v="Luxo Professional Combination Clamp-On Lamps"/>
    <n v="204.6"/>
    <n v="300"/>
    <n v="102.3"/>
    <n v="2"/>
    <n v="0"/>
    <n v="53.195999999999998"/>
    <n v="53.195999999999998"/>
    <x v="0"/>
    <m/>
  </r>
  <r>
    <n v="961"/>
    <s v="Standard Class"/>
    <x v="1"/>
    <s v="San Francisco"/>
    <s v="California"/>
    <x v="1"/>
    <x v="0"/>
    <s v="F-101"/>
    <x v="1"/>
    <s v="Global Leather Highback Executive Chair with Pneumatic Height Adjustment, Black"/>
    <n v="321.56799999999998"/>
    <n v="300"/>
    <n v="160.78399999999999"/>
    <n v="2"/>
    <n v="0.2"/>
    <n v="28.137200000000007"/>
    <n v="27.937200000000008"/>
    <x v="0"/>
    <m/>
  </r>
  <r>
    <n v="962"/>
    <s v="Standard Class"/>
    <x v="2"/>
    <s v="Fayetteville"/>
    <s v="Arkansas"/>
    <x v="0"/>
    <x v="1"/>
    <s v="O-102"/>
    <x v="8"/>
    <s v="Zipper Ring Binder Pockets"/>
    <n v="6.24"/>
    <n v="300"/>
    <n v="3.12"/>
    <n v="2"/>
    <n v="0"/>
    <n v="3.0575999999999999"/>
    <n v="3.0575999999999999"/>
    <x v="0"/>
    <m/>
  </r>
  <r>
    <n v="963"/>
    <s v="First Class"/>
    <x v="1"/>
    <s v="San Francisco"/>
    <s v="California"/>
    <x v="1"/>
    <x v="1"/>
    <s v="O-102"/>
    <x v="12"/>
    <s v="White Business Envelopes with Contemporary Seam, Recycled White Business Envelopes"/>
    <n v="21.88"/>
    <n v="300"/>
    <n v="10.94"/>
    <n v="2"/>
    <n v="0"/>
    <n v="10.94"/>
    <n v="10.94"/>
    <x v="0"/>
    <m/>
  </r>
  <r>
    <n v="964"/>
    <s v="Second Class"/>
    <x v="0"/>
    <s v="Boca Raton"/>
    <s v="Florida"/>
    <x v="0"/>
    <x v="1"/>
    <s v="O-102"/>
    <x v="2"/>
    <s v="Avery File Folder Labels"/>
    <n v="4.6079999999999997"/>
    <n v="300"/>
    <n v="2.3039999999999998"/>
    <n v="2"/>
    <n v="0.2"/>
    <n v="1.6704000000000001"/>
    <n v="1.4704000000000002"/>
    <x v="0"/>
    <m/>
  </r>
  <r>
    <n v="965"/>
    <s v="First Class"/>
    <x v="2"/>
    <s v="New York City"/>
    <s v="New York"/>
    <x v="3"/>
    <x v="1"/>
    <s v="O-102"/>
    <x v="2"/>
    <s v="Color-Coded Legal Exhibit Labels"/>
    <n v="9.82"/>
    <n v="300"/>
    <n v="4.91"/>
    <n v="2"/>
    <n v="0"/>
    <n v="4.8117999999999999"/>
    <n v="4.8117999999999999"/>
    <x v="0"/>
    <m/>
  </r>
  <r>
    <n v="966"/>
    <s v="First Class"/>
    <x v="2"/>
    <s v="New York City"/>
    <s v="New York"/>
    <x v="3"/>
    <x v="1"/>
    <s v="O-102"/>
    <x v="6"/>
    <s v="Bulldog Vacuum Base Pencil Sharpener"/>
    <n v="35.97"/>
    <n v="450"/>
    <n v="11.99"/>
    <n v="3"/>
    <n v="0"/>
    <n v="9.7118999999999982"/>
    <n v="9.7118999999999982"/>
    <x v="0"/>
    <m/>
  </r>
  <r>
    <n v="967"/>
    <s v="First Class"/>
    <x v="2"/>
    <s v="New York City"/>
    <s v="New York"/>
    <x v="3"/>
    <x v="1"/>
    <s v="O-102"/>
    <x v="10"/>
    <s v="Xerox 212"/>
    <n v="12.96"/>
    <n v="300"/>
    <n v="6.48"/>
    <n v="2"/>
    <n v="0"/>
    <n v="6.2208000000000006"/>
    <n v="6.2208000000000006"/>
    <x v="0"/>
    <m/>
  </r>
  <r>
    <n v="968"/>
    <s v="First Class"/>
    <x v="2"/>
    <s v="New York City"/>
    <s v="New York"/>
    <x v="3"/>
    <x v="1"/>
    <s v="O-102"/>
    <x v="10"/>
    <s v="Computer Printout Paper with Letter-Trim Fine Perforations"/>
    <n v="191.6"/>
    <n v="600"/>
    <n v="47.9"/>
    <n v="4"/>
    <n v="0"/>
    <n v="91.967999999999989"/>
    <n v="91.967999999999989"/>
    <x v="1"/>
    <m/>
  </r>
  <r>
    <n v="969"/>
    <s v="First Class"/>
    <x v="2"/>
    <s v="New York City"/>
    <s v="New York"/>
    <x v="3"/>
    <x v="1"/>
    <s v="O-102"/>
    <x v="2"/>
    <s v="Avery File Folder Labels"/>
    <n v="8.64"/>
    <n v="450"/>
    <n v="2.8800000000000003"/>
    <n v="3"/>
    <n v="0"/>
    <n v="4.2336"/>
    <n v="4.2336"/>
    <x v="0"/>
    <m/>
  </r>
  <r>
    <n v="970"/>
    <s v="First Class"/>
    <x v="2"/>
    <s v="New York City"/>
    <s v="New York"/>
    <x v="3"/>
    <x v="1"/>
    <s v="O-102"/>
    <x v="4"/>
    <s v="Office Impressions Heavy Duty Welded Shelving &amp; Multimedia Storage Drawers"/>
    <n v="501.81000000000006"/>
    <n v="450"/>
    <n v="167.27"/>
    <n v="3"/>
    <n v="0"/>
    <n v="0"/>
    <n v="0"/>
    <x v="0"/>
    <m/>
  </r>
  <r>
    <n v="971"/>
    <s v="Second Class"/>
    <x v="0"/>
    <s v="Philadelphia"/>
    <s v="Pennsylvania"/>
    <x v="3"/>
    <x v="0"/>
    <s v="F-101"/>
    <x v="5"/>
    <s v="DAX Black Cherry Wood-Tone Poster Frame"/>
    <n v="127.10400000000001"/>
    <n v="900"/>
    <n v="21.184000000000001"/>
    <n v="6"/>
    <n v="0.2"/>
    <n v="28.598399999999998"/>
    <n v="28.398399999999999"/>
    <x v="1"/>
    <m/>
  </r>
  <r>
    <n v="972"/>
    <s v="Second Class"/>
    <x v="0"/>
    <s v="Philadelphia"/>
    <s v="Pennsylvania"/>
    <x v="3"/>
    <x v="2"/>
    <s v="T-103"/>
    <x v="7"/>
    <s v="AT&amp;T 841000 Phone"/>
    <n v="124.19999999999999"/>
    <n v="450"/>
    <n v="41.4"/>
    <n v="3"/>
    <n v="0.4"/>
    <n v="-31.050000000000011"/>
    <n v="-31.45000000000001"/>
    <x v="0"/>
    <m/>
  </r>
  <r>
    <n v="973"/>
    <s v="Second Class"/>
    <x v="0"/>
    <s v="Philadelphia"/>
    <s v="Pennsylvania"/>
    <x v="3"/>
    <x v="1"/>
    <s v="O-102"/>
    <x v="8"/>
    <s v="GBC Linen Binding Covers"/>
    <n v="18.588000000000005"/>
    <n v="300"/>
    <n v="9.2940000000000023"/>
    <n v="2"/>
    <n v="0.7"/>
    <n v="-13.6312"/>
    <n v="-14.331199999999999"/>
    <x v="0"/>
    <m/>
  </r>
  <r>
    <n v="974"/>
    <s v="Second Class"/>
    <x v="0"/>
    <s v="Philadelphia"/>
    <s v="Pennsylvania"/>
    <x v="3"/>
    <x v="1"/>
    <s v="O-102"/>
    <x v="2"/>
    <s v="Round Specialty Laser Printer Labels"/>
    <n v="30.072000000000003"/>
    <n v="450"/>
    <n v="10.024000000000001"/>
    <n v="3"/>
    <n v="0.2"/>
    <n v="10.149299999999997"/>
    <n v="9.9492999999999974"/>
    <x v="0"/>
    <m/>
  </r>
  <r>
    <n v="975"/>
    <s v="Second Class"/>
    <x v="2"/>
    <s v="New York City"/>
    <s v="New York"/>
    <x v="3"/>
    <x v="2"/>
    <s v="T-103"/>
    <x v="7"/>
    <s v="Motorola HK250 Universal Bluetooth Headset"/>
    <n v="160.92999999999998"/>
    <n v="1050"/>
    <n v="22.99"/>
    <n v="7"/>
    <n v="0"/>
    <n v="3.2186000000000092"/>
    <n v="3.2186000000000092"/>
    <x v="2"/>
    <m/>
  </r>
  <r>
    <n v="976"/>
    <s v="Second Class"/>
    <x v="2"/>
    <s v="New York City"/>
    <s v="New York"/>
    <x v="3"/>
    <x v="1"/>
    <s v="O-102"/>
    <x v="8"/>
    <s v="Tuf-Vin Binders"/>
    <n v="75.792000000000002"/>
    <n v="450"/>
    <n v="25.263999999999999"/>
    <n v="3"/>
    <n v="0.2"/>
    <n v="25.579799999999992"/>
    <n v="25.379799999999992"/>
    <x v="0"/>
    <m/>
  </r>
  <r>
    <n v="977"/>
    <s v="Standard Class"/>
    <x v="0"/>
    <s v="Portland"/>
    <s v="Oregon"/>
    <x v="1"/>
    <x v="1"/>
    <s v="O-102"/>
    <x v="8"/>
    <s v="Wilson Jones Easy Flow II Sheet Lifters"/>
    <n v="1.0800000000000003"/>
    <n v="300"/>
    <n v="0.54000000000000015"/>
    <n v="2"/>
    <n v="0.7"/>
    <n v="-0.79200000000000004"/>
    <n v="-1.492"/>
    <x v="0"/>
    <m/>
  </r>
  <r>
    <n v="978"/>
    <s v="First Class"/>
    <x v="1"/>
    <s v="Detroit"/>
    <s v="Michigan"/>
    <x v="2"/>
    <x v="2"/>
    <s v="T-103"/>
    <x v="15"/>
    <s v="Lexmark MX611dhe Monochrome Laser Printer"/>
    <n v="3059.982"/>
    <n v="300"/>
    <n v="1529.991"/>
    <n v="2"/>
    <n v="0.1"/>
    <n v="679.99599999999964"/>
    <n v="679.89599999999962"/>
    <x v="0"/>
    <m/>
  </r>
  <r>
    <n v="979"/>
    <s v="First Class"/>
    <x v="0"/>
    <s v="Wilmington"/>
    <s v="North Carolina"/>
    <x v="0"/>
    <x v="1"/>
    <s v="O-102"/>
    <x v="8"/>
    <s v="Angle-D Ring Binders"/>
    <n v="3.2820000000000005"/>
    <n v="300"/>
    <n v="1.6410000000000002"/>
    <n v="2"/>
    <n v="0.7"/>
    <n v="-2.6256000000000004"/>
    <n v="-3.3256000000000006"/>
    <x v="0"/>
    <m/>
  </r>
  <r>
    <n v="980"/>
    <s v="First Class"/>
    <x v="1"/>
    <s v="Columbus"/>
    <s v="Indiana"/>
    <x v="2"/>
    <x v="1"/>
    <s v="O-102"/>
    <x v="10"/>
    <s v="Xerox 188"/>
    <n v="34.019999999999996"/>
    <n v="450"/>
    <n v="11.339999999999998"/>
    <n v="3"/>
    <n v="0"/>
    <n v="16.669799999999999"/>
    <n v="16.669799999999999"/>
    <x v="0"/>
    <m/>
  </r>
  <r>
    <n v="981"/>
    <s v="Standard Class"/>
    <x v="0"/>
    <s v="New York City"/>
    <s v="New York"/>
    <x v="3"/>
    <x v="0"/>
    <s v="F-101"/>
    <x v="1"/>
    <s v="Office Star - Contemporary Task Swivel Chair"/>
    <n v="599.29200000000003"/>
    <n v="900"/>
    <n v="99.882000000000005"/>
    <n v="6"/>
    <n v="0.1"/>
    <n v="93.223199999999977"/>
    <n v="93.123199999999983"/>
    <x v="1"/>
    <m/>
  </r>
  <r>
    <n v="982"/>
    <s v="Second Class"/>
    <x v="0"/>
    <s v="Louisville"/>
    <s v="Colorado"/>
    <x v="1"/>
    <x v="1"/>
    <s v="O-102"/>
    <x v="6"/>
    <s v="BIC Brite Liner Grip Highlighters, Assorted, 5/Pack"/>
    <n v="3.3920000000000003"/>
    <n v="150"/>
    <n v="3.3920000000000003"/>
    <n v="1"/>
    <n v="0.2"/>
    <n v="0.80559999999999987"/>
    <n v="0.60559999999999992"/>
    <x v="0"/>
    <m/>
  </r>
  <r>
    <n v="983"/>
    <s v="Second Class"/>
    <x v="0"/>
    <s v="Louisville"/>
    <s v="Colorado"/>
    <x v="1"/>
    <x v="2"/>
    <s v="T-103"/>
    <x v="7"/>
    <s v="Samsung Galaxy S III - 16GB - pebble blue (T-Mobile)"/>
    <n v="559.98400000000004"/>
    <n v="300"/>
    <n v="279.99200000000002"/>
    <n v="2"/>
    <n v="0.2"/>
    <n v="55.998400000000032"/>
    <n v="55.798400000000029"/>
    <x v="0"/>
    <m/>
  </r>
  <r>
    <n v="984"/>
    <s v="Second Class"/>
    <x v="0"/>
    <s v="Louisville"/>
    <s v="Colorado"/>
    <x v="1"/>
    <x v="0"/>
    <s v="F-101"/>
    <x v="1"/>
    <s v="Global Airflow Leather Mesh Back Chair, Black"/>
    <n v="603.91999999999996"/>
    <n v="750"/>
    <n v="120.78399999999999"/>
    <n v="5"/>
    <n v="0.2"/>
    <n v="75.489999999999924"/>
    <n v="75.289999999999921"/>
    <x v="1"/>
    <m/>
  </r>
  <r>
    <n v="985"/>
    <s v="Standard Class"/>
    <x v="2"/>
    <s v="Pasadena"/>
    <s v="Texas"/>
    <x v="2"/>
    <x v="1"/>
    <s v="O-102"/>
    <x v="2"/>
    <s v="Avery 499"/>
    <n v="7.9680000000000009"/>
    <n v="300"/>
    <n v="3.9840000000000004"/>
    <n v="2"/>
    <n v="0.2"/>
    <n v="2.5895999999999999"/>
    <n v="2.3895999999999997"/>
    <x v="0"/>
    <m/>
  </r>
  <r>
    <n v="986"/>
    <s v="Standard Class"/>
    <x v="2"/>
    <s v="Pasadena"/>
    <s v="Texas"/>
    <x v="2"/>
    <x v="1"/>
    <s v="O-102"/>
    <x v="12"/>
    <s v="#10- 4 1/8&quot; x 9 1/2&quot; Recycled Envelopes"/>
    <n v="27.968000000000004"/>
    <n v="600"/>
    <n v="6.9920000000000009"/>
    <n v="4"/>
    <n v="0.2"/>
    <n v="9.4391999999999996"/>
    <n v="9.2392000000000003"/>
    <x v="1"/>
    <m/>
  </r>
  <r>
    <n v="987"/>
    <s v="Standard Class"/>
    <x v="2"/>
    <s v="Pasadena"/>
    <s v="Texas"/>
    <x v="2"/>
    <x v="2"/>
    <s v="T-103"/>
    <x v="15"/>
    <s v="Wasp CCD Handheld Bar Code Reader"/>
    <n v="336.51"/>
    <n v="450"/>
    <n v="112.17"/>
    <n v="3"/>
    <n v="0.4"/>
    <n v="44.867999999999967"/>
    <n v="44.467999999999968"/>
    <x v="0"/>
    <m/>
  </r>
  <r>
    <n v="988"/>
    <s v="Same Day"/>
    <x v="0"/>
    <s v="Houston"/>
    <s v="Texas"/>
    <x v="2"/>
    <x v="1"/>
    <s v="O-102"/>
    <x v="8"/>
    <s v="Acco Suede Grain Vinyl Round Ring Binder"/>
    <n v="1.1119999999999997"/>
    <n v="300"/>
    <n v="0.55599999999999983"/>
    <n v="2"/>
    <n v="0.8"/>
    <n v="-1.8904000000000001"/>
    <n v="-2.6904000000000003"/>
    <x v="0"/>
    <m/>
  </r>
  <r>
    <n v="989"/>
    <s v="Standard Class"/>
    <x v="1"/>
    <s v="Auburn"/>
    <s v="New York"/>
    <x v="3"/>
    <x v="0"/>
    <s v="F-101"/>
    <x v="5"/>
    <s v="Luxo Professional Magnifying Clamp-On Fluorescent Lamps"/>
    <n v="520.05000000000007"/>
    <n v="750"/>
    <n v="104.01000000000002"/>
    <n v="5"/>
    <n v="0"/>
    <n v="72.807000000000031"/>
    <n v="72.807000000000031"/>
    <x v="1"/>
    <m/>
  </r>
  <r>
    <n v="990"/>
    <s v="Standard Class"/>
    <x v="1"/>
    <s v="Auburn"/>
    <s v="New York"/>
    <x v="3"/>
    <x v="1"/>
    <s v="O-102"/>
    <x v="6"/>
    <s v="Bulldog Table or Wall-Mount Pencil Sharpener"/>
    <n v="17.97"/>
    <n v="450"/>
    <n v="5.9899999999999993"/>
    <n v="3"/>
    <n v="0"/>
    <n v="5.2112999999999996"/>
    <n v="5.2112999999999996"/>
    <x v="0"/>
    <m/>
  </r>
  <r>
    <n v="991"/>
    <s v="Second Class"/>
    <x v="2"/>
    <s v="Jacksonville"/>
    <s v="Florida"/>
    <x v="0"/>
    <x v="0"/>
    <s v="F-101"/>
    <x v="1"/>
    <s v="Hon 4070 Series Pagoda Armless Upholstered Stacking Chairs"/>
    <n v="1166.92"/>
    <n v="750"/>
    <n v="233.38400000000001"/>
    <n v="5"/>
    <n v="0.2"/>
    <n v="131.27849999999995"/>
    <n v="131.07849999999996"/>
    <x v="1"/>
    <m/>
  </r>
  <r>
    <n v="992"/>
    <s v="First Class"/>
    <x v="0"/>
    <s v="New York City"/>
    <s v="New York"/>
    <x v="3"/>
    <x v="1"/>
    <s v="O-102"/>
    <x v="8"/>
    <s v="Cardinal EasyOpen D-Ring Binders"/>
    <n v="14.624000000000002"/>
    <n v="300"/>
    <n v="7.3120000000000012"/>
    <n v="2"/>
    <n v="0.2"/>
    <n v="5.484"/>
    <n v="5.2839999999999998"/>
    <x v="0"/>
    <m/>
  </r>
  <r>
    <n v="993"/>
    <s v="First Class"/>
    <x v="0"/>
    <s v="San Jose"/>
    <s v="California"/>
    <x v="1"/>
    <x v="1"/>
    <s v="O-102"/>
    <x v="13"/>
    <s v="Advantus SlideClip Paper Clips"/>
    <n v="10.23"/>
    <n v="450"/>
    <n v="3.41"/>
    <n v="3"/>
    <n v="0"/>
    <n v="4.9104000000000001"/>
    <n v="4.9104000000000001"/>
    <x v="0"/>
    <m/>
  </r>
  <r>
    <n v="994"/>
    <s v="First Class"/>
    <x v="0"/>
    <s v="San Jose"/>
    <s v="California"/>
    <x v="1"/>
    <x v="1"/>
    <s v="O-102"/>
    <x v="10"/>
    <s v="Xerox 1979"/>
    <n v="154.9"/>
    <n v="750"/>
    <n v="30.98"/>
    <n v="5"/>
    <n v="0"/>
    <n v="69.704999999999998"/>
    <n v="69.704999999999998"/>
    <x v="1"/>
    <m/>
  </r>
  <r>
    <n v="995"/>
    <s v="Standard Class"/>
    <x v="1"/>
    <s v="Virginia Beach"/>
    <s v="Virginia"/>
    <x v="0"/>
    <x v="1"/>
    <s v="O-102"/>
    <x v="8"/>
    <s v="Fellowes PB300 Plastic Comb Binding Machine"/>
    <n v="2715.9300000000003"/>
    <n v="1050"/>
    <n v="387.99000000000007"/>
    <n v="7"/>
    <n v="0"/>
    <n v="1276.4871000000001"/>
    <n v="1276.4871000000001"/>
    <x v="2"/>
    <m/>
  </r>
  <r>
    <n v="996"/>
    <s v="Standard Class"/>
    <x v="1"/>
    <s v="Virginia Beach"/>
    <s v="Virginia"/>
    <x v="0"/>
    <x v="2"/>
    <s v="T-103"/>
    <x v="7"/>
    <s v="Plantronics Voyager Pro Legend"/>
    <n v="617.97"/>
    <n v="450"/>
    <n v="205.99"/>
    <n v="3"/>
    <n v="0"/>
    <n v="173.0316"/>
    <n v="173.0316"/>
    <x v="0"/>
    <m/>
  </r>
  <r>
    <n v="997"/>
    <s v="Standard Class"/>
    <x v="0"/>
    <s v="Henderson"/>
    <s v="Kentucky"/>
    <x v="0"/>
    <x v="1"/>
    <s v="O-102"/>
    <x v="12"/>
    <s v="Laser &amp; Ink Jet Business Envelopes"/>
    <n v="10.67"/>
    <n v="150"/>
    <n v="10.67"/>
    <n v="1"/>
    <n v="0"/>
    <n v="4.9081999999999999"/>
    <n v="4.9081999999999999"/>
    <x v="0"/>
    <m/>
  </r>
  <r>
    <n v="998"/>
    <s v="Standard Class"/>
    <x v="0"/>
    <s v="Henderson"/>
    <s v="Kentucky"/>
    <x v="0"/>
    <x v="1"/>
    <s v="O-102"/>
    <x v="4"/>
    <s v="Portable Personal File Box"/>
    <n v="36.630000000000003"/>
    <n v="450"/>
    <n v="12.21"/>
    <n v="3"/>
    <n v="0"/>
    <n v="9.8901000000000039"/>
    <n v="9.8901000000000039"/>
    <x v="0"/>
    <m/>
  </r>
  <r>
    <n v="999"/>
    <s v="Standard Class"/>
    <x v="0"/>
    <s v="Henderson"/>
    <s v="Kentucky"/>
    <x v="0"/>
    <x v="0"/>
    <s v="F-101"/>
    <x v="5"/>
    <s v="Magna Visual Magnetic Picture Hangers"/>
    <n v="24.1"/>
    <n v="750"/>
    <n v="4.82"/>
    <n v="5"/>
    <n v="0"/>
    <n v="9.1580000000000013"/>
    <n v="9.1580000000000013"/>
    <x v="1"/>
    <m/>
  </r>
  <r>
    <n v="1000"/>
    <s v="Standard Class"/>
    <x v="0"/>
    <s v="Henderson"/>
    <s v="Kentucky"/>
    <x v="0"/>
    <x v="0"/>
    <s v="F-101"/>
    <x v="5"/>
    <s v="C-Line Cubicle Keepers Polyproplyene Holder With Velcro Backings"/>
    <n v="33.11"/>
    <n v="1050"/>
    <n v="4.7299999999999995"/>
    <n v="7"/>
    <n v="0"/>
    <n v="12.912900000000004"/>
    <n v="12.912900000000004"/>
    <x v="2"/>
    <m/>
  </r>
  <r>
    <n v="1001"/>
    <s v="Standard Class"/>
    <x v="2"/>
    <s v="Vancouver"/>
    <s v="Washington"/>
    <x v="1"/>
    <x v="1"/>
    <s v="O-102"/>
    <x v="6"/>
    <s v="Boston 16801 Nautilus Battery Pencil Sharpener"/>
    <n v="44.02"/>
    <n v="300"/>
    <n v="22.01"/>
    <n v="2"/>
    <n v="0"/>
    <n v="11.4452"/>
    <n v="11.4452"/>
    <x v="0"/>
    <m/>
  </r>
  <r>
    <n v="1002"/>
    <s v="Same Day"/>
    <x v="0"/>
    <s v="New York City"/>
    <s v="New York"/>
    <x v="3"/>
    <x v="2"/>
    <s v="T-103"/>
    <x v="11"/>
    <s v="Plantronics CS510 - Over-the-Head monaural Wireless Headset System"/>
    <n v="2309.65"/>
    <n v="1050"/>
    <n v="329.95"/>
    <n v="7"/>
    <n v="0"/>
    <n v="762.18449999999984"/>
    <n v="762.18449999999984"/>
    <x v="2"/>
    <m/>
  </r>
  <r>
    <n v="1003"/>
    <s v="Same Day"/>
    <x v="0"/>
    <s v="New York City"/>
    <s v="New York"/>
    <x v="3"/>
    <x v="0"/>
    <s v="F-101"/>
    <x v="3"/>
    <s v="Bevis Round Bullnose 29&quot; High Table Top"/>
    <n v="1090.7819999999999"/>
    <n v="1050"/>
    <n v="155.82599999999999"/>
    <n v="7"/>
    <n v="0.4"/>
    <n v="-290.87520000000001"/>
    <n v="-291.27519999999998"/>
    <x v="2"/>
    <m/>
  </r>
  <r>
    <n v="1004"/>
    <s v="Same Day"/>
    <x v="0"/>
    <s v="New York City"/>
    <s v="New York"/>
    <x v="3"/>
    <x v="1"/>
    <s v="O-102"/>
    <x v="10"/>
    <s v="Xerox 212"/>
    <n v="19.440000000000001"/>
    <n v="450"/>
    <n v="6.48"/>
    <n v="3"/>
    <n v="0"/>
    <n v="9.3312000000000008"/>
    <n v="9.3312000000000008"/>
    <x v="0"/>
    <m/>
  </r>
  <r>
    <n v="1005"/>
    <s v="Standard Class"/>
    <x v="0"/>
    <s v="Murrieta"/>
    <s v="California"/>
    <x v="1"/>
    <x v="1"/>
    <s v="O-102"/>
    <x v="4"/>
    <s v="Fellowes Super Stor/Drawer Files"/>
    <n v="484.65000000000003"/>
    <n v="450"/>
    <n v="161.55000000000001"/>
    <n v="3"/>
    <n v="0"/>
    <n v="92.083500000000015"/>
    <n v="92.083500000000015"/>
    <x v="0"/>
    <m/>
  </r>
  <r>
    <n v="1006"/>
    <s v="Standard Class"/>
    <x v="0"/>
    <s v="Jacksonville"/>
    <s v="North Carolina"/>
    <x v="0"/>
    <x v="1"/>
    <s v="O-102"/>
    <x v="10"/>
    <s v="Xerox 1910"/>
    <n v="115.29600000000001"/>
    <n v="450"/>
    <n v="38.432000000000002"/>
    <n v="3"/>
    <n v="0.2"/>
    <n v="40.353599999999986"/>
    <n v="40.153599999999983"/>
    <x v="0"/>
    <m/>
  </r>
  <r>
    <n v="1007"/>
    <s v="First Class"/>
    <x v="0"/>
    <s v="Scottsdale"/>
    <s v="Arizona"/>
    <x v="1"/>
    <x v="1"/>
    <s v="O-102"/>
    <x v="12"/>
    <s v="Redi-Strip #10 Envelopes, 4 1/8 x 9 1/2"/>
    <n v="7.080000000000001"/>
    <n v="450"/>
    <n v="2.3600000000000003"/>
    <n v="3"/>
    <n v="0.2"/>
    <n v="2.4779999999999989"/>
    <n v="2.2779999999999987"/>
    <x v="0"/>
    <m/>
  </r>
  <r>
    <n v="1008"/>
    <s v="First Class"/>
    <x v="0"/>
    <s v="Scottsdale"/>
    <s v="Arizona"/>
    <x v="1"/>
    <x v="1"/>
    <s v="O-102"/>
    <x v="8"/>
    <s v="UniKeep View Case Binders"/>
    <n v="4.4009999999999998"/>
    <n v="450"/>
    <n v="1.4669999999999999"/>
    <n v="3"/>
    <n v="0.7"/>
    <n v="-3.5207999999999995"/>
    <n v="-4.2207999999999997"/>
    <x v="0"/>
    <m/>
  </r>
  <r>
    <n v="1009"/>
    <s v="Standard Class"/>
    <x v="0"/>
    <s v="Burlington"/>
    <s v="Iowa"/>
    <x v="2"/>
    <x v="1"/>
    <s v="O-102"/>
    <x v="10"/>
    <s v="Recycled Desk Saver Line &quot;While You Were Out&quot; Book, 5 1/2&quot; X 4&quot;"/>
    <n v="44.75"/>
    <n v="750"/>
    <n v="8.9499999999999993"/>
    <n v="5"/>
    <n v="0"/>
    <n v="20.584999999999994"/>
    <n v="20.584999999999994"/>
    <x v="1"/>
    <m/>
  </r>
  <r>
    <n v="1010"/>
    <s v="First Class"/>
    <x v="0"/>
    <s v="Chicago"/>
    <s v="Illinois"/>
    <x v="2"/>
    <x v="2"/>
    <s v="T-103"/>
    <x v="7"/>
    <s v="JBL Micro Wireless Portable Bluetooth Speaker"/>
    <n v="95.984000000000009"/>
    <n v="300"/>
    <n v="47.992000000000004"/>
    <n v="2"/>
    <n v="0.2"/>
    <n v="5.9990000000000023"/>
    <n v="5.7990000000000022"/>
    <x v="0"/>
    <m/>
  </r>
  <r>
    <n v="1011"/>
    <s v="First Class"/>
    <x v="0"/>
    <s v="San Diego"/>
    <s v="California"/>
    <x v="1"/>
    <x v="0"/>
    <s v="F-101"/>
    <x v="5"/>
    <s v="Eldon Delta Triangular Chair Mat, 52&quot; x 58&quot;, Clear"/>
    <n v="151.72"/>
    <n v="600"/>
    <n v="37.93"/>
    <n v="4"/>
    <n v="0"/>
    <n v="27.309599999999989"/>
    <n v="27.309599999999989"/>
    <x v="1"/>
    <m/>
  </r>
  <r>
    <n v="1012"/>
    <s v="Second Class"/>
    <x v="0"/>
    <s v="Olympia"/>
    <s v="Washington"/>
    <x v="1"/>
    <x v="0"/>
    <s v="F-101"/>
    <x v="5"/>
    <s v="Howard Miller 13-3/4&quot; Diameter Brushed Chrome Round Wall Clock"/>
    <n v="155.25"/>
    <n v="450"/>
    <n v="51.75"/>
    <n v="3"/>
    <n v="0"/>
    <n v="46.574999999999996"/>
    <n v="46.574999999999996"/>
    <x v="0"/>
    <m/>
  </r>
  <r>
    <n v="1013"/>
    <s v="Second Class"/>
    <x v="0"/>
    <s v="Olympia"/>
    <s v="Washington"/>
    <x v="1"/>
    <x v="1"/>
    <s v="O-102"/>
    <x v="4"/>
    <s v="Project Tote Personal File"/>
    <n v="14.03"/>
    <n v="150"/>
    <n v="14.03"/>
    <n v="1"/>
    <n v="0"/>
    <n v="4.068699999999998"/>
    <n v="4.068699999999998"/>
    <x v="0"/>
    <m/>
  </r>
  <r>
    <n v="1014"/>
    <s v="Second Class"/>
    <x v="0"/>
    <s v="Seattle"/>
    <s v="Washington"/>
    <x v="1"/>
    <x v="0"/>
    <s v="F-101"/>
    <x v="3"/>
    <s v="Bevis 36 x 72 Conference Tables"/>
    <n v="1618.37"/>
    <n v="1950"/>
    <n v="124.49"/>
    <n v="13"/>
    <n v="0"/>
    <n v="356.04139999999995"/>
    <n v="356.04139999999995"/>
    <x v="2"/>
    <m/>
  </r>
  <r>
    <n v="1015"/>
    <s v="Second Class"/>
    <x v="0"/>
    <s v="Seattle"/>
    <s v="Washington"/>
    <x v="1"/>
    <x v="2"/>
    <s v="T-103"/>
    <x v="11"/>
    <s v="Enermax Acrylux Wireless Keyboard"/>
    <n v="99.6"/>
    <n v="150"/>
    <n v="99.6"/>
    <n v="1"/>
    <n v="0"/>
    <n v="36.851999999999997"/>
    <n v="36.851999999999997"/>
    <x v="0"/>
    <m/>
  </r>
  <r>
    <n v="1016"/>
    <s v="Second Class"/>
    <x v="2"/>
    <s v="Los Angeles"/>
    <s v="California"/>
    <x v="1"/>
    <x v="1"/>
    <s v="O-102"/>
    <x v="10"/>
    <s v="Xerox 216"/>
    <n v="32.400000000000006"/>
    <n v="750"/>
    <n v="6.4800000000000013"/>
    <n v="5"/>
    <n v="0"/>
    <n v="15.552000000000001"/>
    <n v="15.552000000000001"/>
    <x v="1"/>
    <m/>
  </r>
  <r>
    <n v="1017"/>
    <s v="Standard Class"/>
    <x v="1"/>
    <s v="New York City"/>
    <s v="New York"/>
    <x v="3"/>
    <x v="0"/>
    <s v="F-101"/>
    <x v="5"/>
    <s v="G.E. Halogen Desk Lamp Bulbs"/>
    <n v="13.96"/>
    <n v="300"/>
    <n v="6.98"/>
    <n v="2"/>
    <n v="0"/>
    <n v="6.7008000000000001"/>
    <n v="6.7008000000000001"/>
    <x v="0"/>
    <m/>
  </r>
  <r>
    <n v="1018"/>
    <s v="Standard Class"/>
    <x v="1"/>
    <s v="New York City"/>
    <s v="New York"/>
    <x v="3"/>
    <x v="0"/>
    <s v="F-101"/>
    <x v="5"/>
    <s v="Howard Miller 11-1/2&quot; Diameter Ridgewood Wall Clock"/>
    <n v="155.82"/>
    <n v="450"/>
    <n v="51.94"/>
    <n v="3"/>
    <n v="0"/>
    <n v="63.886200000000002"/>
    <n v="63.886200000000002"/>
    <x v="0"/>
    <m/>
  </r>
  <r>
    <n v="1019"/>
    <s v="Standard Class"/>
    <x v="1"/>
    <s v="New York City"/>
    <s v="New York"/>
    <x v="3"/>
    <x v="2"/>
    <s v="T-103"/>
    <x v="7"/>
    <s v="OtterBox Commuter Series Case - Samsung Galaxy S4"/>
    <n v="124.94999999999999"/>
    <n v="750"/>
    <n v="24.99"/>
    <n v="5"/>
    <n v="0"/>
    <n v="2.4990000000000023"/>
    <n v="2.4990000000000023"/>
    <x v="1"/>
    <m/>
  </r>
  <r>
    <n v="1020"/>
    <s v="Standard Class"/>
    <x v="1"/>
    <s v="New York City"/>
    <s v="New York"/>
    <x v="3"/>
    <x v="1"/>
    <s v="O-102"/>
    <x v="4"/>
    <s v="Iceberg Mobile Mega Data/Printer Cart "/>
    <n v="601.65"/>
    <n v="750"/>
    <n v="120.33"/>
    <n v="5"/>
    <n v="0"/>
    <n v="156.42899999999997"/>
    <n v="156.42899999999997"/>
    <x v="1"/>
    <m/>
  </r>
  <r>
    <n v="1021"/>
    <s v="Standard Class"/>
    <x v="0"/>
    <s v="Washington"/>
    <s v="District of Columbia"/>
    <x v="3"/>
    <x v="1"/>
    <s v="O-102"/>
    <x v="6"/>
    <s v="Staples in misc. colors"/>
    <n v="22.740000000000002"/>
    <n v="450"/>
    <n v="7.580000000000001"/>
    <n v="3"/>
    <n v="0"/>
    <n v="8.8686000000000007"/>
    <n v="8.8686000000000007"/>
    <x v="0"/>
    <m/>
  </r>
  <r>
    <n v="1022"/>
    <s v="Standard Class"/>
    <x v="0"/>
    <s v="Washington"/>
    <s v="District of Columbia"/>
    <x v="3"/>
    <x v="0"/>
    <s v="F-101"/>
    <x v="1"/>
    <s v="Global Comet Stacking Arm Chair"/>
    <n v="1267.53"/>
    <n v="450"/>
    <n v="422.51"/>
    <n v="3"/>
    <n v="0"/>
    <n v="316.88249999999999"/>
    <n v="316.88249999999999"/>
    <x v="0"/>
    <m/>
  </r>
  <r>
    <n v="1023"/>
    <s v="Standard Class"/>
    <x v="0"/>
    <s v="Washington"/>
    <s v="District of Columbia"/>
    <x v="3"/>
    <x v="2"/>
    <s v="T-103"/>
    <x v="15"/>
    <s v="Cisco SPA525G2 5-Line IP Phone"/>
    <n v="1379.92"/>
    <n v="1200"/>
    <n v="172.49"/>
    <n v="8"/>
    <n v="0"/>
    <n v="648.56240000000003"/>
    <n v="648.56240000000003"/>
    <x v="2"/>
    <m/>
  </r>
  <r>
    <n v="1024"/>
    <s v="Standard Class"/>
    <x v="0"/>
    <s v="Philadelphia"/>
    <s v="Pennsylvania"/>
    <x v="3"/>
    <x v="1"/>
    <s v="O-102"/>
    <x v="12"/>
    <s v="Peel &amp; Seel Envelopes"/>
    <n v="6.2080000000000002"/>
    <n v="300"/>
    <n v="3.1040000000000001"/>
    <n v="2"/>
    <n v="0.2"/>
    <n v="2.1728000000000001"/>
    <n v="1.9728000000000001"/>
    <x v="0"/>
    <m/>
  </r>
  <r>
    <n v="1025"/>
    <s v="First Class"/>
    <x v="2"/>
    <s v="Los Angeles"/>
    <s v="California"/>
    <x v="1"/>
    <x v="1"/>
    <s v="O-102"/>
    <x v="8"/>
    <s v="GBC Plastic Binding Combs"/>
    <n v="11.808"/>
    <n v="300"/>
    <n v="5.9039999999999999"/>
    <n v="2"/>
    <n v="0.2"/>
    <n v="4.2804000000000002"/>
    <n v="4.0804"/>
    <x v="0"/>
    <m/>
  </r>
  <r>
    <n v="1026"/>
    <s v="Second Class"/>
    <x v="2"/>
    <s v="Springfield"/>
    <s v="Ohio"/>
    <x v="3"/>
    <x v="1"/>
    <s v="O-102"/>
    <x v="10"/>
    <s v="Xerox 2"/>
    <n v="15.552000000000003"/>
    <n v="450"/>
    <n v="5.1840000000000011"/>
    <n v="3"/>
    <n v="0.2"/>
    <n v="5.4432"/>
    <n v="5.2431999999999999"/>
    <x v="0"/>
    <m/>
  </r>
  <r>
    <n v="1027"/>
    <s v="Second Class"/>
    <x v="2"/>
    <s v="Springfield"/>
    <s v="Ohio"/>
    <x v="3"/>
    <x v="1"/>
    <s v="O-102"/>
    <x v="10"/>
    <s v="Xerox 1935"/>
    <n v="63.311999999999998"/>
    <n v="450"/>
    <n v="21.103999999999999"/>
    <n v="3"/>
    <n v="0.2"/>
    <n v="20.576399999999996"/>
    <n v="20.376399999999997"/>
    <x v="0"/>
    <m/>
  </r>
  <r>
    <n v="1028"/>
    <s v="Second Class"/>
    <x v="2"/>
    <s v="Springfield"/>
    <s v="Ohio"/>
    <x v="3"/>
    <x v="2"/>
    <s v="T-103"/>
    <x v="7"/>
    <s v="Cyber Acoustics AC-202b Speech Recognition Stereo Headset"/>
    <n v="15.587999999999999"/>
    <n v="300"/>
    <n v="7.7939999999999996"/>
    <n v="2"/>
    <n v="0.4"/>
    <n v="-9.8724000000000007"/>
    <n v="-10.272400000000001"/>
    <x v="0"/>
    <m/>
  </r>
  <r>
    <n v="1029"/>
    <s v="Standard Class"/>
    <x v="1"/>
    <s v="Hackensack"/>
    <s v="New Jersey"/>
    <x v="3"/>
    <x v="1"/>
    <s v="O-102"/>
    <x v="10"/>
    <s v="Easy-staple paper"/>
    <n v="177.2"/>
    <n v="750"/>
    <n v="35.44"/>
    <n v="5"/>
    <n v="0"/>
    <n v="83.283999999999992"/>
    <n v="83.283999999999992"/>
    <x v="1"/>
    <m/>
  </r>
  <r>
    <n v="1030"/>
    <s v="Standard Class"/>
    <x v="1"/>
    <s v="Hackensack"/>
    <s v="New Jersey"/>
    <x v="3"/>
    <x v="2"/>
    <s v="T-103"/>
    <x v="7"/>
    <s v="Cisco SPA508G"/>
    <n v="197.96999999999997"/>
    <n v="450"/>
    <n v="65.989999999999995"/>
    <n v="3"/>
    <n v="0"/>
    <n v="57.41129999999999"/>
    <n v="57.41129999999999"/>
    <x v="0"/>
    <m/>
  </r>
  <r>
    <n v="1031"/>
    <s v="Standard Class"/>
    <x v="1"/>
    <s v="Hackensack"/>
    <s v="New Jersey"/>
    <x v="3"/>
    <x v="0"/>
    <s v="F-101"/>
    <x v="1"/>
    <s v="Global Commerce Series High-Back Swivel/Tilt Chairs"/>
    <n v="854.94"/>
    <n v="450"/>
    <n v="284.98"/>
    <n v="3"/>
    <n v="0"/>
    <n v="213.73500000000001"/>
    <n v="213.73500000000001"/>
    <x v="0"/>
    <m/>
  </r>
  <r>
    <n v="1032"/>
    <s v="Standard Class"/>
    <x v="1"/>
    <s v="Hackensack"/>
    <s v="New Jersey"/>
    <x v="3"/>
    <x v="0"/>
    <s v="F-101"/>
    <x v="5"/>
    <s v="9-3/4 Diameter Round Wall Clock"/>
    <n v="124.10999999999999"/>
    <n v="1350"/>
    <n v="13.79"/>
    <n v="9"/>
    <n v="0"/>
    <n v="52.126200000000004"/>
    <n v="52.126200000000004"/>
    <x v="2"/>
    <m/>
  </r>
  <r>
    <n v="1033"/>
    <s v="Standard Class"/>
    <x v="1"/>
    <s v="Hackensack"/>
    <s v="New Jersey"/>
    <x v="3"/>
    <x v="1"/>
    <s v="O-102"/>
    <x v="2"/>
    <s v="Avery 514"/>
    <n v="14.399999999999999"/>
    <n v="750"/>
    <n v="2.88"/>
    <n v="5"/>
    <n v="0"/>
    <n v="7.056"/>
    <n v="7.056"/>
    <x v="1"/>
    <m/>
  </r>
  <r>
    <n v="1034"/>
    <s v="First Class"/>
    <x v="0"/>
    <s v="Cincinnati"/>
    <s v="Ohio"/>
    <x v="3"/>
    <x v="1"/>
    <s v="O-102"/>
    <x v="10"/>
    <s v="Southworth 25% Cotton Granite Paper &amp; Envelopes"/>
    <n v="15.696000000000002"/>
    <n v="450"/>
    <n v="5.2320000000000002"/>
    <n v="3"/>
    <n v="0.2"/>
    <n v="5.1011999999999995"/>
    <n v="4.9011999999999993"/>
    <x v="0"/>
    <m/>
  </r>
  <r>
    <n v="1035"/>
    <s v="First Class"/>
    <x v="0"/>
    <s v="Cincinnati"/>
    <s v="Ohio"/>
    <x v="3"/>
    <x v="1"/>
    <s v="O-102"/>
    <x v="8"/>
    <s v="Acco 3-Hole Punch"/>
    <n v="2.6280000000000001"/>
    <n v="300"/>
    <n v="1.3140000000000001"/>
    <n v="2"/>
    <n v="0.7"/>
    <n v="-1.9272"/>
    <n v="-2.6272000000000002"/>
    <x v="0"/>
    <m/>
  </r>
  <r>
    <n v="1036"/>
    <s v="First Class"/>
    <x v="0"/>
    <s v="Cincinnati"/>
    <s v="Ohio"/>
    <x v="3"/>
    <x v="1"/>
    <s v="O-102"/>
    <x v="8"/>
    <s v="Avery Recycled Flexi-View Covers for Binding Systems"/>
    <n v="14.427000000000003"/>
    <n v="450"/>
    <n v="4.8090000000000011"/>
    <n v="3"/>
    <n v="0.7"/>
    <n v="-10.579799999999999"/>
    <n v="-11.279799999999998"/>
    <x v="0"/>
    <m/>
  </r>
  <r>
    <n v="1037"/>
    <s v="Standard Class"/>
    <x v="2"/>
    <s v="Jefferson City"/>
    <s v="Missouri"/>
    <x v="2"/>
    <x v="0"/>
    <s v="F-101"/>
    <x v="5"/>
    <s v="Eldon Advantage Chair Mats for Low to Medium Pile Carpets"/>
    <n v="86.62"/>
    <n v="300"/>
    <n v="43.31"/>
    <n v="2"/>
    <n v="0"/>
    <n v="8.6619999999999919"/>
    <n v="8.6619999999999919"/>
    <x v="0"/>
    <m/>
  </r>
  <r>
    <n v="1038"/>
    <s v="First Class"/>
    <x v="0"/>
    <s v="Los Angeles"/>
    <s v="California"/>
    <x v="1"/>
    <x v="1"/>
    <s v="O-102"/>
    <x v="8"/>
    <s v="Aluminum Screw Posts"/>
    <n v="36.624000000000002"/>
    <n v="450"/>
    <n v="12.208"/>
    <n v="3"/>
    <n v="0.2"/>
    <n v="13.734"/>
    <n v="13.534000000000001"/>
    <x v="0"/>
    <m/>
  </r>
  <r>
    <n v="1039"/>
    <s v="First Class"/>
    <x v="0"/>
    <s v="Burlington"/>
    <s v="North Carolina"/>
    <x v="0"/>
    <x v="1"/>
    <s v="O-102"/>
    <x v="6"/>
    <s v="Newell 336"/>
    <n v="23.968000000000004"/>
    <n v="1050"/>
    <n v="3.4240000000000004"/>
    <n v="7"/>
    <n v="0.2"/>
    <n v="2.696399999999997"/>
    <n v="2.4963999999999968"/>
    <x v="2"/>
    <m/>
  </r>
  <r>
    <n v="1040"/>
    <s v="First Class"/>
    <x v="0"/>
    <s v="Burlington"/>
    <s v="North Carolina"/>
    <x v="0"/>
    <x v="1"/>
    <s v="O-102"/>
    <x v="6"/>
    <s v="Staples in misc. colors"/>
    <n v="28.728000000000002"/>
    <n v="450"/>
    <n v="9.5760000000000005"/>
    <n v="3"/>
    <n v="0.2"/>
    <n v="1.7954999999999988"/>
    <n v="1.5954999999999988"/>
    <x v="0"/>
    <m/>
  </r>
  <r>
    <n v="1041"/>
    <s v="Standard Class"/>
    <x v="2"/>
    <s v="Saint Peters"/>
    <s v="Missouri"/>
    <x v="2"/>
    <x v="0"/>
    <s v="F-101"/>
    <x v="3"/>
    <s v="Chromcraft Round Conference Tables"/>
    <n v="697.16"/>
    <n v="600"/>
    <n v="174.29"/>
    <n v="4"/>
    <n v="0"/>
    <n v="146.40359999999998"/>
    <n v="146.40359999999998"/>
    <x v="1"/>
    <m/>
  </r>
  <r>
    <n v="1042"/>
    <s v="Second Class"/>
    <x v="0"/>
    <s v="New York City"/>
    <s v="New York"/>
    <x v="3"/>
    <x v="2"/>
    <s v="T-103"/>
    <x v="11"/>
    <s v="Maxell 4.7GB DVD+RW 3/Pack"/>
    <n v="31.86"/>
    <n v="300"/>
    <n v="15.93"/>
    <n v="2"/>
    <n v="0"/>
    <n v="11.151"/>
    <n v="11.151"/>
    <x v="0"/>
    <m/>
  </r>
  <r>
    <n v="1043"/>
    <s v="Second Class"/>
    <x v="0"/>
    <s v="New York City"/>
    <s v="New York"/>
    <x v="3"/>
    <x v="0"/>
    <s v="F-101"/>
    <x v="0"/>
    <s v="Atlantic Metals Mobile 5-Shelf Bookcases, Custom Colors"/>
    <n v="722.35200000000009"/>
    <n v="450"/>
    <n v="240.78400000000002"/>
    <n v="3"/>
    <n v="0.2"/>
    <n v="90.293999999999926"/>
    <n v="90.093999999999923"/>
    <x v="0"/>
    <m/>
  </r>
  <r>
    <n v="1044"/>
    <s v="First Class"/>
    <x v="1"/>
    <s v="Chicago"/>
    <s v="Illinois"/>
    <x v="2"/>
    <x v="1"/>
    <s v="O-102"/>
    <x v="6"/>
    <s v="Quartet Alpha White Chalk, 12/Pack"/>
    <n v="8.84"/>
    <n v="750"/>
    <n v="1.768"/>
    <n v="5"/>
    <n v="0.2"/>
    <n v="2.9835000000000003"/>
    <n v="2.7835000000000001"/>
    <x v="1"/>
    <m/>
  </r>
  <r>
    <n v="1045"/>
    <s v="First Class"/>
    <x v="1"/>
    <s v="Chicago"/>
    <s v="Illinois"/>
    <x v="2"/>
    <x v="1"/>
    <s v="O-102"/>
    <x v="9"/>
    <s v="Belkin F9S820V06 8 Outlet Surge"/>
    <n v="58.463999999999977"/>
    <n v="1350"/>
    <n v="6.4959999999999978"/>
    <n v="9"/>
    <n v="0.8"/>
    <n v="-146.16000000000003"/>
    <n v="-146.96000000000004"/>
    <x v="2"/>
    <m/>
  </r>
  <r>
    <n v="1046"/>
    <s v="Standard Class"/>
    <x v="2"/>
    <s v="Rockford"/>
    <s v="Illinois"/>
    <x v="2"/>
    <x v="0"/>
    <s v="F-101"/>
    <x v="1"/>
    <s v="Global Stack Chair without Arms, Black"/>
    <n v="254.60399999999998"/>
    <n v="2100"/>
    <n v="18.186"/>
    <n v="14"/>
    <n v="0.3"/>
    <n v="-18.185999999999993"/>
    <n v="-18.485999999999994"/>
    <x v="3"/>
    <m/>
  </r>
  <r>
    <n v="1047"/>
    <s v="Standard Class"/>
    <x v="0"/>
    <s v="Miami"/>
    <s v="Florida"/>
    <x v="0"/>
    <x v="2"/>
    <s v="T-103"/>
    <x v="7"/>
    <s v="Cisco Unified IP Phone 7945G VoIP phone"/>
    <n v="1363.96"/>
    <n v="750"/>
    <n v="272.79200000000003"/>
    <n v="5"/>
    <n v="0.2"/>
    <n v="85.247500000000002"/>
    <n v="85.047499999999999"/>
    <x v="1"/>
    <m/>
  </r>
  <r>
    <n v="1048"/>
    <s v="Standard Class"/>
    <x v="0"/>
    <s v="Miami"/>
    <s v="Florida"/>
    <x v="0"/>
    <x v="0"/>
    <s v="F-101"/>
    <x v="5"/>
    <s v="Deflect-o DuraMat Lighweight, Studded, Beveled Mat for Low Pile Carpeting"/>
    <n v="102.35999999999999"/>
    <n v="450"/>
    <n v="34.119999999999997"/>
    <n v="3"/>
    <n v="0.2"/>
    <n v="-3.8385000000000105"/>
    <n v="-4.0385000000000106"/>
    <x v="0"/>
    <m/>
  </r>
  <r>
    <n v="1049"/>
    <s v="Second Class"/>
    <x v="0"/>
    <s v="San Francisco"/>
    <s v="California"/>
    <x v="1"/>
    <x v="2"/>
    <s v="T-103"/>
    <x v="7"/>
    <s v="Plantronics HL10 Handset Lifter"/>
    <n v="1113.5039999999999"/>
    <n v="1800"/>
    <n v="92.791999999999987"/>
    <n v="12"/>
    <n v="0.2"/>
    <n v="125.2691999999999"/>
    <n v="125.0691999999999"/>
    <x v="2"/>
    <m/>
  </r>
  <r>
    <n v="1050"/>
    <s v="Second Class"/>
    <x v="0"/>
    <s v="San Francisco"/>
    <s v="California"/>
    <x v="1"/>
    <x v="2"/>
    <s v="T-103"/>
    <x v="11"/>
    <s v="Logitech Wireless Performance Mouse MX for PC and Mac"/>
    <n v="99.99"/>
    <n v="150"/>
    <n v="99.99"/>
    <n v="1"/>
    <n v="0"/>
    <n v="37.996200000000002"/>
    <n v="37.996200000000002"/>
    <x v="0"/>
    <m/>
  </r>
  <r>
    <n v="1051"/>
    <s v="First Class"/>
    <x v="1"/>
    <s v="Philadelphia"/>
    <s v="Pennsylvania"/>
    <x v="3"/>
    <x v="0"/>
    <s v="F-101"/>
    <x v="5"/>
    <s v="Eldon Antistatic Chair Mats for Low to Medium Pile Carpets"/>
    <n v="168.46400000000003"/>
    <n v="300"/>
    <n v="84.232000000000014"/>
    <n v="2"/>
    <n v="0.2"/>
    <n v="-29.481200000000022"/>
    <n v="-29.681200000000022"/>
    <x v="0"/>
    <m/>
  </r>
  <r>
    <n v="1052"/>
    <s v="First Class"/>
    <x v="1"/>
    <s v="Philadelphia"/>
    <s v="Pennsylvania"/>
    <x v="3"/>
    <x v="1"/>
    <s v="O-102"/>
    <x v="10"/>
    <s v="Important Message Pads, 50 4-1/4 x 5-1/2 Forms per Pad"/>
    <n v="6.7200000000000006"/>
    <n v="300"/>
    <n v="3.3600000000000003"/>
    <n v="2"/>
    <n v="0.2"/>
    <n v="2.4359999999999995"/>
    <n v="2.2359999999999993"/>
    <x v="0"/>
    <m/>
  </r>
  <r>
    <n v="1053"/>
    <s v="First Class"/>
    <x v="1"/>
    <s v="Philadelphia"/>
    <s v="Pennsylvania"/>
    <x v="3"/>
    <x v="0"/>
    <s v="F-101"/>
    <x v="5"/>
    <s v="Howard Miller 12&quot; Round Wall Clock"/>
    <n v="282.88800000000003"/>
    <n v="1350"/>
    <n v="31.432000000000002"/>
    <n v="9"/>
    <n v="0.2"/>
    <n v="56.577599999999961"/>
    <n v="56.377599999999958"/>
    <x v="2"/>
    <m/>
  </r>
  <r>
    <n v="1054"/>
    <s v="Standard Class"/>
    <x v="2"/>
    <s v="New York City"/>
    <s v="New York"/>
    <x v="3"/>
    <x v="1"/>
    <s v="O-102"/>
    <x v="6"/>
    <s v="DIXON Ticonderoga Erasable Checking Pencils"/>
    <n v="11.16"/>
    <n v="300"/>
    <n v="5.58"/>
    <n v="2"/>
    <n v="0"/>
    <n v="4.3524000000000003"/>
    <n v="4.3524000000000003"/>
    <x v="0"/>
    <m/>
  </r>
  <r>
    <n v="1055"/>
    <s v="Standard Class"/>
    <x v="2"/>
    <s v="New York City"/>
    <s v="New York"/>
    <x v="3"/>
    <x v="0"/>
    <s v="F-101"/>
    <x v="5"/>
    <s v="Eldon Advantage Foldable Chair Mats for Low Pile Carpets"/>
    <n v="108.4"/>
    <n v="300"/>
    <n v="54.2"/>
    <n v="2"/>
    <n v="0"/>
    <n v="22.763999999999996"/>
    <n v="22.763999999999996"/>
    <x v="0"/>
    <m/>
  </r>
  <r>
    <n v="1056"/>
    <s v="Standard Class"/>
    <x v="2"/>
    <s v="New York City"/>
    <s v="New York"/>
    <x v="3"/>
    <x v="1"/>
    <s v="O-102"/>
    <x v="8"/>
    <s v="GBC Prestige Therm-A-Bind Covers"/>
    <n v="82.344000000000008"/>
    <n v="450"/>
    <n v="27.448000000000004"/>
    <n v="3"/>
    <n v="0.2"/>
    <n v="27.791100000000004"/>
    <n v="27.591100000000004"/>
    <x v="0"/>
    <m/>
  </r>
  <r>
    <n v="1057"/>
    <s v="Standard Class"/>
    <x v="2"/>
    <s v="New York City"/>
    <s v="New York"/>
    <x v="3"/>
    <x v="1"/>
    <s v="O-102"/>
    <x v="8"/>
    <s v="Avery Round Ring Poly Binders"/>
    <n v="9.0879999999999992"/>
    <n v="600"/>
    <n v="2.2719999999999998"/>
    <n v="4"/>
    <n v="0.2"/>
    <n v="3.2944"/>
    <n v="3.0943999999999998"/>
    <x v="1"/>
    <m/>
  </r>
  <r>
    <n v="1058"/>
    <s v="Standard Class"/>
    <x v="1"/>
    <s v="San Diego"/>
    <s v="California"/>
    <x v="1"/>
    <x v="1"/>
    <s v="O-102"/>
    <x v="8"/>
    <s v="Avery Hole Reinforcements"/>
    <n v="19.936000000000003"/>
    <n v="600"/>
    <n v="4.9840000000000009"/>
    <n v="4"/>
    <n v="0.2"/>
    <n v="7.2267999999999999"/>
    <n v="7.0267999999999997"/>
    <x v="1"/>
    <m/>
  </r>
  <r>
    <n v="1059"/>
    <s v="Standard Class"/>
    <x v="1"/>
    <s v="San Diego"/>
    <s v="California"/>
    <x v="1"/>
    <x v="1"/>
    <s v="O-102"/>
    <x v="8"/>
    <s v="Wilson Jones Ledger-Size, Piano-Hinge Binder, 2&quot;, Blue"/>
    <n v="65.567999999999998"/>
    <n v="300"/>
    <n v="32.783999999999999"/>
    <n v="2"/>
    <n v="0.2"/>
    <n v="22.948799999999995"/>
    <n v="22.748799999999996"/>
    <x v="0"/>
    <m/>
  </r>
  <r>
    <n v="1060"/>
    <s v="Standard Class"/>
    <x v="2"/>
    <s v="Philadelphia"/>
    <s v="Pennsylvania"/>
    <x v="3"/>
    <x v="1"/>
    <s v="O-102"/>
    <x v="13"/>
    <s v="Stockwell Gold Paper Clips"/>
    <n v="4.4160000000000004"/>
    <n v="450"/>
    <n v="1.4720000000000002"/>
    <n v="3"/>
    <n v="0.2"/>
    <n v="1.6008"/>
    <n v="1.4008"/>
    <x v="0"/>
    <m/>
  </r>
  <r>
    <n v="1061"/>
    <s v="Standard Class"/>
    <x v="0"/>
    <s v="Houston"/>
    <s v="Texas"/>
    <x v="2"/>
    <x v="0"/>
    <s v="F-101"/>
    <x v="1"/>
    <s v="Global Deluxe Steno Chair"/>
    <n v="107.77200000000001"/>
    <n v="300"/>
    <n v="53.886000000000003"/>
    <n v="2"/>
    <n v="0.3"/>
    <n v="-29.252400000000009"/>
    <n v="-29.552400000000009"/>
    <x v="0"/>
    <m/>
  </r>
  <r>
    <n v="1062"/>
    <s v="Standard Class"/>
    <x v="1"/>
    <s v="Toledo"/>
    <s v="Ohio"/>
    <x v="3"/>
    <x v="1"/>
    <s v="O-102"/>
    <x v="9"/>
    <s v="Belkin F9H710-06 7 Outlet SurgeMaster Surge Protector"/>
    <n v="45.216000000000001"/>
    <n v="450"/>
    <n v="15.072000000000001"/>
    <n v="3"/>
    <n v="0.2"/>
    <n v="4.5215999999999994"/>
    <n v="4.3215999999999992"/>
    <x v="0"/>
    <m/>
  </r>
  <r>
    <n v="1063"/>
    <s v="Standard Class"/>
    <x v="1"/>
    <s v="Toledo"/>
    <s v="Ohio"/>
    <x v="3"/>
    <x v="1"/>
    <s v="O-102"/>
    <x v="13"/>
    <s v="Super Bands, 12/Pack"/>
    <n v="10.416000000000002"/>
    <n v="1050"/>
    <n v="1.4880000000000002"/>
    <n v="7"/>
    <n v="0.2"/>
    <n v="-2.2134"/>
    <n v="-2.4134000000000002"/>
    <x v="2"/>
    <m/>
  </r>
  <r>
    <n v="1064"/>
    <s v="Standard Class"/>
    <x v="1"/>
    <s v="Toledo"/>
    <s v="Ohio"/>
    <x v="3"/>
    <x v="1"/>
    <s v="O-102"/>
    <x v="6"/>
    <s v="Crayola Colored Pencils"/>
    <n v="7.8719999999999999"/>
    <n v="450"/>
    <n v="2.6240000000000001"/>
    <n v="3"/>
    <n v="0.2"/>
    <n v="1.2791999999999994"/>
    <n v="1.0791999999999995"/>
    <x v="0"/>
    <m/>
  </r>
  <r>
    <n v="1065"/>
    <s v="Standard Class"/>
    <x v="1"/>
    <s v="Toledo"/>
    <s v="Ohio"/>
    <x v="3"/>
    <x v="2"/>
    <s v="T-103"/>
    <x v="7"/>
    <s v="Plantronics 81402"/>
    <n v="118.78199999999998"/>
    <n v="450"/>
    <n v="39.593999999999994"/>
    <n v="3"/>
    <n v="0.4"/>
    <n v="-27.715799999999994"/>
    <n v="-28.115799999999993"/>
    <x v="0"/>
    <m/>
  </r>
  <r>
    <n v="1066"/>
    <s v="Standard Class"/>
    <x v="1"/>
    <s v="Toledo"/>
    <s v="Ohio"/>
    <x v="3"/>
    <x v="1"/>
    <s v="O-102"/>
    <x v="13"/>
    <s v="Assorted Color Push Pins"/>
    <n v="1.4480000000000002"/>
    <n v="150"/>
    <n v="1.4480000000000002"/>
    <n v="1"/>
    <n v="0.2"/>
    <n v="0.2352999999999999"/>
    <n v="3.5299999999999887E-2"/>
    <x v="0"/>
    <m/>
  </r>
  <r>
    <n v="1067"/>
    <s v="Standard Class"/>
    <x v="1"/>
    <s v="Toledo"/>
    <s v="Ohio"/>
    <x v="3"/>
    <x v="1"/>
    <s v="O-102"/>
    <x v="8"/>
    <s v="GBC Velobind Prepunched Cover Sets, Regency Series"/>
    <n v="55.470000000000006"/>
    <n v="750"/>
    <n v="11.094000000000001"/>
    <n v="5"/>
    <n v="0.7"/>
    <n v="-46.224999999999994"/>
    <n v="-46.924999999999997"/>
    <x v="1"/>
    <m/>
  </r>
  <r>
    <n v="1068"/>
    <s v="First Class"/>
    <x v="0"/>
    <s v="San Francisco"/>
    <s v="California"/>
    <x v="1"/>
    <x v="0"/>
    <s v="F-101"/>
    <x v="1"/>
    <s v="Global Value Mid-Back Manager's Chair, Gray"/>
    <n v="194.84800000000001"/>
    <n v="600"/>
    <n v="48.712000000000003"/>
    <n v="4"/>
    <n v="0.2"/>
    <n v="12.177999999999983"/>
    <n v="11.977999999999984"/>
    <x v="1"/>
    <m/>
  </r>
  <r>
    <n v="1069"/>
    <s v="Second Class"/>
    <x v="0"/>
    <s v="Brownsville"/>
    <s v="Texas"/>
    <x v="2"/>
    <x v="1"/>
    <s v="O-102"/>
    <x v="14"/>
    <s v="Staple remover"/>
    <n v="1.7440000000000002"/>
    <n v="150"/>
    <n v="1.7440000000000002"/>
    <n v="1"/>
    <n v="0.2"/>
    <n v="-0.34880000000000033"/>
    <n v="-0.5488000000000004"/>
    <x v="0"/>
    <m/>
  </r>
  <r>
    <n v="1070"/>
    <s v="Standard Class"/>
    <x v="2"/>
    <s v="Philadelphia"/>
    <s v="Pennsylvania"/>
    <x v="3"/>
    <x v="1"/>
    <s v="O-102"/>
    <x v="8"/>
    <s v="GBC Premium Transparent Covers with Diagonal Lined Pattern"/>
    <n v="25.176000000000005"/>
    <n v="600"/>
    <n v="6.2940000000000014"/>
    <n v="4"/>
    <n v="0.7"/>
    <n v="-18.462400000000002"/>
    <n v="-19.162400000000002"/>
    <x v="1"/>
    <m/>
  </r>
  <r>
    <n v="1071"/>
    <s v="Standard Class"/>
    <x v="2"/>
    <s v="Los Angeles"/>
    <s v="California"/>
    <x v="1"/>
    <x v="1"/>
    <s v="O-102"/>
    <x v="6"/>
    <s v="Newell 333"/>
    <n v="19.459999999999997"/>
    <n v="1050"/>
    <n v="2.78"/>
    <n v="7"/>
    <n v="0"/>
    <n v="5.0595999999999997"/>
    <n v="5.0595999999999997"/>
    <x v="2"/>
    <m/>
  </r>
  <r>
    <n v="1072"/>
    <s v="Standard Class"/>
    <x v="2"/>
    <s v="Denver"/>
    <s v="Colorado"/>
    <x v="1"/>
    <x v="1"/>
    <s v="O-102"/>
    <x v="10"/>
    <s v="Xerox 1881"/>
    <n v="29.472000000000001"/>
    <n v="450"/>
    <n v="9.8239999999999998"/>
    <n v="3"/>
    <n v="0.2"/>
    <n v="9.9467999999999979"/>
    <n v="9.7467999999999986"/>
    <x v="0"/>
    <m/>
  </r>
  <r>
    <n v="1073"/>
    <s v="Standard Class"/>
    <x v="0"/>
    <s v="New York City"/>
    <s v="New York"/>
    <x v="3"/>
    <x v="1"/>
    <s v="O-102"/>
    <x v="8"/>
    <s v="3M Organizer Strips"/>
    <n v="8.64"/>
    <n v="300"/>
    <n v="4.32"/>
    <n v="2"/>
    <n v="0.2"/>
    <n v="3.024"/>
    <n v="2.8239999999999998"/>
    <x v="0"/>
    <m/>
  </r>
  <r>
    <n v="1074"/>
    <s v="Standard Class"/>
    <x v="0"/>
    <s v="Mesa"/>
    <s v="Arizona"/>
    <x v="1"/>
    <x v="1"/>
    <s v="O-102"/>
    <x v="8"/>
    <s v="Avery Durable Slant Ring Binders With Label Holder"/>
    <n v="6.27"/>
    <n v="750"/>
    <n v="1.254"/>
    <n v="5"/>
    <n v="0.7"/>
    <n v="-4.5980000000000008"/>
    <n v="-5.2980000000000009"/>
    <x v="1"/>
    <m/>
  </r>
  <r>
    <n v="1075"/>
    <s v="Standard Class"/>
    <x v="0"/>
    <s v="Mesa"/>
    <s v="Arizona"/>
    <x v="1"/>
    <x v="1"/>
    <s v="O-102"/>
    <x v="8"/>
    <s v="Round Ring Binders"/>
    <n v="4.3680000000000003"/>
    <n v="1050"/>
    <n v="0.624"/>
    <n v="7"/>
    <n v="0.7"/>
    <n v="-3.3487999999999998"/>
    <n v="-4.0488"/>
    <x v="2"/>
    <m/>
  </r>
  <r>
    <n v="1076"/>
    <s v="Standard Class"/>
    <x v="0"/>
    <s v="Mesa"/>
    <s v="Arizona"/>
    <x v="1"/>
    <x v="2"/>
    <s v="T-103"/>
    <x v="11"/>
    <s v="Micropad Numeric Keypads"/>
    <n v="31.983999999999998"/>
    <n v="300"/>
    <n v="15.991999999999999"/>
    <n v="2"/>
    <n v="0.2"/>
    <n v="1.9989999999999979"/>
    <n v="1.7989999999999979"/>
    <x v="0"/>
    <m/>
  </r>
  <r>
    <n v="1077"/>
    <s v="First Class"/>
    <x v="2"/>
    <s v="Columbus"/>
    <s v="Indiana"/>
    <x v="2"/>
    <x v="1"/>
    <s v="O-102"/>
    <x v="6"/>
    <s v="Newell 328"/>
    <n v="40.879999999999995"/>
    <n v="1050"/>
    <n v="5.839999999999999"/>
    <n v="7"/>
    <n v="0"/>
    <n v="10.628799999999998"/>
    <n v="10.628799999999998"/>
    <x v="2"/>
    <m/>
  </r>
  <r>
    <n v="1078"/>
    <s v="Second Class"/>
    <x v="0"/>
    <s v="Seattle"/>
    <s v="Washington"/>
    <x v="1"/>
    <x v="1"/>
    <s v="O-102"/>
    <x v="9"/>
    <s v="Belkin 8 Outlet SurgeMaster II Gold Surge Protector"/>
    <n v="119.96"/>
    <n v="300"/>
    <n v="59.98"/>
    <n v="2"/>
    <n v="0"/>
    <n v="33.588800000000006"/>
    <n v="33.588800000000006"/>
    <x v="0"/>
    <m/>
  </r>
  <r>
    <n v="1079"/>
    <s v="Second Class"/>
    <x v="0"/>
    <s v="Seattle"/>
    <s v="Washington"/>
    <x v="1"/>
    <x v="1"/>
    <s v="O-102"/>
    <x v="4"/>
    <s v="Sterilite Officeware Hinged File Box"/>
    <n v="31.44"/>
    <n v="450"/>
    <n v="10.48"/>
    <n v="3"/>
    <n v="0"/>
    <n v="8.4888000000000012"/>
    <n v="8.4888000000000012"/>
    <x v="0"/>
    <m/>
  </r>
  <r>
    <n v="1080"/>
    <s v="Second Class"/>
    <x v="0"/>
    <s v="Seattle"/>
    <s v="Washington"/>
    <x v="1"/>
    <x v="1"/>
    <s v="O-102"/>
    <x v="8"/>
    <s v="Avery Printable Repositionable Plastic Tabs"/>
    <n v="6.88"/>
    <n v="150"/>
    <n v="6.88"/>
    <n v="1"/>
    <n v="0.2"/>
    <n v="2.3220000000000001"/>
    <n v="2.1219999999999999"/>
    <x v="0"/>
    <m/>
  </r>
  <r>
    <n v="1081"/>
    <s v="Standard Class"/>
    <x v="1"/>
    <s v="Detroit"/>
    <s v="Michigan"/>
    <x v="2"/>
    <x v="1"/>
    <s v="O-102"/>
    <x v="10"/>
    <s v="Easy-staple paper"/>
    <n v="19.920000000000002"/>
    <n v="600"/>
    <n v="4.9800000000000004"/>
    <n v="4"/>
    <n v="0"/>
    <n v="9.3624000000000009"/>
    <n v="9.3624000000000009"/>
    <x v="1"/>
    <m/>
  </r>
  <r>
    <n v="1082"/>
    <s v="Standard Class"/>
    <x v="1"/>
    <s v="Detroit"/>
    <s v="Michigan"/>
    <x v="2"/>
    <x v="0"/>
    <s v="F-101"/>
    <x v="1"/>
    <s v="Global High-Back Leather Tilter, Burgundy"/>
    <n v="1106.9099999999999"/>
    <n v="1350"/>
    <n v="122.98999999999998"/>
    <n v="9"/>
    <n v="0"/>
    <n v="121.76009999999994"/>
    <n v="121.76009999999994"/>
    <x v="2"/>
    <m/>
  </r>
  <r>
    <n v="1083"/>
    <s v="Standard Class"/>
    <x v="0"/>
    <s v="Yonkers"/>
    <s v="New York"/>
    <x v="3"/>
    <x v="0"/>
    <s v="F-101"/>
    <x v="3"/>
    <s v="Chromcraft Round Conference Tables"/>
    <n v="836.59199999999998"/>
    <n v="1200"/>
    <n v="104.574"/>
    <n v="8"/>
    <n v="0.4"/>
    <n v="-264.92079999999999"/>
    <n v="-265.32079999999996"/>
    <x v="2"/>
    <m/>
  </r>
  <r>
    <n v="1084"/>
    <s v="Standard Class"/>
    <x v="0"/>
    <s v="Yonkers"/>
    <s v="New York"/>
    <x v="3"/>
    <x v="1"/>
    <s v="O-102"/>
    <x v="10"/>
    <s v="Easy-staple paper"/>
    <n v="26.38"/>
    <n v="150"/>
    <n v="26.38"/>
    <n v="1"/>
    <n v="0"/>
    <n v="12.134799999999998"/>
    <n v="12.134799999999998"/>
    <x v="0"/>
    <m/>
  </r>
  <r>
    <n v="1085"/>
    <s v="Standard Class"/>
    <x v="0"/>
    <s v="Yonkers"/>
    <s v="New York"/>
    <x v="3"/>
    <x v="1"/>
    <s v="O-102"/>
    <x v="4"/>
    <s v="Adjustable Depth Letter/Legal Cart"/>
    <n v="362.92"/>
    <n v="300"/>
    <n v="181.46"/>
    <n v="2"/>
    <n v="0"/>
    <n v="105.24679999999995"/>
    <n v="105.24679999999995"/>
    <x v="0"/>
    <m/>
  </r>
  <r>
    <n v="1086"/>
    <s v="Standard Class"/>
    <x v="0"/>
    <s v="Yonkers"/>
    <s v="New York"/>
    <x v="3"/>
    <x v="2"/>
    <s v="T-103"/>
    <x v="15"/>
    <s v="Ativa V4110MDD Micro-Cut Shredder"/>
    <n v="4899.93"/>
    <n v="1050"/>
    <n v="699.99"/>
    <n v="7"/>
    <n v="0"/>
    <n v="2400.9656999999997"/>
    <n v="2400.9656999999997"/>
    <x v="2"/>
    <m/>
  </r>
  <r>
    <n v="1087"/>
    <s v="Same Day"/>
    <x v="0"/>
    <s v="Des Moines"/>
    <s v="Iowa"/>
    <x v="2"/>
    <x v="1"/>
    <s v="O-102"/>
    <x v="10"/>
    <s v="Xerox 224"/>
    <n v="6.48"/>
    <n v="150"/>
    <n v="6.48"/>
    <n v="1"/>
    <n v="0"/>
    <n v="3.1104000000000003"/>
    <n v="3.1104000000000003"/>
    <x v="0"/>
    <m/>
  </r>
  <r>
    <n v="1088"/>
    <s v="Second Class"/>
    <x v="1"/>
    <s v="Oakland"/>
    <s v="California"/>
    <x v="1"/>
    <x v="2"/>
    <s v="T-103"/>
    <x v="7"/>
    <s v="Nokia Lumia 521 (T-Mobile)"/>
    <n v="71.975999999999999"/>
    <n v="450"/>
    <n v="23.992000000000001"/>
    <n v="3"/>
    <n v="0.2"/>
    <n v="7.1976000000000049"/>
    <n v="6.9976000000000047"/>
    <x v="0"/>
    <m/>
  </r>
  <r>
    <n v="1089"/>
    <s v="Second Class"/>
    <x v="1"/>
    <s v="Oakland"/>
    <s v="California"/>
    <x v="1"/>
    <x v="1"/>
    <s v="O-102"/>
    <x v="2"/>
    <s v="Avery 488"/>
    <n v="3.15"/>
    <n v="150"/>
    <n v="3.15"/>
    <n v="1"/>
    <n v="0"/>
    <n v="1.512"/>
    <n v="1.512"/>
    <x v="0"/>
    <m/>
  </r>
  <r>
    <n v="1090"/>
    <s v="Standard Class"/>
    <x v="1"/>
    <s v="Monroe"/>
    <s v="North Carolina"/>
    <x v="0"/>
    <x v="0"/>
    <s v="F-101"/>
    <x v="5"/>
    <s v="Telescoping Adjustable Floor Lamp"/>
    <n v="31.983999999999998"/>
    <n v="300"/>
    <n v="15.991999999999999"/>
    <n v="2"/>
    <n v="0.2"/>
    <n v="1.9989999999999979"/>
    <n v="1.7989999999999979"/>
    <x v="0"/>
    <m/>
  </r>
  <r>
    <n v="1091"/>
    <s v="Standard Class"/>
    <x v="1"/>
    <s v="Monroe"/>
    <s v="North Carolina"/>
    <x v="0"/>
    <x v="2"/>
    <s v="T-103"/>
    <x v="7"/>
    <s v="Innergie mMini Combo Duo USB Travel Charging Kit"/>
    <n v="71.984000000000009"/>
    <n v="300"/>
    <n v="35.992000000000004"/>
    <n v="2"/>
    <n v="0.2"/>
    <n v="25.194399999999995"/>
    <n v="24.994399999999995"/>
    <x v="0"/>
    <m/>
  </r>
  <r>
    <n v="1092"/>
    <s v="Standard Class"/>
    <x v="0"/>
    <s v="San Diego"/>
    <s v="California"/>
    <x v="1"/>
    <x v="1"/>
    <s v="O-102"/>
    <x v="6"/>
    <s v="Stanley Contemporary Battery Pencil Sharpeners"/>
    <n v="120.14999999999999"/>
    <n v="1350"/>
    <n v="13.35"/>
    <n v="9"/>
    <n v="0"/>
    <n v="33.641999999999996"/>
    <n v="33.641999999999996"/>
    <x v="2"/>
    <m/>
  </r>
  <r>
    <n v="1093"/>
    <s v="Standard Class"/>
    <x v="0"/>
    <s v="San Diego"/>
    <s v="California"/>
    <x v="1"/>
    <x v="2"/>
    <s v="T-103"/>
    <x v="7"/>
    <s v="AT&amp;T 1080 Corded phone"/>
    <n v="219.18400000000003"/>
    <n v="300"/>
    <n v="109.59200000000001"/>
    <n v="2"/>
    <n v="0.2"/>
    <n v="19.178600000000003"/>
    <n v="18.978600000000004"/>
    <x v="0"/>
    <m/>
  </r>
  <r>
    <n v="1094"/>
    <s v="Standard Class"/>
    <x v="2"/>
    <s v="Clinton"/>
    <s v="Maryland"/>
    <x v="3"/>
    <x v="1"/>
    <s v="O-102"/>
    <x v="10"/>
    <s v="Xerox 1950"/>
    <n v="28.900000000000002"/>
    <n v="750"/>
    <n v="5.78"/>
    <n v="5"/>
    <n v="0"/>
    <n v="14.161000000000001"/>
    <n v="14.161000000000001"/>
    <x v="1"/>
    <m/>
  </r>
  <r>
    <n v="1095"/>
    <s v="Standard Class"/>
    <x v="2"/>
    <s v="Clinton"/>
    <s v="Maryland"/>
    <x v="3"/>
    <x v="1"/>
    <s v="O-102"/>
    <x v="9"/>
    <s v="Kensington 7 Outlet MasterPiece Power Center"/>
    <n v="355.96"/>
    <n v="300"/>
    <n v="177.98"/>
    <n v="2"/>
    <n v="0"/>
    <n v="103.22839999999997"/>
    <n v="103.22839999999997"/>
    <x v="0"/>
    <m/>
  </r>
  <r>
    <n v="1096"/>
    <s v="Standard Class"/>
    <x v="2"/>
    <s v="Charlotte"/>
    <s v="North Carolina"/>
    <x v="0"/>
    <x v="1"/>
    <s v="O-102"/>
    <x v="4"/>
    <s v="Fellowes Mobile File Cart, Black"/>
    <n v="348.20799999999997"/>
    <n v="1050"/>
    <n v="49.743999999999993"/>
    <n v="7"/>
    <n v="0.2"/>
    <n v="30.468200000000024"/>
    <n v="30.268200000000025"/>
    <x v="2"/>
    <m/>
  </r>
  <r>
    <n v="1097"/>
    <s v="Standard Class"/>
    <x v="2"/>
    <s v="Charlotte"/>
    <s v="North Carolina"/>
    <x v="0"/>
    <x v="1"/>
    <s v="O-102"/>
    <x v="8"/>
    <s v="GBC Recycled VeloBinder Covers"/>
    <n v="35.783999999999999"/>
    <n v="1050"/>
    <n v="5.1120000000000001"/>
    <n v="7"/>
    <n v="0.7"/>
    <n v="-28.627200000000009"/>
    <n v="-29.327200000000008"/>
    <x v="2"/>
    <m/>
  </r>
  <r>
    <n v="1098"/>
    <s v="First Class"/>
    <x v="1"/>
    <s v="Los Angeles"/>
    <s v="California"/>
    <x v="1"/>
    <x v="0"/>
    <s v="F-101"/>
    <x v="3"/>
    <s v="Hon 4060 Series Tables"/>
    <n v="447.84"/>
    <n v="750"/>
    <n v="89.567999999999998"/>
    <n v="5"/>
    <n v="0.2"/>
    <n v="11.19599999999997"/>
    <n v="10.99599999999997"/>
    <x v="1"/>
    <m/>
  </r>
  <r>
    <n v="1099"/>
    <s v="First Class"/>
    <x v="2"/>
    <s v="San Francisco"/>
    <s v="California"/>
    <x v="1"/>
    <x v="1"/>
    <s v="O-102"/>
    <x v="6"/>
    <s v="Newell 326"/>
    <n v="7.04"/>
    <n v="600"/>
    <n v="1.76"/>
    <n v="4"/>
    <n v="0"/>
    <n v="2.0415999999999999"/>
    <n v="2.0415999999999999"/>
    <x v="1"/>
    <m/>
  </r>
  <r>
    <n v="1100"/>
    <s v="First Class"/>
    <x v="2"/>
    <s v="San Francisco"/>
    <s v="California"/>
    <x v="1"/>
    <x v="0"/>
    <s v="F-101"/>
    <x v="5"/>
    <s v="GE General Purpose, Extra Long Life, Showcase &amp; Floodlight Incandescent Bulbs"/>
    <n v="8.73"/>
    <n v="450"/>
    <n v="2.91"/>
    <n v="3"/>
    <n v="0"/>
    <n v="4.1030999999999995"/>
    <n v="4.1030999999999995"/>
    <x v="0"/>
    <m/>
  </r>
  <r>
    <n v="1101"/>
    <s v="First Class"/>
    <x v="2"/>
    <s v="San Francisco"/>
    <s v="California"/>
    <x v="1"/>
    <x v="2"/>
    <s v="T-103"/>
    <x v="11"/>
    <s v="Logitech ClearChat Comfort/USB Headset H390"/>
    <n v="29.29"/>
    <n v="150"/>
    <n v="29.29"/>
    <n v="1"/>
    <n v="0"/>
    <n v="9.6656999999999975"/>
    <n v="9.6656999999999975"/>
    <x v="0"/>
    <m/>
  </r>
  <r>
    <n v="1102"/>
    <s v="First Class"/>
    <x v="2"/>
    <s v="San Francisco"/>
    <s v="California"/>
    <x v="1"/>
    <x v="1"/>
    <s v="O-102"/>
    <x v="6"/>
    <s v="Newell 346"/>
    <n v="8.64"/>
    <n v="450"/>
    <n v="2.8800000000000003"/>
    <n v="3"/>
    <n v="0"/>
    <n v="2.5055999999999998"/>
    <n v="2.5055999999999998"/>
    <x v="0"/>
    <m/>
  </r>
  <r>
    <n v="1103"/>
    <s v="Standard Class"/>
    <x v="0"/>
    <s v="Houston"/>
    <s v="Texas"/>
    <x v="2"/>
    <x v="1"/>
    <s v="O-102"/>
    <x v="8"/>
    <s v="Avery Non-Stick Binders"/>
    <n v="2.6939999999999995"/>
    <n v="450"/>
    <n v="0.8979999999999998"/>
    <n v="3"/>
    <n v="0.8"/>
    <n v="-4.7145000000000028"/>
    <n v="-5.5145000000000026"/>
    <x v="0"/>
    <m/>
  </r>
  <r>
    <n v="1104"/>
    <s v="Standard Class"/>
    <x v="0"/>
    <s v="Houston"/>
    <s v="Texas"/>
    <x v="2"/>
    <x v="1"/>
    <s v="O-102"/>
    <x v="8"/>
    <s v="UniKeep View Case Binders"/>
    <n v="2.9339999999999993"/>
    <n v="450"/>
    <n v="0.97799999999999976"/>
    <n v="3"/>
    <n v="0.8"/>
    <n v="-4.9878000000000018"/>
    <n v="-5.7878000000000016"/>
    <x v="0"/>
    <m/>
  </r>
  <r>
    <n v="1105"/>
    <s v="Standard Class"/>
    <x v="0"/>
    <s v="Riverside"/>
    <s v="California"/>
    <x v="1"/>
    <x v="1"/>
    <s v="O-102"/>
    <x v="10"/>
    <s v="Rediform Wirebound &quot;Phone Memo&quot; Message Book, 11 x 5-3/4"/>
    <n v="22.919999999999998"/>
    <n v="450"/>
    <n v="7.64"/>
    <n v="3"/>
    <n v="0"/>
    <n v="11.230799999999999"/>
    <n v="11.230799999999999"/>
    <x v="0"/>
    <m/>
  </r>
  <r>
    <n v="1106"/>
    <s v="Standard Class"/>
    <x v="0"/>
    <s v="Houston"/>
    <s v="Texas"/>
    <x v="2"/>
    <x v="1"/>
    <s v="O-102"/>
    <x v="4"/>
    <s v="Tennsco Lockers, Gray"/>
    <n v="100.70400000000001"/>
    <n v="900"/>
    <n v="16.784000000000002"/>
    <n v="6"/>
    <n v="0.2"/>
    <n v="-16.36440000000001"/>
    <n v="-16.56440000000001"/>
    <x v="1"/>
    <m/>
  </r>
  <r>
    <n v="1107"/>
    <s v="Standard Class"/>
    <x v="0"/>
    <s v="Houston"/>
    <s v="Texas"/>
    <x v="2"/>
    <x v="0"/>
    <s v="F-101"/>
    <x v="5"/>
    <s v="GE General Purpose, Extra Long Life, Showcase &amp; Floodlight Incandescent Bulbs"/>
    <n v="2.3280000000000003"/>
    <n v="300"/>
    <n v="1.1640000000000001"/>
    <n v="2"/>
    <n v="0.6"/>
    <n v="-0.75660000000000016"/>
    <n v="-1.3566000000000003"/>
    <x v="0"/>
    <m/>
  </r>
  <r>
    <n v="1108"/>
    <s v="Standard Class"/>
    <x v="0"/>
    <s v="Houston"/>
    <s v="Texas"/>
    <x v="2"/>
    <x v="1"/>
    <s v="O-102"/>
    <x v="8"/>
    <s v="GBC Standard Recycled Report Covers, Clear Plastic Sheets"/>
    <n v="10.779999999999996"/>
    <n v="750"/>
    <n v="2.1559999999999993"/>
    <n v="5"/>
    <n v="0.8"/>
    <n v="-17.248000000000008"/>
    <n v="-18.048000000000009"/>
    <x v="1"/>
    <m/>
  </r>
  <r>
    <n v="1109"/>
    <s v="Standard Class"/>
    <x v="0"/>
    <s v="Houston"/>
    <s v="Texas"/>
    <x v="2"/>
    <x v="1"/>
    <s v="O-102"/>
    <x v="13"/>
    <s v="Staples"/>
    <n v="58.368000000000009"/>
    <n v="1800"/>
    <n v="4.8640000000000008"/>
    <n v="12"/>
    <n v="0.2"/>
    <n v="21.888000000000002"/>
    <n v="21.688000000000002"/>
    <x v="2"/>
    <m/>
  </r>
  <r>
    <n v="1110"/>
    <s v="Standard Class"/>
    <x v="0"/>
    <s v="Houston"/>
    <s v="Texas"/>
    <x v="2"/>
    <x v="1"/>
    <s v="O-102"/>
    <x v="12"/>
    <s v="Recycled Interoffice Envelopes with Re-Use-A-Seal Closure, 10 x 13"/>
    <n v="40.968000000000004"/>
    <n v="450"/>
    <n v="13.656000000000001"/>
    <n v="3"/>
    <n v="0.2"/>
    <n v="13.826699999999999"/>
    <n v="13.6267"/>
    <x v="0"/>
    <m/>
  </r>
  <r>
    <n v="1111"/>
    <s v="Standard Class"/>
    <x v="0"/>
    <s v="Houston"/>
    <s v="Texas"/>
    <x v="2"/>
    <x v="2"/>
    <s v="T-103"/>
    <x v="7"/>
    <s v="invisibleSHIELD by ZAGG Smudge-Free Screen Protector"/>
    <n v="71.959999999999994"/>
    <n v="750"/>
    <n v="14.391999999999999"/>
    <n v="5"/>
    <n v="0.2"/>
    <n v="25.185999999999996"/>
    <n v="24.985999999999997"/>
    <x v="1"/>
    <m/>
  </r>
  <r>
    <n v="1112"/>
    <s v="Standard Class"/>
    <x v="0"/>
    <s v="Houston"/>
    <s v="Texas"/>
    <x v="2"/>
    <x v="1"/>
    <s v="O-102"/>
    <x v="10"/>
    <s v="Xerox 1905"/>
    <n v="10.368000000000002"/>
    <n v="300"/>
    <n v="5.1840000000000011"/>
    <n v="2"/>
    <n v="0.2"/>
    <n v="3.6288"/>
    <n v="3.4287999999999998"/>
    <x v="0"/>
    <m/>
  </r>
  <r>
    <n v="1113"/>
    <s v="Standard Class"/>
    <x v="0"/>
    <s v="Houston"/>
    <s v="Texas"/>
    <x v="2"/>
    <x v="1"/>
    <s v="O-102"/>
    <x v="8"/>
    <s v="Avery Hidden Tab Dividers for Binding Systems"/>
    <n v="1.1919999999999997"/>
    <n v="300"/>
    <n v="0.59599999999999986"/>
    <n v="2"/>
    <n v="0.8"/>
    <n v="-2.0264000000000002"/>
    <n v="-2.8264000000000005"/>
    <x v="0"/>
    <m/>
  </r>
  <r>
    <n v="1114"/>
    <s v="Second Class"/>
    <x v="0"/>
    <s v="Encinitas"/>
    <s v="California"/>
    <x v="1"/>
    <x v="1"/>
    <s v="O-102"/>
    <x v="8"/>
    <s v="Binding Machine Supplies"/>
    <n v="46.672000000000004"/>
    <n v="300"/>
    <n v="23.336000000000002"/>
    <n v="2"/>
    <n v="0.2"/>
    <n v="16.3352"/>
    <n v="16.135200000000001"/>
    <x v="0"/>
    <m/>
  </r>
  <r>
    <n v="1115"/>
    <s v="Second Class"/>
    <x v="0"/>
    <s v="Encinitas"/>
    <s v="California"/>
    <x v="1"/>
    <x v="0"/>
    <s v="F-101"/>
    <x v="0"/>
    <s v="Bush Saratoga Collection 5-Shelf Bookcase, Hanover Cherry, *Special Order"/>
    <n v="119.83299999999998"/>
    <n v="150"/>
    <n v="119.83299999999998"/>
    <n v="1"/>
    <n v="0.15"/>
    <n v="-12.688200000000002"/>
    <n v="-12.838200000000002"/>
    <x v="0"/>
    <m/>
  </r>
  <r>
    <n v="1116"/>
    <s v="Second Class"/>
    <x v="0"/>
    <s v="Encinitas"/>
    <s v="California"/>
    <x v="1"/>
    <x v="2"/>
    <s v="T-103"/>
    <x v="11"/>
    <s v="Logitech Illuminated - Keyboard"/>
    <n v="119.98"/>
    <n v="300"/>
    <n v="59.99"/>
    <n v="2"/>
    <n v="0"/>
    <n v="57.590400000000002"/>
    <n v="57.590400000000002"/>
    <x v="0"/>
    <m/>
  </r>
  <r>
    <n v="1117"/>
    <s v="Second Class"/>
    <x v="1"/>
    <s v="San Francisco"/>
    <s v="California"/>
    <x v="1"/>
    <x v="1"/>
    <s v="O-102"/>
    <x v="2"/>
    <s v="Self-Adhesive Removable Labels"/>
    <n v="6.3"/>
    <n v="300"/>
    <n v="3.15"/>
    <n v="2"/>
    <n v="0"/>
    <n v="3.024"/>
    <n v="3.024"/>
    <x v="0"/>
    <m/>
  </r>
  <r>
    <n v="1118"/>
    <s v="Standard Class"/>
    <x v="0"/>
    <s v="Roswell"/>
    <s v="Georgia"/>
    <x v="0"/>
    <x v="1"/>
    <s v="O-102"/>
    <x v="10"/>
    <s v="Xerox 1908"/>
    <n v="279.89999999999998"/>
    <n v="750"/>
    <n v="55.98"/>
    <n v="5"/>
    <n v="0"/>
    <n v="137.15100000000001"/>
    <n v="137.15100000000001"/>
    <x v="1"/>
    <m/>
  </r>
  <r>
    <n v="1119"/>
    <s v="Standard Class"/>
    <x v="0"/>
    <s v="Roswell"/>
    <s v="Georgia"/>
    <x v="0"/>
    <x v="2"/>
    <s v="T-103"/>
    <x v="11"/>
    <s v="Logitech G19 Programmable Gaming Keyboard"/>
    <n v="619.94999999999993"/>
    <n v="750"/>
    <n v="123.98999999999998"/>
    <n v="5"/>
    <n v="0"/>
    <n v="111.59099999999995"/>
    <n v="111.59099999999995"/>
    <x v="1"/>
    <m/>
  </r>
  <r>
    <n v="1120"/>
    <s v="Standard Class"/>
    <x v="0"/>
    <s v="Roswell"/>
    <s v="Georgia"/>
    <x v="0"/>
    <x v="1"/>
    <s v="O-102"/>
    <x v="10"/>
    <s v="Ampad Evidence Wirebond Steno Books, 6&quot; x 9&quot;"/>
    <n v="4.3600000000000003"/>
    <n v="300"/>
    <n v="2.1800000000000002"/>
    <n v="2"/>
    <n v="0"/>
    <n v="2.0491999999999999"/>
    <n v="2.0491999999999999"/>
    <x v="0"/>
    <m/>
  </r>
  <r>
    <n v="1121"/>
    <s v="Standard Class"/>
    <x v="0"/>
    <s v="Roswell"/>
    <s v="Georgia"/>
    <x v="0"/>
    <x v="1"/>
    <s v="O-102"/>
    <x v="12"/>
    <s v="Security-Tint Envelopes"/>
    <n v="15.28"/>
    <n v="300"/>
    <n v="7.64"/>
    <n v="2"/>
    <n v="0"/>
    <n v="7.4871999999999996"/>
    <n v="7.4871999999999996"/>
    <x v="0"/>
    <m/>
  </r>
  <r>
    <n v="1122"/>
    <s v="Standard Class"/>
    <x v="0"/>
    <s v="Jonesboro"/>
    <s v="Arkansas"/>
    <x v="0"/>
    <x v="2"/>
    <s v="T-103"/>
    <x v="7"/>
    <s v="Apple iPhone 5C"/>
    <n v="699.93"/>
    <n v="1050"/>
    <n v="99.99"/>
    <n v="7"/>
    <n v="0"/>
    <n v="181.98179999999999"/>
    <n v="181.98179999999999"/>
    <x v="2"/>
    <m/>
  </r>
  <r>
    <n v="1123"/>
    <s v="Standard Class"/>
    <x v="0"/>
    <s v="Jonesboro"/>
    <s v="Arkansas"/>
    <x v="0"/>
    <x v="1"/>
    <s v="O-102"/>
    <x v="6"/>
    <s v="Newell 351"/>
    <n v="22.959999999999997"/>
    <n v="1050"/>
    <n v="3.28"/>
    <n v="7"/>
    <n v="0"/>
    <n v="6.6583999999999968"/>
    <n v="6.6583999999999968"/>
    <x v="2"/>
    <m/>
  </r>
  <r>
    <n v="1124"/>
    <s v="Standard Class"/>
    <x v="0"/>
    <s v="Jonesboro"/>
    <s v="Arkansas"/>
    <x v="0"/>
    <x v="0"/>
    <s v="F-101"/>
    <x v="5"/>
    <s v="Eldon Expressions Desk Accessory, Wood Pencil Holder, Oak"/>
    <n v="38.6"/>
    <n v="600"/>
    <n v="9.65"/>
    <n v="4"/>
    <n v="0"/>
    <n v="11.579999999999998"/>
    <n v="11.579999999999998"/>
    <x v="1"/>
    <m/>
  </r>
  <r>
    <n v="1125"/>
    <s v="Standard Class"/>
    <x v="0"/>
    <s v="Jonesboro"/>
    <s v="Arkansas"/>
    <x v="0"/>
    <x v="1"/>
    <s v="O-102"/>
    <x v="6"/>
    <s v="Newell 327"/>
    <n v="6.63"/>
    <n v="450"/>
    <n v="2.21"/>
    <n v="3"/>
    <n v="0"/>
    <n v="1.7901"/>
    <n v="1.7901"/>
    <x v="0"/>
    <m/>
  </r>
  <r>
    <n v="1126"/>
    <s v="Standard Class"/>
    <x v="0"/>
    <s v="Jonesboro"/>
    <s v="Arkansas"/>
    <x v="0"/>
    <x v="1"/>
    <s v="O-102"/>
    <x v="12"/>
    <s v="Staple envelope"/>
    <n v="23.34"/>
    <n v="450"/>
    <n v="7.78"/>
    <n v="3"/>
    <n v="0"/>
    <n v="10.969799999999999"/>
    <n v="10.969799999999999"/>
    <x v="0"/>
    <m/>
  </r>
  <r>
    <n v="1127"/>
    <s v="Standard Class"/>
    <x v="0"/>
    <s v="Jonesboro"/>
    <s v="Arkansas"/>
    <x v="0"/>
    <x v="0"/>
    <s v="F-101"/>
    <x v="1"/>
    <s v="Hon 4700 Series Mobuis Mid-Back Task Chairs with Adjustable Arms"/>
    <n v="1067.94"/>
    <n v="450"/>
    <n v="355.98"/>
    <n v="3"/>
    <n v="0"/>
    <n v="224.2673999999999"/>
    <n v="224.2673999999999"/>
    <x v="0"/>
    <m/>
  </r>
  <r>
    <n v="1128"/>
    <s v="Standard Class"/>
    <x v="2"/>
    <s v="Richmond"/>
    <s v="Indiana"/>
    <x v="2"/>
    <x v="1"/>
    <s v="O-102"/>
    <x v="6"/>
    <s v="50 Colored Long Pencils"/>
    <n v="10.16"/>
    <n v="150"/>
    <n v="10.16"/>
    <n v="1"/>
    <n v="0"/>
    <n v="2.6416000000000004"/>
    <n v="2.6416000000000004"/>
    <x v="0"/>
    <m/>
  </r>
  <r>
    <n v="1129"/>
    <s v="Standard Class"/>
    <x v="2"/>
    <s v="Richmond"/>
    <s v="Indiana"/>
    <x v="2"/>
    <x v="1"/>
    <s v="O-102"/>
    <x v="12"/>
    <s v="Brown Kraft Recycled Envelopes"/>
    <n v="101.88"/>
    <n v="900"/>
    <n v="16.98"/>
    <n v="6"/>
    <n v="0"/>
    <n v="50.94"/>
    <n v="50.94"/>
    <x v="1"/>
    <m/>
  </r>
  <r>
    <n v="1130"/>
    <s v="Standard Class"/>
    <x v="0"/>
    <s v="Springfield"/>
    <s v="Virginia"/>
    <x v="0"/>
    <x v="0"/>
    <s v="F-101"/>
    <x v="3"/>
    <s v="KI Adjustable-Height Table"/>
    <n v="343.92"/>
    <n v="600"/>
    <n v="85.98"/>
    <n v="4"/>
    <n v="0"/>
    <n v="75.662399999999991"/>
    <n v="75.662399999999991"/>
    <x v="1"/>
    <m/>
  </r>
  <r>
    <n v="1131"/>
    <s v="Standard Class"/>
    <x v="0"/>
    <s v="Springfield"/>
    <s v="Virginia"/>
    <x v="0"/>
    <x v="1"/>
    <s v="O-102"/>
    <x v="10"/>
    <s v="Xerox 1945"/>
    <n v="40.99"/>
    <n v="150"/>
    <n v="40.99"/>
    <n v="1"/>
    <n v="0"/>
    <n v="20.085100000000001"/>
    <n v="20.085100000000001"/>
    <x v="0"/>
    <m/>
  </r>
  <r>
    <n v="1132"/>
    <s v="Standard Class"/>
    <x v="0"/>
    <s v="Springfield"/>
    <s v="Virginia"/>
    <x v="0"/>
    <x v="1"/>
    <s v="O-102"/>
    <x v="12"/>
    <s v="Globe Weis Peel &amp; Seel First Class Envelopes"/>
    <n v="63.9"/>
    <n v="750"/>
    <n v="12.78"/>
    <n v="5"/>
    <n v="0"/>
    <n v="28.754999999999995"/>
    <n v="28.754999999999995"/>
    <x v="1"/>
    <m/>
  </r>
  <r>
    <n v="1133"/>
    <s v="First Class"/>
    <x v="1"/>
    <s v="Antioch"/>
    <s v="California"/>
    <x v="1"/>
    <x v="1"/>
    <s v="O-102"/>
    <x v="10"/>
    <s v="Xerox 216"/>
    <n v="19.440000000000001"/>
    <n v="450"/>
    <n v="6.48"/>
    <n v="3"/>
    <n v="0"/>
    <n v="9.3312000000000008"/>
    <n v="9.3312000000000008"/>
    <x v="0"/>
    <m/>
  </r>
  <r>
    <n v="1134"/>
    <s v="Standard Class"/>
    <x v="2"/>
    <s v="Philadelphia"/>
    <s v="Pennsylvania"/>
    <x v="3"/>
    <x v="1"/>
    <s v="O-102"/>
    <x v="4"/>
    <s v="Eldon Base for stackable storage shelf, platinum"/>
    <n v="124.608"/>
    <n v="600"/>
    <n v="31.152000000000001"/>
    <n v="4"/>
    <n v="0.2"/>
    <n v="-23.364000000000019"/>
    <n v="-23.564000000000018"/>
    <x v="1"/>
    <m/>
  </r>
  <r>
    <n v="1135"/>
    <s v="Standard Class"/>
    <x v="2"/>
    <s v="Philadelphia"/>
    <s v="Pennsylvania"/>
    <x v="3"/>
    <x v="1"/>
    <s v="O-102"/>
    <x v="2"/>
    <s v="Avery 502"/>
    <n v="7.5600000000000005"/>
    <n v="450"/>
    <n v="2.52"/>
    <n v="3"/>
    <n v="0.2"/>
    <n v="2.6459999999999995"/>
    <n v="2.4459999999999993"/>
    <x v="0"/>
    <m/>
  </r>
  <r>
    <n v="1136"/>
    <s v="Same Day"/>
    <x v="0"/>
    <s v="Homestead"/>
    <s v="Florida"/>
    <x v="0"/>
    <x v="1"/>
    <s v="O-102"/>
    <x v="4"/>
    <s v="Steel Personal Filing/Posting Tote"/>
    <n v="85.224000000000004"/>
    <n v="450"/>
    <n v="28.408000000000001"/>
    <n v="3"/>
    <n v="0.2"/>
    <n v="7.4571000000000041"/>
    <n v="7.2571000000000039"/>
    <x v="0"/>
    <m/>
  </r>
  <r>
    <n v="1137"/>
    <s v="Second Class"/>
    <x v="1"/>
    <s v="La Porte"/>
    <s v="Indiana"/>
    <x v="2"/>
    <x v="1"/>
    <s v="O-102"/>
    <x v="12"/>
    <s v="Tyvek  Top-Opening Peel &amp; Seel  Envelopes, Gray"/>
    <n v="287.52"/>
    <n v="1200"/>
    <n v="35.94"/>
    <n v="8"/>
    <n v="0"/>
    <n v="129.38399999999999"/>
    <n v="129.38399999999999"/>
    <x v="2"/>
    <m/>
  </r>
  <r>
    <n v="1138"/>
    <s v="Second Class"/>
    <x v="1"/>
    <s v="La Porte"/>
    <s v="Indiana"/>
    <x v="2"/>
    <x v="1"/>
    <s v="O-102"/>
    <x v="9"/>
    <s v="Belkin F9H710-06 7 Outlet SurgeMaster Surge Protector"/>
    <n v="37.68"/>
    <n v="300"/>
    <n v="18.84"/>
    <n v="2"/>
    <n v="0"/>
    <n v="10.5504"/>
    <n v="10.5504"/>
    <x v="0"/>
    <m/>
  </r>
  <r>
    <n v="1139"/>
    <s v="Second Class"/>
    <x v="1"/>
    <s v="La Porte"/>
    <s v="Indiana"/>
    <x v="2"/>
    <x v="1"/>
    <s v="O-102"/>
    <x v="10"/>
    <s v="Xerox 1896"/>
    <n v="19.98"/>
    <n v="300"/>
    <n v="9.99"/>
    <n v="2"/>
    <n v="0"/>
    <n v="8.9909999999999997"/>
    <n v="8.9909999999999997"/>
    <x v="0"/>
    <m/>
  </r>
  <r>
    <n v="1140"/>
    <s v="Second Class"/>
    <x v="1"/>
    <s v="La Porte"/>
    <s v="Indiana"/>
    <x v="2"/>
    <x v="1"/>
    <s v="O-102"/>
    <x v="6"/>
    <s v="Newell 332"/>
    <n v="20.58"/>
    <n v="1050"/>
    <n v="2.94"/>
    <n v="7"/>
    <n v="0"/>
    <n v="5.5566000000000004"/>
    <n v="5.5566000000000004"/>
    <x v="2"/>
    <m/>
  </r>
  <r>
    <n v="1141"/>
    <s v="Second Class"/>
    <x v="1"/>
    <s v="La Porte"/>
    <s v="Indiana"/>
    <x v="2"/>
    <x v="1"/>
    <s v="O-102"/>
    <x v="8"/>
    <s v="Cardinal Slant-D Ring Binders"/>
    <n v="17.38"/>
    <n v="300"/>
    <n v="8.69"/>
    <n v="2"/>
    <n v="0"/>
    <n v="8.69"/>
    <n v="8.69"/>
    <x v="0"/>
    <m/>
  </r>
  <r>
    <n v="1142"/>
    <s v="Standard Class"/>
    <x v="0"/>
    <s v="Los Angeles"/>
    <s v="California"/>
    <x v="1"/>
    <x v="0"/>
    <s v="F-101"/>
    <x v="5"/>
    <s v="Luxo Professional Combination Clamp-On Lamps"/>
    <n v="204.6"/>
    <n v="300"/>
    <n v="102.3"/>
    <n v="2"/>
    <n v="0"/>
    <n v="53.195999999999998"/>
    <n v="53.195999999999998"/>
    <x v="0"/>
    <m/>
  </r>
  <r>
    <n v="1143"/>
    <s v="Standard Class"/>
    <x v="0"/>
    <s v="Los Angeles"/>
    <s v="California"/>
    <x v="1"/>
    <x v="1"/>
    <s v="O-102"/>
    <x v="13"/>
    <s v="Stockwell Push Pins"/>
    <n v="8.7200000000000006"/>
    <n v="600"/>
    <n v="2.1800000000000002"/>
    <n v="4"/>
    <n v="0"/>
    <n v="2.8776000000000002"/>
    <n v="2.8776000000000002"/>
    <x v="1"/>
    <m/>
  </r>
  <r>
    <n v="1144"/>
    <s v="Standard Class"/>
    <x v="0"/>
    <s v="Los Angeles"/>
    <s v="California"/>
    <x v="1"/>
    <x v="1"/>
    <s v="O-102"/>
    <x v="10"/>
    <s v="Xerox 223"/>
    <n v="6.48"/>
    <n v="150"/>
    <n v="6.48"/>
    <n v="1"/>
    <n v="0"/>
    <n v="3.1104000000000003"/>
    <n v="3.1104000000000003"/>
    <x v="0"/>
    <m/>
  </r>
  <r>
    <n v="1145"/>
    <s v="Standard Class"/>
    <x v="0"/>
    <s v="Los Angeles"/>
    <s v="California"/>
    <x v="1"/>
    <x v="2"/>
    <s v="T-103"/>
    <x v="15"/>
    <s v="Star Micronics TSP800 TSP847IIU Receipt Printer"/>
    <n v="686.32"/>
    <n v="300"/>
    <n v="343.16"/>
    <n v="2"/>
    <n v="0.2"/>
    <n v="223.05399999999995"/>
    <n v="222.85399999999996"/>
    <x v="0"/>
    <m/>
  </r>
  <r>
    <n v="1146"/>
    <s v="Standard Class"/>
    <x v="0"/>
    <s v="Los Angeles"/>
    <s v="California"/>
    <x v="1"/>
    <x v="1"/>
    <s v="O-102"/>
    <x v="4"/>
    <s v="Fellowes Mobile File Cart, Black"/>
    <n v="62.18"/>
    <n v="150"/>
    <n v="62.18"/>
    <n v="1"/>
    <n v="0"/>
    <n v="16.788600000000002"/>
    <n v="16.788600000000002"/>
    <x v="0"/>
    <m/>
  </r>
  <r>
    <n v="1147"/>
    <s v="Same Day"/>
    <x v="0"/>
    <s v="Lansing"/>
    <s v="Michigan"/>
    <x v="2"/>
    <x v="1"/>
    <s v="O-102"/>
    <x v="9"/>
    <s v="Hoover Shoulder Vac Commercial Portable Vacuum"/>
    <n v="644.07600000000002"/>
    <n v="300"/>
    <n v="322.03800000000001"/>
    <n v="2"/>
    <n v="0.1"/>
    <n v="107.34599999999996"/>
    <n v="107.24599999999997"/>
    <x v="0"/>
    <m/>
  </r>
  <r>
    <n v="1148"/>
    <s v="Same Day"/>
    <x v="0"/>
    <s v="Lansing"/>
    <s v="Michigan"/>
    <x v="2"/>
    <x v="1"/>
    <s v="O-102"/>
    <x v="13"/>
    <s v="Staples"/>
    <n v="5.84"/>
    <n v="300"/>
    <n v="2.92"/>
    <n v="2"/>
    <n v="0"/>
    <n v="2.6279999999999997"/>
    <n v="2.6279999999999997"/>
    <x v="0"/>
    <m/>
  </r>
  <r>
    <n v="1149"/>
    <s v="Same Day"/>
    <x v="0"/>
    <s v="Lansing"/>
    <s v="Michigan"/>
    <x v="2"/>
    <x v="1"/>
    <s v="O-102"/>
    <x v="8"/>
    <s v="Acco Expandable Hanging Binders"/>
    <n v="12.76"/>
    <n v="300"/>
    <n v="6.38"/>
    <n v="2"/>
    <n v="0"/>
    <n v="5.8695999999999993"/>
    <n v="5.8695999999999993"/>
    <x v="0"/>
    <m/>
  </r>
  <r>
    <n v="1150"/>
    <s v="Same Day"/>
    <x v="0"/>
    <s v="Lansing"/>
    <s v="Michigan"/>
    <x v="2"/>
    <x v="2"/>
    <s v="T-103"/>
    <x v="7"/>
    <s v="Shocksock Galaxy S4 Armband"/>
    <n v="10.95"/>
    <n v="150"/>
    <n v="10.95"/>
    <n v="1"/>
    <n v="0"/>
    <n v="0.43799999999999883"/>
    <n v="0.43799999999999883"/>
    <x v="0"/>
    <m/>
  </r>
  <r>
    <n v="1151"/>
    <s v="Same Day"/>
    <x v="0"/>
    <s v="Lansing"/>
    <s v="Michigan"/>
    <x v="2"/>
    <x v="2"/>
    <s v="T-103"/>
    <x v="16"/>
    <s v="Brother DCP1000 Digital 3 in 1 Multifunction Machine"/>
    <n v="599.98"/>
    <n v="300"/>
    <n v="299.99"/>
    <n v="2"/>
    <n v="0"/>
    <n v="209.99299999999999"/>
    <n v="209.99299999999999"/>
    <x v="0"/>
    <m/>
  </r>
  <r>
    <n v="1152"/>
    <s v="Standard Class"/>
    <x v="1"/>
    <s v="Cuyahoga Falls"/>
    <s v="Ohio"/>
    <x v="3"/>
    <x v="0"/>
    <s v="F-101"/>
    <x v="5"/>
    <s v="Eldon Regeneration Recycled Desk Accessories, Smoke"/>
    <n v="8.3520000000000003"/>
    <n v="900"/>
    <n v="1.3920000000000001"/>
    <n v="6"/>
    <n v="0.2"/>
    <n v="1.2527999999999997"/>
    <n v="1.0527999999999997"/>
    <x v="1"/>
    <m/>
  </r>
  <r>
    <n v="1153"/>
    <s v="Standard Class"/>
    <x v="1"/>
    <s v="Reno"/>
    <s v="Nevada"/>
    <x v="1"/>
    <x v="1"/>
    <s v="O-102"/>
    <x v="6"/>
    <s v="Crayola Anti Dust Chalk, 12/Pack"/>
    <n v="3.64"/>
    <n v="300"/>
    <n v="1.82"/>
    <n v="2"/>
    <n v="0"/>
    <n v="1.6379999999999999"/>
    <n v="1.6379999999999999"/>
    <x v="0"/>
    <m/>
  </r>
  <r>
    <n v="1154"/>
    <s v="Standard Class"/>
    <x v="1"/>
    <s v="Reno"/>
    <s v="Nevada"/>
    <x v="1"/>
    <x v="1"/>
    <s v="O-102"/>
    <x v="8"/>
    <s v="Lock-Up Easel 'Spel-Binder'"/>
    <n v="159.768"/>
    <n v="1050"/>
    <n v="22.824000000000002"/>
    <n v="7"/>
    <n v="0.2"/>
    <n v="53.921700000000008"/>
    <n v="53.721700000000006"/>
    <x v="2"/>
    <m/>
  </r>
  <r>
    <n v="1155"/>
    <s v="First Class"/>
    <x v="2"/>
    <s v="Harrisonburg"/>
    <s v="Virginia"/>
    <x v="0"/>
    <x v="1"/>
    <s v="O-102"/>
    <x v="4"/>
    <s v="SAFCO Commercial Wire Shelving, 72h"/>
    <n v="122.48"/>
    <n v="300"/>
    <n v="61.24"/>
    <n v="2"/>
    <n v="0"/>
    <n v="0"/>
    <n v="0"/>
    <x v="0"/>
    <m/>
  </r>
  <r>
    <n v="1156"/>
    <s v="First Class"/>
    <x v="2"/>
    <s v="Harrisonburg"/>
    <s v="Virginia"/>
    <x v="0"/>
    <x v="0"/>
    <s v="F-101"/>
    <x v="3"/>
    <s v="Chromcraft 48&quot; x 96&quot; Racetrack Double Pedestal Table"/>
    <n v="2244.48"/>
    <n v="1050"/>
    <n v="320.64"/>
    <n v="7"/>
    <n v="0"/>
    <n v="493.78559999999993"/>
    <n v="493.78559999999993"/>
    <x v="2"/>
    <m/>
  </r>
  <r>
    <n v="1157"/>
    <s v="First Class"/>
    <x v="2"/>
    <s v="Harrisonburg"/>
    <s v="Virginia"/>
    <x v="0"/>
    <x v="1"/>
    <s v="O-102"/>
    <x v="8"/>
    <s v="Wilson Jones Century Plastic Molded Ring Binders"/>
    <n v="62.31"/>
    <n v="450"/>
    <n v="20.77"/>
    <n v="3"/>
    <n v="0"/>
    <n v="29.285699999999999"/>
    <n v="29.285699999999999"/>
    <x v="0"/>
    <m/>
  </r>
  <r>
    <n v="1158"/>
    <s v="First Class"/>
    <x v="2"/>
    <s v="Harrisonburg"/>
    <s v="Virginia"/>
    <x v="0"/>
    <x v="0"/>
    <s v="F-101"/>
    <x v="3"/>
    <s v="Hon Practical Foundations 30 x 60 Training Table, Light Gray/Charcoal"/>
    <n v="455.1"/>
    <n v="300"/>
    <n v="227.55"/>
    <n v="2"/>
    <n v="0"/>
    <n v="100.12200000000001"/>
    <n v="100.12200000000001"/>
    <x v="0"/>
    <m/>
  </r>
  <r>
    <n v="1159"/>
    <s v="Second Class"/>
    <x v="1"/>
    <s v="Los Angeles"/>
    <s v="California"/>
    <x v="1"/>
    <x v="0"/>
    <s v="F-101"/>
    <x v="1"/>
    <s v="Hon Deluxe Fabric Upholstered Stacking Chairs"/>
    <n v="195.184"/>
    <n v="150"/>
    <n v="195.184"/>
    <n v="1"/>
    <n v="0.2"/>
    <n v="19.518400000000007"/>
    <n v="19.318400000000008"/>
    <x v="0"/>
    <m/>
  </r>
  <r>
    <n v="1160"/>
    <s v="Standard Class"/>
    <x v="0"/>
    <s v="Minneapolis"/>
    <s v="Minnesota"/>
    <x v="2"/>
    <x v="1"/>
    <s v="O-102"/>
    <x v="9"/>
    <s v="Belkin 325VA UPS Surge Protector, 6'"/>
    <n v="362.94"/>
    <n v="450"/>
    <n v="120.98"/>
    <n v="3"/>
    <n v="0"/>
    <n v="90.735000000000014"/>
    <n v="90.735000000000014"/>
    <x v="0"/>
    <m/>
  </r>
  <r>
    <n v="1161"/>
    <s v="Standard Class"/>
    <x v="0"/>
    <s v="Minneapolis"/>
    <s v="Minnesota"/>
    <x v="2"/>
    <x v="1"/>
    <s v="O-102"/>
    <x v="8"/>
    <s v="Avery Binding System Hidden Tab Executive Style Index Sets"/>
    <n v="11.54"/>
    <n v="300"/>
    <n v="5.77"/>
    <n v="2"/>
    <n v="0"/>
    <n v="5.77"/>
    <n v="5.77"/>
    <x v="0"/>
    <m/>
  </r>
  <r>
    <n v="1162"/>
    <s v="Second Class"/>
    <x v="0"/>
    <s v="Escondido"/>
    <s v="California"/>
    <x v="1"/>
    <x v="1"/>
    <s v="O-102"/>
    <x v="6"/>
    <s v="BOSTON Model 1800 Electric Pencil Sharpeners, Putty/Woodgrain"/>
    <n v="53.94"/>
    <n v="450"/>
    <n v="17.98"/>
    <n v="3"/>
    <n v="0"/>
    <n v="15.642599999999995"/>
    <n v="15.642599999999995"/>
    <x v="0"/>
    <m/>
  </r>
  <r>
    <n v="1163"/>
    <s v="Standard Class"/>
    <x v="2"/>
    <s v="New York City"/>
    <s v="New York"/>
    <x v="3"/>
    <x v="2"/>
    <s v="T-103"/>
    <x v="7"/>
    <s v="PowerGen Dual USB Car Charger"/>
    <n v="9.99"/>
    <n v="150"/>
    <n v="9.99"/>
    <n v="1"/>
    <n v="0"/>
    <n v="4.5953999999999997"/>
    <n v="4.5953999999999997"/>
    <x v="0"/>
    <m/>
  </r>
  <r>
    <n v="1164"/>
    <s v="Standard Class"/>
    <x v="2"/>
    <s v="New York City"/>
    <s v="New York"/>
    <x v="3"/>
    <x v="1"/>
    <s v="O-102"/>
    <x v="8"/>
    <s v="Ibico Laser Imprintable Binding System Covers"/>
    <n v="125.76"/>
    <n v="450"/>
    <n v="41.92"/>
    <n v="3"/>
    <n v="0.2"/>
    <n v="40.872"/>
    <n v="40.671999999999997"/>
    <x v="0"/>
    <m/>
  </r>
  <r>
    <n v="1165"/>
    <s v="Standard Class"/>
    <x v="2"/>
    <s v="New York City"/>
    <s v="New York"/>
    <x v="3"/>
    <x v="1"/>
    <s v="O-102"/>
    <x v="8"/>
    <s v="Cardinal HOLDit! Binder Insert Strips,Extra Strips"/>
    <n v="25.32"/>
    <n v="750"/>
    <n v="5.0640000000000001"/>
    <n v="5"/>
    <n v="0.2"/>
    <n v="9.1785000000000014"/>
    <n v="8.9785000000000021"/>
    <x v="1"/>
    <m/>
  </r>
  <r>
    <n v="1166"/>
    <s v="Standard Class"/>
    <x v="0"/>
    <s v="Jackson"/>
    <s v="Michigan"/>
    <x v="2"/>
    <x v="1"/>
    <s v="O-102"/>
    <x v="8"/>
    <s v="Fellowes Binding Cases"/>
    <n v="46.8"/>
    <n v="600"/>
    <n v="11.7"/>
    <n v="4"/>
    <n v="0"/>
    <n v="21.059999999999995"/>
    <n v="21.059999999999995"/>
    <x v="1"/>
    <m/>
  </r>
  <r>
    <n v="1167"/>
    <s v="Same Day"/>
    <x v="0"/>
    <s v="Seattle"/>
    <s v="Washington"/>
    <x v="1"/>
    <x v="2"/>
    <s v="T-103"/>
    <x v="11"/>
    <s v="Logitech K350 2.4Ghz Wireless Keyboard"/>
    <n v="447.93"/>
    <n v="1350"/>
    <n v="49.77"/>
    <n v="9"/>
    <n v="0"/>
    <n v="49.272299999999987"/>
    <n v="49.272299999999987"/>
    <x v="2"/>
    <m/>
  </r>
  <r>
    <n v="1168"/>
    <s v="Second Class"/>
    <x v="0"/>
    <s v="New York City"/>
    <s v="New York"/>
    <x v="3"/>
    <x v="0"/>
    <s v="F-101"/>
    <x v="5"/>
    <s v="C-Line Cubicle Keepers Polyproplyene Holder w/Velcro Back, 8-1/2x11, 25/Bx"/>
    <n v="109.48"/>
    <n v="300"/>
    <n v="54.74"/>
    <n v="2"/>
    <n v="0"/>
    <n v="33.938800000000001"/>
    <n v="33.938800000000001"/>
    <x v="0"/>
    <m/>
  </r>
  <r>
    <n v="1169"/>
    <s v="Second Class"/>
    <x v="0"/>
    <s v="New York City"/>
    <s v="New York"/>
    <x v="3"/>
    <x v="1"/>
    <s v="O-102"/>
    <x v="4"/>
    <s v="Safco Industrial Wire Shelving System"/>
    <n v="272.94"/>
    <n v="450"/>
    <n v="90.98"/>
    <n v="3"/>
    <n v="0"/>
    <n v="0"/>
    <n v="0"/>
    <x v="0"/>
    <m/>
  </r>
  <r>
    <n v="1170"/>
    <s v="Second Class"/>
    <x v="0"/>
    <s v="New York City"/>
    <s v="New York"/>
    <x v="3"/>
    <x v="1"/>
    <s v="O-102"/>
    <x v="10"/>
    <s v="Xerox 1996"/>
    <n v="19.440000000000001"/>
    <n v="450"/>
    <n v="6.48"/>
    <n v="3"/>
    <n v="0"/>
    <n v="9.3312000000000008"/>
    <n v="9.3312000000000008"/>
    <x v="0"/>
    <m/>
  </r>
  <r>
    <n v="1171"/>
    <s v="Second Class"/>
    <x v="0"/>
    <s v="New York City"/>
    <s v="New York"/>
    <x v="3"/>
    <x v="1"/>
    <s v="O-102"/>
    <x v="4"/>
    <s v="Iris Project Case"/>
    <n v="31.92"/>
    <n v="600"/>
    <n v="7.98"/>
    <n v="4"/>
    <n v="0"/>
    <n v="8.299199999999999"/>
    <n v="8.299199999999999"/>
    <x v="1"/>
    <m/>
  </r>
  <r>
    <n v="1172"/>
    <s v="Standard Class"/>
    <x v="0"/>
    <s v="Royal Oak"/>
    <s v="Michigan"/>
    <x v="2"/>
    <x v="1"/>
    <s v="O-102"/>
    <x v="10"/>
    <s v="Geographics Note Cards, Blank, White, 8 1/2&quot; x 11&quot;"/>
    <n v="22.38"/>
    <n v="300"/>
    <n v="11.19"/>
    <n v="2"/>
    <n v="0"/>
    <n v="10.7424"/>
    <n v="10.7424"/>
    <x v="0"/>
    <m/>
  </r>
  <r>
    <n v="1173"/>
    <s v="Standard Class"/>
    <x v="0"/>
    <s v="Los Angeles"/>
    <s v="California"/>
    <x v="1"/>
    <x v="1"/>
    <s v="O-102"/>
    <x v="8"/>
    <s v="ACCOHIDE Binder by Acco"/>
    <n v="16.520000000000003"/>
    <n v="750"/>
    <n v="3.3040000000000007"/>
    <n v="5"/>
    <n v="0.2"/>
    <n v="5.5754999999999999"/>
    <n v="5.3754999999999997"/>
    <x v="1"/>
    <m/>
  </r>
  <r>
    <n v="1174"/>
    <s v="Standard Class"/>
    <x v="0"/>
    <s v="Bloomington"/>
    <s v="Illinois"/>
    <x v="2"/>
    <x v="1"/>
    <s v="O-102"/>
    <x v="8"/>
    <s v="GBC Instant Report Kit"/>
    <n v="5.1759999999999984"/>
    <n v="600"/>
    <n v="1.2939999999999996"/>
    <n v="4"/>
    <n v="0.8"/>
    <n v="-7.7640000000000011"/>
    <n v="-8.5640000000000018"/>
    <x v="1"/>
    <m/>
  </r>
  <r>
    <n v="1175"/>
    <s v="First Class"/>
    <x v="1"/>
    <s v="New York City"/>
    <s v="New York"/>
    <x v="3"/>
    <x v="1"/>
    <s v="O-102"/>
    <x v="8"/>
    <s v="Avery 3 1/2&quot; Diskette Storage Pages, 10/Pack"/>
    <n v="50.112000000000002"/>
    <n v="900"/>
    <n v="8.3520000000000003"/>
    <n v="6"/>
    <n v="0.2"/>
    <n v="16.2864"/>
    <n v="16.086400000000001"/>
    <x v="1"/>
    <m/>
  </r>
  <r>
    <n v="1176"/>
    <s v="Standard Class"/>
    <x v="2"/>
    <s v="Concord"/>
    <s v="New Hampshire"/>
    <x v="3"/>
    <x v="1"/>
    <s v="O-102"/>
    <x v="14"/>
    <s v="Acme Forged Steel Scissors with Black Enamel Handles"/>
    <n v="27.93"/>
    <n v="450"/>
    <n v="9.31"/>
    <n v="3"/>
    <n v="0"/>
    <n v="8.0996999999999986"/>
    <n v="8.0996999999999986"/>
    <x v="0"/>
    <m/>
  </r>
  <r>
    <n v="1177"/>
    <s v="Second Class"/>
    <x v="2"/>
    <s v="Los Angeles"/>
    <s v="California"/>
    <x v="1"/>
    <x v="1"/>
    <s v="O-102"/>
    <x v="2"/>
    <s v="Staple-on labels"/>
    <n v="11.56"/>
    <n v="600"/>
    <n v="2.89"/>
    <n v="4"/>
    <n v="0"/>
    <n v="5.4332000000000003"/>
    <n v="5.4332000000000003"/>
    <x v="1"/>
    <m/>
  </r>
  <r>
    <n v="1178"/>
    <s v="Standard Class"/>
    <x v="0"/>
    <s v="Rockville"/>
    <s v="Maryland"/>
    <x v="3"/>
    <x v="0"/>
    <s v="F-101"/>
    <x v="1"/>
    <s v="Harbour Creations Steel Folding Chair"/>
    <n v="172.5"/>
    <n v="300"/>
    <n v="86.25"/>
    <n v="2"/>
    <n v="0"/>
    <n v="51.749999999999986"/>
    <n v="51.749999999999986"/>
    <x v="0"/>
    <m/>
  </r>
  <r>
    <n v="1179"/>
    <s v="Standard Class"/>
    <x v="0"/>
    <s v="Rockville"/>
    <s v="Maryland"/>
    <x v="3"/>
    <x v="2"/>
    <s v="T-103"/>
    <x v="7"/>
    <s v="JBL Micro Wireless Portable Bluetooth Speaker"/>
    <n v="179.97"/>
    <n v="450"/>
    <n v="59.99"/>
    <n v="3"/>
    <n v="0"/>
    <n v="44.992500000000007"/>
    <n v="44.992500000000007"/>
    <x v="0"/>
    <m/>
  </r>
  <r>
    <n v="1180"/>
    <s v="Second Class"/>
    <x v="2"/>
    <s v="Houston"/>
    <s v="Texas"/>
    <x v="2"/>
    <x v="2"/>
    <s v="T-103"/>
    <x v="11"/>
    <s v="Plantronics S12 Corded Telephone Headset System"/>
    <n v="258.69600000000003"/>
    <n v="450"/>
    <n v="86.232000000000014"/>
    <n v="3"/>
    <n v="0.2"/>
    <n v="64.674000000000007"/>
    <n v="64.474000000000004"/>
    <x v="0"/>
    <m/>
  </r>
  <r>
    <n v="1181"/>
    <s v="Standard Class"/>
    <x v="0"/>
    <s v="Lakewood"/>
    <s v="New Jersey"/>
    <x v="3"/>
    <x v="2"/>
    <s v="T-103"/>
    <x v="7"/>
    <s v="Wireless Extenders zBoost YX545 SOHO Signal Booster"/>
    <n v="1322.93"/>
    <n v="1050"/>
    <n v="188.99"/>
    <n v="7"/>
    <n v="0"/>
    <n v="357.19110000000001"/>
    <n v="357.19110000000001"/>
    <x v="2"/>
    <m/>
  </r>
  <r>
    <n v="1182"/>
    <s v="Standard Class"/>
    <x v="0"/>
    <s v="Lakewood"/>
    <s v="New Jersey"/>
    <x v="3"/>
    <x v="1"/>
    <s v="O-102"/>
    <x v="6"/>
    <s v="OIC #2 Pencils, Medium Soft"/>
    <n v="3.76"/>
    <n v="300"/>
    <n v="1.88"/>
    <n v="2"/>
    <n v="0"/>
    <n v="1.0903999999999998"/>
    <n v="1.0903999999999998"/>
    <x v="0"/>
    <m/>
  </r>
  <r>
    <n v="1183"/>
    <s v="First Class"/>
    <x v="0"/>
    <s v="Jacksonville"/>
    <s v="North Carolina"/>
    <x v="0"/>
    <x v="1"/>
    <s v="O-102"/>
    <x v="12"/>
    <s v="Tyvek  Top-Opening Peel &amp; Seel Envelopes, Plain White"/>
    <n v="21.744"/>
    <n v="150"/>
    <n v="21.744"/>
    <n v="1"/>
    <n v="0.2"/>
    <n v="7.3385999999999996"/>
    <n v="7.1385999999999994"/>
    <x v="0"/>
    <m/>
  </r>
  <r>
    <n v="1184"/>
    <s v="First Class"/>
    <x v="0"/>
    <s v="Jacksonville"/>
    <s v="North Carolina"/>
    <x v="0"/>
    <x v="2"/>
    <s v="T-103"/>
    <x v="7"/>
    <s v="Sannysis Cute Owl Design Soft Skin Case Cover for Samsung Galaxy S4"/>
    <n v="7.92"/>
    <n v="750"/>
    <n v="1.5840000000000001"/>
    <n v="5"/>
    <n v="0.2"/>
    <n v="0.69300000000000006"/>
    <n v="0.49300000000000005"/>
    <x v="1"/>
    <m/>
  </r>
  <r>
    <n v="1185"/>
    <s v="Standard Class"/>
    <x v="1"/>
    <s v="Seattle"/>
    <s v="Washington"/>
    <x v="1"/>
    <x v="1"/>
    <s v="O-102"/>
    <x v="8"/>
    <s v="Peel &amp; Stick Add-On Corner Pockets"/>
    <n v="12.096000000000002"/>
    <n v="1050"/>
    <n v="1.7280000000000002"/>
    <n v="7"/>
    <n v="0.2"/>
    <n v="4.2335999999999991"/>
    <n v="4.033599999999999"/>
    <x v="2"/>
    <m/>
  </r>
  <r>
    <n v="1186"/>
    <s v="Standard Class"/>
    <x v="1"/>
    <s v="Seattle"/>
    <s v="Washington"/>
    <x v="1"/>
    <x v="1"/>
    <s v="O-102"/>
    <x v="4"/>
    <s v="Carina 42&quot;Hx23 3/4&quot;W Media Storage Unit"/>
    <n v="485.88"/>
    <n v="900"/>
    <n v="80.98"/>
    <n v="6"/>
    <n v="0"/>
    <n v="9.7176000000000329"/>
    <n v="9.7176000000000329"/>
    <x v="1"/>
    <m/>
  </r>
  <r>
    <n v="1187"/>
    <s v="Standard Class"/>
    <x v="1"/>
    <s v="Seattle"/>
    <s v="Washington"/>
    <x v="1"/>
    <x v="1"/>
    <s v="O-102"/>
    <x v="10"/>
    <s v="Xerox 220"/>
    <n v="25.92"/>
    <n v="600"/>
    <n v="6.48"/>
    <n v="4"/>
    <n v="0"/>
    <n v="12.441600000000001"/>
    <n v="12.441600000000001"/>
    <x v="1"/>
    <m/>
  </r>
  <r>
    <n v="1188"/>
    <s v="Standard Class"/>
    <x v="1"/>
    <s v="Seattle"/>
    <s v="Washington"/>
    <x v="1"/>
    <x v="1"/>
    <s v="O-102"/>
    <x v="4"/>
    <s v="Recycled Data-Pak for Archival Bound Computer Printouts, 12-1/2 x 12-1/2 x 16"/>
    <n v="197.58"/>
    <n v="300"/>
    <n v="98.79"/>
    <n v="2"/>
    <n v="0"/>
    <n v="53.346599999999995"/>
    <n v="53.346599999999995"/>
    <x v="0"/>
    <m/>
  </r>
  <r>
    <n v="1189"/>
    <s v="Second Class"/>
    <x v="2"/>
    <s v="Los Angeles"/>
    <s v="California"/>
    <x v="1"/>
    <x v="1"/>
    <s v="O-102"/>
    <x v="9"/>
    <s v="Kensington 6 Outlet Guardian Standard Surge Protector"/>
    <n v="81.92"/>
    <n v="600"/>
    <n v="20.48"/>
    <n v="4"/>
    <n v="0"/>
    <n v="22.118400000000001"/>
    <n v="22.118400000000001"/>
    <x v="1"/>
    <m/>
  </r>
  <r>
    <n v="1190"/>
    <s v="Second Class"/>
    <x v="2"/>
    <s v="Los Angeles"/>
    <s v="California"/>
    <x v="1"/>
    <x v="2"/>
    <s v="T-103"/>
    <x v="7"/>
    <s v="Toshiba IPT2010-SD IP Telephone"/>
    <n v="889.53600000000006"/>
    <n v="1200"/>
    <n v="111.19200000000001"/>
    <n v="8"/>
    <n v="0.2"/>
    <n v="66.715199999999982"/>
    <n v="66.515199999999979"/>
    <x v="2"/>
    <m/>
  </r>
  <r>
    <n v="1191"/>
    <s v="Second Class"/>
    <x v="2"/>
    <s v="Los Angeles"/>
    <s v="California"/>
    <x v="1"/>
    <x v="0"/>
    <s v="F-101"/>
    <x v="1"/>
    <s v="GuestStacker Chair with Chrome Finish Legs"/>
    <n v="892.22400000000005"/>
    <n v="450"/>
    <n v="297.40800000000002"/>
    <n v="3"/>
    <n v="0.2"/>
    <n v="89.222400000000022"/>
    <n v="89.022400000000019"/>
    <x v="0"/>
    <m/>
  </r>
  <r>
    <n v="1192"/>
    <s v="Second Class"/>
    <x v="2"/>
    <s v="Los Angeles"/>
    <s v="California"/>
    <x v="1"/>
    <x v="1"/>
    <s v="O-102"/>
    <x v="10"/>
    <s v="Xerox 1908"/>
    <n v="223.92"/>
    <n v="600"/>
    <n v="55.98"/>
    <n v="4"/>
    <n v="0"/>
    <n v="109.7208"/>
    <n v="109.7208"/>
    <x v="1"/>
    <m/>
  </r>
  <r>
    <n v="1193"/>
    <s v="Second Class"/>
    <x v="2"/>
    <s v="Los Angeles"/>
    <s v="California"/>
    <x v="1"/>
    <x v="1"/>
    <s v="O-102"/>
    <x v="10"/>
    <s v="Xerox 1924"/>
    <n v="23.12"/>
    <n v="600"/>
    <n v="5.78"/>
    <n v="4"/>
    <n v="0"/>
    <n v="11.328800000000001"/>
    <n v="11.328800000000001"/>
    <x v="1"/>
    <m/>
  </r>
  <r>
    <n v="1194"/>
    <s v="Same Day"/>
    <x v="1"/>
    <s v="Coral Springs"/>
    <s v="Florida"/>
    <x v="0"/>
    <x v="1"/>
    <s v="O-102"/>
    <x v="10"/>
    <s v="Xerox 21"/>
    <n v="15.552000000000003"/>
    <n v="450"/>
    <n v="5.1840000000000011"/>
    <n v="3"/>
    <n v="0.2"/>
    <n v="5.4432"/>
    <n v="5.2431999999999999"/>
    <x v="0"/>
    <m/>
  </r>
  <r>
    <n v="1195"/>
    <s v="Same Day"/>
    <x v="1"/>
    <s v="Coral Springs"/>
    <s v="Florida"/>
    <x v="0"/>
    <x v="0"/>
    <s v="F-101"/>
    <x v="5"/>
    <s v="Ultra Door Push Plate"/>
    <n v="15.712000000000002"/>
    <n v="600"/>
    <n v="3.9280000000000004"/>
    <n v="4"/>
    <n v="0.2"/>
    <n v="2.553199999999999"/>
    <n v="2.3531999999999988"/>
    <x v="1"/>
    <m/>
  </r>
  <r>
    <n v="1196"/>
    <s v="Same Day"/>
    <x v="1"/>
    <s v="Coral Springs"/>
    <s v="Florida"/>
    <x v="0"/>
    <x v="1"/>
    <s v="O-102"/>
    <x v="4"/>
    <s v="Decoflex Hanging Personal Folder File, Blue"/>
    <n v="24.672000000000001"/>
    <n v="300"/>
    <n v="12.336"/>
    <n v="2"/>
    <n v="0.2"/>
    <n v="2.1588000000000021"/>
    <n v="1.9588000000000021"/>
    <x v="0"/>
    <m/>
  </r>
  <r>
    <n v="1197"/>
    <s v="Same Day"/>
    <x v="1"/>
    <s v="Coral Springs"/>
    <s v="Florida"/>
    <x v="0"/>
    <x v="0"/>
    <s v="F-101"/>
    <x v="5"/>
    <s v="Tenex &quot;The Solids&quot; Textured Chair Mats"/>
    <n v="55.967999999999996"/>
    <n v="150"/>
    <n v="55.967999999999996"/>
    <n v="1"/>
    <n v="0.2"/>
    <n v="-2.098800000000006"/>
    <n v="-2.2988000000000062"/>
    <x v="0"/>
    <m/>
  </r>
  <r>
    <n v="1198"/>
    <s v="Standard Class"/>
    <x v="0"/>
    <s v="Houston"/>
    <s v="Texas"/>
    <x v="2"/>
    <x v="2"/>
    <s v="T-103"/>
    <x v="11"/>
    <s v="Kensington Orbit Wireless Mobile Trackball for PC and Mac"/>
    <n v="431.92800000000005"/>
    <n v="1350"/>
    <n v="47.992000000000004"/>
    <n v="9"/>
    <n v="0.2"/>
    <n v="64.789199999999951"/>
    <n v="64.589199999999948"/>
    <x v="2"/>
    <m/>
  </r>
  <r>
    <n v="1199"/>
    <s v="Standard Class"/>
    <x v="0"/>
    <s v="Houston"/>
    <s v="Texas"/>
    <x v="2"/>
    <x v="0"/>
    <s v="F-101"/>
    <x v="1"/>
    <s v="Global Chrome Stack Chair"/>
    <n v="95.983999999999995"/>
    <n v="600"/>
    <n v="23.995999999999999"/>
    <n v="4"/>
    <n v="0.3"/>
    <n v="-4.1135999999999981"/>
    <n v="-4.413599999999998"/>
    <x v="1"/>
    <m/>
  </r>
  <r>
    <n v="1200"/>
    <s v="Standard Class"/>
    <x v="0"/>
    <s v="Houston"/>
    <s v="Texas"/>
    <x v="2"/>
    <x v="1"/>
    <s v="O-102"/>
    <x v="8"/>
    <s v="GBC DocuBind P400 Electric Binding System"/>
    <n v="1088.7919999999997"/>
    <n v="600"/>
    <n v="272.19799999999992"/>
    <n v="4"/>
    <n v="0.8"/>
    <n v="-1850.9464000000007"/>
    <n v="-1851.7464000000007"/>
    <x v="1"/>
    <m/>
  </r>
  <r>
    <n v="1201"/>
    <s v="Standard Class"/>
    <x v="1"/>
    <s v="Denver"/>
    <s v="Colorado"/>
    <x v="1"/>
    <x v="0"/>
    <s v="F-101"/>
    <x v="1"/>
    <s v="Hon GuestStacker Chair"/>
    <n v="544.00800000000004"/>
    <n v="450"/>
    <n v="181.33600000000001"/>
    <n v="3"/>
    <n v="0.2"/>
    <n v="40.800600000000003"/>
    <n v="40.6006"/>
    <x v="0"/>
    <m/>
  </r>
  <r>
    <n v="1202"/>
    <s v="Standard Class"/>
    <x v="1"/>
    <s v="Denver"/>
    <s v="Colorado"/>
    <x v="1"/>
    <x v="1"/>
    <s v="O-102"/>
    <x v="8"/>
    <s v="Round Ring Binders"/>
    <n v="1.8720000000000003"/>
    <n v="450"/>
    <n v="0.62400000000000011"/>
    <n v="3"/>
    <n v="0.7"/>
    <n v="-1.4352"/>
    <n v="-2.1352000000000002"/>
    <x v="0"/>
    <m/>
  </r>
  <r>
    <n v="1203"/>
    <s v="Standard Class"/>
    <x v="1"/>
    <s v="Denver"/>
    <s v="Colorado"/>
    <x v="1"/>
    <x v="0"/>
    <s v="F-101"/>
    <x v="1"/>
    <s v="Hon 4700 Series Mobuis Mid-Back Task Chairs with Adjustable Arms"/>
    <n v="854.35200000000009"/>
    <n v="450"/>
    <n v="284.78400000000005"/>
    <n v="3"/>
    <n v="0.2"/>
    <n v="10.679399999999873"/>
    <n v="10.479399999999874"/>
    <x v="0"/>
    <m/>
  </r>
  <r>
    <n v="1204"/>
    <s v="Standard Class"/>
    <x v="1"/>
    <s v="Denver"/>
    <s v="Colorado"/>
    <x v="1"/>
    <x v="1"/>
    <s v="O-102"/>
    <x v="4"/>
    <s v="Sauder Facets Collection Locker/File Cabinet, Sky Alder Finish"/>
    <n v="593.5680000000001"/>
    <n v="300"/>
    <n v="296.78400000000005"/>
    <n v="2"/>
    <n v="0.2"/>
    <n v="0"/>
    <n v="-0.2"/>
    <x v="0"/>
    <m/>
  </r>
  <r>
    <n v="1205"/>
    <s v="Standard Class"/>
    <x v="1"/>
    <s v="Denver"/>
    <s v="Colorado"/>
    <x v="1"/>
    <x v="1"/>
    <s v="O-102"/>
    <x v="4"/>
    <s v="Fellowes Strictly Business Drawer File, Letter/Legal Size"/>
    <n v="338.04"/>
    <n v="450"/>
    <n v="112.68"/>
    <n v="3"/>
    <n v="0.2"/>
    <n v="-33.804000000000002"/>
    <n v="-34.004000000000005"/>
    <x v="0"/>
    <m/>
  </r>
  <r>
    <n v="1206"/>
    <s v="First Class"/>
    <x v="0"/>
    <s v="Charlotte"/>
    <s v="North Carolina"/>
    <x v="0"/>
    <x v="2"/>
    <s v="T-103"/>
    <x v="7"/>
    <s v="Nortel Networks T7316 E Nt8 B27"/>
    <n v="271.95999999999998"/>
    <n v="750"/>
    <n v="54.391999999999996"/>
    <n v="5"/>
    <n v="0.2"/>
    <n v="16.997500000000016"/>
    <n v="16.797500000000017"/>
    <x v="1"/>
    <m/>
  </r>
  <r>
    <n v="1207"/>
    <s v="Second Class"/>
    <x v="1"/>
    <s v="New York City"/>
    <s v="New York"/>
    <x v="3"/>
    <x v="1"/>
    <s v="O-102"/>
    <x v="4"/>
    <s v="Personal Folder Holder, Ebony"/>
    <n v="11.21"/>
    <n v="150"/>
    <n v="11.21"/>
    <n v="1"/>
    <n v="0"/>
    <n v="3.3629999999999995"/>
    <n v="3.3629999999999995"/>
    <x v="0"/>
    <m/>
  </r>
  <r>
    <n v="1208"/>
    <s v="Second Class"/>
    <x v="1"/>
    <s v="New York City"/>
    <s v="New York"/>
    <x v="3"/>
    <x v="1"/>
    <s v="O-102"/>
    <x v="8"/>
    <s v="Acco Hanging Data Binders"/>
    <n v="9.1440000000000001"/>
    <n v="450"/>
    <n v="3.048"/>
    <n v="3"/>
    <n v="0.2"/>
    <n v="3.2003999999999997"/>
    <n v="3.0003999999999995"/>
    <x v="0"/>
    <m/>
  </r>
  <r>
    <n v="1209"/>
    <s v="Second Class"/>
    <x v="1"/>
    <s v="New York City"/>
    <s v="New York"/>
    <x v="3"/>
    <x v="1"/>
    <s v="O-102"/>
    <x v="13"/>
    <s v="Ideal Clamps"/>
    <n v="14.069999999999999"/>
    <n v="1050"/>
    <n v="2.0099999999999998"/>
    <n v="7"/>
    <n v="0"/>
    <n v="6.8942999999999994"/>
    <n v="6.8942999999999994"/>
    <x v="2"/>
    <m/>
  </r>
  <r>
    <n v="1210"/>
    <s v="Second Class"/>
    <x v="1"/>
    <s v="New York City"/>
    <s v="New York"/>
    <x v="3"/>
    <x v="1"/>
    <s v="O-102"/>
    <x v="6"/>
    <s v="Newell 315"/>
    <n v="41.86"/>
    <n v="1050"/>
    <n v="5.9799999999999995"/>
    <n v="7"/>
    <n v="0"/>
    <n v="10.465"/>
    <n v="10.465"/>
    <x v="2"/>
    <m/>
  </r>
  <r>
    <n v="1211"/>
    <s v="Second Class"/>
    <x v="1"/>
    <s v="New York City"/>
    <s v="New York"/>
    <x v="3"/>
    <x v="1"/>
    <s v="O-102"/>
    <x v="8"/>
    <s v="Pressboard Data Binders by Wilson Jones"/>
    <n v="8.5440000000000005"/>
    <n v="300"/>
    <n v="4.2720000000000002"/>
    <n v="2"/>
    <n v="0.2"/>
    <n v="2.8835999999999995"/>
    <n v="2.6835999999999993"/>
    <x v="0"/>
    <m/>
  </r>
  <r>
    <n v="1212"/>
    <s v="Second Class"/>
    <x v="1"/>
    <s v="New York City"/>
    <s v="New York"/>
    <x v="3"/>
    <x v="0"/>
    <s v="F-101"/>
    <x v="0"/>
    <s v="O'Sullivan 2-Door Barrister Bookcase in Odessa Pine"/>
    <n v="579.13599999999997"/>
    <n v="600"/>
    <n v="144.78399999999999"/>
    <n v="4"/>
    <n v="0.2"/>
    <n v="21.717599999999948"/>
    <n v="21.517599999999948"/>
    <x v="1"/>
    <m/>
  </r>
  <r>
    <n v="1213"/>
    <s v="Standard Class"/>
    <x v="1"/>
    <s v="Philadelphia"/>
    <s v="Pennsylvania"/>
    <x v="3"/>
    <x v="0"/>
    <s v="F-101"/>
    <x v="1"/>
    <s v="Global Low Back Tilter Chair"/>
    <n v="141.37199999999999"/>
    <n v="300"/>
    <n v="70.685999999999993"/>
    <n v="2"/>
    <n v="0.3"/>
    <n v="-48.470400000000019"/>
    <n v="-48.770400000000016"/>
    <x v="0"/>
    <m/>
  </r>
  <r>
    <n v="1214"/>
    <s v="Standard Class"/>
    <x v="1"/>
    <s v="Philadelphia"/>
    <s v="Pennsylvania"/>
    <x v="3"/>
    <x v="1"/>
    <s v="O-102"/>
    <x v="8"/>
    <s v="Wilson Jones Standard D-Ring Binders"/>
    <n v="3.036"/>
    <n v="300"/>
    <n v="1.518"/>
    <n v="2"/>
    <n v="0.7"/>
    <n v="-2.3275999999999994"/>
    <n v="-3.0275999999999996"/>
    <x v="0"/>
    <m/>
  </r>
  <r>
    <n v="1215"/>
    <s v="Standard Class"/>
    <x v="1"/>
    <s v="Philadelphia"/>
    <s v="Pennsylvania"/>
    <x v="3"/>
    <x v="1"/>
    <s v="O-102"/>
    <x v="8"/>
    <s v="GBC Prepunched Paper, 19-Hole, for Binding Systems, 24-lb"/>
    <n v="4.503000000000001"/>
    <n v="150"/>
    <n v="4.503000000000001"/>
    <n v="1"/>
    <n v="0.7"/>
    <n v="-3.6024000000000012"/>
    <n v="-4.3024000000000013"/>
    <x v="0"/>
    <m/>
  </r>
  <r>
    <n v="1216"/>
    <s v="Standard Class"/>
    <x v="1"/>
    <s v="Philadelphia"/>
    <s v="Pennsylvania"/>
    <x v="3"/>
    <x v="1"/>
    <s v="O-102"/>
    <x v="6"/>
    <s v="Quartet Omega Colored Chalk, 12/Pack"/>
    <n v="4.6719999999999997"/>
    <n v="150"/>
    <n v="4.6719999999999997"/>
    <n v="1"/>
    <n v="0.2"/>
    <n v="1.5767999999999998"/>
    <n v="1.3767999999999998"/>
    <x v="0"/>
    <m/>
  </r>
  <r>
    <n v="1217"/>
    <s v="Standard Class"/>
    <x v="1"/>
    <s v="Philadelphia"/>
    <s v="Pennsylvania"/>
    <x v="3"/>
    <x v="2"/>
    <s v="T-103"/>
    <x v="11"/>
    <s v="Microsoft Sculpt Comfort Mouse"/>
    <n v="95.88000000000001"/>
    <n v="450"/>
    <n v="31.960000000000004"/>
    <n v="3"/>
    <n v="0.2"/>
    <n v="28.764000000000006"/>
    <n v="28.564000000000007"/>
    <x v="0"/>
    <m/>
  </r>
  <r>
    <n v="1218"/>
    <s v="Standard Class"/>
    <x v="1"/>
    <s v="Philadelphia"/>
    <s v="Pennsylvania"/>
    <x v="3"/>
    <x v="0"/>
    <s v="F-101"/>
    <x v="5"/>
    <s v="Eldon Expressions Punched Metal &amp; Wood Desk Accessories, Pewter &amp; Cherry"/>
    <n v="17.024000000000001"/>
    <n v="300"/>
    <n v="8.5120000000000005"/>
    <n v="2"/>
    <n v="0.2"/>
    <n v="1.7024000000000008"/>
    <n v="1.5024000000000008"/>
    <x v="0"/>
    <m/>
  </r>
  <r>
    <n v="1219"/>
    <s v="Standard Class"/>
    <x v="1"/>
    <s v="Philadelphia"/>
    <s v="Pennsylvania"/>
    <x v="3"/>
    <x v="2"/>
    <s v="T-103"/>
    <x v="11"/>
    <s v="Plantronics S12 Corded Telephone Headset System"/>
    <n v="258.69600000000003"/>
    <n v="450"/>
    <n v="86.232000000000014"/>
    <n v="3"/>
    <n v="0.2"/>
    <n v="64.674000000000007"/>
    <n v="64.474000000000004"/>
    <x v="0"/>
    <m/>
  </r>
  <r>
    <n v="1220"/>
    <s v="Standard Class"/>
    <x v="1"/>
    <s v="Philadelphia"/>
    <s v="Pennsylvania"/>
    <x v="3"/>
    <x v="2"/>
    <s v="T-103"/>
    <x v="7"/>
    <s v="Samsung Galaxy Note 2"/>
    <n v="1931.9579999999999"/>
    <n v="1050"/>
    <n v="275.99399999999997"/>
    <n v="7"/>
    <n v="0.4"/>
    <n v="-386.3915999999997"/>
    <n v="-386.79159999999968"/>
    <x v="2"/>
    <m/>
  </r>
  <r>
    <n v="1221"/>
    <s v="Standard Class"/>
    <x v="2"/>
    <s v="Los Angeles"/>
    <s v="California"/>
    <x v="1"/>
    <x v="1"/>
    <s v="O-102"/>
    <x v="4"/>
    <s v="Fellowes Super Stor/Drawer"/>
    <n v="249.75"/>
    <n v="1350"/>
    <n v="27.75"/>
    <n v="9"/>
    <n v="0"/>
    <n v="44.954999999999977"/>
    <n v="44.954999999999977"/>
    <x v="2"/>
    <m/>
  </r>
  <r>
    <n v="1222"/>
    <s v="Standard Class"/>
    <x v="2"/>
    <s v="Los Angeles"/>
    <s v="California"/>
    <x v="1"/>
    <x v="2"/>
    <s v="T-103"/>
    <x v="7"/>
    <s v="GE DSL Phone Line Filter"/>
    <n v="255.93600000000004"/>
    <n v="1200"/>
    <n v="31.992000000000004"/>
    <n v="8"/>
    <n v="0.2"/>
    <n v="28.792799999999971"/>
    <n v="28.592799999999972"/>
    <x v="2"/>
    <m/>
  </r>
  <r>
    <n v="1223"/>
    <s v="First Class"/>
    <x v="0"/>
    <s v="New York City"/>
    <s v="New York"/>
    <x v="3"/>
    <x v="0"/>
    <s v="F-101"/>
    <x v="5"/>
    <s v="Eldon Delta Triangular Chair Mat, 52&quot; x 58&quot;, Clear"/>
    <n v="113.78999999999999"/>
    <n v="450"/>
    <n v="37.93"/>
    <n v="3"/>
    <n v="0"/>
    <n v="20.482199999999992"/>
    <n v="20.482199999999992"/>
    <x v="0"/>
    <m/>
  </r>
  <r>
    <n v="1224"/>
    <s v="First Class"/>
    <x v="0"/>
    <s v="New York City"/>
    <s v="New York"/>
    <x v="3"/>
    <x v="2"/>
    <s v="T-103"/>
    <x v="11"/>
    <s v="Enermax Aurora Lite Keyboard"/>
    <n v="78.150000000000006"/>
    <n v="150"/>
    <n v="78.150000000000006"/>
    <n v="1"/>
    <n v="0"/>
    <n v="34.38600000000001"/>
    <n v="34.38600000000001"/>
    <x v="0"/>
    <m/>
  </r>
  <r>
    <n v="1225"/>
    <s v="First Class"/>
    <x v="0"/>
    <s v="New York City"/>
    <s v="New York"/>
    <x v="3"/>
    <x v="1"/>
    <s v="O-102"/>
    <x v="8"/>
    <s v="Peel &amp; Stick Add-On Corner Pockets"/>
    <n v="1.7280000000000002"/>
    <n v="150"/>
    <n v="1.7280000000000002"/>
    <n v="1"/>
    <n v="0.2"/>
    <n v="0.60479999999999989"/>
    <n v="0.40479999999999988"/>
    <x v="0"/>
    <m/>
  </r>
  <r>
    <n v="1226"/>
    <s v="First Class"/>
    <x v="0"/>
    <s v="New York City"/>
    <s v="New York"/>
    <x v="3"/>
    <x v="1"/>
    <s v="O-102"/>
    <x v="10"/>
    <s v="Easy-staple paper"/>
    <n v="40.56"/>
    <n v="600"/>
    <n v="10.14"/>
    <n v="4"/>
    <n v="0"/>
    <n v="19.874400000000001"/>
    <n v="19.874400000000001"/>
    <x v="1"/>
    <m/>
  </r>
  <r>
    <n v="1227"/>
    <s v="First Class"/>
    <x v="0"/>
    <s v="New York City"/>
    <s v="New York"/>
    <x v="3"/>
    <x v="1"/>
    <s v="O-102"/>
    <x v="4"/>
    <s v="Carina Media Storage Towers in Natural &amp; Black"/>
    <n v="182.94"/>
    <n v="450"/>
    <n v="60.98"/>
    <n v="3"/>
    <n v="0"/>
    <n v="3.6587999999999994"/>
    <n v="3.6587999999999994"/>
    <x v="0"/>
    <m/>
  </r>
  <r>
    <n v="1228"/>
    <s v="First Class"/>
    <x v="0"/>
    <s v="New York City"/>
    <s v="New York"/>
    <x v="3"/>
    <x v="1"/>
    <s v="O-102"/>
    <x v="4"/>
    <s v="Fellowes Econo/Stor Drawers"/>
    <n v="193.86"/>
    <n v="300"/>
    <n v="96.93"/>
    <n v="2"/>
    <n v="0"/>
    <n v="11.631599999999992"/>
    <n v="11.631599999999992"/>
    <x v="0"/>
    <m/>
  </r>
  <r>
    <n v="1229"/>
    <s v="Standard Class"/>
    <x v="0"/>
    <s v="Los Angeles"/>
    <s v="California"/>
    <x v="1"/>
    <x v="1"/>
    <s v="O-102"/>
    <x v="12"/>
    <s v="#10- 4 1/8&quot; x 9 1/2&quot; Security-Tint Envelopes"/>
    <n v="15.28"/>
    <n v="300"/>
    <n v="7.64"/>
    <n v="2"/>
    <n v="0"/>
    <n v="7.4871999999999996"/>
    <n v="7.4871999999999996"/>
    <x v="0"/>
    <m/>
  </r>
  <r>
    <n v="1230"/>
    <s v="Standard Class"/>
    <x v="0"/>
    <s v="Los Angeles"/>
    <s v="California"/>
    <x v="1"/>
    <x v="0"/>
    <s v="F-101"/>
    <x v="5"/>
    <s v="Dax Clear Box Frame"/>
    <n v="8.73"/>
    <n v="150"/>
    <n v="8.73"/>
    <n v="1"/>
    <n v="0"/>
    <n v="2.9681999999999995"/>
    <n v="2.9681999999999995"/>
    <x v="0"/>
    <m/>
  </r>
  <r>
    <n v="1231"/>
    <s v="Standard Class"/>
    <x v="0"/>
    <s v="Los Angeles"/>
    <s v="California"/>
    <x v="1"/>
    <x v="1"/>
    <s v="O-102"/>
    <x v="6"/>
    <s v="SANFORD Liquid Accent Tank-Style Highlighters"/>
    <n v="5.68"/>
    <n v="300"/>
    <n v="2.84"/>
    <n v="2"/>
    <n v="0"/>
    <n v="1.7607999999999997"/>
    <n v="1.7607999999999997"/>
    <x v="0"/>
    <m/>
  </r>
  <r>
    <n v="1232"/>
    <s v="Second Class"/>
    <x v="0"/>
    <s v="Buffalo"/>
    <s v="New York"/>
    <x v="3"/>
    <x v="1"/>
    <s v="O-102"/>
    <x v="6"/>
    <s v="Design Ebony Sketching Pencil"/>
    <n v="2.78"/>
    <n v="300"/>
    <n v="1.39"/>
    <n v="2"/>
    <n v="0"/>
    <n v="0.72279999999999989"/>
    <n v="0.72279999999999989"/>
    <x v="0"/>
    <m/>
  </r>
  <r>
    <n v="1233"/>
    <s v="Second Class"/>
    <x v="0"/>
    <s v="Buffalo"/>
    <s v="New York"/>
    <x v="3"/>
    <x v="1"/>
    <s v="O-102"/>
    <x v="12"/>
    <s v="Blue String-Tie &amp; Button Interoffice Envelopes, 10 x 13"/>
    <n v="79.959999999999994"/>
    <n v="300"/>
    <n v="39.979999999999997"/>
    <n v="2"/>
    <n v="0"/>
    <n v="35.981999999999992"/>
    <n v="35.981999999999992"/>
    <x v="0"/>
    <m/>
  </r>
  <r>
    <n v="1234"/>
    <s v="First Class"/>
    <x v="1"/>
    <s v="Cincinnati"/>
    <s v="Ohio"/>
    <x v="3"/>
    <x v="2"/>
    <s v="T-103"/>
    <x v="16"/>
    <s v="Canon Imageclass D680 Copier / Fax"/>
    <n v="839.98799999999994"/>
    <n v="300"/>
    <n v="419.99399999999997"/>
    <n v="2"/>
    <n v="0.4"/>
    <n v="69.99899999999991"/>
    <n v="69.598999999999904"/>
    <x v="0"/>
    <m/>
  </r>
  <r>
    <n v="1235"/>
    <s v="Same Day"/>
    <x v="0"/>
    <s v="Boynton Beach"/>
    <s v="Florida"/>
    <x v="0"/>
    <x v="0"/>
    <s v="F-101"/>
    <x v="5"/>
    <s v="24-Hour Round Wall Clock"/>
    <n v="47.952000000000005"/>
    <n v="450"/>
    <n v="15.984000000000002"/>
    <n v="3"/>
    <n v="0.2"/>
    <n v="13.786200000000006"/>
    <n v="13.586200000000007"/>
    <x v="0"/>
    <m/>
  </r>
  <r>
    <n v="1236"/>
    <s v="Same Day"/>
    <x v="0"/>
    <s v="Boynton Beach"/>
    <s v="Florida"/>
    <x v="0"/>
    <x v="1"/>
    <s v="O-102"/>
    <x v="8"/>
    <s v="Large Capacity Hanging Post Binders"/>
    <n v="37.425000000000004"/>
    <n v="750"/>
    <n v="7.4850000000000012"/>
    <n v="5"/>
    <n v="0.7"/>
    <n v="-29.940000000000012"/>
    <n v="-30.640000000000011"/>
    <x v="1"/>
    <m/>
  </r>
  <r>
    <n v="1237"/>
    <s v="Same Day"/>
    <x v="0"/>
    <s v="Boynton Beach"/>
    <s v="Florida"/>
    <x v="0"/>
    <x v="0"/>
    <s v="F-101"/>
    <x v="5"/>
    <s v="Eldon Radial Chair Mat for Low to Medium Pile Carpets"/>
    <n v="63.967999999999996"/>
    <n v="300"/>
    <n v="31.983999999999998"/>
    <n v="2"/>
    <n v="0.2"/>
    <n v="0"/>
    <n v="-0.2"/>
    <x v="0"/>
    <m/>
  </r>
  <r>
    <n v="1238"/>
    <s v="Same Day"/>
    <x v="0"/>
    <s v="Boynton Beach"/>
    <s v="Florida"/>
    <x v="0"/>
    <x v="0"/>
    <s v="F-101"/>
    <x v="5"/>
    <s v="Howard Miller 13-1/2&quot; Diameter Rosebrook Wall Clock"/>
    <n v="165.048"/>
    <n v="450"/>
    <n v="55.015999999999998"/>
    <n v="3"/>
    <n v="0.2"/>
    <n v="41.262"/>
    <n v="41.061999999999998"/>
    <x v="0"/>
    <m/>
  </r>
  <r>
    <n v="1239"/>
    <s v="Standard Class"/>
    <x v="0"/>
    <s v="Seattle"/>
    <s v="Washington"/>
    <x v="1"/>
    <x v="0"/>
    <s v="F-101"/>
    <x v="5"/>
    <s v="Eldon Image Series Desk Accessories, Ebony"/>
    <n v="12.35"/>
    <n v="150"/>
    <n v="12.35"/>
    <n v="1"/>
    <n v="0"/>
    <n v="5.4340000000000002"/>
    <n v="5.4340000000000002"/>
    <x v="0"/>
    <m/>
  </r>
  <r>
    <n v="1240"/>
    <s v="Standard Class"/>
    <x v="0"/>
    <s v="Seattle"/>
    <s v="Washington"/>
    <x v="1"/>
    <x v="1"/>
    <s v="O-102"/>
    <x v="6"/>
    <s v="Sanford 52201 APSCO Electric Pencil Sharpener"/>
    <n v="40.97"/>
    <n v="150"/>
    <n v="40.97"/>
    <n v="1"/>
    <n v="0"/>
    <n v="10.652200000000001"/>
    <n v="10.652200000000001"/>
    <x v="0"/>
    <m/>
  </r>
  <r>
    <n v="1241"/>
    <s v="Standard Class"/>
    <x v="0"/>
    <s v="Seattle"/>
    <s v="Washington"/>
    <x v="1"/>
    <x v="1"/>
    <s v="O-102"/>
    <x v="13"/>
    <s v="Vinyl Coated Wire Paper Clips in Organizer Box, 800/Box"/>
    <n v="22.96"/>
    <n v="300"/>
    <n v="11.48"/>
    <n v="2"/>
    <n v="0"/>
    <n v="10.7912"/>
    <n v="10.7912"/>
    <x v="0"/>
    <m/>
  </r>
  <r>
    <n v="1242"/>
    <s v="Standard Class"/>
    <x v="2"/>
    <s v="New York City"/>
    <s v="New York"/>
    <x v="3"/>
    <x v="2"/>
    <s v="T-103"/>
    <x v="7"/>
    <s v="Samsung Replacement EH64AVFWE Premium Headset"/>
    <n v="22"/>
    <n v="600"/>
    <n v="5.5"/>
    <n v="4"/>
    <n v="0"/>
    <n v="5.5"/>
    <n v="5.5"/>
    <x v="1"/>
    <m/>
  </r>
  <r>
    <n v="1243"/>
    <s v="Standard Class"/>
    <x v="0"/>
    <s v="New York City"/>
    <s v="New York"/>
    <x v="3"/>
    <x v="1"/>
    <s v="O-102"/>
    <x v="8"/>
    <s v="GBC DocuBind P100 Manual Binding Machine"/>
    <n v="398.35199999999998"/>
    <n v="450"/>
    <n v="132.78399999999999"/>
    <n v="3"/>
    <n v="0.2"/>
    <n v="124.48499999999999"/>
    <n v="124.28499999999998"/>
    <x v="0"/>
    <m/>
  </r>
  <r>
    <n v="1244"/>
    <s v="Standard Class"/>
    <x v="0"/>
    <s v="New York City"/>
    <s v="New York"/>
    <x v="3"/>
    <x v="1"/>
    <s v="O-102"/>
    <x v="13"/>
    <s v="Advantus Push Pins"/>
    <n v="8.7200000000000006"/>
    <n v="600"/>
    <n v="2.1800000000000002"/>
    <n v="4"/>
    <n v="0"/>
    <n v="3.5752000000000006"/>
    <n v="3.5752000000000006"/>
    <x v="1"/>
    <m/>
  </r>
  <r>
    <n v="1245"/>
    <s v="Standard Class"/>
    <x v="0"/>
    <s v="Gulfport"/>
    <s v="Mississippi"/>
    <x v="0"/>
    <x v="1"/>
    <s v="O-102"/>
    <x v="12"/>
    <s v="Fashion Color Clasp Envelopes"/>
    <n v="48.69"/>
    <n v="1350"/>
    <n v="5.41"/>
    <n v="9"/>
    <n v="0"/>
    <n v="23.8581"/>
    <n v="23.8581"/>
    <x v="2"/>
    <m/>
  </r>
  <r>
    <n v="1246"/>
    <s v="Second Class"/>
    <x v="0"/>
    <s v="Fresno"/>
    <s v="California"/>
    <x v="1"/>
    <x v="0"/>
    <s v="F-101"/>
    <x v="3"/>
    <s v="Hon Non-Folding Utility Tables"/>
    <n v="764.6880000000001"/>
    <n v="900"/>
    <n v="127.44800000000002"/>
    <n v="6"/>
    <n v="0.2"/>
    <n v="95.585999999999899"/>
    <n v="95.385999999999896"/>
    <x v="1"/>
    <m/>
  </r>
  <r>
    <n v="1247"/>
    <s v="Second Class"/>
    <x v="0"/>
    <s v="Fresno"/>
    <s v="California"/>
    <x v="1"/>
    <x v="0"/>
    <s v="F-101"/>
    <x v="3"/>
    <s v="Bretford Rectangular Conference Table Tops"/>
    <n v="3610.848"/>
    <n v="1800"/>
    <n v="300.904"/>
    <n v="12"/>
    <n v="0.2"/>
    <n v="135.4068000000002"/>
    <n v="135.20680000000021"/>
    <x v="2"/>
    <m/>
  </r>
  <r>
    <n v="1248"/>
    <s v="Second Class"/>
    <x v="0"/>
    <s v="Fresno"/>
    <s v="California"/>
    <x v="1"/>
    <x v="0"/>
    <s v="F-101"/>
    <x v="0"/>
    <s v="Bestar Classic Bookcase"/>
    <n v="254.97449999999998"/>
    <n v="450"/>
    <n v="84.991499999999988"/>
    <n v="3"/>
    <n v="0.15"/>
    <n v="11.998799999999989"/>
    <n v="11.848799999999988"/>
    <x v="0"/>
    <m/>
  </r>
  <r>
    <n v="1249"/>
    <s v="Standard Class"/>
    <x v="0"/>
    <s v="New York City"/>
    <s v="New York"/>
    <x v="3"/>
    <x v="1"/>
    <s v="O-102"/>
    <x v="6"/>
    <s v="Staples in misc. colors"/>
    <n v="38.82"/>
    <n v="900"/>
    <n v="6.47"/>
    <n v="6"/>
    <n v="0"/>
    <n v="17.468999999999998"/>
    <n v="17.468999999999998"/>
    <x v="1"/>
    <m/>
  </r>
  <r>
    <n v="1250"/>
    <s v="Standard Class"/>
    <x v="0"/>
    <s v="New York City"/>
    <s v="New York"/>
    <x v="3"/>
    <x v="0"/>
    <s v="F-101"/>
    <x v="1"/>
    <s v="Office Star - Contemporary Swivel Chair with Padded Adjustable Arms and Flex Back"/>
    <n v="1141.9379999999999"/>
    <n v="1350"/>
    <n v="126.88199999999999"/>
    <n v="9"/>
    <n v="0.1"/>
    <n v="139.57019999999989"/>
    <n v="139.47019999999989"/>
    <x v="2"/>
    <m/>
  </r>
  <r>
    <n v="1251"/>
    <s v="Standard Class"/>
    <x v="0"/>
    <s v="New York City"/>
    <s v="New York"/>
    <x v="3"/>
    <x v="1"/>
    <s v="O-102"/>
    <x v="9"/>
    <s v="Kensington 7 Outlet MasterPiece HOMEOFFICE Power Control Center"/>
    <n v="1704.56"/>
    <n v="1950"/>
    <n v="131.12"/>
    <n v="13"/>
    <n v="0"/>
    <n v="511.36799999999999"/>
    <n v="511.36799999999999"/>
    <x v="2"/>
    <m/>
  </r>
  <r>
    <n v="1252"/>
    <s v="Standard Class"/>
    <x v="0"/>
    <s v="New York City"/>
    <s v="New York"/>
    <x v="3"/>
    <x v="1"/>
    <s v="O-102"/>
    <x v="6"/>
    <s v="Sanford Pocket Accent Highlighters"/>
    <n v="3.2"/>
    <n v="300"/>
    <n v="1.6"/>
    <n v="2"/>
    <n v="0"/>
    <n v="1.3760000000000003"/>
    <n v="1.3760000000000003"/>
    <x v="0"/>
    <m/>
  </r>
  <r>
    <n v="1253"/>
    <s v="Standard Class"/>
    <x v="0"/>
    <s v="Milwaukee"/>
    <s v="Wisconsin"/>
    <x v="2"/>
    <x v="2"/>
    <s v="T-103"/>
    <x v="7"/>
    <s v="Mitel MiVoice 5330e IP Phone"/>
    <n v="1099.96"/>
    <n v="600"/>
    <n v="274.99"/>
    <n v="4"/>
    <n v="0"/>
    <n v="285.9896"/>
    <n v="285.9896"/>
    <x v="1"/>
    <m/>
  </r>
  <r>
    <n v="1254"/>
    <s v="Standard Class"/>
    <x v="2"/>
    <s v="Chester"/>
    <s v="Pennsylvania"/>
    <x v="3"/>
    <x v="1"/>
    <s v="O-102"/>
    <x v="6"/>
    <s v="Newell 337"/>
    <n v="5.2480000000000002"/>
    <n v="300"/>
    <n v="2.6240000000000001"/>
    <n v="2"/>
    <n v="0.2"/>
    <n v="0.59039999999999915"/>
    <n v="0.39039999999999914"/>
    <x v="0"/>
    <m/>
  </r>
  <r>
    <n v="1255"/>
    <s v="Standard Class"/>
    <x v="2"/>
    <s v="Chester"/>
    <s v="Pennsylvania"/>
    <x v="3"/>
    <x v="2"/>
    <s v="T-103"/>
    <x v="7"/>
    <s v="Cisco SPA525G2 IP Phone - Wireless"/>
    <n v="35.909999999999997"/>
    <n v="450"/>
    <n v="11.969999999999999"/>
    <n v="3"/>
    <n v="0.4"/>
    <n v="-8.3790000000000031"/>
    <n v="-8.7790000000000035"/>
    <x v="0"/>
    <m/>
  </r>
  <r>
    <n v="1256"/>
    <s v="Standard Class"/>
    <x v="2"/>
    <s v="Chester"/>
    <s v="Pennsylvania"/>
    <x v="3"/>
    <x v="0"/>
    <s v="F-101"/>
    <x v="5"/>
    <s v="Westinghouse Clip-On Gooseneck Lamps"/>
    <n v="6.6959999999999997"/>
    <n v="150"/>
    <n v="6.6959999999999997"/>
    <n v="1"/>
    <n v="0.2"/>
    <n v="0.50219999999999976"/>
    <n v="0.30219999999999975"/>
    <x v="0"/>
    <m/>
  </r>
  <r>
    <n v="1257"/>
    <s v="Standard Class"/>
    <x v="2"/>
    <s v="Chester"/>
    <s v="Pennsylvania"/>
    <x v="3"/>
    <x v="0"/>
    <s v="F-101"/>
    <x v="5"/>
    <s v="Howard Miller Distant Time Traveler Alarm Clock"/>
    <n v="43.872000000000007"/>
    <n v="300"/>
    <n v="21.936000000000003"/>
    <n v="2"/>
    <n v="0.2"/>
    <n v="11.516399999999999"/>
    <n v="11.3164"/>
    <x v="0"/>
    <m/>
  </r>
  <r>
    <n v="1258"/>
    <s v="Second Class"/>
    <x v="2"/>
    <s v="Charlotte"/>
    <s v="North Carolina"/>
    <x v="0"/>
    <x v="1"/>
    <s v="O-102"/>
    <x v="8"/>
    <s v="GBC Linen Binding Covers"/>
    <n v="27.882000000000005"/>
    <n v="450"/>
    <n v="9.2940000000000023"/>
    <n v="3"/>
    <n v="0.7"/>
    <n v="-20.446799999999996"/>
    <n v="-21.146799999999995"/>
    <x v="0"/>
    <m/>
  </r>
  <r>
    <n v="1259"/>
    <s v="Second Class"/>
    <x v="2"/>
    <s v="Charlotte"/>
    <s v="North Carolina"/>
    <x v="0"/>
    <x v="1"/>
    <s v="O-102"/>
    <x v="4"/>
    <s v="Tennsco Double-Tier Lockers"/>
    <n v="540.048"/>
    <n v="450"/>
    <n v="180.01599999999999"/>
    <n v="3"/>
    <n v="0.2"/>
    <n v="-47.254199999999997"/>
    <n v="-47.4542"/>
    <x v="0"/>
    <m/>
  </r>
  <r>
    <n v="1260"/>
    <s v="Second Class"/>
    <x v="2"/>
    <s v="Charlotte"/>
    <s v="North Carolina"/>
    <x v="0"/>
    <x v="2"/>
    <s v="T-103"/>
    <x v="11"/>
    <s v="Microsoft Sculpt Comfort Mouse"/>
    <n v="255.68000000000004"/>
    <n v="1200"/>
    <n v="31.960000000000004"/>
    <n v="8"/>
    <n v="0.2"/>
    <n v="76.704000000000008"/>
    <n v="76.504000000000005"/>
    <x v="2"/>
    <m/>
  </r>
  <r>
    <n v="1261"/>
    <s v="Standard Class"/>
    <x v="0"/>
    <s v="Jacksonville"/>
    <s v="Florida"/>
    <x v="0"/>
    <x v="2"/>
    <s v="T-103"/>
    <x v="7"/>
    <s v="Wilson SignalBoost 841262 DB PRO Amplifier Kit"/>
    <n v="863.87999999999988"/>
    <n v="450"/>
    <n v="287.95999999999998"/>
    <n v="3"/>
    <n v="0.2"/>
    <n v="107.98499999999996"/>
    <n v="107.78499999999995"/>
    <x v="0"/>
    <m/>
  </r>
  <r>
    <n v="1262"/>
    <s v="Standard Class"/>
    <x v="1"/>
    <s v="Greenville"/>
    <s v="North Carolina"/>
    <x v="0"/>
    <x v="1"/>
    <s v="O-102"/>
    <x v="8"/>
    <s v="XtraLife ClearVue Slant-D Ring Binder, White, 3&quot;"/>
    <n v="17.616000000000003"/>
    <n v="600"/>
    <n v="4.4040000000000008"/>
    <n v="4"/>
    <n v="0.7"/>
    <n v="-14.0928"/>
    <n v="-14.7928"/>
    <x v="1"/>
    <m/>
  </r>
  <r>
    <n v="1263"/>
    <s v="Second Class"/>
    <x v="0"/>
    <s v="Long Beach"/>
    <s v="New York"/>
    <x v="3"/>
    <x v="1"/>
    <s v="O-102"/>
    <x v="8"/>
    <s v="Wilson Jones Active Use Binders"/>
    <n v="17.472000000000001"/>
    <n v="450"/>
    <n v="5.8240000000000007"/>
    <n v="3"/>
    <n v="0.2"/>
    <n v="6.3336000000000006"/>
    <n v="6.1336000000000004"/>
    <x v="0"/>
    <m/>
  </r>
  <r>
    <n v="1264"/>
    <s v="First Class"/>
    <x v="0"/>
    <s v="La Porte"/>
    <s v="Indiana"/>
    <x v="2"/>
    <x v="2"/>
    <s v="T-103"/>
    <x v="7"/>
    <s v="Plantronics Cordless Phone Headset with In-line Volume - M214C"/>
    <n v="69.900000000000006"/>
    <n v="300"/>
    <n v="34.950000000000003"/>
    <n v="2"/>
    <n v="0"/>
    <n v="18.873000000000005"/>
    <n v="18.873000000000005"/>
    <x v="0"/>
    <m/>
  </r>
  <r>
    <n v="1265"/>
    <s v="First Class"/>
    <x v="0"/>
    <s v="La Porte"/>
    <s v="Indiana"/>
    <x v="2"/>
    <x v="0"/>
    <s v="F-101"/>
    <x v="5"/>
    <s v="Westinghouse Clip-On Gooseneck Lamps"/>
    <n v="41.849999999999994"/>
    <n v="750"/>
    <n v="8.3699999999999992"/>
    <n v="5"/>
    <n v="0"/>
    <n v="10.880999999999998"/>
    <n v="10.880999999999998"/>
    <x v="1"/>
    <m/>
  </r>
  <r>
    <n v="1266"/>
    <s v="Standard Class"/>
    <x v="0"/>
    <s v="San Francisco"/>
    <s v="California"/>
    <x v="1"/>
    <x v="1"/>
    <s v="O-102"/>
    <x v="6"/>
    <s v="Pencil and Crayon Sharpener"/>
    <n v="6.57"/>
    <n v="450"/>
    <n v="2.19"/>
    <n v="3"/>
    <n v="0"/>
    <n v="1.7738999999999998"/>
    <n v="1.7738999999999998"/>
    <x v="0"/>
    <m/>
  </r>
  <r>
    <n v="1267"/>
    <s v="Standard Class"/>
    <x v="1"/>
    <s v="Los Angeles"/>
    <s v="California"/>
    <x v="1"/>
    <x v="1"/>
    <s v="O-102"/>
    <x v="4"/>
    <s v="Letter Size Cart"/>
    <n v="142.86000000000001"/>
    <n v="150"/>
    <n v="142.86000000000001"/>
    <n v="1"/>
    <n v="0"/>
    <n v="41.429399999999987"/>
    <n v="41.429399999999987"/>
    <x v="0"/>
    <m/>
  </r>
  <r>
    <n v="1268"/>
    <s v="Standard Class"/>
    <x v="1"/>
    <s v="Los Angeles"/>
    <s v="California"/>
    <x v="1"/>
    <x v="0"/>
    <s v="F-101"/>
    <x v="1"/>
    <s v="Global Value Mid-Back Manager's Chair, Gray"/>
    <n v="292.27200000000005"/>
    <n v="900"/>
    <n v="48.71200000000001"/>
    <n v="6"/>
    <n v="0.2"/>
    <n v="18.266999999999967"/>
    <n v="18.066999999999968"/>
    <x v="1"/>
    <m/>
  </r>
  <r>
    <n v="1269"/>
    <s v="Standard Class"/>
    <x v="1"/>
    <s v="Louisville"/>
    <s v="Colorado"/>
    <x v="1"/>
    <x v="0"/>
    <s v="F-101"/>
    <x v="5"/>
    <s v="Aluminum Document Frame"/>
    <n v="29.328000000000003"/>
    <n v="450"/>
    <n v="9.7760000000000016"/>
    <n v="3"/>
    <n v="0.2"/>
    <n v="3.665999999999995"/>
    <n v="3.4659999999999949"/>
    <x v="0"/>
    <m/>
  </r>
  <r>
    <n v="1270"/>
    <s v="Standard Class"/>
    <x v="0"/>
    <s v="Florence"/>
    <s v="Alabama"/>
    <x v="0"/>
    <x v="1"/>
    <s v="O-102"/>
    <x v="10"/>
    <s v="Ampad Phone Message Book, Recycled, 400 Message Capacity, 5 ¾” x 11”"/>
    <n v="12.48"/>
    <n v="300"/>
    <n v="6.24"/>
    <n v="2"/>
    <n v="0"/>
    <n v="5.6159999999999997"/>
    <n v="5.6159999999999997"/>
    <x v="0"/>
    <m/>
  </r>
  <r>
    <n v="1271"/>
    <s v="Standard Class"/>
    <x v="1"/>
    <s v="Chicago"/>
    <s v="Illinois"/>
    <x v="2"/>
    <x v="1"/>
    <s v="O-102"/>
    <x v="4"/>
    <s v="Fellowes Bankers Box Stor/Drawer Steel Plus"/>
    <n v="102.33600000000001"/>
    <n v="600"/>
    <n v="25.584000000000003"/>
    <n v="4"/>
    <n v="0.2"/>
    <n v="-12.792000000000002"/>
    <n v="-12.992000000000001"/>
    <x v="1"/>
    <m/>
  </r>
  <r>
    <n v="1272"/>
    <s v="Standard Class"/>
    <x v="1"/>
    <s v="Chicago"/>
    <s v="Illinois"/>
    <x v="2"/>
    <x v="1"/>
    <s v="O-102"/>
    <x v="9"/>
    <s v="Kensington 4 Outlet MasterPiece Compact Power Control Center"/>
    <n v="48.791999999999987"/>
    <n v="450"/>
    <n v="16.263999999999996"/>
    <n v="3"/>
    <n v="0.8"/>
    <n v="-126.85920000000002"/>
    <n v="-127.65920000000001"/>
    <x v="0"/>
    <m/>
  </r>
  <r>
    <n v="1273"/>
    <s v="Standard Class"/>
    <x v="1"/>
    <s v="Chicago"/>
    <s v="Illinois"/>
    <x v="2"/>
    <x v="1"/>
    <s v="O-102"/>
    <x v="8"/>
    <s v="Performers Binder/Pad Holder, Black"/>
    <n v="44.847999999999992"/>
    <n v="1200"/>
    <n v="5.605999999999999"/>
    <n v="8"/>
    <n v="0.8"/>
    <n v="-67.27200000000002"/>
    <n v="-68.072000000000017"/>
    <x v="2"/>
    <m/>
  </r>
  <r>
    <n v="1274"/>
    <s v="Same Day"/>
    <x v="0"/>
    <s v="Fort Worth"/>
    <s v="Texas"/>
    <x v="2"/>
    <x v="1"/>
    <s v="O-102"/>
    <x v="10"/>
    <s v="Xerox 212"/>
    <n v="10.368000000000002"/>
    <n v="300"/>
    <n v="5.1840000000000011"/>
    <n v="2"/>
    <n v="0.2"/>
    <n v="3.6288"/>
    <n v="3.4287999999999998"/>
    <x v="0"/>
    <m/>
  </r>
  <r>
    <n v="1275"/>
    <s v="Same Day"/>
    <x v="0"/>
    <s v="Fort Worth"/>
    <s v="Texas"/>
    <x v="2"/>
    <x v="0"/>
    <s v="F-101"/>
    <x v="1"/>
    <s v="Office Star Flex Back Scooter Chair with White Frame"/>
    <n v="388.42999999999995"/>
    <n v="750"/>
    <n v="77.685999999999993"/>
    <n v="5"/>
    <n v="0.3"/>
    <n v="-88.783999999999978"/>
    <n v="-89.083999999999975"/>
    <x v="1"/>
    <m/>
  </r>
  <r>
    <n v="1276"/>
    <s v="Same Day"/>
    <x v="0"/>
    <s v="Fort Worth"/>
    <s v="Texas"/>
    <x v="2"/>
    <x v="1"/>
    <s v="O-102"/>
    <x v="10"/>
    <s v="Universal Premium White Copier/Laser Paper (20Lb. and 87 Bright)"/>
    <n v="14.352000000000002"/>
    <n v="450"/>
    <n v="4.7840000000000007"/>
    <n v="3"/>
    <n v="0.2"/>
    <n v="5.2026000000000003"/>
    <n v="5.0026000000000002"/>
    <x v="0"/>
    <m/>
  </r>
  <r>
    <n v="1277"/>
    <s v="Same Day"/>
    <x v="0"/>
    <s v="Fort Worth"/>
    <s v="Texas"/>
    <x v="2"/>
    <x v="2"/>
    <s v="T-103"/>
    <x v="11"/>
    <s v="Logitech G13 Programmable Gameboard with LCD Display"/>
    <n v="63.991999999999997"/>
    <n v="150"/>
    <n v="63.991999999999997"/>
    <n v="1"/>
    <n v="0.2"/>
    <n v="-7.1990999999999961"/>
    <n v="-7.3990999999999962"/>
    <x v="0"/>
    <m/>
  </r>
  <r>
    <n v="1278"/>
    <s v="Standard Class"/>
    <x v="0"/>
    <s v="Houston"/>
    <s v="Texas"/>
    <x v="2"/>
    <x v="1"/>
    <s v="O-102"/>
    <x v="6"/>
    <s v="Panasonic KP-380BK Classic Electric Pencil Sharpener"/>
    <n v="86.352000000000004"/>
    <n v="450"/>
    <n v="28.784000000000002"/>
    <n v="3"/>
    <n v="0.2"/>
    <n v="5.3969999999999914"/>
    <n v="5.1969999999999912"/>
    <x v="0"/>
    <m/>
  </r>
  <r>
    <n v="1279"/>
    <s v="First Class"/>
    <x v="1"/>
    <s v="Macon"/>
    <s v="Georgia"/>
    <x v="0"/>
    <x v="2"/>
    <s v="T-103"/>
    <x v="11"/>
    <s v="Memorex Froggy Flash Drive 4 GB"/>
    <n v="32.97"/>
    <n v="450"/>
    <n v="10.99"/>
    <n v="3"/>
    <n v="0"/>
    <n v="12.8583"/>
    <n v="12.8583"/>
    <x v="0"/>
    <m/>
  </r>
  <r>
    <n v="1280"/>
    <s v="First Class"/>
    <x v="1"/>
    <s v="Macon"/>
    <s v="Georgia"/>
    <x v="0"/>
    <x v="2"/>
    <s v="T-103"/>
    <x v="11"/>
    <s v="Maxell 74 Minute CD-R Spindle, 50/Pack"/>
    <n v="83.88"/>
    <n v="600"/>
    <n v="20.97"/>
    <n v="4"/>
    <n v="0"/>
    <n v="30.196799999999996"/>
    <n v="30.196799999999996"/>
    <x v="1"/>
    <m/>
  </r>
  <r>
    <n v="1281"/>
    <s v="First Class"/>
    <x v="0"/>
    <s v="Cedar Rapids"/>
    <s v="Iowa"/>
    <x v="2"/>
    <x v="2"/>
    <s v="T-103"/>
    <x v="7"/>
    <s v="Geemarc AmpliPOWER60"/>
    <n v="278.39999999999998"/>
    <n v="450"/>
    <n v="92.8"/>
    <n v="3"/>
    <n v="0"/>
    <n v="80.735999999999976"/>
    <n v="80.735999999999976"/>
    <x v="0"/>
    <m/>
  </r>
  <r>
    <n v="1282"/>
    <s v="First Class"/>
    <x v="0"/>
    <s v="Jacksonville"/>
    <s v="Florida"/>
    <x v="0"/>
    <x v="1"/>
    <s v="O-102"/>
    <x v="2"/>
    <s v="Avery 48"/>
    <n v="15.120000000000001"/>
    <n v="450"/>
    <n v="5.04"/>
    <n v="3"/>
    <n v="0.2"/>
    <n v="4.9139999999999988"/>
    <n v="4.7139999999999986"/>
    <x v="0"/>
    <m/>
  </r>
  <r>
    <n v="1283"/>
    <s v="First Class"/>
    <x v="0"/>
    <s v="Jacksonville"/>
    <s v="Florida"/>
    <x v="0"/>
    <x v="1"/>
    <s v="O-102"/>
    <x v="8"/>
    <s v="Avery Arch Ring Binders"/>
    <n v="17.430000000000003"/>
    <n v="150"/>
    <n v="17.430000000000003"/>
    <n v="1"/>
    <n v="0.7"/>
    <n v="-13.363000000000003"/>
    <n v="-14.063000000000002"/>
    <x v="0"/>
    <m/>
  </r>
  <r>
    <n v="1284"/>
    <s v="First Class"/>
    <x v="0"/>
    <s v="Jacksonville"/>
    <s v="Florida"/>
    <x v="0"/>
    <x v="1"/>
    <s v="O-102"/>
    <x v="10"/>
    <s v="Xerox 1915"/>
    <n v="251.64"/>
    <n v="450"/>
    <n v="83.88"/>
    <n v="3"/>
    <n v="0.2"/>
    <n v="88.073999999999984"/>
    <n v="87.873999999999981"/>
    <x v="0"/>
    <m/>
  </r>
  <r>
    <n v="1285"/>
    <s v="Standard Class"/>
    <x v="0"/>
    <s v="Austin"/>
    <s v="Texas"/>
    <x v="2"/>
    <x v="1"/>
    <s v="O-102"/>
    <x v="8"/>
    <s v="Avery Reinforcements for Hole-Punch Pages"/>
    <n v="2.7719999999999994"/>
    <n v="1050"/>
    <n v="0.39599999999999991"/>
    <n v="7"/>
    <n v="0.8"/>
    <n v="-4.8510000000000009"/>
    <n v="-5.6510000000000007"/>
    <x v="2"/>
    <m/>
  </r>
  <r>
    <n v="1286"/>
    <s v="Standard Class"/>
    <x v="0"/>
    <s v="Providence"/>
    <s v="Rhode Island"/>
    <x v="3"/>
    <x v="1"/>
    <s v="O-102"/>
    <x v="4"/>
    <s v="Woodgrain Magazine Files by Perma"/>
    <n v="14.9"/>
    <n v="750"/>
    <n v="2.98"/>
    <n v="5"/>
    <n v="0"/>
    <n v="1.0429999999999984"/>
    <n v="1.0429999999999984"/>
    <x v="1"/>
    <m/>
  </r>
  <r>
    <n v="1287"/>
    <s v="Standard Class"/>
    <x v="2"/>
    <s v="New York City"/>
    <s v="New York"/>
    <x v="3"/>
    <x v="1"/>
    <s v="O-102"/>
    <x v="6"/>
    <s v="Colorific Watercolor Pencils"/>
    <n v="15.48"/>
    <n v="450"/>
    <n v="5.16"/>
    <n v="3"/>
    <n v="0"/>
    <n v="4.4891999999999985"/>
    <n v="4.4891999999999985"/>
    <x v="0"/>
    <m/>
  </r>
  <r>
    <n v="1288"/>
    <s v="Standard Class"/>
    <x v="1"/>
    <s v="New York City"/>
    <s v="New York"/>
    <x v="3"/>
    <x v="0"/>
    <s v="F-101"/>
    <x v="5"/>
    <s v="Luxo Economy Swing Arm Lamp"/>
    <n v="39.880000000000003"/>
    <n v="300"/>
    <n v="19.940000000000001"/>
    <n v="2"/>
    <n v="0"/>
    <n v="11.166400000000003"/>
    <n v="11.166400000000003"/>
    <x v="0"/>
    <m/>
  </r>
  <r>
    <n v="1289"/>
    <s v="Standard Class"/>
    <x v="1"/>
    <s v="New York City"/>
    <s v="New York"/>
    <x v="3"/>
    <x v="1"/>
    <s v="O-102"/>
    <x v="8"/>
    <s v="Acco Pressboard Covers with Storage Hooks, 9 1/2&quot; x 11&quot;, Executive Red"/>
    <n v="12.192"/>
    <n v="600"/>
    <n v="3.048"/>
    <n v="4"/>
    <n v="0.2"/>
    <n v="4.1147999999999989"/>
    <n v="3.9147999999999987"/>
    <x v="1"/>
    <m/>
  </r>
  <r>
    <n v="1290"/>
    <s v="Standard Class"/>
    <x v="1"/>
    <s v="New York City"/>
    <s v="New York"/>
    <x v="3"/>
    <x v="1"/>
    <s v="O-102"/>
    <x v="6"/>
    <s v="BIC Liqua Brite Liner"/>
    <n v="20.82"/>
    <n v="450"/>
    <n v="6.94"/>
    <n v="3"/>
    <n v="0"/>
    <n v="7.4952000000000005"/>
    <n v="7.4952000000000005"/>
    <x v="0"/>
    <m/>
  </r>
  <r>
    <n v="1291"/>
    <s v="First Class"/>
    <x v="2"/>
    <s v="San Francisco"/>
    <s v="California"/>
    <x v="1"/>
    <x v="1"/>
    <s v="O-102"/>
    <x v="8"/>
    <s v="ACCOHIDE 3-Ring Binder, Blue, 1&quot;"/>
    <n v="13.216000000000001"/>
    <n v="600"/>
    <n v="3.3040000000000003"/>
    <n v="4"/>
    <n v="0.2"/>
    <n v="4.4603999999999999"/>
    <n v="4.2603999999999997"/>
    <x v="1"/>
    <m/>
  </r>
  <r>
    <n v="1292"/>
    <s v="First Class"/>
    <x v="2"/>
    <s v="San Francisco"/>
    <s v="California"/>
    <x v="1"/>
    <x v="1"/>
    <s v="O-102"/>
    <x v="10"/>
    <s v="Xerox 1996"/>
    <n v="32.400000000000006"/>
    <n v="750"/>
    <n v="6.4800000000000013"/>
    <n v="5"/>
    <n v="0"/>
    <n v="15.552000000000001"/>
    <n v="15.552000000000001"/>
    <x v="1"/>
    <m/>
  </r>
  <r>
    <n v="1293"/>
    <s v="Standard Class"/>
    <x v="0"/>
    <s v="San Diego"/>
    <s v="California"/>
    <x v="1"/>
    <x v="1"/>
    <s v="O-102"/>
    <x v="14"/>
    <s v="Fiskars Softgrip Scissors"/>
    <n v="32.94"/>
    <n v="450"/>
    <n v="10.979999999999999"/>
    <n v="3"/>
    <n v="0"/>
    <n v="9.2232000000000021"/>
    <n v="9.2232000000000021"/>
    <x v="0"/>
    <m/>
  </r>
  <r>
    <n v="1294"/>
    <s v="Standard Class"/>
    <x v="0"/>
    <s v="San Diego"/>
    <s v="California"/>
    <x v="1"/>
    <x v="1"/>
    <s v="O-102"/>
    <x v="10"/>
    <s v="Xerox 1973"/>
    <n v="114.2"/>
    <n v="750"/>
    <n v="22.84"/>
    <n v="5"/>
    <n v="0"/>
    <n v="52.531999999999996"/>
    <n v="52.531999999999996"/>
    <x v="1"/>
    <m/>
  </r>
  <r>
    <n v="1295"/>
    <s v="Standard Class"/>
    <x v="0"/>
    <s v="San Diego"/>
    <s v="California"/>
    <x v="1"/>
    <x v="1"/>
    <s v="O-102"/>
    <x v="2"/>
    <s v="Avery 511"/>
    <n v="3.08"/>
    <n v="150"/>
    <n v="3.08"/>
    <n v="1"/>
    <n v="0"/>
    <n v="1.4783999999999999"/>
    <n v="1.4783999999999999"/>
    <x v="0"/>
    <m/>
  </r>
  <r>
    <n v="1296"/>
    <s v="Standard Class"/>
    <x v="0"/>
    <s v="Pueblo"/>
    <s v="Colorado"/>
    <x v="1"/>
    <x v="1"/>
    <s v="O-102"/>
    <x v="9"/>
    <s v="Kensington 4 Outlet MasterPiece Compact Power Control Center"/>
    <n v="845.72799999999995"/>
    <n v="1950"/>
    <n v="65.055999999999997"/>
    <n v="13"/>
    <n v="0.2"/>
    <n v="84.572799999999944"/>
    <n v="84.372799999999941"/>
    <x v="2"/>
    <m/>
  </r>
  <r>
    <n v="1297"/>
    <s v="Standard Class"/>
    <x v="1"/>
    <s v="Fairfield"/>
    <s v="California"/>
    <x v="1"/>
    <x v="1"/>
    <s v="O-102"/>
    <x v="8"/>
    <s v="Cardinal Slant-D Ring Binder, Heavy Gauge Vinyl"/>
    <n v="13.904"/>
    <n v="300"/>
    <n v="6.952"/>
    <n v="2"/>
    <n v="0.2"/>
    <n v="4.5187999999999997"/>
    <n v="4.3187999999999995"/>
    <x v="0"/>
    <m/>
  </r>
  <r>
    <n v="1298"/>
    <s v="Standard Class"/>
    <x v="1"/>
    <s v="Fairfield"/>
    <s v="California"/>
    <x v="1"/>
    <x v="1"/>
    <s v="O-102"/>
    <x v="8"/>
    <s v="GBC Binding covers"/>
    <n v="20.72"/>
    <n v="300"/>
    <n v="10.36"/>
    <n v="2"/>
    <n v="0.2"/>
    <n v="6.4749999999999979"/>
    <n v="6.2749999999999977"/>
    <x v="0"/>
    <m/>
  </r>
  <r>
    <n v="1299"/>
    <s v="Second Class"/>
    <x v="1"/>
    <s v="Saint Paul"/>
    <s v="Minnesota"/>
    <x v="2"/>
    <x v="2"/>
    <s v="T-103"/>
    <x v="7"/>
    <s v="Motorola HK250 Universal Bluetooth Headset"/>
    <n v="114.94999999999999"/>
    <n v="750"/>
    <n v="22.99"/>
    <n v="5"/>
    <n v="0"/>
    <n v="2.2990000000000066"/>
    <n v="2.2990000000000066"/>
    <x v="1"/>
    <m/>
  </r>
  <r>
    <n v="1300"/>
    <s v="First Class"/>
    <x v="0"/>
    <s v="San Francisco"/>
    <s v="California"/>
    <x v="1"/>
    <x v="1"/>
    <s v="O-102"/>
    <x v="4"/>
    <s v="Tenex Personal Project File with Scoop Front Design, Black"/>
    <n v="26.96"/>
    <n v="300"/>
    <n v="13.48"/>
    <n v="2"/>
    <n v="0"/>
    <n v="7.0095999999999989"/>
    <n v="7.0095999999999989"/>
    <x v="0"/>
    <m/>
  </r>
  <r>
    <n v="1301"/>
    <s v="Second Class"/>
    <x v="0"/>
    <s v="Springfield"/>
    <s v="Virginia"/>
    <x v="0"/>
    <x v="0"/>
    <s v="F-101"/>
    <x v="5"/>
    <s v="Electrix Architect's Clamp-On Swing Arm Lamp, Black"/>
    <n v="572.76"/>
    <n v="900"/>
    <n v="95.46"/>
    <n v="6"/>
    <n v="0"/>
    <n v="166.10039999999995"/>
    <n v="166.10039999999995"/>
    <x v="1"/>
    <m/>
  </r>
  <r>
    <n v="1302"/>
    <s v="Second Class"/>
    <x v="0"/>
    <s v="Springfield"/>
    <s v="Virginia"/>
    <x v="0"/>
    <x v="0"/>
    <s v="F-101"/>
    <x v="5"/>
    <s v="Electrix Architect's Clamp-On Swing Arm Lamp, Black"/>
    <n v="286.38"/>
    <n v="450"/>
    <n v="95.46"/>
    <n v="3"/>
    <n v="0"/>
    <n v="83.050199999999975"/>
    <n v="83.050199999999975"/>
    <x v="0"/>
    <m/>
  </r>
  <r>
    <n v="1303"/>
    <s v="Second Class"/>
    <x v="2"/>
    <s v="Arlington"/>
    <s v="Virginia"/>
    <x v="0"/>
    <x v="0"/>
    <s v="F-101"/>
    <x v="0"/>
    <s v="Sauder Cornerstone Collection Library"/>
    <n v="61.96"/>
    <n v="300"/>
    <n v="30.98"/>
    <n v="2"/>
    <n v="0"/>
    <n v="4.3371999999999957"/>
    <n v="4.3371999999999957"/>
    <x v="0"/>
    <m/>
  </r>
  <r>
    <n v="1304"/>
    <s v="Standard Class"/>
    <x v="0"/>
    <s v="Columbus"/>
    <s v="Georgia"/>
    <x v="0"/>
    <x v="0"/>
    <s v="F-101"/>
    <x v="5"/>
    <s v="Westinghouse Floor Lamp with Metal Mesh Shade, Black"/>
    <n v="23.99"/>
    <n v="150"/>
    <n v="23.99"/>
    <n v="1"/>
    <n v="0"/>
    <n v="5.5176999999999978"/>
    <n v="5.5176999999999978"/>
    <x v="0"/>
    <m/>
  </r>
  <r>
    <n v="1305"/>
    <s v="Standard Class"/>
    <x v="0"/>
    <s v="Columbus"/>
    <s v="Georgia"/>
    <x v="0"/>
    <x v="2"/>
    <s v="T-103"/>
    <x v="7"/>
    <s v="Pyle PMP37LED"/>
    <n v="287.96999999999997"/>
    <n v="450"/>
    <n v="95.99"/>
    <n v="3"/>
    <n v="0"/>
    <n v="77.751899999999992"/>
    <n v="77.751899999999992"/>
    <x v="0"/>
    <m/>
  </r>
  <r>
    <n v="1306"/>
    <s v="Second Class"/>
    <x v="0"/>
    <s v="Houston"/>
    <s v="Texas"/>
    <x v="2"/>
    <x v="2"/>
    <s v="T-103"/>
    <x v="7"/>
    <s v="Blue Parrot B250XT Professional Grade Wireless Bluetooth Headset with"/>
    <n v="419.94399999999996"/>
    <n v="1050"/>
    <n v="59.991999999999997"/>
    <n v="7"/>
    <n v="0.2"/>
    <n v="52.492999999999967"/>
    <n v="52.292999999999964"/>
    <x v="2"/>
    <m/>
  </r>
  <r>
    <n v="1307"/>
    <s v="First Class"/>
    <x v="0"/>
    <s v="Pasadena"/>
    <s v="California"/>
    <x v="1"/>
    <x v="1"/>
    <s v="O-102"/>
    <x v="10"/>
    <s v="Xerox 1898"/>
    <n v="46.76"/>
    <n v="1050"/>
    <n v="6.68"/>
    <n v="7"/>
    <n v="0"/>
    <n v="22.444800000000001"/>
    <n v="22.444800000000001"/>
    <x v="2"/>
    <m/>
  </r>
  <r>
    <n v="1308"/>
    <s v="First Class"/>
    <x v="0"/>
    <s v="Pasadena"/>
    <s v="California"/>
    <x v="1"/>
    <x v="1"/>
    <s v="O-102"/>
    <x v="8"/>
    <s v="GBC Plastic Binding Combs"/>
    <n v="17.712"/>
    <n v="450"/>
    <n v="5.9039999999999999"/>
    <n v="3"/>
    <n v="0.2"/>
    <n v="6.4206000000000012"/>
    <n v="6.220600000000001"/>
    <x v="0"/>
    <m/>
  </r>
  <r>
    <n v="1309"/>
    <s v="First Class"/>
    <x v="0"/>
    <s v="Pasadena"/>
    <s v="California"/>
    <x v="1"/>
    <x v="1"/>
    <s v="O-102"/>
    <x v="9"/>
    <s v="Belkin 6 Outlet Metallic Surge Strip"/>
    <n v="21.78"/>
    <n v="300"/>
    <n v="10.89"/>
    <n v="2"/>
    <n v="0"/>
    <n v="5.6628000000000007"/>
    <n v="5.6628000000000007"/>
    <x v="0"/>
    <m/>
  </r>
  <r>
    <n v="1310"/>
    <s v="First Class"/>
    <x v="0"/>
    <s v="Pasadena"/>
    <s v="California"/>
    <x v="1"/>
    <x v="1"/>
    <s v="O-102"/>
    <x v="4"/>
    <s v="Fellowes Bankers Box Recycled Super Stor/Drawer"/>
    <n v="161.94"/>
    <n v="450"/>
    <n v="53.98"/>
    <n v="3"/>
    <n v="0"/>
    <n v="9.716399999999993"/>
    <n v="9.716399999999993"/>
    <x v="0"/>
    <m/>
  </r>
  <r>
    <n v="1311"/>
    <s v="First Class"/>
    <x v="0"/>
    <s v="Pasadena"/>
    <s v="California"/>
    <x v="1"/>
    <x v="0"/>
    <s v="F-101"/>
    <x v="1"/>
    <s v="Hon Valutask Swivel Chairs"/>
    <n v="161.56800000000001"/>
    <n v="300"/>
    <n v="80.784000000000006"/>
    <n v="2"/>
    <n v="0.2"/>
    <n v="-8.0783999999999949"/>
    <n v="-8.2783999999999942"/>
    <x v="0"/>
    <m/>
  </r>
  <r>
    <n v="1312"/>
    <s v="Standard Class"/>
    <x v="0"/>
    <s v="Lawrence"/>
    <s v="Massachusetts"/>
    <x v="3"/>
    <x v="1"/>
    <s v="O-102"/>
    <x v="2"/>
    <s v="Avery 517"/>
    <n v="3.69"/>
    <n v="150"/>
    <n v="3.69"/>
    <n v="1"/>
    <n v="0"/>
    <n v="1.7343"/>
    <n v="1.7343"/>
    <x v="0"/>
    <m/>
  </r>
  <r>
    <n v="1313"/>
    <s v="Standard Class"/>
    <x v="0"/>
    <s v="Lawrence"/>
    <s v="Massachusetts"/>
    <x v="3"/>
    <x v="1"/>
    <s v="O-102"/>
    <x v="2"/>
    <s v="Avery 477"/>
    <n v="122.12"/>
    <n v="600"/>
    <n v="30.53"/>
    <n v="4"/>
    <n v="0"/>
    <n v="56.175200000000004"/>
    <n v="56.175200000000004"/>
    <x v="1"/>
    <m/>
  </r>
  <r>
    <n v="1314"/>
    <s v="Standard Class"/>
    <x v="0"/>
    <s v="Columbus"/>
    <s v="Ohio"/>
    <x v="3"/>
    <x v="0"/>
    <s v="F-101"/>
    <x v="1"/>
    <s v="Office Star - Contemporary Task Swivel Chair"/>
    <n v="155.37199999999999"/>
    <n v="300"/>
    <n v="77.685999999999993"/>
    <n v="2"/>
    <n v="0.3"/>
    <n v="-13.317599999999999"/>
    <n v="-13.617599999999999"/>
    <x v="0"/>
    <m/>
  </r>
  <r>
    <n v="1315"/>
    <s v="Standard Class"/>
    <x v="1"/>
    <s v="Los Angeles"/>
    <s v="California"/>
    <x v="1"/>
    <x v="1"/>
    <s v="O-102"/>
    <x v="10"/>
    <s v="Eureka Recycled Copy Paper 8 1/2&quot; x 11&quot;, Ream"/>
    <n v="38.880000000000003"/>
    <n v="900"/>
    <n v="6.48"/>
    <n v="6"/>
    <n v="0"/>
    <n v="18.662400000000002"/>
    <n v="18.662400000000002"/>
    <x v="1"/>
    <m/>
  </r>
  <r>
    <n v="1316"/>
    <s v="Standard Class"/>
    <x v="1"/>
    <s v="Los Angeles"/>
    <s v="California"/>
    <x v="1"/>
    <x v="0"/>
    <s v="F-101"/>
    <x v="5"/>
    <s v="Seth Thomas 12&quot; Clock w/ Goldtone Case"/>
    <n v="183.84"/>
    <n v="1200"/>
    <n v="22.98"/>
    <n v="8"/>
    <n v="0"/>
    <n v="62.505600000000001"/>
    <n v="62.505600000000001"/>
    <x v="2"/>
    <m/>
  </r>
  <r>
    <n v="1317"/>
    <s v="Standard Class"/>
    <x v="1"/>
    <s v="Los Angeles"/>
    <s v="California"/>
    <x v="1"/>
    <x v="1"/>
    <s v="O-102"/>
    <x v="14"/>
    <s v="Premier Electric Letter Opener"/>
    <n v="579.29999999999995"/>
    <n v="750"/>
    <n v="115.85999999999999"/>
    <n v="5"/>
    <n v="0"/>
    <n v="28.964999999999961"/>
    <n v="28.964999999999961"/>
    <x v="1"/>
    <m/>
  </r>
  <r>
    <n v="1318"/>
    <s v="Standard Class"/>
    <x v="0"/>
    <s v="Philadelphia"/>
    <s v="Pennsylvania"/>
    <x v="3"/>
    <x v="2"/>
    <s v="T-103"/>
    <x v="11"/>
    <s v="Memorex Froggy Flash Drive 8 GB"/>
    <n v="14.200000000000001"/>
    <n v="150"/>
    <n v="14.200000000000001"/>
    <n v="1"/>
    <n v="0.2"/>
    <n v="3.3724999999999992"/>
    <n v="3.172499999999999"/>
    <x v="0"/>
    <m/>
  </r>
  <r>
    <n v="1319"/>
    <s v="Standard Class"/>
    <x v="1"/>
    <s v="Deltona"/>
    <s v="Florida"/>
    <x v="0"/>
    <x v="2"/>
    <s v="T-103"/>
    <x v="7"/>
    <s v="Wilson SignalBoost 841262 DB PRO Amplifier Kit"/>
    <n v="575.91999999999996"/>
    <n v="300"/>
    <n v="287.95999999999998"/>
    <n v="2"/>
    <n v="0.2"/>
    <n v="71.989999999999981"/>
    <n v="71.789999999999978"/>
    <x v="0"/>
    <m/>
  </r>
  <r>
    <n v="1320"/>
    <s v="Standard Class"/>
    <x v="1"/>
    <s v="Deltona"/>
    <s v="Florida"/>
    <x v="0"/>
    <x v="1"/>
    <s v="O-102"/>
    <x v="8"/>
    <s v="Avery Durable Binders"/>
    <n v="5.1840000000000011"/>
    <n v="900"/>
    <n v="0.86400000000000021"/>
    <n v="6"/>
    <n v="0.7"/>
    <n v="-3.6288"/>
    <n v="-4.3288000000000002"/>
    <x v="1"/>
    <m/>
  </r>
  <r>
    <n v="1321"/>
    <s v="Standard Class"/>
    <x v="0"/>
    <s v="Cincinnati"/>
    <s v="Ohio"/>
    <x v="3"/>
    <x v="1"/>
    <s v="O-102"/>
    <x v="8"/>
    <s v="Fellowes Black Plastic Comb Bindings"/>
    <n v="5.2290000000000001"/>
    <n v="450"/>
    <n v="1.7430000000000001"/>
    <n v="3"/>
    <n v="0.7"/>
    <n v="-4.1831999999999976"/>
    <n v="-4.8831999999999978"/>
    <x v="0"/>
    <m/>
  </r>
  <r>
    <n v="1322"/>
    <s v="Standard Class"/>
    <x v="0"/>
    <s v="Cincinnati"/>
    <s v="Ohio"/>
    <x v="3"/>
    <x v="1"/>
    <s v="O-102"/>
    <x v="4"/>
    <s v="Hot File 7-Pocket, Floor Stand"/>
    <n v="285.55200000000002"/>
    <n v="300"/>
    <n v="142.77600000000001"/>
    <n v="2"/>
    <n v="0.2"/>
    <n v="35.69399999999996"/>
    <n v="35.493999999999957"/>
    <x v="0"/>
    <m/>
  </r>
  <r>
    <n v="1323"/>
    <s v="Standard Class"/>
    <x v="0"/>
    <s v="Murray"/>
    <s v="Kentucky"/>
    <x v="0"/>
    <x v="1"/>
    <s v="O-102"/>
    <x v="9"/>
    <s v="Acco 6 Outlet Guardian Premium Surge Suppressor"/>
    <n v="72.8"/>
    <n v="750"/>
    <n v="14.559999999999999"/>
    <n v="5"/>
    <n v="0"/>
    <n v="19.656000000000002"/>
    <n v="19.656000000000002"/>
    <x v="1"/>
    <m/>
  </r>
  <r>
    <n v="1324"/>
    <s v="First Class"/>
    <x v="0"/>
    <s v="Wilmington"/>
    <s v="North Carolina"/>
    <x v="0"/>
    <x v="1"/>
    <s v="O-102"/>
    <x v="10"/>
    <s v="Avoid Verbal Orders Carbonless Minifold Book"/>
    <n v="10.816000000000001"/>
    <n v="600"/>
    <n v="2.7040000000000002"/>
    <n v="4"/>
    <n v="0.2"/>
    <n v="3.5151999999999988"/>
    <n v="3.3151999999999986"/>
    <x v="1"/>
    <m/>
  </r>
  <r>
    <n v="1325"/>
    <s v="Standard Class"/>
    <x v="1"/>
    <s v="Lawrence"/>
    <s v="Massachusetts"/>
    <x v="3"/>
    <x v="1"/>
    <s v="O-102"/>
    <x v="4"/>
    <s v="Decoflex Hanging Personal Folder File, Blue"/>
    <n v="46.26"/>
    <n v="450"/>
    <n v="15.42"/>
    <n v="3"/>
    <n v="0"/>
    <n v="12.490200000000003"/>
    <n v="12.490200000000003"/>
    <x v="0"/>
    <m/>
  </r>
  <r>
    <n v="1326"/>
    <s v="First Class"/>
    <x v="0"/>
    <s v="Chicago"/>
    <s v="Illinois"/>
    <x v="2"/>
    <x v="1"/>
    <s v="O-102"/>
    <x v="8"/>
    <s v="Fellowes Presentation Covers for Comb Binding Machines"/>
    <n v="17.459999999999997"/>
    <n v="900"/>
    <n v="2.9099999999999997"/>
    <n v="6"/>
    <n v="0.8"/>
    <n v="-30.555000000000007"/>
    <n v="-31.355000000000008"/>
    <x v="1"/>
    <m/>
  </r>
  <r>
    <n v="1327"/>
    <s v="Standard Class"/>
    <x v="2"/>
    <s v="Philadelphia"/>
    <s v="Pennsylvania"/>
    <x v="3"/>
    <x v="0"/>
    <s v="F-101"/>
    <x v="5"/>
    <s v="Eldon Expressions Punched Metal &amp; Wood Desk Accessories, Pewter &amp; Cherry"/>
    <n v="51.072000000000003"/>
    <n v="900"/>
    <n v="8.5120000000000005"/>
    <n v="6"/>
    <n v="0.2"/>
    <n v="5.1072000000000024"/>
    <n v="4.9072000000000022"/>
    <x v="1"/>
    <m/>
  </r>
  <r>
    <n v="1328"/>
    <s v="First Class"/>
    <x v="1"/>
    <s v="Norwich"/>
    <s v="Connecticut"/>
    <x v="3"/>
    <x v="1"/>
    <s v="O-102"/>
    <x v="10"/>
    <s v="Xerox 188"/>
    <n v="11.34"/>
    <n v="150"/>
    <n v="11.34"/>
    <n v="1"/>
    <n v="0"/>
    <n v="5.5565999999999995"/>
    <n v="5.5565999999999995"/>
    <x v="0"/>
    <m/>
  </r>
  <r>
    <n v="1329"/>
    <s v="Second Class"/>
    <x v="2"/>
    <s v="San Francisco"/>
    <s v="California"/>
    <x v="1"/>
    <x v="1"/>
    <s v="O-102"/>
    <x v="6"/>
    <s v="Panasonic KP-310 Heavy-Duty Electric Pencil Sharpener"/>
    <n v="87.92"/>
    <n v="600"/>
    <n v="21.98"/>
    <n v="4"/>
    <n v="0"/>
    <n v="26.375999999999998"/>
    <n v="26.375999999999998"/>
    <x v="1"/>
    <m/>
  </r>
  <r>
    <n v="1330"/>
    <s v="Standard Class"/>
    <x v="0"/>
    <s v="San Francisco"/>
    <s v="California"/>
    <x v="1"/>
    <x v="0"/>
    <s v="F-101"/>
    <x v="5"/>
    <s v="Eldon Image Series Desk Accessories, Ebony"/>
    <n v="37.049999999999997"/>
    <n v="450"/>
    <n v="12.35"/>
    <n v="3"/>
    <n v="0"/>
    <n v="16.302"/>
    <n v="16.302"/>
    <x v="0"/>
    <m/>
  </r>
  <r>
    <n v="1331"/>
    <s v="Standard Class"/>
    <x v="2"/>
    <s v="Lorain"/>
    <s v="Ohio"/>
    <x v="3"/>
    <x v="2"/>
    <s v="T-103"/>
    <x v="7"/>
    <s v="Cush Cases Heavy Duty Rugged Cover Case for Samsung Galaxy S5 - Purple"/>
    <n v="2.97"/>
    <n v="150"/>
    <n v="2.97"/>
    <n v="1"/>
    <n v="0.4"/>
    <n v="-0.64350000000000018"/>
    <n v="-1.0435000000000003"/>
    <x v="0"/>
    <m/>
  </r>
  <r>
    <n v="1332"/>
    <s v="Standard Class"/>
    <x v="2"/>
    <s v="Lorain"/>
    <s v="Ohio"/>
    <x v="3"/>
    <x v="1"/>
    <s v="O-102"/>
    <x v="4"/>
    <s v="Advantus Rolling Storage Box"/>
    <n v="27.439999999999998"/>
    <n v="300"/>
    <n v="13.719999999999999"/>
    <n v="2"/>
    <n v="0.2"/>
    <n v="2.4009999999999998"/>
    <n v="2.2009999999999996"/>
    <x v="0"/>
    <m/>
  </r>
  <r>
    <n v="1333"/>
    <s v="Standard Class"/>
    <x v="0"/>
    <s v="Dallas"/>
    <s v="Texas"/>
    <x v="2"/>
    <x v="1"/>
    <s v="O-102"/>
    <x v="8"/>
    <s v="Wilson Jones Easy Flow II Sheet Lifters"/>
    <n v="1.0799999999999998"/>
    <n v="450"/>
    <n v="0.35999999999999993"/>
    <n v="3"/>
    <n v="0.8"/>
    <n v="-1.7280000000000002"/>
    <n v="-2.5280000000000005"/>
    <x v="0"/>
    <m/>
  </r>
  <r>
    <n v="1334"/>
    <s v="Standard Class"/>
    <x v="0"/>
    <s v="Dallas"/>
    <s v="Texas"/>
    <x v="2"/>
    <x v="1"/>
    <s v="O-102"/>
    <x v="9"/>
    <s v="Holmes Cool Mist Humidifier for the Whole House with 8-Gallon Output per Day, Extended Life Filter"/>
    <n v="7.9599999999999973"/>
    <n v="300"/>
    <n v="3.9799999999999986"/>
    <n v="2"/>
    <n v="0.8"/>
    <n v="-13.930000000000003"/>
    <n v="-14.730000000000004"/>
    <x v="0"/>
    <m/>
  </r>
  <r>
    <n v="1335"/>
    <s v="Standard Class"/>
    <x v="2"/>
    <s v="Los Angeles"/>
    <s v="California"/>
    <x v="1"/>
    <x v="1"/>
    <s v="O-102"/>
    <x v="8"/>
    <s v="Wilson Jones Legal Size Ring Binders"/>
    <n v="140.73599999999999"/>
    <n v="1200"/>
    <n v="17.591999999999999"/>
    <n v="8"/>
    <n v="0.2"/>
    <n v="52.775999999999996"/>
    <n v="52.575999999999993"/>
    <x v="2"/>
    <m/>
  </r>
  <r>
    <n v="1336"/>
    <s v="Standard Class"/>
    <x v="0"/>
    <s v="Middletown"/>
    <s v="Connecticut"/>
    <x v="3"/>
    <x v="1"/>
    <s v="O-102"/>
    <x v="4"/>
    <s v="SAFCO Commercial Wire Shelving, Black"/>
    <n v="552.55999999999995"/>
    <n v="600"/>
    <n v="138.13999999999999"/>
    <n v="4"/>
    <n v="0"/>
    <n v="0"/>
    <n v="0"/>
    <x v="1"/>
    <m/>
  </r>
  <r>
    <n v="1337"/>
    <s v="Standard Class"/>
    <x v="0"/>
    <s v="Los Angeles"/>
    <s v="California"/>
    <x v="1"/>
    <x v="0"/>
    <s v="F-101"/>
    <x v="5"/>
    <s v="Westinghouse Clip-On Gooseneck Lamps"/>
    <n v="25.11"/>
    <n v="450"/>
    <n v="8.3699999999999992"/>
    <n v="3"/>
    <n v="0"/>
    <n v="6.5285999999999991"/>
    <n v="6.5285999999999991"/>
    <x v="0"/>
    <m/>
  </r>
  <r>
    <n v="1338"/>
    <s v="Second Class"/>
    <x v="0"/>
    <s v="New York City"/>
    <s v="New York"/>
    <x v="3"/>
    <x v="0"/>
    <s v="F-101"/>
    <x v="5"/>
    <s v="Tensor Computer Mounted Lamp"/>
    <n v="29.78"/>
    <n v="300"/>
    <n v="14.89"/>
    <n v="2"/>
    <n v="0"/>
    <n v="8.0406000000000013"/>
    <n v="8.0406000000000013"/>
    <x v="0"/>
    <m/>
  </r>
  <r>
    <n v="1339"/>
    <s v="Second Class"/>
    <x v="0"/>
    <s v="New York City"/>
    <s v="New York"/>
    <x v="3"/>
    <x v="2"/>
    <s v="T-103"/>
    <x v="7"/>
    <s v="Polycom SoundPoint IP 450 VoIP phone"/>
    <n v="677.58"/>
    <n v="450"/>
    <n v="225.86"/>
    <n v="3"/>
    <n v="0"/>
    <n v="176.17080000000001"/>
    <n v="176.17080000000001"/>
    <x v="0"/>
    <m/>
  </r>
  <r>
    <n v="1340"/>
    <s v="Second Class"/>
    <x v="0"/>
    <s v="New York City"/>
    <s v="New York"/>
    <x v="3"/>
    <x v="1"/>
    <s v="O-102"/>
    <x v="10"/>
    <s v="Rediform S.O.S. 1-Up Phone Message Bk, 4-1/4x3-1/16 Bk, 1 Form/Pg, 40 Messages/Bk, 3/Pk"/>
    <n v="75.040000000000006"/>
    <n v="1200"/>
    <n v="9.3800000000000008"/>
    <n v="8"/>
    <n v="0"/>
    <n v="36.019200000000005"/>
    <n v="36.019200000000005"/>
    <x v="2"/>
    <m/>
  </r>
  <r>
    <n v="1341"/>
    <s v="First Class"/>
    <x v="1"/>
    <s v="Jacksonville"/>
    <s v="North Carolina"/>
    <x v="0"/>
    <x v="2"/>
    <s v="T-103"/>
    <x v="15"/>
    <s v="Cisco CP-7937G Unified IP Conference Station Phone"/>
    <n v="695.7"/>
    <n v="300"/>
    <n v="347.85"/>
    <n v="2"/>
    <n v="0.5"/>
    <n v="-27.827999999999975"/>
    <n v="-28.327999999999975"/>
    <x v="0"/>
    <m/>
  </r>
  <r>
    <n v="1342"/>
    <s v="First Class"/>
    <x v="1"/>
    <s v="Jacksonville"/>
    <s v="North Carolina"/>
    <x v="0"/>
    <x v="1"/>
    <s v="O-102"/>
    <x v="8"/>
    <s v="Avery 3 1/2&quot; Diskette Storage Pages, 10/Pack"/>
    <n v="15.66"/>
    <n v="750"/>
    <n v="3.1320000000000001"/>
    <n v="5"/>
    <n v="0.7"/>
    <n v="-12.527999999999995"/>
    <n v="-13.227999999999994"/>
    <x v="1"/>
    <m/>
  </r>
  <r>
    <n v="1343"/>
    <s v="First Class"/>
    <x v="1"/>
    <s v="Jacksonville"/>
    <s v="North Carolina"/>
    <x v="0"/>
    <x v="1"/>
    <s v="O-102"/>
    <x v="8"/>
    <s v="Avery Recycled Flexi-View Covers for Binding Systems"/>
    <n v="28.854000000000006"/>
    <n v="900"/>
    <n v="4.8090000000000011"/>
    <n v="6"/>
    <n v="0.7"/>
    <n v="-21.159599999999998"/>
    <n v="-21.859599999999997"/>
    <x v="1"/>
    <m/>
  </r>
  <r>
    <n v="1344"/>
    <s v="Standard Class"/>
    <x v="0"/>
    <s v="Freeport"/>
    <s v="New York"/>
    <x v="3"/>
    <x v="1"/>
    <s v="O-102"/>
    <x v="6"/>
    <s v="Boston 16701 Slimline Battery Pencil Sharpener"/>
    <n v="47.82"/>
    <n v="450"/>
    <n v="15.94"/>
    <n v="3"/>
    <n v="0"/>
    <n v="14.345999999999995"/>
    <n v="14.345999999999995"/>
    <x v="0"/>
    <m/>
  </r>
  <r>
    <n v="1345"/>
    <s v="Standard Class"/>
    <x v="0"/>
    <s v="Freeport"/>
    <s v="New York"/>
    <x v="3"/>
    <x v="1"/>
    <s v="O-102"/>
    <x v="2"/>
    <s v="Avery 494"/>
    <n v="13.049999999999999"/>
    <n v="750"/>
    <n v="2.61"/>
    <n v="5"/>
    <n v="0"/>
    <n v="6.0029999999999992"/>
    <n v="6.0029999999999992"/>
    <x v="1"/>
    <m/>
  </r>
  <r>
    <n v="1346"/>
    <s v="Standard Class"/>
    <x v="0"/>
    <s v="Lakeville"/>
    <s v="Minnesota"/>
    <x v="2"/>
    <x v="1"/>
    <s v="O-102"/>
    <x v="9"/>
    <s v="Bionaire Personal Warm Mist Humidifier/Vaporizer"/>
    <n v="93.78"/>
    <n v="300"/>
    <n v="46.89"/>
    <n v="2"/>
    <n v="0"/>
    <n v="36.574200000000005"/>
    <n v="36.574200000000005"/>
    <x v="0"/>
    <m/>
  </r>
  <r>
    <n v="1347"/>
    <s v="Standard Class"/>
    <x v="0"/>
    <s v="Lakeville"/>
    <s v="Minnesota"/>
    <x v="2"/>
    <x v="1"/>
    <s v="O-102"/>
    <x v="10"/>
    <s v="Memo Book, 100 Message Capacity, 5 3/8” x 11”"/>
    <n v="47.18"/>
    <n v="1050"/>
    <n v="6.74"/>
    <n v="7"/>
    <n v="0"/>
    <n v="23.59"/>
    <n v="23.59"/>
    <x v="2"/>
    <m/>
  </r>
  <r>
    <n v="1348"/>
    <s v="Standard Class"/>
    <x v="0"/>
    <s v="Lakeville"/>
    <s v="Minnesota"/>
    <x v="2"/>
    <x v="1"/>
    <s v="O-102"/>
    <x v="6"/>
    <s v="Newell 35"/>
    <n v="19.68"/>
    <n v="900"/>
    <n v="3.28"/>
    <n v="6"/>
    <n v="0"/>
    <n v="5.7071999999999976"/>
    <n v="5.7071999999999976"/>
    <x v="1"/>
    <m/>
  </r>
  <r>
    <n v="1349"/>
    <s v="Standard Class"/>
    <x v="0"/>
    <s v="Lakeville"/>
    <s v="Minnesota"/>
    <x v="2"/>
    <x v="1"/>
    <s v="O-102"/>
    <x v="8"/>
    <s v="Wilson Jones 14 Line Acrylic Coated Pressboard Data Binders"/>
    <n v="53.4"/>
    <n v="1500"/>
    <n v="5.34"/>
    <n v="10"/>
    <n v="0"/>
    <n v="25.097999999999999"/>
    <n v="25.097999999999999"/>
    <x v="2"/>
    <m/>
  </r>
  <r>
    <n v="1350"/>
    <s v="Standard Class"/>
    <x v="0"/>
    <s v="Lakeville"/>
    <s v="Minnesota"/>
    <x v="2"/>
    <x v="1"/>
    <s v="O-102"/>
    <x v="8"/>
    <s v="Avery Non-Stick Heavy Duty View Round Locking Ring Binders"/>
    <n v="35.880000000000003"/>
    <n v="900"/>
    <n v="5.98"/>
    <n v="6"/>
    <n v="0"/>
    <n v="17.2224"/>
    <n v="17.2224"/>
    <x v="1"/>
    <m/>
  </r>
  <r>
    <n v="1351"/>
    <s v="Second Class"/>
    <x v="0"/>
    <s v="Evanston"/>
    <s v="Illinois"/>
    <x v="2"/>
    <x v="0"/>
    <s v="F-101"/>
    <x v="1"/>
    <s v="Global High-Back Leather Tilter, Burgundy"/>
    <n v="258.279"/>
    <n v="450"/>
    <n v="86.093000000000004"/>
    <n v="3"/>
    <n v="0.3"/>
    <n v="-70.104300000000023"/>
    <n v="-70.404300000000021"/>
    <x v="0"/>
    <m/>
  </r>
  <r>
    <n v="1352"/>
    <s v="First Class"/>
    <x v="1"/>
    <s v="Arlington"/>
    <s v="Virginia"/>
    <x v="0"/>
    <x v="1"/>
    <s v="O-102"/>
    <x v="4"/>
    <s v="Hanging Personal Folder File"/>
    <n v="31.4"/>
    <n v="300"/>
    <n v="15.7"/>
    <n v="2"/>
    <n v="0"/>
    <n v="7.8500000000000014"/>
    <n v="7.8500000000000014"/>
    <x v="0"/>
    <m/>
  </r>
  <r>
    <n v="1353"/>
    <s v="Standard Class"/>
    <x v="1"/>
    <s v="San Francisco"/>
    <s v="California"/>
    <x v="1"/>
    <x v="2"/>
    <s v="T-103"/>
    <x v="7"/>
    <s v="Motorola L804"/>
    <n v="183.96"/>
    <n v="750"/>
    <n v="36.792000000000002"/>
    <n v="5"/>
    <n v="0.2"/>
    <n v="20.695499999999988"/>
    <n v="20.495499999999989"/>
    <x v="1"/>
    <m/>
  </r>
  <r>
    <n v="1354"/>
    <s v="Standard Class"/>
    <x v="1"/>
    <s v="San Francisco"/>
    <s v="California"/>
    <x v="1"/>
    <x v="1"/>
    <s v="O-102"/>
    <x v="10"/>
    <s v="Things To Do Today Pad"/>
    <n v="17.61"/>
    <n v="450"/>
    <n v="5.87"/>
    <n v="3"/>
    <n v="0"/>
    <n v="8.4527999999999999"/>
    <n v="8.4527999999999999"/>
    <x v="0"/>
    <m/>
  </r>
  <r>
    <n v="1355"/>
    <s v="Standard Class"/>
    <x v="1"/>
    <s v="San Francisco"/>
    <s v="California"/>
    <x v="1"/>
    <x v="0"/>
    <s v="F-101"/>
    <x v="3"/>
    <s v="Bretford Rectangular Conference Table Tops"/>
    <n v="300.904"/>
    <n v="150"/>
    <n v="300.904"/>
    <n v="1"/>
    <n v="0.2"/>
    <n v="11.283900000000017"/>
    <n v="11.083900000000018"/>
    <x v="0"/>
    <m/>
  </r>
  <r>
    <n v="1356"/>
    <s v="Same Day"/>
    <x v="0"/>
    <s v="Houston"/>
    <s v="Texas"/>
    <x v="2"/>
    <x v="1"/>
    <s v="O-102"/>
    <x v="4"/>
    <s v="Gould Plastics 18-Pocket Panel Bin, 34w x 5-1/4d x 20-1/2h"/>
    <n v="220.77600000000001"/>
    <n v="450"/>
    <n v="73.591999999999999"/>
    <n v="3"/>
    <n v="0.2"/>
    <n v="-44.155200000000022"/>
    <n v="-44.355200000000025"/>
    <x v="0"/>
    <m/>
  </r>
  <r>
    <n v="1357"/>
    <s v="Same Day"/>
    <x v="0"/>
    <s v="Houston"/>
    <s v="Texas"/>
    <x v="2"/>
    <x v="1"/>
    <s v="O-102"/>
    <x v="4"/>
    <s v="Fellowes Bankers Box Stor/Drawer Steel Plus"/>
    <n v="281.42400000000004"/>
    <n v="1650"/>
    <n v="25.584000000000003"/>
    <n v="11"/>
    <n v="0.2"/>
    <n v="-35.178000000000004"/>
    <n v="-35.378000000000007"/>
    <x v="2"/>
    <m/>
  </r>
  <r>
    <n v="1358"/>
    <s v="First Class"/>
    <x v="0"/>
    <s v="Louisville"/>
    <s v="Kentucky"/>
    <x v="0"/>
    <x v="1"/>
    <s v="O-102"/>
    <x v="10"/>
    <s v="Xerox 1909"/>
    <n v="79.14"/>
    <n v="450"/>
    <n v="26.38"/>
    <n v="3"/>
    <n v="0"/>
    <n v="36.404399999999995"/>
    <n v="36.404399999999995"/>
    <x v="0"/>
    <m/>
  </r>
  <r>
    <n v="1359"/>
    <s v="First Class"/>
    <x v="0"/>
    <s v="Fort Worth"/>
    <s v="Texas"/>
    <x v="2"/>
    <x v="0"/>
    <s v="F-101"/>
    <x v="5"/>
    <s v="DAX Value U-Channel Document Frames, Easel Back"/>
    <n v="1.988"/>
    <n v="150"/>
    <n v="1.988"/>
    <n v="1"/>
    <n v="0.6"/>
    <n v="-1.4413"/>
    <n v="-2.0413000000000001"/>
    <x v="0"/>
    <m/>
  </r>
  <r>
    <n v="1360"/>
    <s v="Second Class"/>
    <x v="0"/>
    <s v="Los Angeles"/>
    <s v="California"/>
    <x v="1"/>
    <x v="0"/>
    <s v="F-101"/>
    <x v="1"/>
    <s v="Leather Task Chair, Black"/>
    <n v="145.56800000000001"/>
    <n v="300"/>
    <n v="72.784000000000006"/>
    <n v="2"/>
    <n v="0.2"/>
    <n v="0"/>
    <n v="-0.2"/>
    <x v="0"/>
    <m/>
  </r>
  <r>
    <n v="1361"/>
    <s v="Standard Class"/>
    <x v="1"/>
    <s v="Philadelphia"/>
    <s v="Pennsylvania"/>
    <x v="3"/>
    <x v="1"/>
    <s v="O-102"/>
    <x v="6"/>
    <s v="Boston 16801 Nautilus Battery Pencil Sharpener"/>
    <n v="123.256"/>
    <n v="1050"/>
    <n v="17.608000000000001"/>
    <n v="7"/>
    <n v="0.2"/>
    <n v="9.2441999999999993"/>
    <n v="9.0442"/>
    <x v="2"/>
    <m/>
  </r>
  <r>
    <n v="1362"/>
    <s v="Standard Class"/>
    <x v="1"/>
    <s v="Philadelphia"/>
    <s v="Pennsylvania"/>
    <x v="3"/>
    <x v="1"/>
    <s v="O-102"/>
    <x v="10"/>
    <s v="It's Hot Message Books with Stickers, 2 3/4&quot; x 5&quot;"/>
    <n v="23.680000000000003"/>
    <n v="600"/>
    <n v="5.9200000000000008"/>
    <n v="4"/>
    <n v="0.2"/>
    <n v="7.3999999999999995"/>
    <n v="7.1999999999999993"/>
    <x v="1"/>
    <m/>
  </r>
  <r>
    <n v="1363"/>
    <s v="Standard Class"/>
    <x v="1"/>
    <s v="Philadelphia"/>
    <s v="Pennsylvania"/>
    <x v="3"/>
    <x v="2"/>
    <s v="T-103"/>
    <x v="7"/>
    <s v="Digium D40 VoIP phone"/>
    <n v="309.57600000000002"/>
    <n v="600"/>
    <n v="77.394000000000005"/>
    <n v="4"/>
    <n v="0.4"/>
    <n v="-56.755600000000015"/>
    <n v="-57.155600000000014"/>
    <x v="1"/>
    <m/>
  </r>
  <r>
    <n v="1364"/>
    <s v="First Class"/>
    <x v="1"/>
    <s v="Tucson"/>
    <s v="Arizona"/>
    <x v="1"/>
    <x v="1"/>
    <s v="O-102"/>
    <x v="8"/>
    <s v="Cardinal EasyOpen D-Ring Binders"/>
    <n v="38.388000000000005"/>
    <n v="2100"/>
    <n v="2.7420000000000004"/>
    <n v="14"/>
    <n v="0.7"/>
    <n v="-25.591999999999999"/>
    <n v="-26.291999999999998"/>
    <x v="3"/>
    <m/>
  </r>
  <r>
    <n v="1365"/>
    <s v="First Class"/>
    <x v="1"/>
    <s v="Tucson"/>
    <s v="Arizona"/>
    <x v="1"/>
    <x v="2"/>
    <s v="T-103"/>
    <x v="15"/>
    <s v="DYMO CardScan Personal V9 Business Card Scanner"/>
    <n v="95.994000000000014"/>
    <n v="300"/>
    <n v="47.997000000000007"/>
    <n v="2"/>
    <n v="0.7"/>
    <n v="-63.995999999999981"/>
    <n v="-64.695999999999984"/>
    <x v="0"/>
    <m/>
  </r>
  <r>
    <n v="1366"/>
    <s v="First Class"/>
    <x v="1"/>
    <s v="Tucson"/>
    <s v="Arizona"/>
    <x v="1"/>
    <x v="2"/>
    <s v="T-103"/>
    <x v="11"/>
    <s v="Case Logic 2.4GHz Wireless Keyboard"/>
    <n v="239.95200000000003"/>
    <n v="900"/>
    <n v="39.992000000000004"/>
    <n v="6"/>
    <n v="0.2"/>
    <n v="-35.992800000000038"/>
    <n v="-36.192800000000041"/>
    <x v="1"/>
    <m/>
  </r>
  <r>
    <n v="1367"/>
    <s v="First Class"/>
    <x v="1"/>
    <s v="Tucson"/>
    <s v="Arizona"/>
    <x v="1"/>
    <x v="2"/>
    <s v="T-103"/>
    <x v="7"/>
    <s v="Adtran 1202752G1"/>
    <n v="201.584"/>
    <n v="300"/>
    <n v="100.792"/>
    <n v="2"/>
    <n v="0.2"/>
    <n v="15.118800000000007"/>
    <n v="14.918800000000008"/>
    <x v="0"/>
    <m/>
  </r>
  <r>
    <n v="1368"/>
    <s v="First Class"/>
    <x v="1"/>
    <s v="Tucson"/>
    <s v="Arizona"/>
    <x v="1"/>
    <x v="0"/>
    <s v="F-101"/>
    <x v="1"/>
    <s v="Hon 2090 “Pillow Soft” Series Mid Back Swivel/Tilt Chairs"/>
    <n v="899.13600000000008"/>
    <n v="600"/>
    <n v="224.78400000000002"/>
    <n v="4"/>
    <n v="0.2"/>
    <n v="-146.10960000000014"/>
    <n v="-146.30960000000013"/>
    <x v="1"/>
    <m/>
  </r>
  <r>
    <n v="1369"/>
    <s v="First Class"/>
    <x v="2"/>
    <s v="Pico Rivera"/>
    <s v="California"/>
    <x v="1"/>
    <x v="0"/>
    <s v="F-101"/>
    <x v="5"/>
    <s v="Deflect-o SuperTray Unbreakable Stackable Tray, Letter, Black"/>
    <n v="145.9"/>
    <n v="750"/>
    <n v="29.18"/>
    <n v="5"/>
    <n v="0"/>
    <n v="62.736999999999995"/>
    <n v="62.736999999999995"/>
    <x v="1"/>
    <m/>
  </r>
  <r>
    <n v="1370"/>
    <s v="Standard Class"/>
    <x v="0"/>
    <s v="Colorado Springs"/>
    <s v="Colorado"/>
    <x v="1"/>
    <x v="0"/>
    <s v="F-101"/>
    <x v="0"/>
    <s v="Atlantic Metals Mobile 4-Shelf Bookcases, Custom Colors"/>
    <n v="590.05800000000011"/>
    <n v="1050"/>
    <n v="84.294000000000011"/>
    <n v="7"/>
    <n v="0.7"/>
    <n v="-786.74400000000026"/>
    <n v="-787.4440000000003"/>
    <x v="2"/>
    <m/>
  </r>
  <r>
    <n v="1371"/>
    <s v="Standard Class"/>
    <x v="0"/>
    <s v="Colorado Springs"/>
    <s v="Colorado"/>
    <x v="1"/>
    <x v="1"/>
    <s v="O-102"/>
    <x v="6"/>
    <s v="Dixon My First Ticonderoga Pencil, #2"/>
    <n v="14.04"/>
    <n v="450"/>
    <n v="4.68"/>
    <n v="3"/>
    <n v="0.2"/>
    <n v="1.5794999999999986"/>
    <n v="1.3794999999999986"/>
    <x v="0"/>
    <m/>
  </r>
  <r>
    <n v="1372"/>
    <s v="Standard Class"/>
    <x v="2"/>
    <s v="Clinton"/>
    <s v="Maryland"/>
    <x v="3"/>
    <x v="2"/>
    <s v="T-103"/>
    <x v="11"/>
    <s v="Logitech Desktop MK120 Mouse and keyboard Combo"/>
    <n v="49.08"/>
    <n v="450"/>
    <n v="16.36"/>
    <n v="3"/>
    <n v="0"/>
    <n v="4.9079999999999977"/>
    <n v="4.9079999999999977"/>
    <x v="0"/>
    <m/>
  </r>
  <r>
    <n v="1373"/>
    <s v="Second Class"/>
    <x v="0"/>
    <s v="Vallejo"/>
    <s v="California"/>
    <x v="1"/>
    <x v="1"/>
    <s v="O-102"/>
    <x v="2"/>
    <s v="Avery 490"/>
    <n v="29.6"/>
    <n v="300"/>
    <n v="14.8"/>
    <n v="2"/>
    <n v="0"/>
    <n v="14.8"/>
    <n v="14.8"/>
    <x v="0"/>
    <m/>
  </r>
  <r>
    <n v="1374"/>
    <s v="Second Class"/>
    <x v="0"/>
    <s v="Vallejo"/>
    <s v="California"/>
    <x v="1"/>
    <x v="1"/>
    <s v="O-102"/>
    <x v="8"/>
    <s v="Pressboard Data Binder, Crimson, 12&quot; X 8 1/2&quot;"/>
    <n v="17.088000000000001"/>
    <n v="600"/>
    <n v="4.2720000000000002"/>
    <n v="4"/>
    <n v="0.2"/>
    <n v="5.5535999999999994"/>
    <n v="5.3535999999999992"/>
    <x v="1"/>
    <m/>
  </r>
  <r>
    <n v="1375"/>
    <s v="Standard Class"/>
    <x v="0"/>
    <s v="Provo"/>
    <s v="Utah"/>
    <x v="1"/>
    <x v="0"/>
    <s v="F-101"/>
    <x v="3"/>
    <s v="Lesro Round Back Collection Coffee Table, End Table"/>
    <n v="912.75"/>
    <n v="750"/>
    <n v="182.55"/>
    <n v="5"/>
    <n v="0"/>
    <n v="118.65750000000006"/>
    <n v="118.65750000000006"/>
    <x v="1"/>
    <m/>
  </r>
  <r>
    <n v="1376"/>
    <s v="Second Class"/>
    <x v="0"/>
    <s v="Pleasant Grove"/>
    <s v="Utah"/>
    <x v="1"/>
    <x v="1"/>
    <s v="O-102"/>
    <x v="9"/>
    <s v="Hoover WindTunnel Plus Canister Vacuum"/>
    <n v="1089.75"/>
    <n v="450"/>
    <n v="363.25"/>
    <n v="3"/>
    <n v="0"/>
    <n v="305.13000000000011"/>
    <n v="305.13000000000011"/>
    <x v="0"/>
    <m/>
  </r>
  <r>
    <n v="1377"/>
    <s v="Second Class"/>
    <x v="0"/>
    <s v="Pleasant Grove"/>
    <s v="Utah"/>
    <x v="1"/>
    <x v="1"/>
    <s v="O-102"/>
    <x v="10"/>
    <s v="Xerox 1934"/>
    <n v="447.84"/>
    <n v="1200"/>
    <n v="55.98"/>
    <n v="8"/>
    <n v="0"/>
    <n v="219.44159999999999"/>
    <n v="219.44159999999999"/>
    <x v="2"/>
    <m/>
  </r>
  <r>
    <n v="1378"/>
    <s v="Second Class"/>
    <x v="0"/>
    <s v="Pleasant Grove"/>
    <s v="Utah"/>
    <x v="1"/>
    <x v="1"/>
    <s v="O-102"/>
    <x v="6"/>
    <s v="Newell 329"/>
    <n v="16.399999999999999"/>
    <n v="750"/>
    <n v="3.28"/>
    <n v="5"/>
    <n v="0"/>
    <n v="4.2639999999999993"/>
    <n v="4.2639999999999993"/>
    <x v="1"/>
    <m/>
  </r>
  <r>
    <n v="1379"/>
    <s v="Second Class"/>
    <x v="0"/>
    <s v="Pleasant Grove"/>
    <s v="Utah"/>
    <x v="1"/>
    <x v="2"/>
    <s v="T-103"/>
    <x v="7"/>
    <s v="Panasonic KX T7731-B Digital phone"/>
    <n v="399.96000000000004"/>
    <n v="750"/>
    <n v="79.992000000000004"/>
    <n v="5"/>
    <n v="0.2"/>
    <n v="34.996499999999969"/>
    <n v="34.796499999999966"/>
    <x v="1"/>
    <m/>
  </r>
  <r>
    <n v="1380"/>
    <s v="Second Class"/>
    <x v="0"/>
    <s v="Pleasant Grove"/>
    <s v="Utah"/>
    <x v="1"/>
    <x v="1"/>
    <s v="O-102"/>
    <x v="4"/>
    <s v="Safco Wire Cube Shelving System, For Use as 4 or 5 14&quot; Cubes, Black"/>
    <n v="158.9"/>
    <n v="750"/>
    <n v="31.78"/>
    <n v="5"/>
    <n v="0"/>
    <n v="7.9449999999999932"/>
    <n v="7.9449999999999932"/>
    <x v="1"/>
    <m/>
  </r>
  <r>
    <n v="1381"/>
    <s v="Second Class"/>
    <x v="0"/>
    <s v="Pleasant Grove"/>
    <s v="Utah"/>
    <x v="1"/>
    <x v="1"/>
    <s v="O-102"/>
    <x v="8"/>
    <s v="Ibico Standard Transparent Covers"/>
    <n v="13.184000000000001"/>
    <n v="150"/>
    <n v="13.184000000000001"/>
    <n v="1"/>
    <n v="0.2"/>
    <n v="4.7792000000000003"/>
    <n v="4.5792000000000002"/>
    <x v="0"/>
    <m/>
  </r>
  <r>
    <n v="1382"/>
    <s v="Standard Class"/>
    <x v="2"/>
    <s v="Aurora"/>
    <s v="Illinois"/>
    <x v="2"/>
    <x v="0"/>
    <s v="F-101"/>
    <x v="5"/>
    <s v="Tenex &quot;The Solids&quot; Textured Chair Mats"/>
    <n v="83.951999999999998"/>
    <n v="450"/>
    <n v="27.983999999999998"/>
    <n v="3"/>
    <n v="0.6"/>
    <n v="-90.24839999999999"/>
    <n v="-90.848399999999984"/>
    <x v="0"/>
    <m/>
  </r>
  <r>
    <n v="1383"/>
    <s v="Same Day"/>
    <x v="2"/>
    <s v="Smyrna"/>
    <s v="Georgia"/>
    <x v="0"/>
    <x v="1"/>
    <s v="O-102"/>
    <x v="4"/>
    <s v="Carina 42&quot;Hx23 3/4&quot;W Media Storage Unit"/>
    <n v="80.98"/>
    <n v="150"/>
    <n v="80.98"/>
    <n v="1"/>
    <n v="0"/>
    <n v="1.6196000000000055"/>
    <n v="1.6196000000000055"/>
    <x v="0"/>
    <m/>
  </r>
  <r>
    <n v="1384"/>
    <s v="Same Day"/>
    <x v="2"/>
    <s v="Smyrna"/>
    <s v="Georgia"/>
    <x v="0"/>
    <x v="1"/>
    <s v="O-102"/>
    <x v="10"/>
    <s v="White Computer Printout Paper by Universal"/>
    <n v="348.84"/>
    <n v="1350"/>
    <n v="38.76"/>
    <n v="9"/>
    <n v="0"/>
    <n v="170.9316"/>
    <n v="170.9316"/>
    <x v="2"/>
    <m/>
  </r>
  <r>
    <n v="1385"/>
    <s v="Same Day"/>
    <x v="2"/>
    <s v="Smyrna"/>
    <s v="Georgia"/>
    <x v="0"/>
    <x v="1"/>
    <s v="O-102"/>
    <x v="13"/>
    <s v="Revere Boxed Rubber Bands by Revere"/>
    <n v="9.4499999999999993"/>
    <n v="750"/>
    <n v="1.89"/>
    <n v="5"/>
    <n v="0"/>
    <n v="0.18900000000000028"/>
    <n v="0.18900000000000028"/>
    <x v="1"/>
    <m/>
  </r>
  <r>
    <n v="1386"/>
    <s v="Same Day"/>
    <x v="2"/>
    <s v="Smyrna"/>
    <s v="Georgia"/>
    <x v="0"/>
    <x v="0"/>
    <s v="F-101"/>
    <x v="5"/>
    <s v="Eldon 200 Class Desk Accessories, Black"/>
    <n v="18.84"/>
    <n v="450"/>
    <n v="6.28"/>
    <n v="3"/>
    <n v="0"/>
    <n v="7.1592000000000002"/>
    <n v="7.1592000000000002"/>
    <x v="0"/>
    <m/>
  </r>
  <r>
    <n v="1387"/>
    <s v="Same Day"/>
    <x v="2"/>
    <s v="Smyrna"/>
    <s v="Georgia"/>
    <x v="0"/>
    <x v="0"/>
    <s v="F-101"/>
    <x v="0"/>
    <s v="Bush Andora Bookcase, Maple/Graphite Gray Finish"/>
    <n v="239.98"/>
    <n v="300"/>
    <n v="119.99"/>
    <n v="2"/>
    <n v="0"/>
    <n v="52.795599999999979"/>
    <n v="52.795599999999979"/>
    <x v="0"/>
    <m/>
  </r>
  <r>
    <n v="1388"/>
    <s v="Same Day"/>
    <x v="2"/>
    <s v="Smyrna"/>
    <s v="Georgia"/>
    <x v="0"/>
    <x v="1"/>
    <s v="O-102"/>
    <x v="12"/>
    <s v="Ames Color-File Green Diamond Border X-ray Mailers"/>
    <n v="167.96"/>
    <n v="300"/>
    <n v="83.98"/>
    <n v="2"/>
    <n v="0"/>
    <n v="78.941199999999995"/>
    <n v="78.941199999999995"/>
    <x v="0"/>
    <m/>
  </r>
  <r>
    <n v="1389"/>
    <s v="Same Day"/>
    <x v="2"/>
    <s v="Smyrna"/>
    <s v="Georgia"/>
    <x v="0"/>
    <x v="2"/>
    <s v="T-103"/>
    <x v="7"/>
    <s v="Plantronics Cordless Phone Headset with In-line Volume - M214C"/>
    <n v="104.85000000000001"/>
    <n v="450"/>
    <n v="34.950000000000003"/>
    <n v="3"/>
    <n v="0"/>
    <n v="28.309500000000007"/>
    <n v="28.309500000000007"/>
    <x v="0"/>
    <m/>
  </r>
  <r>
    <n v="1390"/>
    <s v="Same Day"/>
    <x v="2"/>
    <s v="Smyrna"/>
    <s v="Georgia"/>
    <x v="0"/>
    <x v="2"/>
    <s v="T-103"/>
    <x v="7"/>
    <s v="Aastra 57i VoIP phone"/>
    <n v="484.83000000000004"/>
    <n v="450"/>
    <n v="161.61000000000001"/>
    <n v="3"/>
    <n v="0"/>
    <n v="126.05580000000002"/>
    <n v="126.05580000000002"/>
    <x v="0"/>
    <m/>
  </r>
  <r>
    <n v="1391"/>
    <s v="Same Day"/>
    <x v="2"/>
    <s v="Smyrna"/>
    <s v="Georgia"/>
    <x v="0"/>
    <x v="1"/>
    <s v="O-102"/>
    <x v="10"/>
    <s v="White Dual Perf Computer Printout Paper, 2700 Sheets, 1 Part, Heavyweight, 20 lbs., 14 7/8 x 11"/>
    <n v="122.97"/>
    <n v="450"/>
    <n v="40.99"/>
    <n v="3"/>
    <n v="0"/>
    <n v="60.255300000000005"/>
    <n v="60.255300000000005"/>
    <x v="0"/>
    <m/>
  </r>
  <r>
    <n v="1392"/>
    <s v="Same Day"/>
    <x v="2"/>
    <s v="Smyrna"/>
    <s v="Georgia"/>
    <x v="0"/>
    <x v="1"/>
    <s v="O-102"/>
    <x v="4"/>
    <s v="Belkin 19&quot; Vented Equipment Shelf, Black"/>
    <n v="154.44"/>
    <n v="450"/>
    <n v="51.48"/>
    <n v="3"/>
    <n v="0"/>
    <n v="1.5444000000000031"/>
    <n v="1.5444000000000031"/>
    <x v="0"/>
    <m/>
  </r>
  <r>
    <n v="1393"/>
    <s v="Same Day"/>
    <x v="2"/>
    <s v="Smyrna"/>
    <s v="Georgia"/>
    <x v="0"/>
    <x v="1"/>
    <s v="O-102"/>
    <x v="10"/>
    <s v="Xerox 1943"/>
    <n v="342.37"/>
    <n v="1050"/>
    <n v="48.910000000000004"/>
    <n v="7"/>
    <n v="0"/>
    <n v="160.91389999999998"/>
    <n v="160.91389999999998"/>
    <x v="2"/>
    <m/>
  </r>
  <r>
    <n v="1394"/>
    <s v="First Class"/>
    <x v="1"/>
    <s v="Burlington"/>
    <s v="North Carolina"/>
    <x v="0"/>
    <x v="1"/>
    <s v="O-102"/>
    <x v="6"/>
    <s v="4009 Highlighters by Sanford"/>
    <n v="9.5519999999999996"/>
    <n v="450"/>
    <n v="3.1839999999999997"/>
    <n v="3"/>
    <n v="0.2"/>
    <n v="1.5521999999999991"/>
    <n v="1.3521999999999992"/>
    <x v="0"/>
    <m/>
  </r>
  <r>
    <n v="1395"/>
    <s v="Standard Class"/>
    <x v="1"/>
    <s v="Aurora"/>
    <s v="Illinois"/>
    <x v="2"/>
    <x v="0"/>
    <s v="F-101"/>
    <x v="3"/>
    <s v="Bevis Oval Conference Table, Walnut"/>
    <n v="652.45000000000005"/>
    <n v="750"/>
    <n v="130.49"/>
    <n v="5"/>
    <n v="0.5"/>
    <n v="-430.61700000000019"/>
    <n v="-431.11700000000019"/>
    <x v="1"/>
    <m/>
  </r>
  <r>
    <n v="1396"/>
    <s v="Standard Class"/>
    <x v="1"/>
    <s v="Aurora"/>
    <s v="Illinois"/>
    <x v="2"/>
    <x v="0"/>
    <s v="F-101"/>
    <x v="3"/>
    <s v="Hon 61000 Series Interactive Training Tables"/>
    <n v="66.644999999999996"/>
    <n v="450"/>
    <n v="22.215"/>
    <n v="3"/>
    <n v="0.5"/>
    <n v="-42.652799999999999"/>
    <n v="-43.152799999999999"/>
    <x v="0"/>
    <m/>
  </r>
  <r>
    <n v="1397"/>
    <s v="First Class"/>
    <x v="0"/>
    <s v="New York City"/>
    <s v="New York"/>
    <x v="3"/>
    <x v="1"/>
    <s v="O-102"/>
    <x v="8"/>
    <s v="Acco PRESSTEX Data Binder with Storage Hooks, Light Blue, 9 1/2&quot; X 11&quot;"/>
    <n v="17.216000000000001"/>
    <n v="600"/>
    <n v="4.3040000000000003"/>
    <n v="4"/>
    <n v="0.2"/>
    <n v="6.025599999999999"/>
    <n v="5.8255999999999988"/>
    <x v="1"/>
    <m/>
  </r>
  <r>
    <n v="1398"/>
    <s v="First Class"/>
    <x v="0"/>
    <s v="New York City"/>
    <s v="New York"/>
    <x v="3"/>
    <x v="1"/>
    <s v="O-102"/>
    <x v="10"/>
    <s v="Xerox 196"/>
    <n v="11.56"/>
    <n v="300"/>
    <n v="5.78"/>
    <n v="2"/>
    <n v="0"/>
    <n v="5.6644000000000005"/>
    <n v="5.6644000000000005"/>
    <x v="0"/>
    <m/>
  </r>
  <r>
    <n v="1399"/>
    <s v="First Class"/>
    <x v="0"/>
    <s v="New York City"/>
    <s v="New York"/>
    <x v="3"/>
    <x v="2"/>
    <s v="T-103"/>
    <x v="11"/>
    <s v="SanDisk Ultra 32 GB MicroSDHC Class 10 Memory Card"/>
    <n v="88.4"/>
    <n v="600"/>
    <n v="22.1"/>
    <n v="4"/>
    <n v="0"/>
    <n v="11.492000000000004"/>
    <n v="11.492000000000004"/>
    <x v="1"/>
    <m/>
  </r>
  <r>
    <n v="1400"/>
    <s v="First Class"/>
    <x v="0"/>
    <s v="New York City"/>
    <s v="New York"/>
    <x v="3"/>
    <x v="1"/>
    <s v="O-102"/>
    <x v="10"/>
    <s v="Xerox 217"/>
    <n v="6.48"/>
    <n v="150"/>
    <n v="6.48"/>
    <n v="1"/>
    <n v="0"/>
    <n v="3.1104000000000003"/>
    <n v="3.1104000000000003"/>
    <x v="0"/>
    <m/>
  </r>
  <r>
    <n v="1401"/>
    <s v="Standard Class"/>
    <x v="2"/>
    <s v="Salem"/>
    <s v="Virginia"/>
    <x v="0"/>
    <x v="2"/>
    <s v="T-103"/>
    <x v="7"/>
    <s v="LF Elite 3D Dazzle Designer Hard Case Cover, Lf Stylus Pen and Wiper For Apple Iphone 5c Mini Lite"/>
    <n v="21.8"/>
    <n v="300"/>
    <n v="10.9"/>
    <n v="2"/>
    <n v="0"/>
    <n v="6.104000000000001"/>
    <n v="6.104000000000001"/>
    <x v="0"/>
    <m/>
  </r>
  <r>
    <n v="1402"/>
    <s v="Standard Class"/>
    <x v="2"/>
    <s v="Salem"/>
    <s v="Virginia"/>
    <x v="0"/>
    <x v="1"/>
    <s v="O-102"/>
    <x v="12"/>
    <s v="Airmail Envelopes"/>
    <n v="251.79000000000002"/>
    <n v="450"/>
    <n v="83.93"/>
    <n v="3"/>
    <n v="0"/>
    <n v="118.34129999999999"/>
    <n v="118.34129999999999"/>
    <x v="0"/>
    <m/>
  </r>
  <r>
    <n v="1403"/>
    <s v="Standard Class"/>
    <x v="2"/>
    <s v="Columbus"/>
    <s v="Ohio"/>
    <x v="3"/>
    <x v="0"/>
    <s v="F-101"/>
    <x v="3"/>
    <s v="Bush Andora Conference Table, Maple/Graphite Gray Finish"/>
    <n v="205.17599999999999"/>
    <n v="300"/>
    <n v="102.58799999999999"/>
    <n v="2"/>
    <n v="0.4"/>
    <n v="-58.133199999999988"/>
    <n v="-58.533199999999987"/>
    <x v="0"/>
    <m/>
  </r>
  <r>
    <n v="1404"/>
    <s v="Standard Class"/>
    <x v="2"/>
    <s v="Columbus"/>
    <s v="Ohio"/>
    <x v="3"/>
    <x v="1"/>
    <s v="O-102"/>
    <x v="10"/>
    <s v="Xerox 189"/>
    <n v="419.4"/>
    <n v="750"/>
    <n v="83.88"/>
    <n v="5"/>
    <n v="0.2"/>
    <n v="146.79"/>
    <n v="146.59"/>
    <x v="1"/>
    <m/>
  </r>
  <r>
    <n v="1405"/>
    <s v="First Class"/>
    <x v="2"/>
    <s v="Philadelphia"/>
    <s v="Pennsylvania"/>
    <x v="3"/>
    <x v="1"/>
    <s v="O-102"/>
    <x v="14"/>
    <s v="Martin-Yale Premier Letter Opener"/>
    <n v="10.304000000000002"/>
    <n v="150"/>
    <n v="10.304000000000002"/>
    <n v="1"/>
    <n v="0.2"/>
    <n v="-2.1896000000000004"/>
    <n v="-2.3896000000000006"/>
    <x v="0"/>
    <m/>
  </r>
  <r>
    <n v="1406"/>
    <s v="First Class"/>
    <x v="2"/>
    <s v="Philadelphia"/>
    <s v="Pennsylvania"/>
    <x v="3"/>
    <x v="0"/>
    <s v="F-101"/>
    <x v="3"/>
    <s v="KI Adjustable-Height Table"/>
    <n v="154.76400000000001"/>
    <n v="450"/>
    <n v="51.588000000000001"/>
    <n v="3"/>
    <n v="0.4"/>
    <n v="-36.11160000000001"/>
    <n v="-36.511600000000008"/>
    <x v="0"/>
    <m/>
  </r>
  <r>
    <n v="1407"/>
    <s v="First Class"/>
    <x v="2"/>
    <s v="Philadelphia"/>
    <s v="Pennsylvania"/>
    <x v="3"/>
    <x v="2"/>
    <s v="T-103"/>
    <x v="11"/>
    <s v="Imation Secure+ Hardware Encrypted USB 2.0 Flash Drive; 16GB"/>
    <n v="116.78399999999999"/>
    <n v="300"/>
    <n v="58.391999999999996"/>
    <n v="2"/>
    <n v="0.2"/>
    <n v="21.896999999999991"/>
    <n v="21.696999999999992"/>
    <x v="0"/>
    <m/>
  </r>
  <r>
    <n v="1408"/>
    <s v="Standard Class"/>
    <x v="0"/>
    <s v="New York City"/>
    <s v="New York"/>
    <x v="3"/>
    <x v="1"/>
    <s v="O-102"/>
    <x v="6"/>
    <s v="Panasonic KP-150 Electric Pencil Sharpener"/>
    <n v="75.48"/>
    <n v="300"/>
    <n v="37.74"/>
    <n v="2"/>
    <n v="0"/>
    <n v="19.6248"/>
    <n v="19.6248"/>
    <x v="0"/>
    <m/>
  </r>
  <r>
    <n v="1409"/>
    <s v="Standard Class"/>
    <x v="0"/>
    <s v="New York City"/>
    <s v="New York"/>
    <x v="3"/>
    <x v="0"/>
    <s v="F-101"/>
    <x v="5"/>
    <s v="Telescoping Adjustable Floor Lamp"/>
    <n v="39.979999999999997"/>
    <n v="300"/>
    <n v="19.989999999999998"/>
    <n v="2"/>
    <n v="0"/>
    <n v="9.9949999999999974"/>
    <n v="9.9949999999999974"/>
    <x v="0"/>
    <m/>
  </r>
  <r>
    <n v="1410"/>
    <s v="Standard Class"/>
    <x v="0"/>
    <s v="Phoenix"/>
    <s v="Arizona"/>
    <x v="1"/>
    <x v="0"/>
    <s v="F-101"/>
    <x v="3"/>
    <s v="Bevis Boat-Shaped Conference Table"/>
    <n v="393.16500000000002"/>
    <n v="450"/>
    <n v="131.05500000000001"/>
    <n v="3"/>
    <n v="0.5"/>
    <n v="-204.44580000000005"/>
    <n v="-204.94580000000005"/>
    <x v="0"/>
    <m/>
  </r>
  <r>
    <n v="1411"/>
    <s v="Standard Class"/>
    <x v="2"/>
    <s v="Grand Prairie"/>
    <s v="Texas"/>
    <x v="2"/>
    <x v="1"/>
    <s v="O-102"/>
    <x v="2"/>
    <s v="Alphabetical Labels for Top Tab Filing"/>
    <n v="23.680000000000003"/>
    <n v="300"/>
    <n v="11.840000000000002"/>
    <n v="2"/>
    <n v="0.2"/>
    <n v="8.879999999999999"/>
    <n v="8.68"/>
    <x v="0"/>
    <m/>
  </r>
  <r>
    <n v="1412"/>
    <s v="Standard Class"/>
    <x v="1"/>
    <s v="New York City"/>
    <s v="New York"/>
    <x v="3"/>
    <x v="0"/>
    <s v="F-101"/>
    <x v="1"/>
    <s v="Hon GuestStacker Chair"/>
    <n v="408.00599999999997"/>
    <n v="300"/>
    <n v="204.00299999999999"/>
    <n v="2"/>
    <n v="0.1"/>
    <n v="72.534400000000005"/>
    <n v="72.434400000000011"/>
    <x v="0"/>
    <m/>
  </r>
  <r>
    <n v="1413"/>
    <s v="Standard Class"/>
    <x v="1"/>
    <s v="New York City"/>
    <s v="New York"/>
    <x v="3"/>
    <x v="0"/>
    <s v="F-101"/>
    <x v="5"/>
    <s v="Deflect-o EconoMat Studded, No Bevel Mat for Low Pile Carpeting"/>
    <n v="165.28"/>
    <n v="600"/>
    <n v="41.32"/>
    <n v="4"/>
    <n v="0"/>
    <n v="14.875200000000007"/>
    <n v="14.875200000000007"/>
    <x v="1"/>
    <m/>
  </r>
  <r>
    <n v="1414"/>
    <s v="Standard Class"/>
    <x v="0"/>
    <s v="New York City"/>
    <s v="New York"/>
    <x v="3"/>
    <x v="1"/>
    <s v="O-102"/>
    <x v="8"/>
    <s v="GBC Recycled Regency Composition Covers"/>
    <n v="334.76800000000003"/>
    <n v="1050"/>
    <n v="47.824000000000005"/>
    <n v="7"/>
    <n v="0.2"/>
    <n v="108.79959999999997"/>
    <n v="108.59959999999997"/>
    <x v="2"/>
    <m/>
  </r>
  <r>
    <n v="1415"/>
    <s v="Second Class"/>
    <x v="2"/>
    <s v="Costa Mesa"/>
    <s v="California"/>
    <x v="1"/>
    <x v="2"/>
    <s v="T-103"/>
    <x v="11"/>
    <s v="Logitech G13 Programmable Gameboard with LCD Display"/>
    <n v="239.96999999999997"/>
    <n v="450"/>
    <n v="79.989999999999995"/>
    <n v="3"/>
    <n v="0"/>
    <n v="26.39670000000001"/>
    <n v="26.39670000000001"/>
    <x v="0"/>
    <m/>
  </r>
  <r>
    <n v="1416"/>
    <s v="Second Class"/>
    <x v="2"/>
    <s v="Costa Mesa"/>
    <s v="California"/>
    <x v="1"/>
    <x v="0"/>
    <s v="F-101"/>
    <x v="5"/>
    <s v="DAX Executive Solid Wood Document Frame, Desktop or Hang, Mahogany, 5 x 7"/>
    <n v="37.74"/>
    <n v="450"/>
    <n v="12.58"/>
    <n v="3"/>
    <n v="0"/>
    <n v="12.831599999999996"/>
    <n v="12.831599999999996"/>
    <x v="0"/>
    <m/>
  </r>
  <r>
    <n v="1417"/>
    <s v="First Class"/>
    <x v="1"/>
    <s v="Houston"/>
    <s v="Texas"/>
    <x v="2"/>
    <x v="2"/>
    <s v="T-103"/>
    <x v="7"/>
    <s v="ShoreTel ShorePhone IP 230 VoIP phone"/>
    <n v="946.34400000000005"/>
    <n v="1050"/>
    <n v="135.19200000000001"/>
    <n v="7"/>
    <n v="0.2"/>
    <n v="118.29299999999989"/>
    <n v="118.09299999999989"/>
    <x v="2"/>
    <m/>
  </r>
  <r>
    <n v="1418"/>
    <s v="First Class"/>
    <x v="1"/>
    <s v="Houston"/>
    <s v="Texas"/>
    <x v="2"/>
    <x v="2"/>
    <s v="T-103"/>
    <x v="11"/>
    <s v="Hypercom P1300 Pinpad"/>
    <n v="151.20000000000002"/>
    <n v="450"/>
    <n v="50.400000000000006"/>
    <n v="3"/>
    <n v="0.2"/>
    <n v="32.130000000000003"/>
    <n v="31.930000000000003"/>
    <x v="0"/>
    <m/>
  </r>
  <r>
    <n v="1419"/>
    <s v="First Class"/>
    <x v="1"/>
    <s v="Houston"/>
    <s v="Texas"/>
    <x v="2"/>
    <x v="0"/>
    <s v="F-101"/>
    <x v="5"/>
    <s v="Longer-Life Soft White Bulbs"/>
    <n v="4.9280000000000008"/>
    <n v="600"/>
    <n v="1.2320000000000002"/>
    <n v="4"/>
    <n v="0.6"/>
    <n v="-1.4783999999999997"/>
    <n v="-2.0783999999999998"/>
    <x v="1"/>
    <m/>
  </r>
  <r>
    <n v="1420"/>
    <s v="Standard Class"/>
    <x v="1"/>
    <s v="Mesa"/>
    <s v="Arizona"/>
    <x v="1"/>
    <x v="1"/>
    <s v="O-102"/>
    <x v="10"/>
    <s v="Petty Cash Envelope"/>
    <n v="86.272000000000006"/>
    <n v="600"/>
    <n v="21.568000000000001"/>
    <n v="4"/>
    <n v="0.2"/>
    <n v="31.273599999999998"/>
    <n v="31.073599999999999"/>
    <x v="1"/>
    <m/>
  </r>
  <r>
    <n v="1421"/>
    <s v="Standard Class"/>
    <x v="1"/>
    <s v="Mesa"/>
    <s v="Arizona"/>
    <x v="1"/>
    <x v="1"/>
    <s v="O-102"/>
    <x v="8"/>
    <s v="GBC VeloBinder Electric Binding Machine"/>
    <n v="72.588000000000008"/>
    <n v="300"/>
    <n v="36.294000000000004"/>
    <n v="2"/>
    <n v="0.7"/>
    <n v="-48.391999999999982"/>
    <n v="-49.091999999999985"/>
    <x v="0"/>
    <m/>
  </r>
  <r>
    <n v="1422"/>
    <s v="Standard Class"/>
    <x v="1"/>
    <s v="Mesa"/>
    <s v="Arizona"/>
    <x v="1"/>
    <x v="1"/>
    <s v="O-102"/>
    <x v="9"/>
    <s v="3M Replacement Filter for Office Air Cleaner for 20' x 33' Room"/>
    <n v="60.672000000000004"/>
    <n v="300"/>
    <n v="30.336000000000002"/>
    <n v="2"/>
    <n v="0.2"/>
    <n v="14.409600000000003"/>
    <n v="14.209600000000004"/>
    <x v="0"/>
    <m/>
  </r>
  <r>
    <n v="1423"/>
    <s v="Standard Class"/>
    <x v="1"/>
    <s v="Mesa"/>
    <s v="Arizona"/>
    <x v="1"/>
    <x v="1"/>
    <s v="O-102"/>
    <x v="8"/>
    <s v="Lock-Up Easel 'Spel-Binder'"/>
    <n v="77.031000000000006"/>
    <n v="1350"/>
    <n v="8.5590000000000011"/>
    <n v="9"/>
    <n v="0.7"/>
    <n v="-59.057100000000005"/>
    <n v="-59.757100000000008"/>
    <x v="2"/>
    <m/>
  </r>
  <r>
    <n v="1424"/>
    <s v="Standard Class"/>
    <x v="1"/>
    <s v="Mesa"/>
    <s v="Arizona"/>
    <x v="1"/>
    <x v="1"/>
    <s v="O-102"/>
    <x v="4"/>
    <s v="2300 Heavy-Duty Transfer File Systems by Perma"/>
    <n v="119.90400000000001"/>
    <n v="900"/>
    <n v="19.984000000000002"/>
    <n v="6"/>
    <n v="0.2"/>
    <n v="-1.4988000000000135"/>
    <n v="-1.6988000000000134"/>
    <x v="1"/>
    <m/>
  </r>
  <r>
    <n v="1425"/>
    <s v="Standard Class"/>
    <x v="1"/>
    <s v="Mesa"/>
    <s v="Arizona"/>
    <x v="1"/>
    <x v="2"/>
    <s v="T-103"/>
    <x v="7"/>
    <s v="Samsung Rugby III"/>
    <n v="263.96000000000004"/>
    <n v="750"/>
    <n v="52.792000000000009"/>
    <n v="5"/>
    <n v="0.2"/>
    <n v="23.096500000000006"/>
    <n v="22.896500000000007"/>
    <x v="1"/>
    <m/>
  </r>
  <r>
    <n v="1426"/>
    <s v="Standard Class"/>
    <x v="1"/>
    <s v="Mesa"/>
    <s v="Arizona"/>
    <x v="1"/>
    <x v="1"/>
    <s v="O-102"/>
    <x v="4"/>
    <s v="SAFCO Boltless Steel Shelving"/>
    <n v="363.64800000000002"/>
    <n v="600"/>
    <n v="90.912000000000006"/>
    <n v="4"/>
    <n v="0.2"/>
    <n v="-86.366400000000027"/>
    <n v="-86.56640000000003"/>
    <x v="1"/>
    <m/>
  </r>
  <r>
    <n v="1427"/>
    <s v="Second Class"/>
    <x v="1"/>
    <s v="Salinas"/>
    <s v="California"/>
    <x v="1"/>
    <x v="1"/>
    <s v="O-102"/>
    <x v="8"/>
    <s v="Prestige Round Ring Binders"/>
    <n v="9.7280000000000015"/>
    <n v="300"/>
    <n v="4.8640000000000008"/>
    <n v="2"/>
    <n v="0.2"/>
    <n v="3.283199999999999"/>
    <n v="3.0831999999999988"/>
    <x v="0"/>
    <m/>
  </r>
  <r>
    <n v="1428"/>
    <s v="Second Class"/>
    <x v="1"/>
    <s v="Salinas"/>
    <s v="California"/>
    <x v="1"/>
    <x v="1"/>
    <s v="O-102"/>
    <x v="12"/>
    <s v="Redi-Strip #10 Envelopes, 4 1/8 x 9 1/2"/>
    <n v="14.75"/>
    <n v="750"/>
    <n v="2.95"/>
    <n v="5"/>
    <n v="0"/>
    <n v="7.08"/>
    <n v="7.08"/>
    <x v="1"/>
    <m/>
  </r>
  <r>
    <n v="1429"/>
    <s v="Second Class"/>
    <x v="1"/>
    <s v="Salinas"/>
    <s v="California"/>
    <x v="1"/>
    <x v="1"/>
    <s v="O-102"/>
    <x v="8"/>
    <s v="Acco Four Pocket Poly Ring Binder with Label Holder, Smoke, 1&quot;"/>
    <n v="29.800000000000004"/>
    <n v="750"/>
    <n v="5.9600000000000009"/>
    <n v="5"/>
    <n v="0.2"/>
    <n v="9.3124999999999982"/>
    <n v="9.1124999999999989"/>
    <x v="1"/>
    <m/>
  </r>
  <r>
    <n v="1430"/>
    <s v="Second Class"/>
    <x v="1"/>
    <s v="Salinas"/>
    <s v="California"/>
    <x v="1"/>
    <x v="1"/>
    <s v="O-102"/>
    <x v="2"/>
    <s v="Avery 4027 File Folder Labels for Dot Matrix Printers, 5000 Labels per Box, White"/>
    <n v="427.42"/>
    <n v="2100"/>
    <n v="30.53"/>
    <n v="14"/>
    <n v="0"/>
    <n v="196.61320000000001"/>
    <n v="196.61320000000001"/>
    <x v="3"/>
    <m/>
  </r>
  <r>
    <n v="1431"/>
    <s v="Standard Class"/>
    <x v="0"/>
    <s v="Columbus"/>
    <s v="Ohio"/>
    <x v="3"/>
    <x v="2"/>
    <s v="T-103"/>
    <x v="7"/>
    <s v="Motorola L804"/>
    <n v="220.75200000000001"/>
    <n v="1200"/>
    <n v="27.594000000000001"/>
    <n v="8"/>
    <n v="0.4"/>
    <n v="-40.47120000000001"/>
    <n v="-40.871200000000009"/>
    <x v="2"/>
    <m/>
  </r>
  <r>
    <n v="1432"/>
    <s v="Second Class"/>
    <x v="0"/>
    <s v="Florence"/>
    <s v="Alabama"/>
    <x v="0"/>
    <x v="1"/>
    <s v="O-102"/>
    <x v="8"/>
    <s v="Canvas Sectional Post Binders"/>
    <n v="152.76"/>
    <n v="900"/>
    <n v="25.459999999999997"/>
    <n v="6"/>
    <n v="0"/>
    <n v="74.852400000000003"/>
    <n v="74.852400000000003"/>
    <x v="1"/>
    <m/>
  </r>
  <r>
    <n v="1433"/>
    <s v="Second Class"/>
    <x v="0"/>
    <s v="Florence"/>
    <s v="Alabama"/>
    <x v="0"/>
    <x v="1"/>
    <s v="O-102"/>
    <x v="14"/>
    <s v="Acme Stainless Steel Office Snips"/>
    <n v="7.27"/>
    <n v="150"/>
    <n v="7.27"/>
    <n v="1"/>
    <n v="0"/>
    <n v="1.9629000000000003"/>
    <n v="1.9629000000000003"/>
    <x v="0"/>
    <m/>
  </r>
  <r>
    <n v="1434"/>
    <s v="Second Class"/>
    <x v="0"/>
    <s v="Florence"/>
    <s v="Alabama"/>
    <x v="0"/>
    <x v="0"/>
    <s v="F-101"/>
    <x v="1"/>
    <s v="High-Back Leather Manager's Chair"/>
    <n v="1819.8600000000001"/>
    <n v="2100"/>
    <n v="129.99"/>
    <n v="14"/>
    <n v="0"/>
    <n v="163.78740000000002"/>
    <n v="163.78740000000002"/>
    <x v="3"/>
    <m/>
  </r>
  <r>
    <n v="1435"/>
    <s v="Standard Class"/>
    <x v="0"/>
    <s v="Seattle"/>
    <s v="Washington"/>
    <x v="1"/>
    <x v="1"/>
    <s v="O-102"/>
    <x v="10"/>
    <s v="Strathmore Photo Mount Cards"/>
    <n v="33.9"/>
    <n v="750"/>
    <n v="6.7799999999999994"/>
    <n v="5"/>
    <n v="0"/>
    <n v="15.593999999999999"/>
    <n v="15.593999999999999"/>
    <x v="1"/>
    <m/>
  </r>
  <r>
    <n v="1436"/>
    <s v="Standard Class"/>
    <x v="0"/>
    <s v="Parma"/>
    <s v="Ohio"/>
    <x v="3"/>
    <x v="1"/>
    <s v="O-102"/>
    <x v="10"/>
    <s v="Xerox 203"/>
    <n v="31.104000000000006"/>
    <n v="900"/>
    <n v="5.1840000000000011"/>
    <n v="6"/>
    <n v="0.2"/>
    <n v="10.8864"/>
    <n v="10.686400000000001"/>
    <x v="1"/>
    <m/>
  </r>
  <r>
    <n v="1437"/>
    <s v="Standard Class"/>
    <x v="0"/>
    <s v="Parma"/>
    <s v="Ohio"/>
    <x v="3"/>
    <x v="1"/>
    <s v="O-102"/>
    <x v="6"/>
    <s v="Newell 35"/>
    <n v="5.2480000000000002"/>
    <n v="300"/>
    <n v="2.6240000000000001"/>
    <n v="2"/>
    <n v="0.2"/>
    <n v="0.59039999999999915"/>
    <n v="0.39039999999999914"/>
    <x v="0"/>
    <m/>
  </r>
  <r>
    <n v="1438"/>
    <s v="Same Day"/>
    <x v="0"/>
    <s v="Amarillo"/>
    <s v="Texas"/>
    <x v="2"/>
    <x v="2"/>
    <s v="T-103"/>
    <x v="11"/>
    <s v="Plantronics Audio 995 Wireless Stereo Headset"/>
    <n v="263.88"/>
    <n v="450"/>
    <n v="87.96"/>
    <n v="3"/>
    <n v="0.2"/>
    <n v="42.880500000000012"/>
    <n v="42.680500000000009"/>
    <x v="0"/>
    <m/>
  </r>
  <r>
    <n v="1439"/>
    <s v="Same Day"/>
    <x v="0"/>
    <s v="Amarillo"/>
    <s v="Texas"/>
    <x v="2"/>
    <x v="0"/>
    <s v="F-101"/>
    <x v="1"/>
    <s v="HON 5400 Series Task Chairs for Big and Tall"/>
    <n v="2453.4299999999998"/>
    <n v="750"/>
    <n v="490.68599999999998"/>
    <n v="5"/>
    <n v="0.3"/>
    <n v="-350.4899999999999"/>
    <n v="-350.78999999999991"/>
    <x v="1"/>
    <m/>
  </r>
  <r>
    <n v="1440"/>
    <s v="Second Class"/>
    <x v="0"/>
    <s v="Providence"/>
    <s v="Rhode Island"/>
    <x v="3"/>
    <x v="1"/>
    <s v="O-102"/>
    <x v="8"/>
    <s v="Storex Dura Pro Binders"/>
    <n v="29.700000000000003"/>
    <n v="750"/>
    <n v="5.94"/>
    <n v="5"/>
    <n v="0"/>
    <n v="13.365"/>
    <n v="13.365"/>
    <x v="1"/>
    <m/>
  </r>
  <r>
    <n v="1441"/>
    <s v="Second Class"/>
    <x v="0"/>
    <s v="Providence"/>
    <s v="Rhode Island"/>
    <x v="3"/>
    <x v="1"/>
    <s v="O-102"/>
    <x v="10"/>
    <s v="Xerox 1948"/>
    <n v="39.96"/>
    <n v="600"/>
    <n v="9.99"/>
    <n v="4"/>
    <n v="0"/>
    <n v="17.981999999999999"/>
    <n v="17.981999999999999"/>
    <x v="1"/>
    <m/>
  </r>
  <r>
    <n v="1442"/>
    <s v="Second Class"/>
    <x v="0"/>
    <s v="San Francisco"/>
    <s v="California"/>
    <x v="1"/>
    <x v="1"/>
    <s v="O-102"/>
    <x v="8"/>
    <s v="Deluxe Heavy-Duty Vinyl Round Ring Binder"/>
    <n v="36.672000000000004"/>
    <n v="300"/>
    <n v="18.336000000000002"/>
    <n v="2"/>
    <n v="0.2"/>
    <n v="11.459999999999999"/>
    <n v="11.26"/>
    <x v="0"/>
    <m/>
  </r>
  <r>
    <n v="1443"/>
    <s v="First Class"/>
    <x v="1"/>
    <s v="Richmond"/>
    <s v="Kentucky"/>
    <x v="0"/>
    <x v="1"/>
    <s v="O-102"/>
    <x v="10"/>
    <s v="Adams Phone Message Book, 200 Message Capacity, 8 1/16” x 11”"/>
    <n v="13.76"/>
    <n v="300"/>
    <n v="6.88"/>
    <n v="2"/>
    <n v="0"/>
    <n v="6.3295999999999992"/>
    <n v="6.3295999999999992"/>
    <x v="0"/>
    <m/>
  </r>
  <r>
    <n v="1444"/>
    <s v="Standard Class"/>
    <x v="1"/>
    <s v="Aurora"/>
    <s v="Colorado"/>
    <x v="1"/>
    <x v="1"/>
    <s v="O-102"/>
    <x v="4"/>
    <s v="Trav-L-File Heavy-Duty Shuttle II, Black"/>
    <n v="139.42400000000001"/>
    <n v="600"/>
    <n v="34.856000000000002"/>
    <n v="4"/>
    <n v="0.2"/>
    <n v="17.42799999999999"/>
    <n v="17.227999999999991"/>
    <x v="1"/>
    <m/>
  </r>
  <r>
    <n v="1445"/>
    <s v="Standard Class"/>
    <x v="0"/>
    <s v="Chicago"/>
    <s v="Illinois"/>
    <x v="2"/>
    <x v="2"/>
    <s v="T-103"/>
    <x v="7"/>
    <s v="Mitel MiVoice 5330e IP Phone"/>
    <n v="1979.9280000000001"/>
    <n v="1350"/>
    <n v="219.99200000000002"/>
    <n v="9"/>
    <n v="0.2"/>
    <n v="148.49459999999993"/>
    <n v="148.29459999999995"/>
    <x v="2"/>
    <m/>
  </r>
  <r>
    <n v="1446"/>
    <s v="First Class"/>
    <x v="2"/>
    <s v="Chicago"/>
    <s v="Illinois"/>
    <x v="2"/>
    <x v="1"/>
    <s v="O-102"/>
    <x v="4"/>
    <s v="Belkin 19&quot; Vented Equipment Shelf, Black"/>
    <n v="164.73599999999999"/>
    <n v="600"/>
    <n v="41.183999999999997"/>
    <n v="4"/>
    <n v="0.2"/>
    <n v="-39.124799999999993"/>
    <n v="-39.324799999999996"/>
    <x v="1"/>
    <m/>
  </r>
  <r>
    <n v="1447"/>
    <s v="First Class"/>
    <x v="2"/>
    <s v="Chicago"/>
    <s v="Illinois"/>
    <x v="2"/>
    <x v="0"/>
    <s v="F-101"/>
    <x v="1"/>
    <s v="Global Super Steno Chair"/>
    <n v="470.30199999999996"/>
    <n v="1050"/>
    <n v="67.185999999999993"/>
    <n v="7"/>
    <n v="0.3"/>
    <n v="-87.341800000000035"/>
    <n v="-87.641800000000032"/>
    <x v="2"/>
    <m/>
  </r>
  <r>
    <n v="1448"/>
    <s v="First Class"/>
    <x v="2"/>
    <s v="Chicago"/>
    <s v="Illinois"/>
    <x v="2"/>
    <x v="2"/>
    <s v="T-103"/>
    <x v="7"/>
    <s v="OtterBox Defender Series Case - Samsung Galaxy S4"/>
    <n v="47.984000000000002"/>
    <n v="300"/>
    <n v="23.992000000000001"/>
    <n v="2"/>
    <n v="0.2"/>
    <n v="5.9979999999999922"/>
    <n v="5.797999999999992"/>
    <x v="0"/>
    <m/>
  </r>
  <r>
    <n v="1449"/>
    <s v="First Class"/>
    <x v="1"/>
    <s v="Philadelphia"/>
    <s v="Pennsylvania"/>
    <x v="3"/>
    <x v="1"/>
    <s v="O-102"/>
    <x v="8"/>
    <s v="Wilson Jones Suede Grain Vinyl Binders"/>
    <n v="2.5020000000000002"/>
    <n v="450"/>
    <n v="0.83400000000000007"/>
    <n v="3"/>
    <n v="0.7"/>
    <n v="-1.7513999999999994"/>
    <n v="-2.4513999999999996"/>
    <x v="0"/>
    <m/>
  </r>
  <r>
    <n v="1450"/>
    <s v="Standard Class"/>
    <x v="1"/>
    <s v="Los Angeles"/>
    <s v="California"/>
    <x v="1"/>
    <x v="2"/>
    <s v="T-103"/>
    <x v="7"/>
    <s v="OtterBox Defender Series Case - iPhone 5c"/>
    <n v="88.751999999999995"/>
    <n v="450"/>
    <n v="29.584"/>
    <n v="3"/>
    <n v="0.2"/>
    <n v="11.093999999999998"/>
    <n v="10.893999999999998"/>
    <x v="0"/>
    <m/>
  </r>
  <r>
    <n v="1451"/>
    <s v="First Class"/>
    <x v="0"/>
    <s v="Phoenix"/>
    <s v="Arizona"/>
    <x v="1"/>
    <x v="1"/>
    <s v="O-102"/>
    <x v="8"/>
    <s v="Wilson Jones DublLock D-Ring Binders"/>
    <n v="2.0250000000000004"/>
    <n v="150"/>
    <n v="2.0250000000000004"/>
    <n v="1"/>
    <n v="0.7"/>
    <n v="-1.3499999999999996"/>
    <n v="-2.0499999999999998"/>
    <x v="0"/>
    <m/>
  </r>
  <r>
    <n v="1452"/>
    <s v="First Class"/>
    <x v="1"/>
    <s v="Mobile"/>
    <s v="Alabama"/>
    <x v="0"/>
    <x v="1"/>
    <s v="O-102"/>
    <x v="10"/>
    <s v="Easy-staple paper"/>
    <n v="70.98"/>
    <n v="1050"/>
    <n v="10.14"/>
    <n v="7"/>
    <n v="0"/>
    <n v="34.780200000000001"/>
    <n v="34.780200000000001"/>
    <x v="2"/>
    <m/>
  </r>
  <r>
    <n v="1453"/>
    <s v="First Class"/>
    <x v="1"/>
    <s v="Mobile"/>
    <s v="Alabama"/>
    <x v="0"/>
    <x v="1"/>
    <s v="O-102"/>
    <x v="8"/>
    <s v="Surelock Post Binders"/>
    <n v="91.679999999999993"/>
    <n v="450"/>
    <n v="30.56"/>
    <n v="3"/>
    <n v="0"/>
    <n v="45.839999999999996"/>
    <n v="45.839999999999996"/>
    <x v="0"/>
    <m/>
  </r>
  <r>
    <n v="1454"/>
    <s v="First Class"/>
    <x v="1"/>
    <s v="Mobile"/>
    <s v="Alabama"/>
    <x v="0"/>
    <x v="1"/>
    <s v="O-102"/>
    <x v="8"/>
    <s v="Wilson Jones DublLock D-Ring Binders"/>
    <n v="33.75"/>
    <n v="750"/>
    <n v="6.75"/>
    <n v="5"/>
    <n v="0"/>
    <n v="16.875"/>
    <n v="16.875"/>
    <x v="1"/>
    <m/>
  </r>
  <r>
    <n v="1455"/>
    <s v="First Class"/>
    <x v="1"/>
    <s v="Mobile"/>
    <s v="Alabama"/>
    <x v="0"/>
    <x v="2"/>
    <s v="T-103"/>
    <x v="15"/>
    <s v="Hewlett-Packard Deskjet 3050a All-in-One Color Inkjet Printer"/>
    <n v="3040"/>
    <n v="1200"/>
    <n v="380"/>
    <n v="8"/>
    <n v="0"/>
    <n v="1459.2"/>
    <n v="1459.2"/>
    <x v="2"/>
    <m/>
  </r>
  <r>
    <n v="1456"/>
    <s v="Standard Class"/>
    <x v="2"/>
    <s v="Columbus"/>
    <s v="Georgia"/>
    <x v="0"/>
    <x v="1"/>
    <s v="O-102"/>
    <x v="8"/>
    <s v="Ibico Plastic Spiral Binding Combs"/>
    <n v="91.199999999999989"/>
    <n v="450"/>
    <n v="30.399999999999995"/>
    <n v="3"/>
    <n v="0"/>
    <n v="41.951999999999998"/>
    <n v="41.951999999999998"/>
    <x v="0"/>
    <m/>
  </r>
  <r>
    <n v="1457"/>
    <s v="Standard Class"/>
    <x v="2"/>
    <s v="Columbus"/>
    <s v="Georgia"/>
    <x v="0"/>
    <x v="0"/>
    <s v="F-101"/>
    <x v="3"/>
    <s v="Iceberg OfficeWorks 42&quot; Round Tables"/>
    <n v="452.93999999999994"/>
    <n v="450"/>
    <n v="150.97999999999999"/>
    <n v="3"/>
    <n v="0"/>
    <n v="67.940999999999974"/>
    <n v="67.940999999999974"/>
    <x v="0"/>
    <m/>
  </r>
  <r>
    <n v="1458"/>
    <s v="Standard Class"/>
    <x v="1"/>
    <s v="New Bedford"/>
    <s v="Massachusetts"/>
    <x v="3"/>
    <x v="1"/>
    <s v="O-102"/>
    <x v="8"/>
    <s v="Wilson Jones “Snap” Scratch Pad Binder Tool for Ring Binders"/>
    <n v="52.199999999999996"/>
    <n v="1350"/>
    <n v="5.8"/>
    <n v="9"/>
    <n v="0"/>
    <n v="23.49"/>
    <n v="23.49"/>
    <x v="2"/>
    <m/>
  </r>
  <r>
    <n v="1459"/>
    <s v="Standard Class"/>
    <x v="1"/>
    <s v="Irving"/>
    <s v="Texas"/>
    <x v="2"/>
    <x v="1"/>
    <s v="O-102"/>
    <x v="2"/>
    <s v="Avery 499"/>
    <n v="15.936000000000002"/>
    <n v="600"/>
    <n v="3.9840000000000004"/>
    <n v="4"/>
    <n v="0.2"/>
    <n v="5.1791999999999998"/>
    <n v="4.9791999999999996"/>
    <x v="1"/>
    <m/>
  </r>
  <r>
    <n v="1460"/>
    <s v="Same Day"/>
    <x v="0"/>
    <s v="Middletown"/>
    <s v="Connecticut"/>
    <x v="3"/>
    <x v="0"/>
    <s v="F-101"/>
    <x v="5"/>
    <s v="DAX Wood Document Frame"/>
    <n v="27.46"/>
    <n v="300"/>
    <n v="13.73"/>
    <n v="2"/>
    <n v="0"/>
    <n v="9.8856000000000002"/>
    <n v="9.8856000000000002"/>
    <x v="0"/>
    <m/>
  </r>
  <r>
    <n v="1461"/>
    <s v="Standard Class"/>
    <x v="0"/>
    <s v="Seattle"/>
    <s v="Washington"/>
    <x v="1"/>
    <x v="1"/>
    <s v="O-102"/>
    <x v="8"/>
    <s v="Wilson Jones Heavy-Duty Casebound Ring Binders with Metal Hinges"/>
    <n v="55.424000000000007"/>
    <n v="300"/>
    <n v="27.712000000000003"/>
    <n v="2"/>
    <n v="0.2"/>
    <n v="19.398399999999995"/>
    <n v="19.198399999999996"/>
    <x v="0"/>
    <m/>
  </r>
  <r>
    <n v="1462"/>
    <s v="Standard Class"/>
    <x v="0"/>
    <s v="Vineland"/>
    <s v="New Jersey"/>
    <x v="3"/>
    <x v="0"/>
    <s v="F-101"/>
    <x v="3"/>
    <s v="Chromcraft Round Conference Tables"/>
    <n v="244.00599999999997"/>
    <n v="300"/>
    <n v="122.00299999999999"/>
    <n v="2"/>
    <n v="0.3"/>
    <n v="-31.372200000000007"/>
    <n v="-31.672200000000007"/>
    <x v="0"/>
    <m/>
  </r>
  <r>
    <n v="1463"/>
    <s v="First Class"/>
    <x v="1"/>
    <s v="Pasadena"/>
    <s v="Texas"/>
    <x v="2"/>
    <x v="2"/>
    <s v="T-103"/>
    <x v="11"/>
    <s v="Logitech G700s Rechargeable Gaming Mouse"/>
    <n v="159.98400000000001"/>
    <n v="300"/>
    <n v="79.992000000000004"/>
    <n v="2"/>
    <n v="0.2"/>
    <n v="43.995600000000003"/>
    <n v="43.7956"/>
    <x v="0"/>
    <m/>
  </r>
  <r>
    <n v="1464"/>
    <s v="First Class"/>
    <x v="1"/>
    <s v="Pasadena"/>
    <s v="Texas"/>
    <x v="2"/>
    <x v="0"/>
    <s v="F-101"/>
    <x v="1"/>
    <s v="Hon Deluxe Fabric Upholstered Stacking Chairs"/>
    <n v="1024.7159999999999"/>
    <n v="900"/>
    <n v="170.78599999999997"/>
    <n v="6"/>
    <n v="0.3"/>
    <n v="-29.277599999999893"/>
    <n v="-29.577599999999894"/>
    <x v="1"/>
    <m/>
  </r>
  <r>
    <n v="1465"/>
    <s v="First Class"/>
    <x v="1"/>
    <s v="New York City"/>
    <s v="New York"/>
    <x v="3"/>
    <x v="1"/>
    <s v="O-102"/>
    <x v="13"/>
    <s v="Stockwell Gold Paper Clips"/>
    <n v="3.68"/>
    <n v="300"/>
    <n v="1.84"/>
    <n v="2"/>
    <n v="0"/>
    <n v="1.8032000000000001"/>
    <n v="1.8032000000000001"/>
    <x v="0"/>
    <m/>
  </r>
  <r>
    <n v="1466"/>
    <s v="Standard Class"/>
    <x v="0"/>
    <s v="Glendale"/>
    <s v="Arizona"/>
    <x v="1"/>
    <x v="0"/>
    <s v="F-101"/>
    <x v="5"/>
    <s v="Eldon Delta Triangular Chair Mat, 52&quot; x 58&quot;, Clear"/>
    <n v="121.376"/>
    <n v="600"/>
    <n v="30.344000000000001"/>
    <n v="4"/>
    <n v="0.2"/>
    <n v="-3.0344000000000122"/>
    <n v="-3.2344000000000124"/>
    <x v="1"/>
    <m/>
  </r>
  <r>
    <n v="1467"/>
    <s v="Standard Class"/>
    <x v="0"/>
    <s v="Glendale"/>
    <s v="Arizona"/>
    <x v="1"/>
    <x v="2"/>
    <s v="T-103"/>
    <x v="11"/>
    <s v="SanDisk Ultra 64 GB MicroSDHC Class 10 Memory Card"/>
    <n v="95.976000000000013"/>
    <n v="450"/>
    <n v="31.992000000000004"/>
    <n v="3"/>
    <n v="0.2"/>
    <n v="-10.797300000000011"/>
    <n v="-10.99730000000001"/>
    <x v="0"/>
    <m/>
  </r>
  <r>
    <n v="1468"/>
    <s v="Same Day"/>
    <x v="2"/>
    <s v="Jacksonville"/>
    <s v="Florida"/>
    <x v="0"/>
    <x v="2"/>
    <s v="T-103"/>
    <x v="11"/>
    <s v="Razer Kraken PRO Over Ear PC and Music Headset"/>
    <n v="255.96799999999999"/>
    <n v="600"/>
    <n v="63.991999999999997"/>
    <n v="4"/>
    <n v="0.2"/>
    <n v="31.995999999999974"/>
    <n v="31.795999999999975"/>
    <x v="1"/>
    <m/>
  </r>
  <r>
    <n v="1469"/>
    <s v="Standard Class"/>
    <x v="1"/>
    <s v="Detroit"/>
    <s v="Michigan"/>
    <x v="2"/>
    <x v="0"/>
    <s v="F-101"/>
    <x v="1"/>
    <s v="Global Executive Mid-Back Manager's Chair"/>
    <n v="872.94"/>
    <n v="450"/>
    <n v="290.98"/>
    <n v="3"/>
    <n v="0"/>
    <n v="226.96439999999998"/>
    <n v="226.96439999999998"/>
    <x v="0"/>
    <m/>
  </r>
  <r>
    <n v="1470"/>
    <s v="Standard Class"/>
    <x v="1"/>
    <s v="Detroit"/>
    <s v="Michigan"/>
    <x v="2"/>
    <x v="1"/>
    <s v="O-102"/>
    <x v="8"/>
    <s v="Wilson Jones Century Plastic Molded Ring Binders"/>
    <n v="41.54"/>
    <n v="300"/>
    <n v="20.77"/>
    <n v="2"/>
    <n v="0"/>
    <n v="19.523799999999998"/>
    <n v="19.523799999999998"/>
    <x v="0"/>
    <m/>
  </r>
  <r>
    <n v="1471"/>
    <s v="Standard Class"/>
    <x v="1"/>
    <s v="Detroit"/>
    <s v="Michigan"/>
    <x v="2"/>
    <x v="1"/>
    <s v="O-102"/>
    <x v="10"/>
    <s v="Xerox 1946"/>
    <n v="12.96"/>
    <n v="300"/>
    <n v="6.48"/>
    <n v="2"/>
    <n v="0"/>
    <n v="6.2208000000000006"/>
    <n v="6.2208000000000006"/>
    <x v="0"/>
    <m/>
  </r>
  <r>
    <n v="1472"/>
    <s v="Second Class"/>
    <x v="1"/>
    <s v="Philadelphia"/>
    <s v="Pennsylvania"/>
    <x v="3"/>
    <x v="1"/>
    <s v="O-102"/>
    <x v="6"/>
    <s v="Newell 320"/>
    <n v="6.8480000000000008"/>
    <n v="300"/>
    <n v="3.4240000000000004"/>
    <n v="2"/>
    <n v="0.2"/>
    <n v="0.59920000000000018"/>
    <n v="0.39920000000000017"/>
    <x v="0"/>
    <m/>
  </r>
  <r>
    <n v="1473"/>
    <s v="Standard Class"/>
    <x v="1"/>
    <s v="Los Angeles"/>
    <s v="California"/>
    <x v="1"/>
    <x v="1"/>
    <s v="O-102"/>
    <x v="2"/>
    <s v="Avery 482"/>
    <n v="8.67"/>
    <n v="450"/>
    <n v="2.89"/>
    <n v="3"/>
    <n v="0"/>
    <n v="4.0749000000000004"/>
    <n v="4.0749000000000004"/>
    <x v="0"/>
    <m/>
  </r>
  <r>
    <n v="1474"/>
    <s v="Same Day"/>
    <x v="0"/>
    <s v="Houston"/>
    <s v="Texas"/>
    <x v="2"/>
    <x v="0"/>
    <s v="F-101"/>
    <x v="5"/>
    <s v="Eldon Image Series Desk Accessories, Burgundy"/>
    <n v="6.6879999999999997"/>
    <n v="600"/>
    <n v="1.6719999999999999"/>
    <n v="4"/>
    <n v="0.6"/>
    <n v="-4.0127999999999986"/>
    <n v="-4.6127999999999982"/>
    <x v="1"/>
    <m/>
  </r>
  <r>
    <n v="1475"/>
    <s v="Standard Class"/>
    <x v="2"/>
    <s v="Niagara Falls"/>
    <s v="New York"/>
    <x v="3"/>
    <x v="1"/>
    <s v="O-102"/>
    <x v="6"/>
    <s v="Newell 340"/>
    <n v="17.28"/>
    <n v="900"/>
    <n v="2.8800000000000003"/>
    <n v="6"/>
    <n v="0"/>
    <n v="5.0111999999999997"/>
    <n v="5.0111999999999997"/>
    <x v="1"/>
    <m/>
  </r>
  <r>
    <n v="1476"/>
    <s v="Standard Class"/>
    <x v="2"/>
    <s v="Niagara Falls"/>
    <s v="New York"/>
    <x v="3"/>
    <x v="1"/>
    <s v="O-102"/>
    <x v="8"/>
    <s v="GBC Plastic Binding Combs"/>
    <n v="17.712"/>
    <n v="450"/>
    <n v="5.9039999999999999"/>
    <n v="3"/>
    <n v="0.2"/>
    <n v="6.4206000000000012"/>
    <n v="6.220600000000001"/>
    <x v="0"/>
    <m/>
  </r>
  <r>
    <n v="1477"/>
    <s v="Standard Class"/>
    <x v="2"/>
    <s v="New York City"/>
    <s v="New York"/>
    <x v="3"/>
    <x v="1"/>
    <s v="O-102"/>
    <x v="2"/>
    <s v="Avery 506"/>
    <n v="28.91"/>
    <n v="1050"/>
    <n v="4.13"/>
    <n v="7"/>
    <n v="0"/>
    <n v="13.2986"/>
    <n v="13.2986"/>
    <x v="2"/>
    <m/>
  </r>
  <r>
    <n v="1478"/>
    <s v="Standard Class"/>
    <x v="0"/>
    <s v="Thomasville"/>
    <s v="North Carolina"/>
    <x v="0"/>
    <x v="1"/>
    <s v="O-102"/>
    <x v="14"/>
    <s v="Acme Forged Steel Scissors with Black Enamel Handles"/>
    <n v="52.136000000000003"/>
    <n v="1050"/>
    <n v="7.4480000000000004"/>
    <n v="7"/>
    <n v="0.2"/>
    <n v="5.865299999999996"/>
    <n v="5.6652999999999958"/>
    <x v="2"/>
    <m/>
  </r>
  <r>
    <n v="1479"/>
    <s v="First Class"/>
    <x v="0"/>
    <s v="Westminster"/>
    <s v="California"/>
    <x v="1"/>
    <x v="2"/>
    <s v="T-103"/>
    <x v="7"/>
    <s v="Square Credit Card Reader"/>
    <n v="31.968000000000004"/>
    <n v="600"/>
    <n v="7.9920000000000009"/>
    <n v="4"/>
    <n v="0.2"/>
    <n v="2.3976000000000006"/>
    <n v="2.1976000000000004"/>
    <x v="1"/>
    <m/>
  </r>
  <r>
    <n v="1480"/>
    <s v="Standard Class"/>
    <x v="0"/>
    <s v="San Francisco"/>
    <s v="California"/>
    <x v="1"/>
    <x v="1"/>
    <s v="O-102"/>
    <x v="10"/>
    <s v="Xerox 192"/>
    <n v="25.92"/>
    <n v="600"/>
    <n v="6.48"/>
    <n v="4"/>
    <n v="0"/>
    <n v="12.441600000000001"/>
    <n v="12.441600000000001"/>
    <x v="1"/>
    <m/>
  </r>
  <r>
    <n v="1481"/>
    <s v="Standard Class"/>
    <x v="0"/>
    <s v="San Francisco"/>
    <s v="California"/>
    <x v="1"/>
    <x v="1"/>
    <s v="O-102"/>
    <x v="10"/>
    <s v="HP Office Recycled Paper (20Lb. and 87 Bright)"/>
    <n v="40.46"/>
    <n v="1050"/>
    <n v="5.78"/>
    <n v="7"/>
    <n v="0"/>
    <n v="19.825400000000002"/>
    <n v="19.825400000000002"/>
    <x v="2"/>
    <m/>
  </r>
  <r>
    <n v="1482"/>
    <s v="Standard Class"/>
    <x v="0"/>
    <s v="San Francisco"/>
    <s v="California"/>
    <x v="1"/>
    <x v="1"/>
    <s v="O-102"/>
    <x v="4"/>
    <s v="X-Rack File for Hanging Folders"/>
    <n v="33.869999999999997"/>
    <n v="450"/>
    <n v="11.29"/>
    <n v="3"/>
    <n v="0"/>
    <n v="8.8061999999999987"/>
    <n v="8.8061999999999987"/>
    <x v="0"/>
    <m/>
  </r>
  <r>
    <n v="1483"/>
    <s v="Second Class"/>
    <x v="0"/>
    <s v="Jackson"/>
    <s v="Tennessee"/>
    <x v="0"/>
    <x v="1"/>
    <s v="O-102"/>
    <x v="6"/>
    <s v="Zebra Zazzle Fluorescent Highlighters"/>
    <n v="9.7280000000000015"/>
    <n v="300"/>
    <n v="4.8640000000000008"/>
    <n v="2"/>
    <n v="0.2"/>
    <n v="1.702399999999999"/>
    <n v="1.5023999999999991"/>
    <x v="0"/>
    <m/>
  </r>
  <r>
    <n v="1484"/>
    <s v="Second Class"/>
    <x v="0"/>
    <s v="Jackson"/>
    <s v="Tennessee"/>
    <x v="0"/>
    <x v="1"/>
    <s v="O-102"/>
    <x v="10"/>
    <s v="Xerox 199"/>
    <n v="3.4240000000000004"/>
    <n v="150"/>
    <n v="3.4240000000000004"/>
    <n v="1"/>
    <n v="0.2"/>
    <n v="1.0699999999999996"/>
    <n v="0.86999999999999966"/>
    <x v="0"/>
    <m/>
  </r>
  <r>
    <n v="1485"/>
    <s v="Standard Class"/>
    <x v="1"/>
    <s v="Seattle"/>
    <s v="Washington"/>
    <x v="1"/>
    <x v="2"/>
    <s v="T-103"/>
    <x v="11"/>
    <s v="WD My Passport Ultra 500GB Portable External Hard Drive"/>
    <n v="177"/>
    <n v="450"/>
    <n v="59"/>
    <n v="3"/>
    <n v="0"/>
    <n v="30.089999999999982"/>
    <n v="30.089999999999982"/>
    <x v="0"/>
    <m/>
  </r>
  <r>
    <n v="1486"/>
    <s v="Standard Class"/>
    <x v="0"/>
    <s v="New York City"/>
    <s v="New York"/>
    <x v="3"/>
    <x v="1"/>
    <s v="O-102"/>
    <x v="13"/>
    <s v="Staples"/>
    <n v="3.76"/>
    <n v="300"/>
    <n v="1.88"/>
    <n v="2"/>
    <n v="0"/>
    <n v="1.3159999999999998"/>
    <n v="1.3159999999999998"/>
    <x v="0"/>
    <m/>
  </r>
  <r>
    <n v="1487"/>
    <s v="Standard Class"/>
    <x v="2"/>
    <s v="Los Angeles"/>
    <s v="California"/>
    <x v="1"/>
    <x v="2"/>
    <s v="T-103"/>
    <x v="7"/>
    <s v="Cisco IP Phone 7961G-GE VoIP phone"/>
    <n v="1212.848"/>
    <n v="1050"/>
    <n v="173.26399999999998"/>
    <n v="7"/>
    <n v="0.2"/>
    <n v="106.12420000000014"/>
    <n v="105.92420000000014"/>
    <x v="2"/>
    <m/>
  </r>
  <r>
    <n v="1488"/>
    <s v="Standard Class"/>
    <x v="2"/>
    <s v="Los Angeles"/>
    <s v="California"/>
    <x v="1"/>
    <x v="2"/>
    <s v="T-103"/>
    <x v="11"/>
    <s v="Logitech Trackman Marble Mouse"/>
    <n v="89.97"/>
    <n v="450"/>
    <n v="29.99"/>
    <n v="3"/>
    <n v="0"/>
    <n v="37.787400000000005"/>
    <n v="37.787400000000005"/>
    <x v="0"/>
    <m/>
  </r>
  <r>
    <n v="1489"/>
    <s v="Standard Class"/>
    <x v="2"/>
    <s v="Los Angeles"/>
    <s v="California"/>
    <x v="1"/>
    <x v="0"/>
    <s v="F-101"/>
    <x v="5"/>
    <s v="Coloredge Poster Frame"/>
    <n v="42.599999999999994"/>
    <n v="450"/>
    <n v="14.199999999999998"/>
    <n v="3"/>
    <n v="0"/>
    <n v="16.614000000000001"/>
    <n v="16.614000000000001"/>
    <x v="0"/>
    <m/>
  </r>
  <r>
    <n v="1490"/>
    <s v="Standard Class"/>
    <x v="0"/>
    <s v="Philadelphia"/>
    <s v="Pennsylvania"/>
    <x v="3"/>
    <x v="1"/>
    <s v="O-102"/>
    <x v="2"/>
    <s v="Avery 488"/>
    <n v="5.04"/>
    <n v="300"/>
    <n v="2.52"/>
    <n v="2"/>
    <n v="0.2"/>
    <n v="1.764"/>
    <n v="1.5640000000000001"/>
    <x v="0"/>
    <m/>
  </r>
  <r>
    <n v="1491"/>
    <s v="Second Class"/>
    <x v="1"/>
    <s v="New York City"/>
    <s v="New York"/>
    <x v="3"/>
    <x v="1"/>
    <s v="O-102"/>
    <x v="12"/>
    <s v="#10-4 1/8&quot; x 9 1/2&quot; Premium Diagonal Seam Envelopes"/>
    <n v="62.96"/>
    <n v="600"/>
    <n v="15.74"/>
    <n v="4"/>
    <n v="0"/>
    <n v="28.332000000000001"/>
    <n v="28.332000000000001"/>
    <x v="1"/>
    <m/>
  </r>
  <r>
    <n v="1492"/>
    <s v="Standard Class"/>
    <x v="1"/>
    <s v="New York City"/>
    <s v="New York"/>
    <x v="3"/>
    <x v="1"/>
    <s v="O-102"/>
    <x v="10"/>
    <s v="Adams Telephone Message Book W/Dividers/Space For Phone Numbers, 5 1/4&quot;X8 1/2&quot;, 300/Messages"/>
    <n v="5.88"/>
    <n v="150"/>
    <n v="5.88"/>
    <n v="1"/>
    <n v="0"/>
    <n v="2.8811999999999998"/>
    <n v="2.8811999999999998"/>
    <x v="0"/>
    <m/>
  </r>
  <r>
    <n v="1493"/>
    <s v="Standard Class"/>
    <x v="1"/>
    <s v="New York City"/>
    <s v="New York"/>
    <x v="3"/>
    <x v="0"/>
    <s v="F-101"/>
    <x v="1"/>
    <s v="Global Ergonomic Managers Chair"/>
    <n v="977.29200000000003"/>
    <n v="900"/>
    <n v="162.88200000000001"/>
    <n v="6"/>
    <n v="0.1"/>
    <n v="173.74080000000001"/>
    <n v="173.64080000000001"/>
    <x v="1"/>
    <m/>
  </r>
  <r>
    <n v="1494"/>
    <s v="Standard Class"/>
    <x v="1"/>
    <s v="Vancouver"/>
    <s v="Washington"/>
    <x v="1"/>
    <x v="0"/>
    <s v="F-101"/>
    <x v="5"/>
    <s v="Magna Visual Magnetic Picture Hangers"/>
    <n v="9.64"/>
    <n v="300"/>
    <n v="4.82"/>
    <n v="2"/>
    <n v="0"/>
    <n v="3.6632000000000007"/>
    <n v="3.6632000000000007"/>
    <x v="0"/>
    <m/>
  </r>
  <r>
    <n v="1495"/>
    <s v="Second Class"/>
    <x v="0"/>
    <s v="Columbus"/>
    <s v="Georgia"/>
    <x v="0"/>
    <x v="1"/>
    <s v="O-102"/>
    <x v="6"/>
    <s v="Stanley Contemporary Battery Pencil Sharpeners"/>
    <n v="40.049999999999997"/>
    <n v="450"/>
    <n v="13.35"/>
    <n v="3"/>
    <n v="0"/>
    <n v="11.213999999999999"/>
    <n v="11.213999999999999"/>
    <x v="0"/>
    <m/>
  </r>
  <r>
    <n v="1496"/>
    <s v="Standard Class"/>
    <x v="0"/>
    <s v="Coppell"/>
    <s v="Texas"/>
    <x v="2"/>
    <x v="1"/>
    <s v="O-102"/>
    <x v="6"/>
    <s v="Crayola Anti Dust Chalk, 12/Pack"/>
    <n v="10.192000000000002"/>
    <n v="1050"/>
    <n v="1.4560000000000002"/>
    <n v="7"/>
    <n v="0.2"/>
    <n v="3.1849999999999992"/>
    <n v="2.984999999999999"/>
    <x v="2"/>
    <m/>
  </r>
  <r>
    <n v="1497"/>
    <s v="Standard Class"/>
    <x v="0"/>
    <s v="Coppell"/>
    <s v="Texas"/>
    <x v="2"/>
    <x v="1"/>
    <s v="O-102"/>
    <x v="4"/>
    <s v="Acco Perma 3000 Stacking Storage Drawers"/>
    <n v="16.784000000000002"/>
    <n v="150"/>
    <n v="16.784000000000002"/>
    <n v="1"/>
    <n v="0.2"/>
    <n v="-0.20980000000000043"/>
    <n v="-0.40980000000000044"/>
    <x v="0"/>
    <m/>
  </r>
  <r>
    <n v="1498"/>
    <s v="Standard Class"/>
    <x v="0"/>
    <s v="Coppell"/>
    <s v="Texas"/>
    <x v="2"/>
    <x v="1"/>
    <s v="O-102"/>
    <x v="6"/>
    <s v="Sanford Colorific Eraseable Coloring Pencils, 12 Count"/>
    <n v="13.120000000000001"/>
    <n v="750"/>
    <n v="2.6240000000000001"/>
    <n v="5"/>
    <n v="0.2"/>
    <n v="3.7720000000000002"/>
    <n v="3.5720000000000001"/>
    <x v="1"/>
    <m/>
  </r>
  <r>
    <n v="1499"/>
    <s v="First Class"/>
    <x v="2"/>
    <s v="San Francisco"/>
    <s v="California"/>
    <x v="1"/>
    <x v="1"/>
    <s v="O-102"/>
    <x v="8"/>
    <s v="Avery Durable Plastic 1&quot; Binders"/>
    <n v="18.16"/>
    <n v="750"/>
    <n v="3.6320000000000001"/>
    <n v="5"/>
    <n v="0.2"/>
    <n v="6.5830000000000011"/>
    <n v="6.3830000000000009"/>
    <x v="1"/>
    <m/>
  </r>
  <r>
    <n v="1500"/>
    <s v="Standard Class"/>
    <x v="0"/>
    <s v="Austin"/>
    <s v="Texas"/>
    <x v="2"/>
    <x v="1"/>
    <s v="O-102"/>
    <x v="10"/>
    <s v="Wirebound Message Books, 5-1/2 x 4 Forms, 2 or 4 Forms per Page"/>
    <n v="16.056000000000001"/>
    <n v="450"/>
    <n v="5.3520000000000003"/>
    <n v="3"/>
    <n v="0.2"/>
    <n v="5.8203000000000005"/>
    <n v="5.6203000000000003"/>
    <x v="0"/>
    <m/>
  </r>
  <r>
    <n v="1501"/>
    <s v="Standard Class"/>
    <x v="0"/>
    <s v="Austin"/>
    <s v="Texas"/>
    <x v="2"/>
    <x v="1"/>
    <s v="O-102"/>
    <x v="10"/>
    <s v="Xerox 197"/>
    <n v="223.05600000000001"/>
    <n v="1350"/>
    <n v="24.784000000000002"/>
    <n v="9"/>
    <n v="0.2"/>
    <n v="69.704999999999984"/>
    <n v="69.504999999999981"/>
    <x v="2"/>
    <m/>
  </r>
  <r>
    <n v="1502"/>
    <s v="Standard Class"/>
    <x v="0"/>
    <s v="Austin"/>
    <s v="Texas"/>
    <x v="2"/>
    <x v="1"/>
    <s v="O-102"/>
    <x v="4"/>
    <s v="Tennsco Double-Tier Lockers"/>
    <n v="540.048"/>
    <n v="450"/>
    <n v="180.01599999999999"/>
    <n v="3"/>
    <n v="0.2"/>
    <n v="-47.254199999999997"/>
    <n v="-47.4542"/>
    <x v="0"/>
    <m/>
  </r>
  <r>
    <n v="1503"/>
    <s v="Standard Class"/>
    <x v="2"/>
    <s v="Los Angeles"/>
    <s v="California"/>
    <x v="1"/>
    <x v="2"/>
    <s v="T-103"/>
    <x v="7"/>
    <s v="iKross Bluetooth Portable Keyboard + Cell Phone Stand Holder + Brush for Apple iPhone 5S 5C 5, 4S 4"/>
    <n v="33.520000000000003"/>
    <n v="300"/>
    <n v="16.760000000000002"/>
    <n v="2"/>
    <n v="0.2"/>
    <n v="3.3519999999999985"/>
    <n v="3.1519999999999984"/>
    <x v="0"/>
    <m/>
  </r>
  <r>
    <n v="1504"/>
    <s v="Standard Class"/>
    <x v="2"/>
    <s v="Los Angeles"/>
    <s v="California"/>
    <x v="1"/>
    <x v="0"/>
    <s v="F-101"/>
    <x v="5"/>
    <s v="DAX Value U-Channel Document Frames, Easel Back"/>
    <n v="9.94"/>
    <n v="300"/>
    <n v="4.97"/>
    <n v="2"/>
    <n v="0"/>
    <n v="3.0813999999999995"/>
    <n v="3.0813999999999995"/>
    <x v="0"/>
    <m/>
  </r>
  <r>
    <n v="1505"/>
    <s v="Standard Class"/>
    <x v="2"/>
    <s v="Los Angeles"/>
    <s v="California"/>
    <x v="1"/>
    <x v="1"/>
    <s v="O-102"/>
    <x v="6"/>
    <s v="Prang Dustless Chalk Sticks"/>
    <n v="6.72"/>
    <n v="600"/>
    <n v="1.68"/>
    <n v="4"/>
    <n v="0"/>
    <n v="3.36"/>
    <n v="3.36"/>
    <x v="1"/>
    <m/>
  </r>
  <r>
    <n v="1506"/>
    <s v="Standard Class"/>
    <x v="2"/>
    <s v="Los Angeles"/>
    <s v="California"/>
    <x v="1"/>
    <x v="0"/>
    <s v="F-101"/>
    <x v="3"/>
    <s v="Hon 2111 Invitation Series Corner Table"/>
    <n v="1004.9760000000001"/>
    <n v="900"/>
    <n v="167.49600000000001"/>
    <n v="6"/>
    <n v="0.2"/>
    <n v="-175.87080000000009"/>
    <n v="-176.07080000000008"/>
    <x v="1"/>
    <m/>
  </r>
  <r>
    <n v="1507"/>
    <s v="Standard Class"/>
    <x v="0"/>
    <s v="New York City"/>
    <s v="New York"/>
    <x v="3"/>
    <x v="1"/>
    <s v="O-102"/>
    <x v="8"/>
    <s v="Acco Four Pocket Poly Ring Binder with Label Holder, Smoke, 1&quot;"/>
    <n v="17.880000000000003"/>
    <n v="450"/>
    <n v="5.9600000000000009"/>
    <n v="3"/>
    <n v="0.2"/>
    <n v="5.5875000000000004"/>
    <n v="5.3875000000000002"/>
    <x v="0"/>
    <m/>
  </r>
  <r>
    <n v="1508"/>
    <s v="Standard Class"/>
    <x v="0"/>
    <s v="Columbus"/>
    <s v="Georgia"/>
    <x v="0"/>
    <x v="2"/>
    <s v="T-103"/>
    <x v="15"/>
    <s v="Lexmark X 9575 Professional All-in-One Color Printer"/>
    <n v="396"/>
    <n v="600"/>
    <n v="99"/>
    <n v="4"/>
    <n v="0"/>
    <n v="190.07999999999998"/>
    <n v="190.07999999999998"/>
    <x v="1"/>
    <m/>
  </r>
  <r>
    <n v="1509"/>
    <s v="Same Day"/>
    <x v="2"/>
    <s v="Omaha"/>
    <s v="Nebraska"/>
    <x v="2"/>
    <x v="1"/>
    <s v="O-102"/>
    <x v="8"/>
    <s v="Ibico Covers for Plastic or Wire Binding Elements"/>
    <n v="34.5"/>
    <n v="450"/>
    <n v="11.5"/>
    <n v="3"/>
    <n v="0"/>
    <n v="15.524999999999999"/>
    <n v="15.524999999999999"/>
    <x v="0"/>
    <m/>
  </r>
  <r>
    <n v="1510"/>
    <s v="First Class"/>
    <x v="0"/>
    <s v="Los Angeles"/>
    <s v="California"/>
    <x v="1"/>
    <x v="0"/>
    <s v="F-101"/>
    <x v="5"/>
    <s v="Eldon Image Series Desk Accessories, Burgundy"/>
    <n v="8.36"/>
    <n v="300"/>
    <n v="4.18"/>
    <n v="2"/>
    <n v="0"/>
    <n v="3.0095999999999998"/>
    <n v="3.0095999999999998"/>
    <x v="0"/>
    <m/>
  </r>
  <r>
    <n v="1511"/>
    <s v="Standard Class"/>
    <x v="1"/>
    <s v="Pomona"/>
    <s v="California"/>
    <x v="1"/>
    <x v="1"/>
    <s v="O-102"/>
    <x v="6"/>
    <s v="Boston Heavy-Duty Trimline Electric Pencil Sharpeners"/>
    <n v="385.6"/>
    <n v="1200"/>
    <n v="48.2"/>
    <n v="8"/>
    <n v="0"/>
    <n v="111.82399999999996"/>
    <n v="111.82399999999996"/>
    <x v="2"/>
    <m/>
  </r>
  <r>
    <n v="1512"/>
    <s v="Standard Class"/>
    <x v="1"/>
    <s v="Pomona"/>
    <s v="California"/>
    <x v="1"/>
    <x v="1"/>
    <s v="O-102"/>
    <x v="6"/>
    <s v="4009 Highlighters by Sanford"/>
    <n v="35.82"/>
    <n v="1350"/>
    <n v="3.98"/>
    <n v="9"/>
    <n v="0"/>
    <n v="11.820599999999997"/>
    <n v="11.820599999999997"/>
    <x v="2"/>
    <m/>
  </r>
  <r>
    <n v="1513"/>
    <s v="Standard Class"/>
    <x v="0"/>
    <s v="Dallas"/>
    <s v="Texas"/>
    <x v="2"/>
    <x v="1"/>
    <s v="O-102"/>
    <x v="4"/>
    <s v="Safco Steel Mobile File Cart"/>
    <n v="200.06400000000002"/>
    <n v="450"/>
    <n v="66.688000000000002"/>
    <n v="3"/>
    <n v="0.2"/>
    <n v="12.504000000000005"/>
    <n v="12.304000000000006"/>
    <x v="0"/>
    <m/>
  </r>
  <r>
    <n v="1514"/>
    <s v="Standard Class"/>
    <x v="0"/>
    <s v="Dallas"/>
    <s v="Texas"/>
    <x v="2"/>
    <x v="1"/>
    <s v="O-102"/>
    <x v="8"/>
    <s v="Acco D-Ring Binder w/DublLock"/>
    <n v="21.379999999999995"/>
    <n v="750"/>
    <n v="4.2759999999999989"/>
    <n v="5"/>
    <n v="0.8"/>
    <n v="-33.139000000000003"/>
    <n v="-33.939"/>
    <x v="1"/>
    <m/>
  </r>
  <r>
    <n v="1515"/>
    <s v="Standard Class"/>
    <x v="0"/>
    <s v="Dallas"/>
    <s v="Texas"/>
    <x v="2"/>
    <x v="1"/>
    <s v="O-102"/>
    <x v="8"/>
    <s v="Ibico Plastic and Wire Spiral Binding Combs"/>
    <n v="6.743999999999998"/>
    <n v="600"/>
    <n v="1.6859999999999995"/>
    <n v="4"/>
    <n v="0.8"/>
    <n v="-11.4648"/>
    <n v="-12.264800000000001"/>
    <x v="1"/>
    <m/>
  </r>
  <r>
    <n v="1516"/>
    <s v="Standard Class"/>
    <x v="0"/>
    <s v="Philadelphia"/>
    <s v="Pennsylvania"/>
    <x v="3"/>
    <x v="0"/>
    <s v="F-101"/>
    <x v="1"/>
    <s v="Leather Task Chair, Black"/>
    <n v="63.686"/>
    <n v="150"/>
    <n v="63.686"/>
    <n v="1"/>
    <n v="0.3"/>
    <n v="-9.0980000000000025"/>
    <n v="-9.3980000000000032"/>
    <x v="0"/>
    <m/>
  </r>
  <r>
    <n v="1517"/>
    <s v="Second Class"/>
    <x v="0"/>
    <s v="North Las Vegas"/>
    <s v="Nevada"/>
    <x v="1"/>
    <x v="0"/>
    <s v="F-101"/>
    <x v="3"/>
    <s v="Bretford “Just In Time” Height-Adjustable Multi-Task Work Tables"/>
    <n v="1669.6"/>
    <n v="600"/>
    <n v="417.4"/>
    <n v="4"/>
    <n v="0"/>
    <n v="116.87199999999984"/>
    <n v="116.87199999999984"/>
    <x v="1"/>
    <m/>
  </r>
  <r>
    <n v="1518"/>
    <s v="Second Class"/>
    <x v="0"/>
    <s v="Seattle"/>
    <s v="Washington"/>
    <x v="1"/>
    <x v="1"/>
    <s v="O-102"/>
    <x v="8"/>
    <s v="Ibico Laser Imprintable Binding System Covers"/>
    <n v="83.84"/>
    <n v="300"/>
    <n v="41.92"/>
    <n v="2"/>
    <n v="0.2"/>
    <n v="27.247999999999998"/>
    <n v="27.047999999999998"/>
    <x v="0"/>
    <m/>
  </r>
  <r>
    <n v="1519"/>
    <s v="Second Class"/>
    <x v="0"/>
    <s v="Seattle"/>
    <s v="Washington"/>
    <x v="1"/>
    <x v="1"/>
    <s v="O-102"/>
    <x v="8"/>
    <s v="Avery Durable Poly Binders"/>
    <n v="13.272000000000002"/>
    <n v="450"/>
    <n v="4.4240000000000004"/>
    <n v="3"/>
    <n v="0.2"/>
    <n v="4.3133999999999997"/>
    <n v="4.1133999999999995"/>
    <x v="0"/>
    <m/>
  </r>
  <r>
    <n v="1520"/>
    <s v="Second Class"/>
    <x v="1"/>
    <s v="San Francisco"/>
    <s v="California"/>
    <x v="1"/>
    <x v="1"/>
    <s v="O-102"/>
    <x v="8"/>
    <s v="Acco Pressboard Covers with Storage Hooks, 14 7/8&quot; x 11&quot;, Dark Blue"/>
    <n v="21.335999999999999"/>
    <n v="1050"/>
    <n v="3.0479999999999996"/>
    <n v="7"/>
    <n v="0.2"/>
    <n v="7.7343000000000011"/>
    <n v="7.5343000000000009"/>
    <x v="2"/>
    <m/>
  </r>
  <r>
    <n v="1521"/>
    <s v="Standard Class"/>
    <x v="2"/>
    <s v="Chicago"/>
    <s v="Illinois"/>
    <x v="2"/>
    <x v="1"/>
    <s v="O-102"/>
    <x v="6"/>
    <s v="Newell 325"/>
    <n v="16.520000000000003"/>
    <n v="750"/>
    <n v="3.3040000000000007"/>
    <n v="5"/>
    <n v="0.2"/>
    <n v="2.0649999999999986"/>
    <n v="1.8649999999999987"/>
    <x v="1"/>
    <m/>
  </r>
  <r>
    <n v="1522"/>
    <s v="Standard Class"/>
    <x v="0"/>
    <s v="Tucson"/>
    <s v="Arizona"/>
    <x v="1"/>
    <x v="0"/>
    <s v="F-101"/>
    <x v="5"/>
    <s v="Howard Miller 13&quot; Diameter Pewter Finish Round Wall Clock"/>
    <n v="206.11199999999997"/>
    <n v="900"/>
    <n v="34.351999999999997"/>
    <n v="6"/>
    <n v="0.2"/>
    <n v="48.951600000000013"/>
    <n v="48.75160000000001"/>
    <x v="1"/>
    <m/>
  </r>
  <r>
    <n v="1523"/>
    <s v="Standard Class"/>
    <x v="0"/>
    <s v="Tucson"/>
    <s v="Arizona"/>
    <x v="1"/>
    <x v="1"/>
    <s v="O-102"/>
    <x v="10"/>
    <s v="Xerox 1970"/>
    <n v="19.920000000000002"/>
    <n v="750"/>
    <n v="3.9840000000000004"/>
    <n v="5"/>
    <n v="0.2"/>
    <n v="6.7230000000000008"/>
    <n v="6.5230000000000006"/>
    <x v="1"/>
    <m/>
  </r>
  <r>
    <n v="1524"/>
    <s v="Standard Class"/>
    <x v="0"/>
    <s v="Tucson"/>
    <s v="Arizona"/>
    <x v="1"/>
    <x v="1"/>
    <s v="O-102"/>
    <x v="10"/>
    <s v="Xerox 1960"/>
    <n v="198.27200000000002"/>
    <n v="1200"/>
    <n v="24.784000000000002"/>
    <n v="8"/>
    <n v="0.2"/>
    <n v="61.959999999999987"/>
    <n v="61.759999999999984"/>
    <x v="2"/>
    <m/>
  </r>
  <r>
    <n v="1525"/>
    <s v="Standard Class"/>
    <x v="0"/>
    <s v="Tucson"/>
    <s v="Arizona"/>
    <x v="1"/>
    <x v="1"/>
    <s v="O-102"/>
    <x v="4"/>
    <s v="Belkin 19&quot; Vented Equipment Shelf, Black"/>
    <n v="247.10399999999998"/>
    <n v="900"/>
    <n v="41.183999999999997"/>
    <n v="6"/>
    <n v="0.2"/>
    <n v="-58.68719999999999"/>
    <n v="-58.887199999999993"/>
    <x v="1"/>
    <m/>
  </r>
  <r>
    <n v="1526"/>
    <s v="Standard Class"/>
    <x v="0"/>
    <s v="Tucson"/>
    <s v="Arizona"/>
    <x v="1"/>
    <x v="1"/>
    <s v="O-102"/>
    <x v="6"/>
    <s v="BOSTON Model 1800 Electric Pencil Sharpeners, Putty/Woodgrain"/>
    <n v="86.304000000000002"/>
    <n v="900"/>
    <n v="14.384"/>
    <n v="6"/>
    <n v="0.2"/>
    <n v="9.7091999999999885"/>
    <n v="9.5091999999999892"/>
    <x v="1"/>
    <m/>
  </r>
  <r>
    <n v="1527"/>
    <s v="Standard Class"/>
    <x v="0"/>
    <s v="Allentown"/>
    <s v="Pennsylvania"/>
    <x v="3"/>
    <x v="1"/>
    <s v="O-102"/>
    <x v="6"/>
    <s v="12 Colored Short Pencils"/>
    <n v="4.16"/>
    <n v="300"/>
    <n v="2.08"/>
    <n v="2"/>
    <n v="0.2"/>
    <n v="0.36400000000000032"/>
    <n v="0.16400000000000031"/>
    <x v="0"/>
    <m/>
  </r>
  <r>
    <n v="1528"/>
    <s v="Standard Class"/>
    <x v="0"/>
    <s v="Allentown"/>
    <s v="Pennsylvania"/>
    <x v="3"/>
    <x v="0"/>
    <s v="F-101"/>
    <x v="5"/>
    <s v="Master Caster Door Stop, Large Neon Orange"/>
    <n v="11.648000000000001"/>
    <n v="300"/>
    <n v="5.8240000000000007"/>
    <n v="2"/>
    <n v="0.2"/>
    <n v="3.3488000000000011"/>
    <n v="3.1488000000000009"/>
    <x v="0"/>
    <m/>
  </r>
  <r>
    <n v="1529"/>
    <s v="Second Class"/>
    <x v="1"/>
    <s v="Newark"/>
    <s v="Delaware"/>
    <x v="3"/>
    <x v="1"/>
    <s v="O-102"/>
    <x v="13"/>
    <s v="Rubber Band Ball"/>
    <n v="26.18"/>
    <n v="1050"/>
    <n v="3.7399999999999998"/>
    <n v="7"/>
    <n v="0"/>
    <n v="0.5236000000000014"/>
    <n v="0.5236000000000014"/>
    <x v="2"/>
    <m/>
  </r>
  <r>
    <n v="1530"/>
    <s v="Second Class"/>
    <x v="1"/>
    <s v="Newark"/>
    <s v="Delaware"/>
    <x v="3"/>
    <x v="1"/>
    <s v="O-102"/>
    <x v="10"/>
    <s v="Loose Memo Sheets"/>
    <n v="7.3"/>
    <n v="300"/>
    <n v="3.65"/>
    <n v="2"/>
    <n v="0"/>
    <n v="3.4309999999999996"/>
    <n v="3.4309999999999996"/>
    <x v="0"/>
    <m/>
  </r>
  <r>
    <n v="1531"/>
    <s v="Standard Class"/>
    <x v="1"/>
    <s v="Miami"/>
    <s v="Florida"/>
    <x v="0"/>
    <x v="1"/>
    <s v="O-102"/>
    <x v="10"/>
    <s v="Xerox 1988"/>
    <n v="74.352000000000004"/>
    <n v="450"/>
    <n v="24.784000000000002"/>
    <n v="3"/>
    <n v="0.2"/>
    <n v="23.234999999999992"/>
    <n v="23.034999999999993"/>
    <x v="0"/>
    <m/>
  </r>
  <r>
    <n v="1532"/>
    <s v="Standard Class"/>
    <x v="0"/>
    <s v="Tempe"/>
    <s v="Arizona"/>
    <x v="1"/>
    <x v="1"/>
    <s v="O-102"/>
    <x v="4"/>
    <s v="Neat Ideas Personal Hanging Folder Files, Black"/>
    <n v="10.744"/>
    <n v="150"/>
    <n v="10.744"/>
    <n v="1"/>
    <n v="0.2"/>
    <n v="0.80579999999999963"/>
    <n v="0.60579999999999967"/>
    <x v="0"/>
    <m/>
  </r>
  <r>
    <n v="1533"/>
    <s v="Standard Class"/>
    <x v="0"/>
    <s v="Tempe"/>
    <s v="Arizona"/>
    <x v="1"/>
    <x v="1"/>
    <s v="O-102"/>
    <x v="13"/>
    <s v="OIC Bulk Pack Metal Binder Clips"/>
    <n v="8.3760000000000012"/>
    <n v="450"/>
    <n v="2.7920000000000003"/>
    <n v="3"/>
    <n v="0.2"/>
    <n v="2.7222"/>
    <n v="2.5221999999999998"/>
    <x v="0"/>
    <m/>
  </r>
  <r>
    <n v="1534"/>
    <s v="Standard Class"/>
    <x v="1"/>
    <s v="New York City"/>
    <s v="New York"/>
    <x v="3"/>
    <x v="1"/>
    <s v="O-102"/>
    <x v="4"/>
    <s v="Belkin OmniView SE Rackmount Kit"/>
    <n v="212.88"/>
    <n v="900"/>
    <n v="35.479999999999997"/>
    <n v="6"/>
    <n v="0"/>
    <n v="0"/>
    <n v="0"/>
    <x v="1"/>
    <m/>
  </r>
  <r>
    <n v="1535"/>
    <s v="Standard Class"/>
    <x v="2"/>
    <s v="Laguna Niguel"/>
    <s v="California"/>
    <x v="1"/>
    <x v="0"/>
    <s v="F-101"/>
    <x v="0"/>
    <s v="Bush Andora Bookcase, Maple/Graphite Gray Finish"/>
    <n v="203.98299999999998"/>
    <n v="300"/>
    <n v="101.99149999999999"/>
    <n v="2"/>
    <n v="0.15"/>
    <n v="16.798599999999979"/>
    <n v="16.648599999999981"/>
    <x v="0"/>
    <m/>
  </r>
  <r>
    <n v="1536"/>
    <s v="Standard Class"/>
    <x v="1"/>
    <s v="Bridgeton"/>
    <s v="New Jersey"/>
    <x v="3"/>
    <x v="1"/>
    <s v="O-102"/>
    <x v="4"/>
    <s v="Rogers Jumbo File, Granite"/>
    <n v="40.74"/>
    <n v="450"/>
    <n v="13.58"/>
    <n v="3"/>
    <n v="0"/>
    <n v="0.4073999999999991"/>
    <n v="0.4073999999999991"/>
    <x v="0"/>
    <m/>
  </r>
  <r>
    <n v="1537"/>
    <s v="Standard Class"/>
    <x v="1"/>
    <s v="Bridgeton"/>
    <s v="New Jersey"/>
    <x v="3"/>
    <x v="1"/>
    <s v="O-102"/>
    <x v="9"/>
    <s v="Commercial WindTunnel Clean Air Upright Vacuum, Replacement Belts, Filtration Bags"/>
    <n v="11.67"/>
    <n v="450"/>
    <n v="3.89"/>
    <n v="3"/>
    <n v="0"/>
    <n v="3.0342000000000002"/>
    <n v="3.0342000000000002"/>
    <x v="0"/>
    <m/>
  </r>
  <r>
    <n v="1538"/>
    <s v="Second Class"/>
    <x v="0"/>
    <s v="Everett"/>
    <s v="Massachusetts"/>
    <x v="3"/>
    <x v="2"/>
    <s v="T-103"/>
    <x v="7"/>
    <s v="GE DSL Phone Line Filter"/>
    <n v="39.99"/>
    <n v="150"/>
    <n v="39.99"/>
    <n v="1"/>
    <n v="0"/>
    <n v="11.597099999999998"/>
    <n v="11.597099999999998"/>
    <x v="0"/>
    <m/>
  </r>
  <r>
    <n v="1539"/>
    <s v="Second Class"/>
    <x v="0"/>
    <s v="Everett"/>
    <s v="Massachusetts"/>
    <x v="3"/>
    <x v="1"/>
    <s v="O-102"/>
    <x v="6"/>
    <s v="Avery Hi-Liter EverBold Pen Style Fluorescent Highlighters, 4/Pack"/>
    <n v="16.28"/>
    <n v="300"/>
    <n v="8.14"/>
    <n v="2"/>
    <n v="0"/>
    <n v="6.5120000000000005"/>
    <n v="6.5120000000000005"/>
    <x v="0"/>
    <m/>
  </r>
  <r>
    <n v="1540"/>
    <s v="Second Class"/>
    <x v="0"/>
    <s v="Everett"/>
    <s v="Massachusetts"/>
    <x v="3"/>
    <x v="0"/>
    <s v="F-101"/>
    <x v="0"/>
    <s v="Atlantic Metals Mobile 3-Shelf Bookcases, Custom Colors"/>
    <n v="782.94"/>
    <n v="450"/>
    <n v="260.98"/>
    <n v="3"/>
    <n v="0"/>
    <n v="203.56440000000003"/>
    <n v="203.56440000000003"/>
    <x v="0"/>
    <m/>
  </r>
  <r>
    <n v="1541"/>
    <s v="Second Class"/>
    <x v="0"/>
    <s v="Everett"/>
    <s v="Massachusetts"/>
    <x v="3"/>
    <x v="1"/>
    <s v="O-102"/>
    <x v="8"/>
    <s v="Wilson Jones Heavy-Duty Casebound Ring Binders with Metal Hinges"/>
    <n v="242.48000000000002"/>
    <n v="1050"/>
    <n v="34.64"/>
    <n v="7"/>
    <n v="0"/>
    <n v="116.39039999999999"/>
    <n v="116.39039999999999"/>
    <x v="2"/>
    <m/>
  </r>
  <r>
    <n v="1542"/>
    <s v="Second Class"/>
    <x v="0"/>
    <s v="Columbus"/>
    <s v="Ohio"/>
    <x v="3"/>
    <x v="0"/>
    <s v="F-101"/>
    <x v="5"/>
    <s v="Eldon Wave Desk Accessories"/>
    <n v="8.32"/>
    <n v="750"/>
    <n v="1.6640000000000001"/>
    <n v="5"/>
    <n v="0.2"/>
    <n v="2.2880000000000003"/>
    <n v="2.0880000000000001"/>
    <x v="1"/>
    <m/>
  </r>
  <r>
    <n v="1543"/>
    <s v="Second Class"/>
    <x v="0"/>
    <s v="Columbus"/>
    <s v="Ohio"/>
    <x v="3"/>
    <x v="1"/>
    <s v="O-102"/>
    <x v="13"/>
    <s v="Stockwell Push Pins"/>
    <n v="10.464000000000002"/>
    <n v="900"/>
    <n v="1.7440000000000004"/>
    <n v="6"/>
    <n v="0.2"/>
    <n v="1.7003999999999992"/>
    <n v="1.5003999999999993"/>
    <x v="1"/>
    <m/>
  </r>
  <r>
    <n v="1544"/>
    <s v="Standard Class"/>
    <x v="2"/>
    <s v="San Diego"/>
    <s v="California"/>
    <x v="1"/>
    <x v="1"/>
    <s v="O-102"/>
    <x v="8"/>
    <s v="GBC Recycled Grain Textured Covers"/>
    <n v="82.896000000000001"/>
    <n v="450"/>
    <n v="27.632000000000001"/>
    <n v="3"/>
    <n v="0.2"/>
    <n v="29.0136"/>
    <n v="28.813600000000001"/>
    <x v="0"/>
    <m/>
  </r>
  <r>
    <n v="1545"/>
    <s v="Standard Class"/>
    <x v="2"/>
    <s v="San Diego"/>
    <s v="California"/>
    <x v="1"/>
    <x v="1"/>
    <s v="O-102"/>
    <x v="10"/>
    <s v="Message Book, Standard Line &quot;While You Were Out&quot;, 5 1/2&quot; X 4&quot;, 200 Sets/Book"/>
    <n v="34.24"/>
    <n v="600"/>
    <n v="8.56"/>
    <n v="4"/>
    <n v="0"/>
    <n v="16.0928"/>
    <n v="16.0928"/>
    <x v="1"/>
    <m/>
  </r>
  <r>
    <n v="1546"/>
    <s v="Second Class"/>
    <x v="1"/>
    <s v="Watertown"/>
    <s v="New York"/>
    <x v="3"/>
    <x v="0"/>
    <s v="F-101"/>
    <x v="0"/>
    <s v="Atlantic Metals Mobile 4-Shelf Bookcases, Custom Colors"/>
    <n v="1573.4880000000001"/>
    <n v="1050"/>
    <n v="224.78400000000002"/>
    <n v="7"/>
    <n v="0.2"/>
    <n v="196.68599999999986"/>
    <n v="196.48599999999988"/>
    <x v="2"/>
    <m/>
  </r>
  <r>
    <n v="1547"/>
    <s v="Standard Class"/>
    <x v="1"/>
    <s v="San Antonio"/>
    <s v="Texas"/>
    <x v="2"/>
    <x v="1"/>
    <s v="O-102"/>
    <x v="10"/>
    <s v="Xerox 1915"/>
    <n v="335.52"/>
    <n v="600"/>
    <n v="83.88"/>
    <n v="4"/>
    <n v="0.2"/>
    <n v="117.43199999999999"/>
    <n v="117.23199999999999"/>
    <x v="1"/>
    <m/>
  </r>
  <r>
    <n v="1548"/>
    <s v="Standard Class"/>
    <x v="1"/>
    <s v="San Antonio"/>
    <s v="Texas"/>
    <x v="2"/>
    <x v="1"/>
    <s v="O-102"/>
    <x v="8"/>
    <s v="GBC Recycled Regency Composition Covers"/>
    <n v="23.911999999999995"/>
    <n v="300"/>
    <n v="11.955999999999998"/>
    <n v="2"/>
    <n v="0.8"/>
    <n v="-40.650400000000019"/>
    <n v="-41.450400000000016"/>
    <x v="0"/>
    <m/>
  </r>
  <r>
    <n v="1549"/>
    <s v="Standard Class"/>
    <x v="1"/>
    <s v="San Antonio"/>
    <s v="Texas"/>
    <x v="2"/>
    <x v="1"/>
    <s v="O-102"/>
    <x v="4"/>
    <s v="Tenex Personal Self-Stacking Standard File Box, Black/Gray"/>
    <n v="27.056000000000001"/>
    <n v="300"/>
    <n v="13.528"/>
    <n v="2"/>
    <n v="0.2"/>
    <n v="2.3673999999999991"/>
    <n v="2.1673999999999989"/>
    <x v="0"/>
    <m/>
  </r>
  <r>
    <n v="1550"/>
    <s v="First Class"/>
    <x v="0"/>
    <s v="New York City"/>
    <s v="New York"/>
    <x v="3"/>
    <x v="2"/>
    <s v="T-103"/>
    <x v="16"/>
    <s v="Canon Imageclass D680 Copier / Fax"/>
    <n v="559.99200000000008"/>
    <n v="150"/>
    <n v="559.99200000000008"/>
    <n v="1"/>
    <n v="0.2"/>
    <n v="174.99749999999997"/>
    <n v="174.79749999999999"/>
    <x v="0"/>
    <m/>
  </r>
  <r>
    <n v="1551"/>
    <s v="Second Class"/>
    <x v="2"/>
    <s v="Houston"/>
    <s v="Texas"/>
    <x v="2"/>
    <x v="1"/>
    <s v="O-102"/>
    <x v="9"/>
    <s v="Hoover Commercial Soft Guard Upright Vacuum And Disposable Filtration Bags"/>
    <n v="9.3239999999999981"/>
    <n v="900"/>
    <n v="1.5539999999999996"/>
    <n v="6"/>
    <n v="0.8"/>
    <n v="-24.708599999999997"/>
    <n v="-25.508599999999998"/>
    <x v="1"/>
    <m/>
  </r>
  <r>
    <n v="1552"/>
    <s v="Standard Class"/>
    <x v="0"/>
    <s v="San Diego"/>
    <s v="California"/>
    <x v="1"/>
    <x v="1"/>
    <s v="O-102"/>
    <x v="10"/>
    <s v="Xerox 1934"/>
    <n v="111.96"/>
    <n v="300"/>
    <n v="55.98"/>
    <n v="2"/>
    <n v="0"/>
    <n v="54.860399999999998"/>
    <n v="54.860399999999998"/>
    <x v="0"/>
    <m/>
  </r>
  <r>
    <n v="1553"/>
    <s v="First Class"/>
    <x v="2"/>
    <s v="Appleton"/>
    <s v="Wisconsin"/>
    <x v="2"/>
    <x v="1"/>
    <s v="O-102"/>
    <x v="2"/>
    <s v="Avery 481"/>
    <n v="21.560000000000002"/>
    <n v="1050"/>
    <n v="3.0800000000000005"/>
    <n v="7"/>
    <n v="0"/>
    <n v="10.348799999999999"/>
    <n v="10.348799999999999"/>
    <x v="2"/>
    <m/>
  </r>
  <r>
    <n v="1554"/>
    <s v="Standard Class"/>
    <x v="0"/>
    <s v="Richmond"/>
    <s v="Kentucky"/>
    <x v="0"/>
    <x v="1"/>
    <s v="O-102"/>
    <x v="8"/>
    <s v="Large Capacity Hanging Post Binders"/>
    <n v="124.75"/>
    <n v="750"/>
    <n v="24.95"/>
    <n v="5"/>
    <n v="0"/>
    <n v="57.384999999999991"/>
    <n v="57.384999999999991"/>
    <x v="1"/>
    <m/>
  </r>
  <r>
    <n v="1555"/>
    <s v="Standard Class"/>
    <x v="1"/>
    <s v="Bellevue"/>
    <s v="Washington"/>
    <x v="1"/>
    <x v="1"/>
    <s v="O-102"/>
    <x v="6"/>
    <s v="Newell 310"/>
    <n v="5.28"/>
    <n v="450"/>
    <n v="1.76"/>
    <n v="3"/>
    <n v="0"/>
    <n v="1.5311999999999999"/>
    <n v="1.5311999999999999"/>
    <x v="0"/>
    <m/>
  </r>
  <r>
    <n v="1556"/>
    <s v="Standard Class"/>
    <x v="0"/>
    <s v="Long Beach"/>
    <s v="New York"/>
    <x v="3"/>
    <x v="2"/>
    <s v="T-103"/>
    <x v="11"/>
    <s v="Verbatim 25 GB 6x Blu-ray Single Layer Recordable Disc, 25/Pack"/>
    <n v="91.96"/>
    <n v="600"/>
    <n v="22.99"/>
    <n v="4"/>
    <n v="0"/>
    <n v="39.5428"/>
    <n v="39.5428"/>
    <x v="1"/>
    <m/>
  </r>
  <r>
    <n v="1557"/>
    <s v="Standard Class"/>
    <x v="0"/>
    <s v="Philadelphia"/>
    <s v="Pennsylvania"/>
    <x v="3"/>
    <x v="1"/>
    <s v="O-102"/>
    <x v="12"/>
    <s v="Staple envelope"/>
    <n v="9.3439999999999994"/>
    <n v="150"/>
    <n v="9.3439999999999994"/>
    <n v="1"/>
    <n v="0.2"/>
    <n v="3.504"/>
    <n v="3.3039999999999998"/>
    <x v="0"/>
    <m/>
  </r>
  <r>
    <n v="1558"/>
    <s v="Standard Class"/>
    <x v="0"/>
    <s v="Philadelphia"/>
    <s v="Pennsylvania"/>
    <x v="3"/>
    <x v="1"/>
    <s v="O-102"/>
    <x v="6"/>
    <s v="Newell 319"/>
    <n v="79.36"/>
    <n v="750"/>
    <n v="15.872"/>
    <n v="5"/>
    <n v="0.2"/>
    <n v="9.919999999999991"/>
    <n v="9.7199999999999918"/>
    <x v="1"/>
    <m/>
  </r>
  <r>
    <n v="1559"/>
    <s v="Second Class"/>
    <x v="0"/>
    <s v="Seattle"/>
    <s v="Washington"/>
    <x v="1"/>
    <x v="0"/>
    <s v="F-101"/>
    <x v="3"/>
    <s v="KI Adjustable-Height Table"/>
    <n v="171.96"/>
    <n v="300"/>
    <n v="85.98"/>
    <n v="2"/>
    <n v="0"/>
    <n v="44.709600000000009"/>
    <n v="44.709600000000009"/>
    <x v="0"/>
    <m/>
  </r>
  <r>
    <n v="1560"/>
    <s v="Standard Class"/>
    <x v="1"/>
    <s v="Seattle"/>
    <s v="Washington"/>
    <x v="1"/>
    <x v="1"/>
    <s v="O-102"/>
    <x v="8"/>
    <s v="Acco Pressboard Covers with Storage Hooks, 14 7/8&quot; x 11&quot;, Light Blue"/>
    <n v="35.352000000000004"/>
    <n v="1350"/>
    <n v="3.9280000000000004"/>
    <n v="9"/>
    <n v="0.2"/>
    <n v="12.815099999999997"/>
    <n v="12.615099999999998"/>
    <x v="2"/>
    <m/>
  </r>
  <r>
    <n v="1561"/>
    <s v="Standard Class"/>
    <x v="2"/>
    <s v="San Francisco"/>
    <s v="California"/>
    <x v="1"/>
    <x v="1"/>
    <s v="O-102"/>
    <x v="2"/>
    <s v="Avery 518"/>
    <n v="18.899999999999999"/>
    <n v="900"/>
    <n v="3.15"/>
    <n v="6"/>
    <n v="0"/>
    <n v="9.0719999999999992"/>
    <n v="9.0719999999999992"/>
    <x v="1"/>
    <m/>
  </r>
  <r>
    <n v="1562"/>
    <s v="First Class"/>
    <x v="2"/>
    <s v="Seattle"/>
    <s v="Washington"/>
    <x v="1"/>
    <x v="1"/>
    <s v="O-102"/>
    <x v="6"/>
    <s v="Newell 333"/>
    <n v="2.78"/>
    <n v="150"/>
    <n v="2.78"/>
    <n v="1"/>
    <n v="0"/>
    <n v="0.72279999999999989"/>
    <n v="0.72279999999999989"/>
    <x v="0"/>
    <m/>
  </r>
  <r>
    <n v="1563"/>
    <s v="Same Day"/>
    <x v="0"/>
    <s v="New York City"/>
    <s v="New York"/>
    <x v="3"/>
    <x v="0"/>
    <s v="F-101"/>
    <x v="3"/>
    <s v="Bretford CR4500 Series Slim Rectangular Table"/>
    <n v="1044.6299999999999"/>
    <n v="750"/>
    <n v="208.92599999999999"/>
    <n v="5"/>
    <n v="0.4"/>
    <n v="-295.97849999999994"/>
    <n v="-296.37849999999992"/>
    <x v="1"/>
    <m/>
  </r>
  <r>
    <n v="1564"/>
    <s v="Same Day"/>
    <x v="0"/>
    <s v="Philadelphia"/>
    <s v="Pennsylvania"/>
    <x v="3"/>
    <x v="1"/>
    <s v="O-102"/>
    <x v="10"/>
    <s v="While You Were Out Pads, 50 per Pad, 4 x 5 1/4, Green Cycle"/>
    <n v="11.352000000000002"/>
    <n v="450"/>
    <n v="3.7840000000000007"/>
    <n v="3"/>
    <n v="0.2"/>
    <n v="4.1151"/>
    <n v="3.9150999999999998"/>
    <x v="0"/>
    <m/>
  </r>
  <r>
    <n v="1565"/>
    <s v="Same Day"/>
    <x v="0"/>
    <s v="Columbia"/>
    <s v="South Carolina"/>
    <x v="0"/>
    <x v="1"/>
    <s v="O-102"/>
    <x v="4"/>
    <s v="Sensible Storage WireTech Storage Systems"/>
    <n v="354.90000000000003"/>
    <n v="750"/>
    <n v="70.98"/>
    <n v="5"/>
    <n v="0"/>
    <n v="17.744999999999962"/>
    <n v="17.744999999999962"/>
    <x v="1"/>
    <m/>
  </r>
  <r>
    <n v="1566"/>
    <s v="Standard Class"/>
    <x v="2"/>
    <s v="Seattle"/>
    <s v="Washington"/>
    <x v="1"/>
    <x v="2"/>
    <s v="T-103"/>
    <x v="7"/>
    <s v="Wireless Extenders zBoost YX545 SOHO Signal Booster"/>
    <n v="453.57600000000002"/>
    <n v="450"/>
    <n v="151.19200000000001"/>
    <n v="3"/>
    <n v="0.2"/>
    <n v="39.687899999999985"/>
    <n v="39.487899999999982"/>
    <x v="0"/>
    <m/>
  </r>
  <r>
    <n v="1567"/>
    <s v="First Class"/>
    <x v="0"/>
    <s v="Allen"/>
    <s v="Texas"/>
    <x v="2"/>
    <x v="2"/>
    <s v="T-103"/>
    <x v="11"/>
    <s v="Kingston Digital DataTraveler 16GB USB 2.0"/>
    <n v="21.48"/>
    <n v="450"/>
    <n v="7.16"/>
    <n v="3"/>
    <n v="0.2"/>
    <n v="-0.26850000000000307"/>
    <n v="-0.46850000000000308"/>
    <x v="0"/>
    <m/>
  </r>
  <r>
    <n v="1568"/>
    <s v="First Class"/>
    <x v="0"/>
    <s v="Allen"/>
    <s v="Texas"/>
    <x v="2"/>
    <x v="1"/>
    <s v="O-102"/>
    <x v="8"/>
    <s v="GBC Imprintable Covers"/>
    <n v="8.7839999999999989"/>
    <n v="600"/>
    <n v="2.1959999999999997"/>
    <n v="4"/>
    <n v="0.8"/>
    <n v="-13.615200000000002"/>
    <n v="-14.415200000000002"/>
    <x v="1"/>
    <m/>
  </r>
  <r>
    <n v="1569"/>
    <s v="Same Day"/>
    <x v="0"/>
    <s v="Los Angeles"/>
    <s v="California"/>
    <x v="1"/>
    <x v="1"/>
    <s v="O-102"/>
    <x v="10"/>
    <s v="White Dual Perf Computer Printout Paper, 2700 Sheets, 1 Part, Heavyweight, 20 lbs., 14 7/8 x 11"/>
    <n v="122.97"/>
    <n v="450"/>
    <n v="40.99"/>
    <n v="3"/>
    <n v="0"/>
    <n v="60.255300000000005"/>
    <n v="60.255300000000005"/>
    <x v="0"/>
    <m/>
  </r>
  <r>
    <n v="1570"/>
    <s v="Standard Class"/>
    <x v="1"/>
    <s v="Atlanta"/>
    <s v="Georgia"/>
    <x v="0"/>
    <x v="1"/>
    <s v="O-102"/>
    <x v="6"/>
    <s v="Newell 347"/>
    <n v="12.84"/>
    <n v="450"/>
    <n v="4.28"/>
    <n v="3"/>
    <n v="0"/>
    <n v="3.7235999999999989"/>
    <n v="3.7235999999999989"/>
    <x v="0"/>
    <m/>
  </r>
  <r>
    <n v="1571"/>
    <s v="First Class"/>
    <x v="0"/>
    <s v="Los Angeles"/>
    <s v="California"/>
    <x v="1"/>
    <x v="0"/>
    <s v="F-101"/>
    <x v="1"/>
    <s v="Novimex Swivel Fabric Task Chair"/>
    <n v="603.91999999999996"/>
    <n v="750"/>
    <n v="120.78399999999999"/>
    <n v="5"/>
    <n v="0.2"/>
    <n v="-67.941000000000003"/>
    <n v="-68.141000000000005"/>
    <x v="1"/>
    <m/>
  </r>
  <r>
    <n v="1572"/>
    <s v="First Class"/>
    <x v="0"/>
    <s v="Los Angeles"/>
    <s v="California"/>
    <x v="1"/>
    <x v="1"/>
    <s v="O-102"/>
    <x v="12"/>
    <s v="Pastel Pink Envelopes"/>
    <n v="21.84"/>
    <n v="450"/>
    <n v="7.28"/>
    <n v="3"/>
    <n v="0"/>
    <n v="10.4832"/>
    <n v="10.4832"/>
    <x v="0"/>
    <m/>
  </r>
  <r>
    <n v="1573"/>
    <s v="First Class"/>
    <x v="0"/>
    <s v="Los Angeles"/>
    <s v="California"/>
    <x v="1"/>
    <x v="2"/>
    <s v="T-103"/>
    <x v="11"/>
    <s v="Belkin F8E887 USB Wired Ergonomic Keyboard"/>
    <n v="29.99"/>
    <n v="150"/>
    <n v="29.99"/>
    <n v="1"/>
    <n v="0"/>
    <n v="6.2978999999999985"/>
    <n v="6.2978999999999985"/>
    <x v="0"/>
    <m/>
  </r>
  <r>
    <n v="1574"/>
    <s v="First Class"/>
    <x v="0"/>
    <s v="Los Angeles"/>
    <s v="California"/>
    <x v="1"/>
    <x v="0"/>
    <s v="F-101"/>
    <x v="1"/>
    <s v="Safco Contoured Stacking Chairs"/>
    <n v="381.44000000000005"/>
    <n v="300"/>
    <n v="190.72000000000003"/>
    <n v="2"/>
    <n v="0.2"/>
    <n v="23.839999999999975"/>
    <n v="23.639999999999976"/>
    <x v="0"/>
    <m/>
  </r>
  <r>
    <n v="1575"/>
    <s v="First Class"/>
    <x v="0"/>
    <s v="El Paso"/>
    <s v="Texas"/>
    <x v="2"/>
    <x v="2"/>
    <s v="T-103"/>
    <x v="7"/>
    <s v="ARKON Windshield Dashboard Air Vent Car Mount Holder"/>
    <n v="40.68"/>
    <n v="450"/>
    <n v="13.56"/>
    <n v="3"/>
    <n v="0.2"/>
    <n v="-9.153000000000004"/>
    <n v="-9.3530000000000033"/>
    <x v="0"/>
    <m/>
  </r>
  <r>
    <n v="1576"/>
    <s v="First Class"/>
    <x v="0"/>
    <s v="El Paso"/>
    <s v="Texas"/>
    <x v="2"/>
    <x v="0"/>
    <s v="F-101"/>
    <x v="1"/>
    <s v="Lifetime Advantage Folding Chairs, 4/Carton"/>
    <n v="763.28"/>
    <n v="750"/>
    <n v="152.65600000000001"/>
    <n v="5"/>
    <n v="0.3"/>
    <n v="-21.807999999999993"/>
    <n v="-22.107999999999993"/>
    <x v="1"/>
    <m/>
  </r>
  <r>
    <n v="1577"/>
    <s v="Standard Class"/>
    <x v="2"/>
    <s v="Aurora"/>
    <s v="Illinois"/>
    <x v="2"/>
    <x v="1"/>
    <s v="O-102"/>
    <x v="4"/>
    <s v="Pizazz Global Quick File"/>
    <n v="23.952000000000002"/>
    <n v="300"/>
    <n v="11.976000000000001"/>
    <n v="2"/>
    <n v="0.2"/>
    <n v="2.3952000000000018"/>
    <n v="2.1952000000000016"/>
    <x v="0"/>
    <m/>
  </r>
  <r>
    <n v="1578"/>
    <s v="Standard Class"/>
    <x v="2"/>
    <s v="Florence"/>
    <s v="Alabama"/>
    <x v="0"/>
    <x v="1"/>
    <s v="O-102"/>
    <x v="10"/>
    <s v="Xerox 1949"/>
    <n v="4.9800000000000004"/>
    <n v="150"/>
    <n v="4.9800000000000004"/>
    <n v="1"/>
    <n v="0"/>
    <n v="2.4402000000000004"/>
    <n v="2.4402000000000004"/>
    <x v="0"/>
    <m/>
  </r>
  <r>
    <n v="1579"/>
    <s v="First Class"/>
    <x v="0"/>
    <s v="New York City"/>
    <s v="New York"/>
    <x v="3"/>
    <x v="1"/>
    <s v="O-102"/>
    <x v="9"/>
    <s v="Conquest 14 Commercial Heavy-Duty Upright Vacuum, Collection System, Accessory Kit"/>
    <n v="170.88"/>
    <n v="450"/>
    <n v="56.96"/>
    <n v="3"/>
    <n v="0"/>
    <n v="49.555199999999978"/>
    <n v="49.555199999999978"/>
    <x v="0"/>
    <m/>
  </r>
  <r>
    <n v="1580"/>
    <s v="First Class"/>
    <x v="0"/>
    <s v="New York City"/>
    <s v="New York"/>
    <x v="3"/>
    <x v="2"/>
    <s v="T-103"/>
    <x v="7"/>
    <s v="Nortel Meridian M3904 Professional Digital phone"/>
    <n v="307.98"/>
    <n v="300"/>
    <n v="153.99"/>
    <n v="2"/>
    <n v="0"/>
    <n v="89.314199999999971"/>
    <n v="89.314199999999971"/>
    <x v="0"/>
    <m/>
  </r>
  <r>
    <n v="1581"/>
    <s v="First Class"/>
    <x v="0"/>
    <s v="New York City"/>
    <s v="New York"/>
    <x v="3"/>
    <x v="0"/>
    <s v="F-101"/>
    <x v="3"/>
    <s v="KI Conference Tables"/>
    <n v="382.80599999999998"/>
    <n v="1350"/>
    <n v="42.533999999999999"/>
    <n v="9"/>
    <n v="0.4"/>
    <n v="-153.12239999999997"/>
    <n v="-153.52239999999998"/>
    <x v="2"/>
    <m/>
  </r>
  <r>
    <n v="1582"/>
    <s v="First Class"/>
    <x v="0"/>
    <s v="New York City"/>
    <s v="New York"/>
    <x v="3"/>
    <x v="1"/>
    <s v="O-102"/>
    <x v="4"/>
    <s v="Tennsco Lockers, Gray"/>
    <n v="41.96"/>
    <n v="300"/>
    <n v="20.98"/>
    <n v="2"/>
    <n v="0"/>
    <n v="2.9371999999999971"/>
    <n v="2.9371999999999971"/>
    <x v="0"/>
    <m/>
  </r>
  <r>
    <n v="1583"/>
    <s v="First Class"/>
    <x v="0"/>
    <s v="New York City"/>
    <s v="New York"/>
    <x v="3"/>
    <x v="1"/>
    <s v="O-102"/>
    <x v="8"/>
    <s v="GBC Ibimaster 500 Manual ProClick Binding System"/>
    <n v="1217.568"/>
    <n v="300"/>
    <n v="608.78399999999999"/>
    <n v="2"/>
    <n v="0.2"/>
    <n v="456.58800000000002"/>
    <n v="456.38800000000003"/>
    <x v="0"/>
    <m/>
  </r>
  <r>
    <n v="1584"/>
    <s v="First Class"/>
    <x v="0"/>
    <s v="New York City"/>
    <s v="New York"/>
    <x v="3"/>
    <x v="0"/>
    <s v="F-101"/>
    <x v="5"/>
    <s v="Artistic Insta-Plaque"/>
    <n v="47.04"/>
    <n v="450"/>
    <n v="15.68"/>
    <n v="3"/>
    <n v="0"/>
    <n v="18.345599999999997"/>
    <n v="18.345599999999997"/>
    <x v="0"/>
    <m/>
  </r>
  <r>
    <n v="1585"/>
    <s v="First Class"/>
    <x v="0"/>
    <s v="New York City"/>
    <s v="New York"/>
    <x v="3"/>
    <x v="0"/>
    <s v="F-101"/>
    <x v="5"/>
    <s v="Longer-Life Soft White Bulbs"/>
    <n v="6.16"/>
    <n v="300"/>
    <n v="3.08"/>
    <n v="2"/>
    <n v="0"/>
    <n v="2.9567999999999999"/>
    <n v="2.9567999999999999"/>
    <x v="0"/>
    <m/>
  </r>
  <r>
    <n v="1586"/>
    <s v="First Class"/>
    <x v="0"/>
    <s v="New York City"/>
    <s v="New York"/>
    <x v="3"/>
    <x v="2"/>
    <s v="T-103"/>
    <x v="7"/>
    <s v="Panasonic KX-TG9471B"/>
    <n v="979.95"/>
    <n v="750"/>
    <n v="195.99"/>
    <n v="5"/>
    <n v="0"/>
    <n v="274.38600000000008"/>
    <n v="274.38600000000008"/>
    <x v="1"/>
    <m/>
  </r>
  <r>
    <n v="1587"/>
    <s v="First Class"/>
    <x v="0"/>
    <s v="New York City"/>
    <s v="New York"/>
    <x v="3"/>
    <x v="1"/>
    <s v="O-102"/>
    <x v="10"/>
    <s v="Xerox 1886"/>
    <n v="143.69999999999999"/>
    <n v="450"/>
    <n v="47.9"/>
    <n v="3"/>
    <n v="0"/>
    <n v="68.975999999999999"/>
    <n v="68.975999999999999"/>
    <x v="0"/>
    <m/>
  </r>
  <r>
    <n v="1588"/>
    <s v="First Class"/>
    <x v="0"/>
    <s v="New York City"/>
    <s v="New York"/>
    <x v="3"/>
    <x v="1"/>
    <s v="O-102"/>
    <x v="13"/>
    <s v="Acco Clips to Go Binder Clips, 24 Clips in Two Sizes"/>
    <n v="10.649999999999999"/>
    <n v="450"/>
    <n v="3.5499999999999994"/>
    <n v="3"/>
    <n v="0"/>
    <n v="5.0054999999999996"/>
    <n v="5.0054999999999996"/>
    <x v="0"/>
    <m/>
  </r>
  <r>
    <n v="1589"/>
    <s v="First Class"/>
    <x v="0"/>
    <s v="New York City"/>
    <s v="New York"/>
    <x v="3"/>
    <x v="2"/>
    <s v="T-103"/>
    <x v="11"/>
    <s v="Belkin QODE FastFit Bluetooth Keyboard"/>
    <n v="247.8"/>
    <n v="600"/>
    <n v="61.95"/>
    <n v="4"/>
    <n v="0"/>
    <n v="34.692000000000007"/>
    <n v="34.692000000000007"/>
    <x v="1"/>
    <m/>
  </r>
  <r>
    <n v="1590"/>
    <s v="Standard Class"/>
    <x v="1"/>
    <s v="Virginia Beach"/>
    <s v="Virginia"/>
    <x v="0"/>
    <x v="1"/>
    <s v="O-102"/>
    <x v="6"/>
    <s v="Rogers Handheld Barrel Pencil Sharpener"/>
    <n v="10.96"/>
    <n v="600"/>
    <n v="2.74"/>
    <n v="4"/>
    <n v="0"/>
    <n v="2.9592000000000009"/>
    <n v="2.9592000000000009"/>
    <x v="1"/>
    <m/>
  </r>
  <r>
    <n v="1591"/>
    <s v="Standard Class"/>
    <x v="1"/>
    <s v="Grapevine"/>
    <s v="Texas"/>
    <x v="2"/>
    <x v="1"/>
    <s v="O-102"/>
    <x v="6"/>
    <s v="Dixon Ticonderoga Erasable Colored Pencil Set, 12-Color"/>
    <n v="33.488000000000007"/>
    <n v="1050"/>
    <n v="4.7840000000000007"/>
    <n v="7"/>
    <n v="0.2"/>
    <n v="5.8603999999999967"/>
    <n v="5.6603999999999965"/>
    <x v="2"/>
    <m/>
  </r>
  <r>
    <n v="1592"/>
    <s v="Standard Class"/>
    <x v="1"/>
    <s v="Grapevine"/>
    <s v="Texas"/>
    <x v="2"/>
    <x v="1"/>
    <s v="O-102"/>
    <x v="13"/>
    <s v="Ideal Clamps"/>
    <n v="8.0399999999999991"/>
    <n v="750"/>
    <n v="1.6079999999999999"/>
    <n v="5"/>
    <n v="0.2"/>
    <n v="2.9144999999999994"/>
    <n v="2.7144999999999992"/>
    <x v="1"/>
    <m/>
  </r>
  <r>
    <n v="1593"/>
    <s v="Second Class"/>
    <x v="0"/>
    <s v="Olympia"/>
    <s v="Washington"/>
    <x v="1"/>
    <x v="2"/>
    <s v="T-103"/>
    <x v="7"/>
    <s v="Pyle PRT45 Retro Home Telephone"/>
    <n v="201.56800000000001"/>
    <n v="600"/>
    <n v="50.392000000000003"/>
    <n v="4"/>
    <n v="0.2"/>
    <n v="22.676399999999994"/>
    <n v="22.476399999999995"/>
    <x v="1"/>
    <m/>
  </r>
  <r>
    <n v="1594"/>
    <s v="Same Day"/>
    <x v="0"/>
    <s v="Los Angeles"/>
    <s v="California"/>
    <x v="1"/>
    <x v="1"/>
    <s v="O-102"/>
    <x v="10"/>
    <s v="Spiral Phone Message Books with Labels by Adams"/>
    <n v="13.440000000000001"/>
    <n v="450"/>
    <n v="4.4800000000000004"/>
    <n v="3"/>
    <n v="0"/>
    <n v="6.5856000000000012"/>
    <n v="6.5856000000000012"/>
    <x v="0"/>
    <m/>
  </r>
  <r>
    <n v="1595"/>
    <s v="First Class"/>
    <x v="2"/>
    <s v="Peoria"/>
    <s v="Illinois"/>
    <x v="2"/>
    <x v="0"/>
    <s v="F-101"/>
    <x v="0"/>
    <s v="Sauder Inglewood Library Bookcases"/>
    <n v="359.05799999999994"/>
    <n v="450"/>
    <n v="119.68599999999998"/>
    <n v="3"/>
    <n v="0.3"/>
    <n v="-35.905799999999999"/>
    <n v="-36.205799999999996"/>
    <x v="0"/>
    <m/>
  </r>
  <r>
    <n v="1596"/>
    <s v="Standard Class"/>
    <x v="0"/>
    <s v="Columbus"/>
    <s v="Ohio"/>
    <x v="3"/>
    <x v="0"/>
    <s v="F-101"/>
    <x v="1"/>
    <s v="Global Chrome Stack Chair"/>
    <n v="47.991999999999997"/>
    <n v="300"/>
    <n v="23.995999999999999"/>
    <n v="2"/>
    <n v="0.3"/>
    <n v="-2.0567999999999991"/>
    <n v="-2.3567999999999989"/>
    <x v="0"/>
    <m/>
  </r>
  <r>
    <n v="1597"/>
    <s v="First Class"/>
    <x v="1"/>
    <s v="New York City"/>
    <s v="New York"/>
    <x v="3"/>
    <x v="0"/>
    <s v="F-101"/>
    <x v="5"/>
    <s v="Executive Impressions Supervisor Wall Clock"/>
    <n v="547.30000000000007"/>
    <n v="1950"/>
    <n v="42.100000000000009"/>
    <n v="13"/>
    <n v="0"/>
    <n v="175.13599999999997"/>
    <n v="175.13599999999997"/>
    <x v="2"/>
    <m/>
  </r>
  <r>
    <n v="1598"/>
    <s v="Second Class"/>
    <x v="0"/>
    <s v="Carrollton"/>
    <s v="Texas"/>
    <x v="2"/>
    <x v="1"/>
    <s v="O-102"/>
    <x v="10"/>
    <s v="Xerox 1901"/>
    <n v="16.896000000000001"/>
    <n v="600"/>
    <n v="4.2240000000000002"/>
    <n v="4"/>
    <n v="0.2"/>
    <n v="5.2799999999999994"/>
    <n v="5.0799999999999992"/>
    <x v="1"/>
    <m/>
  </r>
  <r>
    <n v="1599"/>
    <s v="Second Class"/>
    <x v="0"/>
    <s v="Carrollton"/>
    <s v="Texas"/>
    <x v="2"/>
    <x v="1"/>
    <s v="O-102"/>
    <x v="14"/>
    <s v="Acme Elite Stainless Steel Scissors"/>
    <n v="6.6720000000000006"/>
    <n v="150"/>
    <n v="6.6720000000000006"/>
    <n v="1"/>
    <n v="0.2"/>
    <n v="0.50039999999999996"/>
    <n v="0.30039999999999994"/>
    <x v="0"/>
    <m/>
  </r>
  <r>
    <n v="1600"/>
    <s v="Second Class"/>
    <x v="0"/>
    <s v="Carrollton"/>
    <s v="Texas"/>
    <x v="2"/>
    <x v="1"/>
    <s v="O-102"/>
    <x v="6"/>
    <s v="Boston School Pro Electric Pencil Sharpener, 1670"/>
    <n v="99.13600000000001"/>
    <n v="600"/>
    <n v="24.784000000000002"/>
    <n v="4"/>
    <n v="0.2"/>
    <n v="8.674399999999995"/>
    <n v="8.4743999999999957"/>
    <x v="1"/>
    <m/>
  </r>
  <r>
    <n v="1601"/>
    <s v="Second Class"/>
    <x v="0"/>
    <s v="Carrollton"/>
    <s v="Texas"/>
    <x v="2"/>
    <x v="0"/>
    <s v="F-101"/>
    <x v="5"/>
    <s v="Telescoping Adjustable Floor Lamp"/>
    <n v="15.991999999999999"/>
    <n v="300"/>
    <n v="7.9959999999999996"/>
    <n v="2"/>
    <n v="0.6"/>
    <n v="-13.992999999999999"/>
    <n v="-14.592999999999998"/>
    <x v="0"/>
    <m/>
  </r>
  <r>
    <n v="1602"/>
    <s v="Second Class"/>
    <x v="1"/>
    <s v="Dover"/>
    <s v="Delaware"/>
    <x v="3"/>
    <x v="0"/>
    <s v="F-101"/>
    <x v="5"/>
    <s v="Tenex 46&quot; x 60&quot; Computer Anti-Static Chairmat, Rectangular Shaped"/>
    <n v="211.96"/>
    <n v="300"/>
    <n v="105.98"/>
    <n v="2"/>
    <n v="0"/>
    <n v="42.391999999999996"/>
    <n v="42.391999999999996"/>
    <x v="0"/>
    <m/>
  </r>
  <r>
    <n v="1603"/>
    <s v="Standard Class"/>
    <x v="0"/>
    <s v="Smyrna"/>
    <s v="Tennessee"/>
    <x v="0"/>
    <x v="1"/>
    <s v="O-102"/>
    <x v="6"/>
    <s v="Prang Drawing Pencil Set"/>
    <n v="6.6719999999999988"/>
    <n v="450"/>
    <n v="2.2239999999999998"/>
    <n v="3"/>
    <n v="0.2"/>
    <n v="1.6679999999999997"/>
    <n v="1.4679999999999997"/>
    <x v="0"/>
    <m/>
  </r>
  <r>
    <n v="1604"/>
    <s v="Standard Class"/>
    <x v="0"/>
    <s v="Newark"/>
    <s v="Delaware"/>
    <x v="3"/>
    <x v="1"/>
    <s v="O-102"/>
    <x v="6"/>
    <s v="BOSTON Ranger #55 Pencil Sharpener, Black"/>
    <n v="155.94"/>
    <n v="900"/>
    <n v="25.99"/>
    <n v="6"/>
    <n v="0"/>
    <n v="45.222599999999993"/>
    <n v="45.222599999999993"/>
    <x v="1"/>
    <m/>
  </r>
  <r>
    <n v="1605"/>
    <s v="Second Class"/>
    <x v="0"/>
    <s v="Los Angeles"/>
    <s v="California"/>
    <x v="1"/>
    <x v="2"/>
    <s v="T-103"/>
    <x v="7"/>
    <s v="PowerGen Dual USB Car Charger"/>
    <n v="39.960000000000008"/>
    <n v="750"/>
    <n v="7.9920000000000018"/>
    <n v="5"/>
    <n v="0.2"/>
    <n v="12.986999999999995"/>
    <n v="12.786999999999995"/>
    <x v="1"/>
    <m/>
  </r>
  <r>
    <n v="1606"/>
    <s v="Second Class"/>
    <x v="0"/>
    <s v="Los Angeles"/>
    <s v="California"/>
    <x v="1"/>
    <x v="1"/>
    <s v="O-102"/>
    <x v="6"/>
    <s v="Newell 307"/>
    <n v="5.46"/>
    <n v="450"/>
    <n v="1.82"/>
    <n v="3"/>
    <n v="0"/>
    <n v="1.5288000000000002"/>
    <n v="1.5288000000000002"/>
    <x v="0"/>
    <m/>
  </r>
  <r>
    <n v="1607"/>
    <s v="Second Class"/>
    <x v="0"/>
    <s v="Los Angeles"/>
    <s v="California"/>
    <x v="1"/>
    <x v="1"/>
    <s v="O-102"/>
    <x v="6"/>
    <s v="Panasonic KP-4ABK Battery-Operated Pencil Sharpener"/>
    <n v="73.2"/>
    <n v="750"/>
    <n v="14.64"/>
    <n v="5"/>
    <n v="0"/>
    <n v="21.227999999999998"/>
    <n v="21.227999999999998"/>
    <x v="1"/>
    <m/>
  </r>
  <r>
    <n v="1608"/>
    <s v="Second Class"/>
    <x v="0"/>
    <s v="Los Angeles"/>
    <s v="California"/>
    <x v="1"/>
    <x v="1"/>
    <s v="O-102"/>
    <x v="8"/>
    <s v="Angle-D Binders with Locking Rings, Label Holders"/>
    <n v="5.84"/>
    <n v="150"/>
    <n v="5.84"/>
    <n v="1"/>
    <n v="0.2"/>
    <n v="1.9709999999999996"/>
    <n v="1.7709999999999997"/>
    <x v="0"/>
    <m/>
  </r>
  <r>
    <n v="1609"/>
    <s v="Second Class"/>
    <x v="0"/>
    <s v="Los Angeles"/>
    <s v="California"/>
    <x v="1"/>
    <x v="1"/>
    <s v="O-102"/>
    <x v="10"/>
    <s v="Adams Telephone Message Book W/Dividers/Space For Phone Numbers, 5 1/4&quot;X8 1/2&quot;, 200/Messages"/>
    <n v="22.72"/>
    <n v="600"/>
    <n v="5.68"/>
    <n v="4"/>
    <n v="0"/>
    <n v="10.223999999999998"/>
    <n v="10.223999999999998"/>
    <x v="1"/>
    <m/>
  </r>
  <r>
    <n v="1610"/>
    <s v="Second Class"/>
    <x v="0"/>
    <s v="Los Angeles"/>
    <s v="California"/>
    <x v="1"/>
    <x v="1"/>
    <s v="O-102"/>
    <x v="8"/>
    <s v="Avery Binder Labels"/>
    <n v="9.3360000000000003"/>
    <n v="450"/>
    <n v="3.1120000000000001"/>
    <n v="3"/>
    <n v="0.2"/>
    <n v="3.2675999999999994"/>
    <n v="3.0675999999999992"/>
    <x v="0"/>
    <m/>
  </r>
  <r>
    <n v="1611"/>
    <s v="Standard Class"/>
    <x v="1"/>
    <s v="Los Angeles"/>
    <s v="California"/>
    <x v="1"/>
    <x v="0"/>
    <s v="F-101"/>
    <x v="0"/>
    <s v="Sauder Inglewood Library Bookcases"/>
    <n v="290.666"/>
    <n v="300"/>
    <n v="145.333"/>
    <n v="2"/>
    <n v="0.15"/>
    <n v="27.356800000000007"/>
    <n v="27.206800000000008"/>
    <x v="0"/>
    <m/>
  </r>
  <r>
    <n v="1612"/>
    <s v="Standard Class"/>
    <x v="1"/>
    <s v="Los Angeles"/>
    <s v="California"/>
    <x v="1"/>
    <x v="2"/>
    <s v="T-103"/>
    <x v="7"/>
    <s v="VTech DS6151"/>
    <n v="201.584"/>
    <n v="300"/>
    <n v="100.792"/>
    <n v="2"/>
    <n v="0.2"/>
    <n v="20.158400000000015"/>
    <n v="19.958400000000015"/>
    <x v="0"/>
    <m/>
  </r>
  <r>
    <n v="1613"/>
    <s v="Standard Class"/>
    <x v="1"/>
    <s v="Los Angeles"/>
    <s v="California"/>
    <x v="1"/>
    <x v="2"/>
    <s v="T-103"/>
    <x v="7"/>
    <s v="netTALK DUO VoIP Telephone Service"/>
    <n v="83.984000000000009"/>
    <n v="300"/>
    <n v="41.992000000000004"/>
    <n v="2"/>
    <n v="0.2"/>
    <n v="31.494"/>
    <n v="31.294"/>
    <x v="0"/>
    <m/>
  </r>
  <r>
    <n v="1614"/>
    <s v="Standard Class"/>
    <x v="1"/>
    <s v="Oakland"/>
    <s v="California"/>
    <x v="1"/>
    <x v="1"/>
    <s v="O-102"/>
    <x v="4"/>
    <s v="Letter Size Cart"/>
    <n v="1000.0200000000001"/>
    <n v="1050"/>
    <n v="142.86000000000001"/>
    <n v="7"/>
    <n v="0"/>
    <n v="290.00579999999991"/>
    <n v="290.00579999999991"/>
    <x v="2"/>
    <m/>
  </r>
  <r>
    <n v="1615"/>
    <s v="Standard Class"/>
    <x v="2"/>
    <s v="Philadelphia"/>
    <s v="Pennsylvania"/>
    <x v="3"/>
    <x v="2"/>
    <s v="T-103"/>
    <x v="11"/>
    <s v="V7 USB Numeric Keypad"/>
    <n v="83.976000000000013"/>
    <n v="450"/>
    <n v="27.992000000000004"/>
    <n v="3"/>
    <n v="0.2"/>
    <n v="-13.646100000000001"/>
    <n v="-13.8461"/>
    <x v="0"/>
    <m/>
  </r>
  <r>
    <n v="1616"/>
    <s v="Standard Class"/>
    <x v="2"/>
    <s v="Eagan"/>
    <s v="Minnesota"/>
    <x v="2"/>
    <x v="1"/>
    <s v="O-102"/>
    <x v="2"/>
    <s v="Avery 480"/>
    <n v="3.75"/>
    <n v="150"/>
    <n v="3.75"/>
    <n v="1"/>
    <n v="0"/>
    <n v="1.7999999999999998"/>
    <n v="1.7999999999999998"/>
    <x v="0"/>
    <m/>
  </r>
  <r>
    <n v="1617"/>
    <s v="Standard Class"/>
    <x v="2"/>
    <s v="Eagan"/>
    <s v="Minnesota"/>
    <x v="2"/>
    <x v="1"/>
    <s v="O-102"/>
    <x v="2"/>
    <s v="Avery 489"/>
    <n v="41.4"/>
    <n v="600"/>
    <n v="10.35"/>
    <n v="4"/>
    <n v="0"/>
    <n v="19.872"/>
    <n v="19.872"/>
    <x v="1"/>
    <m/>
  </r>
  <r>
    <n v="1618"/>
    <s v="Standard Class"/>
    <x v="2"/>
    <s v="Eagan"/>
    <s v="Minnesota"/>
    <x v="2"/>
    <x v="1"/>
    <s v="O-102"/>
    <x v="6"/>
    <s v="Peel-Off China Markers"/>
    <n v="29.79"/>
    <n v="450"/>
    <n v="9.93"/>
    <n v="3"/>
    <n v="0"/>
    <n v="12.511800000000001"/>
    <n v="12.511800000000001"/>
    <x v="0"/>
    <m/>
  </r>
  <r>
    <n v="1619"/>
    <s v="Second Class"/>
    <x v="2"/>
    <s v="New York City"/>
    <s v="New York"/>
    <x v="3"/>
    <x v="1"/>
    <s v="O-102"/>
    <x v="4"/>
    <s v="Acco Perma 2700 Stacking Storage Drawers"/>
    <n v="59.48"/>
    <n v="300"/>
    <n v="29.74"/>
    <n v="2"/>
    <n v="0"/>
    <n v="8.9220000000000041"/>
    <n v="8.9220000000000041"/>
    <x v="0"/>
    <m/>
  </r>
  <r>
    <n v="1620"/>
    <s v="Second Class"/>
    <x v="2"/>
    <s v="New York City"/>
    <s v="New York"/>
    <x v="3"/>
    <x v="1"/>
    <s v="O-102"/>
    <x v="10"/>
    <s v="Wirebound Message Books, Four 2 3/4 x 5 White Forms per Page"/>
    <n v="6.69"/>
    <n v="150"/>
    <n v="6.69"/>
    <n v="1"/>
    <n v="0"/>
    <n v="3.0773999999999999"/>
    <n v="3.0773999999999999"/>
    <x v="0"/>
    <m/>
  </r>
  <r>
    <n v="1621"/>
    <s v="Standard Class"/>
    <x v="0"/>
    <s v="Kent"/>
    <s v="Washington"/>
    <x v="1"/>
    <x v="0"/>
    <s v="F-101"/>
    <x v="5"/>
    <s v="GE 48&quot; Fluorescent Tube, Cool White Energy Saver, 34 Watts, 30/Box"/>
    <n v="198.46"/>
    <n v="300"/>
    <n v="99.23"/>
    <n v="2"/>
    <n v="0"/>
    <n v="99.23"/>
    <n v="99.23"/>
    <x v="0"/>
    <m/>
  </r>
  <r>
    <n v="1622"/>
    <s v="Standard Class"/>
    <x v="0"/>
    <s v="Kent"/>
    <s v="Washington"/>
    <x v="1"/>
    <x v="1"/>
    <s v="O-102"/>
    <x v="2"/>
    <s v="Dot Matrix Printer Tape Reel Labels, White, 5000/Box"/>
    <n v="786.48"/>
    <n v="1200"/>
    <n v="98.31"/>
    <n v="8"/>
    <n v="0"/>
    <n v="385.37520000000001"/>
    <n v="385.37520000000001"/>
    <x v="2"/>
    <m/>
  </r>
  <r>
    <n v="1623"/>
    <s v="Standard Class"/>
    <x v="0"/>
    <s v="Kent"/>
    <s v="Washington"/>
    <x v="1"/>
    <x v="1"/>
    <s v="O-102"/>
    <x v="8"/>
    <s v="GBC White Gloss Covers, Plain Front"/>
    <n v="23.168000000000003"/>
    <n v="300"/>
    <n v="11.584000000000001"/>
    <n v="2"/>
    <n v="0.2"/>
    <n v="7.8191999999999995"/>
    <n v="7.6191999999999993"/>
    <x v="0"/>
    <m/>
  </r>
  <r>
    <n v="1624"/>
    <s v="Standard Class"/>
    <x v="0"/>
    <s v="Kent"/>
    <s v="Washington"/>
    <x v="1"/>
    <x v="2"/>
    <s v="T-103"/>
    <x v="11"/>
    <s v="Micro Innovations USB RF Wireless Keyboard with Mouse"/>
    <n v="50"/>
    <n v="300"/>
    <n v="25"/>
    <n v="2"/>
    <n v="0"/>
    <n v="10.5"/>
    <n v="10.5"/>
    <x v="0"/>
    <m/>
  </r>
  <r>
    <n v="1625"/>
    <s v="Standard Class"/>
    <x v="0"/>
    <s v="Los Angeles"/>
    <s v="California"/>
    <x v="1"/>
    <x v="2"/>
    <s v="T-103"/>
    <x v="7"/>
    <s v="ShoreTel ShorePhone IP 230 VoIP phone"/>
    <n v="675.96"/>
    <n v="750"/>
    <n v="135.19200000000001"/>
    <n v="5"/>
    <n v="0.2"/>
    <n v="84.494999999999948"/>
    <n v="84.294999999999945"/>
    <x v="1"/>
    <m/>
  </r>
  <r>
    <n v="1626"/>
    <s v="Standard Class"/>
    <x v="0"/>
    <s v="Los Angeles"/>
    <s v="California"/>
    <x v="1"/>
    <x v="2"/>
    <s v="T-103"/>
    <x v="11"/>
    <s v="Plantronics Savi W720 Multi-Device Wireless Headset System"/>
    <n v="1265.8499999999999"/>
    <n v="450"/>
    <n v="421.95"/>
    <n v="3"/>
    <n v="0"/>
    <n v="556.97400000000005"/>
    <n v="556.97400000000005"/>
    <x v="0"/>
    <m/>
  </r>
  <r>
    <n v="1627"/>
    <s v="Standard Class"/>
    <x v="2"/>
    <s v="New York City"/>
    <s v="New York"/>
    <x v="3"/>
    <x v="1"/>
    <s v="O-102"/>
    <x v="9"/>
    <s v="Eureka The Boss Plus 12-Amp Hard Box Upright Vacuum, Red"/>
    <n v="523.25"/>
    <n v="750"/>
    <n v="104.65"/>
    <n v="5"/>
    <n v="0"/>
    <n v="141.27749999999997"/>
    <n v="141.27749999999997"/>
    <x v="1"/>
    <m/>
  </r>
  <r>
    <n v="1628"/>
    <s v="Standard Class"/>
    <x v="0"/>
    <s v="Lafayette"/>
    <s v="Louisiana"/>
    <x v="0"/>
    <x v="0"/>
    <s v="F-101"/>
    <x v="1"/>
    <s v="Harbour Creations Steel Folding Chair"/>
    <n v="517.5"/>
    <n v="900"/>
    <n v="86.25"/>
    <n v="6"/>
    <n v="0"/>
    <n v="155.24999999999994"/>
    <n v="155.24999999999994"/>
    <x v="1"/>
    <m/>
  </r>
  <r>
    <n v="1629"/>
    <s v="Second Class"/>
    <x v="0"/>
    <s v="Cleveland"/>
    <s v="Ohio"/>
    <x v="3"/>
    <x v="0"/>
    <s v="F-101"/>
    <x v="5"/>
    <s v="Stacking Tray, Side-Loading, Legal, Smoke"/>
    <n v="17.920000000000002"/>
    <n v="750"/>
    <n v="3.5840000000000005"/>
    <n v="5"/>
    <n v="0.2"/>
    <n v="2.4639999999999986"/>
    <n v="2.2639999999999985"/>
    <x v="1"/>
    <m/>
  </r>
  <r>
    <n v="1630"/>
    <s v="Second Class"/>
    <x v="0"/>
    <s v="Cleveland"/>
    <s v="Ohio"/>
    <x v="3"/>
    <x v="1"/>
    <s v="O-102"/>
    <x v="8"/>
    <s v="Deluxe Heavy-Duty Vinyl Round Ring Binder"/>
    <n v="41.256000000000007"/>
    <n v="900"/>
    <n v="6.8760000000000012"/>
    <n v="6"/>
    <n v="0.7"/>
    <n v="-34.38000000000001"/>
    <n v="-35.080000000000013"/>
    <x v="1"/>
    <m/>
  </r>
  <r>
    <n v="1631"/>
    <s v="Same Day"/>
    <x v="0"/>
    <s v="Cleveland"/>
    <s v="Ohio"/>
    <x v="3"/>
    <x v="1"/>
    <s v="O-102"/>
    <x v="4"/>
    <s v="Smead Adjustable Mobile File Trolley with Lockable Top"/>
    <n v="1006.056"/>
    <n v="450"/>
    <n v="335.35200000000003"/>
    <n v="3"/>
    <n v="0.2"/>
    <n v="88.029900000000055"/>
    <n v="87.829900000000052"/>
    <x v="0"/>
    <m/>
  </r>
  <r>
    <n v="1632"/>
    <s v="Same Day"/>
    <x v="0"/>
    <s v="Cleveland"/>
    <s v="Ohio"/>
    <x v="3"/>
    <x v="1"/>
    <s v="O-102"/>
    <x v="10"/>
    <s v="Xerox 1898"/>
    <n v="10.688000000000001"/>
    <n v="300"/>
    <n v="5.3440000000000003"/>
    <n v="2"/>
    <n v="0.2"/>
    <n v="3.7407999999999997"/>
    <n v="3.5407999999999995"/>
    <x v="0"/>
    <m/>
  </r>
  <r>
    <n v="1633"/>
    <s v="Same Day"/>
    <x v="0"/>
    <s v="Cleveland"/>
    <s v="Ohio"/>
    <x v="3"/>
    <x v="1"/>
    <s v="O-102"/>
    <x v="10"/>
    <s v="Xerox 222"/>
    <n v="10.368000000000002"/>
    <n v="300"/>
    <n v="5.1840000000000011"/>
    <n v="2"/>
    <n v="0.2"/>
    <n v="3.6288"/>
    <n v="3.4287999999999998"/>
    <x v="0"/>
    <m/>
  </r>
  <r>
    <n v="1634"/>
    <s v="Same Day"/>
    <x v="0"/>
    <s v="Cleveland"/>
    <s v="Ohio"/>
    <x v="3"/>
    <x v="1"/>
    <s v="O-102"/>
    <x v="4"/>
    <s v="Hanging Personal Folder File"/>
    <n v="25.12"/>
    <n v="300"/>
    <n v="12.56"/>
    <n v="2"/>
    <n v="0.2"/>
    <n v="1.5700000000000012"/>
    <n v="1.3700000000000012"/>
    <x v="0"/>
    <m/>
  </r>
  <r>
    <n v="1635"/>
    <s v="Same Day"/>
    <x v="0"/>
    <s v="Cleveland"/>
    <s v="Ohio"/>
    <x v="3"/>
    <x v="2"/>
    <s v="T-103"/>
    <x v="11"/>
    <s v="SanDisk Cruzer 64 GB USB Flash Drive"/>
    <n v="58.112000000000002"/>
    <n v="300"/>
    <n v="29.056000000000001"/>
    <n v="2"/>
    <n v="0.2"/>
    <n v="7.263999999999994"/>
    <n v="7.0639999999999938"/>
    <x v="0"/>
    <m/>
  </r>
  <r>
    <n v="1636"/>
    <s v="Standard Class"/>
    <x v="0"/>
    <s v="Tigard"/>
    <s v="Oregon"/>
    <x v="1"/>
    <x v="1"/>
    <s v="O-102"/>
    <x v="10"/>
    <s v="Xerox 2"/>
    <n v="15.552000000000003"/>
    <n v="450"/>
    <n v="5.1840000000000011"/>
    <n v="3"/>
    <n v="0.2"/>
    <n v="5.4432"/>
    <n v="5.2431999999999999"/>
    <x v="0"/>
    <m/>
  </r>
  <r>
    <n v="1637"/>
    <s v="Standard Class"/>
    <x v="0"/>
    <s v="Tigard"/>
    <s v="Oregon"/>
    <x v="1"/>
    <x v="1"/>
    <s v="O-102"/>
    <x v="4"/>
    <s v="Office Impressions Heavy Duty Welded Shelving &amp; Multimedia Storage Drawers"/>
    <n v="669.08"/>
    <n v="750"/>
    <n v="133.816"/>
    <n v="5"/>
    <n v="0.2"/>
    <n v="-167.27"/>
    <n v="-167.47"/>
    <x v="1"/>
    <m/>
  </r>
  <r>
    <n v="1638"/>
    <s v="Standard Class"/>
    <x v="0"/>
    <s v="Tigard"/>
    <s v="Oregon"/>
    <x v="1"/>
    <x v="2"/>
    <s v="T-103"/>
    <x v="7"/>
    <s v="Jawbone MINI JAMBOX Wireless Bluetooth Speaker"/>
    <n v="438.33600000000001"/>
    <n v="600"/>
    <n v="109.584"/>
    <n v="4"/>
    <n v="0.2"/>
    <n v="-87.667200000000037"/>
    <n v="-87.867200000000039"/>
    <x v="1"/>
    <m/>
  </r>
  <r>
    <n v="1639"/>
    <s v="Standard Class"/>
    <x v="0"/>
    <s v="Washington"/>
    <s v="District of Columbia"/>
    <x v="3"/>
    <x v="1"/>
    <s v="O-102"/>
    <x v="10"/>
    <s v="Weyerhaeuser First Choice Laser/Copy Paper (20Lb. and 88 Bright)"/>
    <n v="19.440000000000001"/>
    <n v="450"/>
    <n v="6.48"/>
    <n v="3"/>
    <n v="0"/>
    <n v="9.3312000000000008"/>
    <n v="9.3312000000000008"/>
    <x v="0"/>
    <m/>
  </r>
  <r>
    <n v="1640"/>
    <s v="Standard Class"/>
    <x v="0"/>
    <s v="Washington"/>
    <s v="District of Columbia"/>
    <x v="3"/>
    <x v="1"/>
    <s v="O-102"/>
    <x v="8"/>
    <s v="Wilson Jones Turn Tabs Binder Tool for Ring Binders"/>
    <n v="9.64"/>
    <n v="300"/>
    <n v="4.82"/>
    <n v="2"/>
    <n v="0"/>
    <n v="4.4344000000000001"/>
    <n v="4.4344000000000001"/>
    <x v="0"/>
    <m/>
  </r>
  <r>
    <n v="1641"/>
    <s v="Standard Class"/>
    <x v="0"/>
    <s v="Washington"/>
    <s v="District of Columbia"/>
    <x v="3"/>
    <x v="1"/>
    <s v="O-102"/>
    <x v="10"/>
    <s v="Telephone Message Books with Fax/Mobile Section, 5 1/2&quot; x 3 3/16&quot;"/>
    <n v="12.7"/>
    <n v="300"/>
    <n v="6.35"/>
    <n v="2"/>
    <n v="0"/>
    <n v="5.8419999999999996"/>
    <n v="5.8419999999999996"/>
    <x v="0"/>
    <m/>
  </r>
  <r>
    <n v="1642"/>
    <s v="Standard Class"/>
    <x v="0"/>
    <s v="Washington"/>
    <s v="District of Columbia"/>
    <x v="3"/>
    <x v="0"/>
    <s v="F-101"/>
    <x v="5"/>
    <s v="9-3/4 Diameter Round Wall Clock"/>
    <n v="41.37"/>
    <n v="450"/>
    <n v="13.79"/>
    <n v="3"/>
    <n v="0"/>
    <n v="17.375399999999999"/>
    <n v="17.375399999999999"/>
    <x v="0"/>
    <m/>
  </r>
  <r>
    <n v="1643"/>
    <s v="Standard Class"/>
    <x v="1"/>
    <s v="Skokie"/>
    <s v="Illinois"/>
    <x v="2"/>
    <x v="1"/>
    <s v="O-102"/>
    <x v="13"/>
    <s v="Staples"/>
    <n v="12.624000000000001"/>
    <n v="300"/>
    <n v="6.3120000000000003"/>
    <n v="2"/>
    <n v="0.2"/>
    <n v="3.944999999999999"/>
    <n v="3.7449999999999988"/>
    <x v="0"/>
    <m/>
  </r>
  <r>
    <n v="1644"/>
    <s v="First Class"/>
    <x v="1"/>
    <s v="Seattle"/>
    <s v="Washington"/>
    <x v="1"/>
    <x v="1"/>
    <s v="O-102"/>
    <x v="4"/>
    <s v="Deluxe Rollaway Locking File with Drawer"/>
    <n v="1247.6399999999999"/>
    <n v="450"/>
    <n v="415.87999999999994"/>
    <n v="3"/>
    <n v="0"/>
    <n v="349.33919999999995"/>
    <n v="349.33919999999995"/>
    <x v="0"/>
    <m/>
  </r>
  <r>
    <n v="1645"/>
    <s v="First Class"/>
    <x v="1"/>
    <s v="Seattle"/>
    <s v="Washington"/>
    <x v="1"/>
    <x v="2"/>
    <s v="T-103"/>
    <x v="16"/>
    <s v="Canon PC940 Copier"/>
    <n v="3149.9300000000003"/>
    <n v="1050"/>
    <n v="449.99000000000007"/>
    <n v="7"/>
    <n v="0"/>
    <n v="1480.4670999999998"/>
    <n v="1480.4670999999998"/>
    <x v="2"/>
    <m/>
  </r>
  <r>
    <n v="1646"/>
    <s v="First Class"/>
    <x v="1"/>
    <s v="Seattle"/>
    <s v="Washington"/>
    <x v="1"/>
    <x v="1"/>
    <s v="O-102"/>
    <x v="10"/>
    <s v="Multicolor Computer Printout Paper"/>
    <n v="209.7"/>
    <n v="300"/>
    <n v="104.85"/>
    <n v="2"/>
    <n v="0"/>
    <n v="100.65599999999999"/>
    <n v="100.65599999999999"/>
    <x v="0"/>
    <m/>
  </r>
  <r>
    <n v="1647"/>
    <s v="First Class"/>
    <x v="2"/>
    <s v="Philadelphia"/>
    <s v="Pennsylvania"/>
    <x v="3"/>
    <x v="2"/>
    <s v="T-103"/>
    <x v="11"/>
    <s v="SanDisk Ultra 32 GB MicroSDHC Class 10 Memory Card"/>
    <n v="35.360000000000007"/>
    <n v="300"/>
    <n v="17.680000000000003"/>
    <n v="2"/>
    <n v="0.2"/>
    <n v="-3.0939999999999994"/>
    <n v="-3.2939999999999996"/>
    <x v="0"/>
    <m/>
  </r>
  <r>
    <n v="1648"/>
    <s v="First Class"/>
    <x v="2"/>
    <s v="Philadelphia"/>
    <s v="Pennsylvania"/>
    <x v="3"/>
    <x v="1"/>
    <s v="O-102"/>
    <x v="13"/>
    <s v="Brites Rubber Bands, 1 1/2 oz. Box"/>
    <n v="3.1680000000000001"/>
    <n v="300"/>
    <n v="1.5840000000000001"/>
    <n v="2"/>
    <n v="0.2"/>
    <n v="-0.71279999999999988"/>
    <n v="-0.91279999999999983"/>
    <x v="0"/>
    <m/>
  </r>
  <r>
    <n v="1649"/>
    <s v="Second Class"/>
    <x v="0"/>
    <s v="Philadelphia"/>
    <s v="Pennsylvania"/>
    <x v="3"/>
    <x v="1"/>
    <s v="O-102"/>
    <x v="8"/>
    <s v="Catalog Binders with Expanding Posts"/>
    <n v="121.10400000000003"/>
    <n v="900"/>
    <n v="20.184000000000005"/>
    <n v="6"/>
    <n v="0.7"/>
    <n v="-100.91999999999999"/>
    <n v="-101.61999999999999"/>
    <x v="1"/>
    <m/>
  </r>
  <r>
    <n v="1650"/>
    <s v="Second Class"/>
    <x v="0"/>
    <s v="Philadelphia"/>
    <s v="Pennsylvania"/>
    <x v="3"/>
    <x v="2"/>
    <s v="T-103"/>
    <x v="7"/>
    <s v="Grandstream GXP2100 Mainstream Business Phone"/>
    <n v="45.893999999999998"/>
    <n v="150"/>
    <n v="45.893999999999998"/>
    <n v="1"/>
    <n v="0.4"/>
    <n v="-9.178799999999999"/>
    <n v="-9.5787999999999993"/>
    <x v="0"/>
    <m/>
  </r>
  <r>
    <n v="1651"/>
    <s v="Same Day"/>
    <x v="1"/>
    <s v="San Francisco"/>
    <s v="California"/>
    <x v="1"/>
    <x v="1"/>
    <s v="O-102"/>
    <x v="10"/>
    <s v="Xerox 1940"/>
    <n v="109.92"/>
    <n v="300"/>
    <n v="54.96"/>
    <n v="2"/>
    <n v="0"/>
    <n v="53.860799999999998"/>
    <n v="53.860799999999998"/>
    <x v="0"/>
    <m/>
  </r>
  <r>
    <n v="1652"/>
    <s v="Same Day"/>
    <x v="1"/>
    <s v="San Francisco"/>
    <s v="California"/>
    <x v="1"/>
    <x v="1"/>
    <s v="O-102"/>
    <x v="10"/>
    <s v="Xerox 1986"/>
    <n v="13.36"/>
    <n v="300"/>
    <n v="6.68"/>
    <n v="2"/>
    <n v="0"/>
    <n v="6.4127999999999998"/>
    <n v="6.4127999999999998"/>
    <x v="0"/>
    <m/>
  </r>
  <r>
    <n v="1653"/>
    <s v="First Class"/>
    <x v="0"/>
    <s v="Seattle"/>
    <s v="Washington"/>
    <x v="1"/>
    <x v="1"/>
    <s v="O-102"/>
    <x v="4"/>
    <s v="Eldon Portable Mobile Manager"/>
    <n v="169.68"/>
    <n v="900"/>
    <n v="28.28"/>
    <n v="6"/>
    <n v="0"/>
    <n v="45.813600000000001"/>
    <n v="45.813600000000001"/>
    <x v="1"/>
    <m/>
  </r>
  <r>
    <n v="1654"/>
    <s v="First Class"/>
    <x v="0"/>
    <s v="Seattle"/>
    <s v="Washington"/>
    <x v="1"/>
    <x v="2"/>
    <s v="T-103"/>
    <x v="11"/>
    <s v="Imation 16GB Mini TravelDrive USB 2.0 Flash Drive"/>
    <n v="132.52000000000001"/>
    <n v="600"/>
    <n v="33.130000000000003"/>
    <n v="4"/>
    <n v="0"/>
    <n v="54.333200000000005"/>
    <n v="54.333200000000005"/>
    <x v="1"/>
    <m/>
  </r>
  <r>
    <n v="1655"/>
    <s v="First Class"/>
    <x v="0"/>
    <s v="Seattle"/>
    <s v="Washington"/>
    <x v="1"/>
    <x v="1"/>
    <s v="O-102"/>
    <x v="13"/>
    <s v="Binder Clips by OIC"/>
    <n v="2.96"/>
    <n v="300"/>
    <n v="1.48"/>
    <n v="2"/>
    <n v="0"/>
    <n v="1.4207999999999998"/>
    <n v="1.4207999999999998"/>
    <x v="0"/>
    <m/>
  </r>
  <r>
    <n v="1656"/>
    <s v="First Class"/>
    <x v="0"/>
    <s v="Seattle"/>
    <s v="Washington"/>
    <x v="1"/>
    <x v="1"/>
    <s v="O-102"/>
    <x v="8"/>
    <s v="Wilson Jones 1&quot; Hanging DublLock Ring Binders"/>
    <n v="8.4480000000000004"/>
    <n v="300"/>
    <n v="4.2240000000000002"/>
    <n v="2"/>
    <n v="0.2"/>
    <n v="2.9568000000000003"/>
    <n v="2.7568000000000001"/>
    <x v="0"/>
    <m/>
  </r>
  <r>
    <n v="1657"/>
    <s v="First Class"/>
    <x v="0"/>
    <s v="Seattle"/>
    <s v="Washington"/>
    <x v="1"/>
    <x v="1"/>
    <s v="O-102"/>
    <x v="4"/>
    <s v="Fellowes Bankers Box Stor/Drawer Steel Plus"/>
    <n v="95.94"/>
    <n v="450"/>
    <n v="31.98"/>
    <n v="3"/>
    <n v="0"/>
    <n v="9.5940000000000012"/>
    <n v="9.5940000000000012"/>
    <x v="0"/>
    <m/>
  </r>
  <r>
    <n v="1658"/>
    <s v="First Class"/>
    <x v="0"/>
    <s v="Milwaukee"/>
    <s v="Wisconsin"/>
    <x v="2"/>
    <x v="0"/>
    <s v="F-101"/>
    <x v="5"/>
    <s v="DAX Value U-Channel Document Frames, Easel Back"/>
    <n v="34.79"/>
    <n v="1050"/>
    <n v="4.97"/>
    <n v="7"/>
    <n v="0"/>
    <n v="10.784899999999999"/>
    <n v="10.784899999999999"/>
    <x v="2"/>
    <m/>
  </r>
  <r>
    <n v="1659"/>
    <s v="Standard Class"/>
    <x v="0"/>
    <s v="Los Angeles"/>
    <s v="California"/>
    <x v="1"/>
    <x v="2"/>
    <s v="T-103"/>
    <x v="7"/>
    <s v="RCA Visys Integrated PBX 8-Line Router"/>
    <n v="160.77600000000001"/>
    <n v="450"/>
    <n v="53.592000000000006"/>
    <n v="3"/>
    <n v="0.2"/>
    <n v="10.048500000000004"/>
    <n v="9.8485000000000049"/>
    <x v="0"/>
    <m/>
  </r>
  <r>
    <n v="1660"/>
    <s v="Standard Class"/>
    <x v="0"/>
    <s v="Seattle"/>
    <s v="Washington"/>
    <x v="1"/>
    <x v="1"/>
    <s v="O-102"/>
    <x v="8"/>
    <s v="GBC Velobind Prepunched Cover Sets, Regency Series"/>
    <n v="88.751999999999995"/>
    <n v="450"/>
    <n v="29.584"/>
    <n v="3"/>
    <n v="0.2"/>
    <n v="27.734999999999996"/>
    <n v="27.534999999999997"/>
    <x v="0"/>
    <m/>
  </r>
  <r>
    <n v="1661"/>
    <s v="Standard Class"/>
    <x v="0"/>
    <s v="Seattle"/>
    <s v="Washington"/>
    <x v="1"/>
    <x v="1"/>
    <s v="O-102"/>
    <x v="8"/>
    <s v="Cardinal Slant-D Ring Binders"/>
    <n v="13.904"/>
    <n v="300"/>
    <n v="6.952"/>
    <n v="2"/>
    <n v="0.2"/>
    <n v="5.2139999999999995"/>
    <n v="5.0139999999999993"/>
    <x v="0"/>
    <m/>
  </r>
  <r>
    <n v="1662"/>
    <s v="Standard Class"/>
    <x v="1"/>
    <s v="Philadelphia"/>
    <s v="Pennsylvania"/>
    <x v="3"/>
    <x v="2"/>
    <s v="T-103"/>
    <x v="7"/>
    <s v="Polycom SoundPoint IP 450 VoIP phone"/>
    <n v="677.57999999999993"/>
    <n v="750"/>
    <n v="135.51599999999999"/>
    <n v="5"/>
    <n v="0.4"/>
    <n v="-158.10199999999998"/>
    <n v="-158.50199999999998"/>
    <x v="1"/>
    <m/>
  </r>
  <r>
    <n v="1663"/>
    <s v="Standard Class"/>
    <x v="1"/>
    <s v="Philadelphia"/>
    <s v="Pennsylvania"/>
    <x v="3"/>
    <x v="1"/>
    <s v="O-102"/>
    <x v="8"/>
    <s v="GBC VeloBind Cover Sets"/>
    <n v="13.896000000000001"/>
    <n v="450"/>
    <n v="4.6320000000000006"/>
    <n v="3"/>
    <n v="0.7"/>
    <n v="-9.2639999999999993"/>
    <n v="-9.9639999999999986"/>
    <x v="0"/>
    <m/>
  </r>
  <r>
    <n v="1664"/>
    <s v="Second Class"/>
    <x v="0"/>
    <s v="Dallas"/>
    <s v="Texas"/>
    <x v="2"/>
    <x v="1"/>
    <s v="O-102"/>
    <x v="4"/>
    <s v="Sterilite Officeware Hinged File Box"/>
    <n v="41.92"/>
    <n v="750"/>
    <n v="8.3840000000000003"/>
    <n v="5"/>
    <n v="0.2"/>
    <n v="3.6679999999999993"/>
    <n v="3.4679999999999991"/>
    <x v="1"/>
    <m/>
  </r>
  <r>
    <n v="1665"/>
    <s v="Second Class"/>
    <x v="0"/>
    <s v="Dallas"/>
    <s v="Texas"/>
    <x v="2"/>
    <x v="2"/>
    <s v="T-103"/>
    <x v="11"/>
    <s v="Logitech G19 Programmable Gaming Keyboard"/>
    <n v="297.57600000000002"/>
    <n v="450"/>
    <n v="99.192000000000007"/>
    <n v="3"/>
    <n v="0.2"/>
    <n v="-7.4394000000000347"/>
    <n v="-7.6394000000000348"/>
    <x v="0"/>
    <m/>
  </r>
  <r>
    <n v="1666"/>
    <s v="Second Class"/>
    <x v="0"/>
    <s v="Dallas"/>
    <s v="Texas"/>
    <x v="2"/>
    <x v="1"/>
    <s v="O-102"/>
    <x v="13"/>
    <s v="Colored Push Pins"/>
    <n v="4.3440000000000003"/>
    <n v="450"/>
    <n v="1.4480000000000002"/>
    <n v="3"/>
    <n v="0.2"/>
    <n v="0.86879999999999979"/>
    <n v="0.66879999999999984"/>
    <x v="0"/>
    <m/>
  </r>
  <r>
    <n v="1667"/>
    <s v="Second Class"/>
    <x v="0"/>
    <s v="Dallas"/>
    <s v="Texas"/>
    <x v="2"/>
    <x v="2"/>
    <s v="T-103"/>
    <x v="11"/>
    <s v="Logitech G105 Gaming Keyboard"/>
    <n v="94.992000000000004"/>
    <n v="300"/>
    <n v="47.496000000000002"/>
    <n v="2"/>
    <n v="0.2"/>
    <n v="-2.374800000000004"/>
    <n v="-2.5748000000000042"/>
    <x v="0"/>
    <m/>
  </r>
  <r>
    <n v="1668"/>
    <s v="Second Class"/>
    <x v="0"/>
    <s v="Dallas"/>
    <s v="Texas"/>
    <x v="2"/>
    <x v="1"/>
    <s v="O-102"/>
    <x v="10"/>
    <s v="Xerox 1925"/>
    <n v="74.352000000000004"/>
    <n v="450"/>
    <n v="24.784000000000002"/>
    <n v="3"/>
    <n v="0.2"/>
    <n v="23.234999999999992"/>
    <n v="23.034999999999993"/>
    <x v="0"/>
    <m/>
  </r>
  <r>
    <n v="1669"/>
    <s v="Second Class"/>
    <x v="0"/>
    <s v="Dallas"/>
    <s v="Texas"/>
    <x v="2"/>
    <x v="1"/>
    <s v="O-102"/>
    <x v="6"/>
    <s v="Dixon My First Ticonderoga Pencil, #2"/>
    <n v="14.04"/>
    <n v="450"/>
    <n v="4.68"/>
    <n v="3"/>
    <n v="0.2"/>
    <n v="1.5794999999999986"/>
    <n v="1.3794999999999986"/>
    <x v="0"/>
    <m/>
  </r>
  <r>
    <n v="1670"/>
    <s v="Standard Class"/>
    <x v="0"/>
    <s v="New York City"/>
    <s v="New York"/>
    <x v="3"/>
    <x v="0"/>
    <s v="F-101"/>
    <x v="3"/>
    <s v="Bush Advantage Collection Racetrack Conference Table"/>
    <n v="1018.1039999999999"/>
    <n v="600"/>
    <n v="254.52599999999998"/>
    <n v="4"/>
    <n v="0.4"/>
    <n v="-373.3048"/>
    <n v="-373.70479999999998"/>
    <x v="1"/>
    <m/>
  </r>
  <r>
    <n v="1671"/>
    <s v="Standard Class"/>
    <x v="0"/>
    <s v="Houston"/>
    <s v="Texas"/>
    <x v="2"/>
    <x v="2"/>
    <s v="T-103"/>
    <x v="7"/>
    <s v="QVS USB Car Charger 2-Port 2.1Amp for iPod/iPhone/iPad/iPad 2/iPad 3"/>
    <n v="16.68"/>
    <n v="450"/>
    <n v="5.56"/>
    <n v="3"/>
    <n v="0.2"/>
    <n v="5.2125000000000004"/>
    <n v="5.0125000000000002"/>
    <x v="0"/>
    <m/>
  </r>
  <r>
    <n v="1672"/>
    <s v="First Class"/>
    <x v="1"/>
    <s v="North Las Vegas"/>
    <s v="Nevada"/>
    <x v="1"/>
    <x v="2"/>
    <s v="T-103"/>
    <x v="11"/>
    <s v="Logitech ClearChat Comfort/USB Headset H390"/>
    <n v="58.58"/>
    <n v="300"/>
    <n v="29.29"/>
    <n v="2"/>
    <n v="0"/>
    <n v="19.331399999999995"/>
    <n v="19.331399999999995"/>
    <x v="0"/>
    <m/>
  </r>
  <r>
    <n v="1673"/>
    <s v="Standard Class"/>
    <x v="0"/>
    <s v="Plano"/>
    <s v="Texas"/>
    <x v="2"/>
    <x v="2"/>
    <s v="T-103"/>
    <x v="7"/>
    <s v="netTALK DUO VoIP Telephone Service"/>
    <n v="167.96800000000002"/>
    <n v="600"/>
    <n v="41.992000000000004"/>
    <n v="4"/>
    <n v="0.2"/>
    <n v="62.988"/>
    <n v="62.787999999999997"/>
    <x v="1"/>
    <m/>
  </r>
  <r>
    <n v="1674"/>
    <s v="First Class"/>
    <x v="0"/>
    <s v="Suffolk"/>
    <s v="Virginia"/>
    <x v="0"/>
    <x v="1"/>
    <s v="O-102"/>
    <x v="2"/>
    <s v="Dot Matrix Printer Tape Reel Labels, White, 5000/Box"/>
    <n v="196.62"/>
    <n v="300"/>
    <n v="98.31"/>
    <n v="2"/>
    <n v="0"/>
    <n v="96.343800000000002"/>
    <n v="96.343800000000002"/>
    <x v="0"/>
    <m/>
  </r>
  <r>
    <n v="1675"/>
    <s v="Standard Class"/>
    <x v="1"/>
    <s v="Houston"/>
    <s v="Texas"/>
    <x v="2"/>
    <x v="0"/>
    <s v="F-101"/>
    <x v="5"/>
    <s v="Howard Miller Distant Time Traveler Alarm Clock"/>
    <n v="21.936000000000003"/>
    <n v="300"/>
    <n v="10.968000000000002"/>
    <n v="2"/>
    <n v="0.6"/>
    <n v="-10.419600000000003"/>
    <n v="-11.019600000000002"/>
    <x v="0"/>
    <m/>
  </r>
  <r>
    <n v="1676"/>
    <s v="Standard Class"/>
    <x v="1"/>
    <s v="Houston"/>
    <s v="Texas"/>
    <x v="2"/>
    <x v="1"/>
    <s v="O-102"/>
    <x v="8"/>
    <s v="GBC Imprintable Covers"/>
    <n v="6.5879999999999992"/>
    <n v="450"/>
    <n v="2.1959999999999997"/>
    <n v="3"/>
    <n v="0.8"/>
    <n v="-10.211400000000005"/>
    <n v="-11.011400000000005"/>
    <x v="0"/>
    <m/>
  </r>
  <r>
    <n v="1677"/>
    <s v="Standard Class"/>
    <x v="0"/>
    <s v="San Francisco"/>
    <s v="California"/>
    <x v="1"/>
    <x v="1"/>
    <s v="O-102"/>
    <x v="4"/>
    <s v="Home/Office Personal File Carts"/>
    <n v="104.28"/>
    <n v="450"/>
    <n v="34.76"/>
    <n v="3"/>
    <n v="0"/>
    <n v="26.069999999999993"/>
    <n v="26.069999999999993"/>
    <x v="0"/>
    <m/>
  </r>
  <r>
    <n v="1678"/>
    <s v="Standard Class"/>
    <x v="0"/>
    <s v="San Francisco"/>
    <s v="California"/>
    <x v="1"/>
    <x v="1"/>
    <s v="O-102"/>
    <x v="10"/>
    <s v="Universal Premium White Copier/Laser Paper (20Lb. and 87 Bright)"/>
    <n v="17.940000000000001"/>
    <n v="450"/>
    <n v="5.98"/>
    <n v="3"/>
    <n v="0"/>
    <n v="8.7906000000000013"/>
    <n v="8.7906000000000013"/>
    <x v="0"/>
    <m/>
  </r>
  <r>
    <n v="1679"/>
    <s v="Standard Class"/>
    <x v="1"/>
    <s v="Philadelphia"/>
    <s v="Pennsylvania"/>
    <x v="3"/>
    <x v="1"/>
    <s v="O-102"/>
    <x v="4"/>
    <s v="Carina 42&quot;Hx23 3/4&quot;W Media Storage Unit"/>
    <n v="64.784000000000006"/>
    <n v="150"/>
    <n v="64.784000000000006"/>
    <n v="1"/>
    <n v="0.2"/>
    <n v="-14.576399999999996"/>
    <n v="-14.776399999999995"/>
    <x v="0"/>
    <m/>
  </r>
  <r>
    <n v="1680"/>
    <s v="Standard Class"/>
    <x v="1"/>
    <s v="Philadelphia"/>
    <s v="Pennsylvania"/>
    <x v="3"/>
    <x v="2"/>
    <s v="T-103"/>
    <x v="7"/>
    <s v="invisibleSHIELD by ZAGG Smudge-Free Screen Protector"/>
    <n v="32.381999999999998"/>
    <n v="450"/>
    <n v="10.793999999999999"/>
    <n v="3"/>
    <n v="0.4"/>
    <n v="4.3175999999999988"/>
    <n v="3.9175999999999989"/>
    <x v="0"/>
    <m/>
  </r>
  <r>
    <n v="1681"/>
    <s v="Standard Class"/>
    <x v="1"/>
    <s v="Philadelphia"/>
    <s v="Pennsylvania"/>
    <x v="3"/>
    <x v="0"/>
    <s v="F-101"/>
    <x v="5"/>
    <s v="DAX Natural Wood-Tone Poster Frame"/>
    <n v="42.368000000000002"/>
    <n v="300"/>
    <n v="21.184000000000001"/>
    <n v="2"/>
    <n v="0.2"/>
    <n v="8.4735999999999958"/>
    <n v="8.2735999999999965"/>
    <x v="0"/>
    <m/>
  </r>
  <r>
    <n v="1682"/>
    <s v="Standard Class"/>
    <x v="1"/>
    <s v="Philadelphia"/>
    <s v="Pennsylvania"/>
    <x v="3"/>
    <x v="2"/>
    <s v="T-103"/>
    <x v="15"/>
    <s v="StarTech.com 10/100 VDSL2 Ethernet Extender Kit"/>
    <n v="399.54"/>
    <n v="600"/>
    <n v="99.885000000000005"/>
    <n v="4"/>
    <n v="0.7"/>
    <n v="-559.35599999999988"/>
    <n v="-560.05599999999993"/>
    <x v="1"/>
    <m/>
  </r>
  <r>
    <n v="1683"/>
    <s v="Second Class"/>
    <x v="0"/>
    <s v="Los Angeles"/>
    <s v="California"/>
    <x v="1"/>
    <x v="1"/>
    <s v="O-102"/>
    <x v="10"/>
    <s v="Xerox 1887"/>
    <n v="18.97"/>
    <n v="150"/>
    <n v="18.97"/>
    <n v="1"/>
    <n v="0"/>
    <n v="9.105599999999999"/>
    <n v="9.105599999999999"/>
    <x v="0"/>
    <m/>
  </r>
  <r>
    <n v="1684"/>
    <s v="Standard Class"/>
    <x v="1"/>
    <s v="San Francisco"/>
    <s v="California"/>
    <x v="1"/>
    <x v="0"/>
    <s v="F-101"/>
    <x v="5"/>
    <s v="C-Line Magnetic Cubicle Keepers, Clear Polypropylene"/>
    <n v="14.82"/>
    <n v="450"/>
    <n v="4.9400000000000004"/>
    <n v="3"/>
    <n v="0"/>
    <n v="6.224400000000001"/>
    <n v="6.224400000000001"/>
    <x v="0"/>
    <m/>
  </r>
  <r>
    <n v="1685"/>
    <s v="First Class"/>
    <x v="1"/>
    <s v="Philadelphia"/>
    <s v="Pennsylvania"/>
    <x v="3"/>
    <x v="1"/>
    <s v="O-102"/>
    <x v="9"/>
    <s v="Acco Smartsocket Table Surge Protector, 6 Color-Coded Adapter Outlets"/>
    <n v="99.28"/>
    <n v="300"/>
    <n v="49.64"/>
    <n v="2"/>
    <n v="0.2"/>
    <n v="12.409999999999989"/>
    <n v="12.20999999999999"/>
    <x v="0"/>
    <m/>
  </r>
  <r>
    <n v="1686"/>
    <s v="First Class"/>
    <x v="1"/>
    <s v="Philadelphia"/>
    <s v="Pennsylvania"/>
    <x v="3"/>
    <x v="1"/>
    <s v="O-102"/>
    <x v="8"/>
    <s v="Avery Reinforcements for Hole-Punch Pages"/>
    <n v="1.1880000000000002"/>
    <n v="300"/>
    <n v="0.59400000000000008"/>
    <n v="2"/>
    <n v="0.7"/>
    <n v="-0.98999999999999977"/>
    <n v="-1.6899999999999997"/>
    <x v="0"/>
    <m/>
  </r>
  <r>
    <n v="1687"/>
    <s v="First Class"/>
    <x v="1"/>
    <s v="Philadelphia"/>
    <s v="Pennsylvania"/>
    <x v="3"/>
    <x v="1"/>
    <s v="O-102"/>
    <x v="8"/>
    <s v="GBC ProClick Spines for 32-Hole Punch"/>
    <n v="7.5180000000000007"/>
    <n v="300"/>
    <n v="3.7590000000000003"/>
    <n v="2"/>
    <n v="0.7"/>
    <n v="-5.7637999999999998"/>
    <n v="-6.4638"/>
    <x v="0"/>
    <m/>
  </r>
  <r>
    <n v="1688"/>
    <s v="First Class"/>
    <x v="0"/>
    <s v="Philadelphia"/>
    <s v="Pennsylvania"/>
    <x v="3"/>
    <x v="1"/>
    <s v="O-102"/>
    <x v="10"/>
    <s v="Xerox 210"/>
    <n v="10.368000000000002"/>
    <n v="300"/>
    <n v="5.1840000000000011"/>
    <n v="2"/>
    <n v="0.2"/>
    <n v="3.6288"/>
    <n v="3.4287999999999998"/>
    <x v="0"/>
    <m/>
  </r>
  <r>
    <n v="1689"/>
    <s v="First Class"/>
    <x v="0"/>
    <s v="Philadelphia"/>
    <s v="Pennsylvania"/>
    <x v="3"/>
    <x v="0"/>
    <s v="F-101"/>
    <x v="5"/>
    <s v="Electrix Halogen Magnifier Lamp"/>
    <n v="310.88000000000005"/>
    <n v="300"/>
    <n v="155.44000000000003"/>
    <n v="2"/>
    <n v="0.2"/>
    <n v="23.315999999999988"/>
    <n v="23.115999999999989"/>
    <x v="0"/>
    <m/>
  </r>
  <r>
    <n v="1690"/>
    <s v="Standard Class"/>
    <x v="0"/>
    <s v="Philadelphia"/>
    <s v="Pennsylvania"/>
    <x v="3"/>
    <x v="0"/>
    <s v="F-101"/>
    <x v="3"/>
    <s v="Chromcraft Rectangular Conference Tables"/>
    <n v="853.09199999999987"/>
    <n v="900"/>
    <n v="142.18199999999999"/>
    <n v="6"/>
    <n v="0.4"/>
    <n v="-227.49120000000016"/>
    <n v="-227.89120000000017"/>
    <x v="1"/>
    <m/>
  </r>
  <r>
    <n v="1691"/>
    <s v="Standard Class"/>
    <x v="0"/>
    <s v="Indianapolis"/>
    <s v="Indiana"/>
    <x v="2"/>
    <x v="1"/>
    <s v="O-102"/>
    <x v="10"/>
    <s v="Wirebound Message Books, Four 2 3/4 x 5 White Forms per Page"/>
    <n v="33.450000000000003"/>
    <n v="750"/>
    <n v="6.69"/>
    <n v="5"/>
    <n v="0"/>
    <n v="15.387"/>
    <n v="15.387"/>
    <x v="1"/>
    <m/>
  </r>
  <r>
    <n v="1692"/>
    <s v="Standard Class"/>
    <x v="0"/>
    <s v="Indianapolis"/>
    <s v="Indiana"/>
    <x v="2"/>
    <x v="1"/>
    <s v="O-102"/>
    <x v="8"/>
    <s v="Economy Binders"/>
    <n v="10.4"/>
    <n v="750"/>
    <n v="2.08"/>
    <n v="5"/>
    <n v="0"/>
    <n v="5.0960000000000001"/>
    <n v="5.0960000000000001"/>
    <x v="1"/>
    <m/>
  </r>
  <r>
    <n v="1693"/>
    <s v="Standard Class"/>
    <x v="0"/>
    <s v="Columbus"/>
    <s v="Ohio"/>
    <x v="3"/>
    <x v="0"/>
    <s v="F-101"/>
    <x v="5"/>
    <s v="Advantus Panel Wall Acrylic Frame"/>
    <n v="21.880000000000003"/>
    <n v="750"/>
    <n v="4.3760000000000003"/>
    <n v="5"/>
    <n v="0.2"/>
    <n v="6.2904999999999998"/>
    <n v="6.0904999999999996"/>
    <x v="1"/>
    <m/>
  </r>
  <r>
    <n v="1694"/>
    <s v="Second Class"/>
    <x v="2"/>
    <s v="Plano"/>
    <s v="Texas"/>
    <x v="2"/>
    <x v="2"/>
    <s v="T-103"/>
    <x v="11"/>
    <s v="Memorex Mini Travel Drive 4 GB USB 2.0 Flash Drive"/>
    <n v="13.616"/>
    <n v="300"/>
    <n v="6.8079999999999998"/>
    <n v="2"/>
    <n v="0.2"/>
    <n v="3.5742000000000012"/>
    <n v="3.374200000000001"/>
    <x v="0"/>
    <m/>
  </r>
  <r>
    <n v="1695"/>
    <s v="Second Class"/>
    <x v="2"/>
    <s v="Bayonne"/>
    <s v="New Jersey"/>
    <x v="3"/>
    <x v="2"/>
    <s v="T-103"/>
    <x v="11"/>
    <s v="Memorex Micro Travel Drive 16 GB"/>
    <n v="63.96"/>
    <n v="600"/>
    <n v="15.99"/>
    <n v="4"/>
    <n v="0"/>
    <n v="19.827599999999997"/>
    <n v="19.827599999999997"/>
    <x v="1"/>
    <m/>
  </r>
  <r>
    <n v="1696"/>
    <s v="Second Class"/>
    <x v="2"/>
    <s v="Bayonne"/>
    <s v="New Jersey"/>
    <x v="3"/>
    <x v="1"/>
    <s v="O-102"/>
    <x v="8"/>
    <s v="Tuff Stuff Recycled Round Ring Binders"/>
    <n v="14.46"/>
    <n v="450"/>
    <n v="4.82"/>
    <n v="3"/>
    <n v="0"/>
    <n v="7.0853999999999999"/>
    <n v="7.0853999999999999"/>
    <x v="0"/>
    <m/>
  </r>
  <r>
    <n v="1697"/>
    <s v="Second Class"/>
    <x v="2"/>
    <s v="Bayonne"/>
    <s v="New Jersey"/>
    <x v="3"/>
    <x v="2"/>
    <s v="T-103"/>
    <x v="7"/>
    <s v="netTALK DUO VoIP Telephone Service"/>
    <n v="104.98"/>
    <n v="300"/>
    <n v="52.49"/>
    <n v="2"/>
    <n v="0"/>
    <n v="52.49"/>
    <n v="52.49"/>
    <x v="0"/>
    <m/>
  </r>
  <r>
    <n v="1698"/>
    <s v="Standard Class"/>
    <x v="0"/>
    <s v="Los Angeles"/>
    <s v="California"/>
    <x v="1"/>
    <x v="1"/>
    <s v="O-102"/>
    <x v="9"/>
    <s v="Belkin F9G930V10-GRY 9 Outlet Surge"/>
    <n v="106.96"/>
    <n v="300"/>
    <n v="53.48"/>
    <n v="2"/>
    <n v="0"/>
    <n v="31.018399999999986"/>
    <n v="31.018399999999986"/>
    <x v="0"/>
    <m/>
  </r>
  <r>
    <n v="1699"/>
    <s v="Standard Class"/>
    <x v="0"/>
    <s v="Los Angeles"/>
    <s v="California"/>
    <x v="1"/>
    <x v="1"/>
    <s v="O-102"/>
    <x v="2"/>
    <s v="Avery 497"/>
    <n v="21.560000000000002"/>
    <n v="1050"/>
    <n v="3.0800000000000005"/>
    <n v="7"/>
    <n v="0"/>
    <n v="10.348799999999999"/>
    <n v="10.348799999999999"/>
    <x v="2"/>
    <m/>
  </r>
  <r>
    <n v="1700"/>
    <s v="Second Class"/>
    <x v="0"/>
    <s v="Seattle"/>
    <s v="Washington"/>
    <x v="1"/>
    <x v="0"/>
    <s v="F-101"/>
    <x v="3"/>
    <s v="KI Adjustable-Height Table"/>
    <n v="515.88"/>
    <n v="900"/>
    <n v="85.98"/>
    <n v="6"/>
    <n v="0"/>
    <n v="113.49359999999999"/>
    <n v="113.49359999999999"/>
    <x v="1"/>
    <m/>
  </r>
  <r>
    <n v="1701"/>
    <s v="Second Class"/>
    <x v="0"/>
    <s v="New York City"/>
    <s v="New York"/>
    <x v="3"/>
    <x v="1"/>
    <s v="O-102"/>
    <x v="8"/>
    <s v="GBC Plastic Binding Combs"/>
    <n v="11.808"/>
    <n v="300"/>
    <n v="5.9039999999999999"/>
    <n v="2"/>
    <n v="0.2"/>
    <n v="4.2804000000000002"/>
    <n v="4.0804"/>
    <x v="0"/>
    <m/>
  </r>
  <r>
    <n v="1702"/>
    <s v="Second Class"/>
    <x v="0"/>
    <s v="New York City"/>
    <s v="New York"/>
    <x v="3"/>
    <x v="0"/>
    <s v="F-101"/>
    <x v="1"/>
    <s v="Safco Contoured Stacking Chairs"/>
    <n v="1931.04"/>
    <n v="1350"/>
    <n v="214.56"/>
    <n v="9"/>
    <n v="0.1"/>
    <n v="321.83999999999992"/>
    <n v="321.7399999999999"/>
    <x v="2"/>
    <m/>
  </r>
  <r>
    <n v="1703"/>
    <s v="Second Class"/>
    <x v="0"/>
    <s v="New York City"/>
    <s v="New York"/>
    <x v="3"/>
    <x v="1"/>
    <s v="O-102"/>
    <x v="10"/>
    <s v="Easy-staple paper"/>
    <n v="9.9600000000000009"/>
    <n v="300"/>
    <n v="4.9800000000000004"/>
    <n v="2"/>
    <n v="0"/>
    <n v="4.6812000000000005"/>
    <n v="4.6812000000000005"/>
    <x v="0"/>
    <m/>
  </r>
  <r>
    <n v="1704"/>
    <s v="Standard Class"/>
    <x v="2"/>
    <s v="San Diego"/>
    <s v="California"/>
    <x v="1"/>
    <x v="1"/>
    <s v="O-102"/>
    <x v="13"/>
    <s v="Staples"/>
    <n v="12.350000000000001"/>
    <n v="750"/>
    <n v="2.4700000000000002"/>
    <n v="5"/>
    <n v="0"/>
    <n v="5.8045"/>
    <n v="5.8045"/>
    <x v="1"/>
    <m/>
  </r>
  <r>
    <n v="1705"/>
    <s v="Same Day"/>
    <x v="0"/>
    <s v="Glendale"/>
    <s v="Arizona"/>
    <x v="1"/>
    <x v="1"/>
    <s v="O-102"/>
    <x v="8"/>
    <s v="GBC Standard Recycled Report Covers, Clear Plastic Sheets"/>
    <n v="9.7020000000000017"/>
    <n v="450"/>
    <n v="3.2340000000000004"/>
    <n v="3"/>
    <n v="0.7"/>
    <n v="-7.1147999999999989"/>
    <n v="-7.8147999999999991"/>
    <x v="0"/>
    <m/>
  </r>
  <r>
    <n v="1706"/>
    <s v="Standard Class"/>
    <x v="0"/>
    <s v="Philadelphia"/>
    <s v="Pennsylvania"/>
    <x v="3"/>
    <x v="1"/>
    <s v="O-102"/>
    <x v="8"/>
    <s v="GBC Durable Plastic Covers"/>
    <n v="11.610000000000003"/>
    <n v="300"/>
    <n v="5.8050000000000015"/>
    <n v="2"/>
    <n v="0.7"/>
    <n v="-9.2880000000000003"/>
    <n v="-9.9879999999999995"/>
    <x v="0"/>
    <m/>
  </r>
  <r>
    <n v="1707"/>
    <s v="Standard Class"/>
    <x v="0"/>
    <s v="San Francisco"/>
    <s v="California"/>
    <x v="1"/>
    <x v="1"/>
    <s v="O-102"/>
    <x v="2"/>
    <s v="Avery 500"/>
    <n v="43.86"/>
    <n v="900"/>
    <n v="7.31"/>
    <n v="6"/>
    <n v="0"/>
    <n v="20.614199999999997"/>
    <n v="20.614199999999997"/>
    <x v="1"/>
    <m/>
  </r>
  <r>
    <n v="1708"/>
    <s v="Standard Class"/>
    <x v="0"/>
    <s v="San Francisco"/>
    <s v="California"/>
    <x v="1"/>
    <x v="2"/>
    <s v="T-103"/>
    <x v="7"/>
    <s v="Geemarc AmpliPOWER60"/>
    <n v="148.47999999999999"/>
    <n v="300"/>
    <n v="74.239999999999995"/>
    <n v="2"/>
    <n v="0.2"/>
    <n v="16.703999999999986"/>
    <n v="16.503999999999987"/>
    <x v="0"/>
    <m/>
  </r>
  <r>
    <n v="1709"/>
    <s v="Standard Class"/>
    <x v="0"/>
    <s v="San Francisco"/>
    <s v="California"/>
    <x v="1"/>
    <x v="1"/>
    <s v="O-102"/>
    <x v="10"/>
    <s v="&quot;While you Were Out&quot; Message Book, One Form per Page"/>
    <n v="7.42"/>
    <n v="300"/>
    <n v="3.71"/>
    <n v="2"/>
    <n v="0"/>
    <n v="3.71"/>
    <n v="3.71"/>
    <x v="0"/>
    <m/>
  </r>
  <r>
    <n v="1710"/>
    <s v="Standard Class"/>
    <x v="0"/>
    <s v="San Francisco"/>
    <s v="California"/>
    <x v="1"/>
    <x v="0"/>
    <s v="F-101"/>
    <x v="1"/>
    <s v="Global Leather Task Chair, Black"/>
    <n v="71.992000000000004"/>
    <n v="150"/>
    <n v="71.992000000000004"/>
    <n v="1"/>
    <n v="0.2"/>
    <n v="-0.89990000000001302"/>
    <n v="-1.099900000000013"/>
    <x v="0"/>
    <m/>
  </r>
  <r>
    <n v="1711"/>
    <s v="Standard Class"/>
    <x v="0"/>
    <s v="San Francisco"/>
    <s v="California"/>
    <x v="1"/>
    <x v="1"/>
    <s v="O-102"/>
    <x v="6"/>
    <s v="4009 Highlighters by Sanford"/>
    <n v="19.899999999999999"/>
    <n v="750"/>
    <n v="3.9799999999999995"/>
    <n v="5"/>
    <n v="0"/>
    <n v="6.5669999999999984"/>
    <n v="6.5669999999999984"/>
    <x v="1"/>
    <m/>
  </r>
  <r>
    <n v="1712"/>
    <s v="Standard Class"/>
    <x v="0"/>
    <s v="San Francisco"/>
    <s v="California"/>
    <x v="1"/>
    <x v="1"/>
    <s v="O-102"/>
    <x v="9"/>
    <s v="Acco 7-Outlet Masterpiece Power Center, Wihtout Fax/Phone Line Protection"/>
    <n v="1702.12"/>
    <n v="2100"/>
    <n v="121.58"/>
    <n v="14"/>
    <n v="0"/>
    <n v="510.63599999999985"/>
    <n v="510.63599999999985"/>
    <x v="3"/>
    <m/>
  </r>
  <r>
    <n v="1713"/>
    <s v="Standard Class"/>
    <x v="0"/>
    <s v="Houston"/>
    <s v="Texas"/>
    <x v="2"/>
    <x v="1"/>
    <s v="O-102"/>
    <x v="10"/>
    <s v="Rediform Voice Mail Log Books"/>
    <n v="14.303999999999998"/>
    <n v="900"/>
    <n v="2.3839999999999999"/>
    <n v="6"/>
    <n v="0.2"/>
    <n v="5.0064000000000002"/>
    <n v="4.8064"/>
    <x v="1"/>
    <m/>
  </r>
  <r>
    <n v="1714"/>
    <s v="Second Class"/>
    <x v="0"/>
    <s v="Chicago"/>
    <s v="Illinois"/>
    <x v="2"/>
    <x v="0"/>
    <s v="F-101"/>
    <x v="3"/>
    <s v="BoxOffice By Design Rectangular and Half-Moon Meeting Room Tables"/>
    <n v="765.625"/>
    <n v="1050"/>
    <n v="109.375"/>
    <n v="7"/>
    <n v="0.5"/>
    <n v="-566.5625"/>
    <n v="-567.0625"/>
    <x v="2"/>
    <m/>
  </r>
  <r>
    <n v="1715"/>
    <s v="Standard Class"/>
    <x v="0"/>
    <s v="San Francisco"/>
    <s v="California"/>
    <x v="1"/>
    <x v="0"/>
    <s v="F-101"/>
    <x v="0"/>
    <s v="O'Sullivan Manor Hill 2-Door Library in Brianna Oak"/>
    <n v="307.666"/>
    <n v="300"/>
    <n v="153.833"/>
    <n v="2"/>
    <n v="0.15"/>
    <n v="-14.478399999999979"/>
    <n v="-14.62839999999998"/>
    <x v="0"/>
    <m/>
  </r>
  <r>
    <n v="1716"/>
    <s v="Standard Class"/>
    <x v="0"/>
    <s v="New York City"/>
    <s v="New York"/>
    <x v="3"/>
    <x v="1"/>
    <s v="O-102"/>
    <x v="8"/>
    <s v="Tuff Stuff Recycled Round Ring Binders"/>
    <n v="7.7120000000000006"/>
    <n v="300"/>
    <n v="3.8560000000000003"/>
    <n v="2"/>
    <n v="0.2"/>
    <n v="2.7956000000000003"/>
    <n v="2.5956000000000001"/>
    <x v="0"/>
    <m/>
  </r>
  <r>
    <n v="1717"/>
    <s v="Standard Class"/>
    <x v="0"/>
    <s v="New York City"/>
    <s v="New York"/>
    <x v="3"/>
    <x v="1"/>
    <s v="O-102"/>
    <x v="9"/>
    <s v="Belkin Premiere Surge Master II 8-outlet surge protector"/>
    <n v="242.89999999999998"/>
    <n v="750"/>
    <n v="48.58"/>
    <n v="5"/>
    <n v="0"/>
    <n v="70.440999999999974"/>
    <n v="70.440999999999974"/>
    <x v="1"/>
    <m/>
  </r>
  <r>
    <n v="1718"/>
    <s v="Standard Class"/>
    <x v="0"/>
    <s v="New York City"/>
    <s v="New York"/>
    <x v="3"/>
    <x v="1"/>
    <s v="O-102"/>
    <x v="4"/>
    <s v="Safco Industrial Wire Shelving System"/>
    <n v="454.90000000000003"/>
    <n v="750"/>
    <n v="90.98"/>
    <n v="5"/>
    <n v="0"/>
    <n v="0"/>
    <n v="0"/>
    <x v="1"/>
    <m/>
  </r>
  <r>
    <n v="1719"/>
    <s v="Standard Class"/>
    <x v="0"/>
    <s v="New York City"/>
    <s v="New York"/>
    <x v="3"/>
    <x v="0"/>
    <s v="F-101"/>
    <x v="5"/>
    <s v="Nu-Dell Float Frame 11 x 14 1/2"/>
    <n v="35.92"/>
    <n v="600"/>
    <n v="8.98"/>
    <n v="4"/>
    <n v="0"/>
    <n v="15.086400000000001"/>
    <n v="15.086400000000001"/>
    <x v="1"/>
    <m/>
  </r>
  <r>
    <n v="1720"/>
    <s v="Standard Class"/>
    <x v="0"/>
    <s v="New York City"/>
    <s v="New York"/>
    <x v="3"/>
    <x v="0"/>
    <s v="F-101"/>
    <x v="5"/>
    <s v="DAX Value U-Channel Document Frames, Easel Back"/>
    <n v="39.76"/>
    <n v="1200"/>
    <n v="4.97"/>
    <n v="8"/>
    <n v="0"/>
    <n v="12.325599999999998"/>
    <n v="12.325599999999998"/>
    <x v="2"/>
    <m/>
  </r>
  <r>
    <n v="1721"/>
    <s v="Standard Class"/>
    <x v="0"/>
    <s v="New York City"/>
    <s v="New York"/>
    <x v="3"/>
    <x v="1"/>
    <s v="O-102"/>
    <x v="8"/>
    <s v="Recycled Easel Ring Binders"/>
    <n v="47.744"/>
    <n v="600"/>
    <n v="11.936"/>
    <n v="4"/>
    <n v="0.2"/>
    <n v="14.919999999999995"/>
    <n v="14.719999999999995"/>
    <x v="1"/>
    <m/>
  </r>
  <r>
    <n v="1722"/>
    <s v="Standard Class"/>
    <x v="0"/>
    <s v="Chicago"/>
    <s v="Illinois"/>
    <x v="2"/>
    <x v="2"/>
    <s v="T-103"/>
    <x v="7"/>
    <s v="Apple iPhone 5C"/>
    <n v="159.98400000000001"/>
    <n v="300"/>
    <n v="79.992000000000004"/>
    <n v="2"/>
    <n v="0.2"/>
    <n v="11.998799999999996"/>
    <n v="11.798799999999996"/>
    <x v="0"/>
    <m/>
  </r>
  <r>
    <n v="1723"/>
    <s v="Standard Class"/>
    <x v="0"/>
    <s v="Chicago"/>
    <s v="Illinois"/>
    <x v="2"/>
    <x v="2"/>
    <s v="T-103"/>
    <x v="11"/>
    <s v="Logitech G600 MMO Gaming Mouse"/>
    <n v="255.96799999999999"/>
    <n v="600"/>
    <n v="63.991999999999997"/>
    <n v="4"/>
    <n v="0.2"/>
    <n v="51.193599999999996"/>
    <n v="50.993599999999994"/>
    <x v="1"/>
    <m/>
  </r>
  <r>
    <n v="1724"/>
    <s v="Standard Class"/>
    <x v="0"/>
    <s v="Chicago"/>
    <s v="Illinois"/>
    <x v="2"/>
    <x v="0"/>
    <s v="F-101"/>
    <x v="0"/>
    <s v="Sauder Facets Collection Library, Sky Alder Finish"/>
    <n v="359.05799999999994"/>
    <n v="450"/>
    <n v="119.68599999999998"/>
    <n v="3"/>
    <n v="0.3"/>
    <n v="-71.811600000000027"/>
    <n v="-72.111600000000024"/>
    <x v="0"/>
    <m/>
  </r>
  <r>
    <n v="1725"/>
    <s v="First Class"/>
    <x v="0"/>
    <s v="Philadelphia"/>
    <s v="Pennsylvania"/>
    <x v="3"/>
    <x v="1"/>
    <s v="O-102"/>
    <x v="9"/>
    <s v="Avanti 4.4 Cu. Ft. Refrigerator"/>
    <n v="434.35199999999998"/>
    <n v="450"/>
    <n v="144.78399999999999"/>
    <n v="3"/>
    <n v="0.2"/>
    <n v="43.43519999999998"/>
    <n v="43.235199999999978"/>
    <x v="0"/>
    <m/>
  </r>
  <r>
    <n v="1726"/>
    <s v="First Class"/>
    <x v="0"/>
    <s v="Philadelphia"/>
    <s v="Pennsylvania"/>
    <x v="3"/>
    <x v="1"/>
    <s v="O-102"/>
    <x v="9"/>
    <s v="Hoover Replacement Belt for Commercial Guardsman Heavy-Duty Upright Vacuum"/>
    <n v="3.5520000000000005"/>
    <n v="300"/>
    <n v="1.7760000000000002"/>
    <n v="2"/>
    <n v="0.2"/>
    <n v="0.44399999999999973"/>
    <n v="0.24399999999999972"/>
    <x v="0"/>
    <m/>
  </r>
  <r>
    <n v="1727"/>
    <s v="First Class"/>
    <x v="0"/>
    <s v="Philadelphia"/>
    <s v="Pennsylvania"/>
    <x v="3"/>
    <x v="1"/>
    <s v="O-102"/>
    <x v="9"/>
    <s v="Fellowes Advanced 8 Outlet Surge Suppressor with Phone/Fax Protection"/>
    <n v="88.832000000000008"/>
    <n v="600"/>
    <n v="22.208000000000002"/>
    <n v="4"/>
    <n v="0.2"/>
    <n v="7.7728000000000002"/>
    <n v="7.5728"/>
    <x v="1"/>
    <m/>
  </r>
  <r>
    <n v="1728"/>
    <s v="Second Class"/>
    <x v="1"/>
    <s v="Dublin"/>
    <s v="Ohio"/>
    <x v="3"/>
    <x v="0"/>
    <s v="F-101"/>
    <x v="3"/>
    <s v="SAFCO PlanMaster Heigh-Adjustable Drafting Table Base, 43w x 30d x 30-37h, Black"/>
    <n v="1048.3499999999999"/>
    <n v="750"/>
    <n v="209.67"/>
    <n v="5"/>
    <n v="0.4"/>
    <n v="-69.889999999999986"/>
    <n v="-70.289999999999992"/>
    <x v="1"/>
    <m/>
  </r>
  <r>
    <n v="1729"/>
    <s v="Same Day"/>
    <x v="0"/>
    <s v="Springfield"/>
    <s v="Virginia"/>
    <x v="0"/>
    <x v="2"/>
    <s v="T-103"/>
    <x v="11"/>
    <s v="Micro Innovations USB RF Wireless Keyboard with Mouse"/>
    <n v="100"/>
    <n v="600"/>
    <n v="25"/>
    <n v="4"/>
    <n v="0"/>
    <n v="21"/>
    <n v="21"/>
    <x v="1"/>
    <m/>
  </r>
  <r>
    <n v="1730"/>
    <s v="Same Day"/>
    <x v="0"/>
    <s v="Springfield"/>
    <s v="Virginia"/>
    <x v="0"/>
    <x v="1"/>
    <s v="O-102"/>
    <x v="2"/>
    <s v="Permanent Self-Adhesive File Folder Labels for Typewriters by Universal"/>
    <n v="7.83"/>
    <n v="450"/>
    <n v="2.61"/>
    <n v="3"/>
    <n v="0"/>
    <n v="3.6017999999999999"/>
    <n v="3.6017999999999999"/>
    <x v="0"/>
    <m/>
  </r>
  <r>
    <n v="1731"/>
    <s v="Standard Class"/>
    <x v="1"/>
    <s v="Fayetteville"/>
    <s v="North Carolina"/>
    <x v="0"/>
    <x v="1"/>
    <s v="O-102"/>
    <x v="10"/>
    <s v="White GlueTop Scratch Pads"/>
    <n v="96.256"/>
    <n v="1200"/>
    <n v="12.032"/>
    <n v="8"/>
    <n v="0.2"/>
    <n v="31.283199999999987"/>
    <n v="31.083199999999987"/>
    <x v="2"/>
    <m/>
  </r>
  <r>
    <n v="1732"/>
    <s v="Standard Class"/>
    <x v="1"/>
    <s v="Fayetteville"/>
    <s v="North Carolina"/>
    <x v="0"/>
    <x v="1"/>
    <s v="O-102"/>
    <x v="10"/>
    <s v="Xerox 195"/>
    <n v="10.688000000000001"/>
    <n v="300"/>
    <n v="5.3440000000000003"/>
    <n v="2"/>
    <n v="0.2"/>
    <n v="3.7407999999999997"/>
    <n v="3.5407999999999995"/>
    <x v="0"/>
    <m/>
  </r>
  <r>
    <n v="1733"/>
    <s v="Standard Class"/>
    <x v="0"/>
    <s v="Dallas"/>
    <s v="Texas"/>
    <x v="2"/>
    <x v="1"/>
    <s v="O-102"/>
    <x v="4"/>
    <s v="Fellowes Strictly Business Drawer File, Letter/Legal Size"/>
    <n v="338.04"/>
    <n v="450"/>
    <n v="112.68"/>
    <n v="3"/>
    <n v="0.2"/>
    <n v="-33.804000000000002"/>
    <n v="-34.004000000000005"/>
    <x v="0"/>
    <m/>
  </r>
  <r>
    <n v="1734"/>
    <s v="Standard Class"/>
    <x v="0"/>
    <s v="Dallas"/>
    <s v="Texas"/>
    <x v="2"/>
    <x v="1"/>
    <s v="O-102"/>
    <x v="6"/>
    <s v="Boston Heavy-Duty Trimline Electric Pencil Sharpeners"/>
    <n v="154.24"/>
    <n v="600"/>
    <n v="38.56"/>
    <n v="4"/>
    <n v="0.2"/>
    <n v="17.351999999999975"/>
    <n v="17.151999999999976"/>
    <x v="1"/>
    <m/>
  </r>
  <r>
    <n v="1735"/>
    <s v="Second Class"/>
    <x v="0"/>
    <s v="Jacksonville"/>
    <s v="North Carolina"/>
    <x v="0"/>
    <x v="1"/>
    <s v="O-102"/>
    <x v="9"/>
    <s v="Holmes HEPA Air Purifier"/>
    <n v="34.848000000000006"/>
    <n v="300"/>
    <n v="17.424000000000003"/>
    <n v="2"/>
    <n v="0.2"/>
    <n v="6.5339999999999971"/>
    <n v="6.333999999999997"/>
    <x v="0"/>
    <m/>
  </r>
  <r>
    <n v="1736"/>
    <s v="Second Class"/>
    <x v="0"/>
    <s v="Jacksonville"/>
    <s v="North Carolina"/>
    <x v="0"/>
    <x v="2"/>
    <s v="T-103"/>
    <x v="7"/>
    <s v="Samsung Replacement EH64AVFWE Premium Headset"/>
    <n v="22"/>
    <n v="750"/>
    <n v="4.4000000000000004"/>
    <n v="5"/>
    <n v="0.2"/>
    <n v="1.375"/>
    <n v="1.175"/>
    <x v="1"/>
    <m/>
  </r>
  <r>
    <n v="1737"/>
    <s v="Second Class"/>
    <x v="0"/>
    <s v="Jacksonville"/>
    <s v="North Carolina"/>
    <x v="0"/>
    <x v="1"/>
    <s v="O-102"/>
    <x v="6"/>
    <s v="Newell 322"/>
    <n v="4.3680000000000003"/>
    <n v="450"/>
    <n v="1.4560000000000002"/>
    <n v="3"/>
    <n v="0.2"/>
    <n v="0.3822000000000001"/>
    <n v="0.18220000000000008"/>
    <x v="0"/>
    <m/>
  </r>
  <r>
    <n v="1738"/>
    <s v="Standard Class"/>
    <x v="1"/>
    <s v="San Francisco"/>
    <s v="California"/>
    <x v="1"/>
    <x v="1"/>
    <s v="O-102"/>
    <x v="4"/>
    <s v="Sterilite Officeware Hinged File Box"/>
    <n v="31.44"/>
    <n v="450"/>
    <n v="10.48"/>
    <n v="3"/>
    <n v="0"/>
    <n v="8.4888000000000012"/>
    <n v="8.4888000000000012"/>
    <x v="0"/>
    <m/>
  </r>
  <r>
    <n v="1739"/>
    <s v="Standard Class"/>
    <x v="1"/>
    <s v="San Francisco"/>
    <s v="California"/>
    <x v="1"/>
    <x v="2"/>
    <s v="T-103"/>
    <x v="11"/>
    <s v="Kingston Digital DataTraveler 16GB USB 2.0"/>
    <n v="17.899999999999999"/>
    <n v="300"/>
    <n v="8.9499999999999993"/>
    <n v="2"/>
    <n v="0"/>
    <n v="3.400999999999998"/>
    <n v="3.400999999999998"/>
    <x v="0"/>
    <m/>
  </r>
  <r>
    <n v="1740"/>
    <s v="Standard Class"/>
    <x v="1"/>
    <s v="San Francisco"/>
    <s v="California"/>
    <x v="1"/>
    <x v="2"/>
    <s v="T-103"/>
    <x v="11"/>
    <s v="TRENDnet 56K USB 2.0 Phone, Internet and Fax Modem"/>
    <n v="129.44999999999999"/>
    <n v="750"/>
    <n v="25.889999999999997"/>
    <n v="5"/>
    <n v="0"/>
    <n v="46.601999999999997"/>
    <n v="46.601999999999997"/>
    <x v="1"/>
    <m/>
  </r>
  <r>
    <n v="1741"/>
    <s v="Standard Class"/>
    <x v="2"/>
    <s v="San Diego"/>
    <s v="California"/>
    <x v="1"/>
    <x v="1"/>
    <s v="O-102"/>
    <x v="2"/>
    <s v="Avery 494"/>
    <n v="20.88"/>
    <n v="1200"/>
    <n v="2.61"/>
    <n v="8"/>
    <n v="0"/>
    <n v="9.6047999999999991"/>
    <n v="9.6047999999999991"/>
    <x v="2"/>
    <m/>
  </r>
  <r>
    <n v="1742"/>
    <s v="Standard Class"/>
    <x v="0"/>
    <s v="Philadelphia"/>
    <s v="Pennsylvania"/>
    <x v="3"/>
    <x v="1"/>
    <s v="O-102"/>
    <x v="10"/>
    <s v="Xerox 231"/>
    <n v="20.736000000000004"/>
    <n v="600"/>
    <n v="5.1840000000000011"/>
    <n v="4"/>
    <n v="0.2"/>
    <n v="7.2576000000000001"/>
    <n v="7.0575999999999999"/>
    <x v="1"/>
    <m/>
  </r>
  <r>
    <n v="1743"/>
    <s v="Standard Class"/>
    <x v="0"/>
    <s v="Philadelphia"/>
    <s v="Pennsylvania"/>
    <x v="3"/>
    <x v="0"/>
    <s v="F-101"/>
    <x v="5"/>
    <s v="Stacking Tray, Side-Loading, Legal, Smoke"/>
    <n v="7.168000000000001"/>
    <n v="300"/>
    <n v="3.5840000000000005"/>
    <n v="2"/>
    <n v="0.2"/>
    <n v="0.98559999999999937"/>
    <n v="0.78559999999999941"/>
    <x v="0"/>
    <m/>
  </r>
  <r>
    <n v="1744"/>
    <s v="Standard Class"/>
    <x v="0"/>
    <s v="Philadelphia"/>
    <s v="Pennsylvania"/>
    <x v="3"/>
    <x v="1"/>
    <s v="O-102"/>
    <x v="4"/>
    <s v="Eldon Shelf Savers Cubes and Bins"/>
    <n v="11.168000000000001"/>
    <n v="300"/>
    <n v="5.5840000000000005"/>
    <n v="2"/>
    <n v="0.2"/>
    <n v="-2.5128000000000008"/>
    <n v="-2.712800000000001"/>
    <x v="0"/>
    <m/>
  </r>
  <r>
    <n v="1745"/>
    <s v="Standard Class"/>
    <x v="0"/>
    <s v="Philadelphia"/>
    <s v="Pennsylvania"/>
    <x v="3"/>
    <x v="2"/>
    <s v="T-103"/>
    <x v="11"/>
    <s v="First Data FD10 PIN Pad"/>
    <n v="442.40000000000003"/>
    <n v="1050"/>
    <n v="63.2"/>
    <n v="7"/>
    <n v="0.2"/>
    <n v="-55.300000000000068"/>
    <n v="-55.500000000000071"/>
    <x v="2"/>
    <m/>
  </r>
  <r>
    <n v="1746"/>
    <s v="First Class"/>
    <x v="0"/>
    <s v="Rochester"/>
    <s v="New York"/>
    <x v="3"/>
    <x v="1"/>
    <s v="O-102"/>
    <x v="6"/>
    <s v="Sanford Liquid Accent Highlighters"/>
    <n v="13.36"/>
    <n v="300"/>
    <n v="6.68"/>
    <n v="2"/>
    <n v="0"/>
    <n v="4.9431999999999992"/>
    <n v="4.9431999999999992"/>
    <x v="0"/>
    <m/>
  </r>
  <r>
    <n v="1747"/>
    <s v="Second Class"/>
    <x v="0"/>
    <s v="Jacksonville"/>
    <s v="North Carolina"/>
    <x v="0"/>
    <x v="1"/>
    <s v="O-102"/>
    <x v="8"/>
    <s v="Acco Translucent Poly Ring Binders"/>
    <n v="11.232000000000001"/>
    <n v="1200"/>
    <n v="1.4040000000000001"/>
    <n v="8"/>
    <n v="0.7"/>
    <n v="-8.2367999999999988"/>
    <n v="-8.9367999999999981"/>
    <x v="2"/>
    <m/>
  </r>
  <r>
    <n v="1748"/>
    <s v="Second Class"/>
    <x v="0"/>
    <s v="Jacksonville"/>
    <s v="North Carolina"/>
    <x v="0"/>
    <x v="1"/>
    <s v="O-102"/>
    <x v="10"/>
    <s v="Easy-staple paper"/>
    <n v="10.272000000000002"/>
    <n v="450"/>
    <n v="3.4240000000000008"/>
    <n v="3"/>
    <n v="0.2"/>
    <n v="3.2099999999999982"/>
    <n v="3.009999999999998"/>
    <x v="0"/>
    <m/>
  </r>
  <r>
    <n v="1749"/>
    <s v="Standard Class"/>
    <x v="2"/>
    <s v="Houston"/>
    <s v="Texas"/>
    <x v="2"/>
    <x v="1"/>
    <s v="O-102"/>
    <x v="10"/>
    <s v="Xerox 1985"/>
    <n v="10.368000000000002"/>
    <n v="300"/>
    <n v="5.1840000000000011"/>
    <n v="2"/>
    <n v="0.2"/>
    <n v="3.6288"/>
    <n v="3.4287999999999998"/>
    <x v="0"/>
    <m/>
  </r>
  <r>
    <n v="1750"/>
    <s v="Standard Class"/>
    <x v="2"/>
    <s v="Houston"/>
    <s v="Texas"/>
    <x v="2"/>
    <x v="1"/>
    <s v="O-102"/>
    <x v="6"/>
    <s v="12 Colored Short Pencils"/>
    <n v="6.24"/>
    <n v="450"/>
    <n v="2.08"/>
    <n v="3"/>
    <n v="0.2"/>
    <n v="0.54600000000000071"/>
    <n v="0.3460000000000007"/>
    <x v="0"/>
    <m/>
  </r>
  <r>
    <n v="1751"/>
    <s v="Standard Class"/>
    <x v="2"/>
    <s v="San Antonio"/>
    <s v="Texas"/>
    <x v="2"/>
    <x v="0"/>
    <s v="F-101"/>
    <x v="3"/>
    <s v="Hon 2111 Invitation Series Straight Table"/>
    <n v="206.96200000000002"/>
    <n v="300"/>
    <n v="103.48100000000001"/>
    <n v="2"/>
    <n v="0.3"/>
    <n v="-32.522600000000011"/>
    <n v="-32.822600000000008"/>
    <x v="0"/>
    <m/>
  </r>
  <r>
    <n v="1752"/>
    <s v="First Class"/>
    <x v="0"/>
    <s v="Oakland"/>
    <s v="California"/>
    <x v="1"/>
    <x v="0"/>
    <s v="F-101"/>
    <x v="5"/>
    <s v="C-Line Cubicle Keepers Polyproplyene Holder With Velcro Backings"/>
    <n v="9.4600000000000009"/>
    <n v="300"/>
    <n v="4.7300000000000004"/>
    <n v="2"/>
    <n v="0"/>
    <n v="3.6894000000000009"/>
    <n v="3.6894000000000009"/>
    <x v="0"/>
    <m/>
  </r>
  <r>
    <n v="1753"/>
    <s v="First Class"/>
    <x v="1"/>
    <s v="San Francisco"/>
    <s v="California"/>
    <x v="1"/>
    <x v="1"/>
    <s v="O-102"/>
    <x v="4"/>
    <s v="Fellowes Mobile File Cart, Black"/>
    <n v="559.62"/>
    <n v="1350"/>
    <n v="62.18"/>
    <n v="9"/>
    <n v="0"/>
    <n v="151.09740000000002"/>
    <n v="151.09740000000002"/>
    <x v="2"/>
    <m/>
  </r>
  <r>
    <n v="1754"/>
    <s v="First Class"/>
    <x v="1"/>
    <s v="San Francisco"/>
    <s v="California"/>
    <x v="1"/>
    <x v="1"/>
    <s v="O-102"/>
    <x v="10"/>
    <s v="Xerox 1940"/>
    <n v="109.92"/>
    <n v="300"/>
    <n v="54.96"/>
    <n v="2"/>
    <n v="0"/>
    <n v="53.860799999999998"/>
    <n v="53.860799999999998"/>
    <x v="0"/>
    <m/>
  </r>
  <r>
    <n v="1755"/>
    <s v="First Class"/>
    <x v="1"/>
    <s v="San Francisco"/>
    <s v="California"/>
    <x v="1"/>
    <x v="1"/>
    <s v="O-102"/>
    <x v="10"/>
    <s v="Xerox 1962"/>
    <n v="8.56"/>
    <n v="300"/>
    <n v="4.28"/>
    <n v="2"/>
    <n v="0"/>
    <n v="3.8519999999999994"/>
    <n v="3.8519999999999994"/>
    <x v="0"/>
    <m/>
  </r>
  <r>
    <n v="1756"/>
    <s v="Second Class"/>
    <x v="2"/>
    <s v="Fort Worth"/>
    <s v="Texas"/>
    <x v="2"/>
    <x v="1"/>
    <s v="O-102"/>
    <x v="10"/>
    <s v="Xerox 1945"/>
    <n v="360.71199999999999"/>
    <n v="1650"/>
    <n v="32.792000000000002"/>
    <n v="11"/>
    <n v="0.2"/>
    <n v="130.75810000000001"/>
    <n v="130.55810000000002"/>
    <x v="2"/>
    <m/>
  </r>
  <r>
    <n v="1757"/>
    <s v="Second Class"/>
    <x v="2"/>
    <s v="Fort Worth"/>
    <s v="Texas"/>
    <x v="2"/>
    <x v="2"/>
    <s v="T-103"/>
    <x v="7"/>
    <s v="Wilson Electronics DB Pro Signal Booster"/>
    <n v="1718.4"/>
    <n v="900"/>
    <n v="286.40000000000003"/>
    <n v="6"/>
    <n v="0.2"/>
    <n v="150.36000000000013"/>
    <n v="150.16000000000014"/>
    <x v="1"/>
    <m/>
  </r>
  <r>
    <n v="1758"/>
    <s v="First Class"/>
    <x v="2"/>
    <s v="Houston"/>
    <s v="Texas"/>
    <x v="2"/>
    <x v="1"/>
    <s v="O-102"/>
    <x v="8"/>
    <s v="Wilson Jones Heavy-Duty Casebound Ring Binders with Metal Hinges"/>
    <n v="41.567999999999991"/>
    <n v="900"/>
    <n v="6.9279999999999982"/>
    <n v="6"/>
    <n v="0.8"/>
    <n v="-66.508800000000036"/>
    <n v="-67.308800000000033"/>
    <x v="1"/>
    <m/>
  </r>
  <r>
    <n v="1759"/>
    <s v="Standard Class"/>
    <x v="0"/>
    <s v="Houston"/>
    <s v="Texas"/>
    <x v="2"/>
    <x v="2"/>
    <s v="T-103"/>
    <x v="11"/>
    <s v="Logitech ClearChat Comfort/USB Headset H390"/>
    <n v="46.864000000000004"/>
    <n v="300"/>
    <n v="23.432000000000002"/>
    <n v="2"/>
    <n v="0.2"/>
    <n v="7.615399999999994"/>
    <n v="7.4153999999999938"/>
    <x v="0"/>
    <m/>
  </r>
  <r>
    <n v="1760"/>
    <s v="Standard Class"/>
    <x v="0"/>
    <s v="Philadelphia"/>
    <s v="Pennsylvania"/>
    <x v="3"/>
    <x v="1"/>
    <s v="O-102"/>
    <x v="6"/>
    <s v="Avery Hi-Liter EverBold Pen Style Fluorescent Highlighters, 4/Pack"/>
    <n v="19.536000000000001"/>
    <n v="450"/>
    <n v="6.5120000000000005"/>
    <n v="3"/>
    <n v="0.2"/>
    <n v="4.8840000000000003"/>
    <n v="4.6840000000000002"/>
    <x v="0"/>
    <m/>
  </r>
  <r>
    <n v="1761"/>
    <s v="Standard Class"/>
    <x v="0"/>
    <s v="San Diego"/>
    <s v="California"/>
    <x v="1"/>
    <x v="0"/>
    <s v="F-101"/>
    <x v="0"/>
    <s v="Sauder Camden County Barrister Bookcase, Planked Cherry Finish"/>
    <n v="411.33199999999999"/>
    <n v="600"/>
    <n v="102.833"/>
    <n v="4"/>
    <n v="0.15"/>
    <n v="-4.8391999999999769"/>
    <n v="-4.9891999999999772"/>
    <x v="1"/>
    <m/>
  </r>
  <r>
    <n v="1762"/>
    <s v="Standard Class"/>
    <x v="0"/>
    <s v="San Diego"/>
    <s v="California"/>
    <x v="1"/>
    <x v="1"/>
    <s v="O-102"/>
    <x v="8"/>
    <s v="DXL Angle-View Binders with Locking Rings, Black"/>
    <n v="28.752000000000002"/>
    <n v="900"/>
    <n v="4.7920000000000007"/>
    <n v="6"/>
    <n v="0.2"/>
    <n v="9.7037999999999993"/>
    <n v="9.5038"/>
    <x v="1"/>
    <m/>
  </r>
  <r>
    <n v="1763"/>
    <s v="Standard Class"/>
    <x v="0"/>
    <s v="San Diego"/>
    <s v="California"/>
    <x v="1"/>
    <x v="0"/>
    <s v="F-101"/>
    <x v="0"/>
    <s v="Sauder Camden County Collection Libraries, Planked Cherry Finish"/>
    <n v="293.19900000000001"/>
    <n v="450"/>
    <n v="97.733000000000004"/>
    <n v="3"/>
    <n v="0.15"/>
    <n v="-20.696400000000025"/>
    <n v="-20.846400000000024"/>
    <x v="0"/>
    <m/>
  </r>
  <r>
    <n v="1764"/>
    <s v="Standard Class"/>
    <x v="2"/>
    <s v="Suffolk"/>
    <s v="Virginia"/>
    <x v="0"/>
    <x v="1"/>
    <s v="O-102"/>
    <x v="14"/>
    <s v="Acme 10&quot; Easy Grip Assistive Scissors"/>
    <n v="35.06"/>
    <n v="300"/>
    <n v="17.53"/>
    <n v="2"/>
    <n v="0"/>
    <n v="10.517999999999997"/>
    <n v="10.517999999999997"/>
    <x v="0"/>
    <m/>
  </r>
  <r>
    <n v="1765"/>
    <s v="Standard Class"/>
    <x v="2"/>
    <s v="Suffolk"/>
    <s v="Virginia"/>
    <x v="0"/>
    <x v="1"/>
    <s v="O-102"/>
    <x v="2"/>
    <s v="Avery 476"/>
    <n v="4.13"/>
    <n v="150"/>
    <n v="4.13"/>
    <n v="1"/>
    <n v="0"/>
    <n v="1.8997999999999999"/>
    <n v="1.8997999999999999"/>
    <x v="0"/>
    <m/>
  </r>
  <r>
    <n v="1766"/>
    <s v="Standard Class"/>
    <x v="2"/>
    <s v="Suffolk"/>
    <s v="Virginia"/>
    <x v="0"/>
    <x v="0"/>
    <s v="F-101"/>
    <x v="5"/>
    <s v="Advantus Panel Wall Certificate Holder - 8.5x11"/>
    <n v="109.8"/>
    <n v="1350"/>
    <n v="12.2"/>
    <n v="9"/>
    <n v="0"/>
    <n v="46.116000000000007"/>
    <n v="46.116000000000007"/>
    <x v="2"/>
    <m/>
  </r>
  <r>
    <n v="1767"/>
    <s v="Standard Class"/>
    <x v="2"/>
    <s v="Suffolk"/>
    <s v="Virginia"/>
    <x v="0"/>
    <x v="1"/>
    <s v="O-102"/>
    <x v="2"/>
    <s v="Avery 478"/>
    <n v="9.82"/>
    <n v="300"/>
    <n v="4.91"/>
    <n v="2"/>
    <n v="0"/>
    <n v="4.8117999999999999"/>
    <n v="4.8117999999999999"/>
    <x v="0"/>
    <m/>
  </r>
  <r>
    <n v="1768"/>
    <s v="Standard Class"/>
    <x v="0"/>
    <s v="Greensboro"/>
    <s v="North Carolina"/>
    <x v="0"/>
    <x v="1"/>
    <s v="O-102"/>
    <x v="8"/>
    <s v="C-Line Peel &amp; Stick Add-On Filing Pockets, 8-3/4 x 5-1/8, 10/Pack"/>
    <n v="7.644000000000001"/>
    <n v="600"/>
    <n v="1.9110000000000003"/>
    <n v="4"/>
    <n v="0.7"/>
    <n v="-5.8603999999999985"/>
    <n v="-6.5603999999999987"/>
    <x v="1"/>
    <m/>
  </r>
  <r>
    <n v="1769"/>
    <s v="Standard Class"/>
    <x v="0"/>
    <s v="Greensboro"/>
    <s v="North Carolina"/>
    <x v="0"/>
    <x v="1"/>
    <s v="O-102"/>
    <x v="8"/>
    <s v="GBC Prestige Therm-A-Bind Covers"/>
    <n v="51.465000000000018"/>
    <n v="750"/>
    <n v="10.293000000000003"/>
    <n v="5"/>
    <n v="0.7"/>
    <n v="-39.456499999999991"/>
    <n v="-40.156499999999994"/>
    <x v="1"/>
    <m/>
  </r>
  <r>
    <n v="1770"/>
    <s v="Standard Class"/>
    <x v="1"/>
    <s v="Dallas"/>
    <s v="Texas"/>
    <x v="2"/>
    <x v="1"/>
    <s v="O-102"/>
    <x v="14"/>
    <s v="Staple remover"/>
    <n v="6.9760000000000009"/>
    <n v="600"/>
    <n v="1.7440000000000002"/>
    <n v="4"/>
    <n v="0.2"/>
    <n v="-1.3952000000000013"/>
    <n v="-1.5952000000000013"/>
    <x v="1"/>
    <m/>
  </r>
  <r>
    <n v="1771"/>
    <s v="Standard Class"/>
    <x v="1"/>
    <s v="Dallas"/>
    <s v="Texas"/>
    <x v="2"/>
    <x v="1"/>
    <s v="O-102"/>
    <x v="8"/>
    <s v="Wilson Jones Leather-Like Binders with DublLock Round Rings"/>
    <n v="12.221999999999998"/>
    <n v="1050"/>
    <n v="1.7459999999999998"/>
    <n v="7"/>
    <n v="0.8"/>
    <n v="-20.166300000000007"/>
    <n v="-20.966300000000007"/>
    <x v="2"/>
    <m/>
  </r>
  <r>
    <n v="1772"/>
    <s v="Second Class"/>
    <x v="1"/>
    <s v="Chicago"/>
    <s v="Illinois"/>
    <x v="2"/>
    <x v="1"/>
    <s v="O-102"/>
    <x v="4"/>
    <s v="SAFCO Commercial Wire Shelving, 72h"/>
    <n v="97.984000000000009"/>
    <n v="300"/>
    <n v="48.992000000000004"/>
    <n v="2"/>
    <n v="0.2"/>
    <n v="-24.496000000000002"/>
    <n v="-24.696000000000002"/>
    <x v="0"/>
    <m/>
  </r>
  <r>
    <n v="1773"/>
    <s v="Second Class"/>
    <x v="1"/>
    <s v="Chicago"/>
    <s v="Illinois"/>
    <x v="2"/>
    <x v="2"/>
    <s v="T-103"/>
    <x v="11"/>
    <s v="Memorex Micro Travel Drive 8 GB"/>
    <n v="62.400000000000006"/>
    <n v="900"/>
    <n v="10.4"/>
    <n v="6"/>
    <n v="0.2"/>
    <n v="19.499999999999993"/>
    <n v="19.299999999999994"/>
    <x v="1"/>
    <m/>
  </r>
  <r>
    <n v="1774"/>
    <s v="Standard Class"/>
    <x v="1"/>
    <s v="Baltimore"/>
    <s v="Maryland"/>
    <x v="3"/>
    <x v="1"/>
    <s v="O-102"/>
    <x v="8"/>
    <s v="Acco Data Flex Cable Posts For Top &amp; Bottom Load Binders, 6&quot; Capacity"/>
    <n v="20.86"/>
    <n v="300"/>
    <n v="10.43"/>
    <n v="2"/>
    <n v="0"/>
    <n v="9.3869999999999987"/>
    <n v="9.3869999999999987"/>
    <x v="0"/>
    <m/>
  </r>
  <r>
    <n v="1775"/>
    <s v="Standard Class"/>
    <x v="1"/>
    <s v="Baltimore"/>
    <s v="Maryland"/>
    <x v="3"/>
    <x v="1"/>
    <s v="O-102"/>
    <x v="4"/>
    <s v="Recycled Steel Personal File for Standard File Folders"/>
    <n v="497.61"/>
    <n v="1350"/>
    <n v="55.29"/>
    <n v="9"/>
    <n v="0"/>
    <n v="129.37860000000001"/>
    <n v="129.37860000000001"/>
    <x v="2"/>
    <m/>
  </r>
  <r>
    <n v="1776"/>
    <s v="Standard Class"/>
    <x v="1"/>
    <s v="Baltimore"/>
    <s v="Maryland"/>
    <x v="3"/>
    <x v="1"/>
    <s v="O-102"/>
    <x v="6"/>
    <s v="Blackstonian Pencils"/>
    <n v="5.34"/>
    <n v="300"/>
    <n v="2.67"/>
    <n v="2"/>
    <n v="0"/>
    <n v="1.4952000000000001"/>
    <n v="1.4952000000000001"/>
    <x v="0"/>
    <m/>
  </r>
  <r>
    <n v="1777"/>
    <s v="Standard Class"/>
    <x v="1"/>
    <s v="Baltimore"/>
    <s v="Maryland"/>
    <x v="3"/>
    <x v="1"/>
    <s v="O-102"/>
    <x v="2"/>
    <s v="Avery 488"/>
    <n v="3.15"/>
    <n v="150"/>
    <n v="3.15"/>
    <n v="1"/>
    <n v="0"/>
    <n v="1.512"/>
    <n v="1.512"/>
    <x v="0"/>
    <m/>
  </r>
  <r>
    <n v="1778"/>
    <s v="Standard Class"/>
    <x v="0"/>
    <s v="Los Angeles"/>
    <s v="California"/>
    <x v="1"/>
    <x v="1"/>
    <s v="O-102"/>
    <x v="10"/>
    <s v="Xerox 1919"/>
    <n v="368.91"/>
    <n v="1350"/>
    <n v="40.99"/>
    <n v="9"/>
    <n v="0"/>
    <n v="180.76590000000002"/>
    <n v="180.76590000000002"/>
    <x v="2"/>
    <m/>
  </r>
  <r>
    <n v="1779"/>
    <s v="Standard Class"/>
    <x v="0"/>
    <s v="Los Angeles"/>
    <s v="California"/>
    <x v="1"/>
    <x v="1"/>
    <s v="O-102"/>
    <x v="6"/>
    <s v="Prang Colored Pencils"/>
    <n v="14.7"/>
    <n v="750"/>
    <n v="2.94"/>
    <n v="5"/>
    <n v="0"/>
    <n v="6.6150000000000002"/>
    <n v="6.6150000000000002"/>
    <x v="1"/>
    <m/>
  </r>
  <r>
    <n v="1780"/>
    <s v="Standard Class"/>
    <x v="0"/>
    <s v="New York City"/>
    <s v="New York"/>
    <x v="3"/>
    <x v="2"/>
    <s v="T-103"/>
    <x v="11"/>
    <s v="Micropad Numeric Keypads"/>
    <n v="59.97"/>
    <n v="450"/>
    <n v="19.989999999999998"/>
    <n v="3"/>
    <n v="0"/>
    <n v="14.992499999999996"/>
    <n v="14.992499999999996"/>
    <x v="0"/>
    <m/>
  </r>
  <r>
    <n v="1781"/>
    <s v="Standard Class"/>
    <x v="0"/>
    <s v="New York City"/>
    <s v="New York"/>
    <x v="3"/>
    <x v="1"/>
    <s v="O-102"/>
    <x v="4"/>
    <s v="Safco Steel Mobile File Cart"/>
    <n v="83.36"/>
    <n v="150"/>
    <n v="83.36"/>
    <n v="1"/>
    <n v="0"/>
    <n v="20.840000000000003"/>
    <n v="20.840000000000003"/>
    <x v="0"/>
    <m/>
  </r>
  <r>
    <n v="1782"/>
    <s v="Standard Class"/>
    <x v="1"/>
    <s v="Franklin"/>
    <s v="Massachusetts"/>
    <x v="3"/>
    <x v="1"/>
    <s v="O-102"/>
    <x v="10"/>
    <s v="Tops Wirebound Message Log Books"/>
    <n v="6.58"/>
    <n v="300"/>
    <n v="3.29"/>
    <n v="2"/>
    <n v="0"/>
    <n v="3.0267999999999997"/>
    <n v="3.0267999999999997"/>
    <x v="0"/>
    <m/>
  </r>
  <r>
    <n v="1783"/>
    <s v="Standard Class"/>
    <x v="1"/>
    <s v="Franklin"/>
    <s v="Massachusetts"/>
    <x v="3"/>
    <x v="1"/>
    <s v="O-102"/>
    <x v="8"/>
    <s v="Wilson Jones Ledger-Size, Piano-Hinge Binder, 2&quot;, Blue"/>
    <n v="122.94"/>
    <n v="450"/>
    <n v="40.98"/>
    <n v="3"/>
    <n v="0"/>
    <n v="59.011199999999988"/>
    <n v="59.011199999999988"/>
    <x v="0"/>
    <m/>
  </r>
  <r>
    <n v="1784"/>
    <s v="Standard Class"/>
    <x v="1"/>
    <s v="Milwaukee"/>
    <s v="Wisconsin"/>
    <x v="2"/>
    <x v="1"/>
    <s v="O-102"/>
    <x v="10"/>
    <s v="Xerox 1940"/>
    <n v="219.84"/>
    <n v="600"/>
    <n v="54.96"/>
    <n v="4"/>
    <n v="0"/>
    <n v="107.7216"/>
    <n v="107.7216"/>
    <x v="1"/>
    <m/>
  </r>
  <r>
    <n v="1785"/>
    <s v="Standard Class"/>
    <x v="1"/>
    <s v="Milwaukee"/>
    <s v="Wisconsin"/>
    <x v="2"/>
    <x v="2"/>
    <s v="T-103"/>
    <x v="11"/>
    <s v="Logitech Desktop MK120 Mouse and keyboard Combo"/>
    <n v="98.16"/>
    <n v="900"/>
    <n v="16.36"/>
    <n v="6"/>
    <n v="0"/>
    <n v="9.8159999999999954"/>
    <n v="9.8159999999999954"/>
    <x v="1"/>
    <m/>
  </r>
  <r>
    <n v="1786"/>
    <s v="Standard Class"/>
    <x v="1"/>
    <s v="Milwaukee"/>
    <s v="Wisconsin"/>
    <x v="2"/>
    <x v="1"/>
    <s v="O-102"/>
    <x v="8"/>
    <s v="ACCOHIDE Binder by Acco"/>
    <n v="33.04"/>
    <n v="1200"/>
    <n v="4.13"/>
    <n v="8"/>
    <n v="0"/>
    <n v="15.5288"/>
    <n v="15.5288"/>
    <x v="2"/>
    <m/>
  </r>
  <r>
    <n v="1787"/>
    <s v="Standard Class"/>
    <x v="1"/>
    <s v="Milwaukee"/>
    <s v="Wisconsin"/>
    <x v="2"/>
    <x v="2"/>
    <s v="T-103"/>
    <x v="7"/>
    <s v="AT&amp;T CL82213"/>
    <n v="86.97"/>
    <n v="450"/>
    <n v="28.99"/>
    <n v="3"/>
    <n v="0"/>
    <n v="25.221299999999989"/>
    <n v="25.221299999999989"/>
    <x v="0"/>
    <m/>
  </r>
  <r>
    <n v="1788"/>
    <s v="Standard Class"/>
    <x v="1"/>
    <s v="Kenosha"/>
    <s v="Wisconsin"/>
    <x v="2"/>
    <x v="2"/>
    <s v="T-103"/>
    <x v="7"/>
    <s v="Innergie mMini Combo Duo USB Travel Charging Kit"/>
    <n v="134.97"/>
    <n v="450"/>
    <n v="44.99"/>
    <n v="3"/>
    <n v="0"/>
    <n v="64.785599999999988"/>
    <n v="64.785599999999988"/>
    <x v="0"/>
    <m/>
  </r>
  <r>
    <n v="1789"/>
    <s v="Standard Class"/>
    <x v="1"/>
    <s v="Kenosha"/>
    <s v="Wisconsin"/>
    <x v="2"/>
    <x v="2"/>
    <s v="T-103"/>
    <x v="7"/>
    <s v="Samsung Galaxy S III - 16GB - pebble blue (T-Mobile)"/>
    <n v="699.98"/>
    <n v="300"/>
    <n v="349.99"/>
    <n v="2"/>
    <n v="0"/>
    <n v="195.99440000000004"/>
    <n v="195.99440000000004"/>
    <x v="0"/>
    <m/>
  </r>
  <r>
    <n v="1790"/>
    <s v="Standard Class"/>
    <x v="1"/>
    <s v="Kenosha"/>
    <s v="Wisconsin"/>
    <x v="2"/>
    <x v="2"/>
    <s v="T-103"/>
    <x v="11"/>
    <s v="Maxell LTO Ultrium - 800 GB"/>
    <n v="139.94999999999999"/>
    <n v="750"/>
    <n v="27.99"/>
    <n v="5"/>
    <n v="0"/>
    <n v="26.590499999999988"/>
    <n v="26.590499999999988"/>
    <x v="1"/>
    <m/>
  </r>
  <r>
    <n v="1791"/>
    <s v="Standard Class"/>
    <x v="0"/>
    <s v="New York City"/>
    <s v="New York"/>
    <x v="3"/>
    <x v="1"/>
    <s v="O-102"/>
    <x v="10"/>
    <s v="Tops Green Bar Computer Printout Paper"/>
    <n v="48.94"/>
    <n v="150"/>
    <n v="48.94"/>
    <n v="1"/>
    <n v="0"/>
    <n v="24.47"/>
    <n v="24.47"/>
    <x v="0"/>
    <m/>
  </r>
  <r>
    <n v="1792"/>
    <s v="First Class"/>
    <x v="0"/>
    <s v="Madison"/>
    <s v="Wisconsin"/>
    <x v="2"/>
    <x v="0"/>
    <s v="F-101"/>
    <x v="1"/>
    <s v="Office Star - Professional Matrix Back Chair with 2-to-1 Synchro Tilt and Mesh Fabric Seat"/>
    <n v="2807.84"/>
    <n v="1200"/>
    <n v="350.98"/>
    <n v="8"/>
    <n v="0"/>
    <n v="673.88160000000016"/>
    <n v="673.88160000000016"/>
    <x v="2"/>
    <m/>
  </r>
  <r>
    <n v="1793"/>
    <s v="First Class"/>
    <x v="0"/>
    <s v="Madison"/>
    <s v="Wisconsin"/>
    <x v="2"/>
    <x v="1"/>
    <s v="O-102"/>
    <x v="6"/>
    <s v="Hunt BOSTON Vista Battery-Operated Pencil Sharpener, Black"/>
    <n v="46.64"/>
    <n v="600"/>
    <n v="11.66"/>
    <n v="4"/>
    <n v="0"/>
    <n v="12.592800000000004"/>
    <n v="12.592800000000004"/>
    <x v="1"/>
    <m/>
  </r>
  <r>
    <n v="1794"/>
    <s v="Standard Class"/>
    <x v="1"/>
    <s v="Houston"/>
    <s v="Texas"/>
    <x v="2"/>
    <x v="1"/>
    <s v="O-102"/>
    <x v="4"/>
    <s v="Companion Letter/Legal File, Black"/>
    <n v="60.415999999999997"/>
    <n v="300"/>
    <n v="30.207999999999998"/>
    <n v="2"/>
    <n v="0.2"/>
    <n v="6.0416000000000025"/>
    <n v="5.8416000000000023"/>
    <x v="0"/>
    <m/>
  </r>
  <r>
    <n v="1795"/>
    <s v="Standard Class"/>
    <x v="2"/>
    <s v="Olathe"/>
    <s v="Kansas"/>
    <x v="2"/>
    <x v="1"/>
    <s v="O-102"/>
    <x v="6"/>
    <s v="Panasonic KP-380BK Classic Electric Pencil Sharpener"/>
    <n v="107.94"/>
    <n v="450"/>
    <n v="35.979999999999997"/>
    <n v="3"/>
    <n v="0"/>
    <n v="26.984999999999992"/>
    <n v="26.984999999999992"/>
    <x v="0"/>
    <m/>
  </r>
  <r>
    <n v="1796"/>
    <s v="First Class"/>
    <x v="2"/>
    <s v="New York City"/>
    <s v="New York"/>
    <x v="3"/>
    <x v="1"/>
    <s v="O-102"/>
    <x v="4"/>
    <s v="Iris Project Case"/>
    <n v="63.84"/>
    <n v="1200"/>
    <n v="7.98"/>
    <n v="8"/>
    <n v="0"/>
    <n v="16.598399999999998"/>
    <n v="16.598399999999998"/>
    <x v="2"/>
    <m/>
  </r>
  <r>
    <n v="1797"/>
    <s v="First Class"/>
    <x v="2"/>
    <s v="New York City"/>
    <s v="New York"/>
    <x v="3"/>
    <x v="2"/>
    <s v="T-103"/>
    <x v="7"/>
    <s v="GE 30522EE2"/>
    <n v="347.96999999999997"/>
    <n v="450"/>
    <n v="115.99"/>
    <n v="3"/>
    <n v="0"/>
    <n v="100.91129999999997"/>
    <n v="100.91129999999997"/>
    <x v="0"/>
    <m/>
  </r>
  <r>
    <n v="1798"/>
    <s v="First Class"/>
    <x v="2"/>
    <s v="New York City"/>
    <s v="New York"/>
    <x v="3"/>
    <x v="1"/>
    <s v="O-102"/>
    <x v="8"/>
    <s v="DXL Angle-View Binders with Locking Rings by Samsill"/>
    <n v="37.008000000000003"/>
    <n v="900"/>
    <n v="6.1680000000000001"/>
    <n v="6"/>
    <n v="0.2"/>
    <n v="11.565"/>
    <n v="11.365"/>
    <x v="1"/>
    <m/>
  </r>
  <r>
    <n v="1799"/>
    <s v="Standard Class"/>
    <x v="0"/>
    <s v="San Jose"/>
    <s v="California"/>
    <x v="1"/>
    <x v="0"/>
    <s v="F-101"/>
    <x v="5"/>
    <s v="Howard Miller 11-1/2&quot; Diameter Grantwood Wall Clock"/>
    <n v="215.65"/>
    <n v="750"/>
    <n v="43.13"/>
    <n v="5"/>
    <n v="0"/>
    <n v="73.320999999999998"/>
    <n v="73.320999999999998"/>
    <x v="1"/>
    <m/>
  </r>
  <r>
    <n v="1800"/>
    <s v="Second Class"/>
    <x v="0"/>
    <s v="Dallas"/>
    <s v="Texas"/>
    <x v="2"/>
    <x v="1"/>
    <s v="O-102"/>
    <x v="13"/>
    <s v="OIC Bulk Pack Metal Binder Clips"/>
    <n v="11.168000000000001"/>
    <n v="600"/>
    <n v="2.7920000000000003"/>
    <n v="4"/>
    <n v="0.2"/>
    <n v="3.6295999999999995"/>
    <n v="3.4295999999999993"/>
    <x v="1"/>
    <m/>
  </r>
  <r>
    <n v="1801"/>
    <s v="Second Class"/>
    <x v="0"/>
    <s v="Dallas"/>
    <s v="Texas"/>
    <x v="2"/>
    <x v="1"/>
    <s v="O-102"/>
    <x v="10"/>
    <s v="Ink Jet Note and Greeting Cards, 8-1/2&quot; x 5-1/2&quot; Card Size"/>
    <n v="53.952000000000005"/>
    <n v="450"/>
    <n v="17.984000000000002"/>
    <n v="3"/>
    <n v="0.2"/>
    <n v="17.534399999999998"/>
    <n v="17.334399999999999"/>
    <x v="0"/>
    <m/>
  </r>
  <r>
    <n v="1802"/>
    <s v="Standard Class"/>
    <x v="2"/>
    <s v="Auburn"/>
    <s v="Washington"/>
    <x v="1"/>
    <x v="0"/>
    <s v="F-101"/>
    <x v="5"/>
    <s v="Eldon Image Series Desk Accessories, Burgundy"/>
    <n v="4.18"/>
    <n v="150"/>
    <n v="4.18"/>
    <n v="1"/>
    <n v="0"/>
    <n v="1.5047999999999999"/>
    <n v="1.5047999999999999"/>
    <x v="0"/>
    <m/>
  </r>
  <r>
    <n v="1803"/>
    <s v="Second Class"/>
    <x v="0"/>
    <s v="Philadelphia"/>
    <s v="Pennsylvania"/>
    <x v="3"/>
    <x v="1"/>
    <s v="O-102"/>
    <x v="8"/>
    <s v="Clear Mylar Reinforcing Strips"/>
    <n v="5.6070000000000011"/>
    <n v="150"/>
    <n v="5.6070000000000011"/>
    <n v="1"/>
    <n v="0.7"/>
    <n v="-4.2987000000000002"/>
    <n v="-4.9987000000000004"/>
    <x v="0"/>
    <m/>
  </r>
  <r>
    <n v="1804"/>
    <s v="Second Class"/>
    <x v="0"/>
    <s v="Philadelphia"/>
    <s v="Pennsylvania"/>
    <x v="3"/>
    <x v="1"/>
    <s v="O-102"/>
    <x v="14"/>
    <s v="Martin Yale Chadless Opener Electric Letter Opener"/>
    <n v="4663.7360000000008"/>
    <n v="1050"/>
    <n v="666.24800000000016"/>
    <n v="7"/>
    <n v="0.2"/>
    <n v="-1049.3406"/>
    <n v="-1049.5406"/>
    <x v="2"/>
    <m/>
  </r>
  <r>
    <n v="1805"/>
    <s v="Second Class"/>
    <x v="0"/>
    <s v="Philadelphia"/>
    <s v="Pennsylvania"/>
    <x v="3"/>
    <x v="2"/>
    <s v="T-103"/>
    <x v="11"/>
    <s v="Logitech Wireless Marathon Mouse M705"/>
    <n v="79.984000000000009"/>
    <n v="300"/>
    <n v="39.992000000000004"/>
    <n v="2"/>
    <n v="0.2"/>
    <n v="22.995400000000004"/>
    <n v="22.795400000000004"/>
    <x v="0"/>
    <m/>
  </r>
  <r>
    <n v="1806"/>
    <s v="First Class"/>
    <x v="1"/>
    <s v="Los Angeles"/>
    <s v="California"/>
    <x v="1"/>
    <x v="2"/>
    <s v="T-103"/>
    <x v="7"/>
    <s v="Samsung Galaxy Note 2"/>
    <n v="2575.944"/>
    <n v="1050"/>
    <n v="367.99200000000002"/>
    <n v="7"/>
    <n v="0.2"/>
    <n v="257.59440000000029"/>
    <n v="257.3944000000003"/>
    <x v="2"/>
    <m/>
  </r>
  <r>
    <n v="1807"/>
    <s v="First Class"/>
    <x v="1"/>
    <s v="Los Angeles"/>
    <s v="California"/>
    <x v="1"/>
    <x v="1"/>
    <s v="O-102"/>
    <x v="10"/>
    <s v="Xerox 225"/>
    <n v="45.36"/>
    <n v="1050"/>
    <n v="6.4799999999999995"/>
    <n v="7"/>
    <n v="0"/>
    <n v="21.772800000000004"/>
    <n v="21.772800000000004"/>
    <x v="2"/>
    <m/>
  </r>
  <r>
    <n v="1808"/>
    <s v="First Class"/>
    <x v="1"/>
    <s v="Los Angeles"/>
    <s v="California"/>
    <x v="1"/>
    <x v="2"/>
    <s v="T-103"/>
    <x v="11"/>
    <s v="SanDisk Cruzer 64 GB USB Flash Drive"/>
    <n v="254.24"/>
    <n v="1050"/>
    <n v="36.32"/>
    <n v="7"/>
    <n v="0"/>
    <n v="76.271999999999977"/>
    <n v="76.271999999999977"/>
    <x v="2"/>
    <m/>
  </r>
  <r>
    <n v="1809"/>
    <s v="First Class"/>
    <x v="1"/>
    <s v="Tulsa"/>
    <s v="Oklahoma"/>
    <x v="2"/>
    <x v="2"/>
    <s v="T-103"/>
    <x v="7"/>
    <s v="Mediabridge Sport Armband iPhone 5s"/>
    <n v="69.930000000000007"/>
    <n v="1050"/>
    <n v="9.99"/>
    <n v="7"/>
    <n v="0"/>
    <n v="0.69929999999999914"/>
    <n v="0.69929999999999914"/>
    <x v="2"/>
    <m/>
  </r>
  <r>
    <n v="1810"/>
    <s v="Standard Class"/>
    <x v="1"/>
    <s v="Chicago"/>
    <s v="Illinois"/>
    <x v="2"/>
    <x v="0"/>
    <s v="F-101"/>
    <x v="5"/>
    <s v="DAX Cubicle Frames - 8x10"/>
    <n v="16.155999999999999"/>
    <n v="1050"/>
    <n v="2.3079999999999998"/>
    <n v="7"/>
    <n v="0.6"/>
    <n v="-12.116999999999999"/>
    <n v="-12.716999999999999"/>
    <x v="2"/>
    <m/>
  </r>
  <r>
    <n v="1811"/>
    <s v="Standard Class"/>
    <x v="1"/>
    <s v="Chicago"/>
    <s v="Illinois"/>
    <x v="2"/>
    <x v="1"/>
    <s v="O-102"/>
    <x v="10"/>
    <s v="Xerox 1929"/>
    <n v="54.816000000000003"/>
    <n v="450"/>
    <n v="18.272000000000002"/>
    <n v="3"/>
    <n v="0.2"/>
    <n v="17.815199999999997"/>
    <n v="17.615199999999998"/>
    <x v="0"/>
    <m/>
  </r>
  <r>
    <n v="1812"/>
    <s v="Second Class"/>
    <x v="0"/>
    <s v="Harrisonburg"/>
    <s v="Virginia"/>
    <x v="0"/>
    <x v="0"/>
    <s v="F-101"/>
    <x v="3"/>
    <s v="Bevis 44 x 96 Conference Tables"/>
    <n v="1441.3"/>
    <n v="1050"/>
    <n v="205.9"/>
    <n v="7"/>
    <n v="0"/>
    <n v="245.0209999999999"/>
    <n v="245.0209999999999"/>
    <x v="2"/>
    <m/>
  </r>
  <r>
    <n v="1813"/>
    <s v="Standard Class"/>
    <x v="0"/>
    <s v="Newark"/>
    <s v="Ohio"/>
    <x v="3"/>
    <x v="0"/>
    <s v="F-101"/>
    <x v="5"/>
    <s v="Floodlight Indoor Halogen Bulbs, 1 Bulb per Pack, 60 Watts"/>
    <n v="77.599999999999994"/>
    <n v="750"/>
    <n v="15.52"/>
    <n v="5"/>
    <n v="0.2"/>
    <n v="28.129999999999995"/>
    <n v="27.929999999999996"/>
    <x v="1"/>
    <m/>
  </r>
  <r>
    <n v="1814"/>
    <s v="Standard Class"/>
    <x v="0"/>
    <s v="Newark"/>
    <s v="Ohio"/>
    <x v="3"/>
    <x v="0"/>
    <s v="F-101"/>
    <x v="5"/>
    <s v="GE General Purpose, Extra Long Life, Showcase &amp; Floodlight Incandescent Bulbs"/>
    <n v="4.6560000000000006"/>
    <n v="300"/>
    <n v="2.3280000000000003"/>
    <n v="2"/>
    <n v="0.2"/>
    <n v="1.5713999999999997"/>
    <n v="1.3713999999999997"/>
    <x v="0"/>
    <m/>
  </r>
  <r>
    <n v="1815"/>
    <s v="Standard Class"/>
    <x v="1"/>
    <s v="Los Angeles"/>
    <s v="California"/>
    <x v="1"/>
    <x v="0"/>
    <s v="F-101"/>
    <x v="3"/>
    <s v="KI Conference Tables"/>
    <n v="170.13600000000002"/>
    <n v="450"/>
    <n v="56.71200000000001"/>
    <n v="3"/>
    <n v="0.2"/>
    <n v="-8.5067999999999913"/>
    <n v="-8.7067999999999905"/>
    <x v="0"/>
    <m/>
  </r>
  <r>
    <n v="1816"/>
    <s v="Same Day"/>
    <x v="0"/>
    <s v="Seattle"/>
    <s v="Washington"/>
    <x v="1"/>
    <x v="1"/>
    <s v="O-102"/>
    <x v="2"/>
    <s v="Avery 501"/>
    <n v="7.38"/>
    <n v="300"/>
    <n v="3.69"/>
    <n v="2"/>
    <n v="0"/>
    <n v="3.4685999999999999"/>
    <n v="3.4685999999999999"/>
    <x v="0"/>
    <m/>
  </r>
  <r>
    <n v="1817"/>
    <s v="Same Day"/>
    <x v="0"/>
    <s v="Seattle"/>
    <s v="Washington"/>
    <x v="1"/>
    <x v="1"/>
    <s v="O-102"/>
    <x v="6"/>
    <s v="Binney &amp; Smith Crayola Metallic Colored Pencils, 8-Color Set"/>
    <n v="9.26"/>
    <n v="300"/>
    <n v="4.63"/>
    <n v="2"/>
    <n v="0"/>
    <n v="3.0557999999999996"/>
    <n v="3.0557999999999996"/>
    <x v="0"/>
    <m/>
  </r>
  <r>
    <n v="1818"/>
    <s v="Second Class"/>
    <x v="0"/>
    <s v="Los Angeles"/>
    <s v="California"/>
    <x v="1"/>
    <x v="1"/>
    <s v="O-102"/>
    <x v="2"/>
    <s v="Avery 513"/>
    <n v="9.9600000000000009"/>
    <n v="300"/>
    <n v="4.9800000000000004"/>
    <n v="2"/>
    <n v="0"/>
    <n v="4.5815999999999999"/>
    <n v="4.5815999999999999"/>
    <x v="0"/>
    <m/>
  </r>
  <r>
    <n v="1819"/>
    <s v="Standard Class"/>
    <x v="0"/>
    <s v="Chicago"/>
    <s v="Illinois"/>
    <x v="2"/>
    <x v="1"/>
    <s v="O-102"/>
    <x v="9"/>
    <s v="Harmony Air Purifier"/>
    <n v="75.59999999999998"/>
    <n v="300"/>
    <n v="37.79999999999999"/>
    <n v="2"/>
    <n v="0.8"/>
    <n v="-166.32000000000005"/>
    <n v="-167.12000000000006"/>
    <x v="0"/>
    <m/>
  </r>
  <r>
    <n v="1820"/>
    <s v="Standard Class"/>
    <x v="0"/>
    <s v="Chicago"/>
    <s v="Illinois"/>
    <x v="2"/>
    <x v="0"/>
    <s v="F-101"/>
    <x v="5"/>
    <s v="Electrix Incandescent Magnifying Lamp, Black"/>
    <n v="29.32"/>
    <n v="300"/>
    <n v="14.66"/>
    <n v="2"/>
    <n v="0.6"/>
    <n v="-24.188999999999993"/>
    <n v="-24.788999999999994"/>
    <x v="0"/>
    <m/>
  </r>
  <r>
    <n v="1821"/>
    <s v="Standard Class"/>
    <x v="1"/>
    <s v="Chicago"/>
    <s v="Illinois"/>
    <x v="2"/>
    <x v="1"/>
    <s v="O-102"/>
    <x v="9"/>
    <s v="Honeywell Enviracaire Portable Air Cleaner for up to 8 x 10 Room"/>
    <n v="92.063999999999979"/>
    <n v="900"/>
    <n v="15.343999999999996"/>
    <n v="6"/>
    <n v="0.8"/>
    <n v="-225.55680000000007"/>
    <n v="-226.35680000000008"/>
    <x v="1"/>
    <m/>
  </r>
  <r>
    <n v="1822"/>
    <s v="Standard Class"/>
    <x v="1"/>
    <s v="Chicago"/>
    <s v="Illinois"/>
    <x v="2"/>
    <x v="1"/>
    <s v="O-102"/>
    <x v="13"/>
    <s v="Advantus Push Pins"/>
    <n v="6.9760000000000009"/>
    <n v="600"/>
    <n v="1.7440000000000002"/>
    <n v="4"/>
    <n v="0.2"/>
    <n v="1.8312000000000004"/>
    <n v="1.6312000000000004"/>
    <x v="1"/>
    <m/>
  </r>
  <r>
    <n v="1823"/>
    <s v="Standard Class"/>
    <x v="1"/>
    <s v="Chicago"/>
    <s v="Illinois"/>
    <x v="2"/>
    <x v="0"/>
    <s v="F-101"/>
    <x v="1"/>
    <s v="Global Stack Chair with Arms, Black"/>
    <n v="62.957999999999998"/>
    <n v="450"/>
    <n v="20.986000000000001"/>
    <n v="3"/>
    <n v="0.3"/>
    <n v="-2.6981999999999999"/>
    <n v="-2.9981999999999998"/>
    <x v="0"/>
    <m/>
  </r>
  <r>
    <n v="1824"/>
    <s v="Standard Class"/>
    <x v="1"/>
    <s v="Chicago"/>
    <s v="Illinois"/>
    <x v="2"/>
    <x v="1"/>
    <s v="O-102"/>
    <x v="10"/>
    <s v="Xerox 206"/>
    <n v="5.1840000000000011"/>
    <n v="150"/>
    <n v="5.1840000000000011"/>
    <n v="1"/>
    <n v="0.2"/>
    <n v="1.8144"/>
    <n v="1.6144000000000001"/>
    <x v="0"/>
    <m/>
  </r>
  <r>
    <n v="1825"/>
    <s v="Standard Class"/>
    <x v="0"/>
    <s v="Redmond"/>
    <s v="Oregon"/>
    <x v="1"/>
    <x v="1"/>
    <s v="O-102"/>
    <x v="8"/>
    <s v="Avery 3 1/2&quot; Diskette Storage Pages, 10/Pack"/>
    <n v="31.32"/>
    <n v="1500"/>
    <n v="3.1320000000000001"/>
    <n v="10"/>
    <n v="0.7"/>
    <n v="-25.05599999999999"/>
    <n v="-25.75599999999999"/>
    <x v="2"/>
    <m/>
  </r>
  <r>
    <n v="1826"/>
    <s v="Standard Class"/>
    <x v="0"/>
    <s v="Redmond"/>
    <s v="Oregon"/>
    <x v="1"/>
    <x v="0"/>
    <s v="F-101"/>
    <x v="5"/>
    <s v="3M Hangers With Command Adhesive"/>
    <n v="11.840000000000002"/>
    <n v="600"/>
    <n v="2.9600000000000004"/>
    <n v="4"/>
    <n v="0.2"/>
    <n v="3.108000000000001"/>
    <n v="2.9080000000000008"/>
    <x v="1"/>
    <m/>
  </r>
  <r>
    <n v="1827"/>
    <s v="Standard Class"/>
    <x v="0"/>
    <s v="Redmond"/>
    <s v="Oregon"/>
    <x v="1"/>
    <x v="0"/>
    <s v="F-101"/>
    <x v="5"/>
    <s v="Seth Thomas 14&quot; Day/Date Wall Clock"/>
    <n v="22.784000000000002"/>
    <n v="150"/>
    <n v="22.784000000000002"/>
    <n v="1"/>
    <n v="0.2"/>
    <n v="4.8416000000000006"/>
    <n v="4.6416000000000004"/>
    <x v="0"/>
    <m/>
  </r>
  <r>
    <n v="1828"/>
    <s v="Second Class"/>
    <x v="2"/>
    <s v="Raleigh"/>
    <s v="North Carolina"/>
    <x v="0"/>
    <x v="2"/>
    <s v="T-103"/>
    <x v="7"/>
    <s v="Samsung Galaxy S4 Mini"/>
    <n v="1127.9760000000001"/>
    <n v="450"/>
    <n v="375.99200000000002"/>
    <n v="3"/>
    <n v="0.2"/>
    <n v="126.8972999999998"/>
    <n v="126.6972999999998"/>
    <x v="0"/>
    <m/>
  </r>
  <r>
    <n v="1829"/>
    <s v="Second Class"/>
    <x v="1"/>
    <s v="Macon"/>
    <s v="Georgia"/>
    <x v="0"/>
    <x v="1"/>
    <s v="O-102"/>
    <x v="10"/>
    <s v="Xerox 1931"/>
    <n v="38.880000000000003"/>
    <n v="900"/>
    <n v="6.48"/>
    <n v="6"/>
    <n v="0"/>
    <n v="18.662400000000002"/>
    <n v="18.662400000000002"/>
    <x v="1"/>
    <m/>
  </r>
  <r>
    <n v="1830"/>
    <s v="Standard Class"/>
    <x v="0"/>
    <s v="Cleveland"/>
    <s v="Ohio"/>
    <x v="3"/>
    <x v="2"/>
    <s v="T-103"/>
    <x v="7"/>
    <s v="Apple iPhone 5"/>
    <n v="779.79600000000005"/>
    <n v="300"/>
    <n v="389.89800000000002"/>
    <n v="2"/>
    <n v="0.4"/>
    <n v="-168.95579999999995"/>
    <n v="-169.35579999999996"/>
    <x v="0"/>
    <m/>
  </r>
  <r>
    <n v="1831"/>
    <s v="Same Day"/>
    <x v="2"/>
    <s v="Muskogee"/>
    <s v="Oklahoma"/>
    <x v="2"/>
    <x v="2"/>
    <s v="T-103"/>
    <x v="7"/>
    <s v="Polycom VVX 310 VoIP phone"/>
    <n v="1439.92"/>
    <n v="1200"/>
    <n v="179.99"/>
    <n v="8"/>
    <n v="0"/>
    <n v="374.37920000000008"/>
    <n v="374.37920000000008"/>
    <x v="2"/>
    <m/>
  </r>
  <r>
    <n v="1832"/>
    <s v="Same Day"/>
    <x v="2"/>
    <s v="Muskogee"/>
    <s v="Oklahoma"/>
    <x v="2"/>
    <x v="0"/>
    <s v="F-101"/>
    <x v="3"/>
    <s v="Bevis Boat-Shaped Conference Table"/>
    <n v="262.11"/>
    <n v="150"/>
    <n v="262.11"/>
    <n v="1"/>
    <n v="0"/>
    <n v="62.906399999999991"/>
    <n v="62.906399999999991"/>
    <x v="0"/>
    <m/>
  </r>
  <r>
    <n v="1833"/>
    <s v="Standard Class"/>
    <x v="1"/>
    <s v="Monroe"/>
    <s v="North Carolina"/>
    <x v="0"/>
    <x v="0"/>
    <s v="F-101"/>
    <x v="1"/>
    <s v="Harbour Creations Steel Folding Chair"/>
    <n v="207"/>
    <n v="450"/>
    <n v="69"/>
    <n v="3"/>
    <n v="0.2"/>
    <n v="25.874999999999972"/>
    <n v="25.674999999999972"/>
    <x v="0"/>
    <m/>
  </r>
  <r>
    <n v="1834"/>
    <s v="Standard Class"/>
    <x v="1"/>
    <s v="Austin"/>
    <s v="Texas"/>
    <x v="2"/>
    <x v="2"/>
    <s v="T-103"/>
    <x v="15"/>
    <s v="Bady BDG101FRU Card Printer"/>
    <n v="1439.982"/>
    <n v="450"/>
    <n v="479.99399999999997"/>
    <n v="3"/>
    <n v="0.4"/>
    <n v="-263.99670000000026"/>
    <n v="-264.39670000000024"/>
    <x v="0"/>
    <m/>
  </r>
  <r>
    <n v="1835"/>
    <s v="Standard Class"/>
    <x v="1"/>
    <s v="Austin"/>
    <s v="Texas"/>
    <x v="2"/>
    <x v="1"/>
    <s v="O-102"/>
    <x v="10"/>
    <s v="Xerox 1998"/>
    <n v="36.288000000000011"/>
    <n v="1050"/>
    <n v="5.1840000000000019"/>
    <n v="7"/>
    <n v="0.2"/>
    <n v="12.700800000000001"/>
    <n v="12.500800000000002"/>
    <x v="2"/>
    <m/>
  </r>
  <r>
    <n v="1836"/>
    <s v="First Class"/>
    <x v="0"/>
    <s v="Meriden"/>
    <s v="Connecticut"/>
    <x v="3"/>
    <x v="1"/>
    <s v="O-102"/>
    <x v="6"/>
    <s v="Newell 341"/>
    <n v="21.400000000000002"/>
    <n v="750"/>
    <n v="4.28"/>
    <n v="5"/>
    <n v="0"/>
    <n v="6.2059999999999977"/>
    <n v="6.2059999999999977"/>
    <x v="1"/>
    <m/>
  </r>
  <r>
    <n v="1837"/>
    <s v="Second Class"/>
    <x v="1"/>
    <s v="Roswell"/>
    <s v="Georgia"/>
    <x v="0"/>
    <x v="1"/>
    <s v="O-102"/>
    <x v="9"/>
    <s v="Kensington 7 Outlet MasterPiece Power Center"/>
    <n v="1245.8599999999999"/>
    <n v="1050"/>
    <n v="177.98"/>
    <n v="7"/>
    <n v="0"/>
    <n v="361.29939999999988"/>
    <n v="361.29939999999988"/>
    <x v="2"/>
    <m/>
  </r>
  <r>
    <n v="1838"/>
    <s v="Standard Class"/>
    <x v="1"/>
    <s v="Charlotte"/>
    <s v="North Carolina"/>
    <x v="0"/>
    <x v="1"/>
    <s v="O-102"/>
    <x v="2"/>
    <s v="Self-Adhesive Address Labels for Typewriters by Universal"/>
    <n v="17.544"/>
    <n v="450"/>
    <n v="5.8479999999999999"/>
    <n v="3"/>
    <n v="0.2"/>
    <n v="5.9210999999999983"/>
    <n v="5.7210999999999981"/>
    <x v="0"/>
    <m/>
  </r>
  <r>
    <n v="1839"/>
    <s v="Standard Class"/>
    <x v="1"/>
    <s v="Charlotte"/>
    <s v="North Carolina"/>
    <x v="0"/>
    <x v="0"/>
    <s v="F-101"/>
    <x v="5"/>
    <s v="9-3/4 Diameter Round Wall Clock"/>
    <n v="44.128"/>
    <n v="600"/>
    <n v="11.032"/>
    <n v="4"/>
    <n v="0.2"/>
    <n v="12.135200000000001"/>
    <n v="11.935200000000002"/>
    <x v="1"/>
    <m/>
  </r>
  <r>
    <n v="1840"/>
    <s v="Standard Class"/>
    <x v="1"/>
    <s v="Charlotte"/>
    <s v="North Carolina"/>
    <x v="0"/>
    <x v="1"/>
    <s v="O-102"/>
    <x v="9"/>
    <s v="Honeywell Quietcare HEPA Air Cleaner"/>
    <n v="62.920000000000009"/>
    <n v="150"/>
    <n v="62.920000000000009"/>
    <n v="1"/>
    <n v="0.2"/>
    <n v="10.224499999999994"/>
    <n v="10.024499999999994"/>
    <x v="0"/>
    <m/>
  </r>
  <r>
    <n v="1841"/>
    <s v="Standard Class"/>
    <x v="1"/>
    <s v="Charlotte"/>
    <s v="North Carolina"/>
    <x v="0"/>
    <x v="1"/>
    <s v="O-102"/>
    <x v="10"/>
    <s v="Xerox 1916"/>
    <n v="78.304000000000002"/>
    <n v="300"/>
    <n v="39.152000000000001"/>
    <n v="2"/>
    <n v="0.2"/>
    <n v="29.363999999999997"/>
    <n v="29.163999999999998"/>
    <x v="0"/>
    <m/>
  </r>
  <r>
    <n v="1842"/>
    <s v="Standard Class"/>
    <x v="1"/>
    <s v="Bowling Green"/>
    <s v="Kentucky"/>
    <x v="0"/>
    <x v="0"/>
    <s v="F-101"/>
    <x v="1"/>
    <s v="Hon Olson Stacker Stools"/>
    <n v="140.81"/>
    <n v="150"/>
    <n v="140.81"/>
    <n v="1"/>
    <n v="0"/>
    <n v="39.4268"/>
    <n v="39.4268"/>
    <x v="0"/>
    <m/>
  </r>
  <r>
    <n v="1843"/>
    <s v="Second Class"/>
    <x v="1"/>
    <s v="San Antonio"/>
    <s v="Texas"/>
    <x v="2"/>
    <x v="1"/>
    <s v="O-102"/>
    <x v="2"/>
    <s v="Round Specialty Laser Printer Labels"/>
    <n v="40.096000000000004"/>
    <n v="600"/>
    <n v="10.024000000000001"/>
    <n v="4"/>
    <n v="0.2"/>
    <n v="13.532399999999996"/>
    <n v="13.332399999999996"/>
    <x v="1"/>
    <m/>
  </r>
  <r>
    <n v="1844"/>
    <s v="Second Class"/>
    <x v="1"/>
    <s v="San Antonio"/>
    <s v="Texas"/>
    <x v="2"/>
    <x v="0"/>
    <s v="F-101"/>
    <x v="5"/>
    <s v="Dana Fluorescent Magnifying Lamp, White, 36&quot;"/>
    <n v="40.783999999999999"/>
    <n v="300"/>
    <n v="20.391999999999999"/>
    <n v="2"/>
    <n v="0.6"/>
    <n v="-30.588000000000001"/>
    <n v="-31.188000000000002"/>
    <x v="0"/>
    <m/>
  </r>
  <r>
    <n v="1845"/>
    <s v="Standard Class"/>
    <x v="0"/>
    <s v="Seattle"/>
    <s v="Washington"/>
    <x v="1"/>
    <x v="2"/>
    <s v="T-103"/>
    <x v="11"/>
    <s v="Imation 8GB Mini TravelDrive USB 2.0 Flash Drive"/>
    <n v="90.570000000000007"/>
    <n v="450"/>
    <n v="30.19"/>
    <n v="3"/>
    <n v="0"/>
    <n v="11.774100000000004"/>
    <n v="11.774100000000004"/>
    <x v="0"/>
    <m/>
  </r>
  <r>
    <n v="1846"/>
    <s v="Second Class"/>
    <x v="2"/>
    <s v="Washington"/>
    <s v="District of Columbia"/>
    <x v="3"/>
    <x v="1"/>
    <s v="O-102"/>
    <x v="10"/>
    <s v="Xerox 195"/>
    <n v="40.08"/>
    <n v="900"/>
    <n v="6.68"/>
    <n v="6"/>
    <n v="0"/>
    <n v="19.238399999999999"/>
    <n v="19.238399999999999"/>
    <x v="1"/>
    <m/>
  </r>
  <r>
    <n v="1847"/>
    <s v="Second Class"/>
    <x v="2"/>
    <s v="Washington"/>
    <s v="District of Columbia"/>
    <x v="3"/>
    <x v="0"/>
    <s v="F-101"/>
    <x v="5"/>
    <s v="Flat Face Poster Frame"/>
    <n v="37.68"/>
    <n v="300"/>
    <n v="18.84"/>
    <n v="2"/>
    <n v="0"/>
    <n v="15.825600000000001"/>
    <n v="15.825600000000001"/>
    <x v="0"/>
    <m/>
  </r>
  <r>
    <n v="1848"/>
    <s v="Same Day"/>
    <x v="1"/>
    <s v="Los Angeles"/>
    <s v="California"/>
    <x v="1"/>
    <x v="0"/>
    <s v="F-101"/>
    <x v="1"/>
    <s v="DMI Arturo Collection Mission-style Design Wood Chair"/>
    <n v="362.35199999999998"/>
    <n v="450"/>
    <n v="120.78399999999999"/>
    <n v="3"/>
    <n v="0.2"/>
    <n v="27.176400000000015"/>
    <n v="26.976400000000016"/>
    <x v="0"/>
    <m/>
  </r>
  <r>
    <n v="1849"/>
    <s v="Same Day"/>
    <x v="1"/>
    <s v="Los Angeles"/>
    <s v="California"/>
    <x v="1"/>
    <x v="1"/>
    <s v="O-102"/>
    <x v="8"/>
    <s v="Avery Non-Stick Binders"/>
    <n v="7.1840000000000011"/>
    <n v="300"/>
    <n v="3.5920000000000005"/>
    <n v="2"/>
    <n v="0.2"/>
    <n v="2.2449999999999992"/>
    <n v="2.044999999999999"/>
    <x v="0"/>
    <m/>
  </r>
  <r>
    <n v="1850"/>
    <s v="Second Class"/>
    <x v="0"/>
    <s v="South Bend"/>
    <s v="Indiana"/>
    <x v="2"/>
    <x v="1"/>
    <s v="O-102"/>
    <x v="4"/>
    <s v="Multi-Use Personal File Cart and Caster Set, Three Stacking Bins"/>
    <n v="34.76"/>
    <n v="150"/>
    <n v="34.76"/>
    <n v="1"/>
    <n v="0"/>
    <n v="9.732800000000001"/>
    <n v="9.732800000000001"/>
    <x v="0"/>
    <m/>
  </r>
  <r>
    <n v="1851"/>
    <s v="Second Class"/>
    <x v="0"/>
    <s v="South Bend"/>
    <s v="Indiana"/>
    <x v="2"/>
    <x v="2"/>
    <s v="T-103"/>
    <x v="11"/>
    <s v="Imation Bio 8GB USB Flash Drive Imation Corp"/>
    <n v="831.2"/>
    <n v="750"/>
    <n v="166.24"/>
    <n v="5"/>
    <n v="0"/>
    <n v="124.68000000000004"/>
    <n v="124.68000000000004"/>
    <x v="1"/>
    <m/>
  </r>
  <r>
    <n v="1852"/>
    <s v="Second Class"/>
    <x v="0"/>
    <s v="South Bend"/>
    <s v="Indiana"/>
    <x v="2"/>
    <x v="1"/>
    <s v="O-102"/>
    <x v="10"/>
    <s v="Xerox 1981"/>
    <n v="26.400000000000002"/>
    <n v="750"/>
    <n v="5.28"/>
    <n v="5"/>
    <n v="0"/>
    <n v="11.879999999999999"/>
    <n v="11.879999999999999"/>
    <x v="1"/>
    <m/>
  </r>
  <r>
    <n v="1853"/>
    <s v="Second Class"/>
    <x v="0"/>
    <s v="South Bend"/>
    <s v="Indiana"/>
    <x v="2"/>
    <x v="1"/>
    <s v="O-102"/>
    <x v="12"/>
    <s v="White Envelopes, White Envelopes with Clear Poly Window"/>
    <n v="106.75"/>
    <n v="1050"/>
    <n v="15.25"/>
    <n v="7"/>
    <n v="0"/>
    <n v="49.10499999999999"/>
    <n v="49.10499999999999"/>
    <x v="2"/>
    <m/>
  </r>
  <r>
    <n v="1854"/>
    <s v="Second Class"/>
    <x v="0"/>
    <s v="South Bend"/>
    <s v="Indiana"/>
    <x v="2"/>
    <x v="1"/>
    <s v="O-102"/>
    <x v="10"/>
    <s v="Tops White Computer Printout Paper"/>
    <n v="97.82"/>
    <n v="300"/>
    <n v="48.91"/>
    <n v="2"/>
    <n v="0"/>
    <n v="45.975399999999993"/>
    <n v="45.975399999999993"/>
    <x v="0"/>
    <m/>
  </r>
  <r>
    <n v="1855"/>
    <s v="Second Class"/>
    <x v="0"/>
    <s v="South Bend"/>
    <s v="Indiana"/>
    <x v="2"/>
    <x v="1"/>
    <s v="O-102"/>
    <x v="4"/>
    <s v="Eldon Portable Mobile Manager"/>
    <n v="141.4"/>
    <n v="750"/>
    <n v="28.28"/>
    <n v="5"/>
    <n v="0"/>
    <n v="38.177999999999997"/>
    <n v="38.177999999999997"/>
    <x v="1"/>
    <m/>
  </r>
  <r>
    <n v="1856"/>
    <s v="Standard Class"/>
    <x v="1"/>
    <s v="Los Angeles"/>
    <s v="California"/>
    <x v="1"/>
    <x v="1"/>
    <s v="O-102"/>
    <x v="6"/>
    <s v="Staples in misc. colors"/>
    <n v="14.52"/>
    <n v="450"/>
    <n v="4.84"/>
    <n v="3"/>
    <n v="0"/>
    <n v="4.7915999999999999"/>
    <n v="4.7915999999999999"/>
    <x v="0"/>
    <m/>
  </r>
  <r>
    <n v="1857"/>
    <s v="Second Class"/>
    <x v="1"/>
    <s v="Houston"/>
    <s v="Texas"/>
    <x v="2"/>
    <x v="1"/>
    <s v="O-102"/>
    <x v="4"/>
    <s v="Fellowes Bankers Box Stor/Drawer Steel Plus"/>
    <n v="127.92000000000002"/>
    <n v="750"/>
    <n v="25.584000000000003"/>
    <n v="5"/>
    <n v="0.2"/>
    <n v="-15.990000000000002"/>
    <n v="-16.190000000000001"/>
    <x v="1"/>
    <m/>
  </r>
  <r>
    <n v="1858"/>
    <s v="Second Class"/>
    <x v="1"/>
    <s v="Houston"/>
    <s v="Texas"/>
    <x v="2"/>
    <x v="1"/>
    <s v="O-102"/>
    <x v="8"/>
    <s v="Wilson Jones Elliptical Ring 3 1/2&quot; Capacity Binders, 800 sheets"/>
    <n v="34.239999999999988"/>
    <n v="600"/>
    <n v="8.5599999999999969"/>
    <n v="4"/>
    <n v="0.8"/>
    <n v="-53.072000000000017"/>
    <n v="-53.872000000000014"/>
    <x v="1"/>
    <m/>
  </r>
  <r>
    <n v="1859"/>
    <s v="First Class"/>
    <x v="1"/>
    <s v="Bristol"/>
    <s v="Connecticut"/>
    <x v="3"/>
    <x v="1"/>
    <s v="O-102"/>
    <x v="9"/>
    <s v="Holmes Replacement Filter for HEPA Air Cleaner, Very Large Room, HEPA Filter"/>
    <n v="137.62"/>
    <n v="300"/>
    <n v="68.81"/>
    <n v="2"/>
    <n v="0"/>
    <n v="60.552800000000005"/>
    <n v="60.552800000000005"/>
    <x v="0"/>
    <m/>
  </r>
  <r>
    <n v="1860"/>
    <s v="First Class"/>
    <x v="1"/>
    <s v="Bristol"/>
    <s v="Connecticut"/>
    <x v="3"/>
    <x v="2"/>
    <s v="T-103"/>
    <x v="7"/>
    <s v="Classic Ivory Antique Telephone ZL1810"/>
    <n v="100.49"/>
    <n v="150"/>
    <n v="100.49"/>
    <n v="1"/>
    <n v="0"/>
    <n v="25.122500000000002"/>
    <n v="25.122500000000002"/>
    <x v="0"/>
    <m/>
  </r>
  <r>
    <n v="1861"/>
    <s v="First Class"/>
    <x v="0"/>
    <s v="New York City"/>
    <s v="New York"/>
    <x v="3"/>
    <x v="0"/>
    <s v="F-101"/>
    <x v="0"/>
    <s v="Sauder Forest Hills Library with Doors, Woodland Oak Finish"/>
    <n v="257.56799999999998"/>
    <n v="300"/>
    <n v="128.78399999999999"/>
    <n v="2"/>
    <n v="0.2"/>
    <n v="-28.976400000000012"/>
    <n v="-29.176400000000012"/>
    <x v="0"/>
    <m/>
  </r>
  <r>
    <n v="1862"/>
    <s v="First Class"/>
    <x v="0"/>
    <s v="New York City"/>
    <s v="New York"/>
    <x v="3"/>
    <x v="2"/>
    <s v="T-103"/>
    <x v="7"/>
    <s v="Nokia Lumia 521 (T-Mobile)"/>
    <n v="119.96"/>
    <n v="600"/>
    <n v="29.99"/>
    <n v="4"/>
    <n v="0"/>
    <n v="33.588800000000006"/>
    <n v="33.588800000000006"/>
    <x v="1"/>
    <m/>
  </r>
  <r>
    <n v="1863"/>
    <s v="Same Day"/>
    <x v="0"/>
    <s v="San Antonio"/>
    <s v="Texas"/>
    <x v="2"/>
    <x v="1"/>
    <s v="O-102"/>
    <x v="4"/>
    <s v="Personal Filing Tote with Lid, Black/Gray"/>
    <n v="49.632000000000005"/>
    <n v="600"/>
    <n v="12.408000000000001"/>
    <n v="4"/>
    <n v="0.2"/>
    <n v="4.9632000000000005"/>
    <n v="4.7632000000000003"/>
    <x v="1"/>
    <m/>
  </r>
  <r>
    <n v="1864"/>
    <s v="Standard Class"/>
    <x v="1"/>
    <s v="Aurora"/>
    <s v="Colorado"/>
    <x v="1"/>
    <x v="0"/>
    <s v="F-101"/>
    <x v="3"/>
    <s v="Hon 5100 Series Wood Tables"/>
    <n v="727.45"/>
    <n v="750"/>
    <n v="145.49"/>
    <n v="5"/>
    <n v="0.5"/>
    <n v="-465.5680000000001"/>
    <n v="-466.0680000000001"/>
    <x v="1"/>
    <m/>
  </r>
  <r>
    <n v="1865"/>
    <s v="Standard Class"/>
    <x v="1"/>
    <s v="Aurora"/>
    <s v="Colorado"/>
    <x v="1"/>
    <x v="0"/>
    <s v="F-101"/>
    <x v="5"/>
    <s v="Executive Impressions 8-1/2&quot; Career Panel/Partition Cubicle Clock"/>
    <n v="24.96"/>
    <n v="450"/>
    <n v="8.32"/>
    <n v="3"/>
    <n v="0.2"/>
    <n v="4.3679999999999986"/>
    <n v="4.1679999999999984"/>
    <x v="0"/>
    <m/>
  </r>
  <r>
    <n v="1866"/>
    <s v="Same Day"/>
    <x v="1"/>
    <s v="Newark"/>
    <s v="Ohio"/>
    <x v="3"/>
    <x v="2"/>
    <s v="T-103"/>
    <x v="7"/>
    <s v="Jabra SPEAK 410 Multidevice Speakerphone"/>
    <n v="370.78199999999998"/>
    <n v="450"/>
    <n v="123.59399999999999"/>
    <n v="3"/>
    <n v="0.4"/>
    <n v="-92.695500000000038"/>
    <n v="-93.095500000000044"/>
    <x v="0"/>
    <m/>
  </r>
  <r>
    <n v="1867"/>
    <s v="First Class"/>
    <x v="1"/>
    <s v="Henderson"/>
    <s v="Nevada"/>
    <x v="1"/>
    <x v="0"/>
    <s v="F-101"/>
    <x v="5"/>
    <s v="Howard Miller 12&quot; Round Wall Clock"/>
    <n v="196.45"/>
    <n v="750"/>
    <n v="39.29"/>
    <n v="5"/>
    <n v="0"/>
    <n v="70.72199999999998"/>
    <n v="70.72199999999998"/>
    <x v="1"/>
    <m/>
  </r>
  <r>
    <n v="1868"/>
    <s v="Standard Class"/>
    <x v="2"/>
    <s v="Philadelphia"/>
    <s v="Pennsylvania"/>
    <x v="3"/>
    <x v="1"/>
    <s v="O-102"/>
    <x v="10"/>
    <s v="Xerox 211"/>
    <n v="31.104000000000006"/>
    <n v="900"/>
    <n v="5.1840000000000011"/>
    <n v="6"/>
    <n v="0.2"/>
    <n v="10.8864"/>
    <n v="10.686400000000001"/>
    <x v="1"/>
    <m/>
  </r>
  <r>
    <n v="1869"/>
    <s v="Standard Class"/>
    <x v="2"/>
    <s v="Philadelphia"/>
    <s v="Pennsylvania"/>
    <x v="3"/>
    <x v="1"/>
    <s v="O-102"/>
    <x v="4"/>
    <s v="Tennsco Industrial Shelving"/>
    <n v="78.256"/>
    <n v="300"/>
    <n v="39.128"/>
    <n v="2"/>
    <n v="0.2"/>
    <n v="-17.607599999999998"/>
    <n v="-17.807599999999997"/>
    <x v="0"/>
    <m/>
  </r>
  <r>
    <n v="1870"/>
    <s v="Second Class"/>
    <x v="0"/>
    <s v="Seattle"/>
    <s v="Washington"/>
    <x v="1"/>
    <x v="1"/>
    <s v="O-102"/>
    <x v="10"/>
    <s v="Xerox 1931"/>
    <n v="6.48"/>
    <n v="150"/>
    <n v="6.48"/>
    <n v="1"/>
    <n v="0"/>
    <n v="3.1104000000000003"/>
    <n v="3.1104000000000003"/>
    <x v="0"/>
    <m/>
  </r>
  <r>
    <n v="1871"/>
    <s v="Standard Class"/>
    <x v="1"/>
    <s v="San Francisco"/>
    <s v="California"/>
    <x v="1"/>
    <x v="1"/>
    <s v="O-102"/>
    <x v="6"/>
    <s v="Newell 334"/>
    <n v="99.2"/>
    <n v="750"/>
    <n v="19.84"/>
    <n v="5"/>
    <n v="0"/>
    <n v="25.792000000000002"/>
    <n v="25.792000000000002"/>
    <x v="1"/>
    <m/>
  </r>
  <r>
    <n v="1872"/>
    <s v="Standard Class"/>
    <x v="1"/>
    <s v="San Francisco"/>
    <s v="California"/>
    <x v="1"/>
    <x v="0"/>
    <s v="F-101"/>
    <x v="1"/>
    <s v="Global Troy Executive Leather Low-Back Tilter"/>
    <n v="801.5680000000001"/>
    <n v="300"/>
    <n v="400.78400000000005"/>
    <n v="2"/>
    <n v="0.2"/>
    <n v="50.097999999999985"/>
    <n v="49.897999999999982"/>
    <x v="0"/>
    <m/>
  </r>
  <r>
    <n v="1873"/>
    <s v="Standard Class"/>
    <x v="1"/>
    <s v="San Francisco"/>
    <s v="California"/>
    <x v="1"/>
    <x v="0"/>
    <s v="F-101"/>
    <x v="3"/>
    <s v="Hon 30&quot; x 60&quot; Table with Locking Drawer"/>
    <n v="272.84800000000001"/>
    <n v="150"/>
    <n v="272.84800000000001"/>
    <n v="1"/>
    <n v="0.2"/>
    <n v="27.284800000000004"/>
    <n v="27.084800000000005"/>
    <x v="0"/>
    <m/>
  </r>
  <r>
    <n v="1874"/>
    <s v="Standard Class"/>
    <x v="0"/>
    <s v="Spokane"/>
    <s v="Washington"/>
    <x v="1"/>
    <x v="0"/>
    <s v="F-101"/>
    <x v="3"/>
    <s v="Safco Drafting Table"/>
    <n v="70.98"/>
    <n v="150"/>
    <n v="70.98"/>
    <n v="1"/>
    <n v="0"/>
    <n v="20.584199999999996"/>
    <n v="20.584199999999996"/>
    <x v="0"/>
    <m/>
  </r>
  <r>
    <n v="1875"/>
    <s v="Standard Class"/>
    <x v="2"/>
    <s v="Columbus"/>
    <s v="Ohio"/>
    <x v="3"/>
    <x v="1"/>
    <s v="O-102"/>
    <x v="10"/>
    <s v="Easy-staple paper"/>
    <n v="16.224"/>
    <n v="300"/>
    <n v="8.1120000000000001"/>
    <n v="2"/>
    <n v="0.2"/>
    <n v="5.8812000000000006"/>
    <n v="5.6812000000000005"/>
    <x v="0"/>
    <m/>
  </r>
  <r>
    <n v="1876"/>
    <s v="Standard Class"/>
    <x v="0"/>
    <s v="Long Beach"/>
    <s v="New York"/>
    <x v="3"/>
    <x v="0"/>
    <s v="F-101"/>
    <x v="0"/>
    <s v="O'Sullivan Living Dimensions 5-Shelf Bookcases"/>
    <n v="176.78399999999999"/>
    <n v="150"/>
    <n v="176.78399999999999"/>
    <n v="1"/>
    <n v="0.2"/>
    <n v="-22.098000000000013"/>
    <n v="-22.298000000000012"/>
    <x v="0"/>
    <m/>
  </r>
  <r>
    <n v="1877"/>
    <s v="Standard Class"/>
    <x v="0"/>
    <s v="San Antonio"/>
    <s v="Texas"/>
    <x v="2"/>
    <x v="2"/>
    <s v="T-103"/>
    <x v="7"/>
    <s v="Panasonic KX-TG9471B"/>
    <n v="470.37600000000009"/>
    <n v="450"/>
    <n v="156.79200000000003"/>
    <n v="3"/>
    <n v="0.2"/>
    <n v="47.037600000000026"/>
    <n v="46.837600000000023"/>
    <x v="0"/>
    <m/>
  </r>
  <r>
    <n v="1878"/>
    <s v="Standard Class"/>
    <x v="0"/>
    <s v="Los Angeles"/>
    <s v="California"/>
    <x v="1"/>
    <x v="0"/>
    <s v="F-101"/>
    <x v="1"/>
    <s v="Global High-Back Leather Tilter, Burgundy"/>
    <n v="393.56799999999998"/>
    <n v="600"/>
    <n v="98.391999999999996"/>
    <n v="4"/>
    <n v="0.2"/>
    <n v="-44.276400000000024"/>
    <n v="-44.476400000000027"/>
    <x v="1"/>
    <m/>
  </r>
  <r>
    <n v="1879"/>
    <s v="Standard Class"/>
    <x v="0"/>
    <s v="Los Angeles"/>
    <s v="California"/>
    <x v="1"/>
    <x v="2"/>
    <s v="T-103"/>
    <x v="7"/>
    <s v="Adtran 1202752G1"/>
    <n v="302.37599999999998"/>
    <n v="450"/>
    <n v="100.79199999999999"/>
    <n v="3"/>
    <n v="0.2"/>
    <n v="22.678200000000018"/>
    <n v="22.478200000000019"/>
    <x v="0"/>
    <m/>
  </r>
  <r>
    <n v="1880"/>
    <s v="Standard Class"/>
    <x v="1"/>
    <s v="Jacksonville"/>
    <s v="Florida"/>
    <x v="0"/>
    <x v="1"/>
    <s v="O-102"/>
    <x v="8"/>
    <s v="Canvas Sectional Post Binders"/>
    <n v="68.742000000000019"/>
    <n v="1350"/>
    <n v="7.6380000000000017"/>
    <n v="9"/>
    <n v="0.7"/>
    <n v="-48.119399999999985"/>
    <n v="-48.819399999999987"/>
    <x v="2"/>
    <m/>
  </r>
  <r>
    <n v="1881"/>
    <s v="Same Day"/>
    <x v="0"/>
    <s v="New York City"/>
    <s v="New York"/>
    <x v="3"/>
    <x v="1"/>
    <s v="O-102"/>
    <x v="12"/>
    <s v="Staple envelope"/>
    <n v="29.339999999999996"/>
    <n v="450"/>
    <n v="9.7799999999999994"/>
    <n v="3"/>
    <n v="0"/>
    <n v="14.669999999999998"/>
    <n v="14.669999999999998"/>
    <x v="0"/>
    <m/>
  </r>
  <r>
    <n v="1882"/>
    <s v="Same Day"/>
    <x v="0"/>
    <s v="New York City"/>
    <s v="New York"/>
    <x v="3"/>
    <x v="0"/>
    <s v="F-101"/>
    <x v="1"/>
    <s v="Global Value Mid-Back Manager's Chair, Gray"/>
    <n v="383.60700000000003"/>
    <n v="1050"/>
    <n v="54.801000000000002"/>
    <n v="7"/>
    <n v="0.1"/>
    <n v="63.934499999999971"/>
    <n v="63.83449999999997"/>
    <x v="2"/>
    <m/>
  </r>
  <r>
    <n v="1883"/>
    <s v="Same Day"/>
    <x v="0"/>
    <s v="New York City"/>
    <s v="New York"/>
    <x v="3"/>
    <x v="1"/>
    <s v="O-102"/>
    <x v="4"/>
    <s v="Fellowes Strictly Business Drawer File, Letter/Legal Size"/>
    <n v="563.4"/>
    <n v="600"/>
    <n v="140.85"/>
    <n v="4"/>
    <n v="0"/>
    <n v="67.608000000000004"/>
    <n v="67.608000000000004"/>
    <x v="1"/>
    <m/>
  </r>
  <r>
    <n v="1884"/>
    <s v="Standard Class"/>
    <x v="2"/>
    <s v="Philadelphia"/>
    <s v="Pennsylvania"/>
    <x v="3"/>
    <x v="1"/>
    <s v="O-102"/>
    <x v="10"/>
    <s v="White Computer Printout Paper by Universal"/>
    <n v="217.05599999999998"/>
    <n v="1050"/>
    <n v="31.007999999999999"/>
    <n v="7"/>
    <n v="0.2"/>
    <n v="78.6828"/>
    <n v="78.482799999999997"/>
    <x v="2"/>
    <m/>
  </r>
  <r>
    <n v="1885"/>
    <s v="Second Class"/>
    <x v="0"/>
    <s v="Keller"/>
    <s v="Texas"/>
    <x v="2"/>
    <x v="1"/>
    <s v="O-102"/>
    <x v="2"/>
    <s v="Avery 510"/>
    <n v="6"/>
    <n v="300"/>
    <n v="3"/>
    <n v="2"/>
    <n v="0.2"/>
    <n v="2.0999999999999996"/>
    <n v="1.8999999999999997"/>
    <x v="0"/>
    <m/>
  </r>
  <r>
    <n v="1886"/>
    <s v="Second Class"/>
    <x v="0"/>
    <s v="San Francisco"/>
    <s v="California"/>
    <x v="1"/>
    <x v="0"/>
    <s v="F-101"/>
    <x v="5"/>
    <s v="Ultra Door Pull Handle"/>
    <n v="31.56"/>
    <n v="450"/>
    <n v="10.52"/>
    <n v="3"/>
    <n v="0"/>
    <n v="10.4148"/>
    <n v="10.4148"/>
    <x v="0"/>
    <m/>
  </r>
  <r>
    <n v="1887"/>
    <s v="First Class"/>
    <x v="2"/>
    <s v="Hialeah"/>
    <s v="Florida"/>
    <x v="0"/>
    <x v="1"/>
    <s v="O-102"/>
    <x v="13"/>
    <s v="Staples"/>
    <n v="7.104000000000001"/>
    <n v="300"/>
    <n v="3.5520000000000005"/>
    <n v="2"/>
    <n v="0.2"/>
    <n v="2.3976000000000002"/>
    <n v="2.1976"/>
    <x v="0"/>
    <m/>
  </r>
  <r>
    <n v="1888"/>
    <s v="First Class"/>
    <x v="2"/>
    <s v="Hialeah"/>
    <s v="Florida"/>
    <x v="0"/>
    <x v="1"/>
    <s v="O-102"/>
    <x v="8"/>
    <s v="GBC DocuBind P100 Manual Binding Machine"/>
    <n v="398.35200000000003"/>
    <n v="1200"/>
    <n v="49.794000000000004"/>
    <n v="8"/>
    <n v="0.7"/>
    <n v="-331.95999999999992"/>
    <n v="-332.65999999999991"/>
    <x v="2"/>
    <m/>
  </r>
  <r>
    <n v="1889"/>
    <s v="First Class"/>
    <x v="0"/>
    <s v="Fairfield"/>
    <s v="Ohio"/>
    <x v="3"/>
    <x v="1"/>
    <s v="O-102"/>
    <x v="9"/>
    <s v="Fellowes Superior 10 Outlet Split Surge Protector"/>
    <n v="121.79200000000002"/>
    <n v="600"/>
    <n v="30.448000000000004"/>
    <n v="4"/>
    <n v="0.2"/>
    <n v="13.701599999999988"/>
    <n v="13.501599999999989"/>
    <x v="1"/>
    <m/>
  </r>
  <r>
    <n v="1890"/>
    <s v="First Class"/>
    <x v="0"/>
    <s v="Fairfield"/>
    <s v="Ohio"/>
    <x v="3"/>
    <x v="0"/>
    <s v="F-101"/>
    <x v="3"/>
    <s v="Hon Practical Foundations 30 x 60 Training Table, Light Gray/Charcoal"/>
    <n v="409.59000000000003"/>
    <n v="450"/>
    <n v="136.53"/>
    <n v="3"/>
    <n v="0.4"/>
    <n v="-122.87700000000004"/>
    <n v="-123.27700000000004"/>
    <x v="0"/>
    <m/>
  </r>
  <r>
    <n v="1891"/>
    <s v="Standard Class"/>
    <x v="1"/>
    <s v="Huntington Beach"/>
    <s v="California"/>
    <x v="1"/>
    <x v="1"/>
    <s v="O-102"/>
    <x v="10"/>
    <s v="Xerox 1972"/>
    <n v="10.56"/>
    <n v="300"/>
    <n v="5.28"/>
    <n v="2"/>
    <n v="0"/>
    <n v="4.7519999999999998"/>
    <n v="4.7519999999999998"/>
    <x v="0"/>
    <m/>
  </r>
  <r>
    <n v="1892"/>
    <s v="Standard Class"/>
    <x v="1"/>
    <s v="Huntington Beach"/>
    <s v="California"/>
    <x v="1"/>
    <x v="1"/>
    <s v="O-102"/>
    <x v="6"/>
    <s v="Avery Hi-Liter Fluorescent Desk Style Markers"/>
    <n v="3.38"/>
    <n v="150"/>
    <n v="3.38"/>
    <n v="1"/>
    <n v="0"/>
    <n v="1.2505999999999999"/>
    <n v="1.2505999999999999"/>
    <x v="0"/>
    <m/>
  </r>
  <r>
    <n v="1893"/>
    <s v="Second Class"/>
    <x v="0"/>
    <s v="Port Orange"/>
    <s v="Florida"/>
    <x v="0"/>
    <x v="1"/>
    <s v="O-102"/>
    <x v="12"/>
    <s v="Staple envelope"/>
    <n v="7.8239999999999998"/>
    <n v="150"/>
    <n v="7.8239999999999998"/>
    <n v="1"/>
    <n v="0.2"/>
    <n v="2.9339999999999997"/>
    <n v="2.7339999999999995"/>
    <x v="0"/>
    <m/>
  </r>
  <r>
    <n v="1894"/>
    <s v="Standard Class"/>
    <x v="0"/>
    <s v="Medford"/>
    <s v="Oregon"/>
    <x v="1"/>
    <x v="1"/>
    <s v="O-102"/>
    <x v="10"/>
    <s v="IBM Multi-Purpose Copy Paper, 8 1/2 x 11&quot;, Case"/>
    <n v="24.784000000000002"/>
    <n v="150"/>
    <n v="24.784000000000002"/>
    <n v="1"/>
    <n v="0.2"/>
    <n v="7.7449999999999983"/>
    <n v="7.5449999999999982"/>
    <x v="0"/>
    <m/>
  </r>
  <r>
    <n v="1895"/>
    <s v="First Class"/>
    <x v="0"/>
    <s v="Charlottesville"/>
    <s v="Virginia"/>
    <x v="0"/>
    <x v="1"/>
    <s v="O-102"/>
    <x v="6"/>
    <s v="Newell 309"/>
    <n v="34.650000000000006"/>
    <n v="450"/>
    <n v="11.550000000000002"/>
    <n v="3"/>
    <n v="0"/>
    <n v="10.395"/>
    <n v="10.395"/>
    <x v="0"/>
    <m/>
  </r>
  <r>
    <n v="1896"/>
    <s v="Standard Class"/>
    <x v="0"/>
    <s v="Missoula"/>
    <s v="Montana"/>
    <x v="1"/>
    <x v="1"/>
    <s v="O-102"/>
    <x v="8"/>
    <s v="Ibico Hi-Tech Manual Binding System"/>
    <n v="487.98400000000004"/>
    <n v="300"/>
    <n v="243.99200000000002"/>
    <n v="2"/>
    <n v="0.2"/>
    <n v="152.49499999999998"/>
    <n v="152.29499999999999"/>
    <x v="0"/>
    <m/>
  </r>
  <r>
    <n v="1897"/>
    <s v="First Class"/>
    <x v="0"/>
    <s v="Minneapolis"/>
    <s v="Minnesota"/>
    <x v="2"/>
    <x v="1"/>
    <s v="O-102"/>
    <x v="8"/>
    <s v="GBC DocuBind TL300 Electric Binding System"/>
    <n v="1793.98"/>
    <n v="300"/>
    <n v="896.99"/>
    <n v="2"/>
    <n v="0"/>
    <n v="843.17059999999992"/>
    <n v="843.17059999999992"/>
    <x v="0"/>
    <m/>
  </r>
  <r>
    <n v="1898"/>
    <s v="Second Class"/>
    <x v="0"/>
    <s v="Miami"/>
    <s v="Florida"/>
    <x v="0"/>
    <x v="1"/>
    <s v="O-102"/>
    <x v="12"/>
    <s v="Jiffy Padded Mailers with Self-Seal Closure"/>
    <n v="29.808"/>
    <n v="300"/>
    <n v="14.904"/>
    <n v="2"/>
    <n v="0.2"/>
    <n v="10.805399999999997"/>
    <n v="10.605399999999998"/>
    <x v="0"/>
    <m/>
  </r>
  <r>
    <n v="1899"/>
    <s v="Second Class"/>
    <x v="0"/>
    <s v="Miami"/>
    <s v="Florida"/>
    <x v="0"/>
    <x v="1"/>
    <s v="O-102"/>
    <x v="8"/>
    <s v="GBC DocuBind 200 Manual Binding Machine"/>
    <n v="505.1760000000001"/>
    <n v="600"/>
    <n v="126.29400000000003"/>
    <n v="4"/>
    <n v="0.7"/>
    <n v="-336.78399999999988"/>
    <n v="-337.48399999999987"/>
    <x v="1"/>
    <m/>
  </r>
  <r>
    <n v="1900"/>
    <s v="Second Class"/>
    <x v="0"/>
    <s v="Miami"/>
    <s v="Florida"/>
    <x v="0"/>
    <x v="0"/>
    <s v="F-101"/>
    <x v="3"/>
    <s v="Balt Solid Wood Rectangular Table"/>
    <n v="174.05850000000001"/>
    <n v="450"/>
    <n v="58.019500000000001"/>
    <n v="3"/>
    <n v="0.45"/>
    <n v="-110.76450000000001"/>
    <n v="-111.21450000000002"/>
    <x v="0"/>
    <m/>
  </r>
  <r>
    <n v="1901"/>
    <s v="Second Class"/>
    <x v="0"/>
    <s v="Florence"/>
    <s v="South Carolina"/>
    <x v="0"/>
    <x v="1"/>
    <s v="O-102"/>
    <x v="4"/>
    <s v="Fellowes Bankers Box Stor/Drawer Steel Plus"/>
    <n v="191.88"/>
    <n v="900"/>
    <n v="31.98"/>
    <n v="6"/>
    <n v="0"/>
    <n v="19.188000000000002"/>
    <n v="19.188000000000002"/>
    <x v="1"/>
    <m/>
  </r>
  <r>
    <n v="1902"/>
    <s v="First Class"/>
    <x v="2"/>
    <s v="Detroit"/>
    <s v="Michigan"/>
    <x v="2"/>
    <x v="2"/>
    <s v="T-103"/>
    <x v="7"/>
    <s v="SKILCRAFT Telephone Shoulder Rest, 2&quot; x 6.5&quot; x 2.5&quot;, Black"/>
    <n v="14.78"/>
    <n v="300"/>
    <n v="7.39"/>
    <n v="2"/>
    <n v="0"/>
    <n v="3.9906000000000006"/>
    <n v="3.9906000000000006"/>
    <x v="0"/>
    <m/>
  </r>
  <r>
    <n v="1903"/>
    <s v="First Class"/>
    <x v="1"/>
    <s v="Springfield"/>
    <s v="Oregon"/>
    <x v="1"/>
    <x v="1"/>
    <s v="O-102"/>
    <x v="10"/>
    <s v="Xerox 218"/>
    <n v="5.1840000000000011"/>
    <n v="150"/>
    <n v="5.1840000000000011"/>
    <n v="1"/>
    <n v="0.2"/>
    <n v="1.8144"/>
    <n v="1.6144000000000001"/>
    <x v="0"/>
    <m/>
  </r>
  <r>
    <n v="1904"/>
    <s v="First Class"/>
    <x v="1"/>
    <s v="Springfield"/>
    <s v="Oregon"/>
    <x v="1"/>
    <x v="0"/>
    <s v="F-101"/>
    <x v="1"/>
    <s v="Global Comet Stacking Armless Chair"/>
    <n v="478.48"/>
    <n v="300"/>
    <n v="239.24"/>
    <n v="2"/>
    <n v="0.2"/>
    <n v="47.848000000000013"/>
    <n v="47.64800000000001"/>
    <x v="0"/>
    <m/>
  </r>
  <r>
    <n v="1905"/>
    <s v="First Class"/>
    <x v="1"/>
    <s v="Springfield"/>
    <s v="Oregon"/>
    <x v="1"/>
    <x v="2"/>
    <s v="T-103"/>
    <x v="11"/>
    <s v="Memorex Froggy Flash Drive 8 GB"/>
    <n v="28.400000000000002"/>
    <n v="300"/>
    <n v="14.200000000000001"/>
    <n v="2"/>
    <n v="0.2"/>
    <n v="6.7449999999999983"/>
    <n v="6.5449999999999982"/>
    <x v="0"/>
    <m/>
  </r>
  <r>
    <n v="1906"/>
    <s v="First Class"/>
    <x v="1"/>
    <s v="Indianapolis"/>
    <s v="Indiana"/>
    <x v="2"/>
    <x v="1"/>
    <s v="O-102"/>
    <x v="4"/>
    <s v="SAFCO Boltless Steel Shelving"/>
    <n v="909.12"/>
    <n v="1200"/>
    <n v="113.64"/>
    <n v="8"/>
    <n v="0"/>
    <n v="9.091199999999958"/>
    <n v="9.091199999999958"/>
    <x v="2"/>
    <m/>
  </r>
  <r>
    <n v="1907"/>
    <s v="Standard Class"/>
    <x v="1"/>
    <s v="Apopka"/>
    <s v="Florida"/>
    <x v="0"/>
    <x v="1"/>
    <s v="O-102"/>
    <x v="8"/>
    <s v="Pressboard Hanging Data Binders for Unburst Sheets"/>
    <n v="2.9520000000000004"/>
    <n v="300"/>
    <n v="1.4760000000000002"/>
    <n v="2"/>
    <n v="0.7"/>
    <n v="-2.1648000000000005"/>
    <n v="-2.8648000000000007"/>
    <x v="0"/>
    <m/>
  </r>
  <r>
    <n v="1908"/>
    <s v="Standard Class"/>
    <x v="1"/>
    <s v="Apopka"/>
    <s v="Florida"/>
    <x v="0"/>
    <x v="1"/>
    <s v="O-102"/>
    <x v="8"/>
    <s v="GBC Prepunched Paper, 19-Hole, for Binding Systems, 24-lb"/>
    <n v="27.018000000000008"/>
    <n v="900"/>
    <n v="4.503000000000001"/>
    <n v="6"/>
    <n v="0.7"/>
    <n v="-21.61440000000001"/>
    <n v="-22.31440000000001"/>
    <x v="1"/>
    <m/>
  </r>
  <r>
    <n v="1909"/>
    <s v="First Class"/>
    <x v="1"/>
    <s v="Los Angeles"/>
    <s v="California"/>
    <x v="1"/>
    <x v="0"/>
    <s v="F-101"/>
    <x v="5"/>
    <s v="Hand-Finished Solid Wood Document Frame"/>
    <n v="136.91999999999999"/>
    <n v="600"/>
    <n v="34.229999999999997"/>
    <n v="4"/>
    <n v="0"/>
    <n v="41.075999999999993"/>
    <n v="41.075999999999993"/>
    <x v="1"/>
    <m/>
  </r>
  <r>
    <n v="1910"/>
    <s v="Standard Class"/>
    <x v="0"/>
    <s v="Oceanside"/>
    <s v="New York"/>
    <x v="3"/>
    <x v="0"/>
    <s v="F-101"/>
    <x v="5"/>
    <s v="DAX Charcoal/Nickel-Tone Document Frame, 5 x 7"/>
    <n v="18.96"/>
    <n v="300"/>
    <n v="9.48"/>
    <n v="2"/>
    <n v="0"/>
    <n v="8.532"/>
    <n v="8.532"/>
    <x v="0"/>
    <m/>
  </r>
  <r>
    <n v="1911"/>
    <s v="Standard Class"/>
    <x v="1"/>
    <s v="Los Angeles"/>
    <s v="California"/>
    <x v="1"/>
    <x v="2"/>
    <s v="T-103"/>
    <x v="11"/>
    <s v="Imation 16GB Mini TravelDrive USB 2.0 Flash Drive"/>
    <n v="99.390000000000015"/>
    <n v="450"/>
    <n v="33.130000000000003"/>
    <n v="3"/>
    <n v="0"/>
    <n v="40.749900000000004"/>
    <n v="40.749900000000004"/>
    <x v="0"/>
    <m/>
  </r>
  <r>
    <n v="1912"/>
    <s v="Second Class"/>
    <x v="1"/>
    <s v="Houston"/>
    <s v="Texas"/>
    <x v="2"/>
    <x v="1"/>
    <s v="O-102"/>
    <x v="10"/>
    <s v="Xerox 1891"/>
    <n v="273.89600000000002"/>
    <n v="1050"/>
    <n v="39.128"/>
    <n v="7"/>
    <n v="0.2"/>
    <n v="92.43989999999998"/>
    <n v="92.239899999999977"/>
    <x v="2"/>
    <m/>
  </r>
  <r>
    <n v="1913"/>
    <s v="Second Class"/>
    <x v="1"/>
    <s v="Houston"/>
    <s v="Texas"/>
    <x v="2"/>
    <x v="2"/>
    <s v="T-103"/>
    <x v="15"/>
    <s v="Hewlett-Packard Deskjet 5550 Printer"/>
    <n v="597.13200000000006"/>
    <n v="450"/>
    <n v="199.04400000000001"/>
    <n v="3"/>
    <n v="0.4"/>
    <n v="49.760999999999967"/>
    <n v="49.360999999999969"/>
    <x v="0"/>
    <m/>
  </r>
  <r>
    <n v="1914"/>
    <s v="First Class"/>
    <x v="0"/>
    <s v="Roswell"/>
    <s v="Georgia"/>
    <x v="0"/>
    <x v="2"/>
    <s v="T-103"/>
    <x v="11"/>
    <s v="Logitech 910-002974 M325 Wireless Mouse for Web Scrolling"/>
    <n v="149.94999999999999"/>
    <n v="750"/>
    <n v="29.99"/>
    <n v="5"/>
    <n v="0"/>
    <n v="65.978000000000009"/>
    <n v="65.978000000000009"/>
    <x v="1"/>
    <m/>
  </r>
  <r>
    <n v="1915"/>
    <s v="Standard Class"/>
    <x v="2"/>
    <s v="Boynton Beach"/>
    <s v="Florida"/>
    <x v="0"/>
    <x v="1"/>
    <s v="O-102"/>
    <x v="2"/>
    <s v="Avery 474"/>
    <n v="4.6079999999999997"/>
    <n v="300"/>
    <n v="2.3039999999999998"/>
    <n v="2"/>
    <n v="0.2"/>
    <n v="1.6704000000000001"/>
    <n v="1.4704000000000002"/>
    <x v="0"/>
    <m/>
  </r>
  <r>
    <n v="1916"/>
    <s v="Standard Class"/>
    <x v="2"/>
    <s v="Boynton Beach"/>
    <s v="Florida"/>
    <x v="0"/>
    <x v="1"/>
    <s v="O-102"/>
    <x v="6"/>
    <s v="Staples in misc. colors"/>
    <n v="15.528"/>
    <n v="450"/>
    <n v="5.1760000000000002"/>
    <n v="3"/>
    <n v="0.2"/>
    <n v="4.8524999999999991"/>
    <n v="4.652499999999999"/>
    <x v="0"/>
    <m/>
  </r>
  <r>
    <n v="1917"/>
    <s v="Standard Class"/>
    <x v="2"/>
    <s v="Boynton Beach"/>
    <s v="Florida"/>
    <x v="0"/>
    <x v="1"/>
    <s v="O-102"/>
    <x v="2"/>
    <s v="Avery 499"/>
    <n v="11.952000000000002"/>
    <n v="450"/>
    <n v="3.9840000000000004"/>
    <n v="3"/>
    <n v="0.2"/>
    <n v="3.8843999999999994"/>
    <n v="3.6843999999999992"/>
    <x v="0"/>
    <m/>
  </r>
  <r>
    <n v="1918"/>
    <s v="Standard Class"/>
    <x v="0"/>
    <s v="Franklin"/>
    <s v="Massachusetts"/>
    <x v="3"/>
    <x v="1"/>
    <s v="O-102"/>
    <x v="6"/>
    <s v="American Pencil"/>
    <n v="11.65"/>
    <n v="750"/>
    <n v="2.33"/>
    <n v="5"/>
    <n v="0"/>
    <n v="3.3784999999999989"/>
    <n v="3.3784999999999989"/>
    <x v="1"/>
    <m/>
  </r>
  <r>
    <n v="1919"/>
    <s v="Second Class"/>
    <x v="2"/>
    <s v="Detroit"/>
    <s v="Michigan"/>
    <x v="2"/>
    <x v="2"/>
    <s v="T-103"/>
    <x v="7"/>
    <s v="Panasonic KX T7736-B Digital phone"/>
    <n v="299.89999999999998"/>
    <n v="300"/>
    <n v="149.94999999999999"/>
    <n v="2"/>
    <n v="0"/>
    <n v="74.974999999999994"/>
    <n v="74.974999999999994"/>
    <x v="0"/>
    <m/>
  </r>
  <r>
    <n v="1920"/>
    <s v="First Class"/>
    <x v="1"/>
    <s v="Watertown"/>
    <s v="New York"/>
    <x v="3"/>
    <x v="1"/>
    <s v="O-102"/>
    <x v="8"/>
    <s v="GBC DocuBind TL200 Manual Binding Machine"/>
    <n v="895.92"/>
    <n v="750"/>
    <n v="179.184"/>
    <n v="5"/>
    <n v="0.2"/>
    <n v="302.37299999999993"/>
    <n v="302.17299999999994"/>
    <x v="1"/>
    <m/>
  </r>
  <r>
    <n v="1921"/>
    <s v="First Class"/>
    <x v="1"/>
    <s v="Watertown"/>
    <s v="New York"/>
    <x v="3"/>
    <x v="0"/>
    <s v="F-101"/>
    <x v="1"/>
    <s v="Global Commerce Series Low-Back Swivel/Tilt Chairs"/>
    <n v="462.56400000000002"/>
    <n v="300"/>
    <n v="231.28200000000001"/>
    <n v="2"/>
    <n v="0.1"/>
    <n v="97.652399999999943"/>
    <n v="97.552399999999949"/>
    <x v="0"/>
    <m/>
  </r>
  <r>
    <n v="1922"/>
    <s v="Standard Class"/>
    <x v="1"/>
    <s v="Reading"/>
    <s v="Pennsylvania"/>
    <x v="3"/>
    <x v="1"/>
    <s v="O-102"/>
    <x v="4"/>
    <s v="Staple magnet"/>
    <n v="15.008000000000003"/>
    <n v="300"/>
    <n v="7.5040000000000013"/>
    <n v="2"/>
    <n v="0.2"/>
    <n v="1.5007999999999999"/>
    <n v="1.3008"/>
    <x v="0"/>
    <m/>
  </r>
  <r>
    <n v="1923"/>
    <s v="Second Class"/>
    <x v="1"/>
    <s v="Arlington"/>
    <s v="Texas"/>
    <x v="2"/>
    <x v="2"/>
    <s v="T-103"/>
    <x v="7"/>
    <s v="Cisco SPA 502G IP Phone"/>
    <n v="863.6400000000001"/>
    <n v="1350"/>
    <n v="95.960000000000008"/>
    <n v="9"/>
    <n v="0.2"/>
    <n v="107.95499999999998"/>
    <n v="107.75499999999998"/>
    <x v="2"/>
    <m/>
  </r>
  <r>
    <n v="1924"/>
    <s v="Second Class"/>
    <x v="1"/>
    <s v="Arlington"/>
    <s v="Texas"/>
    <x v="2"/>
    <x v="1"/>
    <s v="O-102"/>
    <x v="6"/>
    <s v="Newell 345"/>
    <n v="47.616"/>
    <n v="450"/>
    <n v="15.872"/>
    <n v="3"/>
    <n v="0.2"/>
    <n v="3.571200000000001"/>
    <n v="3.3712000000000009"/>
    <x v="0"/>
    <m/>
  </r>
  <r>
    <n v="1925"/>
    <s v="Second Class"/>
    <x v="0"/>
    <s v="San Diego"/>
    <s v="California"/>
    <x v="1"/>
    <x v="1"/>
    <s v="O-102"/>
    <x v="10"/>
    <s v="Xerox 1960"/>
    <n v="92.94"/>
    <n v="450"/>
    <n v="30.98"/>
    <n v="3"/>
    <n v="0"/>
    <n v="41.822999999999993"/>
    <n v="41.822999999999993"/>
    <x v="0"/>
    <m/>
  </r>
  <r>
    <n v="1926"/>
    <s v="Standard Class"/>
    <x v="1"/>
    <s v="San Francisco"/>
    <s v="California"/>
    <x v="1"/>
    <x v="2"/>
    <s v="T-103"/>
    <x v="11"/>
    <s v="Logitech Wireless Headset h800"/>
    <n v="199.98"/>
    <n v="300"/>
    <n v="99.99"/>
    <n v="2"/>
    <n v="0"/>
    <n v="69.992999999999995"/>
    <n v="69.992999999999995"/>
    <x v="0"/>
    <m/>
  </r>
  <r>
    <n v="1927"/>
    <s v="Standard Class"/>
    <x v="0"/>
    <s v="Los Angeles"/>
    <s v="California"/>
    <x v="1"/>
    <x v="2"/>
    <s v="T-103"/>
    <x v="7"/>
    <s v="Avaya 4621SW VoIP phone"/>
    <n v="177.48000000000002"/>
    <n v="450"/>
    <n v="59.160000000000004"/>
    <n v="3"/>
    <n v="0.2"/>
    <n v="19.966499999999982"/>
    <n v="19.766499999999983"/>
    <x v="0"/>
    <m/>
  </r>
  <r>
    <n v="1928"/>
    <s v="First Class"/>
    <x v="0"/>
    <s v="Denver"/>
    <s v="Colorado"/>
    <x v="1"/>
    <x v="1"/>
    <s v="O-102"/>
    <x v="10"/>
    <s v="Eaton Premium Continuous-Feed Paper, 25% Cotton, Letter Size, White, 1000 Shts/Box"/>
    <n v="88.768000000000001"/>
    <n v="300"/>
    <n v="44.384"/>
    <n v="2"/>
    <n v="0.2"/>
    <n v="31.068799999999996"/>
    <n v="30.868799999999997"/>
    <x v="0"/>
    <m/>
  </r>
  <r>
    <n v="1929"/>
    <s v="Second Class"/>
    <x v="2"/>
    <s v="Seattle"/>
    <s v="Washington"/>
    <x v="1"/>
    <x v="1"/>
    <s v="O-102"/>
    <x v="10"/>
    <s v="Xerox 214"/>
    <n v="6.48"/>
    <n v="150"/>
    <n v="6.48"/>
    <n v="1"/>
    <n v="0"/>
    <n v="3.1104000000000003"/>
    <n v="3.1104000000000003"/>
    <x v="0"/>
    <m/>
  </r>
  <r>
    <n v="1930"/>
    <s v="Second Class"/>
    <x v="2"/>
    <s v="Seattle"/>
    <s v="Washington"/>
    <x v="1"/>
    <x v="1"/>
    <s v="O-102"/>
    <x v="4"/>
    <s v="Safco Commercial Shelving"/>
    <n v="46.51"/>
    <n v="150"/>
    <n v="46.51"/>
    <n v="1"/>
    <n v="0"/>
    <n v="1.8603999999999985"/>
    <n v="1.8603999999999985"/>
    <x v="0"/>
    <m/>
  </r>
  <r>
    <n v="1931"/>
    <s v="Second Class"/>
    <x v="2"/>
    <s v="Seattle"/>
    <s v="Washington"/>
    <x v="1"/>
    <x v="2"/>
    <s v="T-103"/>
    <x v="7"/>
    <s v="Mitel MiVoice 5330e IP Phone"/>
    <n v="659.97600000000011"/>
    <n v="450"/>
    <n v="219.99200000000005"/>
    <n v="3"/>
    <n v="0.2"/>
    <n v="49.498199999999969"/>
    <n v="49.298199999999966"/>
    <x v="0"/>
    <m/>
  </r>
  <r>
    <n v="1932"/>
    <s v="Second Class"/>
    <x v="0"/>
    <s v="Scottsdale"/>
    <s v="Arizona"/>
    <x v="1"/>
    <x v="2"/>
    <s v="T-103"/>
    <x v="7"/>
    <s v="Motorola Moto X"/>
    <n v="271.99200000000002"/>
    <n v="150"/>
    <n v="271.99200000000002"/>
    <n v="1"/>
    <n v="0.2"/>
    <n v="23.799300000000002"/>
    <n v="23.599300000000003"/>
    <x v="0"/>
    <m/>
  </r>
  <r>
    <n v="1933"/>
    <s v="Second Class"/>
    <x v="0"/>
    <s v="Lafayette"/>
    <s v="Louisiana"/>
    <x v="0"/>
    <x v="0"/>
    <s v="F-101"/>
    <x v="0"/>
    <s v="O'Sullivan 2-Shelf Heavy-Duty Bookcases"/>
    <n v="145.74"/>
    <n v="450"/>
    <n v="48.580000000000005"/>
    <n v="3"/>
    <n v="0"/>
    <n v="23.318400000000011"/>
    <n v="23.318400000000011"/>
    <x v="0"/>
    <m/>
  </r>
  <r>
    <n v="1934"/>
    <s v="Second Class"/>
    <x v="0"/>
    <s v="Lafayette"/>
    <s v="Louisiana"/>
    <x v="0"/>
    <x v="0"/>
    <s v="F-101"/>
    <x v="5"/>
    <s v="Longer-Life Soft White Bulbs"/>
    <n v="15.4"/>
    <n v="750"/>
    <n v="3.08"/>
    <n v="5"/>
    <n v="0"/>
    <n v="7.3919999999999995"/>
    <n v="7.3919999999999995"/>
    <x v="1"/>
    <m/>
  </r>
  <r>
    <n v="1935"/>
    <s v="Standard Class"/>
    <x v="1"/>
    <s v="San Francisco"/>
    <s v="California"/>
    <x v="1"/>
    <x v="1"/>
    <s v="O-102"/>
    <x v="10"/>
    <s v="Tops White Computer Printout Paper"/>
    <n v="244.54999999999998"/>
    <n v="750"/>
    <n v="48.91"/>
    <n v="5"/>
    <n v="0"/>
    <n v="114.93849999999998"/>
    <n v="114.93849999999998"/>
    <x v="1"/>
    <m/>
  </r>
  <r>
    <n v="1936"/>
    <s v="Standard Class"/>
    <x v="1"/>
    <s v="San Francisco"/>
    <s v="California"/>
    <x v="1"/>
    <x v="2"/>
    <s v="T-103"/>
    <x v="11"/>
    <s v="Enermax Briskie RF Wireless Keyboard and Mouse Combo"/>
    <n v="166.16"/>
    <n v="1200"/>
    <n v="20.77"/>
    <n v="8"/>
    <n v="0"/>
    <n v="59.817599999999999"/>
    <n v="59.817599999999999"/>
    <x v="2"/>
    <m/>
  </r>
  <r>
    <n v="1937"/>
    <s v="Second Class"/>
    <x v="2"/>
    <s v="San Francisco"/>
    <s v="California"/>
    <x v="1"/>
    <x v="0"/>
    <s v="F-101"/>
    <x v="5"/>
    <s v="Ultra Door Push Plate"/>
    <n v="14.73"/>
    <n v="450"/>
    <n v="4.91"/>
    <n v="3"/>
    <n v="0"/>
    <n v="4.8608999999999991"/>
    <n v="4.8608999999999991"/>
    <x v="0"/>
    <m/>
  </r>
  <r>
    <n v="1938"/>
    <s v="Standard Class"/>
    <x v="0"/>
    <s v="Broomfield"/>
    <s v="Colorado"/>
    <x v="1"/>
    <x v="1"/>
    <s v="O-102"/>
    <x v="8"/>
    <s v="GBC Twin Loop Wire Binding Elements"/>
    <n v="19.968000000000004"/>
    <n v="300"/>
    <n v="9.9840000000000018"/>
    <n v="2"/>
    <n v="0.7"/>
    <n v="-13.311999999999998"/>
    <n v="-14.011999999999997"/>
    <x v="0"/>
    <m/>
  </r>
  <r>
    <n v="1939"/>
    <s v="Standard Class"/>
    <x v="0"/>
    <s v="Broomfield"/>
    <s v="Colorado"/>
    <x v="1"/>
    <x v="1"/>
    <s v="O-102"/>
    <x v="4"/>
    <s v="Perma STOR-ALL Hanging File Box, 13 1/8&quot;W x 12 1/4&quot;D x 10 1/2&quot;H"/>
    <n v="33.488000000000007"/>
    <n v="1050"/>
    <n v="4.7840000000000007"/>
    <n v="7"/>
    <n v="0.2"/>
    <n v="-1.2558000000000051"/>
    <n v="-1.4558000000000051"/>
    <x v="2"/>
    <m/>
  </r>
  <r>
    <n v="1940"/>
    <s v="Standard Class"/>
    <x v="0"/>
    <s v="Broomfield"/>
    <s v="Colorado"/>
    <x v="1"/>
    <x v="1"/>
    <s v="O-102"/>
    <x v="8"/>
    <s v="Wilson Jones Active Use Binders"/>
    <n v="8.7360000000000024"/>
    <n v="600"/>
    <n v="2.1840000000000006"/>
    <n v="4"/>
    <n v="0.7"/>
    <n v="-6.1151999999999997"/>
    <n v="-6.8151999999999999"/>
    <x v="1"/>
    <m/>
  </r>
  <r>
    <n v="1941"/>
    <s v="Standard Class"/>
    <x v="0"/>
    <s v="Broomfield"/>
    <s v="Colorado"/>
    <x v="1"/>
    <x v="0"/>
    <s v="F-101"/>
    <x v="1"/>
    <s v="SAFCO Arco Folding Chair"/>
    <n v="662.88"/>
    <n v="450"/>
    <n v="220.96"/>
    <n v="3"/>
    <n v="0.2"/>
    <n v="74.573999999999955"/>
    <n v="74.373999999999953"/>
    <x v="0"/>
    <m/>
  </r>
  <r>
    <n v="1942"/>
    <s v="First Class"/>
    <x v="1"/>
    <s v="Quincy"/>
    <s v="Illinois"/>
    <x v="2"/>
    <x v="1"/>
    <s v="O-102"/>
    <x v="2"/>
    <s v="Avery 505"/>
    <n v="47.360000000000007"/>
    <n v="600"/>
    <n v="11.840000000000002"/>
    <n v="4"/>
    <n v="0.2"/>
    <n v="17.759999999999998"/>
    <n v="17.559999999999999"/>
    <x v="1"/>
    <m/>
  </r>
  <r>
    <n v="1943"/>
    <s v="First Class"/>
    <x v="1"/>
    <s v="Quincy"/>
    <s v="Illinois"/>
    <x v="2"/>
    <x v="1"/>
    <s v="O-102"/>
    <x v="4"/>
    <s v="Advantus Rolling Storage Box"/>
    <n v="27.439999999999998"/>
    <n v="300"/>
    <n v="13.719999999999999"/>
    <n v="2"/>
    <n v="0.2"/>
    <n v="2.4009999999999998"/>
    <n v="2.2009999999999996"/>
    <x v="0"/>
    <m/>
  </r>
  <r>
    <n v="1944"/>
    <s v="First Class"/>
    <x v="1"/>
    <s v="Quincy"/>
    <s v="Illinois"/>
    <x v="2"/>
    <x v="1"/>
    <s v="O-102"/>
    <x v="8"/>
    <s v="Wilson Jones Easy Flow II Sheet Lifters"/>
    <n v="3.2399999999999993"/>
    <n v="1350"/>
    <n v="0.35999999999999993"/>
    <n v="9"/>
    <n v="0.8"/>
    <n v="-5.1840000000000011"/>
    <n v="-5.9840000000000009"/>
    <x v="2"/>
    <m/>
  </r>
  <r>
    <n v="1945"/>
    <s v="Standard Class"/>
    <x v="1"/>
    <s v="Carrollton"/>
    <s v="Texas"/>
    <x v="2"/>
    <x v="2"/>
    <s v="T-103"/>
    <x v="11"/>
    <s v="Logitech Trackman Marble Mouse"/>
    <n v="95.968000000000004"/>
    <n v="600"/>
    <n v="23.992000000000001"/>
    <n v="4"/>
    <n v="0.2"/>
    <n v="26.391200000000001"/>
    <n v="26.191200000000002"/>
    <x v="1"/>
    <m/>
  </r>
  <r>
    <n v="1946"/>
    <s v="Standard Class"/>
    <x v="1"/>
    <s v="Carrollton"/>
    <s v="Texas"/>
    <x v="2"/>
    <x v="1"/>
    <s v="O-102"/>
    <x v="10"/>
    <s v="Xerox 206"/>
    <n v="10.368000000000002"/>
    <n v="300"/>
    <n v="5.1840000000000011"/>
    <n v="2"/>
    <n v="0.2"/>
    <n v="3.6288"/>
    <n v="3.4287999999999998"/>
    <x v="0"/>
    <m/>
  </r>
  <r>
    <n v="1947"/>
    <s v="Standard Class"/>
    <x v="1"/>
    <s v="New York City"/>
    <s v="New York"/>
    <x v="3"/>
    <x v="1"/>
    <s v="O-102"/>
    <x v="6"/>
    <s v="Newell 324"/>
    <n v="23.1"/>
    <n v="300"/>
    <n v="11.55"/>
    <n v="2"/>
    <n v="0"/>
    <n v="6.468"/>
    <n v="6.468"/>
    <x v="0"/>
    <m/>
  </r>
  <r>
    <n v="1948"/>
    <s v="Standard Class"/>
    <x v="1"/>
    <s v="New York City"/>
    <s v="New York"/>
    <x v="3"/>
    <x v="0"/>
    <s v="F-101"/>
    <x v="5"/>
    <s v="DAX Cubicle Frames - 8x10"/>
    <n v="11.54"/>
    <n v="300"/>
    <n v="5.77"/>
    <n v="2"/>
    <n v="0"/>
    <n v="3.4619999999999997"/>
    <n v="3.4619999999999997"/>
    <x v="0"/>
    <m/>
  </r>
  <r>
    <n v="1949"/>
    <s v="Standard Class"/>
    <x v="1"/>
    <s v="New York City"/>
    <s v="New York"/>
    <x v="3"/>
    <x v="0"/>
    <s v="F-101"/>
    <x v="3"/>
    <s v="Bush Advantage Collection Racetrack Conference Table"/>
    <n v="254.52599999999998"/>
    <n v="150"/>
    <n v="254.52599999999998"/>
    <n v="1"/>
    <n v="0.4"/>
    <n v="-93.3262"/>
    <n v="-93.726200000000006"/>
    <x v="0"/>
    <m/>
  </r>
  <r>
    <n v="1950"/>
    <s v="Standard Class"/>
    <x v="1"/>
    <s v="New York City"/>
    <s v="New York"/>
    <x v="3"/>
    <x v="1"/>
    <s v="O-102"/>
    <x v="9"/>
    <s v="Fellowes Basic Home/Office Series Surge Protectors"/>
    <n v="12.98"/>
    <n v="150"/>
    <n v="12.98"/>
    <n v="1"/>
    <n v="0"/>
    <n v="3.7641999999999989"/>
    <n v="3.7641999999999989"/>
    <x v="0"/>
    <m/>
  </r>
  <r>
    <n v="1951"/>
    <s v="Standard Class"/>
    <x v="1"/>
    <s v="New York City"/>
    <s v="New York"/>
    <x v="3"/>
    <x v="1"/>
    <s v="O-102"/>
    <x v="8"/>
    <s v="ACCOHIDE 3-Ring Binder, Blue, 1&quot;"/>
    <n v="26.432000000000002"/>
    <n v="1200"/>
    <n v="3.3040000000000003"/>
    <n v="8"/>
    <n v="0.2"/>
    <n v="8.9207999999999998"/>
    <n v="8.7208000000000006"/>
    <x v="2"/>
    <m/>
  </r>
  <r>
    <n v="1952"/>
    <s v="Standard Class"/>
    <x v="1"/>
    <s v="New York City"/>
    <s v="New York"/>
    <x v="3"/>
    <x v="2"/>
    <s v="T-103"/>
    <x v="7"/>
    <s v="Cisco SPA508G"/>
    <n v="197.96999999999997"/>
    <n v="450"/>
    <n v="65.989999999999995"/>
    <n v="3"/>
    <n v="0"/>
    <n v="57.41129999999999"/>
    <n v="57.41129999999999"/>
    <x v="0"/>
    <m/>
  </r>
  <r>
    <n v="1953"/>
    <s v="Standard Class"/>
    <x v="1"/>
    <s v="New York City"/>
    <s v="New York"/>
    <x v="3"/>
    <x v="1"/>
    <s v="O-102"/>
    <x v="2"/>
    <s v="Avery 518"/>
    <n v="18.899999999999999"/>
    <n v="900"/>
    <n v="3.15"/>
    <n v="6"/>
    <n v="0"/>
    <n v="9.0719999999999992"/>
    <n v="9.0719999999999992"/>
    <x v="1"/>
    <m/>
  </r>
  <r>
    <n v="1954"/>
    <s v="Standard Class"/>
    <x v="1"/>
    <s v="New York City"/>
    <s v="New York"/>
    <x v="3"/>
    <x v="0"/>
    <s v="F-101"/>
    <x v="1"/>
    <s v="Global Commerce Series High-Back Swivel/Tilt Chairs"/>
    <n v="1282.4100000000001"/>
    <n v="750"/>
    <n v="256.48200000000003"/>
    <n v="5"/>
    <n v="0.1"/>
    <n v="213.73500000000001"/>
    <n v="213.63500000000002"/>
    <x v="1"/>
    <m/>
  </r>
  <r>
    <n v="1955"/>
    <s v="Standard Class"/>
    <x v="1"/>
    <s v="New York City"/>
    <s v="New York"/>
    <x v="3"/>
    <x v="1"/>
    <s v="O-102"/>
    <x v="6"/>
    <s v="BIC Brite Liner Grip Highlighters"/>
    <n v="4.92"/>
    <n v="450"/>
    <n v="1.64"/>
    <n v="3"/>
    <n v="0"/>
    <n v="2.2139999999999995"/>
    <n v="2.2139999999999995"/>
    <x v="0"/>
    <m/>
  </r>
  <r>
    <n v="1956"/>
    <s v="Standard Class"/>
    <x v="1"/>
    <s v="New York City"/>
    <s v="New York"/>
    <x v="3"/>
    <x v="2"/>
    <s v="T-103"/>
    <x v="11"/>
    <s v="WD My Passport Ultra 2TB Portable External Hard Drive"/>
    <n v="238"/>
    <n v="300"/>
    <n v="119"/>
    <n v="2"/>
    <n v="0"/>
    <n v="38.080000000000013"/>
    <n v="38.080000000000013"/>
    <x v="0"/>
    <m/>
  </r>
  <r>
    <n v="1957"/>
    <s v="Standard Class"/>
    <x v="1"/>
    <s v="New York City"/>
    <s v="New York"/>
    <x v="3"/>
    <x v="2"/>
    <s v="T-103"/>
    <x v="11"/>
    <s v="Sony Micro Vault Click 16 GB USB 2.0 Flash Drive"/>
    <n v="167.97"/>
    <n v="450"/>
    <n v="55.99"/>
    <n v="3"/>
    <n v="0"/>
    <n v="40.31280000000001"/>
    <n v="40.31280000000001"/>
    <x v="0"/>
    <m/>
  </r>
  <r>
    <n v="1958"/>
    <s v="Standard Class"/>
    <x v="1"/>
    <s v="New York City"/>
    <s v="New York"/>
    <x v="3"/>
    <x v="1"/>
    <s v="O-102"/>
    <x v="10"/>
    <s v="Xerox 1962"/>
    <n v="17.12"/>
    <n v="600"/>
    <n v="4.28"/>
    <n v="4"/>
    <n v="0"/>
    <n v="7.7039999999999988"/>
    <n v="7.7039999999999988"/>
    <x v="1"/>
    <m/>
  </r>
  <r>
    <n v="1959"/>
    <s v="Second Class"/>
    <x v="0"/>
    <s v="Springfield"/>
    <s v="Missouri"/>
    <x v="2"/>
    <x v="1"/>
    <s v="O-102"/>
    <x v="8"/>
    <s v="3M Organizer Strips"/>
    <n v="16.200000000000003"/>
    <n v="450"/>
    <n v="5.4000000000000012"/>
    <n v="3"/>
    <n v="0"/>
    <n v="7.7759999999999998"/>
    <n v="7.7759999999999998"/>
    <x v="0"/>
    <m/>
  </r>
  <r>
    <n v="1960"/>
    <s v="Second Class"/>
    <x v="0"/>
    <s v="Springfield"/>
    <s v="Missouri"/>
    <x v="2"/>
    <x v="1"/>
    <s v="O-102"/>
    <x v="9"/>
    <s v="Holmes Replacement Filter for HEPA Air Cleaner, Medium Room"/>
    <n v="33.99"/>
    <n v="450"/>
    <n v="11.33"/>
    <n v="3"/>
    <n v="0"/>
    <n v="14.615700000000004"/>
    <n v="14.615700000000004"/>
    <x v="0"/>
    <m/>
  </r>
  <r>
    <n v="1961"/>
    <s v="Second Class"/>
    <x v="0"/>
    <s v="Springfield"/>
    <s v="Missouri"/>
    <x v="2"/>
    <x v="2"/>
    <s v="T-103"/>
    <x v="11"/>
    <s v="Logitech G105 Gaming Keyboard"/>
    <n v="296.84999999999997"/>
    <n v="750"/>
    <n v="59.36999999999999"/>
    <n v="5"/>
    <n v="0"/>
    <n v="53.432999999999993"/>
    <n v="53.432999999999993"/>
    <x v="1"/>
    <m/>
  </r>
  <r>
    <n v="1962"/>
    <s v="Second Class"/>
    <x v="0"/>
    <s v="Springfield"/>
    <s v="Missouri"/>
    <x v="2"/>
    <x v="2"/>
    <s v="T-103"/>
    <x v="11"/>
    <s v="Imation Clip USB flash drive - 8 GB"/>
    <n v="112.80000000000001"/>
    <n v="900"/>
    <n v="18.8"/>
    <n v="6"/>
    <n v="0"/>
    <n v="6.7680000000000007"/>
    <n v="6.7680000000000007"/>
    <x v="1"/>
    <m/>
  </r>
  <r>
    <n v="1963"/>
    <s v="Second Class"/>
    <x v="0"/>
    <s v="Springfield"/>
    <s v="Missouri"/>
    <x v="2"/>
    <x v="1"/>
    <s v="O-102"/>
    <x v="8"/>
    <s v="Newell 3-Hole Punched Plastic Slotted Magazine Holders for Binders"/>
    <n v="13.71"/>
    <n v="450"/>
    <n v="4.57"/>
    <n v="3"/>
    <n v="0"/>
    <n v="6.5808"/>
    <n v="6.5808"/>
    <x v="0"/>
    <m/>
  </r>
  <r>
    <n v="1964"/>
    <s v="Second Class"/>
    <x v="0"/>
    <s v="Springfield"/>
    <s v="Missouri"/>
    <x v="2"/>
    <x v="1"/>
    <s v="O-102"/>
    <x v="10"/>
    <s v="Xerox 1970"/>
    <n v="24.900000000000002"/>
    <n v="750"/>
    <n v="4.9800000000000004"/>
    <n v="5"/>
    <n v="0"/>
    <n v="11.703000000000001"/>
    <n v="11.703000000000001"/>
    <x v="1"/>
    <m/>
  </r>
  <r>
    <n v="1965"/>
    <s v="Second Class"/>
    <x v="0"/>
    <s v="Springfield"/>
    <s v="Missouri"/>
    <x v="2"/>
    <x v="1"/>
    <s v="O-102"/>
    <x v="4"/>
    <s v="Fellowes Stor/Drawer Steel Plus Storage Drawers"/>
    <n v="286.29000000000002"/>
    <n v="450"/>
    <n v="95.43"/>
    <n v="3"/>
    <n v="0"/>
    <n v="17.177399999999977"/>
    <n v="17.177399999999977"/>
    <x v="0"/>
    <m/>
  </r>
  <r>
    <n v="1966"/>
    <s v="Second Class"/>
    <x v="0"/>
    <s v="Springfield"/>
    <s v="Missouri"/>
    <x v="2"/>
    <x v="1"/>
    <s v="O-102"/>
    <x v="9"/>
    <s v="Acco 6 Outlet Guardian Standard Surge Suppressor"/>
    <n v="24.18"/>
    <n v="300"/>
    <n v="12.09"/>
    <n v="2"/>
    <n v="0"/>
    <n v="7.2539999999999978"/>
    <n v="7.2539999999999978"/>
    <x v="0"/>
    <m/>
  </r>
  <r>
    <n v="1967"/>
    <s v="Standard Class"/>
    <x v="0"/>
    <s v="Paterson"/>
    <s v="New Jersey"/>
    <x v="3"/>
    <x v="2"/>
    <s v="T-103"/>
    <x v="7"/>
    <s v="Jabra SPEAK 410"/>
    <n v="281.96999999999997"/>
    <n v="450"/>
    <n v="93.99"/>
    <n v="3"/>
    <n v="0"/>
    <n v="78.951599999999999"/>
    <n v="78.951599999999999"/>
    <x v="0"/>
    <m/>
  </r>
  <r>
    <n v="1968"/>
    <s v="Standard Class"/>
    <x v="0"/>
    <s v="Paterson"/>
    <s v="New Jersey"/>
    <x v="3"/>
    <x v="1"/>
    <s v="O-102"/>
    <x v="14"/>
    <s v="Acme Hot Forged Carbon Steel Scissors with Nickel-Plated Handles, 3 7/8&quot; Cut, 8&quot;L"/>
    <n v="69.5"/>
    <n v="750"/>
    <n v="13.9"/>
    <n v="5"/>
    <n v="0"/>
    <n v="20.154999999999994"/>
    <n v="20.154999999999994"/>
    <x v="1"/>
    <m/>
  </r>
  <r>
    <n v="1969"/>
    <s v="Standard Class"/>
    <x v="0"/>
    <s v="Paterson"/>
    <s v="New Jersey"/>
    <x v="3"/>
    <x v="1"/>
    <s v="O-102"/>
    <x v="10"/>
    <s v="Xerox 1913"/>
    <n v="166.44"/>
    <n v="450"/>
    <n v="55.48"/>
    <n v="3"/>
    <n v="0"/>
    <n v="79.891199999999998"/>
    <n v="79.891199999999998"/>
    <x v="0"/>
    <m/>
  </r>
  <r>
    <n v="1970"/>
    <s v="Standard Class"/>
    <x v="0"/>
    <s v="Tulsa"/>
    <s v="Oklahoma"/>
    <x v="2"/>
    <x v="2"/>
    <s v="T-103"/>
    <x v="11"/>
    <s v="Imation Secure+ Hardware Encrypted USB 2.0 Flash Drive; 16GB"/>
    <n v="291.95999999999998"/>
    <n v="600"/>
    <n v="72.989999999999995"/>
    <n v="4"/>
    <n v="0"/>
    <n v="102.18599999999998"/>
    <n v="102.18599999999998"/>
    <x v="1"/>
    <m/>
  </r>
  <r>
    <n v="1971"/>
    <s v="Standard Class"/>
    <x v="2"/>
    <s v="Chicago"/>
    <s v="Illinois"/>
    <x v="2"/>
    <x v="1"/>
    <s v="O-102"/>
    <x v="6"/>
    <s v="Blackstonian Pencils"/>
    <n v="6.4080000000000004"/>
    <n v="450"/>
    <n v="2.1360000000000001"/>
    <n v="3"/>
    <n v="0.2"/>
    <n v="0.64079999999999981"/>
    <n v="0.4407999999999998"/>
    <x v="0"/>
    <m/>
  </r>
  <r>
    <n v="1972"/>
    <s v="Standard Class"/>
    <x v="2"/>
    <s v="Chicago"/>
    <s v="Illinois"/>
    <x v="2"/>
    <x v="2"/>
    <s v="T-103"/>
    <x v="11"/>
    <s v="Imation Secure+ Hardware Encrypted USB 2.0 Flash Drive; 16GB"/>
    <n v="408.74399999999997"/>
    <n v="1050"/>
    <n v="58.391999999999996"/>
    <n v="7"/>
    <n v="0.2"/>
    <n v="76.639499999999984"/>
    <n v="76.439499999999981"/>
    <x v="2"/>
    <m/>
  </r>
  <r>
    <n v="1973"/>
    <s v="Standard Class"/>
    <x v="0"/>
    <s v="Chicago"/>
    <s v="Illinois"/>
    <x v="2"/>
    <x v="1"/>
    <s v="O-102"/>
    <x v="8"/>
    <s v="Avery Heavy-Duty EZD View Binder with Locking Rings"/>
    <n v="5.1039999999999992"/>
    <n v="600"/>
    <n v="1.2759999999999998"/>
    <n v="4"/>
    <n v="0.8"/>
    <n v="-8.6768000000000018"/>
    <n v="-9.4768000000000026"/>
    <x v="1"/>
    <m/>
  </r>
  <r>
    <n v="1974"/>
    <s v="Standard Class"/>
    <x v="0"/>
    <s v="Chicago"/>
    <s v="Illinois"/>
    <x v="2"/>
    <x v="1"/>
    <s v="O-102"/>
    <x v="13"/>
    <s v="Assorted Color Push Pins"/>
    <n v="2.8960000000000004"/>
    <n v="300"/>
    <n v="1.4480000000000002"/>
    <n v="2"/>
    <n v="0.2"/>
    <n v="0.4705999999999998"/>
    <n v="0.27059999999999979"/>
    <x v="0"/>
    <m/>
  </r>
  <r>
    <n v="1975"/>
    <s v="Standard Class"/>
    <x v="0"/>
    <s v="Chicago"/>
    <s v="Illinois"/>
    <x v="2"/>
    <x v="2"/>
    <s v="T-103"/>
    <x v="11"/>
    <s v="Belkin Standard 104 key USB Keyboard"/>
    <n v="35.016000000000005"/>
    <n v="450"/>
    <n v="11.672000000000002"/>
    <n v="3"/>
    <n v="0.2"/>
    <n v="-2.188500000000003"/>
    <n v="-2.3885000000000032"/>
    <x v="0"/>
    <m/>
  </r>
  <r>
    <n v="1976"/>
    <s v="Second Class"/>
    <x v="1"/>
    <s v="Montgomery"/>
    <s v="Alabama"/>
    <x v="0"/>
    <x v="1"/>
    <s v="O-102"/>
    <x v="4"/>
    <s v="Gould Plastics 18-Pocket Panel Bin, 34w x 5-1/4d x 20-1/2h"/>
    <n v="275.96999999999997"/>
    <n v="450"/>
    <n v="91.99"/>
    <n v="3"/>
    <n v="0"/>
    <n v="11.038799999999981"/>
    <n v="11.038799999999981"/>
    <x v="0"/>
    <m/>
  </r>
  <r>
    <n v="1977"/>
    <s v="Second Class"/>
    <x v="1"/>
    <s v="Montgomery"/>
    <s v="Alabama"/>
    <x v="0"/>
    <x v="2"/>
    <s v="T-103"/>
    <x v="7"/>
    <s v="Avaya IP Phone 1140E VoIP phone"/>
    <n v="1394.95"/>
    <n v="750"/>
    <n v="278.99"/>
    <n v="5"/>
    <n v="0"/>
    <n v="362.68699999999995"/>
    <n v="362.68699999999995"/>
    <x v="1"/>
    <m/>
  </r>
  <r>
    <n v="1978"/>
    <s v="Second Class"/>
    <x v="1"/>
    <s v="Montgomery"/>
    <s v="Alabama"/>
    <x v="0"/>
    <x v="0"/>
    <s v="F-101"/>
    <x v="1"/>
    <s v="Global Wood Trimmed Manager's Task Chair, Khaki"/>
    <n v="545.88"/>
    <n v="900"/>
    <n v="90.98"/>
    <n v="6"/>
    <n v="0"/>
    <n v="70.964399999999983"/>
    <n v="70.964399999999983"/>
    <x v="1"/>
    <m/>
  </r>
  <r>
    <n v="1979"/>
    <s v="Standard Class"/>
    <x v="0"/>
    <s v="Salem"/>
    <s v="Oregon"/>
    <x v="1"/>
    <x v="1"/>
    <s v="O-102"/>
    <x v="6"/>
    <s v="Newell 321"/>
    <n v="5.2480000000000002"/>
    <n v="300"/>
    <n v="2.6240000000000001"/>
    <n v="2"/>
    <n v="0.2"/>
    <n v="0.59039999999999915"/>
    <n v="0.39039999999999914"/>
    <x v="0"/>
    <m/>
  </r>
  <r>
    <n v="1980"/>
    <s v="Same Day"/>
    <x v="0"/>
    <s v="Glendale"/>
    <s v="Arizona"/>
    <x v="1"/>
    <x v="0"/>
    <s v="F-101"/>
    <x v="1"/>
    <s v="Hon 4070 Series Pagoda Armless Upholstered Stacking Chairs"/>
    <n v="933.53600000000006"/>
    <n v="600"/>
    <n v="233.38400000000001"/>
    <n v="4"/>
    <n v="0.2"/>
    <n v="105.02279999999996"/>
    <n v="104.82279999999996"/>
    <x v="1"/>
    <m/>
  </r>
  <r>
    <n v="1981"/>
    <s v="Same Day"/>
    <x v="0"/>
    <s v="Glendale"/>
    <s v="Arizona"/>
    <x v="1"/>
    <x v="1"/>
    <s v="O-102"/>
    <x v="4"/>
    <s v="Fellowes Personal Hanging Folder Files, Navy"/>
    <n v="42.975999999999999"/>
    <n v="600"/>
    <n v="10.744"/>
    <n v="4"/>
    <n v="0.2"/>
    <n v="4.2976000000000028"/>
    <n v="4.0976000000000026"/>
    <x v="1"/>
    <m/>
  </r>
  <r>
    <n v="1982"/>
    <s v="Second Class"/>
    <x v="1"/>
    <s v="Columbus"/>
    <s v="Georgia"/>
    <x v="0"/>
    <x v="1"/>
    <s v="O-102"/>
    <x v="8"/>
    <s v="3-ring staple pack"/>
    <n v="3.76"/>
    <n v="300"/>
    <n v="1.88"/>
    <n v="2"/>
    <n v="0"/>
    <n v="1.8047999999999997"/>
    <n v="1.8047999999999997"/>
    <x v="0"/>
    <m/>
  </r>
  <r>
    <n v="1983"/>
    <s v="Standard Class"/>
    <x v="0"/>
    <s v="Oklahoma City"/>
    <s v="Oklahoma"/>
    <x v="2"/>
    <x v="2"/>
    <s v="T-103"/>
    <x v="7"/>
    <s v="Jabra Supreme Plus Driver Edition Headset"/>
    <n v="479.96"/>
    <n v="600"/>
    <n v="119.99"/>
    <n v="4"/>
    <n v="0"/>
    <n v="134.3888"/>
    <n v="134.3888"/>
    <x v="1"/>
    <m/>
  </r>
  <r>
    <n v="1984"/>
    <s v="Second Class"/>
    <x v="1"/>
    <s v="Brentwood"/>
    <s v="California"/>
    <x v="1"/>
    <x v="1"/>
    <s v="O-102"/>
    <x v="9"/>
    <s v="Belkin F9G930V10-GRY 9 Outlet Surge"/>
    <n v="320.88"/>
    <n v="900"/>
    <n v="53.48"/>
    <n v="6"/>
    <n v="0"/>
    <n v="93.055199999999957"/>
    <n v="93.055199999999957"/>
    <x v="1"/>
    <m/>
  </r>
  <r>
    <n v="1985"/>
    <s v="Second Class"/>
    <x v="1"/>
    <s v="Brentwood"/>
    <s v="California"/>
    <x v="1"/>
    <x v="0"/>
    <s v="F-101"/>
    <x v="5"/>
    <s v="Staple-based wall hangings"/>
    <n v="23.88"/>
    <n v="450"/>
    <n v="7.96"/>
    <n v="3"/>
    <n v="0"/>
    <n v="10.507200000000001"/>
    <n v="10.507200000000001"/>
    <x v="0"/>
    <m/>
  </r>
  <r>
    <n v="1986"/>
    <s v="Second Class"/>
    <x v="1"/>
    <s v="Brentwood"/>
    <s v="California"/>
    <x v="1"/>
    <x v="1"/>
    <s v="O-102"/>
    <x v="10"/>
    <s v="Wirebound Message Books, Four 2 3/4 x 5 White Forms per Page"/>
    <n v="26.76"/>
    <n v="600"/>
    <n v="6.69"/>
    <n v="4"/>
    <n v="0"/>
    <n v="12.3096"/>
    <n v="12.3096"/>
    <x v="1"/>
    <m/>
  </r>
  <r>
    <n v="1987"/>
    <s v="First Class"/>
    <x v="0"/>
    <s v="Columbus"/>
    <s v="Ohio"/>
    <x v="3"/>
    <x v="2"/>
    <s v="T-103"/>
    <x v="16"/>
    <s v="Hewlett Packard LaserJet 3310 Copier"/>
    <n v="1439.9759999999999"/>
    <n v="600"/>
    <n v="359.99399999999997"/>
    <n v="4"/>
    <n v="0.4"/>
    <n v="191.99680000000001"/>
    <n v="191.5968"/>
    <x v="1"/>
    <m/>
  </r>
  <r>
    <n v="1988"/>
    <s v="Standard Class"/>
    <x v="0"/>
    <s v="Springfield"/>
    <s v="Missouri"/>
    <x v="2"/>
    <x v="1"/>
    <s v="O-102"/>
    <x v="8"/>
    <s v="Binder Posts"/>
    <n v="17.22"/>
    <n v="450"/>
    <n v="5.7399999999999993"/>
    <n v="3"/>
    <n v="0"/>
    <n v="7.9212000000000007"/>
    <n v="7.9212000000000007"/>
    <x v="0"/>
    <m/>
  </r>
  <r>
    <n v="1989"/>
    <s v="Standard Class"/>
    <x v="0"/>
    <s v="Springfield"/>
    <s v="Missouri"/>
    <x v="2"/>
    <x v="0"/>
    <s v="F-101"/>
    <x v="3"/>
    <s v="Bevis Round Conference Table Top &amp; Single Column Base"/>
    <n v="1024.3800000000001"/>
    <n v="1050"/>
    <n v="146.34"/>
    <n v="7"/>
    <n v="0"/>
    <n v="215.11979999999994"/>
    <n v="215.11979999999994"/>
    <x v="2"/>
    <m/>
  </r>
  <r>
    <n v="1990"/>
    <s v="Standard Class"/>
    <x v="0"/>
    <s v="Springfield"/>
    <s v="Missouri"/>
    <x v="2"/>
    <x v="1"/>
    <s v="O-102"/>
    <x v="12"/>
    <s v="#10- 4 1/8&quot; x 9 1/2&quot; Recycled Envelopes"/>
    <n v="26.22"/>
    <n v="450"/>
    <n v="8.74"/>
    <n v="3"/>
    <n v="0"/>
    <n v="12.323399999999999"/>
    <n v="12.323399999999999"/>
    <x v="0"/>
    <m/>
  </r>
  <r>
    <n v="1991"/>
    <s v="Standard Class"/>
    <x v="0"/>
    <s v="Springfield"/>
    <s v="Missouri"/>
    <x v="2"/>
    <x v="1"/>
    <s v="O-102"/>
    <x v="10"/>
    <s v="Xerox 1978"/>
    <n v="17.34"/>
    <n v="450"/>
    <n v="5.78"/>
    <n v="3"/>
    <n v="0"/>
    <n v="8.4966000000000008"/>
    <n v="8.4966000000000008"/>
    <x v="0"/>
    <m/>
  </r>
  <r>
    <n v="1992"/>
    <s v="Standard Class"/>
    <x v="0"/>
    <s v="Philadelphia"/>
    <s v="Pennsylvania"/>
    <x v="3"/>
    <x v="1"/>
    <s v="O-102"/>
    <x v="8"/>
    <s v="ACCOHIDE 3-Ring Binder, Blue, 1&quot;"/>
    <n v="4.9560000000000004"/>
    <n v="600"/>
    <n v="1.2390000000000001"/>
    <n v="4"/>
    <n v="0.7"/>
    <n v="-3.7995999999999981"/>
    <n v="-4.4995999999999983"/>
    <x v="1"/>
    <m/>
  </r>
  <r>
    <n v="1993"/>
    <s v="Standard Class"/>
    <x v="2"/>
    <s v="Springfield"/>
    <s v="Oregon"/>
    <x v="1"/>
    <x v="1"/>
    <s v="O-102"/>
    <x v="2"/>
    <s v="Alphabetical Labels for Top Tab Filing"/>
    <n v="71.040000000000006"/>
    <n v="900"/>
    <n v="11.840000000000002"/>
    <n v="6"/>
    <n v="0.2"/>
    <n v="26.640000000000004"/>
    <n v="26.440000000000005"/>
    <x v="1"/>
    <m/>
  </r>
  <r>
    <n v="1994"/>
    <s v="Standard Class"/>
    <x v="2"/>
    <s v="Springfield"/>
    <s v="Oregon"/>
    <x v="1"/>
    <x v="1"/>
    <s v="O-102"/>
    <x v="6"/>
    <s v="Eldon Spacemaker Box, Quick-Snap Lid, Clear"/>
    <n v="5.3440000000000003"/>
    <n v="300"/>
    <n v="2.6720000000000002"/>
    <n v="2"/>
    <n v="0.2"/>
    <n v="0.73479999999999923"/>
    <n v="0.53479999999999928"/>
    <x v="0"/>
    <m/>
  </r>
  <r>
    <n v="1995"/>
    <s v="Standard Class"/>
    <x v="2"/>
    <s v="Springfield"/>
    <s v="Oregon"/>
    <x v="1"/>
    <x v="1"/>
    <s v="O-102"/>
    <x v="13"/>
    <s v="Plymouth Boxed Rubber Bands by Plymouth"/>
    <n v="11.304"/>
    <n v="450"/>
    <n v="3.7680000000000002"/>
    <n v="3"/>
    <n v="0.2"/>
    <n v="-2.1194999999999999"/>
    <n v="-2.3195000000000001"/>
    <x v="0"/>
    <m/>
  </r>
  <r>
    <n v="1996"/>
    <s v="Second Class"/>
    <x v="0"/>
    <s v="Houston"/>
    <s v="Texas"/>
    <x v="2"/>
    <x v="1"/>
    <s v="O-102"/>
    <x v="9"/>
    <s v="3.6 Cubic Foot Counter Height Office Refrigerator"/>
    <n v="294.61999999999995"/>
    <n v="750"/>
    <n v="58.923999999999992"/>
    <n v="5"/>
    <n v="0.8"/>
    <n v="-766.01199999999994"/>
    <n v="-766.8119999999999"/>
    <x v="1"/>
    <m/>
  </r>
  <r>
    <n v="1997"/>
    <s v="Second Class"/>
    <x v="0"/>
    <s v="Houston"/>
    <s v="Texas"/>
    <x v="2"/>
    <x v="0"/>
    <s v="F-101"/>
    <x v="5"/>
    <s v="Advantus Panel Wall Acrylic Frame"/>
    <n v="8.7520000000000007"/>
    <n v="600"/>
    <n v="2.1880000000000002"/>
    <n v="4"/>
    <n v="0.6"/>
    <n v="-3.719599999999998"/>
    <n v="-4.3195999999999977"/>
    <x v="1"/>
    <m/>
  </r>
  <r>
    <n v="1998"/>
    <s v="First Class"/>
    <x v="1"/>
    <s v="Chesapeake"/>
    <s v="Virginia"/>
    <x v="0"/>
    <x v="1"/>
    <s v="O-102"/>
    <x v="2"/>
    <s v="Avery 480"/>
    <n v="15"/>
    <n v="600"/>
    <n v="3.75"/>
    <n v="4"/>
    <n v="0"/>
    <n v="7.1999999999999993"/>
    <n v="7.1999999999999993"/>
    <x v="1"/>
    <m/>
  </r>
  <r>
    <n v="1999"/>
    <s v="First Class"/>
    <x v="1"/>
    <s v="Chesapeake"/>
    <s v="Virginia"/>
    <x v="0"/>
    <x v="2"/>
    <s v="T-103"/>
    <x v="7"/>
    <s v="Aastra 57i VoIP phone"/>
    <n v="161.61000000000001"/>
    <n v="150"/>
    <n v="161.61000000000001"/>
    <n v="1"/>
    <n v="0"/>
    <n v="42.018600000000006"/>
    <n v="42.018600000000006"/>
    <x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n v="40909"/>
    <x v="0"/>
    <x v="0"/>
    <x v="0"/>
    <x v="0"/>
    <n v="8"/>
    <n v="2034"/>
    <n v="2160"/>
    <n v="16272"/>
    <n v="40053"/>
    <n v="17280"/>
    <n v="16272"/>
    <n v="1008"/>
    <n v="50.400000000000006"/>
    <n v="957.6"/>
  </r>
  <r>
    <n v="40909"/>
    <x v="1"/>
    <x v="0"/>
    <x v="1"/>
    <x v="1"/>
    <n v="21"/>
    <n v="3582"/>
    <n v="3870"/>
    <n v="75222"/>
    <n v="81270"/>
    <n v="81270"/>
    <n v="75222"/>
    <n v="6048"/>
    <n v="302.40000000000003"/>
    <n v="5745.6"/>
  </r>
  <r>
    <n v="40909"/>
    <x v="2"/>
    <x v="1"/>
    <x v="2"/>
    <x v="0"/>
    <n v="16"/>
    <n v="3978"/>
    <n v="4230"/>
    <n v="63648"/>
    <n v="67680"/>
    <n v="67680"/>
    <n v="63648"/>
    <n v="4032"/>
    <n v="201.60000000000002"/>
    <n v="3830.4"/>
  </r>
  <r>
    <n v="40909"/>
    <x v="3"/>
    <x v="1"/>
    <x v="3"/>
    <x v="0"/>
    <n v="23"/>
    <n v="2196"/>
    <n v="2340"/>
    <n v="50508"/>
    <n v="53820"/>
    <n v="53820"/>
    <n v="50508"/>
    <n v="3312"/>
    <n v="165.60000000000002"/>
    <n v="3146.4"/>
  </r>
  <r>
    <n v="40910"/>
    <x v="4"/>
    <x v="2"/>
    <x v="2"/>
    <x v="0"/>
    <n v="22"/>
    <n v="3978"/>
    <n v="4230"/>
    <n v="87516"/>
    <n v="93060"/>
    <n v="93060"/>
    <n v="87516"/>
    <n v="5544"/>
    <n v="277.2"/>
    <n v="5266.8"/>
  </r>
  <r>
    <n v="40910"/>
    <x v="5"/>
    <x v="3"/>
    <x v="2"/>
    <x v="0"/>
    <n v="13"/>
    <n v="3978"/>
    <n v="4230"/>
    <n v="51714"/>
    <n v="54990"/>
    <n v="54990"/>
    <n v="51714"/>
    <n v="3276"/>
    <n v="163.80000000000001"/>
    <n v="3112.2"/>
  </r>
  <r>
    <n v="40910"/>
    <x v="1"/>
    <x v="0"/>
    <x v="4"/>
    <x v="0"/>
    <n v="27"/>
    <n v="3042"/>
    <n v="3240"/>
    <n v="82134"/>
    <n v="87480"/>
    <n v="87480"/>
    <n v="82134"/>
    <n v="5346"/>
    <n v="267.3"/>
    <n v="5078.7"/>
  </r>
  <r>
    <n v="40910"/>
    <x v="6"/>
    <x v="2"/>
    <x v="2"/>
    <x v="0"/>
    <n v="27"/>
    <n v="3978"/>
    <n v="4230"/>
    <n v="107406"/>
    <n v="114210"/>
    <n v="114210"/>
    <n v="107406"/>
    <n v="6804"/>
    <n v="340.20000000000005"/>
    <n v="6463.8"/>
  </r>
  <r>
    <n v="40912"/>
    <x v="0"/>
    <x v="0"/>
    <x v="2"/>
    <x v="0"/>
    <n v="27"/>
    <n v="3978"/>
    <n v="4230"/>
    <n v="107406"/>
    <n v="114210"/>
    <n v="114210"/>
    <n v="107406"/>
    <n v="6804"/>
    <n v="340.20000000000005"/>
    <n v="6463.8"/>
  </r>
  <r>
    <n v="40913"/>
    <x v="5"/>
    <x v="3"/>
    <x v="5"/>
    <x v="0"/>
    <n v="27"/>
    <n v="5832"/>
    <n v="6210"/>
    <n v="157464"/>
    <n v="167670"/>
    <n v="167670"/>
    <n v="157464"/>
    <n v="10206"/>
    <n v="510.3"/>
    <n v="9695.7000000000007"/>
  </r>
  <r>
    <n v="40913"/>
    <x v="7"/>
    <x v="4"/>
    <x v="3"/>
    <x v="0"/>
    <n v="27"/>
    <n v="2196"/>
    <n v="2340"/>
    <n v="59292"/>
    <n v="63180"/>
    <n v="63180"/>
    <n v="59292"/>
    <n v="3888"/>
    <n v="194.4"/>
    <n v="3693.6"/>
  </r>
  <r>
    <n v="40913"/>
    <x v="8"/>
    <x v="4"/>
    <x v="6"/>
    <x v="0"/>
    <n v="27"/>
    <n v="3546"/>
    <n v="3780"/>
    <n v="95742"/>
    <n v="102060"/>
    <n v="102060"/>
    <n v="95742"/>
    <n v="6318"/>
    <n v="315.90000000000003"/>
    <n v="6002.1"/>
  </r>
  <r>
    <n v="40914"/>
    <x v="6"/>
    <x v="2"/>
    <x v="1"/>
    <x v="1"/>
    <n v="12"/>
    <n v="3582"/>
    <n v="3870"/>
    <n v="42984"/>
    <n v="46440"/>
    <n v="46440"/>
    <n v="42984"/>
    <n v="3456"/>
    <n v="172.8"/>
    <n v="3283.2"/>
  </r>
  <r>
    <n v="40915"/>
    <x v="6"/>
    <x v="2"/>
    <x v="7"/>
    <x v="0"/>
    <n v="18"/>
    <n v="3978"/>
    <n v="4230"/>
    <n v="71604"/>
    <n v="76140"/>
    <n v="76140"/>
    <n v="71604"/>
    <n v="4536"/>
    <n v="226.8"/>
    <n v="4309.2"/>
  </r>
  <r>
    <n v="40916"/>
    <x v="8"/>
    <x v="4"/>
    <x v="7"/>
    <x v="0"/>
    <n v="8"/>
    <n v="3978"/>
    <n v="4230"/>
    <n v="31824"/>
    <n v="33840"/>
    <n v="33840"/>
    <n v="31824"/>
    <n v="2016"/>
    <n v="100.80000000000001"/>
    <n v="1915.2"/>
  </r>
  <r>
    <n v="40916"/>
    <x v="9"/>
    <x v="3"/>
    <x v="0"/>
    <x v="0"/>
    <n v="21"/>
    <n v="2034"/>
    <n v="2160"/>
    <n v="42714"/>
    <n v="45360"/>
    <n v="45360"/>
    <n v="42714"/>
    <n v="2646"/>
    <n v="132.30000000000001"/>
    <n v="2513.6999999999998"/>
  </r>
  <r>
    <n v="40916"/>
    <x v="0"/>
    <x v="0"/>
    <x v="4"/>
    <x v="0"/>
    <n v="25"/>
    <n v="3042"/>
    <n v="3240"/>
    <n v="76050"/>
    <n v="81000"/>
    <n v="81000"/>
    <n v="76050"/>
    <n v="4950"/>
    <n v="247.5"/>
    <n v="4702.5"/>
  </r>
  <r>
    <n v="40916"/>
    <x v="0"/>
    <x v="0"/>
    <x v="8"/>
    <x v="0"/>
    <n v="12"/>
    <n v="5148"/>
    <n v="5490"/>
    <n v="61776"/>
    <n v="65880"/>
    <n v="65880"/>
    <n v="61776"/>
    <n v="4104"/>
    <n v="205.20000000000002"/>
    <n v="3898.8"/>
  </r>
  <r>
    <n v="40916"/>
    <x v="8"/>
    <x v="4"/>
    <x v="9"/>
    <x v="0"/>
    <n v="9"/>
    <n v="2106"/>
    <n v="2250"/>
    <n v="18954"/>
    <n v="20250"/>
    <n v="20250"/>
    <n v="18954"/>
    <n v="1296"/>
    <n v="64.8"/>
    <n v="1231.2"/>
  </r>
  <r>
    <n v="40917"/>
    <x v="2"/>
    <x v="1"/>
    <x v="10"/>
    <x v="0"/>
    <n v="23"/>
    <n v="4482"/>
    <n v="4770"/>
    <n v="103086"/>
    <n v="109710"/>
    <n v="109710"/>
    <n v="103086"/>
    <n v="6624"/>
    <n v="331.20000000000005"/>
    <n v="6292.8"/>
  </r>
  <r>
    <n v="40918"/>
    <x v="8"/>
    <x v="4"/>
    <x v="11"/>
    <x v="0"/>
    <n v="23"/>
    <n v="3546"/>
    <n v="3780"/>
    <n v="81558"/>
    <n v="86940"/>
    <n v="86940"/>
    <n v="81558"/>
    <n v="5382"/>
    <n v="269.10000000000002"/>
    <n v="5112.8999999999996"/>
  </r>
  <r>
    <n v="40918"/>
    <x v="2"/>
    <x v="1"/>
    <x v="10"/>
    <x v="0"/>
    <n v="20"/>
    <n v="4482"/>
    <n v="4770"/>
    <n v="89640"/>
    <n v="95400"/>
    <n v="95400"/>
    <n v="89640"/>
    <n v="5760"/>
    <n v="288"/>
    <n v="5472"/>
  </r>
  <r>
    <n v="40919"/>
    <x v="0"/>
    <x v="0"/>
    <x v="10"/>
    <x v="0"/>
    <n v="25"/>
    <n v="4482"/>
    <n v="4770"/>
    <n v="112050"/>
    <n v="119250"/>
    <n v="119250"/>
    <n v="112050"/>
    <n v="7200"/>
    <n v="360"/>
    <n v="6840"/>
  </r>
  <r>
    <n v="40919"/>
    <x v="1"/>
    <x v="0"/>
    <x v="0"/>
    <x v="0"/>
    <n v="4"/>
    <n v="2034"/>
    <n v="2160"/>
    <n v="8136"/>
    <n v="8640"/>
    <n v="8640"/>
    <n v="8136"/>
    <n v="504"/>
    <n v="25.200000000000003"/>
    <n v="478.8"/>
  </r>
  <r>
    <n v="40919"/>
    <x v="8"/>
    <x v="4"/>
    <x v="7"/>
    <x v="0"/>
    <n v="24"/>
    <n v="3978"/>
    <n v="4230"/>
    <n v="95472"/>
    <n v="101520"/>
    <n v="101520"/>
    <n v="95472"/>
    <n v="6048"/>
    <n v="302.40000000000003"/>
    <n v="5745.6"/>
  </r>
  <r>
    <n v="40919"/>
    <x v="0"/>
    <x v="0"/>
    <x v="5"/>
    <x v="0"/>
    <n v="24"/>
    <n v="5832"/>
    <n v="6210"/>
    <n v="139968"/>
    <n v="149040"/>
    <n v="149040"/>
    <n v="139968"/>
    <n v="9072"/>
    <n v="453.6"/>
    <n v="8618.4"/>
  </r>
  <r>
    <n v="40919"/>
    <x v="9"/>
    <x v="3"/>
    <x v="7"/>
    <x v="0"/>
    <n v="16"/>
    <n v="3978"/>
    <n v="4230"/>
    <n v="63648"/>
    <n v="67680"/>
    <n v="67680"/>
    <n v="63648"/>
    <n v="4032"/>
    <n v="201.60000000000002"/>
    <n v="3830.4"/>
  </r>
  <r>
    <n v="40919"/>
    <x v="1"/>
    <x v="0"/>
    <x v="7"/>
    <x v="0"/>
    <n v="6"/>
    <n v="3978"/>
    <n v="4230"/>
    <n v="23868"/>
    <n v="25380"/>
    <n v="25380"/>
    <n v="23868"/>
    <n v="1512"/>
    <n v="75.600000000000009"/>
    <n v="1436.4"/>
  </r>
  <r>
    <n v="40919"/>
    <x v="1"/>
    <x v="0"/>
    <x v="8"/>
    <x v="0"/>
    <n v="4"/>
    <n v="5148"/>
    <n v="5490"/>
    <n v="20592"/>
    <n v="21960"/>
    <n v="21960"/>
    <n v="20592"/>
    <n v="1368"/>
    <n v="68.400000000000006"/>
    <n v="1299.5999999999999"/>
  </r>
  <r>
    <n v="40920"/>
    <x v="3"/>
    <x v="1"/>
    <x v="5"/>
    <x v="0"/>
    <n v="24"/>
    <n v="5832"/>
    <n v="6210"/>
    <n v="139968"/>
    <n v="149040"/>
    <n v="149040"/>
    <n v="139968"/>
    <n v="9072"/>
    <n v="453.6"/>
    <n v="8618.4"/>
  </r>
  <r>
    <n v="40920"/>
    <x v="3"/>
    <x v="1"/>
    <x v="0"/>
    <x v="0"/>
    <n v="21"/>
    <n v="2034"/>
    <n v="2160"/>
    <n v="42714"/>
    <n v="45360"/>
    <n v="45360"/>
    <n v="42714"/>
    <n v="2646"/>
    <n v="132.30000000000001"/>
    <n v="2513.6999999999998"/>
  </r>
  <r>
    <n v="40920"/>
    <x v="4"/>
    <x v="2"/>
    <x v="5"/>
    <x v="0"/>
    <n v="13"/>
    <n v="5832"/>
    <n v="6210"/>
    <n v="75816"/>
    <n v="80730"/>
    <n v="80730"/>
    <n v="75816"/>
    <n v="4914"/>
    <n v="245.70000000000002"/>
    <n v="4668.3"/>
  </r>
  <r>
    <n v="40921"/>
    <x v="5"/>
    <x v="3"/>
    <x v="11"/>
    <x v="0"/>
    <n v="2"/>
    <n v="3546"/>
    <n v="3780"/>
    <n v="7092"/>
    <n v="7560"/>
    <n v="7560"/>
    <n v="7092"/>
    <n v="468"/>
    <n v="23.400000000000002"/>
    <n v="444.6"/>
  </r>
  <r>
    <n v="40921"/>
    <x v="1"/>
    <x v="0"/>
    <x v="12"/>
    <x v="0"/>
    <n v="20"/>
    <n v="3726"/>
    <n v="3960"/>
    <n v="74520"/>
    <n v="79200"/>
    <n v="79200"/>
    <n v="74520"/>
    <n v="4680"/>
    <n v="234"/>
    <n v="4446"/>
  </r>
  <r>
    <n v="40922"/>
    <x v="8"/>
    <x v="4"/>
    <x v="7"/>
    <x v="0"/>
    <n v="21"/>
    <n v="3978"/>
    <n v="4230"/>
    <n v="83538"/>
    <n v="88830"/>
    <n v="88830"/>
    <n v="83538"/>
    <n v="5292"/>
    <n v="264.60000000000002"/>
    <n v="5027.3999999999996"/>
  </r>
  <r>
    <n v="40922"/>
    <x v="6"/>
    <x v="2"/>
    <x v="4"/>
    <x v="0"/>
    <n v="12"/>
    <n v="3042"/>
    <n v="3240"/>
    <n v="36504"/>
    <n v="38880"/>
    <n v="38880"/>
    <n v="36504"/>
    <n v="2376"/>
    <n v="118.80000000000001"/>
    <n v="2257.1999999999998"/>
  </r>
  <r>
    <n v="40922"/>
    <x v="1"/>
    <x v="0"/>
    <x v="11"/>
    <x v="0"/>
    <n v="23"/>
    <n v="3546"/>
    <n v="3780"/>
    <n v="81558"/>
    <n v="86940"/>
    <n v="86940"/>
    <n v="81558"/>
    <n v="5382"/>
    <n v="269.10000000000002"/>
    <n v="5112.8999999999996"/>
  </r>
  <r>
    <n v="40923"/>
    <x v="3"/>
    <x v="1"/>
    <x v="10"/>
    <x v="0"/>
    <n v="23"/>
    <n v="4482"/>
    <n v="4770"/>
    <n v="103086"/>
    <n v="109710"/>
    <n v="109710"/>
    <n v="103086"/>
    <n v="6624"/>
    <n v="331.20000000000005"/>
    <n v="6292.8"/>
  </r>
  <r>
    <n v="40924"/>
    <x v="3"/>
    <x v="1"/>
    <x v="13"/>
    <x v="1"/>
    <n v="24"/>
    <n v="3924"/>
    <n v="4230"/>
    <n v="94176"/>
    <n v="101520"/>
    <n v="101520"/>
    <n v="94176"/>
    <n v="7344"/>
    <n v="367.20000000000005"/>
    <n v="6976.8"/>
  </r>
  <r>
    <n v="40925"/>
    <x v="3"/>
    <x v="1"/>
    <x v="14"/>
    <x v="0"/>
    <n v="25"/>
    <n v="2952"/>
    <n v="3150"/>
    <n v="73800"/>
    <n v="78750"/>
    <n v="78750"/>
    <n v="73800"/>
    <n v="4950"/>
    <n v="247.5"/>
    <n v="4702.5"/>
  </r>
  <r>
    <n v="40926"/>
    <x v="4"/>
    <x v="2"/>
    <x v="12"/>
    <x v="0"/>
    <n v="17"/>
    <n v="3726"/>
    <n v="3960"/>
    <n v="63342"/>
    <n v="67320"/>
    <n v="67320"/>
    <n v="63342"/>
    <n v="3978"/>
    <n v="198.9"/>
    <n v="3779.1"/>
  </r>
  <r>
    <n v="40926"/>
    <x v="5"/>
    <x v="3"/>
    <x v="7"/>
    <x v="0"/>
    <n v="21"/>
    <n v="3978"/>
    <n v="4230"/>
    <n v="83538"/>
    <n v="88830"/>
    <n v="88830"/>
    <n v="83538"/>
    <n v="5292"/>
    <n v="264.60000000000002"/>
    <n v="5027.3999999999996"/>
  </r>
  <r>
    <n v="40926"/>
    <x v="1"/>
    <x v="0"/>
    <x v="12"/>
    <x v="0"/>
    <n v="9"/>
    <n v="3726"/>
    <n v="3960"/>
    <n v="33534"/>
    <n v="35640"/>
    <n v="35640"/>
    <n v="33534"/>
    <n v="2106"/>
    <n v="105.30000000000001"/>
    <n v="2000.7"/>
  </r>
  <r>
    <n v="40926"/>
    <x v="3"/>
    <x v="1"/>
    <x v="10"/>
    <x v="0"/>
    <n v="11"/>
    <n v="4482"/>
    <n v="4770"/>
    <n v="49302"/>
    <n v="52470"/>
    <n v="52470"/>
    <n v="49302"/>
    <n v="3168"/>
    <n v="158.4"/>
    <n v="3009.6"/>
  </r>
  <r>
    <n v="40926"/>
    <x v="5"/>
    <x v="3"/>
    <x v="1"/>
    <x v="1"/>
    <n v="4"/>
    <n v="3582"/>
    <n v="3870"/>
    <n v="14328"/>
    <n v="15480"/>
    <n v="15480"/>
    <n v="14328"/>
    <n v="1152"/>
    <n v="57.6"/>
    <n v="1094.4000000000001"/>
  </r>
  <r>
    <n v="40926"/>
    <x v="0"/>
    <x v="0"/>
    <x v="10"/>
    <x v="0"/>
    <n v="22"/>
    <n v="4482"/>
    <n v="4770"/>
    <n v="98604"/>
    <n v="104940"/>
    <n v="104940"/>
    <n v="98604"/>
    <n v="6336"/>
    <n v="316.8"/>
    <n v="6019.2"/>
  </r>
  <r>
    <n v="40926"/>
    <x v="2"/>
    <x v="1"/>
    <x v="13"/>
    <x v="1"/>
    <n v="15"/>
    <n v="3924"/>
    <n v="4230"/>
    <n v="58860"/>
    <n v="63450"/>
    <n v="63450"/>
    <n v="58860"/>
    <n v="4590"/>
    <n v="229.5"/>
    <n v="4360.5"/>
  </r>
  <r>
    <n v="40926"/>
    <x v="9"/>
    <x v="3"/>
    <x v="15"/>
    <x v="1"/>
    <n v="23"/>
    <n v="7506"/>
    <n v="8100"/>
    <n v="172638"/>
    <n v="186300"/>
    <n v="186300"/>
    <n v="172638"/>
    <n v="13662"/>
    <n v="683.1"/>
    <n v="12978.9"/>
  </r>
  <r>
    <n v="40926"/>
    <x v="1"/>
    <x v="0"/>
    <x v="6"/>
    <x v="0"/>
    <n v="9"/>
    <n v="3546"/>
    <n v="3780"/>
    <n v="31914"/>
    <n v="34020"/>
    <n v="34020"/>
    <n v="31914"/>
    <n v="2106"/>
    <n v="105.30000000000001"/>
    <n v="2000.7"/>
  </r>
  <r>
    <n v="40926"/>
    <x v="2"/>
    <x v="1"/>
    <x v="4"/>
    <x v="0"/>
    <n v="7"/>
    <n v="3042"/>
    <n v="3240"/>
    <n v="21294"/>
    <n v="22680"/>
    <n v="22680"/>
    <n v="21294"/>
    <n v="1386"/>
    <n v="69.3"/>
    <n v="1316.7"/>
  </r>
  <r>
    <n v="40927"/>
    <x v="6"/>
    <x v="2"/>
    <x v="4"/>
    <x v="0"/>
    <n v="25"/>
    <n v="3042"/>
    <n v="3240"/>
    <n v="76050"/>
    <n v="81000"/>
    <n v="81000"/>
    <n v="76050"/>
    <n v="4950"/>
    <n v="247.5"/>
    <n v="4702.5"/>
  </r>
  <r>
    <n v="40927"/>
    <x v="2"/>
    <x v="1"/>
    <x v="2"/>
    <x v="0"/>
    <n v="10"/>
    <n v="3978"/>
    <n v="4230"/>
    <n v="39780"/>
    <n v="42300"/>
    <n v="42300"/>
    <n v="39780"/>
    <n v="2520"/>
    <n v="126"/>
    <n v="2394"/>
  </r>
  <r>
    <n v="40927"/>
    <x v="9"/>
    <x v="3"/>
    <x v="8"/>
    <x v="0"/>
    <n v="8"/>
    <n v="5148"/>
    <n v="5490"/>
    <n v="41184"/>
    <n v="43920"/>
    <n v="43920"/>
    <n v="41184"/>
    <n v="2736"/>
    <n v="136.80000000000001"/>
    <n v="2599.1999999999998"/>
  </r>
  <r>
    <n v="40928"/>
    <x v="5"/>
    <x v="3"/>
    <x v="4"/>
    <x v="0"/>
    <n v="18"/>
    <n v="3042"/>
    <n v="3240"/>
    <n v="54756"/>
    <n v="58320"/>
    <n v="58320"/>
    <n v="54756"/>
    <n v="3564"/>
    <n v="178.20000000000002"/>
    <n v="3385.8"/>
  </r>
  <r>
    <n v="40928"/>
    <x v="8"/>
    <x v="4"/>
    <x v="8"/>
    <x v="0"/>
    <n v="8"/>
    <n v="5148"/>
    <n v="5490"/>
    <n v="41184"/>
    <n v="43920"/>
    <n v="43920"/>
    <n v="41184"/>
    <n v="2736"/>
    <n v="136.80000000000001"/>
    <n v="2599.1999999999998"/>
  </r>
  <r>
    <n v="40929"/>
    <x v="8"/>
    <x v="4"/>
    <x v="15"/>
    <x v="1"/>
    <n v="25"/>
    <n v="7506"/>
    <n v="8100"/>
    <n v="187650"/>
    <n v="202500"/>
    <n v="202500"/>
    <n v="187650"/>
    <n v="14850"/>
    <n v="742.5"/>
    <n v="14107.5"/>
  </r>
  <r>
    <n v="40929"/>
    <x v="7"/>
    <x v="4"/>
    <x v="4"/>
    <x v="0"/>
    <n v="7"/>
    <n v="3042"/>
    <n v="3240"/>
    <n v="21294"/>
    <n v="22680"/>
    <n v="22680"/>
    <n v="21294"/>
    <n v="1386"/>
    <n v="69.3"/>
    <n v="1316.7"/>
  </r>
  <r>
    <n v="40930"/>
    <x v="4"/>
    <x v="2"/>
    <x v="2"/>
    <x v="0"/>
    <n v="17"/>
    <n v="3978"/>
    <n v="4230"/>
    <n v="67626"/>
    <n v="71910"/>
    <n v="71910"/>
    <n v="67626"/>
    <n v="4284"/>
    <n v="214.20000000000002"/>
    <n v="4069.8"/>
  </r>
  <r>
    <n v="40931"/>
    <x v="9"/>
    <x v="3"/>
    <x v="14"/>
    <x v="0"/>
    <n v="3"/>
    <n v="2952"/>
    <n v="3150"/>
    <n v="8856"/>
    <n v="9450"/>
    <n v="9450"/>
    <n v="8856"/>
    <n v="594"/>
    <n v="29.700000000000003"/>
    <n v="564.29999999999995"/>
  </r>
  <r>
    <n v="40931"/>
    <x v="0"/>
    <x v="0"/>
    <x v="0"/>
    <x v="0"/>
    <n v="13"/>
    <n v="2034"/>
    <n v="2160"/>
    <n v="26442"/>
    <n v="28080"/>
    <n v="28080"/>
    <n v="26442"/>
    <n v="1638"/>
    <n v="81.900000000000006"/>
    <n v="1556.1"/>
  </r>
  <r>
    <n v="40932"/>
    <x v="3"/>
    <x v="1"/>
    <x v="1"/>
    <x v="1"/>
    <n v="17"/>
    <n v="3582"/>
    <n v="3870"/>
    <n v="60894"/>
    <n v="65790"/>
    <n v="65790"/>
    <n v="60894"/>
    <n v="4896"/>
    <n v="244.8"/>
    <n v="4651.2"/>
  </r>
  <r>
    <n v="40932"/>
    <x v="3"/>
    <x v="1"/>
    <x v="2"/>
    <x v="0"/>
    <n v="22"/>
    <n v="3978"/>
    <n v="4230"/>
    <n v="87516"/>
    <n v="93060"/>
    <n v="93060"/>
    <n v="87516"/>
    <n v="5544"/>
    <n v="277.2"/>
    <n v="5266.8"/>
  </r>
  <r>
    <n v="40932"/>
    <x v="2"/>
    <x v="1"/>
    <x v="3"/>
    <x v="0"/>
    <n v="23"/>
    <n v="2196"/>
    <n v="2340"/>
    <n v="50508"/>
    <n v="53820"/>
    <n v="53820"/>
    <n v="50508"/>
    <n v="3312"/>
    <n v="165.60000000000002"/>
    <n v="3146.4"/>
  </r>
  <r>
    <n v="40933"/>
    <x v="2"/>
    <x v="1"/>
    <x v="0"/>
    <x v="0"/>
    <n v="1"/>
    <n v="2034"/>
    <n v="2160"/>
    <n v="2034"/>
    <n v="2160"/>
    <n v="2160"/>
    <n v="2034"/>
    <n v="126"/>
    <n v="6.3000000000000007"/>
    <n v="119.7"/>
  </r>
  <r>
    <n v="40934"/>
    <x v="3"/>
    <x v="1"/>
    <x v="8"/>
    <x v="0"/>
    <n v="25"/>
    <n v="5148"/>
    <n v="5490"/>
    <n v="128700"/>
    <n v="137250"/>
    <n v="137250"/>
    <n v="128700"/>
    <n v="8550"/>
    <n v="427.5"/>
    <n v="8122.5"/>
  </r>
  <r>
    <n v="40935"/>
    <x v="5"/>
    <x v="3"/>
    <x v="16"/>
    <x v="0"/>
    <n v="22"/>
    <n v="3384"/>
    <n v="3600"/>
    <n v="74448"/>
    <n v="79200"/>
    <n v="79200"/>
    <n v="74448"/>
    <n v="4752"/>
    <n v="237.60000000000002"/>
    <n v="4514.3999999999996"/>
  </r>
  <r>
    <n v="40935"/>
    <x v="4"/>
    <x v="2"/>
    <x v="2"/>
    <x v="0"/>
    <n v="2"/>
    <n v="3978"/>
    <n v="4230"/>
    <n v="7956"/>
    <n v="8460"/>
    <n v="8460"/>
    <n v="7956"/>
    <n v="504"/>
    <n v="25.200000000000003"/>
    <n v="478.8"/>
  </r>
  <r>
    <n v="40935"/>
    <x v="4"/>
    <x v="2"/>
    <x v="1"/>
    <x v="1"/>
    <n v="11"/>
    <n v="3582"/>
    <n v="3870"/>
    <n v="39402"/>
    <n v="42570"/>
    <n v="42570"/>
    <n v="39402"/>
    <n v="3168"/>
    <n v="158.4"/>
    <n v="3009.6"/>
  </r>
  <r>
    <n v="40936"/>
    <x v="9"/>
    <x v="3"/>
    <x v="6"/>
    <x v="0"/>
    <n v="11"/>
    <n v="3546"/>
    <n v="3780"/>
    <n v="39006"/>
    <n v="41580"/>
    <n v="41580"/>
    <n v="39006"/>
    <n v="2574"/>
    <n v="128.70000000000002"/>
    <n v="2445.3000000000002"/>
  </r>
  <r>
    <n v="40936"/>
    <x v="1"/>
    <x v="0"/>
    <x v="15"/>
    <x v="1"/>
    <n v="1"/>
    <n v="7506"/>
    <n v="8100"/>
    <n v="7506"/>
    <n v="8100"/>
    <n v="8100"/>
    <n v="7506"/>
    <n v="594"/>
    <n v="29.700000000000003"/>
    <n v="564.29999999999995"/>
  </r>
  <r>
    <n v="40937"/>
    <x v="4"/>
    <x v="2"/>
    <x v="7"/>
    <x v="0"/>
    <n v="14"/>
    <n v="3978"/>
    <n v="4230"/>
    <n v="55692"/>
    <n v="59220"/>
    <n v="59220"/>
    <n v="55692"/>
    <n v="3528"/>
    <n v="176.4"/>
    <n v="3351.6"/>
  </r>
  <r>
    <n v="40937"/>
    <x v="0"/>
    <x v="0"/>
    <x v="0"/>
    <x v="0"/>
    <n v="11"/>
    <n v="2034"/>
    <n v="2160"/>
    <n v="22374"/>
    <n v="23760"/>
    <n v="23760"/>
    <n v="22374"/>
    <n v="1386"/>
    <n v="69.3"/>
    <n v="1316.7"/>
  </r>
  <r>
    <n v="40938"/>
    <x v="9"/>
    <x v="3"/>
    <x v="14"/>
    <x v="0"/>
    <n v="8"/>
    <n v="2952"/>
    <n v="3150"/>
    <n v="23616"/>
    <n v="25200"/>
    <n v="25200"/>
    <n v="23616"/>
    <n v="1584"/>
    <n v="79.2"/>
    <n v="1504.8"/>
  </r>
  <r>
    <n v="40938"/>
    <x v="9"/>
    <x v="3"/>
    <x v="11"/>
    <x v="0"/>
    <n v="1"/>
    <n v="3546"/>
    <n v="3780"/>
    <n v="3546"/>
    <n v="3780"/>
    <n v="3780"/>
    <n v="3546"/>
    <n v="234"/>
    <n v="11.700000000000001"/>
    <n v="222.3"/>
  </r>
  <r>
    <n v="40938"/>
    <x v="3"/>
    <x v="1"/>
    <x v="6"/>
    <x v="0"/>
    <n v="24"/>
    <n v="3546"/>
    <n v="3780"/>
    <n v="85104"/>
    <n v="90720"/>
    <n v="90720"/>
    <n v="85104"/>
    <n v="5616"/>
    <n v="280.8"/>
    <n v="5335.2"/>
  </r>
  <r>
    <n v="40939"/>
    <x v="8"/>
    <x v="4"/>
    <x v="7"/>
    <x v="0"/>
    <n v="15"/>
    <n v="3978"/>
    <n v="4230"/>
    <n v="59670"/>
    <n v="63450"/>
    <n v="63450"/>
    <n v="59670"/>
    <n v="3780"/>
    <n v="189"/>
    <n v="3591"/>
  </r>
  <r>
    <n v="40940"/>
    <x v="2"/>
    <x v="1"/>
    <x v="11"/>
    <x v="0"/>
    <n v="20"/>
    <n v="3546"/>
    <n v="3780"/>
    <n v="70920"/>
    <n v="75600"/>
    <n v="75600"/>
    <n v="70920"/>
    <n v="4680"/>
    <n v="234"/>
    <n v="4446"/>
  </r>
  <r>
    <n v="40940"/>
    <x v="6"/>
    <x v="2"/>
    <x v="8"/>
    <x v="0"/>
    <n v="1"/>
    <n v="5148"/>
    <n v="5490"/>
    <n v="5148"/>
    <n v="5490"/>
    <n v="5490"/>
    <n v="5148"/>
    <n v="342"/>
    <n v="17.100000000000001"/>
    <n v="324.89999999999998"/>
  </r>
  <r>
    <n v="40941"/>
    <x v="9"/>
    <x v="3"/>
    <x v="3"/>
    <x v="0"/>
    <n v="5"/>
    <n v="2196"/>
    <n v="2340"/>
    <n v="10980"/>
    <n v="11700"/>
    <n v="11700"/>
    <n v="10980"/>
    <n v="720"/>
    <n v="36"/>
    <n v="684"/>
  </r>
  <r>
    <n v="40942"/>
    <x v="3"/>
    <x v="1"/>
    <x v="13"/>
    <x v="1"/>
    <n v="2"/>
    <n v="3924"/>
    <n v="4230"/>
    <n v="7848"/>
    <n v="8460"/>
    <n v="8460"/>
    <n v="7848"/>
    <n v="612"/>
    <n v="30.6"/>
    <n v="581.4"/>
  </r>
  <r>
    <n v="40942"/>
    <x v="8"/>
    <x v="4"/>
    <x v="7"/>
    <x v="0"/>
    <n v="15"/>
    <n v="3978"/>
    <n v="4230"/>
    <n v="59670"/>
    <n v="63450"/>
    <n v="63450"/>
    <n v="59670"/>
    <n v="3780"/>
    <n v="189"/>
    <n v="3591"/>
  </r>
  <r>
    <n v="40942"/>
    <x v="0"/>
    <x v="0"/>
    <x v="9"/>
    <x v="0"/>
    <n v="24"/>
    <n v="2106"/>
    <n v="2250"/>
    <n v="50544"/>
    <n v="54000"/>
    <n v="54000"/>
    <n v="50544"/>
    <n v="3456"/>
    <n v="172.8"/>
    <n v="3283.2"/>
  </r>
  <r>
    <n v="40943"/>
    <x v="6"/>
    <x v="2"/>
    <x v="8"/>
    <x v="0"/>
    <n v="23"/>
    <n v="5148"/>
    <n v="5490"/>
    <n v="118404"/>
    <n v="126270"/>
    <n v="126270"/>
    <n v="118404"/>
    <n v="7866"/>
    <n v="393.3"/>
    <n v="7472.7"/>
  </r>
  <r>
    <n v="40944"/>
    <x v="6"/>
    <x v="2"/>
    <x v="6"/>
    <x v="0"/>
    <n v="20"/>
    <n v="3546"/>
    <n v="3780"/>
    <n v="70920"/>
    <n v="75600"/>
    <n v="75600"/>
    <n v="70920"/>
    <n v="4680"/>
    <n v="234"/>
    <n v="4446"/>
  </r>
  <r>
    <n v="40945"/>
    <x v="5"/>
    <x v="3"/>
    <x v="11"/>
    <x v="0"/>
    <n v="23"/>
    <n v="3546"/>
    <n v="3780"/>
    <n v="81558"/>
    <n v="86940"/>
    <n v="86940"/>
    <n v="81558"/>
    <n v="5382"/>
    <n v="269.10000000000002"/>
    <n v="5112.8999999999996"/>
  </r>
  <r>
    <n v="40945"/>
    <x v="8"/>
    <x v="4"/>
    <x v="8"/>
    <x v="0"/>
    <n v="22"/>
    <n v="5148"/>
    <n v="5490"/>
    <n v="113256"/>
    <n v="120780"/>
    <n v="120780"/>
    <n v="113256"/>
    <n v="7524"/>
    <n v="376.20000000000005"/>
    <n v="7147.8"/>
  </r>
  <r>
    <n v="40945"/>
    <x v="3"/>
    <x v="1"/>
    <x v="16"/>
    <x v="0"/>
    <n v="10"/>
    <n v="3384"/>
    <n v="3600"/>
    <n v="33840"/>
    <n v="36000"/>
    <n v="36000"/>
    <n v="33840"/>
    <n v="2160"/>
    <n v="108"/>
    <n v="2052"/>
  </r>
  <r>
    <n v="40946"/>
    <x v="3"/>
    <x v="1"/>
    <x v="4"/>
    <x v="0"/>
    <n v="5"/>
    <n v="3042"/>
    <n v="3240"/>
    <n v="15210"/>
    <n v="16200"/>
    <n v="16200"/>
    <n v="15210"/>
    <n v="990"/>
    <n v="49.5"/>
    <n v="940.5"/>
  </r>
  <r>
    <n v="40946"/>
    <x v="1"/>
    <x v="0"/>
    <x v="2"/>
    <x v="0"/>
    <n v="12"/>
    <n v="3978"/>
    <n v="4230"/>
    <n v="47736"/>
    <n v="50760"/>
    <n v="50760"/>
    <n v="47736"/>
    <n v="3024"/>
    <n v="151.20000000000002"/>
    <n v="2872.8"/>
  </r>
  <r>
    <n v="40946"/>
    <x v="0"/>
    <x v="0"/>
    <x v="7"/>
    <x v="0"/>
    <n v="19"/>
    <n v="3978"/>
    <n v="4230"/>
    <n v="75582"/>
    <n v="80370"/>
    <n v="80370"/>
    <n v="75582"/>
    <n v="4788"/>
    <n v="239.4"/>
    <n v="4548.6000000000004"/>
  </r>
  <r>
    <n v="40946"/>
    <x v="4"/>
    <x v="2"/>
    <x v="13"/>
    <x v="1"/>
    <n v="18"/>
    <n v="3924"/>
    <n v="4230"/>
    <n v="70632"/>
    <n v="76140"/>
    <n v="76140"/>
    <n v="70632"/>
    <n v="5508"/>
    <n v="275.40000000000003"/>
    <n v="5232.6000000000004"/>
  </r>
  <r>
    <n v="40946"/>
    <x v="5"/>
    <x v="3"/>
    <x v="14"/>
    <x v="0"/>
    <n v="1"/>
    <n v="2952"/>
    <n v="3150"/>
    <n v="2952"/>
    <n v="3150"/>
    <n v="3150"/>
    <n v="2952"/>
    <n v="198"/>
    <n v="9.9"/>
    <n v="188.1"/>
  </r>
  <r>
    <n v="40946"/>
    <x v="0"/>
    <x v="0"/>
    <x v="4"/>
    <x v="0"/>
    <n v="15"/>
    <n v="3042"/>
    <n v="3240"/>
    <n v="45630"/>
    <n v="48600"/>
    <n v="48600"/>
    <n v="45630"/>
    <n v="2970"/>
    <n v="148.5"/>
    <n v="2821.5"/>
  </r>
  <r>
    <n v="40946"/>
    <x v="8"/>
    <x v="4"/>
    <x v="2"/>
    <x v="0"/>
    <n v="4"/>
    <n v="3978"/>
    <n v="4230"/>
    <n v="15912"/>
    <n v="16920"/>
    <n v="16920"/>
    <n v="15912"/>
    <n v="1008"/>
    <n v="50.400000000000006"/>
    <n v="957.6"/>
  </r>
  <r>
    <n v="40947"/>
    <x v="1"/>
    <x v="0"/>
    <x v="9"/>
    <x v="0"/>
    <n v="16"/>
    <n v="2106"/>
    <n v="2250"/>
    <n v="33696"/>
    <n v="36000"/>
    <n v="36000"/>
    <n v="33696"/>
    <n v="2304"/>
    <n v="115.2"/>
    <n v="2188.8000000000002"/>
  </r>
  <r>
    <n v="40947"/>
    <x v="1"/>
    <x v="0"/>
    <x v="0"/>
    <x v="0"/>
    <n v="10"/>
    <n v="2034"/>
    <n v="2160"/>
    <n v="20340"/>
    <n v="21600"/>
    <n v="21600"/>
    <n v="20340"/>
    <n v="1260"/>
    <n v="63"/>
    <n v="1197"/>
  </r>
  <r>
    <n v="40947"/>
    <x v="7"/>
    <x v="4"/>
    <x v="10"/>
    <x v="0"/>
    <n v="21"/>
    <n v="4482"/>
    <n v="4770"/>
    <n v="94122"/>
    <n v="100170"/>
    <n v="100170"/>
    <n v="94122"/>
    <n v="6048"/>
    <n v="302.40000000000003"/>
    <n v="5745.6"/>
  </r>
  <r>
    <n v="40948"/>
    <x v="7"/>
    <x v="4"/>
    <x v="12"/>
    <x v="0"/>
    <n v="7"/>
    <n v="3726"/>
    <n v="3960"/>
    <n v="26082"/>
    <n v="27720"/>
    <n v="27720"/>
    <n v="26082"/>
    <n v="1638"/>
    <n v="81.900000000000006"/>
    <n v="1556.1"/>
  </r>
  <r>
    <n v="40948"/>
    <x v="2"/>
    <x v="1"/>
    <x v="14"/>
    <x v="0"/>
    <n v="22"/>
    <n v="2952"/>
    <n v="3150"/>
    <n v="64944"/>
    <n v="69300"/>
    <n v="69300"/>
    <n v="64944"/>
    <n v="4356"/>
    <n v="217.8"/>
    <n v="4138.2"/>
  </r>
  <r>
    <n v="40948"/>
    <x v="8"/>
    <x v="4"/>
    <x v="16"/>
    <x v="0"/>
    <n v="15"/>
    <n v="3384"/>
    <n v="3600"/>
    <n v="50760"/>
    <n v="54000"/>
    <n v="54000"/>
    <n v="50760"/>
    <n v="3240"/>
    <n v="162"/>
    <n v="3078"/>
  </r>
  <r>
    <n v="40948"/>
    <x v="0"/>
    <x v="0"/>
    <x v="6"/>
    <x v="0"/>
    <n v="7"/>
    <n v="3546"/>
    <n v="3780"/>
    <n v="24822"/>
    <n v="26460"/>
    <n v="26460"/>
    <n v="24822"/>
    <n v="1638"/>
    <n v="81.900000000000006"/>
    <n v="1556.1"/>
  </r>
  <r>
    <n v="40949"/>
    <x v="4"/>
    <x v="2"/>
    <x v="8"/>
    <x v="0"/>
    <n v="17"/>
    <n v="5148"/>
    <n v="5490"/>
    <n v="87516"/>
    <n v="93330"/>
    <n v="93330"/>
    <n v="87516"/>
    <n v="5814"/>
    <n v="290.7"/>
    <n v="5523.3"/>
  </r>
  <r>
    <n v="40950"/>
    <x v="2"/>
    <x v="1"/>
    <x v="0"/>
    <x v="0"/>
    <n v="20"/>
    <n v="2034"/>
    <n v="2160"/>
    <n v="40680"/>
    <n v="43200"/>
    <n v="43200"/>
    <n v="40680"/>
    <n v="2520"/>
    <n v="126"/>
    <n v="2394"/>
  </r>
  <r>
    <n v="40950"/>
    <x v="5"/>
    <x v="3"/>
    <x v="3"/>
    <x v="0"/>
    <n v="5"/>
    <n v="2196"/>
    <n v="2340"/>
    <n v="10980"/>
    <n v="11700"/>
    <n v="11700"/>
    <n v="10980"/>
    <n v="720"/>
    <n v="36"/>
    <n v="684"/>
  </r>
  <r>
    <n v="40950"/>
    <x v="2"/>
    <x v="1"/>
    <x v="6"/>
    <x v="0"/>
    <n v="14"/>
    <n v="3546"/>
    <n v="3780"/>
    <n v="49644"/>
    <n v="52920"/>
    <n v="52920"/>
    <n v="49644"/>
    <n v="3276"/>
    <n v="163.80000000000001"/>
    <n v="3112.2"/>
  </r>
  <r>
    <n v="40950"/>
    <x v="4"/>
    <x v="2"/>
    <x v="11"/>
    <x v="0"/>
    <n v="6"/>
    <n v="3546"/>
    <n v="3780"/>
    <n v="21276"/>
    <n v="22680"/>
    <n v="22680"/>
    <n v="21276"/>
    <n v="1404"/>
    <n v="70.2"/>
    <n v="1333.8"/>
  </r>
  <r>
    <n v="40951"/>
    <x v="0"/>
    <x v="0"/>
    <x v="15"/>
    <x v="1"/>
    <n v="22"/>
    <n v="7506"/>
    <n v="8100"/>
    <n v="165132"/>
    <n v="178200"/>
    <n v="178200"/>
    <n v="165132"/>
    <n v="13068"/>
    <n v="653.40000000000009"/>
    <n v="12414.6"/>
  </r>
  <r>
    <n v="40951"/>
    <x v="9"/>
    <x v="3"/>
    <x v="13"/>
    <x v="1"/>
    <n v="6"/>
    <n v="3924"/>
    <n v="4230"/>
    <n v="23544"/>
    <n v="25380"/>
    <n v="25380"/>
    <n v="23544"/>
    <n v="1836"/>
    <n v="91.800000000000011"/>
    <n v="1744.2"/>
  </r>
  <r>
    <n v="40951"/>
    <x v="0"/>
    <x v="0"/>
    <x v="10"/>
    <x v="0"/>
    <n v="6"/>
    <n v="4482"/>
    <n v="4770"/>
    <n v="26892"/>
    <n v="28620"/>
    <n v="28620"/>
    <n v="26892"/>
    <n v="1728"/>
    <n v="86.4"/>
    <n v="1641.6"/>
  </r>
  <r>
    <n v="40952"/>
    <x v="4"/>
    <x v="2"/>
    <x v="6"/>
    <x v="0"/>
    <n v="2"/>
    <n v="3546"/>
    <n v="3780"/>
    <n v="7092"/>
    <n v="7560"/>
    <n v="7560"/>
    <n v="7092"/>
    <n v="468"/>
    <n v="23.400000000000002"/>
    <n v="444.6"/>
  </r>
  <r>
    <n v="40952"/>
    <x v="4"/>
    <x v="2"/>
    <x v="12"/>
    <x v="0"/>
    <n v="24"/>
    <n v="3726"/>
    <n v="3960"/>
    <n v="89424"/>
    <n v="95040"/>
    <n v="95040"/>
    <n v="89424"/>
    <n v="5616"/>
    <n v="280.8"/>
    <n v="5335.2"/>
  </r>
  <r>
    <n v="40952"/>
    <x v="3"/>
    <x v="1"/>
    <x v="9"/>
    <x v="0"/>
    <n v="11"/>
    <n v="2106"/>
    <n v="2250"/>
    <n v="23166"/>
    <n v="24750"/>
    <n v="24750"/>
    <n v="23166"/>
    <n v="1584"/>
    <n v="79.2"/>
    <n v="1504.8"/>
  </r>
  <r>
    <n v="40952"/>
    <x v="0"/>
    <x v="0"/>
    <x v="6"/>
    <x v="0"/>
    <n v="10"/>
    <n v="3546"/>
    <n v="3780"/>
    <n v="35460"/>
    <n v="37800"/>
    <n v="37800"/>
    <n v="35460"/>
    <n v="2340"/>
    <n v="117"/>
    <n v="2223"/>
  </r>
  <r>
    <n v="40954"/>
    <x v="0"/>
    <x v="0"/>
    <x v="16"/>
    <x v="0"/>
    <n v="7"/>
    <n v="3384"/>
    <n v="3600"/>
    <n v="23688"/>
    <n v="25200"/>
    <n v="25200"/>
    <n v="23688"/>
    <n v="1512"/>
    <n v="75.600000000000009"/>
    <n v="1436.4"/>
  </r>
  <r>
    <n v="40954"/>
    <x v="5"/>
    <x v="3"/>
    <x v="9"/>
    <x v="0"/>
    <n v="22"/>
    <n v="2106"/>
    <n v="2250"/>
    <n v="46332"/>
    <n v="49500"/>
    <n v="49500"/>
    <n v="46332"/>
    <n v="3168"/>
    <n v="158.4"/>
    <n v="3009.6"/>
  </r>
  <r>
    <n v="40954"/>
    <x v="2"/>
    <x v="1"/>
    <x v="13"/>
    <x v="1"/>
    <n v="7"/>
    <n v="3924"/>
    <n v="4230"/>
    <n v="27468"/>
    <n v="29610"/>
    <n v="29610"/>
    <n v="27468"/>
    <n v="2142"/>
    <n v="107.10000000000001"/>
    <n v="2034.9"/>
  </r>
  <r>
    <n v="40955"/>
    <x v="4"/>
    <x v="2"/>
    <x v="1"/>
    <x v="1"/>
    <n v="18"/>
    <n v="3582"/>
    <n v="3870"/>
    <n v="64476"/>
    <n v="69660"/>
    <n v="69660"/>
    <n v="64476"/>
    <n v="5184"/>
    <n v="259.2"/>
    <n v="4924.8"/>
  </r>
  <r>
    <n v="40955"/>
    <x v="3"/>
    <x v="1"/>
    <x v="1"/>
    <x v="1"/>
    <n v="12"/>
    <n v="3582"/>
    <n v="3870"/>
    <n v="42984"/>
    <n v="46440"/>
    <n v="46440"/>
    <n v="42984"/>
    <n v="3456"/>
    <n v="172.8"/>
    <n v="3283.2"/>
  </r>
  <r>
    <n v="40956"/>
    <x v="4"/>
    <x v="2"/>
    <x v="12"/>
    <x v="0"/>
    <n v="19"/>
    <n v="3726"/>
    <n v="3960"/>
    <n v="70794"/>
    <n v="75240"/>
    <n v="75240"/>
    <n v="70794"/>
    <n v="4446"/>
    <n v="222.3"/>
    <n v="4223.7"/>
  </r>
  <r>
    <n v="40956"/>
    <x v="8"/>
    <x v="4"/>
    <x v="1"/>
    <x v="1"/>
    <n v="23"/>
    <n v="3582"/>
    <n v="3870"/>
    <n v="82386"/>
    <n v="89010"/>
    <n v="89010"/>
    <n v="82386"/>
    <n v="6624"/>
    <n v="331.20000000000005"/>
    <n v="6292.8"/>
  </r>
  <r>
    <n v="40957"/>
    <x v="7"/>
    <x v="4"/>
    <x v="14"/>
    <x v="0"/>
    <n v="3"/>
    <n v="2952"/>
    <n v="3150"/>
    <n v="8856"/>
    <n v="9450"/>
    <n v="9450"/>
    <n v="8856"/>
    <n v="594"/>
    <n v="29.700000000000003"/>
    <n v="564.29999999999995"/>
  </r>
  <r>
    <n v="40957"/>
    <x v="5"/>
    <x v="3"/>
    <x v="2"/>
    <x v="0"/>
    <n v="24"/>
    <n v="3978"/>
    <n v="4230"/>
    <n v="95472"/>
    <n v="101520"/>
    <n v="101520"/>
    <n v="95472"/>
    <n v="6048"/>
    <n v="302.40000000000003"/>
    <n v="5745.6"/>
  </r>
  <r>
    <n v="40957"/>
    <x v="7"/>
    <x v="4"/>
    <x v="0"/>
    <x v="0"/>
    <n v="25"/>
    <n v="2034"/>
    <n v="2160"/>
    <n v="50850"/>
    <n v="54000"/>
    <n v="54000"/>
    <n v="50850"/>
    <n v="3150"/>
    <n v="157.5"/>
    <n v="2992.5"/>
  </r>
  <r>
    <n v="40958"/>
    <x v="9"/>
    <x v="3"/>
    <x v="13"/>
    <x v="1"/>
    <n v="5"/>
    <n v="3924"/>
    <n v="4230"/>
    <n v="19620"/>
    <n v="21150"/>
    <n v="21150"/>
    <n v="19620"/>
    <n v="1530"/>
    <n v="76.5"/>
    <n v="1453.5"/>
  </r>
  <r>
    <n v="40958"/>
    <x v="2"/>
    <x v="1"/>
    <x v="5"/>
    <x v="0"/>
    <n v="2"/>
    <n v="5832"/>
    <n v="6210"/>
    <n v="11664"/>
    <n v="12420"/>
    <n v="12420"/>
    <n v="11664"/>
    <n v="756"/>
    <n v="37.800000000000004"/>
    <n v="718.2"/>
  </r>
  <r>
    <n v="40959"/>
    <x v="5"/>
    <x v="3"/>
    <x v="11"/>
    <x v="0"/>
    <n v="14"/>
    <n v="3546"/>
    <n v="3780"/>
    <n v="49644"/>
    <n v="52920"/>
    <n v="52920"/>
    <n v="49644"/>
    <n v="3276"/>
    <n v="163.80000000000001"/>
    <n v="3112.2"/>
  </r>
  <r>
    <n v="40959"/>
    <x v="1"/>
    <x v="0"/>
    <x v="0"/>
    <x v="0"/>
    <n v="6"/>
    <n v="2034"/>
    <n v="2160"/>
    <n v="12204"/>
    <n v="12960"/>
    <n v="12960"/>
    <n v="12204"/>
    <n v="756"/>
    <n v="37.800000000000004"/>
    <n v="718.2"/>
  </r>
  <r>
    <n v="40960"/>
    <x v="4"/>
    <x v="2"/>
    <x v="0"/>
    <x v="0"/>
    <n v="13"/>
    <n v="2034"/>
    <n v="2160"/>
    <n v="26442"/>
    <n v="28080"/>
    <n v="28080"/>
    <n v="26442"/>
    <n v="1638"/>
    <n v="81.900000000000006"/>
    <n v="1556.1"/>
  </r>
  <r>
    <n v="40961"/>
    <x v="6"/>
    <x v="2"/>
    <x v="4"/>
    <x v="0"/>
    <n v="4"/>
    <n v="3042"/>
    <n v="3240"/>
    <n v="12168"/>
    <n v="12960"/>
    <n v="12960"/>
    <n v="12168"/>
    <n v="792"/>
    <n v="39.6"/>
    <n v="752.4"/>
  </r>
  <r>
    <n v="40961"/>
    <x v="9"/>
    <x v="3"/>
    <x v="4"/>
    <x v="0"/>
    <n v="21"/>
    <n v="3042"/>
    <n v="3240"/>
    <n v="63882"/>
    <n v="68040"/>
    <n v="68040"/>
    <n v="63882"/>
    <n v="4158"/>
    <n v="207.9"/>
    <n v="3950.1"/>
  </r>
  <r>
    <n v="40961"/>
    <x v="6"/>
    <x v="2"/>
    <x v="12"/>
    <x v="0"/>
    <n v="16"/>
    <n v="3726"/>
    <n v="3960"/>
    <n v="59616"/>
    <n v="63360"/>
    <n v="63360"/>
    <n v="59616"/>
    <n v="3744"/>
    <n v="187.20000000000002"/>
    <n v="3556.8"/>
  </r>
  <r>
    <n v="40961"/>
    <x v="2"/>
    <x v="1"/>
    <x v="3"/>
    <x v="0"/>
    <n v="10"/>
    <n v="2196"/>
    <n v="2340"/>
    <n v="21960"/>
    <n v="23400"/>
    <n v="23400"/>
    <n v="21960"/>
    <n v="1440"/>
    <n v="72"/>
    <n v="1368"/>
  </r>
  <r>
    <n v="40963"/>
    <x v="2"/>
    <x v="1"/>
    <x v="10"/>
    <x v="0"/>
    <n v="3"/>
    <n v="4482"/>
    <n v="4770"/>
    <n v="13446"/>
    <n v="14310"/>
    <n v="14310"/>
    <n v="13446"/>
    <n v="864"/>
    <n v="43.2"/>
    <n v="820.8"/>
  </r>
  <r>
    <n v="40963"/>
    <x v="8"/>
    <x v="4"/>
    <x v="8"/>
    <x v="0"/>
    <n v="1"/>
    <n v="5148"/>
    <n v="5490"/>
    <n v="5148"/>
    <n v="5490"/>
    <n v="5490"/>
    <n v="5148"/>
    <n v="342"/>
    <n v="17.100000000000001"/>
    <n v="324.89999999999998"/>
  </r>
  <r>
    <n v="40964"/>
    <x v="8"/>
    <x v="4"/>
    <x v="2"/>
    <x v="0"/>
    <n v="13"/>
    <n v="3978"/>
    <n v="4230"/>
    <n v="51714"/>
    <n v="54990"/>
    <n v="54990"/>
    <n v="51714"/>
    <n v="3276"/>
    <n v="163.80000000000001"/>
    <n v="3112.2"/>
  </r>
  <r>
    <n v="40964"/>
    <x v="4"/>
    <x v="2"/>
    <x v="9"/>
    <x v="0"/>
    <n v="15"/>
    <n v="2106"/>
    <n v="2250"/>
    <n v="31590"/>
    <n v="33750"/>
    <n v="33750"/>
    <n v="31590"/>
    <n v="2160"/>
    <n v="108"/>
    <n v="2052"/>
  </r>
  <r>
    <n v="40964"/>
    <x v="8"/>
    <x v="4"/>
    <x v="2"/>
    <x v="0"/>
    <n v="5"/>
    <n v="3978"/>
    <n v="4230"/>
    <n v="19890"/>
    <n v="21150"/>
    <n v="21150"/>
    <n v="19890"/>
    <n v="1260"/>
    <n v="63"/>
    <n v="1197"/>
  </r>
  <r>
    <n v="40965"/>
    <x v="7"/>
    <x v="4"/>
    <x v="0"/>
    <x v="0"/>
    <n v="25"/>
    <n v="2034"/>
    <n v="2160"/>
    <n v="50850"/>
    <n v="54000"/>
    <n v="54000"/>
    <n v="50850"/>
    <n v="3150"/>
    <n v="157.5"/>
    <n v="2992.5"/>
  </r>
  <r>
    <n v="40965"/>
    <x v="0"/>
    <x v="0"/>
    <x v="7"/>
    <x v="0"/>
    <n v="8"/>
    <n v="2034"/>
    <n v="2160"/>
    <n v="19890"/>
    <n v="21150"/>
    <n v="17280"/>
    <n v="16272"/>
    <n v="1008"/>
    <n v="50.400000000000006"/>
    <n v="957.6"/>
  </r>
  <r>
    <n v="40965"/>
    <x v="0"/>
    <x v="0"/>
    <x v="11"/>
    <x v="0"/>
    <n v="21"/>
    <n v="3582"/>
    <n v="3870"/>
    <n v="21276"/>
    <n v="22680"/>
    <n v="81270"/>
    <n v="75222"/>
    <n v="6048"/>
    <n v="302.40000000000003"/>
    <n v="5745.6"/>
  </r>
  <r>
    <n v="40965"/>
    <x v="0"/>
    <x v="0"/>
    <x v="9"/>
    <x v="0"/>
    <n v="16"/>
    <n v="3978"/>
    <n v="4230"/>
    <n v="23166"/>
    <n v="24750"/>
    <n v="67680"/>
    <n v="63648"/>
    <n v="4032"/>
    <n v="201.60000000000002"/>
    <n v="3830.4"/>
  </r>
  <r>
    <n v="40966"/>
    <x v="5"/>
    <x v="3"/>
    <x v="11"/>
    <x v="0"/>
    <n v="23"/>
    <n v="2196"/>
    <n v="2340"/>
    <n v="31914"/>
    <n v="34020"/>
    <n v="53820"/>
    <n v="50508"/>
    <n v="3312"/>
    <n v="165.60000000000002"/>
    <n v="3146.4"/>
  </r>
  <r>
    <n v="40966"/>
    <x v="0"/>
    <x v="0"/>
    <x v="2"/>
    <x v="0"/>
    <n v="22"/>
    <n v="3978"/>
    <n v="4230"/>
    <n v="87516"/>
    <n v="93060"/>
    <n v="93060"/>
    <n v="87516"/>
    <n v="5544"/>
    <n v="277.2"/>
    <n v="5266.8"/>
  </r>
  <r>
    <n v="40967"/>
    <x v="6"/>
    <x v="2"/>
    <x v="2"/>
    <x v="0"/>
    <n v="13"/>
    <n v="3978"/>
    <n v="4230"/>
    <n v="43758"/>
    <n v="46530"/>
    <n v="54990"/>
    <n v="51714"/>
    <n v="3276"/>
    <n v="163.80000000000001"/>
    <n v="3112.2"/>
  </r>
  <r>
    <n v="40967"/>
    <x v="3"/>
    <x v="1"/>
    <x v="13"/>
    <x v="1"/>
    <n v="27"/>
    <n v="3042"/>
    <n v="3240"/>
    <n v="58860"/>
    <n v="63450"/>
    <n v="87480"/>
    <n v="82134"/>
    <n v="5346"/>
    <n v="267.3"/>
    <n v="5078.7"/>
  </r>
  <r>
    <n v="40968"/>
    <x v="0"/>
    <x v="0"/>
    <x v="9"/>
    <x v="0"/>
    <n v="27"/>
    <n v="3978"/>
    <n v="4230"/>
    <n v="52650"/>
    <n v="56250"/>
    <n v="114210"/>
    <n v="107406"/>
    <n v="6804"/>
    <n v="340.20000000000005"/>
    <n v="6463.8"/>
  </r>
  <r>
    <n v="40968"/>
    <x v="9"/>
    <x v="3"/>
    <x v="16"/>
    <x v="0"/>
    <n v="27"/>
    <n v="3978"/>
    <n v="4230"/>
    <n v="20304"/>
    <n v="21600"/>
    <n v="114210"/>
    <n v="107406"/>
    <n v="6804"/>
    <n v="340.20000000000005"/>
    <n v="6463.8"/>
  </r>
  <r>
    <n v="40969"/>
    <x v="1"/>
    <x v="0"/>
    <x v="8"/>
    <x v="0"/>
    <n v="27"/>
    <n v="5832"/>
    <n v="6210"/>
    <n v="61776"/>
    <n v="65880"/>
    <n v="167670"/>
    <n v="157464"/>
    <n v="10206"/>
    <n v="510.3"/>
    <n v="9695.7000000000007"/>
  </r>
  <r>
    <n v="40969"/>
    <x v="1"/>
    <x v="0"/>
    <x v="15"/>
    <x v="1"/>
    <n v="27"/>
    <n v="2196"/>
    <n v="2340"/>
    <n v="82566"/>
    <n v="89100"/>
    <n v="63180"/>
    <n v="59292"/>
    <n v="3888"/>
    <n v="194.4"/>
    <n v="3693.6"/>
  </r>
  <r>
    <n v="40970"/>
    <x v="3"/>
    <x v="1"/>
    <x v="4"/>
    <x v="0"/>
    <n v="27"/>
    <n v="3546"/>
    <n v="3780"/>
    <n v="24336"/>
    <n v="25920"/>
    <n v="102060"/>
    <n v="95742"/>
    <n v="6318"/>
    <n v="315.90000000000003"/>
    <n v="6002.1"/>
  </r>
  <r>
    <n v="40971"/>
    <x v="9"/>
    <x v="3"/>
    <x v="11"/>
    <x v="0"/>
    <n v="12"/>
    <n v="3582"/>
    <n v="3870"/>
    <n v="3546"/>
    <n v="3780"/>
    <n v="46440"/>
    <n v="42984"/>
    <n v="3456"/>
    <n v="172.8"/>
    <n v="3283.2"/>
  </r>
  <r>
    <n v="40971"/>
    <x v="2"/>
    <x v="1"/>
    <x v="13"/>
    <x v="1"/>
    <n v="18"/>
    <n v="3978"/>
    <n v="4230"/>
    <n v="19620"/>
    <n v="21150"/>
    <n v="76140"/>
    <n v="71604"/>
    <n v="4536"/>
    <n v="226.8"/>
    <n v="4309.2"/>
  </r>
  <r>
    <n v="40971"/>
    <x v="1"/>
    <x v="0"/>
    <x v="3"/>
    <x v="0"/>
    <n v="8"/>
    <n v="3978"/>
    <n v="4230"/>
    <n v="24156"/>
    <n v="25740"/>
    <n v="33840"/>
    <n v="31824"/>
    <n v="2016"/>
    <n v="100.80000000000001"/>
    <n v="1915.2"/>
  </r>
  <r>
    <n v="40971"/>
    <x v="3"/>
    <x v="1"/>
    <x v="4"/>
    <x v="0"/>
    <n v="21"/>
    <n v="2034"/>
    <n v="2160"/>
    <n v="30420"/>
    <n v="32400"/>
    <n v="45360"/>
    <n v="42714"/>
    <n v="2646"/>
    <n v="132.30000000000001"/>
    <n v="2513.6999999999998"/>
  </r>
  <r>
    <n v="40971"/>
    <x v="8"/>
    <x v="4"/>
    <x v="14"/>
    <x v="0"/>
    <n v="25"/>
    <n v="3042"/>
    <n v="3240"/>
    <n v="5904"/>
    <n v="6300"/>
    <n v="81000"/>
    <n v="76050"/>
    <n v="4950"/>
    <n v="247.5"/>
    <n v="4702.5"/>
  </r>
  <r>
    <n v="40972"/>
    <x v="3"/>
    <x v="1"/>
    <x v="5"/>
    <x v="0"/>
    <n v="12"/>
    <n v="5148"/>
    <n v="5490"/>
    <n v="64152"/>
    <n v="68310"/>
    <n v="65880"/>
    <n v="61776"/>
    <n v="4104"/>
    <n v="205.20000000000002"/>
    <n v="3898.8"/>
  </r>
  <r>
    <n v="40972"/>
    <x v="7"/>
    <x v="4"/>
    <x v="16"/>
    <x v="0"/>
    <n v="9"/>
    <n v="2106"/>
    <n v="2250"/>
    <n v="77832"/>
    <n v="82800"/>
    <n v="20250"/>
    <n v="18954"/>
    <n v="1296"/>
    <n v="64.8"/>
    <n v="1231.2"/>
  </r>
  <r>
    <n v="40972"/>
    <x v="0"/>
    <x v="0"/>
    <x v="0"/>
    <x v="0"/>
    <n v="23"/>
    <n v="4482"/>
    <n v="4770"/>
    <n v="28476"/>
    <n v="30240"/>
    <n v="109710"/>
    <n v="103086"/>
    <n v="6624"/>
    <n v="331.20000000000005"/>
    <n v="6292.8"/>
  </r>
  <r>
    <n v="40973"/>
    <x v="9"/>
    <x v="3"/>
    <x v="16"/>
    <x v="0"/>
    <n v="23"/>
    <n v="3546"/>
    <n v="3780"/>
    <n v="57528"/>
    <n v="61200"/>
    <n v="86940"/>
    <n v="81558"/>
    <n v="5382"/>
    <n v="269.10000000000002"/>
    <n v="5112.8999999999996"/>
  </r>
  <r>
    <n v="40973"/>
    <x v="3"/>
    <x v="1"/>
    <x v="10"/>
    <x v="0"/>
    <n v="20"/>
    <n v="4482"/>
    <n v="4770"/>
    <n v="31374"/>
    <n v="33390"/>
    <n v="95400"/>
    <n v="89640"/>
    <n v="5760"/>
    <n v="288"/>
    <n v="5472"/>
  </r>
  <r>
    <n v="40973"/>
    <x v="3"/>
    <x v="1"/>
    <x v="6"/>
    <x v="0"/>
    <n v="25"/>
    <n v="4482"/>
    <n v="4770"/>
    <n v="70920"/>
    <n v="75600"/>
    <n v="119250"/>
    <n v="112050"/>
    <n v="7200"/>
    <n v="360"/>
    <n v="6840"/>
  </r>
  <r>
    <n v="40973"/>
    <x v="0"/>
    <x v="0"/>
    <x v="11"/>
    <x v="0"/>
    <n v="4"/>
    <n v="2034"/>
    <n v="2160"/>
    <n v="53190"/>
    <n v="56700"/>
    <n v="8640"/>
    <n v="8136"/>
    <n v="504"/>
    <n v="25.200000000000003"/>
    <n v="478.8"/>
  </r>
  <r>
    <n v="40973"/>
    <x v="2"/>
    <x v="1"/>
    <x v="11"/>
    <x v="0"/>
    <n v="24"/>
    <n v="3978"/>
    <n v="4230"/>
    <n v="85104"/>
    <n v="90720"/>
    <n v="101520"/>
    <n v="95472"/>
    <n v="6048"/>
    <n v="302.40000000000003"/>
    <n v="5745.6"/>
  </r>
  <r>
    <n v="40974"/>
    <x v="3"/>
    <x v="1"/>
    <x v="6"/>
    <x v="0"/>
    <n v="24"/>
    <n v="5832"/>
    <n v="6210"/>
    <n v="74466"/>
    <n v="79380"/>
    <n v="149040"/>
    <n v="139968"/>
    <n v="9072"/>
    <n v="453.6"/>
    <n v="8618.4"/>
  </r>
  <r>
    <n v="40974"/>
    <x v="8"/>
    <x v="4"/>
    <x v="8"/>
    <x v="0"/>
    <n v="16"/>
    <n v="3978"/>
    <n v="4230"/>
    <n v="66924"/>
    <n v="71370"/>
    <n v="67680"/>
    <n v="63648"/>
    <n v="4032"/>
    <n v="201.60000000000002"/>
    <n v="3830.4"/>
  </r>
  <r>
    <n v="40975"/>
    <x v="4"/>
    <x v="2"/>
    <x v="7"/>
    <x v="0"/>
    <n v="6"/>
    <n v="3978"/>
    <n v="4230"/>
    <n v="67626"/>
    <n v="71910"/>
    <n v="25380"/>
    <n v="23868"/>
    <n v="1512"/>
    <n v="75.600000000000009"/>
    <n v="1436.4"/>
  </r>
  <r>
    <n v="40975"/>
    <x v="5"/>
    <x v="3"/>
    <x v="11"/>
    <x v="0"/>
    <n v="4"/>
    <n v="5148"/>
    <n v="5490"/>
    <n v="88650"/>
    <n v="94500"/>
    <n v="21960"/>
    <n v="20592"/>
    <n v="1368"/>
    <n v="68.400000000000006"/>
    <n v="1299.5999999999999"/>
  </r>
  <r>
    <n v="40975"/>
    <x v="2"/>
    <x v="1"/>
    <x v="0"/>
    <x v="0"/>
    <n v="24"/>
    <n v="5832"/>
    <n v="6210"/>
    <n v="50850"/>
    <n v="54000"/>
    <n v="149040"/>
    <n v="139968"/>
    <n v="9072"/>
    <n v="453.6"/>
    <n v="8618.4"/>
  </r>
  <r>
    <n v="40975"/>
    <x v="6"/>
    <x v="2"/>
    <x v="13"/>
    <x v="1"/>
    <n v="21"/>
    <n v="2034"/>
    <n v="2160"/>
    <n v="35316"/>
    <n v="38070"/>
    <n v="45360"/>
    <n v="42714"/>
    <n v="2646"/>
    <n v="132.30000000000001"/>
    <n v="2513.6999999999998"/>
  </r>
  <r>
    <n v="40975"/>
    <x v="1"/>
    <x v="0"/>
    <x v="14"/>
    <x v="0"/>
    <n v="13"/>
    <n v="5832"/>
    <n v="6210"/>
    <n v="56088"/>
    <n v="59850"/>
    <n v="80730"/>
    <n v="75816"/>
    <n v="4914"/>
    <n v="245.70000000000002"/>
    <n v="4668.3"/>
  </r>
  <r>
    <n v="40975"/>
    <x v="1"/>
    <x v="0"/>
    <x v="9"/>
    <x v="0"/>
    <n v="2"/>
    <n v="3546"/>
    <n v="3780"/>
    <n v="4212"/>
    <n v="4500"/>
    <n v="7560"/>
    <n v="7092"/>
    <n v="468"/>
    <n v="23.400000000000002"/>
    <n v="444.6"/>
  </r>
  <r>
    <n v="40976"/>
    <x v="3"/>
    <x v="1"/>
    <x v="15"/>
    <x v="1"/>
    <n v="20"/>
    <n v="3726"/>
    <n v="3960"/>
    <n v="187650"/>
    <n v="202500"/>
    <n v="79200"/>
    <n v="74520"/>
    <n v="4680"/>
    <n v="234"/>
    <n v="4446"/>
  </r>
  <r>
    <n v="40976"/>
    <x v="0"/>
    <x v="0"/>
    <x v="5"/>
    <x v="0"/>
    <n v="21"/>
    <n v="3978"/>
    <n v="4230"/>
    <n v="99144"/>
    <n v="105570"/>
    <n v="88830"/>
    <n v="83538"/>
    <n v="5292"/>
    <n v="264.60000000000002"/>
    <n v="5027.3999999999996"/>
  </r>
  <r>
    <n v="40976"/>
    <x v="9"/>
    <x v="3"/>
    <x v="15"/>
    <x v="1"/>
    <n v="12"/>
    <n v="3042"/>
    <n v="3240"/>
    <n v="45036"/>
    <n v="48600"/>
    <n v="38880"/>
    <n v="36504"/>
    <n v="2376"/>
    <n v="118.80000000000001"/>
    <n v="2257.1999999999998"/>
  </r>
  <r>
    <n v="40976"/>
    <x v="0"/>
    <x v="0"/>
    <x v="4"/>
    <x v="0"/>
    <n v="23"/>
    <n v="3546"/>
    <n v="3780"/>
    <n v="42588"/>
    <n v="45360"/>
    <n v="86940"/>
    <n v="81558"/>
    <n v="5382"/>
    <n v="269.10000000000002"/>
    <n v="5112.8999999999996"/>
  </r>
  <r>
    <n v="40977"/>
    <x v="1"/>
    <x v="0"/>
    <x v="10"/>
    <x v="0"/>
    <n v="23"/>
    <n v="4482"/>
    <n v="4770"/>
    <n v="44820"/>
    <n v="47700"/>
    <n v="109710"/>
    <n v="103086"/>
    <n v="6624"/>
    <n v="331.20000000000005"/>
    <n v="6292.8"/>
  </r>
  <r>
    <n v="40977"/>
    <x v="7"/>
    <x v="4"/>
    <x v="0"/>
    <x v="0"/>
    <n v="24"/>
    <n v="3924"/>
    <n v="4230"/>
    <n v="26442"/>
    <n v="28080"/>
    <n v="101520"/>
    <n v="94176"/>
    <n v="7344"/>
    <n v="367.20000000000005"/>
    <n v="6976.8"/>
  </r>
  <r>
    <n v="40977"/>
    <x v="4"/>
    <x v="2"/>
    <x v="3"/>
    <x v="0"/>
    <n v="25"/>
    <n v="2952"/>
    <n v="3150"/>
    <n v="39528"/>
    <n v="42120"/>
    <n v="78750"/>
    <n v="73800"/>
    <n v="4950"/>
    <n v="247.5"/>
    <n v="4702.5"/>
  </r>
  <r>
    <n v="40977"/>
    <x v="8"/>
    <x v="4"/>
    <x v="1"/>
    <x v="1"/>
    <n v="17"/>
    <n v="3726"/>
    <n v="3960"/>
    <n v="21492"/>
    <n v="23220"/>
    <n v="67320"/>
    <n v="63342"/>
    <n v="3978"/>
    <n v="198.9"/>
    <n v="3779.1"/>
  </r>
  <r>
    <n v="40978"/>
    <x v="2"/>
    <x v="1"/>
    <x v="3"/>
    <x v="0"/>
    <n v="21"/>
    <n v="3978"/>
    <n v="4230"/>
    <n v="48312"/>
    <n v="51480"/>
    <n v="88830"/>
    <n v="83538"/>
    <n v="5292"/>
    <n v="264.60000000000002"/>
    <n v="5027.3999999999996"/>
  </r>
  <r>
    <n v="40978"/>
    <x v="5"/>
    <x v="3"/>
    <x v="8"/>
    <x v="0"/>
    <n v="9"/>
    <n v="3726"/>
    <n v="3960"/>
    <n v="15444"/>
    <n v="16470"/>
    <n v="35640"/>
    <n v="33534"/>
    <n v="2106"/>
    <n v="105.30000000000001"/>
    <n v="2000.7"/>
  </r>
  <r>
    <n v="40978"/>
    <x v="9"/>
    <x v="3"/>
    <x v="15"/>
    <x v="1"/>
    <n v="11"/>
    <n v="4482"/>
    <n v="4770"/>
    <n v="82566"/>
    <n v="89100"/>
    <n v="52470"/>
    <n v="49302"/>
    <n v="3168"/>
    <n v="158.4"/>
    <n v="3009.6"/>
  </r>
  <r>
    <n v="40978"/>
    <x v="4"/>
    <x v="2"/>
    <x v="12"/>
    <x v="0"/>
    <n v="4"/>
    <n v="3582"/>
    <n v="3870"/>
    <n v="52164"/>
    <n v="55440"/>
    <n v="15480"/>
    <n v="14328"/>
    <n v="1152"/>
    <n v="57.6"/>
    <n v="1094.4000000000001"/>
  </r>
  <r>
    <n v="40978"/>
    <x v="1"/>
    <x v="0"/>
    <x v="4"/>
    <x v="0"/>
    <n v="22"/>
    <n v="4482"/>
    <n v="4770"/>
    <n v="57798"/>
    <n v="61560"/>
    <n v="104940"/>
    <n v="98604"/>
    <n v="6336"/>
    <n v="316.8"/>
    <n v="6019.2"/>
  </r>
  <r>
    <n v="40979"/>
    <x v="5"/>
    <x v="3"/>
    <x v="15"/>
    <x v="1"/>
    <n v="15"/>
    <n v="3924"/>
    <n v="4230"/>
    <n v="120096"/>
    <n v="129600"/>
    <n v="63450"/>
    <n v="58860"/>
    <n v="4590"/>
    <n v="229.5"/>
    <n v="4360.5"/>
  </r>
  <r>
    <n v="40979"/>
    <x v="2"/>
    <x v="1"/>
    <x v="15"/>
    <x v="1"/>
    <n v="23"/>
    <n v="7506"/>
    <n v="8100"/>
    <n v="7506"/>
    <n v="8100"/>
    <n v="186300"/>
    <n v="172638"/>
    <n v="13662"/>
    <n v="683.1"/>
    <n v="12978.9"/>
  </r>
  <r>
    <n v="40979"/>
    <x v="3"/>
    <x v="1"/>
    <x v="13"/>
    <x v="1"/>
    <n v="9"/>
    <n v="3546"/>
    <n v="3780"/>
    <n v="47088"/>
    <n v="50760"/>
    <n v="34020"/>
    <n v="31914"/>
    <n v="2106"/>
    <n v="105.30000000000001"/>
    <n v="2000.7"/>
  </r>
  <r>
    <n v="40979"/>
    <x v="4"/>
    <x v="2"/>
    <x v="12"/>
    <x v="0"/>
    <n v="7"/>
    <n v="3042"/>
    <n v="3240"/>
    <n v="89424"/>
    <n v="95040"/>
    <n v="22680"/>
    <n v="21294"/>
    <n v="1386"/>
    <n v="69.3"/>
    <n v="1316.7"/>
  </r>
  <r>
    <n v="40979"/>
    <x v="0"/>
    <x v="0"/>
    <x v="9"/>
    <x v="0"/>
    <n v="25"/>
    <n v="3042"/>
    <n v="3240"/>
    <n v="44226"/>
    <n v="47250"/>
    <n v="81000"/>
    <n v="76050"/>
    <n v="4950"/>
    <n v="247.5"/>
    <n v="4702.5"/>
  </r>
  <r>
    <n v="40979"/>
    <x v="5"/>
    <x v="3"/>
    <x v="0"/>
    <x v="0"/>
    <n v="10"/>
    <n v="3978"/>
    <n v="4230"/>
    <n v="10170"/>
    <n v="10800"/>
    <n v="42300"/>
    <n v="39780"/>
    <n v="2520"/>
    <n v="126"/>
    <n v="2394"/>
  </r>
  <r>
    <n v="40979"/>
    <x v="2"/>
    <x v="1"/>
    <x v="14"/>
    <x v="0"/>
    <n v="8"/>
    <n v="5148"/>
    <n v="5490"/>
    <n v="8856"/>
    <n v="9450"/>
    <n v="43920"/>
    <n v="41184"/>
    <n v="2736"/>
    <n v="136.80000000000001"/>
    <n v="2599.1999999999998"/>
  </r>
  <r>
    <n v="40980"/>
    <x v="6"/>
    <x v="2"/>
    <x v="12"/>
    <x v="0"/>
    <n v="18"/>
    <n v="3042"/>
    <n v="3240"/>
    <n v="74520"/>
    <n v="79200"/>
    <n v="58320"/>
    <n v="54756"/>
    <n v="3564"/>
    <n v="178.20000000000002"/>
    <n v="3385.8"/>
  </r>
  <r>
    <n v="40980"/>
    <x v="7"/>
    <x v="4"/>
    <x v="5"/>
    <x v="0"/>
    <n v="8"/>
    <n v="5148"/>
    <n v="5490"/>
    <n v="110808"/>
    <n v="117990"/>
    <n v="43920"/>
    <n v="41184"/>
    <n v="2736"/>
    <n v="136.80000000000001"/>
    <n v="2599.1999999999998"/>
  </r>
  <r>
    <n v="40980"/>
    <x v="6"/>
    <x v="2"/>
    <x v="5"/>
    <x v="0"/>
    <n v="25"/>
    <n v="7506"/>
    <n v="8100"/>
    <n v="134136"/>
    <n v="142830"/>
    <n v="202500"/>
    <n v="187650"/>
    <n v="14850"/>
    <n v="742.5"/>
    <n v="14107.5"/>
  </r>
  <r>
    <n v="40980"/>
    <x v="5"/>
    <x v="3"/>
    <x v="12"/>
    <x v="0"/>
    <n v="7"/>
    <n v="3042"/>
    <n v="3240"/>
    <n v="29808"/>
    <n v="31680"/>
    <n v="22680"/>
    <n v="21294"/>
    <n v="1386"/>
    <n v="69.3"/>
    <n v="1316.7"/>
  </r>
  <r>
    <n v="40981"/>
    <x v="7"/>
    <x v="4"/>
    <x v="14"/>
    <x v="0"/>
    <n v="17"/>
    <n v="3978"/>
    <n v="4230"/>
    <n v="67896"/>
    <n v="72450"/>
    <n v="71910"/>
    <n v="67626"/>
    <n v="4284"/>
    <n v="214.20000000000002"/>
    <n v="4069.8"/>
  </r>
  <r>
    <n v="40981"/>
    <x v="6"/>
    <x v="2"/>
    <x v="2"/>
    <x v="0"/>
    <n v="3"/>
    <n v="2952"/>
    <n v="3150"/>
    <n v="67626"/>
    <n v="71910"/>
    <n v="9450"/>
    <n v="8856"/>
    <n v="594"/>
    <n v="29.700000000000003"/>
    <n v="564.29999999999995"/>
  </r>
  <r>
    <n v="40981"/>
    <x v="5"/>
    <x v="3"/>
    <x v="1"/>
    <x v="1"/>
    <n v="13"/>
    <n v="2034"/>
    <n v="2160"/>
    <n v="68058"/>
    <n v="73530"/>
    <n v="28080"/>
    <n v="26442"/>
    <n v="1638"/>
    <n v="81.900000000000006"/>
    <n v="1556.1"/>
  </r>
  <r>
    <n v="40983"/>
    <x v="5"/>
    <x v="3"/>
    <x v="8"/>
    <x v="0"/>
    <n v="17"/>
    <n v="3582"/>
    <n v="3870"/>
    <n v="97812"/>
    <n v="104310"/>
    <n v="65790"/>
    <n v="60894"/>
    <n v="4896"/>
    <n v="244.8"/>
    <n v="4651.2"/>
  </r>
  <r>
    <n v="40983"/>
    <x v="0"/>
    <x v="0"/>
    <x v="5"/>
    <x v="0"/>
    <n v="22"/>
    <n v="3978"/>
    <n v="4230"/>
    <n v="139968"/>
    <n v="149040"/>
    <n v="93060"/>
    <n v="87516"/>
    <n v="5544"/>
    <n v="277.2"/>
    <n v="5266.8"/>
  </r>
  <r>
    <n v="40983"/>
    <x v="0"/>
    <x v="0"/>
    <x v="1"/>
    <x v="1"/>
    <n v="23"/>
    <n v="2196"/>
    <n v="2340"/>
    <n v="46566"/>
    <n v="50310"/>
    <n v="53820"/>
    <n v="50508"/>
    <n v="3312"/>
    <n v="165.60000000000002"/>
    <n v="3146.4"/>
  </r>
  <r>
    <n v="40983"/>
    <x v="8"/>
    <x v="4"/>
    <x v="5"/>
    <x v="0"/>
    <n v="1"/>
    <n v="2034"/>
    <n v="2160"/>
    <n v="134136"/>
    <n v="142830"/>
    <n v="2160"/>
    <n v="2034"/>
    <n v="126"/>
    <n v="6.3000000000000007"/>
    <n v="119.7"/>
  </r>
  <r>
    <n v="40983"/>
    <x v="3"/>
    <x v="1"/>
    <x v="10"/>
    <x v="0"/>
    <n v="25"/>
    <n v="5148"/>
    <n v="5490"/>
    <n v="17928"/>
    <n v="19080"/>
    <n v="137250"/>
    <n v="128700"/>
    <n v="8550"/>
    <n v="427.5"/>
    <n v="8122.5"/>
  </r>
  <r>
    <n v="40983"/>
    <x v="1"/>
    <x v="0"/>
    <x v="1"/>
    <x v="1"/>
    <n v="22"/>
    <n v="3384"/>
    <n v="3600"/>
    <n v="17910"/>
    <n v="19350"/>
    <n v="79200"/>
    <n v="74448"/>
    <n v="4752"/>
    <n v="237.60000000000002"/>
    <n v="4514.3999999999996"/>
  </r>
  <r>
    <n v="40984"/>
    <x v="8"/>
    <x v="4"/>
    <x v="4"/>
    <x v="0"/>
    <n v="2"/>
    <n v="3978"/>
    <n v="4230"/>
    <n v="69966"/>
    <n v="74520"/>
    <n v="8460"/>
    <n v="7956"/>
    <n v="504"/>
    <n v="25.200000000000003"/>
    <n v="478.8"/>
  </r>
  <r>
    <n v="40984"/>
    <x v="7"/>
    <x v="4"/>
    <x v="3"/>
    <x v="0"/>
    <n v="11"/>
    <n v="3582"/>
    <n v="3870"/>
    <n v="4392"/>
    <n v="4680"/>
    <n v="42570"/>
    <n v="39402"/>
    <n v="3168"/>
    <n v="158.4"/>
    <n v="3009.6"/>
  </r>
  <r>
    <n v="40985"/>
    <x v="8"/>
    <x v="4"/>
    <x v="7"/>
    <x v="0"/>
    <n v="11"/>
    <n v="3546"/>
    <n v="3780"/>
    <n v="19890"/>
    <n v="21150"/>
    <n v="41580"/>
    <n v="39006"/>
    <n v="2574"/>
    <n v="128.70000000000002"/>
    <n v="2445.3000000000002"/>
  </r>
  <r>
    <n v="40985"/>
    <x v="4"/>
    <x v="2"/>
    <x v="8"/>
    <x v="0"/>
    <n v="1"/>
    <n v="7506"/>
    <n v="8100"/>
    <n v="128700"/>
    <n v="137250"/>
    <n v="8100"/>
    <n v="7506"/>
    <n v="594"/>
    <n v="29.700000000000003"/>
    <n v="564.29999999999995"/>
  </r>
  <r>
    <n v="40985"/>
    <x v="0"/>
    <x v="0"/>
    <x v="14"/>
    <x v="0"/>
    <n v="14"/>
    <n v="3978"/>
    <n v="4230"/>
    <n v="32472"/>
    <n v="34650"/>
    <n v="59220"/>
    <n v="55692"/>
    <n v="3528"/>
    <n v="176.4"/>
    <n v="3351.6"/>
  </r>
  <r>
    <n v="40986"/>
    <x v="3"/>
    <x v="1"/>
    <x v="9"/>
    <x v="0"/>
    <n v="11"/>
    <n v="2034"/>
    <n v="2160"/>
    <n v="31590"/>
    <n v="33750"/>
    <n v="23760"/>
    <n v="22374"/>
    <n v="1386"/>
    <n v="69.3"/>
    <n v="1316.7"/>
  </r>
  <r>
    <n v="40986"/>
    <x v="9"/>
    <x v="3"/>
    <x v="14"/>
    <x v="0"/>
    <n v="8"/>
    <n v="2952"/>
    <n v="3150"/>
    <n v="67896"/>
    <n v="72450"/>
    <n v="25200"/>
    <n v="23616"/>
    <n v="1584"/>
    <n v="79.2"/>
    <n v="1504.8"/>
  </r>
  <r>
    <n v="40987"/>
    <x v="4"/>
    <x v="2"/>
    <x v="11"/>
    <x v="0"/>
    <n v="1"/>
    <n v="3546"/>
    <n v="3780"/>
    <n v="39006"/>
    <n v="41580"/>
    <n v="3780"/>
    <n v="3546"/>
    <n v="234"/>
    <n v="11.700000000000001"/>
    <n v="222.3"/>
  </r>
  <r>
    <n v="40987"/>
    <x v="3"/>
    <x v="1"/>
    <x v="4"/>
    <x v="0"/>
    <n v="24"/>
    <n v="3546"/>
    <n v="3780"/>
    <n v="63882"/>
    <n v="68040"/>
    <n v="90720"/>
    <n v="85104"/>
    <n v="5616"/>
    <n v="280.8"/>
    <n v="5335.2"/>
  </r>
  <r>
    <n v="40987"/>
    <x v="3"/>
    <x v="1"/>
    <x v="12"/>
    <x v="0"/>
    <n v="15"/>
    <n v="3978"/>
    <n v="4230"/>
    <n v="59616"/>
    <n v="63360"/>
    <n v="63450"/>
    <n v="59670"/>
    <n v="3780"/>
    <n v="189"/>
    <n v="3591"/>
  </r>
  <r>
    <n v="40988"/>
    <x v="8"/>
    <x v="4"/>
    <x v="12"/>
    <x v="0"/>
    <n v="20"/>
    <n v="3546"/>
    <n v="3780"/>
    <n v="29808"/>
    <n v="31680"/>
    <n v="75600"/>
    <n v="70920"/>
    <n v="4680"/>
    <n v="234"/>
    <n v="4446"/>
  </r>
  <r>
    <n v="40988"/>
    <x v="2"/>
    <x v="1"/>
    <x v="4"/>
    <x v="0"/>
    <n v="1"/>
    <n v="5148"/>
    <n v="5490"/>
    <n v="48672"/>
    <n v="51840"/>
    <n v="5490"/>
    <n v="5148"/>
    <n v="342"/>
    <n v="17.100000000000001"/>
    <n v="324.89999999999998"/>
  </r>
  <r>
    <n v="40989"/>
    <x v="7"/>
    <x v="4"/>
    <x v="5"/>
    <x v="0"/>
    <n v="5"/>
    <n v="2196"/>
    <n v="2340"/>
    <n v="17496"/>
    <n v="18630"/>
    <n v="11700"/>
    <n v="10980"/>
    <n v="720"/>
    <n v="36"/>
    <n v="684"/>
  </r>
  <r>
    <n v="40989"/>
    <x v="5"/>
    <x v="3"/>
    <x v="7"/>
    <x v="0"/>
    <n v="2"/>
    <n v="3924"/>
    <n v="4230"/>
    <n v="71604"/>
    <n v="76140"/>
    <n v="8460"/>
    <n v="7848"/>
    <n v="612"/>
    <n v="30.6"/>
    <n v="581.4"/>
  </r>
  <r>
    <n v="40989"/>
    <x v="5"/>
    <x v="3"/>
    <x v="16"/>
    <x v="0"/>
    <n v="15"/>
    <n v="3978"/>
    <n v="4230"/>
    <n v="64296"/>
    <n v="68400"/>
    <n v="63450"/>
    <n v="59670"/>
    <n v="3780"/>
    <n v="189"/>
    <n v="3591"/>
  </r>
  <r>
    <n v="40989"/>
    <x v="2"/>
    <x v="1"/>
    <x v="12"/>
    <x v="0"/>
    <n v="24"/>
    <n v="2106"/>
    <n v="2250"/>
    <n v="48438"/>
    <n v="51480"/>
    <n v="54000"/>
    <n v="50544"/>
    <n v="3456"/>
    <n v="172.8"/>
    <n v="3283.2"/>
  </r>
  <r>
    <n v="40989"/>
    <x v="9"/>
    <x v="3"/>
    <x v="14"/>
    <x v="0"/>
    <n v="23"/>
    <n v="5148"/>
    <n v="5490"/>
    <n v="8856"/>
    <n v="9450"/>
    <n v="126270"/>
    <n v="118404"/>
    <n v="7866"/>
    <n v="393.3"/>
    <n v="7472.7"/>
  </r>
  <r>
    <n v="40990"/>
    <x v="4"/>
    <x v="2"/>
    <x v="8"/>
    <x v="0"/>
    <n v="20"/>
    <n v="3546"/>
    <n v="3780"/>
    <n v="72072"/>
    <n v="76860"/>
    <n v="75600"/>
    <n v="70920"/>
    <n v="4680"/>
    <n v="234"/>
    <n v="4446"/>
  </r>
  <r>
    <n v="40990"/>
    <x v="1"/>
    <x v="0"/>
    <x v="0"/>
    <x v="0"/>
    <n v="23"/>
    <n v="3546"/>
    <n v="3780"/>
    <n v="36612"/>
    <n v="38880"/>
    <n v="86940"/>
    <n v="81558"/>
    <n v="5382"/>
    <n v="269.10000000000002"/>
    <n v="5112.8999999999996"/>
  </r>
  <r>
    <n v="40991"/>
    <x v="9"/>
    <x v="3"/>
    <x v="7"/>
    <x v="0"/>
    <n v="22"/>
    <n v="5148"/>
    <n v="5490"/>
    <n v="87516"/>
    <n v="93060"/>
    <n v="120780"/>
    <n v="113256"/>
    <n v="7524"/>
    <n v="376.20000000000005"/>
    <n v="7147.8"/>
  </r>
  <r>
    <n v="40991"/>
    <x v="7"/>
    <x v="4"/>
    <x v="9"/>
    <x v="0"/>
    <n v="10"/>
    <n v="3384"/>
    <n v="3600"/>
    <n v="52650"/>
    <n v="56250"/>
    <n v="36000"/>
    <n v="33840"/>
    <n v="2160"/>
    <n v="108"/>
    <n v="2052"/>
  </r>
  <r>
    <n v="40991"/>
    <x v="3"/>
    <x v="1"/>
    <x v="15"/>
    <x v="1"/>
    <n v="5"/>
    <n v="3042"/>
    <n v="3240"/>
    <n v="7506"/>
    <n v="8100"/>
    <n v="16200"/>
    <n v="15210"/>
    <n v="990"/>
    <n v="49.5"/>
    <n v="940.5"/>
  </r>
  <r>
    <n v="40991"/>
    <x v="5"/>
    <x v="3"/>
    <x v="8"/>
    <x v="0"/>
    <n v="12"/>
    <n v="3978"/>
    <n v="4230"/>
    <n v="30888"/>
    <n v="32940"/>
    <n v="50760"/>
    <n v="47736"/>
    <n v="3024"/>
    <n v="151.20000000000002"/>
    <n v="2872.8"/>
  </r>
  <r>
    <n v="40991"/>
    <x v="7"/>
    <x v="4"/>
    <x v="5"/>
    <x v="0"/>
    <n v="19"/>
    <n v="3978"/>
    <n v="4230"/>
    <n v="46656"/>
    <n v="49680"/>
    <n v="80370"/>
    <n v="75582"/>
    <n v="4788"/>
    <n v="239.4"/>
    <n v="4548.6000000000004"/>
  </r>
  <r>
    <n v="40991"/>
    <x v="4"/>
    <x v="2"/>
    <x v="3"/>
    <x v="0"/>
    <n v="18"/>
    <n v="3924"/>
    <n v="4230"/>
    <n v="43920"/>
    <n v="46800"/>
    <n v="76140"/>
    <n v="70632"/>
    <n v="5508"/>
    <n v="275.40000000000003"/>
    <n v="5232.6000000000004"/>
  </r>
  <r>
    <n v="40991"/>
    <x v="9"/>
    <x v="3"/>
    <x v="7"/>
    <x v="0"/>
    <n v="1"/>
    <n v="2952"/>
    <n v="3150"/>
    <n v="3978"/>
    <n v="4230"/>
    <n v="3150"/>
    <n v="2952"/>
    <n v="198"/>
    <n v="9.9"/>
    <n v="188.1"/>
  </r>
  <r>
    <n v="40991"/>
    <x v="2"/>
    <x v="1"/>
    <x v="11"/>
    <x v="0"/>
    <n v="15"/>
    <n v="3042"/>
    <n v="3240"/>
    <n v="35460"/>
    <n v="37800"/>
    <n v="48600"/>
    <n v="45630"/>
    <n v="2970"/>
    <n v="148.5"/>
    <n v="2821.5"/>
  </r>
  <r>
    <n v="40992"/>
    <x v="8"/>
    <x v="4"/>
    <x v="14"/>
    <x v="0"/>
    <n v="4"/>
    <n v="3978"/>
    <n v="4230"/>
    <n v="8856"/>
    <n v="9450"/>
    <n v="16920"/>
    <n v="15912"/>
    <n v="1008"/>
    <n v="50.400000000000006"/>
    <n v="957.6"/>
  </r>
  <r>
    <n v="40993"/>
    <x v="2"/>
    <x v="1"/>
    <x v="3"/>
    <x v="0"/>
    <n v="16"/>
    <n v="2106"/>
    <n v="2250"/>
    <n v="26352"/>
    <n v="28080"/>
    <n v="36000"/>
    <n v="33696"/>
    <n v="2304"/>
    <n v="115.2"/>
    <n v="2188.8000000000002"/>
  </r>
  <r>
    <n v="40994"/>
    <x v="1"/>
    <x v="0"/>
    <x v="16"/>
    <x v="0"/>
    <n v="10"/>
    <n v="2034"/>
    <n v="2160"/>
    <n v="50760"/>
    <n v="54000"/>
    <n v="21600"/>
    <n v="20340"/>
    <n v="1260"/>
    <n v="63"/>
    <n v="1197"/>
  </r>
  <r>
    <n v="40994"/>
    <x v="4"/>
    <x v="2"/>
    <x v="3"/>
    <x v="0"/>
    <n v="21"/>
    <n v="4482"/>
    <n v="4770"/>
    <n v="32940"/>
    <n v="35100"/>
    <n v="100170"/>
    <n v="94122"/>
    <n v="6048"/>
    <n v="302.40000000000003"/>
    <n v="5745.6"/>
  </r>
  <r>
    <n v="40995"/>
    <x v="1"/>
    <x v="0"/>
    <x v="13"/>
    <x v="1"/>
    <n v="7"/>
    <n v="3726"/>
    <n v="3960"/>
    <n v="66708"/>
    <n v="71910"/>
    <n v="27720"/>
    <n v="26082"/>
    <n v="1638"/>
    <n v="81.900000000000006"/>
    <n v="1556.1"/>
  </r>
  <r>
    <n v="40996"/>
    <x v="1"/>
    <x v="0"/>
    <x v="15"/>
    <x v="1"/>
    <n v="22"/>
    <n v="2952"/>
    <n v="3150"/>
    <n v="165132"/>
    <n v="178200"/>
    <n v="69300"/>
    <n v="64944"/>
    <n v="4356"/>
    <n v="217.8"/>
    <n v="4138.2"/>
  </r>
  <r>
    <n v="40996"/>
    <x v="0"/>
    <x v="0"/>
    <x v="13"/>
    <x v="1"/>
    <n v="15"/>
    <n v="3384"/>
    <n v="3600"/>
    <n v="7848"/>
    <n v="8460"/>
    <n v="54000"/>
    <n v="50760"/>
    <n v="3240"/>
    <n v="162"/>
    <n v="3078"/>
  </r>
  <r>
    <n v="40997"/>
    <x v="9"/>
    <x v="3"/>
    <x v="10"/>
    <x v="0"/>
    <n v="7"/>
    <n v="3546"/>
    <n v="3780"/>
    <n v="26892"/>
    <n v="28620"/>
    <n v="26460"/>
    <n v="24822"/>
    <n v="1638"/>
    <n v="81.900000000000006"/>
    <n v="1556.1"/>
  </r>
  <r>
    <n v="40997"/>
    <x v="7"/>
    <x v="4"/>
    <x v="7"/>
    <x v="0"/>
    <n v="17"/>
    <n v="5148"/>
    <n v="5490"/>
    <n v="3978"/>
    <n v="4230"/>
    <n v="93330"/>
    <n v="87516"/>
    <n v="5814"/>
    <n v="290.7"/>
    <n v="5523.3"/>
  </r>
  <r>
    <n v="40997"/>
    <x v="5"/>
    <x v="3"/>
    <x v="12"/>
    <x v="0"/>
    <n v="20"/>
    <n v="2034"/>
    <n v="2160"/>
    <n v="52164"/>
    <n v="55440"/>
    <n v="43200"/>
    <n v="40680"/>
    <n v="2520"/>
    <n v="126"/>
    <n v="2394"/>
  </r>
  <r>
    <n v="40997"/>
    <x v="2"/>
    <x v="1"/>
    <x v="16"/>
    <x v="0"/>
    <n v="5"/>
    <n v="2196"/>
    <n v="2340"/>
    <n v="47376"/>
    <n v="50400"/>
    <n v="11700"/>
    <n v="10980"/>
    <n v="720"/>
    <n v="36"/>
    <n v="684"/>
  </r>
  <r>
    <n v="40998"/>
    <x v="5"/>
    <x v="3"/>
    <x v="4"/>
    <x v="0"/>
    <n v="14"/>
    <n v="3546"/>
    <n v="3780"/>
    <n v="3042"/>
    <n v="3240"/>
    <n v="52920"/>
    <n v="49644"/>
    <n v="3276"/>
    <n v="163.80000000000001"/>
    <n v="3112.2"/>
  </r>
  <r>
    <n v="40998"/>
    <x v="0"/>
    <x v="0"/>
    <x v="9"/>
    <x v="0"/>
    <n v="6"/>
    <n v="3546"/>
    <n v="3780"/>
    <n v="8424"/>
    <n v="9000"/>
    <n v="22680"/>
    <n v="21276"/>
    <n v="1404"/>
    <n v="70.2"/>
    <n v="1333.8"/>
  </r>
  <r>
    <n v="40998"/>
    <x v="9"/>
    <x v="3"/>
    <x v="15"/>
    <x v="1"/>
    <n v="22"/>
    <n v="7506"/>
    <n v="8100"/>
    <n v="7506"/>
    <n v="8100"/>
    <n v="178200"/>
    <n v="165132"/>
    <n v="13068"/>
    <n v="653.40000000000009"/>
    <n v="12414.6"/>
  </r>
  <r>
    <n v="40998"/>
    <x v="8"/>
    <x v="4"/>
    <x v="5"/>
    <x v="0"/>
    <n v="6"/>
    <n v="3924"/>
    <n v="4230"/>
    <n v="87480"/>
    <n v="93150"/>
    <n v="25380"/>
    <n v="23544"/>
    <n v="1836"/>
    <n v="91.800000000000011"/>
    <n v="1744.2"/>
  </r>
  <r>
    <n v="40998"/>
    <x v="3"/>
    <x v="1"/>
    <x v="12"/>
    <x v="0"/>
    <n v="6"/>
    <n v="4482"/>
    <n v="4770"/>
    <n v="3726"/>
    <n v="3960"/>
    <n v="28620"/>
    <n v="26892"/>
    <n v="1728"/>
    <n v="86.4"/>
    <n v="1641.6"/>
  </r>
  <r>
    <n v="40999"/>
    <x v="7"/>
    <x v="4"/>
    <x v="12"/>
    <x v="0"/>
    <n v="2"/>
    <n v="3546"/>
    <n v="3780"/>
    <n v="29808"/>
    <n v="31680"/>
    <n v="7560"/>
    <n v="7092"/>
    <n v="468"/>
    <n v="23.400000000000002"/>
    <n v="444.6"/>
  </r>
  <r>
    <n v="40999"/>
    <x v="6"/>
    <x v="2"/>
    <x v="11"/>
    <x v="0"/>
    <n v="24"/>
    <n v="3726"/>
    <n v="3960"/>
    <n v="85104"/>
    <n v="90720"/>
    <n v="95040"/>
    <n v="89424"/>
    <n v="5616"/>
    <n v="280.8"/>
    <n v="5335.2"/>
  </r>
  <r>
    <n v="40999"/>
    <x v="5"/>
    <x v="3"/>
    <x v="16"/>
    <x v="0"/>
    <n v="11"/>
    <n v="2106"/>
    <n v="2250"/>
    <n v="74448"/>
    <n v="79200"/>
    <n v="24750"/>
    <n v="23166"/>
    <n v="1584"/>
    <n v="79.2"/>
    <n v="1504.8"/>
  </r>
  <r>
    <n v="40999"/>
    <x v="1"/>
    <x v="0"/>
    <x v="15"/>
    <x v="1"/>
    <n v="10"/>
    <n v="3546"/>
    <n v="3780"/>
    <n v="127602"/>
    <n v="137700"/>
    <n v="37800"/>
    <n v="35460"/>
    <n v="2340"/>
    <n v="117"/>
    <n v="2223"/>
  </r>
  <r>
    <n v="40999"/>
    <x v="6"/>
    <x v="2"/>
    <x v="0"/>
    <x v="0"/>
    <n v="7"/>
    <n v="3384"/>
    <n v="3600"/>
    <n v="4068"/>
    <n v="4320"/>
    <n v="25200"/>
    <n v="23688"/>
    <n v="1512"/>
    <n v="75.600000000000009"/>
    <n v="1436.4"/>
  </r>
  <r>
    <n v="41000"/>
    <x v="0"/>
    <x v="0"/>
    <x v="5"/>
    <x v="0"/>
    <n v="22"/>
    <n v="2106"/>
    <n v="2250"/>
    <n v="69984"/>
    <n v="74520"/>
    <n v="49500"/>
    <n v="46332"/>
    <n v="3168"/>
    <n v="158.4"/>
    <n v="3009.6"/>
  </r>
  <r>
    <n v="41000"/>
    <x v="0"/>
    <x v="0"/>
    <x v="6"/>
    <x v="0"/>
    <n v="7"/>
    <n v="3924"/>
    <n v="4230"/>
    <n v="70920"/>
    <n v="75600"/>
    <n v="29610"/>
    <n v="27468"/>
    <n v="2142"/>
    <n v="107.10000000000001"/>
    <n v="2034.9"/>
  </r>
  <r>
    <n v="41000"/>
    <x v="5"/>
    <x v="3"/>
    <x v="1"/>
    <x v="1"/>
    <n v="18"/>
    <n v="3582"/>
    <n v="3870"/>
    <n v="46566"/>
    <n v="50310"/>
    <n v="69660"/>
    <n v="64476"/>
    <n v="5184"/>
    <n v="259.2"/>
    <n v="4924.8"/>
  </r>
  <r>
    <n v="41001"/>
    <x v="8"/>
    <x v="4"/>
    <x v="7"/>
    <x v="0"/>
    <n v="12"/>
    <n v="3582"/>
    <n v="3870"/>
    <n v="11934"/>
    <n v="12690"/>
    <n v="46440"/>
    <n v="42984"/>
    <n v="3456"/>
    <n v="172.8"/>
    <n v="3283.2"/>
  </r>
  <r>
    <n v="41001"/>
    <x v="1"/>
    <x v="0"/>
    <x v="10"/>
    <x v="0"/>
    <n v="19"/>
    <n v="3726"/>
    <n v="3960"/>
    <n v="35856"/>
    <n v="38160"/>
    <n v="75240"/>
    <n v="70794"/>
    <n v="4446"/>
    <n v="222.3"/>
    <n v="4223.7"/>
  </r>
  <r>
    <n v="41001"/>
    <x v="7"/>
    <x v="4"/>
    <x v="13"/>
    <x v="1"/>
    <n v="23"/>
    <n v="3582"/>
    <n v="3870"/>
    <n v="62784"/>
    <n v="67680"/>
    <n v="89010"/>
    <n v="82386"/>
    <n v="6624"/>
    <n v="331.20000000000005"/>
    <n v="6292.8"/>
  </r>
  <r>
    <n v="41001"/>
    <x v="8"/>
    <x v="4"/>
    <x v="5"/>
    <x v="0"/>
    <n v="3"/>
    <n v="2952"/>
    <n v="3150"/>
    <n v="134136"/>
    <n v="142830"/>
    <n v="9450"/>
    <n v="8856"/>
    <n v="594"/>
    <n v="29.700000000000003"/>
    <n v="564.29999999999995"/>
  </r>
  <r>
    <n v="41002"/>
    <x v="2"/>
    <x v="1"/>
    <x v="13"/>
    <x v="1"/>
    <n v="24"/>
    <n v="3978"/>
    <n v="4230"/>
    <n v="15696"/>
    <n v="16920"/>
    <n v="101520"/>
    <n v="95472"/>
    <n v="6048"/>
    <n v="302.40000000000003"/>
    <n v="5745.6"/>
  </r>
  <r>
    <n v="41002"/>
    <x v="7"/>
    <x v="4"/>
    <x v="15"/>
    <x v="1"/>
    <n v="25"/>
    <n v="2034"/>
    <n v="2160"/>
    <n v="45036"/>
    <n v="48600"/>
    <n v="54000"/>
    <n v="50850"/>
    <n v="3150"/>
    <n v="157.5"/>
    <n v="2992.5"/>
  </r>
  <r>
    <n v="41003"/>
    <x v="9"/>
    <x v="3"/>
    <x v="9"/>
    <x v="0"/>
    <n v="5"/>
    <n v="3924"/>
    <n v="4230"/>
    <n v="10530"/>
    <n v="11250"/>
    <n v="21150"/>
    <n v="19620"/>
    <n v="1530"/>
    <n v="76.5"/>
    <n v="1453.5"/>
  </r>
  <r>
    <n v="41004"/>
    <x v="6"/>
    <x v="2"/>
    <x v="8"/>
    <x v="0"/>
    <n v="2"/>
    <n v="5832"/>
    <n v="6210"/>
    <n v="102960"/>
    <n v="109800"/>
    <n v="12420"/>
    <n v="11664"/>
    <n v="756"/>
    <n v="37.800000000000004"/>
    <n v="718.2"/>
  </r>
  <r>
    <n v="41004"/>
    <x v="2"/>
    <x v="1"/>
    <x v="11"/>
    <x v="0"/>
    <n v="14"/>
    <n v="3546"/>
    <n v="3780"/>
    <n v="24822"/>
    <n v="26460"/>
    <n v="52920"/>
    <n v="49644"/>
    <n v="3276"/>
    <n v="163.80000000000001"/>
    <n v="3112.2"/>
  </r>
  <r>
    <n v="41004"/>
    <x v="8"/>
    <x v="4"/>
    <x v="5"/>
    <x v="0"/>
    <n v="6"/>
    <n v="2034"/>
    <n v="2160"/>
    <n v="5832"/>
    <n v="6210"/>
    <n v="12960"/>
    <n v="12204"/>
    <n v="756"/>
    <n v="37.800000000000004"/>
    <n v="718.2"/>
  </r>
  <r>
    <n v="41005"/>
    <x v="8"/>
    <x v="4"/>
    <x v="3"/>
    <x v="0"/>
    <n v="13"/>
    <n v="2034"/>
    <n v="2160"/>
    <n v="13176"/>
    <n v="14040"/>
    <n v="28080"/>
    <n v="26442"/>
    <n v="1638"/>
    <n v="81.900000000000006"/>
    <n v="1556.1"/>
  </r>
  <r>
    <n v="41006"/>
    <x v="6"/>
    <x v="2"/>
    <x v="5"/>
    <x v="0"/>
    <n v="4"/>
    <n v="3042"/>
    <n v="3240"/>
    <n v="64152"/>
    <n v="68310"/>
    <n v="12960"/>
    <n v="12168"/>
    <n v="792"/>
    <n v="39.6"/>
    <n v="752.4"/>
  </r>
  <r>
    <n v="41006"/>
    <x v="9"/>
    <x v="3"/>
    <x v="15"/>
    <x v="1"/>
    <n v="21"/>
    <n v="3042"/>
    <n v="3240"/>
    <n v="120096"/>
    <n v="129600"/>
    <n v="68040"/>
    <n v="63882"/>
    <n v="4158"/>
    <n v="207.9"/>
    <n v="3950.1"/>
  </r>
  <r>
    <n v="41006"/>
    <x v="1"/>
    <x v="0"/>
    <x v="3"/>
    <x v="0"/>
    <n v="16"/>
    <n v="3726"/>
    <n v="3960"/>
    <n v="48312"/>
    <n v="51480"/>
    <n v="63360"/>
    <n v="59616"/>
    <n v="3744"/>
    <n v="187.20000000000002"/>
    <n v="3556.8"/>
  </r>
  <r>
    <n v="41006"/>
    <x v="1"/>
    <x v="0"/>
    <x v="3"/>
    <x v="0"/>
    <n v="10"/>
    <n v="2196"/>
    <n v="2340"/>
    <n v="4392"/>
    <n v="4680"/>
    <n v="23400"/>
    <n v="21960"/>
    <n v="1440"/>
    <n v="72"/>
    <n v="1368"/>
  </r>
  <r>
    <n v="41007"/>
    <x v="0"/>
    <x v="0"/>
    <x v="12"/>
    <x v="0"/>
    <n v="3"/>
    <n v="4482"/>
    <n v="4770"/>
    <n v="78246"/>
    <n v="83160"/>
    <n v="14310"/>
    <n v="13446"/>
    <n v="864"/>
    <n v="43.2"/>
    <n v="820.8"/>
  </r>
  <r>
    <n v="41007"/>
    <x v="0"/>
    <x v="0"/>
    <x v="6"/>
    <x v="0"/>
    <n v="1"/>
    <n v="5148"/>
    <n v="5490"/>
    <n v="21276"/>
    <n v="22680"/>
    <n v="5490"/>
    <n v="5148"/>
    <n v="342"/>
    <n v="17.100000000000001"/>
    <n v="324.89999999999998"/>
  </r>
  <r>
    <n v="41007"/>
    <x v="4"/>
    <x v="2"/>
    <x v="0"/>
    <x v="0"/>
    <n v="13"/>
    <n v="3978"/>
    <n v="4230"/>
    <n v="26442"/>
    <n v="28080"/>
    <n v="54990"/>
    <n v="51714"/>
    <n v="3276"/>
    <n v="163.80000000000001"/>
    <n v="3112.2"/>
  </r>
  <r>
    <n v="41007"/>
    <x v="4"/>
    <x v="2"/>
    <x v="8"/>
    <x v="0"/>
    <n v="15"/>
    <n v="2106"/>
    <n v="2250"/>
    <n v="77220"/>
    <n v="82350"/>
    <n v="33750"/>
    <n v="31590"/>
    <n v="2160"/>
    <n v="108"/>
    <n v="2052"/>
  </r>
  <r>
    <n v="41007"/>
    <x v="5"/>
    <x v="3"/>
    <x v="2"/>
    <x v="0"/>
    <n v="5"/>
    <n v="3978"/>
    <n v="4230"/>
    <n v="51714"/>
    <n v="54990"/>
    <n v="21150"/>
    <n v="19890"/>
    <n v="1260"/>
    <n v="63"/>
    <n v="1197"/>
  </r>
  <r>
    <n v="41007"/>
    <x v="0"/>
    <x v="0"/>
    <x v="7"/>
    <x v="0"/>
    <n v="25"/>
    <n v="2034"/>
    <n v="2160"/>
    <n v="75582"/>
    <n v="80370"/>
    <n v="54000"/>
    <n v="50850"/>
    <n v="3150"/>
    <n v="157.5"/>
    <n v="2992.5"/>
  </r>
  <r>
    <n v="41007"/>
    <x v="3"/>
    <x v="1"/>
    <x v="13"/>
    <x v="1"/>
    <n v="8"/>
    <n v="2034"/>
    <n v="2160"/>
    <n v="23544"/>
    <n v="25380"/>
    <n v="17280"/>
    <n v="16272"/>
    <n v="1008"/>
    <n v="50.400000000000006"/>
    <n v="957.6"/>
  </r>
  <r>
    <n v="41008"/>
    <x v="0"/>
    <x v="0"/>
    <x v="10"/>
    <x v="0"/>
    <n v="21"/>
    <n v="3582"/>
    <n v="3870"/>
    <n v="71712"/>
    <n v="76320"/>
    <n v="81270"/>
    <n v="75222"/>
    <n v="6048"/>
    <n v="302.40000000000003"/>
    <n v="5745.6"/>
  </r>
  <r>
    <n v="41008"/>
    <x v="1"/>
    <x v="0"/>
    <x v="12"/>
    <x v="0"/>
    <n v="16"/>
    <n v="3978"/>
    <n v="4230"/>
    <n v="52164"/>
    <n v="55440"/>
    <n v="67680"/>
    <n v="63648"/>
    <n v="4032"/>
    <n v="201.60000000000002"/>
    <n v="3830.4"/>
  </r>
  <r>
    <n v="41008"/>
    <x v="1"/>
    <x v="0"/>
    <x v="1"/>
    <x v="1"/>
    <n v="23"/>
    <n v="2196"/>
    <n v="2340"/>
    <n v="71640"/>
    <n v="77400"/>
    <n v="53820"/>
    <n v="50508"/>
    <n v="3312"/>
    <n v="165.60000000000002"/>
    <n v="3146.4"/>
  </r>
  <r>
    <n v="41009"/>
    <x v="1"/>
    <x v="0"/>
    <x v="10"/>
    <x v="0"/>
    <n v="22"/>
    <n v="3978"/>
    <n v="4230"/>
    <n v="8964"/>
    <n v="9540"/>
    <n v="93060"/>
    <n v="87516"/>
    <n v="5544"/>
    <n v="277.2"/>
    <n v="5266.8"/>
  </r>
  <r>
    <n v="41009"/>
    <x v="0"/>
    <x v="0"/>
    <x v="14"/>
    <x v="0"/>
    <n v="13"/>
    <n v="3978"/>
    <n v="4230"/>
    <n v="5904"/>
    <n v="6300"/>
    <n v="54990"/>
    <n v="51714"/>
    <n v="3276"/>
    <n v="163.80000000000001"/>
    <n v="3112.2"/>
  </r>
  <r>
    <n v="41009"/>
    <x v="8"/>
    <x v="4"/>
    <x v="15"/>
    <x v="1"/>
    <n v="27"/>
    <n v="3042"/>
    <n v="3240"/>
    <n v="150120"/>
    <n v="162000"/>
    <n v="87480"/>
    <n v="82134"/>
    <n v="5346"/>
    <n v="267.3"/>
    <n v="5078.7"/>
  </r>
  <r>
    <n v="41009"/>
    <x v="3"/>
    <x v="1"/>
    <x v="13"/>
    <x v="1"/>
    <n v="27"/>
    <n v="3978"/>
    <n v="4230"/>
    <n v="51012"/>
    <n v="54990"/>
    <n v="114210"/>
    <n v="107406"/>
    <n v="6804"/>
    <n v="340.20000000000005"/>
    <n v="6463.8"/>
  </r>
  <r>
    <n v="41010"/>
    <x v="4"/>
    <x v="2"/>
    <x v="4"/>
    <x v="0"/>
    <n v="27"/>
    <n v="3978"/>
    <n v="4230"/>
    <n v="33462"/>
    <n v="35640"/>
    <n v="114210"/>
    <n v="107406"/>
    <n v="6804"/>
    <n v="340.20000000000005"/>
    <n v="6463.8"/>
  </r>
  <r>
    <n v="41010"/>
    <x v="5"/>
    <x v="3"/>
    <x v="12"/>
    <x v="0"/>
    <n v="27"/>
    <n v="5832"/>
    <n v="6210"/>
    <n v="33534"/>
    <n v="35640"/>
    <n v="167670"/>
    <n v="157464"/>
    <n v="10206"/>
    <n v="510.3"/>
    <n v="9695.7000000000007"/>
  </r>
  <r>
    <n v="41010"/>
    <x v="0"/>
    <x v="0"/>
    <x v="14"/>
    <x v="0"/>
    <n v="27"/>
    <n v="2196"/>
    <n v="2340"/>
    <n v="26568"/>
    <n v="28350"/>
    <n v="63180"/>
    <n v="59292"/>
    <n v="3888"/>
    <n v="194.4"/>
    <n v="3693.6"/>
  </r>
  <r>
    <n v="41011"/>
    <x v="2"/>
    <x v="1"/>
    <x v="1"/>
    <x v="1"/>
    <n v="27"/>
    <n v="3546"/>
    <n v="3780"/>
    <n v="21492"/>
    <n v="23220"/>
    <n v="102060"/>
    <n v="95742"/>
    <n v="6318"/>
    <n v="315.90000000000003"/>
    <n v="6002.1"/>
  </r>
  <r>
    <n v="41011"/>
    <x v="9"/>
    <x v="3"/>
    <x v="0"/>
    <x v="0"/>
    <n v="12"/>
    <n v="3582"/>
    <n v="3870"/>
    <n v="2034"/>
    <n v="2160"/>
    <n v="46440"/>
    <n v="42984"/>
    <n v="3456"/>
    <n v="172.8"/>
    <n v="3283.2"/>
  </r>
  <r>
    <n v="41012"/>
    <x v="8"/>
    <x v="4"/>
    <x v="16"/>
    <x v="0"/>
    <n v="18"/>
    <n v="3978"/>
    <n v="4230"/>
    <n v="43992"/>
    <n v="46800"/>
    <n v="76140"/>
    <n v="71604"/>
    <n v="4536"/>
    <n v="226.8"/>
    <n v="4309.2"/>
  </r>
  <r>
    <n v="41012"/>
    <x v="9"/>
    <x v="3"/>
    <x v="13"/>
    <x v="1"/>
    <n v="8"/>
    <n v="3978"/>
    <n v="4230"/>
    <n v="70632"/>
    <n v="76140"/>
    <n v="33840"/>
    <n v="31824"/>
    <n v="2016"/>
    <n v="100.80000000000001"/>
    <n v="1915.2"/>
  </r>
  <r>
    <n v="41012"/>
    <x v="3"/>
    <x v="1"/>
    <x v="5"/>
    <x v="0"/>
    <n v="21"/>
    <n v="2034"/>
    <n v="2160"/>
    <n v="128304"/>
    <n v="136620"/>
    <n v="45360"/>
    <n v="42714"/>
    <n v="2646"/>
    <n v="132.30000000000001"/>
    <n v="2513.6999999999998"/>
  </r>
  <r>
    <n v="41012"/>
    <x v="5"/>
    <x v="3"/>
    <x v="11"/>
    <x v="0"/>
    <n v="25"/>
    <n v="3042"/>
    <n v="3240"/>
    <n v="31914"/>
    <n v="34020"/>
    <n v="81000"/>
    <n v="76050"/>
    <n v="4950"/>
    <n v="247.5"/>
    <n v="4702.5"/>
  </r>
  <r>
    <n v="41013"/>
    <x v="4"/>
    <x v="2"/>
    <x v="14"/>
    <x v="0"/>
    <n v="12"/>
    <n v="5148"/>
    <n v="5490"/>
    <n v="14760"/>
    <n v="15750"/>
    <n v="65880"/>
    <n v="61776"/>
    <n v="4104"/>
    <n v="205.20000000000002"/>
    <n v="3898.8"/>
  </r>
  <r>
    <n v="41013"/>
    <x v="7"/>
    <x v="4"/>
    <x v="12"/>
    <x v="0"/>
    <n v="9"/>
    <n v="2106"/>
    <n v="2250"/>
    <n v="93150"/>
    <n v="99000"/>
    <n v="20250"/>
    <n v="18954"/>
    <n v="1296"/>
    <n v="64.8"/>
    <n v="1231.2"/>
  </r>
  <r>
    <n v="41013"/>
    <x v="2"/>
    <x v="1"/>
    <x v="1"/>
    <x v="1"/>
    <n v="23"/>
    <n v="4482"/>
    <n v="4770"/>
    <n v="82386"/>
    <n v="89010"/>
    <n v="109710"/>
    <n v="103086"/>
    <n v="6624"/>
    <n v="331.20000000000005"/>
    <n v="6292.8"/>
  </r>
  <r>
    <n v="41013"/>
    <x v="5"/>
    <x v="3"/>
    <x v="3"/>
    <x v="0"/>
    <n v="23"/>
    <n v="3546"/>
    <n v="3780"/>
    <n v="19764"/>
    <n v="21060"/>
    <n v="86940"/>
    <n v="81558"/>
    <n v="5382"/>
    <n v="269.10000000000002"/>
    <n v="5112.8999999999996"/>
  </r>
  <r>
    <n v="41014"/>
    <x v="6"/>
    <x v="2"/>
    <x v="0"/>
    <x v="0"/>
    <n v="20"/>
    <n v="4482"/>
    <n v="4770"/>
    <n v="36612"/>
    <n v="38880"/>
    <n v="95400"/>
    <n v="89640"/>
    <n v="5760"/>
    <n v="288"/>
    <n v="5472"/>
  </r>
  <r>
    <n v="41014"/>
    <x v="7"/>
    <x v="4"/>
    <x v="15"/>
    <x v="1"/>
    <n v="25"/>
    <n v="4482"/>
    <n v="4770"/>
    <n v="112590"/>
    <n v="121500"/>
    <n v="119250"/>
    <n v="112050"/>
    <n v="7200"/>
    <n v="360"/>
    <n v="6840"/>
  </r>
  <r>
    <n v="41014"/>
    <x v="9"/>
    <x v="3"/>
    <x v="6"/>
    <x v="0"/>
    <n v="4"/>
    <n v="2034"/>
    <n v="2160"/>
    <n v="28368"/>
    <n v="30240"/>
    <n v="8640"/>
    <n v="8136"/>
    <n v="504"/>
    <n v="25.200000000000003"/>
    <n v="478.8"/>
  </r>
  <r>
    <n v="41014"/>
    <x v="3"/>
    <x v="1"/>
    <x v="9"/>
    <x v="0"/>
    <n v="24"/>
    <n v="3978"/>
    <n v="4230"/>
    <n v="21060"/>
    <n v="22500"/>
    <n v="101520"/>
    <n v="95472"/>
    <n v="6048"/>
    <n v="302.40000000000003"/>
    <n v="5745.6"/>
  </r>
  <r>
    <n v="41014"/>
    <x v="4"/>
    <x v="2"/>
    <x v="16"/>
    <x v="0"/>
    <n v="24"/>
    <n v="5832"/>
    <n v="6210"/>
    <n v="16920"/>
    <n v="18000"/>
    <n v="149040"/>
    <n v="139968"/>
    <n v="9072"/>
    <n v="453.6"/>
    <n v="8618.4"/>
  </r>
  <r>
    <n v="41015"/>
    <x v="4"/>
    <x v="2"/>
    <x v="12"/>
    <x v="0"/>
    <n v="16"/>
    <n v="3978"/>
    <n v="4230"/>
    <n v="85698"/>
    <n v="91080"/>
    <n v="67680"/>
    <n v="63648"/>
    <n v="4032"/>
    <n v="201.60000000000002"/>
    <n v="3830.4"/>
  </r>
  <r>
    <n v="41015"/>
    <x v="1"/>
    <x v="0"/>
    <x v="15"/>
    <x v="1"/>
    <n v="6"/>
    <n v="3978"/>
    <n v="4230"/>
    <n v="52542"/>
    <n v="56700"/>
    <n v="25380"/>
    <n v="23868"/>
    <n v="1512"/>
    <n v="75.600000000000009"/>
    <n v="1436.4"/>
  </r>
  <r>
    <n v="41016"/>
    <x v="5"/>
    <x v="3"/>
    <x v="1"/>
    <x v="1"/>
    <n v="4"/>
    <n v="5148"/>
    <n v="5490"/>
    <n v="60894"/>
    <n v="65790"/>
    <n v="21960"/>
    <n v="20592"/>
    <n v="1368"/>
    <n v="68.400000000000006"/>
    <n v="1299.5999999999999"/>
  </r>
  <r>
    <n v="41016"/>
    <x v="1"/>
    <x v="0"/>
    <x v="13"/>
    <x v="1"/>
    <n v="24"/>
    <n v="5832"/>
    <n v="6210"/>
    <n v="15696"/>
    <n v="16920"/>
    <n v="149040"/>
    <n v="139968"/>
    <n v="9072"/>
    <n v="453.6"/>
    <n v="8618.4"/>
  </r>
  <r>
    <n v="41016"/>
    <x v="2"/>
    <x v="1"/>
    <x v="7"/>
    <x v="0"/>
    <n v="21"/>
    <n v="2034"/>
    <n v="2160"/>
    <n v="47736"/>
    <n v="50760"/>
    <n v="45360"/>
    <n v="42714"/>
    <n v="2646"/>
    <n v="132.30000000000001"/>
    <n v="2513.6999999999998"/>
  </r>
  <r>
    <n v="41016"/>
    <x v="3"/>
    <x v="1"/>
    <x v="13"/>
    <x v="1"/>
    <n v="13"/>
    <n v="5832"/>
    <n v="6210"/>
    <n v="7848"/>
    <n v="8460"/>
    <n v="80730"/>
    <n v="75816"/>
    <n v="4914"/>
    <n v="245.70000000000002"/>
    <n v="4668.3"/>
  </r>
  <r>
    <n v="41016"/>
    <x v="4"/>
    <x v="2"/>
    <x v="9"/>
    <x v="0"/>
    <n v="2"/>
    <n v="3546"/>
    <n v="3780"/>
    <n v="27378"/>
    <n v="29250"/>
    <n v="7560"/>
    <n v="7092"/>
    <n v="468"/>
    <n v="23.400000000000002"/>
    <n v="444.6"/>
  </r>
  <r>
    <n v="41017"/>
    <x v="6"/>
    <x v="2"/>
    <x v="12"/>
    <x v="0"/>
    <n v="20"/>
    <n v="3726"/>
    <n v="3960"/>
    <n v="3726"/>
    <n v="3960"/>
    <n v="79200"/>
    <n v="74520"/>
    <n v="4680"/>
    <n v="234"/>
    <n v="4446"/>
  </r>
  <r>
    <n v="41017"/>
    <x v="1"/>
    <x v="0"/>
    <x v="5"/>
    <x v="0"/>
    <n v="21"/>
    <n v="3978"/>
    <n v="4230"/>
    <n v="23328"/>
    <n v="24840"/>
    <n v="88830"/>
    <n v="83538"/>
    <n v="5292"/>
    <n v="264.60000000000002"/>
    <n v="5027.3999999999996"/>
  </r>
  <r>
    <n v="41017"/>
    <x v="8"/>
    <x v="4"/>
    <x v="5"/>
    <x v="0"/>
    <n v="12"/>
    <n v="3042"/>
    <n v="3240"/>
    <n v="46656"/>
    <n v="49680"/>
    <n v="38880"/>
    <n v="36504"/>
    <n v="2376"/>
    <n v="118.80000000000001"/>
    <n v="2257.1999999999998"/>
  </r>
  <r>
    <n v="41017"/>
    <x v="0"/>
    <x v="0"/>
    <x v="13"/>
    <x v="1"/>
    <n v="23"/>
    <n v="3546"/>
    <n v="3780"/>
    <n v="98100"/>
    <n v="105750"/>
    <n v="86940"/>
    <n v="81558"/>
    <n v="5382"/>
    <n v="269.10000000000002"/>
    <n v="5112.8999999999996"/>
  </r>
  <r>
    <n v="41017"/>
    <x v="6"/>
    <x v="2"/>
    <x v="8"/>
    <x v="0"/>
    <n v="23"/>
    <n v="4482"/>
    <n v="4770"/>
    <n v="10296"/>
    <n v="10980"/>
    <n v="109710"/>
    <n v="103086"/>
    <n v="6624"/>
    <n v="331.20000000000005"/>
    <n v="6292.8"/>
  </r>
  <r>
    <n v="41017"/>
    <x v="6"/>
    <x v="2"/>
    <x v="3"/>
    <x v="0"/>
    <n v="24"/>
    <n v="3924"/>
    <n v="4230"/>
    <n v="10980"/>
    <n v="11700"/>
    <n v="101520"/>
    <n v="94176"/>
    <n v="7344"/>
    <n v="367.20000000000005"/>
    <n v="6976.8"/>
  </r>
  <r>
    <n v="41017"/>
    <x v="8"/>
    <x v="4"/>
    <x v="1"/>
    <x v="1"/>
    <n v="25"/>
    <n v="2952"/>
    <n v="3150"/>
    <n v="60894"/>
    <n v="65790"/>
    <n v="78750"/>
    <n v="73800"/>
    <n v="4950"/>
    <n v="247.5"/>
    <n v="4702.5"/>
  </r>
  <r>
    <n v="41018"/>
    <x v="2"/>
    <x v="1"/>
    <x v="15"/>
    <x v="1"/>
    <n v="17"/>
    <n v="3726"/>
    <n v="3960"/>
    <n v="127602"/>
    <n v="137700"/>
    <n v="67320"/>
    <n v="63342"/>
    <n v="3978"/>
    <n v="198.9"/>
    <n v="3779.1"/>
  </r>
  <r>
    <n v="41018"/>
    <x v="7"/>
    <x v="4"/>
    <x v="14"/>
    <x v="0"/>
    <n v="21"/>
    <n v="3978"/>
    <n v="4230"/>
    <n v="8856"/>
    <n v="9450"/>
    <n v="88830"/>
    <n v="83538"/>
    <n v="5292"/>
    <n v="264.60000000000002"/>
    <n v="5027.3999999999996"/>
  </r>
  <r>
    <n v="41018"/>
    <x v="0"/>
    <x v="0"/>
    <x v="1"/>
    <x v="1"/>
    <n v="9"/>
    <n v="3726"/>
    <n v="3960"/>
    <n v="75222"/>
    <n v="81270"/>
    <n v="35640"/>
    <n v="33534"/>
    <n v="2106"/>
    <n v="105.30000000000001"/>
    <n v="2000.7"/>
  </r>
  <r>
    <n v="41018"/>
    <x v="3"/>
    <x v="1"/>
    <x v="0"/>
    <x v="0"/>
    <n v="11"/>
    <n v="4482"/>
    <n v="4770"/>
    <n v="28476"/>
    <n v="30240"/>
    <n v="52470"/>
    <n v="49302"/>
    <n v="3168"/>
    <n v="158.4"/>
    <n v="3009.6"/>
  </r>
  <r>
    <n v="41019"/>
    <x v="8"/>
    <x v="4"/>
    <x v="2"/>
    <x v="0"/>
    <n v="4"/>
    <n v="3582"/>
    <n v="3870"/>
    <n v="19890"/>
    <n v="21150"/>
    <n v="15480"/>
    <n v="14328"/>
    <n v="1152"/>
    <n v="57.6"/>
    <n v="1094.4000000000001"/>
  </r>
  <r>
    <n v="41019"/>
    <x v="0"/>
    <x v="0"/>
    <x v="13"/>
    <x v="1"/>
    <n v="22"/>
    <n v="4482"/>
    <n v="4770"/>
    <n v="62784"/>
    <n v="67680"/>
    <n v="104940"/>
    <n v="98604"/>
    <n v="6336"/>
    <n v="316.8"/>
    <n v="6019.2"/>
  </r>
  <r>
    <n v="41019"/>
    <x v="7"/>
    <x v="4"/>
    <x v="12"/>
    <x v="0"/>
    <n v="15"/>
    <n v="3924"/>
    <n v="4230"/>
    <n v="26082"/>
    <n v="27720"/>
    <n v="63450"/>
    <n v="58860"/>
    <n v="4590"/>
    <n v="229.5"/>
    <n v="4360.5"/>
  </r>
  <r>
    <n v="41019"/>
    <x v="7"/>
    <x v="4"/>
    <x v="0"/>
    <x v="0"/>
    <n v="23"/>
    <n v="7506"/>
    <n v="8100"/>
    <n v="12204"/>
    <n v="12960"/>
    <n v="186300"/>
    <n v="172638"/>
    <n v="13662"/>
    <n v="683.1"/>
    <n v="12978.9"/>
  </r>
  <r>
    <n v="41019"/>
    <x v="3"/>
    <x v="1"/>
    <x v="15"/>
    <x v="1"/>
    <n v="9"/>
    <n v="3546"/>
    <n v="3780"/>
    <n v="180144"/>
    <n v="194400"/>
    <n v="34020"/>
    <n v="31914"/>
    <n v="2106"/>
    <n v="105.30000000000001"/>
    <n v="2000.7"/>
  </r>
  <r>
    <n v="41019"/>
    <x v="5"/>
    <x v="3"/>
    <x v="13"/>
    <x v="1"/>
    <n v="7"/>
    <n v="3042"/>
    <n v="3240"/>
    <n v="15696"/>
    <n v="16920"/>
    <n v="22680"/>
    <n v="21294"/>
    <n v="1386"/>
    <n v="69.3"/>
    <n v="1316.7"/>
  </r>
  <r>
    <n v="41020"/>
    <x v="3"/>
    <x v="1"/>
    <x v="6"/>
    <x v="0"/>
    <n v="25"/>
    <n v="3042"/>
    <n v="3240"/>
    <n v="24822"/>
    <n v="26460"/>
    <n v="81000"/>
    <n v="76050"/>
    <n v="4950"/>
    <n v="247.5"/>
    <n v="4702.5"/>
  </r>
  <r>
    <n v="41020"/>
    <x v="5"/>
    <x v="3"/>
    <x v="11"/>
    <x v="0"/>
    <n v="10"/>
    <n v="3978"/>
    <n v="4230"/>
    <n v="39006"/>
    <n v="41580"/>
    <n v="42300"/>
    <n v="39780"/>
    <n v="2520"/>
    <n v="126"/>
    <n v="2394"/>
  </r>
  <r>
    <n v="41020"/>
    <x v="6"/>
    <x v="2"/>
    <x v="0"/>
    <x v="0"/>
    <n v="8"/>
    <n v="5148"/>
    <n v="5490"/>
    <n v="10170"/>
    <n v="10800"/>
    <n v="43920"/>
    <n v="41184"/>
    <n v="2736"/>
    <n v="136.80000000000001"/>
    <n v="2599.1999999999998"/>
  </r>
  <r>
    <n v="41020"/>
    <x v="3"/>
    <x v="1"/>
    <x v="13"/>
    <x v="1"/>
    <n v="18"/>
    <n v="3042"/>
    <n v="3240"/>
    <n v="62784"/>
    <n v="67680"/>
    <n v="58320"/>
    <n v="54756"/>
    <n v="3564"/>
    <n v="178.20000000000002"/>
    <n v="3385.8"/>
  </r>
  <r>
    <n v="41020"/>
    <x v="9"/>
    <x v="3"/>
    <x v="1"/>
    <x v="1"/>
    <n v="8"/>
    <n v="5148"/>
    <n v="5490"/>
    <n v="64476"/>
    <n v="69660"/>
    <n v="43920"/>
    <n v="41184"/>
    <n v="2736"/>
    <n v="136.80000000000001"/>
    <n v="2599.1999999999998"/>
  </r>
  <r>
    <n v="41020"/>
    <x v="8"/>
    <x v="4"/>
    <x v="1"/>
    <x v="1"/>
    <n v="25"/>
    <n v="7506"/>
    <n v="8100"/>
    <n v="28656"/>
    <n v="30960"/>
    <n v="202500"/>
    <n v="187650"/>
    <n v="14850"/>
    <n v="742.5"/>
    <n v="14107.5"/>
  </r>
  <r>
    <n v="41021"/>
    <x v="0"/>
    <x v="0"/>
    <x v="16"/>
    <x v="0"/>
    <n v="7"/>
    <n v="3042"/>
    <n v="3240"/>
    <n v="27072"/>
    <n v="28800"/>
    <n v="22680"/>
    <n v="21294"/>
    <n v="1386"/>
    <n v="69.3"/>
    <n v="1316.7"/>
  </r>
  <r>
    <n v="41021"/>
    <x v="2"/>
    <x v="1"/>
    <x v="2"/>
    <x v="0"/>
    <n v="17"/>
    <n v="3978"/>
    <n v="4230"/>
    <n v="35802"/>
    <n v="38070"/>
    <n v="71910"/>
    <n v="67626"/>
    <n v="4284"/>
    <n v="214.20000000000002"/>
    <n v="4069.8"/>
  </r>
  <r>
    <n v="41021"/>
    <x v="6"/>
    <x v="2"/>
    <x v="5"/>
    <x v="0"/>
    <n v="3"/>
    <n v="2952"/>
    <n v="3150"/>
    <n v="75816"/>
    <n v="80730"/>
    <n v="9450"/>
    <n v="8856"/>
    <n v="594"/>
    <n v="29.700000000000003"/>
    <n v="564.29999999999995"/>
  </r>
  <r>
    <n v="41021"/>
    <x v="5"/>
    <x v="3"/>
    <x v="6"/>
    <x v="0"/>
    <n v="13"/>
    <n v="2034"/>
    <n v="2160"/>
    <n v="63828"/>
    <n v="68040"/>
    <n v="28080"/>
    <n v="26442"/>
    <n v="1638"/>
    <n v="81.900000000000006"/>
    <n v="1556.1"/>
  </r>
  <r>
    <n v="41021"/>
    <x v="5"/>
    <x v="3"/>
    <x v="15"/>
    <x v="1"/>
    <n v="17"/>
    <n v="3582"/>
    <n v="3870"/>
    <n v="30024"/>
    <n v="32400"/>
    <n v="65790"/>
    <n v="60894"/>
    <n v="4896"/>
    <n v="244.8"/>
    <n v="4651.2"/>
  </r>
  <r>
    <n v="41021"/>
    <x v="8"/>
    <x v="4"/>
    <x v="12"/>
    <x v="0"/>
    <n v="22"/>
    <n v="3978"/>
    <n v="4230"/>
    <n v="26082"/>
    <n v="27720"/>
    <n v="93060"/>
    <n v="87516"/>
    <n v="5544"/>
    <n v="277.2"/>
    <n v="5266.8"/>
  </r>
  <r>
    <n v="41022"/>
    <x v="2"/>
    <x v="1"/>
    <x v="4"/>
    <x v="0"/>
    <n v="23"/>
    <n v="2196"/>
    <n v="2340"/>
    <n v="18252"/>
    <n v="19440"/>
    <n v="53820"/>
    <n v="50508"/>
    <n v="3312"/>
    <n v="165.60000000000002"/>
    <n v="3146.4"/>
  </r>
  <r>
    <n v="41023"/>
    <x v="8"/>
    <x v="4"/>
    <x v="16"/>
    <x v="0"/>
    <n v="1"/>
    <n v="2034"/>
    <n v="2160"/>
    <n v="50760"/>
    <n v="54000"/>
    <n v="2160"/>
    <n v="2034"/>
    <n v="126"/>
    <n v="6.3000000000000007"/>
    <n v="119.7"/>
  </r>
  <r>
    <n v="41023"/>
    <x v="4"/>
    <x v="2"/>
    <x v="9"/>
    <x v="0"/>
    <n v="25"/>
    <n v="5148"/>
    <n v="5490"/>
    <n v="12636"/>
    <n v="13500"/>
    <n v="137250"/>
    <n v="128700"/>
    <n v="8550"/>
    <n v="427.5"/>
    <n v="8122.5"/>
  </r>
  <r>
    <n v="41023"/>
    <x v="3"/>
    <x v="1"/>
    <x v="6"/>
    <x v="0"/>
    <n v="22"/>
    <n v="3384"/>
    <n v="3600"/>
    <n v="70920"/>
    <n v="75600"/>
    <n v="79200"/>
    <n v="74448"/>
    <n v="4752"/>
    <n v="237.60000000000002"/>
    <n v="4514.3999999999996"/>
  </r>
  <r>
    <n v="41024"/>
    <x v="7"/>
    <x v="4"/>
    <x v="4"/>
    <x v="0"/>
    <n v="2"/>
    <n v="3978"/>
    <n v="4230"/>
    <n v="66924"/>
    <n v="71280"/>
    <n v="8460"/>
    <n v="7956"/>
    <n v="504"/>
    <n v="25.200000000000003"/>
    <n v="478.8"/>
  </r>
  <r>
    <n v="41024"/>
    <x v="2"/>
    <x v="1"/>
    <x v="8"/>
    <x v="0"/>
    <n v="11"/>
    <n v="3582"/>
    <n v="3870"/>
    <n v="30888"/>
    <n v="32940"/>
    <n v="42570"/>
    <n v="39402"/>
    <n v="3168"/>
    <n v="158.4"/>
    <n v="3009.6"/>
  </r>
  <r>
    <n v="41024"/>
    <x v="5"/>
    <x v="3"/>
    <x v="0"/>
    <x v="0"/>
    <n v="11"/>
    <n v="3546"/>
    <n v="3780"/>
    <n v="28476"/>
    <n v="30240"/>
    <n v="41580"/>
    <n v="39006"/>
    <n v="2574"/>
    <n v="128.70000000000002"/>
    <n v="2445.3000000000002"/>
  </r>
  <r>
    <n v="41024"/>
    <x v="7"/>
    <x v="4"/>
    <x v="2"/>
    <x v="0"/>
    <n v="1"/>
    <n v="7506"/>
    <n v="8100"/>
    <n v="59670"/>
    <n v="63450"/>
    <n v="8100"/>
    <n v="7506"/>
    <n v="594"/>
    <n v="29.700000000000003"/>
    <n v="564.29999999999995"/>
  </r>
  <r>
    <n v="41024"/>
    <x v="6"/>
    <x v="2"/>
    <x v="15"/>
    <x v="1"/>
    <n v="14"/>
    <n v="3978"/>
    <n v="4230"/>
    <n v="172638"/>
    <n v="186300"/>
    <n v="59220"/>
    <n v="55692"/>
    <n v="3528"/>
    <n v="176.4"/>
    <n v="3351.6"/>
  </r>
  <r>
    <n v="41025"/>
    <x v="1"/>
    <x v="0"/>
    <x v="10"/>
    <x v="0"/>
    <n v="11"/>
    <n v="2034"/>
    <n v="2160"/>
    <n v="31374"/>
    <n v="33390"/>
    <n v="23760"/>
    <n v="22374"/>
    <n v="1386"/>
    <n v="69.3"/>
    <n v="1316.7"/>
  </r>
  <r>
    <n v="41025"/>
    <x v="4"/>
    <x v="2"/>
    <x v="10"/>
    <x v="0"/>
    <n v="8"/>
    <n v="2952"/>
    <n v="3150"/>
    <n v="67230"/>
    <n v="71550"/>
    <n v="25200"/>
    <n v="23616"/>
    <n v="1584"/>
    <n v="79.2"/>
    <n v="1504.8"/>
  </r>
  <r>
    <n v="41026"/>
    <x v="5"/>
    <x v="3"/>
    <x v="10"/>
    <x v="0"/>
    <n v="1"/>
    <n v="3546"/>
    <n v="3780"/>
    <n v="80676"/>
    <n v="85860"/>
    <n v="3780"/>
    <n v="3546"/>
    <n v="234"/>
    <n v="11.700000000000001"/>
    <n v="222.3"/>
  </r>
  <r>
    <n v="41026"/>
    <x v="0"/>
    <x v="0"/>
    <x v="6"/>
    <x v="0"/>
    <n v="24"/>
    <n v="3546"/>
    <n v="3780"/>
    <n v="28368"/>
    <n v="30240"/>
    <n v="90720"/>
    <n v="85104"/>
    <n v="5616"/>
    <n v="280.8"/>
    <n v="5335.2"/>
  </r>
  <r>
    <n v="41026"/>
    <x v="1"/>
    <x v="0"/>
    <x v="16"/>
    <x v="0"/>
    <n v="15"/>
    <n v="3978"/>
    <n v="4230"/>
    <n v="23688"/>
    <n v="25200"/>
    <n v="63450"/>
    <n v="59670"/>
    <n v="3780"/>
    <n v="189"/>
    <n v="3591"/>
  </r>
  <r>
    <n v="41026"/>
    <x v="5"/>
    <x v="3"/>
    <x v="0"/>
    <x v="0"/>
    <n v="20"/>
    <n v="3546"/>
    <n v="3780"/>
    <n v="30510"/>
    <n v="32400"/>
    <n v="75600"/>
    <n v="70920"/>
    <n v="4680"/>
    <n v="234"/>
    <n v="4446"/>
  </r>
  <r>
    <n v="41026"/>
    <x v="8"/>
    <x v="4"/>
    <x v="11"/>
    <x v="0"/>
    <n v="1"/>
    <n v="5148"/>
    <n v="5490"/>
    <n v="53190"/>
    <n v="56700"/>
    <n v="5490"/>
    <n v="5148"/>
    <n v="342"/>
    <n v="17.100000000000001"/>
    <n v="324.89999999999998"/>
  </r>
  <r>
    <n v="41027"/>
    <x v="7"/>
    <x v="4"/>
    <x v="1"/>
    <x v="1"/>
    <n v="5"/>
    <n v="2196"/>
    <n v="2340"/>
    <n v="21492"/>
    <n v="23220"/>
    <n v="11700"/>
    <n v="10980"/>
    <n v="720"/>
    <n v="36"/>
    <n v="684"/>
  </r>
  <r>
    <n v="41027"/>
    <x v="3"/>
    <x v="1"/>
    <x v="0"/>
    <x v="0"/>
    <n v="2"/>
    <n v="3924"/>
    <n v="4230"/>
    <n v="36612"/>
    <n v="38880"/>
    <n v="8460"/>
    <n v="7848"/>
    <n v="612"/>
    <n v="30.6"/>
    <n v="581.4"/>
  </r>
  <r>
    <n v="41028"/>
    <x v="3"/>
    <x v="1"/>
    <x v="15"/>
    <x v="1"/>
    <n v="15"/>
    <n v="3978"/>
    <n v="4230"/>
    <n v="30024"/>
    <n v="32400"/>
    <n v="63450"/>
    <n v="59670"/>
    <n v="3780"/>
    <n v="189"/>
    <n v="3591"/>
  </r>
  <r>
    <n v="41029"/>
    <x v="6"/>
    <x v="2"/>
    <x v="3"/>
    <x v="0"/>
    <n v="24"/>
    <n v="2106"/>
    <n v="2250"/>
    <n v="30744"/>
    <n v="32760"/>
    <n v="54000"/>
    <n v="50544"/>
    <n v="3456"/>
    <n v="172.8"/>
    <n v="3283.2"/>
  </r>
  <r>
    <n v="41030"/>
    <x v="2"/>
    <x v="1"/>
    <x v="14"/>
    <x v="0"/>
    <n v="23"/>
    <n v="5148"/>
    <n v="5490"/>
    <n v="64944"/>
    <n v="69300"/>
    <n v="126270"/>
    <n v="118404"/>
    <n v="7866"/>
    <n v="393.3"/>
    <n v="7472.7"/>
  </r>
  <r>
    <n v="41031"/>
    <x v="5"/>
    <x v="3"/>
    <x v="16"/>
    <x v="0"/>
    <n v="20"/>
    <n v="3546"/>
    <n v="3780"/>
    <n v="6768"/>
    <n v="7200"/>
    <n v="75600"/>
    <n v="70920"/>
    <n v="4680"/>
    <n v="234"/>
    <n v="4446"/>
  </r>
  <r>
    <n v="41031"/>
    <x v="0"/>
    <x v="0"/>
    <x v="7"/>
    <x v="0"/>
    <n v="23"/>
    <n v="3546"/>
    <n v="3780"/>
    <n v="51714"/>
    <n v="54990"/>
    <n v="86940"/>
    <n v="81558"/>
    <n v="5382"/>
    <n v="269.10000000000002"/>
    <n v="5112.8999999999996"/>
  </r>
  <r>
    <n v="41031"/>
    <x v="5"/>
    <x v="3"/>
    <x v="11"/>
    <x v="0"/>
    <n v="22"/>
    <n v="5148"/>
    <n v="5490"/>
    <n v="49644"/>
    <n v="52920"/>
    <n v="120780"/>
    <n v="113256"/>
    <n v="7524"/>
    <n v="376.20000000000005"/>
    <n v="7147.8"/>
  </r>
  <r>
    <n v="41031"/>
    <x v="8"/>
    <x v="4"/>
    <x v="2"/>
    <x v="0"/>
    <n v="10"/>
    <n v="3384"/>
    <n v="3600"/>
    <n v="11934"/>
    <n v="12690"/>
    <n v="36000"/>
    <n v="33840"/>
    <n v="2160"/>
    <n v="108"/>
    <n v="2052"/>
  </r>
  <r>
    <n v="41032"/>
    <x v="6"/>
    <x v="2"/>
    <x v="16"/>
    <x v="0"/>
    <n v="5"/>
    <n v="3042"/>
    <n v="3240"/>
    <n v="23688"/>
    <n v="25200"/>
    <n v="16200"/>
    <n v="15210"/>
    <n v="990"/>
    <n v="49.5"/>
    <n v="940.5"/>
  </r>
  <r>
    <n v="41032"/>
    <x v="0"/>
    <x v="0"/>
    <x v="4"/>
    <x v="0"/>
    <n v="12"/>
    <n v="3978"/>
    <n v="4230"/>
    <n v="36504"/>
    <n v="38880"/>
    <n v="50760"/>
    <n v="47736"/>
    <n v="3024"/>
    <n v="151.20000000000002"/>
    <n v="2872.8"/>
  </r>
  <r>
    <n v="41032"/>
    <x v="6"/>
    <x v="2"/>
    <x v="1"/>
    <x v="1"/>
    <n v="19"/>
    <n v="3978"/>
    <n v="4230"/>
    <n v="17910"/>
    <n v="19350"/>
    <n v="80370"/>
    <n v="75582"/>
    <n v="4788"/>
    <n v="239.4"/>
    <n v="4548.6000000000004"/>
  </r>
  <r>
    <n v="41033"/>
    <x v="9"/>
    <x v="3"/>
    <x v="12"/>
    <x v="0"/>
    <n v="18"/>
    <n v="3924"/>
    <n v="4230"/>
    <n v="26082"/>
    <n v="27720"/>
    <n v="76140"/>
    <n v="70632"/>
    <n v="5508"/>
    <n v="275.40000000000003"/>
    <n v="5232.6000000000004"/>
  </r>
  <r>
    <n v="41033"/>
    <x v="0"/>
    <x v="0"/>
    <x v="3"/>
    <x v="0"/>
    <n v="1"/>
    <n v="2952"/>
    <n v="3150"/>
    <n v="24156"/>
    <n v="25740"/>
    <n v="3150"/>
    <n v="2952"/>
    <n v="198"/>
    <n v="9.9"/>
    <n v="188.1"/>
  </r>
  <r>
    <n v="41033"/>
    <x v="5"/>
    <x v="3"/>
    <x v="1"/>
    <x v="1"/>
    <n v="15"/>
    <n v="3042"/>
    <n v="3240"/>
    <n v="71640"/>
    <n v="77400"/>
    <n v="48600"/>
    <n v="45630"/>
    <n v="2970"/>
    <n v="148.5"/>
    <n v="2821.5"/>
  </r>
  <r>
    <n v="41033"/>
    <x v="9"/>
    <x v="3"/>
    <x v="1"/>
    <x v="1"/>
    <n v="4"/>
    <n v="3978"/>
    <n v="4230"/>
    <n v="85968"/>
    <n v="92880"/>
    <n v="16920"/>
    <n v="15912"/>
    <n v="1008"/>
    <n v="50.400000000000006"/>
    <n v="957.6"/>
  </r>
  <r>
    <n v="41034"/>
    <x v="3"/>
    <x v="1"/>
    <x v="16"/>
    <x v="0"/>
    <n v="16"/>
    <n v="2106"/>
    <n v="2250"/>
    <n v="84600"/>
    <n v="90000"/>
    <n v="36000"/>
    <n v="33696"/>
    <n v="2304"/>
    <n v="115.2"/>
    <n v="2188.8000000000002"/>
  </r>
  <r>
    <n v="41034"/>
    <x v="0"/>
    <x v="0"/>
    <x v="11"/>
    <x v="0"/>
    <n v="10"/>
    <n v="2034"/>
    <n v="2160"/>
    <n v="74466"/>
    <n v="79380"/>
    <n v="21600"/>
    <n v="20340"/>
    <n v="1260"/>
    <n v="63"/>
    <n v="1197"/>
  </r>
  <r>
    <n v="41034"/>
    <x v="4"/>
    <x v="2"/>
    <x v="14"/>
    <x v="0"/>
    <n v="21"/>
    <n v="4482"/>
    <n v="4770"/>
    <n v="64944"/>
    <n v="69300"/>
    <n v="100170"/>
    <n v="94122"/>
    <n v="6048"/>
    <n v="302.40000000000003"/>
    <n v="5745.6"/>
  </r>
  <r>
    <n v="41034"/>
    <x v="4"/>
    <x v="2"/>
    <x v="5"/>
    <x v="0"/>
    <n v="7"/>
    <n v="3726"/>
    <n v="3960"/>
    <n v="110808"/>
    <n v="117990"/>
    <n v="27720"/>
    <n v="26082"/>
    <n v="1638"/>
    <n v="81.900000000000006"/>
    <n v="1556.1"/>
  </r>
  <r>
    <n v="41035"/>
    <x v="7"/>
    <x v="4"/>
    <x v="9"/>
    <x v="0"/>
    <n v="22"/>
    <n v="2952"/>
    <n v="3150"/>
    <n v="42120"/>
    <n v="45000"/>
    <n v="69300"/>
    <n v="64944"/>
    <n v="4356"/>
    <n v="217.8"/>
    <n v="4138.2"/>
  </r>
  <r>
    <n v="41035"/>
    <x v="1"/>
    <x v="0"/>
    <x v="5"/>
    <x v="0"/>
    <n v="15"/>
    <n v="3384"/>
    <n v="3600"/>
    <n v="58320"/>
    <n v="62100"/>
    <n v="54000"/>
    <n v="50760"/>
    <n v="3240"/>
    <n v="162"/>
    <n v="3078"/>
  </r>
  <r>
    <n v="41035"/>
    <x v="8"/>
    <x v="4"/>
    <x v="15"/>
    <x v="1"/>
    <n v="7"/>
    <n v="3546"/>
    <n v="3780"/>
    <n v="37530"/>
    <n v="40500"/>
    <n v="26460"/>
    <n v="24822"/>
    <n v="1638"/>
    <n v="81.900000000000006"/>
    <n v="1556.1"/>
  </r>
  <r>
    <n v="41035"/>
    <x v="9"/>
    <x v="3"/>
    <x v="11"/>
    <x v="0"/>
    <n v="17"/>
    <n v="5148"/>
    <n v="5490"/>
    <n v="88650"/>
    <n v="94500"/>
    <n v="93330"/>
    <n v="87516"/>
    <n v="5814"/>
    <n v="290.7"/>
    <n v="5523.3"/>
  </r>
  <r>
    <n v="41036"/>
    <x v="1"/>
    <x v="0"/>
    <x v="6"/>
    <x v="0"/>
    <n v="20"/>
    <n v="2034"/>
    <n v="2160"/>
    <n v="78012"/>
    <n v="83160"/>
    <n v="43200"/>
    <n v="40680"/>
    <n v="2520"/>
    <n v="126"/>
    <n v="2394"/>
  </r>
  <r>
    <n v="41036"/>
    <x v="1"/>
    <x v="0"/>
    <x v="5"/>
    <x v="0"/>
    <n v="5"/>
    <n v="2196"/>
    <n v="2340"/>
    <n v="40824"/>
    <n v="43470"/>
    <n v="11700"/>
    <n v="10980"/>
    <n v="720"/>
    <n v="36"/>
    <n v="684"/>
  </r>
  <r>
    <n v="41036"/>
    <x v="8"/>
    <x v="4"/>
    <x v="8"/>
    <x v="0"/>
    <n v="14"/>
    <n v="3546"/>
    <n v="3780"/>
    <n v="77220"/>
    <n v="82350"/>
    <n v="52920"/>
    <n v="49644"/>
    <n v="3276"/>
    <n v="163.80000000000001"/>
    <n v="3112.2"/>
  </r>
  <r>
    <n v="41036"/>
    <x v="4"/>
    <x v="2"/>
    <x v="15"/>
    <x v="1"/>
    <n v="6"/>
    <n v="3546"/>
    <n v="3780"/>
    <n v="82566"/>
    <n v="89100"/>
    <n v="22680"/>
    <n v="21276"/>
    <n v="1404"/>
    <n v="70.2"/>
    <n v="1333.8"/>
  </r>
  <r>
    <n v="41036"/>
    <x v="5"/>
    <x v="3"/>
    <x v="8"/>
    <x v="0"/>
    <n v="22"/>
    <n v="7506"/>
    <n v="8100"/>
    <n v="77220"/>
    <n v="82350"/>
    <n v="178200"/>
    <n v="165132"/>
    <n v="13068"/>
    <n v="653.40000000000009"/>
    <n v="12414.6"/>
  </r>
  <r>
    <n v="41036"/>
    <x v="0"/>
    <x v="0"/>
    <x v="14"/>
    <x v="0"/>
    <n v="6"/>
    <n v="3924"/>
    <n v="4230"/>
    <n v="53136"/>
    <n v="56700"/>
    <n v="25380"/>
    <n v="23544"/>
    <n v="1836"/>
    <n v="91.800000000000011"/>
    <n v="1744.2"/>
  </r>
  <r>
    <n v="41036"/>
    <x v="7"/>
    <x v="4"/>
    <x v="9"/>
    <x v="0"/>
    <n v="6"/>
    <n v="4482"/>
    <n v="4770"/>
    <n v="33696"/>
    <n v="36000"/>
    <n v="28620"/>
    <n v="26892"/>
    <n v="1728"/>
    <n v="86.4"/>
    <n v="1641.6"/>
  </r>
  <r>
    <n v="41037"/>
    <x v="7"/>
    <x v="4"/>
    <x v="12"/>
    <x v="0"/>
    <n v="2"/>
    <n v="3546"/>
    <n v="3780"/>
    <n v="59616"/>
    <n v="63360"/>
    <n v="7560"/>
    <n v="7092"/>
    <n v="468"/>
    <n v="23.400000000000002"/>
    <n v="444.6"/>
  </r>
  <r>
    <n v="41038"/>
    <x v="2"/>
    <x v="1"/>
    <x v="3"/>
    <x v="0"/>
    <n v="24"/>
    <n v="3726"/>
    <n v="3960"/>
    <n v="8784"/>
    <n v="9360"/>
    <n v="95040"/>
    <n v="89424"/>
    <n v="5616"/>
    <n v="280.8"/>
    <n v="5335.2"/>
  </r>
  <r>
    <n v="41039"/>
    <x v="0"/>
    <x v="0"/>
    <x v="10"/>
    <x v="0"/>
    <n v="11"/>
    <n v="2106"/>
    <n v="2250"/>
    <n v="26892"/>
    <n v="28620"/>
    <n v="24750"/>
    <n v="23166"/>
    <n v="1584"/>
    <n v="79.2"/>
    <n v="1504.8"/>
  </r>
  <r>
    <n v="41039"/>
    <x v="2"/>
    <x v="1"/>
    <x v="2"/>
    <x v="0"/>
    <n v="10"/>
    <n v="3546"/>
    <n v="3780"/>
    <n v="67626"/>
    <n v="71910"/>
    <n v="37800"/>
    <n v="35460"/>
    <n v="2340"/>
    <n v="117"/>
    <n v="2223"/>
  </r>
  <r>
    <n v="41039"/>
    <x v="0"/>
    <x v="0"/>
    <x v="15"/>
    <x v="1"/>
    <n v="7"/>
    <n v="3384"/>
    <n v="3600"/>
    <n v="67554"/>
    <n v="72900"/>
    <n v="25200"/>
    <n v="23688"/>
    <n v="1512"/>
    <n v="75.600000000000009"/>
    <n v="1436.4"/>
  </r>
  <r>
    <n v="41040"/>
    <x v="2"/>
    <x v="1"/>
    <x v="15"/>
    <x v="1"/>
    <n v="22"/>
    <n v="2106"/>
    <n v="2250"/>
    <n v="105084"/>
    <n v="113400"/>
    <n v="49500"/>
    <n v="46332"/>
    <n v="3168"/>
    <n v="158.4"/>
    <n v="3009.6"/>
  </r>
  <r>
    <n v="41041"/>
    <x v="7"/>
    <x v="4"/>
    <x v="16"/>
    <x v="0"/>
    <n v="7"/>
    <n v="3924"/>
    <n v="4230"/>
    <n v="57528"/>
    <n v="61200"/>
    <n v="29610"/>
    <n v="27468"/>
    <n v="2142"/>
    <n v="107.10000000000001"/>
    <n v="2034.9"/>
  </r>
  <r>
    <n v="41041"/>
    <x v="9"/>
    <x v="3"/>
    <x v="1"/>
    <x v="1"/>
    <n v="18"/>
    <n v="3582"/>
    <n v="3870"/>
    <n v="78804"/>
    <n v="85140"/>
    <n v="69660"/>
    <n v="64476"/>
    <n v="5184"/>
    <n v="259.2"/>
    <n v="4924.8"/>
  </r>
  <r>
    <n v="41041"/>
    <x v="0"/>
    <x v="0"/>
    <x v="3"/>
    <x v="0"/>
    <n v="12"/>
    <n v="3582"/>
    <n v="3870"/>
    <n v="48312"/>
    <n v="51480"/>
    <n v="46440"/>
    <n v="42984"/>
    <n v="3456"/>
    <n v="172.8"/>
    <n v="3283.2"/>
  </r>
  <r>
    <n v="41041"/>
    <x v="1"/>
    <x v="0"/>
    <x v="14"/>
    <x v="0"/>
    <n v="19"/>
    <n v="3726"/>
    <n v="3960"/>
    <n v="14760"/>
    <n v="15750"/>
    <n v="75240"/>
    <n v="70794"/>
    <n v="4446"/>
    <n v="222.3"/>
    <n v="4223.7"/>
  </r>
  <r>
    <n v="41042"/>
    <x v="8"/>
    <x v="4"/>
    <x v="3"/>
    <x v="0"/>
    <n v="23"/>
    <n v="3582"/>
    <n v="3870"/>
    <n v="43920"/>
    <n v="46800"/>
    <n v="89010"/>
    <n v="82386"/>
    <n v="6624"/>
    <n v="331.20000000000005"/>
    <n v="6292.8"/>
  </r>
  <r>
    <n v="41043"/>
    <x v="9"/>
    <x v="3"/>
    <x v="3"/>
    <x v="0"/>
    <n v="3"/>
    <n v="2952"/>
    <n v="3150"/>
    <n v="39528"/>
    <n v="42120"/>
    <n v="9450"/>
    <n v="8856"/>
    <n v="594"/>
    <n v="29.700000000000003"/>
    <n v="564.29999999999995"/>
  </r>
  <r>
    <n v="41043"/>
    <x v="7"/>
    <x v="4"/>
    <x v="3"/>
    <x v="0"/>
    <n v="24"/>
    <n v="3978"/>
    <n v="4230"/>
    <n v="24156"/>
    <n v="25740"/>
    <n v="101520"/>
    <n v="95472"/>
    <n v="6048"/>
    <n v="302.40000000000003"/>
    <n v="5745.6"/>
  </r>
  <r>
    <n v="41043"/>
    <x v="1"/>
    <x v="0"/>
    <x v="0"/>
    <x v="0"/>
    <n v="25"/>
    <n v="2034"/>
    <n v="2160"/>
    <n v="14238"/>
    <n v="15120"/>
    <n v="54000"/>
    <n v="50850"/>
    <n v="3150"/>
    <n v="157.5"/>
    <n v="2992.5"/>
  </r>
  <r>
    <n v="41044"/>
    <x v="3"/>
    <x v="1"/>
    <x v="15"/>
    <x v="1"/>
    <n v="5"/>
    <n v="3924"/>
    <n v="4230"/>
    <n v="30024"/>
    <n v="32400"/>
    <n v="21150"/>
    <n v="19620"/>
    <n v="1530"/>
    <n v="76.5"/>
    <n v="1453.5"/>
  </r>
  <r>
    <n v="41045"/>
    <x v="1"/>
    <x v="0"/>
    <x v="15"/>
    <x v="1"/>
    <n v="2"/>
    <n v="5832"/>
    <n v="6210"/>
    <n v="135108"/>
    <n v="145800"/>
    <n v="12420"/>
    <n v="11664"/>
    <n v="756"/>
    <n v="37.800000000000004"/>
    <n v="718.2"/>
  </r>
  <r>
    <n v="41045"/>
    <x v="8"/>
    <x v="4"/>
    <x v="16"/>
    <x v="0"/>
    <n v="14"/>
    <n v="3546"/>
    <n v="3780"/>
    <n v="30456"/>
    <n v="32400"/>
    <n v="52920"/>
    <n v="49644"/>
    <n v="3276"/>
    <n v="163.80000000000001"/>
    <n v="3112.2"/>
  </r>
  <r>
    <n v="41045"/>
    <x v="0"/>
    <x v="0"/>
    <x v="6"/>
    <x v="0"/>
    <n v="6"/>
    <n v="2034"/>
    <n v="2160"/>
    <n v="21276"/>
    <n v="22680"/>
    <n v="12960"/>
    <n v="12204"/>
    <n v="756"/>
    <n v="37.800000000000004"/>
    <n v="718.2"/>
  </r>
  <r>
    <n v="41046"/>
    <x v="7"/>
    <x v="4"/>
    <x v="1"/>
    <x v="1"/>
    <n v="13"/>
    <n v="2034"/>
    <n v="2160"/>
    <n v="53730"/>
    <n v="58050"/>
    <n v="28080"/>
    <n v="26442"/>
    <n v="1638"/>
    <n v="81.900000000000006"/>
    <n v="1556.1"/>
  </r>
  <r>
    <n v="41046"/>
    <x v="7"/>
    <x v="4"/>
    <x v="5"/>
    <x v="0"/>
    <n v="4"/>
    <n v="3042"/>
    <n v="3240"/>
    <n v="104976"/>
    <n v="111780"/>
    <n v="12960"/>
    <n v="12168"/>
    <n v="792"/>
    <n v="39.6"/>
    <n v="752.4"/>
  </r>
  <r>
    <n v="41047"/>
    <x v="9"/>
    <x v="3"/>
    <x v="11"/>
    <x v="0"/>
    <n v="21"/>
    <n v="3042"/>
    <n v="3240"/>
    <n v="49644"/>
    <n v="52920"/>
    <n v="68040"/>
    <n v="63882"/>
    <n v="4158"/>
    <n v="207.9"/>
    <n v="3950.1"/>
  </r>
  <r>
    <n v="41048"/>
    <x v="0"/>
    <x v="0"/>
    <x v="6"/>
    <x v="0"/>
    <n v="16"/>
    <n v="3726"/>
    <n v="3960"/>
    <n v="67374"/>
    <n v="71820"/>
    <n v="63360"/>
    <n v="59616"/>
    <n v="3744"/>
    <n v="187.20000000000002"/>
    <n v="3556.8"/>
  </r>
  <r>
    <n v="41048"/>
    <x v="1"/>
    <x v="0"/>
    <x v="8"/>
    <x v="0"/>
    <n v="10"/>
    <n v="2196"/>
    <n v="2340"/>
    <n v="10296"/>
    <n v="10980"/>
    <n v="23400"/>
    <n v="21960"/>
    <n v="1440"/>
    <n v="72"/>
    <n v="1368"/>
  </r>
  <r>
    <n v="41048"/>
    <x v="0"/>
    <x v="0"/>
    <x v="12"/>
    <x v="0"/>
    <n v="3"/>
    <n v="4482"/>
    <n v="4770"/>
    <n v="67068"/>
    <n v="71280"/>
    <n v="14310"/>
    <n v="13446"/>
    <n v="864"/>
    <n v="43.2"/>
    <n v="820.8"/>
  </r>
  <r>
    <n v="41049"/>
    <x v="6"/>
    <x v="2"/>
    <x v="13"/>
    <x v="1"/>
    <n v="1"/>
    <n v="5148"/>
    <n v="5490"/>
    <n v="66708"/>
    <n v="71910"/>
    <n v="5490"/>
    <n v="5148"/>
    <n v="342"/>
    <n v="17.100000000000001"/>
    <n v="324.89999999999998"/>
  </r>
  <r>
    <n v="41049"/>
    <x v="8"/>
    <x v="4"/>
    <x v="14"/>
    <x v="0"/>
    <n v="13"/>
    <n v="3978"/>
    <n v="4230"/>
    <n v="44280"/>
    <n v="47250"/>
    <n v="54990"/>
    <n v="51714"/>
    <n v="3276"/>
    <n v="163.80000000000001"/>
    <n v="3112.2"/>
  </r>
  <r>
    <n v="41049"/>
    <x v="4"/>
    <x v="2"/>
    <x v="1"/>
    <x v="1"/>
    <n v="15"/>
    <n v="2106"/>
    <n v="2250"/>
    <n v="46566"/>
    <n v="50310"/>
    <n v="33750"/>
    <n v="31590"/>
    <n v="2160"/>
    <n v="108"/>
    <n v="2052"/>
  </r>
  <r>
    <n v="41049"/>
    <x v="5"/>
    <x v="3"/>
    <x v="2"/>
    <x v="0"/>
    <n v="5"/>
    <n v="3978"/>
    <n v="4230"/>
    <n v="31824"/>
    <n v="33840"/>
    <n v="21150"/>
    <n v="19890"/>
    <n v="1260"/>
    <n v="63"/>
    <n v="1197"/>
  </r>
  <r>
    <n v="41050"/>
    <x v="9"/>
    <x v="3"/>
    <x v="5"/>
    <x v="0"/>
    <n v="25"/>
    <n v="2034"/>
    <n v="2160"/>
    <n v="69984"/>
    <n v="74520"/>
    <n v="54000"/>
    <n v="50850"/>
    <n v="3150"/>
    <n v="157.5"/>
    <n v="2992.5"/>
  </r>
  <r>
    <n v="41050"/>
    <x v="7"/>
    <x v="4"/>
    <x v="6"/>
    <x v="0"/>
    <n v="8"/>
    <n v="2034"/>
    <n v="2160"/>
    <n v="78012"/>
    <n v="83160"/>
    <n v="17280"/>
    <n v="16272"/>
    <n v="1008"/>
    <n v="50.400000000000006"/>
    <n v="957.6"/>
  </r>
  <r>
    <n v="41050"/>
    <x v="8"/>
    <x v="4"/>
    <x v="2"/>
    <x v="0"/>
    <n v="21"/>
    <n v="3582"/>
    <n v="3870"/>
    <n v="95472"/>
    <n v="101520"/>
    <n v="81270"/>
    <n v="75222"/>
    <n v="6048"/>
    <n v="302.40000000000003"/>
    <n v="5745.6"/>
  </r>
  <r>
    <n v="41051"/>
    <x v="2"/>
    <x v="1"/>
    <x v="2"/>
    <x v="0"/>
    <n v="16"/>
    <n v="3978"/>
    <n v="4230"/>
    <n v="79560"/>
    <n v="84600"/>
    <n v="67680"/>
    <n v="63648"/>
    <n v="4032"/>
    <n v="201.60000000000002"/>
    <n v="3830.4"/>
  </r>
  <r>
    <n v="41051"/>
    <x v="5"/>
    <x v="3"/>
    <x v="14"/>
    <x v="0"/>
    <n v="23"/>
    <n v="2196"/>
    <n v="2340"/>
    <n v="35424"/>
    <n v="37800"/>
    <n v="53820"/>
    <n v="50508"/>
    <n v="3312"/>
    <n v="165.60000000000002"/>
    <n v="3146.4"/>
  </r>
  <r>
    <n v="41051"/>
    <x v="8"/>
    <x v="4"/>
    <x v="4"/>
    <x v="0"/>
    <n v="22"/>
    <n v="3978"/>
    <n v="4230"/>
    <n v="3042"/>
    <n v="3240"/>
    <n v="93060"/>
    <n v="87516"/>
    <n v="5544"/>
    <n v="277.2"/>
    <n v="5266.8"/>
  </r>
  <r>
    <n v="41052"/>
    <x v="3"/>
    <x v="1"/>
    <x v="0"/>
    <x v="0"/>
    <n v="13"/>
    <n v="3978"/>
    <n v="4230"/>
    <n v="44748"/>
    <n v="47520"/>
    <n v="54990"/>
    <n v="51714"/>
    <n v="3276"/>
    <n v="163.80000000000001"/>
    <n v="3112.2"/>
  </r>
  <r>
    <n v="41052"/>
    <x v="1"/>
    <x v="0"/>
    <x v="15"/>
    <x v="1"/>
    <n v="27"/>
    <n v="3042"/>
    <n v="3240"/>
    <n v="150120"/>
    <n v="162000"/>
    <n v="87480"/>
    <n v="82134"/>
    <n v="5346"/>
    <n v="267.3"/>
    <n v="5078.7"/>
  </r>
  <r>
    <n v="41052"/>
    <x v="6"/>
    <x v="2"/>
    <x v="1"/>
    <x v="1"/>
    <n v="27"/>
    <n v="3978"/>
    <n v="4230"/>
    <n v="32238"/>
    <n v="34830"/>
    <n v="114210"/>
    <n v="107406"/>
    <n v="6804"/>
    <n v="340.20000000000005"/>
    <n v="6463.8"/>
  </r>
  <r>
    <n v="41052"/>
    <x v="4"/>
    <x v="2"/>
    <x v="7"/>
    <x v="0"/>
    <n v="27"/>
    <n v="3978"/>
    <n v="4230"/>
    <n v="27846"/>
    <n v="29610"/>
    <n v="114210"/>
    <n v="107406"/>
    <n v="6804"/>
    <n v="340.20000000000005"/>
    <n v="6463.8"/>
  </r>
  <r>
    <n v="41053"/>
    <x v="8"/>
    <x v="4"/>
    <x v="12"/>
    <x v="0"/>
    <n v="27"/>
    <n v="5832"/>
    <n v="6210"/>
    <n v="67068"/>
    <n v="71280"/>
    <n v="167670"/>
    <n v="157464"/>
    <n v="10206"/>
    <n v="510.3"/>
    <n v="9695.7000000000007"/>
  </r>
  <r>
    <n v="41053"/>
    <x v="9"/>
    <x v="3"/>
    <x v="10"/>
    <x v="0"/>
    <n v="27"/>
    <n v="2196"/>
    <n v="2340"/>
    <n v="76194"/>
    <n v="81090"/>
    <n v="63180"/>
    <n v="59292"/>
    <n v="3888"/>
    <n v="194.4"/>
    <n v="3693.6"/>
  </r>
  <r>
    <n v="41053"/>
    <x v="0"/>
    <x v="0"/>
    <x v="3"/>
    <x v="0"/>
    <n v="27"/>
    <n v="3546"/>
    <n v="3780"/>
    <n v="21960"/>
    <n v="23400"/>
    <n v="102060"/>
    <n v="95742"/>
    <n v="6318"/>
    <n v="315.90000000000003"/>
    <n v="6002.1"/>
  </r>
  <r>
    <n v="41053"/>
    <x v="6"/>
    <x v="2"/>
    <x v="5"/>
    <x v="0"/>
    <n v="12"/>
    <n v="3582"/>
    <n v="3870"/>
    <n v="52488"/>
    <n v="55890"/>
    <n v="46440"/>
    <n v="42984"/>
    <n v="3456"/>
    <n v="172.8"/>
    <n v="3283.2"/>
  </r>
  <r>
    <n v="41054"/>
    <x v="4"/>
    <x v="2"/>
    <x v="7"/>
    <x v="0"/>
    <n v="18"/>
    <n v="3978"/>
    <n v="4230"/>
    <n v="47736"/>
    <n v="50760"/>
    <n v="76140"/>
    <n v="71604"/>
    <n v="4536"/>
    <n v="226.8"/>
    <n v="4309.2"/>
  </r>
  <r>
    <n v="41054"/>
    <x v="5"/>
    <x v="3"/>
    <x v="0"/>
    <x v="0"/>
    <n v="8"/>
    <n v="3978"/>
    <n v="4230"/>
    <n v="16272"/>
    <n v="17280"/>
    <n v="33840"/>
    <n v="31824"/>
    <n v="2016"/>
    <n v="100.80000000000001"/>
    <n v="1915.2"/>
  </r>
  <r>
    <n v="41054"/>
    <x v="7"/>
    <x v="4"/>
    <x v="9"/>
    <x v="0"/>
    <n v="21"/>
    <n v="2034"/>
    <n v="2160"/>
    <n v="4212"/>
    <n v="4500"/>
    <n v="45360"/>
    <n v="42714"/>
    <n v="2646"/>
    <n v="132.30000000000001"/>
    <n v="2513.6999999999998"/>
  </r>
  <r>
    <n v="41054"/>
    <x v="6"/>
    <x v="2"/>
    <x v="8"/>
    <x v="0"/>
    <n v="25"/>
    <n v="3042"/>
    <n v="3240"/>
    <n v="66924"/>
    <n v="71370"/>
    <n v="81000"/>
    <n v="76050"/>
    <n v="4950"/>
    <n v="247.5"/>
    <n v="4702.5"/>
  </r>
  <r>
    <n v="41054"/>
    <x v="3"/>
    <x v="1"/>
    <x v="10"/>
    <x v="0"/>
    <n v="12"/>
    <n v="5148"/>
    <n v="5490"/>
    <n v="112050"/>
    <n v="119250"/>
    <n v="65880"/>
    <n v="61776"/>
    <n v="4104"/>
    <n v="205.20000000000002"/>
    <n v="3898.8"/>
  </r>
  <r>
    <n v="41055"/>
    <x v="2"/>
    <x v="1"/>
    <x v="14"/>
    <x v="0"/>
    <n v="9"/>
    <n v="2106"/>
    <n v="2250"/>
    <n v="8856"/>
    <n v="9450"/>
    <n v="20250"/>
    <n v="18954"/>
    <n v="1296"/>
    <n v="64.8"/>
    <n v="1231.2"/>
  </r>
  <r>
    <n v="41056"/>
    <x v="4"/>
    <x v="2"/>
    <x v="12"/>
    <x v="0"/>
    <n v="23"/>
    <n v="4482"/>
    <n v="4770"/>
    <n v="59616"/>
    <n v="63360"/>
    <n v="109710"/>
    <n v="103086"/>
    <n v="6624"/>
    <n v="331.20000000000005"/>
    <n v="6292.8"/>
  </r>
  <r>
    <n v="41056"/>
    <x v="2"/>
    <x v="1"/>
    <x v="16"/>
    <x v="0"/>
    <n v="23"/>
    <n v="3546"/>
    <n v="3780"/>
    <n v="71064"/>
    <n v="75600"/>
    <n v="86940"/>
    <n v="81558"/>
    <n v="5382"/>
    <n v="269.10000000000002"/>
    <n v="5112.8999999999996"/>
  </r>
  <r>
    <n v="41056"/>
    <x v="4"/>
    <x v="2"/>
    <x v="16"/>
    <x v="0"/>
    <n v="20"/>
    <n v="4482"/>
    <n v="4770"/>
    <n v="40608"/>
    <n v="43200"/>
    <n v="95400"/>
    <n v="89640"/>
    <n v="5760"/>
    <n v="288"/>
    <n v="5472"/>
  </r>
  <r>
    <n v="41056"/>
    <x v="8"/>
    <x v="4"/>
    <x v="13"/>
    <x v="1"/>
    <n v="25"/>
    <n v="4482"/>
    <n v="4770"/>
    <n v="31392"/>
    <n v="33840"/>
    <n v="119250"/>
    <n v="112050"/>
    <n v="7200"/>
    <n v="360"/>
    <n v="6840"/>
  </r>
  <r>
    <n v="41057"/>
    <x v="3"/>
    <x v="1"/>
    <x v="5"/>
    <x v="0"/>
    <n v="4"/>
    <n v="2034"/>
    <n v="2160"/>
    <n v="99144"/>
    <n v="105570"/>
    <n v="8640"/>
    <n v="8136"/>
    <n v="504"/>
    <n v="25.200000000000003"/>
    <n v="478.8"/>
  </r>
  <r>
    <n v="41057"/>
    <x v="4"/>
    <x v="2"/>
    <x v="7"/>
    <x v="0"/>
    <n v="24"/>
    <n v="3978"/>
    <n v="4230"/>
    <n v="87516"/>
    <n v="93060"/>
    <n v="101520"/>
    <n v="95472"/>
    <n v="6048"/>
    <n v="302.40000000000003"/>
    <n v="5745.6"/>
  </r>
  <r>
    <n v="41057"/>
    <x v="1"/>
    <x v="0"/>
    <x v="8"/>
    <x v="0"/>
    <n v="24"/>
    <n v="5832"/>
    <n v="6210"/>
    <n v="20592"/>
    <n v="21960"/>
    <n v="149040"/>
    <n v="139968"/>
    <n v="9072"/>
    <n v="453.6"/>
    <n v="8618.4"/>
  </r>
  <r>
    <n v="41058"/>
    <x v="3"/>
    <x v="1"/>
    <x v="8"/>
    <x v="0"/>
    <n v="16"/>
    <n v="3978"/>
    <n v="4230"/>
    <n v="82368"/>
    <n v="87840"/>
    <n v="67680"/>
    <n v="63648"/>
    <n v="4032"/>
    <n v="201.60000000000002"/>
    <n v="3830.4"/>
  </r>
  <r>
    <n v="41059"/>
    <x v="5"/>
    <x v="3"/>
    <x v="13"/>
    <x v="1"/>
    <n v="6"/>
    <n v="3978"/>
    <n v="4230"/>
    <n v="94176"/>
    <n v="101520"/>
    <n v="25380"/>
    <n v="23868"/>
    <n v="1512"/>
    <n v="75.600000000000009"/>
    <n v="1436.4"/>
  </r>
  <r>
    <n v="41059"/>
    <x v="8"/>
    <x v="4"/>
    <x v="8"/>
    <x v="0"/>
    <n v="4"/>
    <n v="5148"/>
    <n v="5490"/>
    <n v="66924"/>
    <n v="71370"/>
    <n v="21960"/>
    <n v="20592"/>
    <n v="1368"/>
    <n v="68.400000000000006"/>
    <n v="1299.5999999999999"/>
  </r>
  <r>
    <n v="41059"/>
    <x v="0"/>
    <x v="0"/>
    <x v="2"/>
    <x v="0"/>
    <n v="24"/>
    <n v="5832"/>
    <n v="6210"/>
    <n v="31824"/>
    <n v="33840"/>
    <n v="149040"/>
    <n v="139968"/>
    <n v="9072"/>
    <n v="453.6"/>
    <n v="8618.4"/>
  </r>
  <r>
    <n v="41059"/>
    <x v="9"/>
    <x v="3"/>
    <x v="4"/>
    <x v="0"/>
    <n v="21"/>
    <n v="2034"/>
    <n v="2160"/>
    <n v="39546"/>
    <n v="42120"/>
    <n v="45360"/>
    <n v="42714"/>
    <n v="2646"/>
    <n v="132.30000000000001"/>
    <n v="2513.6999999999998"/>
  </r>
  <r>
    <n v="41059"/>
    <x v="4"/>
    <x v="2"/>
    <x v="13"/>
    <x v="1"/>
    <n v="13"/>
    <n v="5832"/>
    <n v="6210"/>
    <n v="82404"/>
    <n v="88830"/>
    <n v="80730"/>
    <n v="75816"/>
    <n v="4914"/>
    <n v="245.70000000000002"/>
    <n v="4668.3"/>
  </r>
  <r>
    <n v="41060"/>
    <x v="4"/>
    <x v="2"/>
    <x v="1"/>
    <x v="1"/>
    <n v="2"/>
    <n v="3546"/>
    <n v="3780"/>
    <n v="25074"/>
    <n v="27090"/>
    <n v="7560"/>
    <n v="7092"/>
    <n v="468"/>
    <n v="23.400000000000002"/>
    <n v="444.6"/>
  </r>
  <r>
    <n v="41060"/>
    <x v="0"/>
    <x v="0"/>
    <x v="7"/>
    <x v="0"/>
    <n v="20"/>
    <n v="3726"/>
    <n v="3960"/>
    <n v="23868"/>
    <n v="25380"/>
    <n v="79200"/>
    <n v="74520"/>
    <n v="4680"/>
    <n v="234"/>
    <n v="4446"/>
  </r>
  <r>
    <n v="41060"/>
    <x v="9"/>
    <x v="3"/>
    <x v="11"/>
    <x v="0"/>
    <n v="21"/>
    <n v="3978"/>
    <n v="4230"/>
    <n v="53190"/>
    <n v="56700"/>
    <n v="88830"/>
    <n v="83538"/>
    <n v="5292"/>
    <n v="264.60000000000002"/>
    <n v="5027.3999999999996"/>
  </r>
  <r>
    <n v="41061"/>
    <x v="2"/>
    <x v="1"/>
    <x v="2"/>
    <x v="0"/>
    <n v="12"/>
    <n v="3042"/>
    <n v="3240"/>
    <n v="15912"/>
    <n v="16920"/>
    <n v="38880"/>
    <n v="36504"/>
    <n v="2376"/>
    <n v="118.80000000000001"/>
    <n v="2257.1999999999998"/>
  </r>
  <r>
    <n v="41061"/>
    <x v="1"/>
    <x v="0"/>
    <x v="12"/>
    <x v="0"/>
    <n v="23"/>
    <n v="3546"/>
    <n v="3780"/>
    <n v="3726"/>
    <n v="3960"/>
    <n v="86940"/>
    <n v="81558"/>
    <n v="5382"/>
    <n v="269.10000000000002"/>
    <n v="5112.8999999999996"/>
  </r>
  <r>
    <n v="41061"/>
    <x v="2"/>
    <x v="1"/>
    <x v="16"/>
    <x v="0"/>
    <n v="23"/>
    <n v="4482"/>
    <n v="4770"/>
    <n v="20304"/>
    <n v="21600"/>
    <n v="109710"/>
    <n v="103086"/>
    <n v="6624"/>
    <n v="331.20000000000005"/>
    <n v="6292.8"/>
  </r>
  <r>
    <n v="41061"/>
    <x v="1"/>
    <x v="0"/>
    <x v="16"/>
    <x v="0"/>
    <n v="24"/>
    <n v="3924"/>
    <n v="4230"/>
    <n v="20304"/>
    <n v="21600"/>
    <n v="101520"/>
    <n v="94176"/>
    <n v="7344"/>
    <n v="367.20000000000005"/>
    <n v="6976.8"/>
  </r>
  <r>
    <n v="41062"/>
    <x v="8"/>
    <x v="4"/>
    <x v="4"/>
    <x v="0"/>
    <n v="25"/>
    <n v="2952"/>
    <n v="3150"/>
    <n v="42588"/>
    <n v="45360"/>
    <n v="78750"/>
    <n v="73800"/>
    <n v="4950"/>
    <n v="247.5"/>
    <n v="4702.5"/>
  </r>
  <r>
    <n v="41062"/>
    <x v="0"/>
    <x v="0"/>
    <x v="0"/>
    <x v="0"/>
    <n v="17"/>
    <n v="3726"/>
    <n v="3960"/>
    <n v="6102"/>
    <n v="6480"/>
    <n v="67320"/>
    <n v="63342"/>
    <n v="3978"/>
    <n v="198.9"/>
    <n v="3779.1"/>
  </r>
  <r>
    <n v="41063"/>
    <x v="3"/>
    <x v="1"/>
    <x v="9"/>
    <x v="0"/>
    <n v="21"/>
    <n v="3978"/>
    <n v="4230"/>
    <n v="2106"/>
    <n v="2250"/>
    <n v="88830"/>
    <n v="83538"/>
    <n v="5292"/>
    <n v="264.60000000000002"/>
    <n v="5027.3999999999996"/>
  </r>
  <r>
    <n v="41063"/>
    <x v="8"/>
    <x v="4"/>
    <x v="0"/>
    <x v="0"/>
    <n v="9"/>
    <n v="3726"/>
    <n v="3960"/>
    <n v="8136"/>
    <n v="8640"/>
    <n v="35640"/>
    <n v="33534"/>
    <n v="2106"/>
    <n v="105.30000000000001"/>
    <n v="2000.7"/>
  </r>
  <r>
    <n v="41063"/>
    <x v="4"/>
    <x v="2"/>
    <x v="11"/>
    <x v="0"/>
    <n v="11"/>
    <n v="4482"/>
    <n v="4770"/>
    <n v="63828"/>
    <n v="68040"/>
    <n v="52470"/>
    <n v="49302"/>
    <n v="3168"/>
    <n v="158.4"/>
    <n v="3009.6"/>
  </r>
  <r>
    <n v="41063"/>
    <x v="7"/>
    <x v="4"/>
    <x v="16"/>
    <x v="0"/>
    <n v="4"/>
    <n v="3582"/>
    <n v="3870"/>
    <n v="27072"/>
    <n v="28800"/>
    <n v="15480"/>
    <n v="14328"/>
    <n v="1152"/>
    <n v="57.6"/>
    <n v="1094.4000000000001"/>
  </r>
  <r>
    <n v="41064"/>
    <x v="7"/>
    <x v="4"/>
    <x v="1"/>
    <x v="1"/>
    <n v="22"/>
    <n v="4482"/>
    <n v="4770"/>
    <n v="82386"/>
    <n v="89010"/>
    <n v="104940"/>
    <n v="98604"/>
    <n v="6336"/>
    <n v="316.8"/>
    <n v="6019.2"/>
  </r>
  <r>
    <n v="41064"/>
    <x v="5"/>
    <x v="3"/>
    <x v="10"/>
    <x v="0"/>
    <n v="15"/>
    <n v="3924"/>
    <n v="4230"/>
    <n v="71712"/>
    <n v="76320"/>
    <n v="63450"/>
    <n v="58860"/>
    <n v="4590"/>
    <n v="229.5"/>
    <n v="4360.5"/>
  </r>
  <r>
    <n v="41064"/>
    <x v="7"/>
    <x v="4"/>
    <x v="11"/>
    <x v="0"/>
    <n v="23"/>
    <n v="7506"/>
    <n v="8100"/>
    <n v="60282"/>
    <n v="64260"/>
    <n v="186300"/>
    <n v="172638"/>
    <n v="13662"/>
    <n v="683.1"/>
    <n v="12978.9"/>
  </r>
  <r>
    <n v="41065"/>
    <x v="8"/>
    <x v="4"/>
    <x v="0"/>
    <x v="0"/>
    <n v="9"/>
    <n v="3546"/>
    <n v="3780"/>
    <n v="20340"/>
    <n v="21600"/>
    <n v="34020"/>
    <n v="31914"/>
    <n v="2106"/>
    <n v="105.30000000000001"/>
    <n v="2000.7"/>
  </r>
  <r>
    <n v="41065"/>
    <x v="5"/>
    <x v="3"/>
    <x v="10"/>
    <x v="0"/>
    <n v="7"/>
    <n v="3042"/>
    <n v="3240"/>
    <n v="103086"/>
    <n v="109710"/>
    <n v="22680"/>
    <n v="21294"/>
    <n v="1386"/>
    <n v="69.3"/>
    <n v="1316.7"/>
  </r>
  <r>
    <n v="41066"/>
    <x v="3"/>
    <x v="1"/>
    <x v="2"/>
    <x v="0"/>
    <n v="25"/>
    <n v="3042"/>
    <n v="3240"/>
    <n v="31824"/>
    <n v="33840"/>
    <n v="81000"/>
    <n v="76050"/>
    <n v="4950"/>
    <n v="247.5"/>
    <n v="4702.5"/>
  </r>
  <r>
    <n v="41067"/>
    <x v="8"/>
    <x v="4"/>
    <x v="4"/>
    <x v="0"/>
    <n v="10"/>
    <n v="3978"/>
    <n v="4230"/>
    <n v="48672"/>
    <n v="51840"/>
    <n v="42300"/>
    <n v="39780"/>
    <n v="2520"/>
    <n v="126"/>
    <n v="2394"/>
  </r>
  <r>
    <n v="41067"/>
    <x v="7"/>
    <x v="4"/>
    <x v="8"/>
    <x v="0"/>
    <n v="8"/>
    <n v="5148"/>
    <n v="5490"/>
    <n v="92664"/>
    <n v="98820"/>
    <n v="43920"/>
    <n v="41184"/>
    <n v="2736"/>
    <n v="136.80000000000001"/>
    <n v="2599.1999999999998"/>
  </r>
  <r>
    <n v="41067"/>
    <x v="4"/>
    <x v="2"/>
    <x v="9"/>
    <x v="0"/>
    <n v="18"/>
    <n v="3042"/>
    <n v="3240"/>
    <n v="23166"/>
    <n v="24750"/>
    <n v="58320"/>
    <n v="54756"/>
    <n v="3564"/>
    <n v="178.20000000000002"/>
    <n v="3385.8"/>
  </r>
  <r>
    <n v="41067"/>
    <x v="2"/>
    <x v="1"/>
    <x v="3"/>
    <x v="0"/>
    <n v="8"/>
    <n v="5148"/>
    <n v="5490"/>
    <n v="46116"/>
    <n v="49140"/>
    <n v="43920"/>
    <n v="41184"/>
    <n v="2736"/>
    <n v="136.80000000000001"/>
    <n v="2599.1999999999998"/>
  </r>
  <r>
    <n v="41068"/>
    <x v="2"/>
    <x v="1"/>
    <x v="11"/>
    <x v="0"/>
    <n v="25"/>
    <n v="7506"/>
    <n v="8100"/>
    <n v="24822"/>
    <n v="26460"/>
    <n v="202500"/>
    <n v="187650"/>
    <n v="14850"/>
    <n v="742.5"/>
    <n v="14107.5"/>
  </r>
  <r>
    <n v="41069"/>
    <x v="7"/>
    <x v="4"/>
    <x v="6"/>
    <x v="0"/>
    <n v="7"/>
    <n v="3042"/>
    <n v="3240"/>
    <n v="53190"/>
    <n v="56700"/>
    <n v="22680"/>
    <n v="21294"/>
    <n v="1386"/>
    <n v="69.3"/>
    <n v="1316.7"/>
  </r>
  <r>
    <n v="41069"/>
    <x v="0"/>
    <x v="0"/>
    <x v="16"/>
    <x v="0"/>
    <n v="17"/>
    <n v="3978"/>
    <n v="4230"/>
    <n v="23688"/>
    <n v="25200"/>
    <n v="71910"/>
    <n v="67626"/>
    <n v="4284"/>
    <n v="214.20000000000002"/>
    <n v="4069.8"/>
  </r>
  <r>
    <n v="41069"/>
    <x v="2"/>
    <x v="1"/>
    <x v="6"/>
    <x v="0"/>
    <n v="3"/>
    <n v="2952"/>
    <n v="3150"/>
    <n v="42552"/>
    <n v="45360"/>
    <n v="9450"/>
    <n v="8856"/>
    <n v="594"/>
    <n v="29.700000000000003"/>
    <n v="564.29999999999995"/>
  </r>
  <r>
    <n v="41069"/>
    <x v="8"/>
    <x v="4"/>
    <x v="1"/>
    <x v="1"/>
    <n v="13"/>
    <n v="2034"/>
    <n v="2160"/>
    <n v="28656"/>
    <n v="30960"/>
    <n v="28080"/>
    <n v="26442"/>
    <n v="1638"/>
    <n v="81.900000000000006"/>
    <n v="1556.1"/>
  </r>
  <r>
    <n v="41070"/>
    <x v="6"/>
    <x v="2"/>
    <x v="6"/>
    <x v="0"/>
    <n v="17"/>
    <n v="3582"/>
    <n v="3870"/>
    <n v="42552"/>
    <n v="45360"/>
    <n v="65790"/>
    <n v="60894"/>
    <n v="4896"/>
    <n v="244.8"/>
    <n v="4651.2"/>
  </r>
  <r>
    <n v="41071"/>
    <x v="0"/>
    <x v="0"/>
    <x v="12"/>
    <x v="0"/>
    <n v="22"/>
    <n v="3978"/>
    <n v="4230"/>
    <n v="52164"/>
    <n v="55440"/>
    <n v="93060"/>
    <n v="87516"/>
    <n v="5544"/>
    <n v="277.2"/>
    <n v="5266.8"/>
  </r>
  <r>
    <n v="41071"/>
    <x v="2"/>
    <x v="1"/>
    <x v="11"/>
    <x v="0"/>
    <n v="23"/>
    <n v="2196"/>
    <n v="2340"/>
    <n v="88650"/>
    <n v="94500"/>
    <n v="53820"/>
    <n v="50508"/>
    <n v="3312"/>
    <n v="165.60000000000002"/>
    <n v="3146.4"/>
  </r>
  <r>
    <n v="41071"/>
    <x v="7"/>
    <x v="4"/>
    <x v="7"/>
    <x v="0"/>
    <n v="1"/>
    <n v="2034"/>
    <n v="2160"/>
    <n v="51714"/>
    <n v="54990"/>
    <n v="2160"/>
    <n v="2034"/>
    <n v="126"/>
    <n v="6.3000000000000007"/>
    <n v="119.7"/>
  </r>
  <r>
    <n v="41072"/>
    <x v="6"/>
    <x v="2"/>
    <x v="16"/>
    <x v="0"/>
    <n v="25"/>
    <n v="5148"/>
    <n v="5490"/>
    <n v="33840"/>
    <n v="36000"/>
    <n v="137250"/>
    <n v="128700"/>
    <n v="8550"/>
    <n v="427.5"/>
    <n v="8122.5"/>
  </r>
  <r>
    <n v="41073"/>
    <x v="2"/>
    <x v="1"/>
    <x v="7"/>
    <x v="0"/>
    <n v="22"/>
    <n v="3384"/>
    <n v="3600"/>
    <n v="31824"/>
    <n v="33840"/>
    <n v="79200"/>
    <n v="74448"/>
    <n v="4752"/>
    <n v="237.60000000000002"/>
    <n v="4514.3999999999996"/>
  </r>
  <r>
    <n v="41073"/>
    <x v="7"/>
    <x v="4"/>
    <x v="0"/>
    <x v="0"/>
    <n v="2"/>
    <n v="3978"/>
    <n v="4230"/>
    <n v="30510"/>
    <n v="32400"/>
    <n v="8460"/>
    <n v="7956"/>
    <n v="504"/>
    <n v="25.200000000000003"/>
    <n v="478.8"/>
  </r>
  <r>
    <n v="41074"/>
    <x v="8"/>
    <x v="4"/>
    <x v="13"/>
    <x v="1"/>
    <n v="11"/>
    <n v="3582"/>
    <n v="3870"/>
    <n v="19620"/>
    <n v="21150"/>
    <n v="42570"/>
    <n v="39402"/>
    <n v="3168"/>
    <n v="158.4"/>
    <n v="3009.6"/>
  </r>
  <r>
    <n v="41074"/>
    <x v="3"/>
    <x v="1"/>
    <x v="1"/>
    <x v="1"/>
    <n v="11"/>
    <n v="3546"/>
    <n v="3780"/>
    <n v="78804"/>
    <n v="85140"/>
    <n v="41580"/>
    <n v="39006"/>
    <n v="2574"/>
    <n v="128.70000000000002"/>
    <n v="2445.3000000000002"/>
  </r>
  <r>
    <n v="41074"/>
    <x v="3"/>
    <x v="1"/>
    <x v="10"/>
    <x v="0"/>
    <n v="1"/>
    <n v="7506"/>
    <n v="8100"/>
    <n v="26892"/>
    <n v="28620"/>
    <n v="8100"/>
    <n v="7506"/>
    <n v="594"/>
    <n v="29.700000000000003"/>
    <n v="564.29999999999995"/>
  </r>
  <r>
    <n v="41075"/>
    <x v="2"/>
    <x v="1"/>
    <x v="1"/>
    <x v="1"/>
    <n v="14"/>
    <n v="3978"/>
    <n v="4230"/>
    <n v="78804"/>
    <n v="85140"/>
    <n v="59220"/>
    <n v="55692"/>
    <n v="3528"/>
    <n v="176.4"/>
    <n v="3351.6"/>
  </r>
  <r>
    <n v="41076"/>
    <x v="7"/>
    <x v="4"/>
    <x v="13"/>
    <x v="1"/>
    <n v="11"/>
    <n v="2034"/>
    <n v="2160"/>
    <n v="35316"/>
    <n v="38070"/>
    <n v="23760"/>
    <n v="22374"/>
    <n v="1386"/>
    <n v="69.3"/>
    <n v="1316.7"/>
  </r>
  <r>
    <n v="41076"/>
    <x v="2"/>
    <x v="1"/>
    <x v="15"/>
    <x v="1"/>
    <n v="8"/>
    <n v="2952"/>
    <n v="3150"/>
    <n v="165132"/>
    <n v="178200"/>
    <n v="25200"/>
    <n v="23616"/>
    <n v="1584"/>
    <n v="79.2"/>
    <n v="1504.8"/>
  </r>
  <r>
    <n v="41076"/>
    <x v="2"/>
    <x v="1"/>
    <x v="12"/>
    <x v="0"/>
    <n v="1"/>
    <n v="3546"/>
    <n v="3780"/>
    <n v="63342"/>
    <n v="67320"/>
    <n v="3780"/>
    <n v="3546"/>
    <n v="234"/>
    <n v="11.700000000000001"/>
    <n v="222.3"/>
  </r>
  <r>
    <n v="41077"/>
    <x v="5"/>
    <x v="3"/>
    <x v="3"/>
    <x v="0"/>
    <n v="24"/>
    <n v="3546"/>
    <n v="3780"/>
    <n v="30744"/>
    <n v="32760"/>
    <n v="90720"/>
    <n v="85104"/>
    <n v="5616"/>
    <n v="280.8"/>
    <n v="5335.2"/>
  </r>
  <r>
    <n v="41077"/>
    <x v="5"/>
    <x v="3"/>
    <x v="9"/>
    <x v="0"/>
    <n v="15"/>
    <n v="3978"/>
    <n v="4230"/>
    <n v="27378"/>
    <n v="29250"/>
    <n v="63450"/>
    <n v="59670"/>
    <n v="3780"/>
    <n v="189"/>
    <n v="3591"/>
  </r>
  <r>
    <n v="41077"/>
    <x v="0"/>
    <x v="0"/>
    <x v="14"/>
    <x v="0"/>
    <n v="20"/>
    <n v="3546"/>
    <n v="3780"/>
    <n v="44280"/>
    <n v="47250"/>
    <n v="75600"/>
    <n v="70920"/>
    <n v="4680"/>
    <n v="234"/>
    <n v="4446"/>
  </r>
  <r>
    <n v="41077"/>
    <x v="6"/>
    <x v="2"/>
    <x v="1"/>
    <x v="1"/>
    <n v="1"/>
    <n v="5148"/>
    <n v="5490"/>
    <n v="60894"/>
    <n v="65790"/>
    <n v="5490"/>
    <n v="5148"/>
    <n v="342"/>
    <n v="17.100000000000001"/>
    <n v="324.89999999999998"/>
  </r>
  <r>
    <n v="41077"/>
    <x v="4"/>
    <x v="2"/>
    <x v="16"/>
    <x v="0"/>
    <n v="5"/>
    <n v="2196"/>
    <n v="2340"/>
    <n v="40608"/>
    <n v="43200"/>
    <n v="11700"/>
    <n v="10980"/>
    <n v="720"/>
    <n v="36"/>
    <n v="684"/>
  </r>
  <r>
    <n v="41077"/>
    <x v="0"/>
    <x v="0"/>
    <x v="14"/>
    <x v="0"/>
    <n v="2"/>
    <n v="3924"/>
    <n v="4230"/>
    <n v="5904"/>
    <n v="6300"/>
    <n v="8460"/>
    <n v="7848"/>
    <n v="612"/>
    <n v="30.6"/>
    <n v="581.4"/>
  </r>
  <r>
    <n v="41078"/>
    <x v="5"/>
    <x v="3"/>
    <x v="13"/>
    <x v="1"/>
    <n v="15"/>
    <n v="3978"/>
    <n v="4230"/>
    <n v="27468"/>
    <n v="29610"/>
    <n v="63450"/>
    <n v="59670"/>
    <n v="3780"/>
    <n v="189"/>
    <n v="3591"/>
  </r>
  <r>
    <n v="41078"/>
    <x v="2"/>
    <x v="1"/>
    <x v="14"/>
    <x v="0"/>
    <n v="24"/>
    <n v="2106"/>
    <n v="2250"/>
    <n v="35424"/>
    <n v="37800"/>
    <n v="54000"/>
    <n v="50544"/>
    <n v="3456"/>
    <n v="172.8"/>
    <n v="3283.2"/>
  </r>
  <r>
    <n v="41078"/>
    <x v="1"/>
    <x v="0"/>
    <x v="16"/>
    <x v="0"/>
    <n v="23"/>
    <n v="5148"/>
    <n v="5490"/>
    <n v="50760"/>
    <n v="54000"/>
    <n v="126270"/>
    <n v="118404"/>
    <n v="7866"/>
    <n v="393.3"/>
    <n v="7472.7"/>
  </r>
  <r>
    <n v="41078"/>
    <x v="4"/>
    <x v="2"/>
    <x v="2"/>
    <x v="0"/>
    <n v="20"/>
    <n v="3546"/>
    <n v="3780"/>
    <n v="83538"/>
    <n v="88830"/>
    <n v="75600"/>
    <n v="70920"/>
    <n v="4680"/>
    <n v="234"/>
    <n v="4446"/>
  </r>
  <r>
    <n v="41079"/>
    <x v="4"/>
    <x v="2"/>
    <x v="14"/>
    <x v="0"/>
    <n v="23"/>
    <n v="3546"/>
    <n v="3780"/>
    <n v="29520"/>
    <n v="31500"/>
    <n v="86940"/>
    <n v="81558"/>
    <n v="5382"/>
    <n v="269.10000000000002"/>
    <n v="5112.8999999999996"/>
  </r>
  <r>
    <n v="41081"/>
    <x v="5"/>
    <x v="3"/>
    <x v="12"/>
    <x v="0"/>
    <n v="22"/>
    <n v="5148"/>
    <n v="5490"/>
    <n v="33534"/>
    <n v="35640"/>
    <n v="120780"/>
    <n v="113256"/>
    <n v="7524"/>
    <n v="376.20000000000005"/>
    <n v="7147.8"/>
  </r>
  <r>
    <n v="41081"/>
    <x v="6"/>
    <x v="2"/>
    <x v="7"/>
    <x v="0"/>
    <n v="10"/>
    <n v="3384"/>
    <n v="3600"/>
    <n v="79560"/>
    <n v="84600"/>
    <n v="36000"/>
    <n v="33840"/>
    <n v="2160"/>
    <n v="108"/>
    <n v="2052"/>
  </r>
  <r>
    <n v="41081"/>
    <x v="0"/>
    <x v="0"/>
    <x v="1"/>
    <x v="1"/>
    <n v="5"/>
    <n v="3042"/>
    <n v="3240"/>
    <n v="85968"/>
    <n v="92880"/>
    <n v="16200"/>
    <n v="15210"/>
    <n v="990"/>
    <n v="49.5"/>
    <n v="940.5"/>
  </r>
  <r>
    <n v="41081"/>
    <x v="4"/>
    <x v="2"/>
    <x v="11"/>
    <x v="0"/>
    <n v="12"/>
    <n v="3978"/>
    <n v="4230"/>
    <n v="39006"/>
    <n v="41580"/>
    <n v="50760"/>
    <n v="47736"/>
    <n v="3024"/>
    <n v="151.20000000000002"/>
    <n v="2872.8"/>
  </r>
  <r>
    <n v="41082"/>
    <x v="4"/>
    <x v="2"/>
    <x v="4"/>
    <x v="0"/>
    <n v="19"/>
    <n v="3978"/>
    <n v="4230"/>
    <n v="42588"/>
    <n v="45360"/>
    <n v="80370"/>
    <n v="75582"/>
    <n v="4788"/>
    <n v="239.4"/>
    <n v="4548.6000000000004"/>
  </r>
  <r>
    <n v="41082"/>
    <x v="3"/>
    <x v="1"/>
    <x v="1"/>
    <x v="1"/>
    <n v="18"/>
    <n v="3924"/>
    <n v="4230"/>
    <n v="82386"/>
    <n v="89010"/>
    <n v="76140"/>
    <n v="70632"/>
    <n v="5508"/>
    <n v="275.40000000000003"/>
    <n v="5232.6000000000004"/>
  </r>
  <r>
    <n v="41082"/>
    <x v="0"/>
    <x v="0"/>
    <x v="0"/>
    <x v="0"/>
    <n v="1"/>
    <n v="2952"/>
    <n v="3150"/>
    <n v="2034"/>
    <n v="2160"/>
    <n v="3150"/>
    <n v="2952"/>
    <n v="198"/>
    <n v="9.9"/>
    <n v="188.1"/>
  </r>
  <r>
    <n v="41083"/>
    <x v="0"/>
    <x v="0"/>
    <x v="9"/>
    <x v="0"/>
    <n v="15"/>
    <n v="3042"/>
    <n v="3240"/>
    <n v="4212"/>
    <n v="4500"/>
    <n v="48600"/>
    <n v="45630"/>
    <n v="2970"/>
    <n v="148.5"/>
    <n v="2821.5"/>
  </r>
  <r>
    <n v="41083"/>
    <x v="5"/>
    <x v="3"/>
    <x v="0"/>
    <x v="0"/>
    <n v="4"/>
    <n v="3978"/>
    <n v="4230"/>
    <n v="10170"/>
    <n v="10800"/>
    <n v="16920"/>
    <n v="15912"/>
    <n v="1008"/>
    <n v="50.400000000000006"/>
    <n v="957.6"/>
  </r>
  <r>
    <n v="41083"/>
    <x v="0"/>
    <x v="0"/>
    <x v="14"/>
    <x v="0"/>
    <n v="16"/>
    <n v="2106"/>
    <n v="2250"/>
    <n v="41328"/>
    <n v="44100"/>
    <n v="36000"/>
    <n v="33696"/>
    <n v="2304"/>
    <n v="115.2"/>
    <n v="2188.8000000000002"/>
  </r>
  <r>
    <n v="41084"/>
    <x v="7"/>
    <x v="4"/>
    <x v="5"/>
    <x v="0"/>
    <n v="10"/>
    <n v="2034"/>
    <n v="2160"/>
    <n v="46656"/>
    <n v="49680"/>
    <n v="21600"/>
    <n v="20340"/>
    <n v="1260"/>
    <n v="63"/>
    <n v="1197"/>
  </r>
  <r>
    <n v="41084"/>
    <x v="9"/>
    <x v="3"/>
    <x v="1"/>
    <x v="1"/>
    <n v="21"/>
    <n v="4482"/>
    <n v="4770"/>
    <n v="82386"/>
    <n v="89010"/>
    <n v="100170"/>
    <n v="94122"/>
    <n v="6048"/>
    <n v="302.40000000000003"/>
    <n v="5745.6"/>
  </r>
  <r>
    <n v="41084"/>
    <x v="7"/>
    <x v="4"/>
    <x v="1"/>
    <x v="1"/>
    <n v="7"/>
    <n v="3726"/>
    <n v="3960"/>
    <n v="46566"/>
    <n v="50310"/>
    <n v="27720"/>
    <n v="26082"/>
    <n v="1638"/>
    <n v="81.900000000000006"/>
    <n v="1556.1"/>
  </r>
  <r>
    <n v="41084"/>
    <x v="5"/>
    <x v="3"/>
    <x v="0"/>
    <x v="0"/>
    <n v="22"/>
    <n v="2952"/>
    <n v="3150"/>
    <n v="26442"/>
    <n v="28080"/>
    <n v="69300"/>
    <n v="64944"/>
    <n v="4356"/>
    <n v="217.8"/>
    <n v="4138.2"/>
  </r>
  <r>
    <n v="41084"/>
    <x v="6"/>
    <x v="2"/>
    <x v="11"/>
    <x v="0"/>
    <n v="15"/>
    <n v="3384"/>
    <n v="3600"/>
    <n v="24822"/>
    <n v="26460"/>
    <n v="54000"/>
    <n v="50760"/>
    <n v="3240"/>
    <n v="162"/>
    <n v="3078"/>
  </r>
  <r>
    <n v="41084"/>
    <x v="7"/>
    <x v="4"/>
    <x v="7"/>
    <x v="0"/>
    <n v="7"/>
    <n v="3546"/>
    <n v="3780"/>
    <n v="3978"/>
    <n v="4230"/>
    <n v="26460"/>
    <n v="24822"/>
    <n v="1638"/>
    <n v="81.900000000000006"/>
    <n v="1556.1"/>
  </r>
  <r>
    <n v="41085"/>
    <x v="0"/>
    <x v="0"/>
    <x v="4"/>
    <x v="0"/>
    <n v="17"/>
    <n v="5148"/>
    <n v="5490"/>
    <n v="63882"/>
    <n v="68040"/>
    <n v="93330"/>
    <n v="87516"/>
    <n v="5814"/>
    <n v="290.7"/>
    <n v="5523.3"/>
  </r>
  <r>
    <n v="41085"/>
    <x v="1"/>
    <x v="0"/>
    <x v="12"/>
    <x v="0"/>
    <n v="20"/>
    <n v="2034"/>
    <n v="2160"/>
    <n v="85698"/>
    <n v="91080"/>
    <n v="43200"/>
    <n v="40680"/>
    <n v="2520"/>
    <n v="126"/>
    <n v="2394"/>
  </r>
  <r>
    <n v="41086"/>
    <x v="2"/>
    <x v="1"/>
    <x v="14"/>
    <x v="0"/>
    <n v="5"/>
    <n v="2196"/>
    <n v="2340"/>
    <n v="64944"/>
    <n v="69300"/>
    <n v="11700"/>
    <n v="10980"/>
    <n v="720"/>
    <n v="36"/>
    <n v="684"/>
  </r>
  <r>
    <n v="41086"/>
    <x v="9"/>
    <x v="3"/>
    <x v="10"/>
    <x v="0"/>
    <n v="14"/>
    <n v="3546"/>
    <n v="3780"/>
    <n v="71712"/>
    <n v="76320"/>
    <n v="52920"/>
    <n v="49644"/>
    <n v="3276"/>
    <n v="163.80000000000001"/>
    <n v="3112.2"/>
  </r>
  <r>
    <n v="41086"/>
    <x v="9"/>
    <x v="3"/>
    <x v="9"/>
    <x v="0"/>
    <n v="6"/>
    <n v="3546"/>
    <n v="3780"/>
    <n v="44226"/>
    <n v="47250"/>
    <n v="22680"/>
    <n v="21276"/>
    <n v="1404"/>
    <n v="70.2"/>
    <n v="1333.8"/>
  </r>
  <r>
    <n v="41086"/>
    <x v="6"/>
    <x v="2"/>
    <x v="1"/>
    <x v="1"/>
    <n v="22"/>
    <n v="7506"/>
    <n v="8100"/>
    <n v="71640"/>
    <n v="77400"/>
    <n v="178200"/>
    <n v="165132"/>
    <n v="13068"/>
    <n v="653.40000000000009"/>
    <n v="12414.6"/>
  </r>
  <r>
    <n v="41087"/>
    <x v="0"/>
    <x v="0"/>
    <x v="12"/>
    <x v="0"/>
    <n v="6"/>
    <n v="3924"/>
    <n v="4230"/>
    <n v="33534"/>
    <n v="35640"/>
    <n v="25380"/>
    <n v="23544"/>
    <n v="1836"/>
    <n v="91.800000000000011"/>
    <n v="1744.2"/>
  </r>
  <r>
    <n v="41087"/>
    <x v="0"/>
    <x v="0"/>
    <x v="0"/>
    <x v="0"/>
    <n v="6"/>
    <n v="4482"/>
    <n v="4770"/>
    <n v="38646"/>
    <n v="41040"/>
    <n v="28620"/>
    <n v="26892"/>
    <n v="1728"/>
    <n v="86.4"/>
    <n v="1641.6"/>
  </r>
  <r>
    <n v="41088"/>
    <x v="2"/>
    <x v="1"/>
    <x v="15"/>
    <x v="1"/>
    <n v="2"/>
    <n v="3546"/>
    <n v="3780"/>
    <n v="90072"/>
    <n v="97200"/>
    <n v="7560"/>
    <n v="7092"/>
    <n v="468"/>
    <n v="23.400000000000002"/>
    <n v="444.6"/>
  </r>
  <r>
    <n v="41088"/>
    <x v="8"/>
    <x v="4"/>
    <x v="14"/>
    <x v="0"/>
    <n v="24"/>
    <n v="3726"/>
    <n v="3960"/>
    <n v="67896"/>
    <n v="72450"/>
    <n v="95040"/>
    <n v="89424"/>
    <n v="5616"/>
    <n v="280.8"/>
    <n v="5335.2"/>
  </r>
  <r>
    <n v="41088"/>
    <x v="7"/>
    <x v="4"/>
    <x v="14"/>
    <x v="0"/>
    <n v="11"/>
    <n v="2106"/>
    <n v="2250"/>
    <n v="29520"/>
    <n v="31500"/>
    <n v="24750"/>
    <n v="23166"/>
    <n v="1584"/>
    <n v="79.2"/>
    <n v="1504.8"/>
  </r>
  <r>
    <n v="41089"/>
    <x v="5"/>
    <x v="3"/>
    <x v="10"/>
    <x v="0"/>
    <n v="10"/>
    <n v="3546"/>
    <n v="3780"/>
    <n v="40338"/>
    <n v="42930"/>
    <n v="37800"/>
    <n v="35460"/>
    <n v="2340"/>
    <n v="117"/>
    <n v="2223"/>
  </r>
  <r>
    <n v="41089"/>
    <x v="8"/>
    <x v="4"/>
    <x v="11"/>
    <x v="0"/>
    <n v="7"/>
    <n v="3384"/>
    <n v="3600"/>
    <n v="81558"/>
    <n v="86940"/>
    <n v="25200"/>
    <n v="23688"/>
    <n v="1512"/>
    <n v="75.600000000000009"/>
    <n v="1436.4"/>
  </r>
  <r>
    <n v="41089"/>
    <x v="0"/>
    <x v="0"/>
    <x v="3"/>
    <x v="0"/>
    <n v="22"/>
    <n v="2106"/>
    <n v="2250"/>
    <n v="30744"/>
    <n v="32760"/>
    <n v="49500"/>
    <n v="46332"/>
    <n v="3168"/>
    <n v="158.4"/>
    <n v="3009.6"/>
  </r>
  <r>
    <n v="41091"/>
    <x v="1"/>
    <x v="0"/>
    <x v="8"/>
    <x v="0"/>
    <n v="7"/>
    <n v="3924"/>
    <n v="4230"/>
    <n v="118404"/>
    <n v="126270"/>
    <n v="29610"/>
    <n v="27468"/>
    <n v="2142"/>
    <n v="107.10000000000001"/>
    <n v="2034.9"/>
  </r>
  <r>
    <n v="41092"/>
    <x v="4"/>
    <x v="2"/>
    <x v="2"/>
    <x v="0"/>
    <n v="18"/>
    <n v="3582"/>
    <n v="3870"/>
    <n v="27846"/>
    <n v="29610"/>
    <n v="69660"/>
    <n v="64476"/>
    <n v="5184"/>
    <n v="259.2"/>
    <n v="4924.8"/>
  </r>
  <r>
    <n v="41092"/>
    <x v="9"/>
    <x v="3"/>
    <x v="7"/>
    <x v="0"/>
    <n v="12"/>
    <n v="3582"/>
    <n v="3870"/>
    <n v="71604"/>
    <n v="76140"/>
    <n v="46440"/>
    <n v="42984"/>
    <n v="3456"/>
    <n v="172.8"/>
    <n v="3283.2"/>
  </r>
  <r>
    <n v="41092"/>
    <x v="2"/>
    <x v="1"/>
    <x v="14"/>
    <x v="0"/>
    <n v="19"/>
    <n v="3726"/>
    <n v="3960"/>
    <n v="11808"/>
    <n v="12600"/>
    <n v="75240"/>
    <n v="70794"/>
    <n v="4446"/>
    <n v="222.3"/>
    <n v="4223.7"/>
  </r>
  <r>
    <n v="41092"/>
    <x v="7"/>
    <x v="4"/>
    <x v="8"/>
    <x v="0"/>
    <n v="23"/>
    <n v="3582"/>
    <n v="3870"/>
    <n v="113256"/>
    <n v="120780"/>
    <n v="89010"/>
    <n v="82386"/>
    <n v="6624"/>
    <n v="331.20000000000005"/>
    <n v="6292.8"/>
  </r>
  <r>
    <n v="41093"/>
    <x v="7"/>
    <x v="4"/>
    <x v="6"/>
    <x v="0"/>
    <n v="3"/>
    <n v="2952"/>
    <n v="3150"/>
    <n v="63828"/>
    <n v="68040"/>
    <n v="9450"/>
    <n v="8856"/>
    <n v="594"/>
    <n v="29.700000000000003"/>
    <n v="564.29999999999995"/>
  </r>
  <r>
    <n v="41094"/>
    <x v="1"/>
    <x v="0"/>
    <x v="13"/>
    <x v="1"/>
    <n v="24"/>
    <n v="3978"/>
    <n v="4230"/>
    <n v="74556"/>
    <n v="80370"/>
    <n v="101520"/>
    <n v="95472"/>
    <n v="6048"/>
    <n v="302.40000000000003"/>
    <n v="5745.6"/>
  </r>
  <r>
    <n v="41095"/>
    <x v="4"/>
    <x v="2"/>
    <x v="16"/>
    <x v="0"/>
    <n v="25"/>
    <n v="2034"/>
    <n v="2160"/>
    <n v="77832"/>
    <n v="82800"/>
    <n v="54000"/>
    <n v="50850"/>
    <n v="3150"/>
    <n v="157.5"/>
    <n v="2992.5"/>
  </r>
  <r>
    <n v="41096"/>
    <x v="0"/>
    <x v="0"/>
    <x v="13"/>
    <x v="1"/>
    <n v="5"/>
    <n v="3924"/>
    <n v="4230"/>
    <n v="19620"/>
    <n v="21150"/>
    <n v="21150"/>
    <n v="19620"/>
    <n v="1530"/>
    <n v="76.5"/>
    <n v="1453.5"/>
  </r>
  <r>
    <n v="41096"/>
    <x v="1"/>
    <x v="0"/>
    <x v="13"/>
    <x v="1"/>
    <n v="2"/>
    <n v="5832"/>
    <n v="6210"/>
    <n v="90252"/>
    <n v="97290"/>
    <n v="12420"/>
    <n v="11664"/>
    <n v="756"/>
    <n v="37.800000000000004"/>
    <n v="718.2"/>
  </r>
  <r>
    <n v="41096"/>
    <x v="8"/>
    <x v="4"/>
    <x v="16"/>
    <x v="0"/>
    <n v="14"/>
    <n v="3546"/>
    <n v="3780"/>
    <n v="23688"/>
    <n v="25200"/>
    <n v="52920"/>
    <n v="49644"/>
    <n v="3276"/>
    <n v="163.80000000000001"/>
    <n v="3112.2"/>
  </r>
  <r>
    <n v="41097"/>
    <x v="3"/>
    <x v="1"/>
    <x v="4"/>
    <x v="0"/>
    <n v="6"/>
    <n v="2034"/>
    <n v="2160"/>
    <n v="42588"/>
    <n v="45360"/>
    <n v="12960"/>
    <n v="12204"/>
    <n v="756"/>
    <n v="37.800000000000004"/>
    <n v="718.2"/>
  </r>
  <r>
    <n v="41098"/>
    <x v="5"/>
    <x v="3"/>
    <x v="2"/>
    <x v="0"/>
    <n v="13"/>
    <n v="2034"/>
    <n v="2160"/>
    <n v="47736"/>
    <n v="50760"/>
    <n v="28080"/>
    <n v="26442"/>
    <n v="1638"/>
    <n v="81.900000000000006"/>
    <n v="1556.1"/>
  </r>
  <r>
    <n v="41098"/>
    <x v="2"/>
    <x v="1"/>
    <x v="4"/>
    <x v="0"/>
    <n v="4"/>
    <n v="3042"/>
    <n v="3240"/>
    <n v="57798"/>
    <n v="61560"/>
    <n v="12960"/>
    <n v="12168"/>
    <n v="792"/>
    <n v="39.6"/>
    <n v="752.4"/>
  </r>
  <r>
    <n v="41098"/>
    <x v="4"/>
    <x v="2"/>
    <x v="5"/>
    <x v="0"/>
    <n v="21"/>
    <n v="3042"/>
    <n v="3240"/>
    <n v="58320"/>
    <n v="62100"/>
    <n v="68040"/>
    <n v="63882"/>
    <n v="4158"/>
    <n v="207.9"/>
    <n v="3950.1"/>
  </r>
  <r>
    <n v="41098"/>
    <x v="9"/>
    <x v="3"/>
    <x v="1"/>
    <x v="1"/>
    <n v="16"/>
    <n v="3726"/>
    <n v="3960"/>
    <n v="78804"/>
    <n v="85140"/>
    <n v="63360"/>
    <n v="59616"/>
    <n v="3744"/>
    <n v="187.20000000000002"/>
    <n v="3556.8"/>
  </r>
  <r>
    <n v="41098"/>
    <x v="0"/>
    <x v="0"/>
    <x v="9"/>
    <x v="0"/>
    <n v="10"/>
    <n v="2196"/>
    <n v="2340"/>
    <n v="10530"/>
    <n v="11250"/>
    <n v="23400"/>
    <n v="21960"/>
    <n v="1440"/>
    <n v="72"/>
    <n v="1368"/>
  </r>
  <r>
    <n v="41099"/>
    <x v="2"/>
    <x v="1"/>
    <x v="13"/>
    <x v="1"/>
    <n v="3"/>
    <n v="4482"/>
    <n v="4770"/>
    <n v="43164"/>
    <n v="46530"/>
    <n v="14310"/>
    <n v="13446"/>
    <n v="864"/>
    <n v="43.2"/>
    <n v="820.8"/>
  </r>
  <r>
    <n v="41099"/>
    <x v="5"/>
    <x v="3"/>
    <x v="12"/>
    <x v="0"/>
    <n v="1"/>
    <n v="5148"/>
    <n v="5490"/>
    <n v="40986"/>
    <n v="43560"/>
    <n v="5490"/>
    <n v="5148"/>
    <n v="342"/>
    <n v="17.100000000000001"/>
    <n v="324.89999999999998"/>
  </r>
  <r>
    <n v="41099"/>
    <x v="8"/>
    <x v="4"/>
    <x v="1"/>
    <x v="1"/>
    <n v="13"/>
    <n v="3978"/>
    <n v="4230"/>
    <n v="28656"/>
    <n v="30960"/>
    <n v="54990"/>
    <n v="51714"/>
    <n v="3276"/>
    <n v="163.80000000000001"/>
    <n v="3112.2"/>
  </r>
  <r>
    <n v="41099"/>
    <x v="0"/>
    <x v="0"/>
    <x v="1"/>
    <x v="1"/>
    <n v="15"/>
    <n v="2106"/>
    <n v="2250"/>
    <n v="10746"/>
    <n v="11610"/>
    <n v="33750"/>
    <n v="31590"/>
    <n v="2160"/>
    <n v="108"/>
    <n v="2052"/>
  </r>
  <r>
    <n v="41099"/>
    <x v="6"/>
    <x v="2"/>
    <x v="8"/>
    <x v="0"/>
    <n v="5"/>
    <n v="3978"/>
    <n v="4230"/>
    <n v="5148"/>
    <n v="5490"/>
    <n v="21150"/>
    <n v="19890"/>
    <n v="1260"/>
    <n v="63"/>
    <n v="1197"/>
  </r>
  <r>
    <n v="41099"/>
    <x v="5"/>
    <x v="3"/>
    <x v="15"/>
    <x v="1"/>
    <n v="25"/>
    <n v="2034"/>
    <n v="2160"/>
    <n v="135108"/>
    <n v="145800"/>
    <n v="54000"/>
    <n v="50850"/>
    <n v="3150"/>
    <n v="157.5"/>
    <n v="2992.5"/>
  </r>
  <r>
    <n v="41099"/>
    <x v="7"/>
    <x v="4"/>
    <x v="14"/>
    <x v="0"/>
    <n v="8"/>
    <n v="2034"/>
    <n v="2160"/>
    <n v="67896"/>
    <n v="72450"/>
    <n v="17280"/>
    <n v="16272"/>
    <n v="1008"/>
    <n v="50.400000000000006"/>
    <n v="957.6"/>
  </r>
  <r>
    <n v="41099"/>
    <x v="2"/>
    <x v="1"/>
    <x v="11"/>
    <x v="0"/>
    <n v="21"/>
    <n v="3582"/>
    <n v="3870"/>
    <n v="17730"/>
    <n v="18900"/>
    <n v="81270"/>
    <n v="75222"/>
    <n v="6048"/>
    <n v="302.40000000000003"/>
    <n v="5745.6"/>
  </r>
  <r>
    <n v="41100"/>
    <x v="3"/>
    <x v="1"/>
    <x v="10"/>
    <x v="0"/>
    <n v="16"/>
    <n v="3978"/>
    <n v="4230"/>
    <n v="112050"/>
    <n v="119250"/>
    <n v="67680"/>
    <n v="63648"/>
    <n v="4032"/>
    <n v="201.60000000000002"/>
    <n v="3830.4"/>
  </r>
  <r>
    <n v="41100"/>
    <x v="0"/>
    <x v="0"/>
    <x v="13"/>
    <x v="1"/>
    <n v="23"/>
    <n v="2196"/>
    <n v="2340"/>
    <n v="7848"/>
    <n v="8460"/>
    <n v="53820"/>
    <n v="50508"/>
    <n v="3312"/>
    <n v="165.60000000000002"/>
    <n v="3146.4"/>
  </r>
  <r>
    <n v="41100"/>
    <x v="4"/>
    <x v="2"/>
    <x v="2"/>
    <x v="0"/>
    <n v="22"/>
    <n v="3978"/>
    <n v="4230"/>
    <n v="75582"/>
    <n v="80370"/>
    <n v="93060"/>
    <n v="87516"/>
    <n v="5544"/>
    <n v="277.2"/>
    <n v="5266.8"/>
  </r>
  <r>
    <n v="41100"/>
    <x v="5"/>
    <x v="3"/>
    <x v="5"/>
    <x v="0"/>
    <n v="13"/>
    <n v="3978"/>
    <n v="4230"/>
    <n v="52488"/>
    <n v="55890"/>
    <n v="54990"/>
    <n v="51714"/>
    <n v="3276"/>
    <n v="163.80000000000001"/>
    <n v="3112.2"/>
  </r>
  <r>
    <n v="41101"/>
    <x v="6"/>
    <x v="2"/>
    <x v="11"/>
    <x v="0"/>
    <n v="27"/>
    <n v="3042"/>
    <n v="3240"/>
    <n v="39006"/>
    <n v="41580"/>
    <n v="87480"/>
    <n v="82134"/>
    <n v="5346"/>
    <n v="267.3"/>
    <n v="5078.7"/>
  </r>
  <r>
    <n v="41101"/>
    <x v="9"/>
    <x v="3"/>
    <x v="14"/>
    <x v="0"/>
    <n v="27"/>
    <n v="3978"/>
    <n v="4230"/>
    <n v="50184"/>
    <n v="53550"/>
    <n v="114210"/>
    <n v="107406"/>
    <n v="6804"/>
    <n v="340.20000000000005"/>
    <n v="6463.8"/>
  </r>
  <r>
    <n v="41101"/>
    <x v="4"/>
    <x v="2"/>
    <x v="4"/>
    <x v="0"/>
    <n v="27"/>
    <n v="3978"/>
    <n v="4230"/>
    <n v="69966"/>
    <n v="74520"/>
    <n v="114210"/>
    <n v="107406"/>
    <n v="6804"/>
    <n v="340.20000000000005"/>
    <n v="6463.8"/>
  </r>
  <r>
    <n v="41101"/>
    <x v="2"/>
    <x v="1"/>
    <x v="15"/>
    <x v="1"/>
    <n v="27"/>
    <n v="5832"/>
    <n v="6210"/>
    <n v="135108"/>
    <n v="145800"/>
    <n v="167670"/>
    <n v="157464"/>
    <n v="10206"/>
    <n v="510.3"/>
    <n v="9695.7000000000007"/>
  </r>
  <r>
    <n v="41101"/>
    <x v="6"/>
    <x v="2"/>
    <x v="13"/>
    <x v="1"/>
    <n v="27"/>
    <n v="2196"/>
    <n v="2340"/>
    <n v="19620"/>
    <n v="21150"/>
    <n v="63180"/>
    <n v="59292"/>
    <n v="3888"/>
    <n v="194.4"/>
    <n v="3693.6"/>
  </r>
  <r>
    <n v="41101"/>
    <x v="0"/>
    <x v="0"/>
    <x v="4"/>
    <x v="0"/>
    <n v="27"/>
    <n v="3546"/>
    <n v="3780"/>
    <n v="3042"/>
    <n v="3240"/>
    <n v="102060"/>
    <n v="95742"/>
    <n v="6318"/>
    <n v="315.90000000000003"/>
    <n v="6002.1"/>
  </r>
  <r>
    <n v="41101"/>
    <x v="2"/>
    <x v="1"/>
    <x v="2"/>
    <x v="0"/>
    <n v="12"/>
    <n v="3582"/>
    <n v="3870"/>
    <n v="71604"/>
    <n v="76140"/>
    <n v="46440"/>
    <n v="42984"/>
    <n v="3456"/>
    <n v="172.8"/>
    <n v="3283.2"/>
  </r>
  <r>
    <n v="41101"/>
    <x v="3"/>
    <x v="1"/>
    <x v="14"/>
    <x v="0"/>
    <n v="18"/>
    <n v="3978"/>
    <n v="4230"/>
    <n v="5904"/>
    <n v="6300"/>
    <n v="76140"/>
    <n v="71604"/>
    <n v="4536"/>
    <n v="226.8"/>
    <n v="4309.2"/>
  </r>
  <r>
    <n v="41102"/>
    <x v="7"/>
    <x v="4"/>
    <x v="3"/>
    <x v="0"/>
    <n v="8"/>
    <n v="3978"/>
    <n v="4230"/>
    <n v="35136"/>
    <n v="37440"/>
    <n v="33840"/>
    <n v="31824"/>
    <n v="2016"/>
    <n v="100.80000000000001"/>
    <n v="1915.2"/>
  </r>
  <r>
    <n v="41103"/>
    <x v="9"/>
    <x v="3"/>
    <x v="12"/>
    <x v="0"/>
    <n v="21"/>
    <n v="2034"/>
    <n v="2160"/>
    <n v="74520"/>
    <n v="79200"/>
    <n v="45360"/>
    <n v="42714"/>
    <n v="2646"/>
    <n v="132.30000000000001"/>
    <n v="2513.6999999999998"/>
  </r>
  <r>
    <n v="41103"/>
    <x v="8"/>
    <x v="4"/>
    <x v="2"/>
    <x v="0"/>
    <n v="25"/>
    <n v="3042"/>
    <n v="3240"/>
    <n v="51714"/>
    <n v="54990"/>
    <n v="81000"/>
    <n v="76050"/>
    <n v="4950"/>
    <n v="247.5"/>
    <n v="4702.5"/>
  </r>
  <r>
    <n v="41104"/>
    <x v="5"/>
    <x v="3"/>
    <x v="10"/>
    <x v="0"/>
    <n v="12"/>
    <n v="5148"/>
    <n v="5490"/>
    <n v="94122"/>
    <n v="100170"/>
    <n v="65880"/>
    <n v="61776"/>
    <n v="4104"/>
    <n v="205.20000000000002"/>
    <n v="3898.8"/>
  </r>
  <r>
    <n v="41105"/>
    <x v="4"/>
    <x v="2"/>
    <x v="6"/>
    <x v="0"/>
    <n v="9"/>
    <n v="2106"/>
    <n v="2250"/>
    <n v="60282"/>
    <n v="64260"/>
    <n v="20250"/>
    <n v="18954"/>
    <n v="1296"/>
    <n v="64.8"/>
    <n v="1231.2"/>
  </r>
  <r>
    <n v="41105"/>
    <x v="3"/>
    <x v="1"/>
    <x v="4"/>
    <x v="0"/>
    <n v="23"/>
    <n v="4482"/>
    <n v="4770"/>
    <n v="66924"/>
    <n v="71280"/>
    <n v="109710"/>
    <n v="103086"/>
    <n v="6624"/>
    <n v="331.20000000000005"/>
    <n v="6292.8"/>
  </r>
  <r>
    <n v="41105"/>
    <x v="6"/>
    <x v="2"/>
    <x v="6"/>
    <x v="0"/>
    <n v="23"/>
    <n v="3546"/>
    <n v="3780"/>
    <n v="88650"/>
    <n v="94500"/>
    <n v="86940"/>
    <n v="81558"/>
    <n v="5382"/>
    <n v="269.10000000000002"/>
    <n v="5112.8999999999996"/>
  </r>
  <r>
    <n v="41105"/>
    <x v="3"/>
    <x v="1"/>
    <x v="9"/>
    <x v="0"/>
    <n v="20"/>
    <n v="4482"/>
    <n v="4770"/>
    <n v="4212"/>
    <n v="4500"/>
    <n v="95400"/>
    <n v="89640"/>
    <n v="5760"/>
    <n v="288"/>
    <n v="5472"/>
  </r>
  <r>
    <n v="41105"/>
    <x v="6"/>
    <x v="2"/>
    <x v="3"/>
    <x v="0"/>
    <n v="25"/>
    <n v="4482"/>
    <n v="4770"/>
    <n v="21960"/>
    <n v="23400"/>
    <n v="119250"/>
    <n v="112050"/>
    <n v="7200"/>
    <n v="360"/>
    <n v="6840"/>
  </r>
  <r>
    <n v="41105"/>
    <x v="2"/>
    <x v="1"/>
    <x v="11"/>
    <x v="0"/>
    <n v="4"/>
    <n v="2034"/>
    <n v="2160"/>
    <n v="46098"/>
    <n v="49140"/>
    <n v="8640"/>
    <n v="8136"/>
    <n v="504"/>
    <n v="25.200000000000003"/>
    <n v="478.8"/>
  </r>
  <r>
    <n v="41105"/>
    <x v="3"/>
    <x v="1"/>
    <x v="12"/>
    <x v="0"/>
    <n v="24"/>
    <n v="3978"/>
    <n v="4230"/>
    <n v="14904"/>
    <n v="15840"/>
    <n v="101520"/>
    <n v="95472"/>
    <n v="6048"/>
    <n v="302.40000000000003"/>
    <n v="5745.6"/>
  </r>
  <r>
    <n v="41106"/>
    <x v="2"/>
    <x v="1"/>
    <x v="3"/>
    <x v="0"/>
    <n v="24"/>
    <n v="5832"/>
    <n v="6210"/>
    <n v="6588"/>
    <n v="7020"/>
    <n v="149040"/>
    <n v="139968"/>
    <n v="9072"/>
    <n v="453.6"/>
    <n v="8618.4"/>
  </r>
  <r>
    <n v="41106"/>
    <x v="6"/>
    <x v="2"/>
    <x v="16"/>
    <x v="0"/>
    <n v="16"/>
    <n v="3978"/>
    <n v="4230"/>
    <n v="37224"/>
    <n v="39600"/>
    <n v="67680"/>
    <n v="63648"/>
    <n v="4032"/>
    <n v="201.60000000000002"/>
    <n v="3830.4"/>
  </r>
  <r>
    <n v="41106"/>
    <x v="2"/>
    <x v="1"/>
    <x v="1"/>
    <x v="1"/>
    <n v="6"/>
    <n v="3978"/>
    <n v="4230"/>
    <n v="53730"/>
    <n v="58050"/>
    <n v="25380"/>
    <n v="23868"/>
    <n v="1512"/>
    <n v="75.600000000000009"/>
    <n v="1436.4"/>
  </r>
  <r>
    <n v="41106"/>
    <x v="8"/>
    <x v="4"/>
    <x v="10"/>
    <x v="0"/>
    <n v="4"/>
    <n v="5148"/>
    <n v="5490"/>
    <n v="17928"/>
    <n v="19080"/>
    <n v="21960"/>
    <n v="20592"/>
    <n v="1368"/>
    <n v="68.400000000000006"/>
    <n v="1299.5999999999999"/>
  </r>
  <r>
    <n v="41107"/>
    <x v="1"/>
    <x v="0"/>
    <x v="6"/>
    <x v="0"/>
    <n v="24"/>
    <n v="5832"/>
    <n v="6210"/>
    <n v="42552"/>
    <n v="45360"/>
    <n v="149040"/>
    <n v="139968"/>
    <n v="9072"/>
    <n v="453.6"/>
    <n v="8618.4"/>
  </r>
  <r>
    <n v="41107"/>
    <x v="1"/>
    <x v="0"/>
    <x v="0"/>
    <x v="0"/>
    <n v="21"/>
    <n v="2034"/>
    <n v="2160"/>
    <n v="36612"/>
    <n v="38880"/>
    <n v="45360"/>
    <n v="42714"/>
    <n v="2646"/>
    <n v="132.30000000000001"/>
    <n v="2513.6999999999998"/>
  </r>
  <r>
    <n v="41107"/>
    <x v="9"/>
    <x v="3"/>
    <x v="1"/>
    <x v="1"/>
    <n v="13"/>
    <n v="5832"/>
    <n v="6210"/>
    <n v="39402"/>
    <n v="42570"/>
    <n v="80730"/>
    <n v="75816"/>
    <n v="4914"/>
    <n v="245.70000000000002"/>
    <n v="4668.3"/>
  </r>
  <r>
    <n v="41107"/>
    <x v="9"/>
    <x v="3"/>
    <x v="12"/>
    <x v="0"/>
    <n v="2"/>
    <n v="3546"/>
    <n v="3780"/>
    <n v="3726"/>
    <n v="3960"/>
    <n v="7560"/>
    <n v="7092"/>
    <n v="468"/>
    <n v="23.400000000000002"/>
    <n v="444.6"/>
  </r>
  <r>
    <n v="41108"/>
    <x v="2"/>
    <x v="1"/>
    <x v="9"/>
    <x v="0"/>
    <n v="20"/>
    <n v="3726"/>
    <n v="3960"/>
    <n v="27378"/>
    <n v="29250"/>
    <n v="79200"/>
    <n v="74520"/>
    <n v="4680"/>
    <n v="234"/>
    <n v="4446"/>
  </r>
  <r>
    <n v="41108"/>
    <x v="0"/>
    <x v="0"/>
    <x v="5"/>
    <x v="0"/>
    <n v="21"/>
    <n v="3978"/>
    <n v="4230"/>
    <n v="99144"/>
    <n v="105570"/>
    <n v="88830"/>
    <n v="83538"/>
    <n v="5292"/>
    <n v="264.60000000000002"/>
    <n v="5027.3999999999996"/>
  </r>
  <r>
    <n v="41108"/>
    <x v="3"/>
    <x v="1"/>
    <x v="14"/>
    <x v="0"/>
    <n v="12"/>
    <n v="3042"/>
    <n v="3240"/>
    <n v="29520"/>
    <n v="31500"/>
    <n v="38880"/>
    <n v="36504"/>
    <n v="2376"/>
    <n v="118.80000000000001"/>
    <n v="2257.1999999999998"/>
  </r>
  <r>
    <n v="41109"/>
    <x v="3"/>
    <x v="1"/>
    <x v="5"/>
    <x v="0"/>
    <n v="23"/>
    <n v="3546"/>
    <n v="3780"/>
    <n v="99144"/>
    <n v="105570"/>
    <n v="86940"/>
    <n v="81558"/>
    <n v="5382"/>
    <n v="269.10000000000002"/>
    <n v="5112.8999999999996"/>
  </r>
  <r>
    <n v="41109"/>
    <x v="5"/>
    <x v="3"/>
    <x v="2"/>
    <x v="0"/>
    <n v="23"/>
    <n v="4482"/>
    <n v="4770"/>
    <n v="11934"/>
    <n v="12690"/>
    <n v="109710"/>
    <n v="103086"/>
    <n v="6624"/>
    <n v="331.20000000000005"/>
    <n v="6292.8"/>
  </r>
  <r>
    <n v="41109"/>
    <x v="3"/>
    <x v="1"/>
    <x v="10"/>
    <x v="0"/>
    <n v="24"/>
    <n v="3924"/>
    <n v="4230"/>
    <n v="8964"/>
    <n v="9540"/>
    <n v="101520"/>
    <n v="94176"/>
    <n v="7344"/>
    <n v="367.20000000000005"/>
    <n v="6976.8"/>
  </r>
  <r>
    <n v="41110"/>
    <x v="9"/>
    <x v="3"/>
    <x v="8"/>
    <x v="0"/>
    <n v="25"/>
    <n v="2952"/>
    <n v="3150"/>
    <n v="128700"/>
    <n v="137250"/>
    <n v="78750"/>
    <n v="73800"/>
    <n v="4950"/>
    <n v="247.5"/>
    <n v="4702.5"/>
  </r>
  <r>
    <n v="41110"/>
    <x v="2"/>
    <x v="1"/>
    <x v="5"/>
    <x v="0"/>
    <n v="17"/>
    <n v="3726"/>
    <n v="3960"/>
    <n v="116640"/>
    <n v="124200"/>
    <n v="67320"/>
    <n v="63342"/>
    <n v="3978"/>
    <n v="198.9"/>
    <n v="3779.1"/>
  </r>
  <r>
    <n v="41110"/>
    <x v="3"/>
    <x v="1"/>
    <x v="6"/>
    <x v="0"/>
    <n v="21"/>
    <n v="3978"/>
    <n v="4230"/>
    <n v="17730"/>
    <n v="18900"/>
    <n v="88830"/>
    <n v="83538"/>
    <n v="5292"/>
    <n v="264.60000000000002"/>
    <n v="5027.3999999999996"/>
  </r>
  <r>
    <n v="41110"/>
    <x v="8"/>
    <x v="4"/>
    <x v="13"/>
    <x v="1"/>
    <n v="9"/>
    <n v="3726"/>
    <n v="3960"/>
    <n v="27468"/>
    <n v="29610"/>
    <n v="35640"/>
    <n v="33534"/>
    <n v="2106"/>
    <n v="105.30000000000001"/>
    <n v="2000.7"/>
  </r>
  <r>
    <n v="41110"/>
    <x v="9"/>
    <x v="3"/>
    <x v="4"/>
    <x v="0"/>
    <n v="11"/>
    <n v="4482"/>
    <n v="4770"/>
    <n v="54756"/>
    <n v="58320"/>
    <n v="52470"/>
    <n v="49302"/>
    <n v="3168"/>
    <n v="158.4"/>
    <n v="3009.6"/>
  </r>
  <r>
    <n v="41111"/>
    <x v="6"/>
    <x v="2"/>
    <x v="11"/>
    <x v="0"/>
    <n v="4"/>
    <n v="3582"/>
    <n v="3870"/>
    <n v="42552"/>
    <n v="45360"/>
    <n v="15480"/>
    <n v="14328"/>
    <n v="1152"/>
    <n v="57.6"/>
    <n v="1094.4000000000001"/>
  </r>
  <r>
    <n v="41111"/>
    <x v="3"/>
    <x v="1"/>
    <x v="13"/>
    <x v="1"/>
    <n v="22"/>
    <n v="4482"/>
    <n v="4770"/>
    <n v="23544"/>
    <n v="25380"/>
    <n v="104940"/>
    <n v="98604"/>
    <n v="6336"/>
    <n v="316.8"/>
    <n v="6019.2"/>
  </r>
  <r>
    <n v="41111"/>
    <x v="7"/>
    <x v="4"/>
    <x v="7"/>
    <x v="0"/>
    <n v="15"/>
    <n v="3924"/>
    <n v="4230"/>
    <n v="75582"/>
    <n v="80370"/>
    <n v="63450"/>
    <n v="58860"/>
    <n v="4590"/>
    <n v="229.5"/>
    <n v="4360.5"/>
  </r>
  <r>
    <n v="41111"/>
    <x v="6"/>
    <x v="2"/>
    <x v="12"/>
    <x v="0"/>
    <n v="23"/>
    <n v="7506"/>
    <n v="8100"/>
    <n v="44712"/>
    <n v="47520"/>
    <n v="186300"/>
    <n v="172638"/>
    <n v="13662"/>
    <n v="683.1"/>
    <n v="12978.9"/>
  </r>
  <r>
    <n v="41112"/>
    <x v="3"/>
    <x v="1"/>
    <x v="2"/>
    <x v="0"/>
    <n v="9"/>
    <n v="3546"/>
    <n v="3780"/>
    <n v="7956"/>
    <n v="8460"/>
    <n v="34020"/>
    <n v="31914"/>
    <n v="2106"/>
    <n v="105.30000000000001"/>
    <n v="2000.7"/>
  </r>
  <r>
    <n v="41112"/>
    <x v="6"/>
    <x v="2"/>
    <x v="11"/>
    <x v="0"/>
    <n v="7"/>
    <n v="3042"/>
    <n v="3240"/>
    <n v="88650"/>
    <n v="94500"/>
    <n v="22680"/>
    <n v="21294"/>
    <n v="1386"/>
    <n v="69.3"/>
    <n v="1316.7"/>
  </r>
  <r>
    <n v="41112"/>
    <x v="0"/>
    <x v="0"/>
    <x v="15"/>
    <x v="1"/>
    <n v="25"/>
    <n v="3042"/>
    <n v="3240"/>
    <n v="127602"/>
    <n v="137700"/>
    <n v="81000"/>
    <n v="76050"/>
    <n v="4950"/>
    <n v="247.5"/>
    <n v="4702.5"/>
  </r>
  <r>
    <n v="41113"/>
    <x v="2"/>
    <x v="1"/>
    <x v="7"/>
    <x v="0"/>
    <n v="10"/>
    <n v="3978"/>
    <n v="4230"/>
    <n v="63648"/>
    <n v="67680"/>
    <n v="42300"/>
    <n v="39780"/>
    <n v="2520"/>
    <n v="126"/>
    <n v="2394"/>
  </r>
  <r>
    <n v="41113"/>
    <x v="4"/>
    <x v="2"/>
    <x v="10"/>
    <x v="0"/>
    <n v="8"/>
    <n v="5148"/>
    <n v="5490"/>
    <n v="4482"/>
    <n v="4770"/>
    <n v="43920"/>
    <n v="41184"/>
    <n v="2736"/>
    <n v="136.80000000000001"/>
    <n v="2599.1999999999998"/>
  </r>
  <r>
    <n v="41113"/>
    <x v="3"/>
    <x v="1"/>
    <x v="10"/>
    <x v="0"/>
    <n v="18"/>
    <n v="3042"/>
    <n v="3240"/>
    <n v="13446"/>
    <n v="14310"/>
    <n v="58320"/>
    <n v="54756"/>
    <n v="3564"/>
    <n v="178.20000000000002"/>
    <n v="3385.8"/>
  </r>
  <r>
    <n v="41113"/>
    <x v="6"/>
    <x v="2"/>
    <x v="8"/>
    <x v="0"/>
    <n v="8"/>
    <n v="5148"/>
    <n v="5490"/>
    <n v="20592"/>
    <n v="21960"/>
    <n v="43920"/>
    <n v="41184"/>
    <n v="2736"/>
    <n v="136.80000000000001"/>
    <n v="2599.1999999999998"/>
  </r>
  <r>
    <n v="41114"/>
    <x v="3"/>
    <x v="1"/>
    <x v="10"/>
    <x v="0"/>
    <n v="25"/>
    <n v="7506"/>
    <n v="8100"/>
    <n v="4482"/>
    <n v="4770"/>
    <n v="202500"/>
    <n v="187650"/>
    <n v="14850"/>
    <n v="742.5"/>
    <n v="14107.5"/>
  </r>
  <r>
    <n v="41114"/>
    <x v="8"/>
    <x v="4"/>
    <x v="14"/>
    <x v="0"/>
    <n v="7"/>
    <n v="3042"/>
    <n v="3240"/>
    <n v="17712"/>
    <n v="18900"/>
    <n v="22680"/>
    <n v="21294"/>
    <n v="1386"/>
    <n v="69.3"/>
    <n v="1316.7"/>
  </r>
  <r>
    <n v="41115"/>
    <x v="6"/>
    <x v="2"/>
    <x v="16"/>
    <x v="0"/>
    <n v="17"/>
    <n v="3978"/>
    <n v="4230"/>
    <n v="10152"/>
    <n v="10800"/>
    <n v="71910"/>
    <n v="67626"/>
    <n v="4284"/>
    <n v="214.20000000000002"/>
    <n v="4069.8"/>
  </r>
  <r>
    <n v="41115"/>
    <x v="6"/>
    <x v="2"/>
    <x v="4"/>
    <x v="0"/>
    <n v="3"/>
    <n v="2952"/>
    <n v="3150"/>
    <n v="27378"/>
    <n v="29160"/>
    <n v="9450"/>
    <n v="8856"/>
    <n v="594"/>
    <n v="29.700000000000003"/>
    <n v="564.29999999999995"/>
  </r>
  <r>
    <n v="41115"/>
    <x v="1"/>
    <x v="0"/>
    <x v="10"/>
    <x v="0"/>
    <n v="13"/>
    <n v="2034"/>
    <n v="2160"/>
    <n v="58266"/>
    <n v="62010"/>
    <n v="28080"/>
    <n v="26442"/>
    <n v="1638"/>
    <n v="81.900000000000006"/>
    <n v="1556.1"/>
  </r>
  <r>
    <n v="41115"/>
    <x v="7"/>
    <x v="4"/>
    <x v="3"/>
    <x v="0"/>
    <n v="17"/>
    <n v="3582"/>
    <n v="3870"/>
    <n v="15372"/>
    <n v="16380"/>
    <n v="65790"/>
    <n v="60894"/>
    <n v="4896"/>
    <n v="244.8"/>
    <n v="4651.2"/>
  </r>
  <r>
    <n v="41115"/>
    <x v="7"/>
    <x v="4"/>
    <x v="10"/>
    <x v="0"/>
    <n v="22"/>
    <n v="3978"/>
    <n v="4230"/>
    <n v="22410"/>
    <n v="23850"/>
    <n v="93060"/>
    <n v="87516"/>
    <n v="5544"/>
    <n v="277.2"/>
    <n v="5266.8"/>
  </r>
  <r>
    <n v="41116"/>
    <x v="3"/>
    <x v="1"/>
    <x v="10"/>
    <x v="0"/>
    <n v="23"/>
    <n v="2196"/>
    <n v="2340"/>
    <n v="80676"/>
    <n v="85860"/>
    <n v="53820"/>
    <n v="50508"/>
    <n v="3312"/>
    <n v="165.60000000000002"/>
    <n v="3146.4"/>
  </r>
  <r>
    <n v="41116"/>
    <x v="6"/>
    <x v="2"/>
    <x v="0"/>
    <x v="0"/>
    <n v="1"/>
    <n v="2034"/>
    <n v="2160"/>
    <n v="14238"/>
    <n v="15120"/>
    <n v="2160"/>
    <n v="2034"/>
    <n v="126"/>
    <n v="6.3000000000000007"/>
    <n v="119.7"/>
  </r>
  <r>
    <n v="41116"/>
    <x v="4"/>
    <x v="2"/>
    <x v="11"/>
    <x v="0"/>
    <n v="25"/>
    <n v="5148"/>
    <n v="5490"/>
    <n v="7092"/>
    <n v="7560"/>
    <n v="137250"/>
    <n v="128700"/>
    <n v="8550"/>
    <n v="427.5"/>
    <n v="8122.5"/>
  </r>
  <r>
    <n v="41117"/>
    <x v="7"/>
    <x v="4"/>
    <x v="1"/>
    <x v="1"/>
    <n v="22"/>
    <n v="3384"/>
    <n v="3600"/>
    <n v="68058"/>
    <n v="73530"/>
    <n v="79200"/>
    <n v="74448"/>
    <n v="4752"/>
    <n v="237.60000000000002"/>
    <n v="4514.3999999999996"/>
  </r>
  <r>
    <n v="41117"/>
    <x v="9"/>
    <x v="3"/>
    <x v="12"/>
    <x v="0"/>
    <n v="2"/>
    <n v="3978"/>
    <n v="4230"/>
    <n v="40986"/>
    <n v="43560"/>
    <n v="8460"/>
    <n v="7956"/>
    <n v="504"/>
    <n v="25.200000000000003"/>
    <n v="478.8"/>
  </r>
  <r>
    <n v="41117"/>
    <x v="7"/>
    <x v="4"/>
    <x v="1"/>
    <x v="1"/>
    <n v="11"/>
    <n v="3582"/>
    <n v="3870"/>
    <n v="46566"/>
    <n v="50310"/>
    <n v="42570"/>
    <n v="39402"/>
    <n v="3168"/>
    <n v="158.4"/>
    <n v="3009.6"/>
  </r>
  <r>
    <n v="41118"/>
    <x v="7"/>
    <x v="4"/>
    <x v="8"/>
    <x v="0"/>
    <n v="11"/>
    <n v="3546"/>
    <n v="3780"/>
    <n v="20592"/>
    <n v="21960"/>
    <n v="41580"/>
    <n v="39006"/>
    <n v="2574"/>
    <n v="128.70000000000002"/>
    <n v="2445.3000000000002"/>
  </r>
  <r>
    <n v="41118"/>
    <x v="8"/>
    <x v="4"/>
    <x v="4"/>
    <x v="0"/>
    <n v="1"/>
    <n v="7506"/>
    <n v="8100"/>
    <n v="9126"/>
    <n v="9720"/>
    <n v="8100"/>
    <n v="7506"/>
    <n v="594"/>
    <n v="29.700000000000003"/>
    <n v="564.29999999999995"/>
  </r>
  <r>
    <n v="41118"/>
    <x v="3"/>
    <x v="1"/>
    <x v="2"/>
    <x v="0"/>
    <n v="14"/>
    <n v="3978"/>
    <n v="4230"/>
    <n v="31824"/>
    <n v="33840"/>
    <n v="59220"/>
    <n v="55692"/>
    <n v="3528"/>
    <n v="176.4"/>
    <n v="3351.6"/>
  </r>
  <r>
    <n v="41118"/>
    <x v="4"/>
    <x v="2"/>
    <x v="11"/>
    <x v="0"/>
    <n v="11"/>
    <n v="2034"/>
    <n v="2160"/>
    <n v="7092"/>
    <n v="7560"/>
    <n v="23760"/>
    <n v="22374"/>
    <n v="1386"/>
    <n v="69.3"/>
    <n v="1316.7"/>
  </r>
  <r>
    <n v="41118"/>
    <x v="3"/>
    <x v="1"/>
    <x v="2"/>
    <x v="0"/>
    <n v="8"/>
    <n v="2952"/>
    <n v="3150"/>
    <n v="95472"/>
    <n v="101520"/>
    <n v="25200"/>
    <n v="23616"/>
    <n v="1584"/>
    <n v="79.2"/>
    <n v="1504.8"/>
  </r>
  <r>
    <n v="41118"/>
    <x v="6"/>
    <x v="2"/>
    <x v="9"/>
    <x v="0"/>
    <n v="1"/>
    <n v="3546"/>
    <n v="3780"/>
    <n v="25272"/>
    <n v="27000"/>
    <n v="3780"/>
    <n v="3546"/>
    <n v="234"/>
    <n v="11.700000000000001"/>
    <n v="222.3"/>
  </r>
  <r>
    <n v="41119"/>
    <x v="9"/>
    <x v="3"/>
    <x v="7"/>
    <x v="0"/>
    <n v="24"/>
    <n v="3546"/>
    <n v="3780"/>
    <n v="83538"/>
    <n v="88830"/>
    <n v="90720"/>
    <n v="85104"/>
    <n v="5616"/>
    <n v="280.8"/>
    <n v="5335.2"/>
  </r>
  <r>
    <n v="41120"/>
    <x v="0"/>
    <x v="0"/>
    <x v="14"/>
    <x v="0"/>
    <n v="15"/>
    <n v="3978"/>
    <n v="4230"/>
    <n v="32472"/>
    <n v="34650"/>
    <n v="63450"/>
    <n v="59670"/>
    <n v="3780"/>
    <n v="189"/>
    <n v="3591"/>
  </r>
  <r>
    <n v="41120"/>
    <x v="7"/>
    <x v="4"/>
    <x v="7"/>
    <x v="0"/>
    <n v="20"/>
    <n v="3546"/>
    <n v="3780"/>
    <n v="91494"/>
    <n v="97290"/>
    <n v="75600"/>
    <n v="70920"/>
    <n v="4680"/>
    <n v="234"/>
    <n v="4446"/>
  </r>
  <r>
    <n v="41120"/>
    <x v="0"/>
    <x v="0"/>
    <x v="5"/>
    <x v="0"/>
    <n v="1"/>
    <n v="5148"/>
    <n v="5490"/>
    <n v="11664"/>
    <n v="12420"/>
    <n v="5490"/>
    <n v="5148"/>
    <n v="342"/>
    <n v="17.100000000000001"/>
    <n v="324.89999999999998"/>
  </r>
  <r>
    <n v="41120"/>
    <x v="9"/>
    <x v="3"/>
    <x v="16"/>
    <x v="0"/>
    <n v="5"/>
    <n v="2196"/>
    <n v="2340"/>
    <n v="43992"/>
    <n v="46800"/>
    <n v="11700"/>
    <n v="10980"/>
    <n v="720"/>
    <n v="36"/>
    <n v="684"/>
  </r>
  <r>
    <n v="41121"/>
    <x v="2"/>
    <x v="1"/>
    <x v="13"/>
    <x v="1"/>
    <n v="2"/>
    <n v="3924"/>
    <n v="4230"/>
    <n v="47088"/>
    <n v="50760"/>
    <n v="8460"/>
    <n v="7848"/>
    <n v="612"/>
    <n v="30.6"/>
    <n v="581.4"/>
  </r>
  <r>
    <n v="41121"/>
    <x v="8"/>
    <x v="4"/>
    <x v="8"/>
    <x v="0"/>
    <n v="15"/>
    <n v="3978"/>
    <n v="4230"/>
    <n v="82368"/>
    <n v="87840"/>
    <n v="63450"/>
    <n v="59670"/>
    <n v="3780"/>
    <n v="189"/>
    <n v="3591"/>
  </r>
  <r>
    <n v="41121"/>
    <x v="6"/>
    <x v="2"/>
    <x v="3"/>
    <x v="0"/>
    <n v="24"/>
    <n v="2106"/>
    <n v="2250"/>
    <n v="10980"/>
    <n v="11700"/>
    <n v="54000"/>
    <n v="50544"/>
    <n v="3456"/>
    <n v="172.8"/>
    <n v="3283.2"/>
  </r>
  <r>
    <n v="41121"/>
    <x v="8"/>
    <x v="4"/>
    <x v="13"/>
    <x v="1"/>
    <n v="23"/>
    <n v="5148"/>
    <n v="5490"/>
    <n v="43164"/>
    <n v="46530"/>
    <n v="126270"/>
    <n v="118404"/>
    <n v="7866"/>
    <n v="393.3"/>
    <n v="7472.7"/>
  </r>
  <r>
    <n v="41122"/>
    <x v="6"/>
    <x v="2"/>
    <x v="2"/>
    <x v="0"/>
    <n v="20"/>
    <n v="3546"/>
    <n v="3780"/>
    <n v="39780"/>
    <n v="42300"/>
    <n v="75600"/>
    <n v="70920"/>
    <n v="4680"/>
    <n v="234"/>
    <n v="4446"/>
  </r>
  <r>
    <n v="41122"/>
    <x v="7"/>
    <x v="4"/>
    <x v="11"/>
    <x v="0"/>
    <n v="23"/>
    <n v="3546"/>
    <n v="3780"/>
    <n v="49644"/>
    <n v="52920"/>
    <n v="86940"/>
    <n v="81558"/>
    <n v="5382"/>
    <n v="269.10000000000002"/>
    <n v="5112.8999999999996"/>
  </r>
  <r>
    <n v="41123"/>
    <x v="2"/>
    <x v="1"/>
    <x v="3"/>
    <x v="0"/>
    <n v="22"/>
    <n v="5148"/>
    <n v="5490"/>
    <n v="19764"/>
    <n v="21060"/>
    <n v="120780"/>
    <n v="113256"/>
    <n v="7524"/>
    <n v="376.20000000000005"/>
    <n v="7147.8"/>
  </r>
  <r>
    <n v="41123"/>
    <x v="4"/>
    <x v="2"/>
    <x v="10"/>
    <x v="0"/>
    <n v="10"/>
    <n v="3384"/>
    <n v="3600"/>
    <n v="26892"/>
    <n v="28620"/>
    <n v="36000"/>
    <n v="33840"/>
    <n v="2160"/>
    <n v="108"/>
    <n v="2052"/>
  </r>
  <r>
    <n v="41123"/>
    <x v="2"/>
    <x v="1"/>
    <x v="0"/>
    <x v="0"/>
    <n v="5"/>
    <n v="3042"/>
    <n v="3240"/>
    <n v="20340"/>
    <n v="21600"/>
    <n v="16200"/>
    <n v="15210"/>
    <n v="990"/>
    <n v="49.5"/>
    <n v="940.5"/>
  </r>
  <r>
    <n v="41124"/>
    <x v="5"/>
    <x v="3"/>
    <x v="9"/>
    <x v="0"/>
    <n v="12"/>
    <n v="3978"/>
    <n v="4230"/>
    <n v="27378"/>
    <n v="29250"/>
    <n v="50760"/>
    <n v="47736"/>
    <n v="3024"/>
    <n v="151.20000000000002"/>
    <n v="2872.8"/>
  </r>
  <r>
    <n v="41124"/>
    <x v="3"/>
    <x v="1"/>
    <x v="2"/>
    <x v="0"/>
    <n v="19"/>
    <n v="3978"/>
    <n v="4230"/>
    <n v="63648"/>
    <n v="67680"/>
    <n v="80370"/>
    <n v="75582"/>
    <n v="4788"/>
    <n v="239.4"/>
    <n v="4548.6000000000004"/>
  </r>
  <r>
    <n v="41125"/>
    <x v="0"/>
    <x v="0"/>
    <x v="9"/>
    <x v="0"/>
    <n v="18"/>
    <n v="3924"/>
    <n v="4230"/>
    <n v="16848"/>
    <n v="18000"/>
    <n v="76140"/>
    <n v="70632"/>
    <n v="5508"/>
    <n v="275.40000000000003"/>
    <n v="5232.6000000000004"/>
  </r>
  <r>
    <n v="41125"/>
    <x v="4"/>
    <x v="2"/>
    <x v="13"/>
    <x v="1"/>
    <n v="1"/>
    <n v="2952"/>
    <n v="3150"/>
    <n v="19620"/>
    <n v="21150"/>
    <n v="3150"/>
    <n v="2952"/>
    <n v="198"/>
    <n v="9.9"/>
    <n v="188.1"/>
  </r>
  <r>
    <n v="41125"/>
    <x v="8"/>
    <x v="4"/>
    <x v="4"/>
    <x v="0"/>
    <n v="15"/>
    <n v="3042"/>
    <n v="3240"/>
    <n v="18252"/>
    <n v="19440"/>
    <n v="48600"/>
    <n v="45630"/>
    <n v="2970"/>
    <n v="148.5"/>
    <n v="2821.5"/>
  </r>
  <r>
    <n v="41125"/>
    <x v="2"/>
    <x v="1"/>
    <x v="12"/>
    <x v="0"/>
    <n v="4"/>
    <n v="3978"/>
    <n v="4230"/>
    <n v="11178"/>
    <n v="11880"/>
    <n v="16920"/>
    <n v="15912"/>
    <n v="1008"/>
    <n v="50.400000000000006"/>
    <n v="957.6"/>
  </r>
  <r>
    <n v="41126"/>
    <x v="0"/>
    <x v="0"/>
    <x v="16"/>
    <x v="0"/>
    <n v="16"/>
    <n v="2106"/>
    <n v="2250"/>
    <n v="23688"/>
    <n v="25200"/>
    <n v="36000"/>
    <n v="33696"/>
    <n v="2304"/>
    <n v="115.2"/>
    <n v="2188.8000000000002"/>
  </r>
  <r>
    <n v="41126"/>
    <x v="3"/>
    <x v="1"/>
    <x v="11"/>
    <x v="0"/>
    <n v="10"/>
    <n v="2034"/>
    <n v="2160"/>
    <n v="78012"/>
    <n v="83160"/>
    <n v="21600"/>
    <n v="20340"/>
    <n v="1260"/>
    <n v="63"/>
    <n v="1197"/>
  </r>
  <r>
    <n v="41126"/>
    <x v="7"/>
    <x v="4"/>
    <x v="16"/>
    <x v="0"/>
    <n v="21"/>
    <n v="4482"/>
    <n v="4770"/>
    <n v="50760"/>
    <n v="54000"/>
    <n v="100170"/>
    <n v="94122"/>
    <n v="6048"/>
    <n v="302.40000000000003"/>
    <n v="5745.6"/>
  </r>
  <r>
    <n v="41127"/>
    <x v="3"/>
    <x v="1"/>
    <x v="13"/>
    <x v="1"/>
    <n v="7"/>
    <n v="3726"/>
    <n v="3960"/>
    <n v="86328"/>
    <n v="93060"/>
    <n v="27720"/>
    <n v="26082"/>
    <n v="1638"/>
    <n v="81.900000000000006"/>
    <n v="1556.1"/>
  </r>
  <r>
    <n v="41127"/>
    <x v="7"/>
    <x v="4"/>
    <x v="0"/>
    <x v="0"/>
    <n v="22"/>
    <n v="2952"/>
    <n v="3150"/>
    <n v="16272"/>
    <n v="17280"/>
    <n v="69300"/>
    <n v="64944"/>
    <n v="4356"/>
    <n v="217.8"/>
    <n v="4138.2"/>
  </r>
  <r>
    <n v="41127"/>
    <x v="2"/>
    <x v="1"/>
    <x v="1"/>
    <x v="1"/>
    <n v="15"/>
    <n v="3384"/>
    <n v="3600"/>
    <n v="7164"/>
    <n v="7740"/>
    <n v="54000"/>
    <n v="50760"/>
    <n v="3240"/>
    <n v="162"/>
    <n v="3078"/>
  </r>
  <r>
    <n v="41127"/>
    <x v="7"/>
    <x v="4"/>
    <x v="11"/>
    <x v="0"/>
    <n v="7"/>
    <n v="3546"/>
    <n v="3780"/>
    <n v="7092"/>
    <n v="7560"/>
    <n v="26460"/>
    <n v="24822"/>
    <n v="1638"/>
    <n v="81.900000000000006"/>
    <n v="1556.1"/>
  </r>
  <r>
    <n v="41127"/>
    <x v="9"/>
    <x v="3"/>
    <x v="13"/>
    <x v="1"/>
    <n v="17"/>
    <n v="5148"/>
    <n v="5490"/>
    <n v="43164"/>
    <n v="46530"/>
    <n v="93330"/>
    <n v="87516"/>
    <n v="5814"/>
    <n v="290.7"/>
    <n v="5523.3"/>
  </r>
  <r>
    <n v="41128"/>
    <x v="5"/>
    <x v="3"/>
    <x v="12"/>
    <x v="0"/>
    <n v="20"/>
    <n v="2034"/>
    <n v="2160"/>
    <n v="89424"/>
    <n v="95040"/>
    <n v="43200"/>
    <n v="40680"/>
    <n v="2520"/>
    <n v="126"/>
    <n v="2394"/>
  </r>
  <r>
    <n v="41129"/>
    <x v="3"/>
    <x v="1"/>
    <x v="2"/>
    <x v="0"/>
    <n v="5"/>
    <n v="2196"/>
    <n v="2340"/>
    <n v="59670"/>
    <n v="63450"/>
    <n v="11700"/>
    <n v="10980"/>
    <n v="720"/>
    <n v="36"/>
    <n v="684"/>
  </r>
  <r>
    <n v="41130"/>
    <x v="9"/>
    <x v="3"/>
    <x v="4"/>
    <x v="0"/>
    <n v="14"/>
    <n v="3546"/>
    <n v="3780"/>
    <n v="18252"/>
    <n v="19440"/>
    <n v="52920"/>
    <n v="49644"/>
    <n v="3276"/>
    <n v="163.80000000000001"/>
    <n v="3112.2"/>
  </r>
  <r>
    <n v="41130"/>
    <x v="0"/>
    <x v="0"/>
    <x v="7"/>
    <x v="0"/>
    <n v="6"/>
    <n v="3546"/>
    <n v="3780"/>
    <n v="31824"/>
    <n v="33840"/>
    <n v="22680"/>
    <n v="21276"/>
    <n v="1404"/>
    <n v="70.2"/>
    <n v="1333.8"/>
  </r>
  <r>
    <n v="41130"/>
    <x v="1"/>
    <x v="0"/>
    <x v="5"/>
    <x v="0"/>
    <n v="22"/>
    <n v="7506"/>
    <n v="8100"/>
    <n v="17496"/>
    <n v="18630"/>
    <n v="178200"/>
    <n v="165132"/>
    <n v="13068"/>
    <n v="653.40000000000009"/>
    <n v="12414.6"/>
  </r>
  <r>
    <n v="41130"/>
    <x v="1"/>
    <x v="0"/>
    <x v="8"/>
    <x v="0"/>
    <n v="6"/>
    <n v="3924"/>
    <n v="4230"/>
    <n v="46332"/>
    <n v="49410"/>
    <n v="25380"/>
    <n v="23544"/>
    <n v="1836"/>
    <n v="91.800000000000011"/>
    <n v="1744.2"/>
  </r>
  <r>
    <n v="41131"/>
    <x v="5"/>
    <x v="3"/>
    <x v="0"/>
    <x v="0"/>
    <n v="6"/>
    <n v="4482"/>
    <n v="4770"/>
    <n v="16272"/>
    <n v="17280"/>
    <n v="28620"/>
    <n v="26892"/>
    <n v="1728"/>
    <n v="86.4"/>
    <n v="1641.6"/>
  </r>
  <r>
    <n v="41131"/>
    <x v="5"/>
    <x v="3"/>
    <x v="8"/>
    <x v="0"/>
    <n v="2"/>
    <n v="3546"/>
    <n v="3780"/>
    <n v="61776"/>
    <n v="65880"/>
    <n v="7560"/>
    <n v="7092"/>
    <n v="468"/>
    <n v="23.400000000000002"/>
    <n v="444.6"/>
  </r>
  <r>
    <n v="41131"/>
    <x v="1"/>
    <x v="0"/>
    <x v="3"/>
    <x v="0"/>
    <n v="24"/>
    <n v="3726"/>
    <n v="3960"/>
    <n v="19764"/>
    <n v="21060"/>
    <n v="95040"/>
    <n v="89424"/>
    <n v="5616"/>
    <n v="280.8"/>
    <n v="5335.2"/>
  </r>
  <r>
    <n v="41131"/>
    <x v="8"/>
    <x v="4"/>
    <x v="5"/>
    <x v="0"/>
    <n v="11"/>
    <n v="2106"/>
    <n v="2250"/>
    <n v="46656"/>
    <n v="49680"/>
    <n v="24750"/>
    <n v="23166"/>
    <n v="1584"/>
    <n v="79.2"/>
    <n v="1504.8"/>
  </r>
  <r>
    <n v="41132"/>
    <x v="5"/>
    <x v="3"/>
    <x v="0"/>
    <x v="0"/>
    <n v="10"/>
    <n v="3546"/>
    <n v="3780"/>
    <n v="36612"/>
    <n v="38880"/>
    <n v="37800"/>
    <n v="35460"/>
    <n v="2340"/>
    <n v="117"/>
    <n v="2223"/>
  </r>
  <r>
    <n v="41132"/>
    <x v="9"/>
    <x v="3"/>
    <x v="12"/>
    <x v="0"/>
    <n v="7"/>
    <n v="3384"/>
    <n v="3600"/>
    <n v="33534"/>
    <n v="35640"/>
    <n v="25200"/>
    <n v="23688"/>
    <n v="1512"/>
    <n v="75.600000000000009"/>
    <n v="1436.4"/>
  </r>
  <r>
    <n v="41132"/>
    <x v="3"/>
    <x v="1"/>
    <x v="2"/>
    <x v="0"/>
    <n v="22"/>
    <n v="2106"/>
    <n v="2250"/>
    <n v="59670"/>
    <n v="63450"/>
    <n v="49500"/>
    <n v="46332"/>
    <n v="3168"/>
    <n v="158.4"/>
    <n v="3009.6"/>
  </r>
  <r>
    <n v="41133"/>
    <x v="7"/>
    <x v="4"/>
    <x v="10"/>
    <x v="0"/>
    <n v="7"/>
    <n v="3924"/>
    <n v="4230"/>
    <n v="44820"/>
    <n v="47700"/>
    <n v="29610"/>
    <n v="27468"/>
    <n v="2142"/>
    <n v="107.10000000000001"/>
    <n v="2034.9"/>
  </r>
  <r>
    <n v="41133"/>
    <x v="5"/>
    <x v="3"/>
    <x v="0"/>
    <x v="0"/>
    <n v="18"/>
    <n v="3582"/>
    <n v="3870"/>
    <n v="8136"/>
    <n v="8640"/>
    <n v="69660"/>
    <n v="64476"/>
    <n v="5184"/>
    <n v="259.2"/>
    <n v="4924.8"/>
  </r>
  <r>
    <n v="41133"/>
    <x v="6"/>
    <x v="2"/>
    <x v="2"/>
    <x v="0"/>
    <n v="12"/>
    <n v="3582"/>
    <n v="3870"/>
    <n v="15912"/>
    <n v="16920"/>
    <n v="46440"/>
    <n v="42984"/>
    <n v="3456"/>
    <n v="172.8"/>
    <n v="3283.2"/>
  </r>
  <r>
    <n v="41133"/>
    <x v="4"/>
    <x v="2"/>
    <x v="13"/>
    <x v="1"/>
    <n v="19"/>
    <n v="3726"/>
    <n v="3960"/>
    <n v="7848"/>
    <n v="8460"/>
    <n v="75240"/>
    <n v="70794"/>
    <n v="4446"/>
    <n v="222.3"/>
    <n v="4223.7"/>
  </r>
  <r>
    <n v="41133"/>
    <x v="9"/>
    <x v="3"/>
    <x v="8"/>
    <x v="0"/>
    <n v="23"/>
    <n v="3582"/>
    <n v="3870"/>
    <n v="41184"/>
    <n v="43920"/>
    <n v="89010"/>
    <n v="82386"/>
    <n v="6624"/>
    <n v="331.20000000000005"/>
    <n v="6292.8"/>
  </r>
  <r>
    <n v="41134"/>
    <x v="3"/>
    <x v="1"/>
    <x v="15"/>
    <x v="1"/>
    <n v="3"/>
    <n v="2952"/>
    <n v="3150"/>
    <n v="150120"/>
    <n v="162000"/>
    <n v="9450"/>
    <n v="8856"/>
    <n v="594"/>
    <n v="29.700000000000003"/>
    <n v="564.29999999999995"/>
  </r>
  <r>
    <n v="41134"/>
    <x v="0"/>
    <x v="0"/>
    <x v="15"/>
    <x v="1"/>
    <n v="24"/>
    <n v="3978"/>
    <n v="4230"/>
    <n v="52542"/>
    <n v="56700"/>
    <n v="101520"/>
    <n v="95472"/>
    <n v="6048"/>
    <n v="302.40000000000003"/>
    <n v="5745.6"/>
  </r>
  <r>
    <n v="41134"/>
    <x v="7"/>
    <x v="4"/>
    <x v="15"/>
    <x v="1"/>
    <n v="25"/>
    <n v="2034"/>
    <n v="2160"/>
    <n v="37530"/>
    <n v="40500"/>
    <n v="54000"/>
    <n v="50850"/>
    <n v="3150"/>
    <n v="157.5"/>
    <n v="2992.5"/>
  </r>
  <r>
    <n v="41134"/>
    <x v="2"/>
    <x v="1"/>
    <x v="15"/>
    <x v="1"/>
    <n v="5"/>
    <n v="3924"/>
    <n v="4230"/>
    <n v="105084"/>
    <n v="113400"/>
    <n v="21150"/>
    <n v="19620"/>
    <n v="1530"/>
    <n v="76.5"/>
    <n v="1453.5"/>
  </r>
  <r>
    <n v="41134"/>
    <x v="0"/>
    <x v="0"/>
    <x v="16"/>
    <x v="0"/>
    <n v="2"/>
    <n v="5832"/>
    <n v="6210"/>
    <n v="33840"/>
    <n v="36000"/>
    <n v="12420"/>
    <n v="11664"/>
    <n v="756"/>
    <n v="37.800000000000004"/>
    <n v="718.2"/>
  </r>
  <r>
    <n v="41135"/>
    <x v="7"/>
    <x v="4"/>
    <x v="1"/>
    <x v="1"/>
    <n v="14"/>
    <n v="3546"/>
    <n v="3780"/>
    <n v="14328"/>
    <n v="15480"/>
    <n v="52920"/>
    <n v="49644"/>
    <n v="3276"/>
    <n v="163.80000000000001"/>
    <n v="3112.2"/>
  </r>
  <r>
    <n v="41135"/>
    <x v="7"/>
    <x v="4"/>
    <x v="12"/>
    <x v="0"/>
    <n v="6"/>
    <n v="2034"/>
    <n v="2160"/>
    <n v="37260"/>
    <n v="39600"/>
    <n v="12960"/>
    <n v="12204"/>
    <n v="756"/>
    <n v="37.800000000000004"/>
    <n v="718.2"/>
  </r>
  <r>
    <n v="41136"/>
    <x v="6"/>
    <x v="2"/>
    <x v="2"/>
    <x v="0"/>
    <n v="13"/>
    <n v="2034"/>
    <n v="2160"/>
    <n v="67626"/>
    <n v="71910"/>
    <n v="28080"/>
    <n v="26442"/>
    <n v="1638"/>
    <n v="81.900000000000006"/>
    <n v="1556.1"/>
  </r>
  <r>
    <n v="41136"/>
    <x v="9"/>
    <x v="3"/>
    <x v="13"/>
    <x v="1"/>
    <n v="4"/>
    <n v="3042"/>
    <n v="3240"/>
    <n v="62784"/>
    <n v="67680"/>
    <n v="12960"/>
    <n v="12168"/>
    <n v="792"/>
    <n v="39.6"/>
    <n v="752.4"/>
  </r>
  <r>
    <n v="41136"/>
    <x v="8"/>
    <x v="4"/>
    <x v="6"/>
    <x v="0"/>
    <n v="21"/>
    <n v="3042"/>
    <n v="3240"/>
    <n v="10638"/>
    <n v="11340"/>
    <n v="68040"/>
    <n v="63882"/>
    <n v="4158"/>
    <n v="207.9"/>
    <n v="3950.1"/>
  </r>
  <r>
    <n v="41137"/>
    <x v="3"/>
    <x v="1"/>
    <x v="7"/>
    <x v="0"/>
    <n v="16"/>
    <n v="3726"/>
    <n v="3960"/>
    <n v="47736"/>
    <n v="50760"/>
    <n v="63360"/>
    <n v="59616"/>
    <n v="3744"/>
    <n v="187.20000000000002"/>
    <n v="3556.8"/>
  </r>
  <r>
    <n v="41137"/>
    <x v="7"/>
    <x v="4"/>
    <x v="11"/>
    <x v="0"/>
    <n v="10"/>
    <n v="2196"/>
    <n v="2340"/>
    <n v="14184"/>
    <n v="15120"/>
    <n v="23400"/>
    <n v="21960"/>
    <n v="1440"/>
    <n v="72"/>
    <n v="1368"/>
  </r>
  <r>
    <n v="41137"/>
    <x v="9"/>
    <x v="3"/>
    <x v="10"/>
    <x v="0"/>
    <n v="3"/>
    <n v="4482"/>
    <n v="4770"/>
    <n v="103086"/>
    <n v="109710"/>
    <n v="14310"/>
    <n v="13446"/>
    <n v="864"/>
    <n v="43.2"/>
    <n v="820.8"/>
  </r>
  <r>
    <n v="41137"/>
    <x v="4"/>
    <x v="2"/>
    <x v="0"/>
    <x v="0"/>
    <n v="1"/>
    <n v="5148"/>
    <n v="5490"/>
    <n v="22374"/>
    <n v="23760"/>
    <n v="5490"/>
    <n v="5148"/>
    <n v="342"/>
    <n v="17.100000000000001"/>
    <n v="324.89999999999998"/>
  </r>
  <r>
    <n v="41137"/>
    <x v="0"/>
    <x v="0"/>
    <x v="3"/>
    <x v="0"/>
    <n v="13"/>
    <n v="3978"/>
    <n v="4230"/>
    <n v="15372"/>
    <n v="16380"/>
    <n v="54990"/>
    <n v="51714"/>
    <n v="3276"/>
    <n v="163.80000000000001"/>
    <n v="3112.2"/>
  </r>
  <r>
    <n v="41138"/>
    <x v="9"/>
    <x v="3"/>
    <x v="6"/>
    <x v="0"/>
    <n v="15"/>
    <n v="2106"/>
    <n v="2250"/>
    <n v="10638"/>
    <n v="11340"/>
    <n v="33750"/>
    <n v="31590"/>
    <n v="2160"/>
    <n v="108"/>
    <n v="2052"/>
  </r>
  <r>
    <n v="41138"/>
    <x v="6"/>
    <x v="2"/>
    <x v="14"/>
    <x v="0"/>
    <n v="5"/>
    <n v="3978"/>
    <n v="4230"/>
    <n v="44280"/>
    <n v="47250"/>
    <n v="21150"/>
    <n v="19890"/>
    <n v="1260"/>
    <n v="63"/>
    <n v="1197"/>
  </r>
  <r>
    <n v="41138"/>
    <x v="6"/>
    <x v="2"/>
    <x v="12"/>
    <x v="0"/>
    <n v="25"/>
    <n v="2034"/>
    <n v="2160"/>
    <n v="93150"/>
    <n v="99000"/>
    <n v="54000"/>
    <n v="50850"/>
    <n v="3150"/>
    <n v="157.5"/>
    <n v="2992.5"/>
  </r>
  <r>
    <n v="41138"/>
    <x v="4"/>
    <x v="2"/>
    <x v="2"/>
    <x v="0"/>
    <n v="8"/>
    <n v="2034"/>
    <n v="2160"/>
    <n v="75582"/>
    <n v="80370"/>
    <n v="17280"/>
    <n v="16272"/>
    <n v="1008"/>
    <n v="50.400000000000006"/>
    <n v="957.6"/>
  </r>
  <r>
    <n v="41138"/>
    <x v="4"/>
    <x v="2"/>
    <x v="11"/>
    <x v="0"/>
    <n v="21"/>
    <n v="3582"/>
    <n v="3870"/>
    <n v="39006"/>
    <n v="41580"/>
    <n v="81270"/>
    <n v="75222"/>
    <n v="6048"/>
    <n v="302.40000000000003"/>
    <n v="5745.6"/>
  </r>
  <r>
    <n v="41139"/>
    <x v="8"/>
    <x v="4"/>
    <x v="14"/>
    <x v="0"/>
    <n v="16"/>
    <n v="3978"/>
    <n v="4230"/>
    <n v="61992"/>
    <n v="66150"/>
    <n v="67680"/>
    <n v="63648"/>
    <n v="4032"/>
    <n v="201.60000000000002"/>
    <n v="3830.4"/>
  </r>
  <r>
    <n v="41139"/>
    <x v="0"/>
    <x v="0"/>
    <x v="12"/>
    <x v="0"/>
    <n v="23"/>
    <n v="2196"/>
    <n v="2340"/>
    <n v="93150"/>
    <n v="99000"/>
    <n v="53820"/>
    <n v="50508"/>
    <n v="3312"/>
    <n v="165.60000000000002"/>
    <n v="3146.4"/>
  </r>
  <r>
    <n v="41139"/>
    <x v="4"/>
    <x v="2"/>
    <x v="2"/>
    <x v="0"/>
    <n v="22"/>
    <n v="3978"/>
    <n v="4230"/>
    <n v="87516"/>
    <n v="93060"/>
    <n v="93060"/>
    <n v="87516"/>
    <n v="5544"/>
    <n v="277.2"/>
    <n v="5266.8"/>
  </r>
  <r>
    <n v="41139"/>
    <x v="9"/>
    <x v="3"/>
    <x v="5"/>
    <x v="0"/>
    <n v="13"/>
    <n v="3978"/>
    <n v="4230"/>
    <n v="139968"/>
    <n v="149040"/>
    <n v="54990"/>
    <n v="51714"/>
    <n v="3276"/>
    <n v="163.80000000000001"/>
    <n v="3112.2"/>
  </r>
  <r>
    <n v="41140"/>
    <x v="5"/>
    <x v="3"/>
    <x v="2"/>
    <x v="0"/>
    <n v="27"/>
    <n v="3042"/>
    <n v="3240"/>
    <n v="59670"/>
    <n v="63450"/>
    <n v="87480"/>
    <n v="82134"/>
    <n v="5346"/>
    <n v="267.3"/>
    <n v="5078.7"/>
  </r>
  <r>
    <n v="41141"/>
    <x v="8"/>
    <x v="4"/>
    <x v="0"/>
    <x v="0"/>
    <n v="27"/>
    <n v="3978"/>
    <n v="4230"/>
    <n v="46782"/>
    <n v="49680"/>
    <n v="114210"/>
    <n v="107406"/>
    <n v="6804"/>
    <n v="340.20000000000005"/>
    <n v="6463.8"/>
  </r>
  <r>
    <n v="41141"/>
    <x v="0"/>
    <x v="0"/>
    <x v="11"/>
    <x v="0"/>
    <n v="27"/>
    <n v="3978"/>
    <n v="4230"/>
    <n v="17730"/>
    <n v="18900"/>
    <n v="114210"/>
    <n v="107406"/>
    <n v="6804"/>
    <n v="340.20000000000005"/>
    <n v="6463.8"/>
  </r>
  <r>
    <n v="41142"/>
    <x v="4"/>
    <x v="2"/>
    <x v="16"/>
    <x v="0"/>
    <n v="27"/>
    <n v="5832"/>
    <n v="6210"/>
    <n v="60912"/>
    <n v="64800"/>
    <n v="167670"/>
    <n v="157464"/>
    <n v="10206"/>
    <n v="510.3"/>
    <n v="9695.7000000000007"/>
  </r>
  <r>
    <n v="41142"/>
    <x v="7"/>
    <x v="4"/>
    <x v="5"/>
    <x v="0"/>
    <n v="27"/>
    <n v="2196"/>
    <n v="2340"/>
    <n v="139968"/>
    <n v="149040"/>
    <n v="63180"/>
    <n v="59292"/>
    <n v="3888"/>
    <n v="194.4"/>
    <n v="3693.6"/>
  </r>
  <r>
    <n v="41142"/>
    <x v="6"/>
    <x v="2"/>
    <x v="8"/>
    <x v="0"/>
    <n v="27"/>
    <n v="3546"/>
    <n v="3780"/>
    <n v="56628"/>
    <n v="60390"/>
    <n v="102060"/>
    <n v="95742"/>
    <n v="6318"/>
    <n v="315.90000000000003"/>
    <n v="6002.1"/>
  </r>
  <r>
    <n v="41143"/>
    <x v="2"/>
    <x v="1"/>
    <x v="5"/>
    <x v="0"/>
    <n v="12"/>
    <n v="3582"/>
    <n v="3870"/>
    <n v="139968"/>
    <n v="149040"/>
    <n v="46440"/>
    <n v="42984"/>
    <n v="3456"/>
    <n v="172.8"/>
    <n v="3283.2"/>
  </r>
  <r>
    <n v="41143"/>
    <x v="3"/>
    <x v="1"/>
    <x v="4"/>
    <x v="0"/>
    <n v="18"/>
    <n v="3978"/>
    <n v="4230"/>
    <n v="9126"/>
    <n v="9720"/>
    <n v="76140"/>
    <n v="71604"/>
    <n v="4536"/>
    <n v="226.8"/>
    <n v="4309.2"/>
  </r>
  <r>
    <n v="41144"/>
    <x v="8"/>
    <x v="4"/>
    <x v="0"/>
    <x v="0"/>
    <n v="8"/>
    <n v="3978"/>
    <n v="4230"/>
    <n v="18306"/>
    <n v="19440"/>
    <n v="33840"/>
    <n v="31824"/>
    <n v="2016"/>
    <n v="100.80000000000001"/>
    <n v="1915.2"/>
  </r>
  <r>
    <n v="41144"/>
    <x v="9"/>
    <x v="3"/>
    <x v="13"/>
    <x v="1"/>
    <n v="21"/>
    <n v="2034"/>
    <n v="2160"/>
    <n v="27468"/>
    <n v="29610"/>
    <n v="45360"/>
    <n v="42714"/>
    <n v="2646"/>
    <n v="132.30000000000001"/>
    <n v="2513.6999999999998"/>
  </r>
  <r>
    <n v="41144"/>
    <x v="7"/>
    <x v="4"/>
    <x v="10"/>
    <x v="0"/>
    <n v="25"/>
    <n v="3042"/>
    <n v="3240"/>
    <n v="89640"/>
    <n v="95400"/>
    <n v="81000"/>
    <n v="76050"/>
    <n v="4950"/>
    <n v="247.5"/>
    <n v="4702.5"/>
  </r>
  <r>
    <n v="41144"/>
    <x v="3"/>
    <x v="1"/>
    <x v="2"/>
    <x v="0"/>
    <n v="12"/>
    <n v="5148"/>
    <n v="5490"/>
    <n v="7956"/>
    <n v="8460"/>
    <n v="65880"/>
    <n v="61776"/>
    <n v="4104"/>
    <n v="205.20000000000002"/>
    <n v="3898.8"/>
  </r>
  <r>
    <n v="41144"/>
    <x v="4"/>
    <x v="2"/>
    <x v="5"/>
    <x v="0"/>
    <n v="9"/>
    <n v="2106"/>
    <n v="2250"/>
    <n v="134136"/>
    <n v="142830"/>
    <n v="20250"/>
    <n v="18954"/>
    <n v="1296"/>
    <n v="64.8"/>
    <n v="1231.2"/>
  </r>
  <r>
    <n v="41145"/>
    <x v="4"/>
    <x v="2"/>
    <x v="9"/>
    <x v="0"/>
    <n v="23"/>
    <n v="4482"/>
    <n v="4770"/>
    <n v="18954"/>
    <n v="20250"/>
    <n v="109710"/>
    <n v="103086"/>
    <n v="6624"/>
    <n v="331.20000000000005"/>
    <n v="6292.8"/>
  </r>
  <r>
    <n v="41146"/>
    <x v="1"/>
    <x v="0"/>
    <x v="6"/>
    <x v="0"/>
    <n v="23"/>
    <n v="3546"/>
    <n v="3780"/>
    <n v="81558"/>
    <n v="86940"/>
    <n v="86940"/>
    <n v="81558"/>
    <n v="5382"/>
    <n v="269.10000000000002"/>
    <n v="5112.8999999999996"/>
  </r>
  <r>
    <n v="41147"/>
    <x v="4"/>
    <x v="2"/>
    <x v="9"/>
    <x v="0"/>
    <n v="20"/>
    <n v="4482"/>
    <n v="4770"/>
    <n v="14742"/>
    <n v="15750"/>
    <n v="95400"/>
    <n v="89640"/>
    <n v="5760"/>
    <n v="288"/>
    <n v="5472"/>
  </r>
  <r>
    <n v="41147"/>
    <x v="0"/>
    <x v="0"/>
    <x v="10"/>
    <x v="0"/>
    <n v="25"/>
    <n v="4482"/>
    <n v="4770"/>
    <n v="67230"/>
    <n v="71550"/>
    <n v="119250"/>
    <n v="112050"/>
    <n v="7200"/>
    <n v="360"/>
    <n v="6840"/>
  </r>
  <r>
    <n v="41147"/>
    <x v="8"/>
    <x v="4"/>
    <x v="15"/>
    <x v="1"/>
    <n v="4"/>
    <n v="2034"/>
    <n v="2160"/>
    <n v="60048"/>
    <n v="64800"/>
    <n v="8640"/>
    <n v="8136"/>
    <n v="504"/>
    <n v="25.200000000000003"/>
    <n v="478.8"/>
  </r>
  <r>
    <n v="41149"/>
    <x v="3"/>
    <x v="1"/>
    <x v="8"/>
    <x v="0"/>
    <n v="24"/>
    <n v="3978"/>
    <n v="4230"/>
    <n v="77220"/>
    <n v="82350"/>
    <n v="101520"/>
    <n v="95472"/>
    <n v="6048"/>
    <n v="302.40000000000003"/>
    <n v="5745.6"/>
  </r>
  <r>
    <n v="41149"/>
    <x v="5"/>
    <x v="3"/>
    <x v="0"/>
    <x v="0"/>
    <n v="24"/>
    <n v="5832"/>
    <n v="6210"/>
    <n v="12204"/>
    <n v="12960"/>
    <n v="149040"/>
    <n v="139968"/>
    <n v="9072"/>
    <n v="453.6"/>
    <n v="8618.4"/>
  </r>
  <r>
    <n v="41150"/>
    <x v="6"/>
    <x v="2"/>
    <x v="15"/>
    <x v="1"/>
    <n v="16"/>
    <n v="3978"/>
    <n v="4230"/>
    <n v="45036"/>
    <n v="48600"/>
    <n v="67680"/>
    <n v="63648"/>
    <n v="4032"/>
    <n v="201.60000000000002"/>
    <n v="3830.4"/>
  </r>
  <r>
    <n v="41150"/>
    <x v="5"/>
    <x v="3"/>
    <x v="16"/>
    <x v="0"/>
    <n v="6"/>
    <n v="3978"/>
    <n v="4230"/>
    <n v="33840"/>
    <n v="36000"/>
    <n v="25380"/>
    <n v="23868"/>
    <n v="1512"/>
    <n v="75.600000000000009"/>
    <n v="1436.4"/>
  </r>
  <r>
    <n v="41151"/>
    <x v="2"/>
    <x v="1"/>
    <x v="12"/>
    <x v="0"/>
    <n v="4"/>
    <n v="5148"/>
    <n v="5490"/>
    <n v="70794"/>
    <n v="75240"/>
    <n v="21960"/>
    <n v="20592"/>
    <n v="1368"/>
    <n v="68.400000000000006"/>
    <n v="1299.5999999999999"/>
  </r>
  <r>
    <n v="41151"/>
    <x v="1"/>
    <x v="0"/>
    <x v="16"/>
    <x v="0"/>
    <n v="24"/>
    <n v="5832"/>
    <n v="6210"/>
    <n v="16920"/>
    <n v="18000"/>
    <n v="149040"/>
    <n v="139968"/>
    <n v="9072"/>
    <n v="453.6"/>
    <n v="8618.4"/>
  </r>
  <r>
    <n v="41151"/>
    <x v="9"/>
    <x v="3"/>
    <x v="15"/>
    <x v="1"/>
    <n v="21"/>
    <n v="2034"/>
    <n v="2160"/>
    <n v="165132"/>
    <n v="178200"/>
    <n v="45360"/>
    <n v="42714"/>
    <n v="2646"/>
    <n v="132.30000000000001"/>
    <n v="2513.6999999999998"/>
  </r>
  <r>
    <n v="41151"/>
    <x v="1"/>
    <x v="0"/>
    <x v="14"/>
    <x v="0"/>
    <n v="13"/>
    <n v="5832"/>
    <n v="6210"/>
    <n v="26568"/>
    <n v="28350"/>
    <n v="80730"/>
    <n v="75816"/>
    <n v="4914"/>
    <n v="245.70000000000002"/>
    <n v="4668.3"/>
  </r>
  <r>
    <n v="41151"/>
    <x v="8"/>
    <x v="4"/>
    <x v="4"/>
    <x v="0"/>
    <n v="2"/>
    <n v="3546"/>
    <n v="3780"/>
    <n v="69966"/>
    <n v="74520"/>
    <n v="7560"/>
    <n v="7092"/>
    <n v="468"/>
    <n v="23.400000000000002"/>
    <n v="444.6"/>
  </r>
  <r>
    <n v="41152"/>
    <x v="9"/>
    <x v="3"/>
    <x v="10"/>
    <x v="0"/>
    <n v="20"/>
    <n v="3726"/>
    <n v="3960"/>
    <n v="71712"/>
    <n v="76320"/>
    <n v="79200"/>
    <n v="74520"/>
    <n v="4680"/>
    <n v="234"/>
    <n v="4446"/>
  </r>
  <r>
    <n v="41152"/>
    <x v="4"/>
    <x v="2"/>
    <x v="15"/>
    <x v="1"/>
    <n v="21"/>
    <n v="3978"/>
    <n v="4230"/>
    <n v="187650"/>
    <n v="202500"/>
    <n v="88830"/>
    <n v="83538"/>
    <n v="5292"/>
    <n v="264.60000000000002"/>
    <n v="5027.3999999999996"/>
  </r>
  <r>
    <n v="41152"/>
    <x v="8"/>
    <x v="4"/>
    <x v="12"/>
    <x v="0"/>
    <n v="12"/>
    <n v="3042"/>
    <n v="3240"/>
    <n v="44712"/>
    <n v="47520"/>
    <n v="38880"/>
    <n v="36504"/>
    <n v="2376"/>
    <n v="118.80000000000001"/>
    <n v="2257.1999999999998"/>
  </r>
  <r>
    <n v="41152"/>
    <x v="7"/>
    <x v="4"/>
    <x v="13"/>
    <x v="1"/>
    <n v="23"/>
    <n v="3546"/>
    <n v="3780"/>
    <n v="98100"/>
    <n v="105750"/>
    <n v="86940"/>
    <n v="81558"/>
    <n v="5382"/>
    <n v="269.10000000000002"/>
    <n v="5112.8999999999996"/>
  </r>
  <r>
    <n v="41153"/>
    <x v="5"/>
    <x v="3"/>
    <x v="12"/>
    <x v="0"/>
    <n v="23"/>
    <n v="4482"/>
    <n v="4770"/>
    <n v="7452"/>
    <n v="7920"/>
    <n v="109710"/>
    <n v="103086"/>
    <n v="6624"/>
    <n v="331.20000000000005"/>
    <n v="6292.8"/>
  </r>
  <r>
    <n v="41153"/>
    <x v="7"/>
    <x v="4"/>
    <x v="3"/>
    <x v="0"/>
    <n v="24"/>
    <n v="3924"/>
    <n v="4230"/>
    <n v="13176"/>
    <n v="14040"/>
    <n v="101520"/>
    <n v="94176"/>
    <n v="7344"/>
    <n v="367.20000000000005"/>
    <n v="6976.8"/>
  </r>
  <r>
    <n v="41153"/>
    <x v="8"/>
    <x v="4"/>
    <x v="13"/>
    <x v="1"/>
    <n v="25"/>
    <n v="2952"/>
    <n v="3150"/>
    <n v="62784"/>
    <n v="67680"/>
    <n v="78750"/>
    <n v="73800"/>
    <n v="4950"/>
    <n v="247.5"/>
    <n v="4702.5"/>
  </r>
  <r>
    <n v="41153"/>
    <x v="3"/>
    <x v="1"/>
    <x v="15"/>
    <x v="1"/>
    <n v="17"/>
    <n v="3726"/>
    <n v="3960"/>
    <n v="22518"/>
    <n v="24300"/>
    <n v="67320"/>
    <n v="63342"/>
    <n v="3978"/>
    <n v="198.9"/>
    <n v="3779.1"/>
  </r>
  <r>
    <n v="41154"/>
    <x v="2"/>
    <x v="1"/>
    <x v="8"/>
    <x v="0"/>
    <n v="21"/>
    <n v="3978"/>
    <n v="4230"/>
    <n v="30888"/>
    <n v="32940"/>
    <n v="88830"/>
    <n v="83538"/>
    <n v="5292"/>
    <n v="264.60000000000002"/>
    <n v="5027.3999999999996"/>
  </r>
  <r>
    <n v="41154"/>
    <x v="3"/>
    <x v="1"/>
    <x v="11"/>
    <x v="0"/>
    <n v="9"/>
    <n v="3726"/>
    <n v="3960"/>
    <n v="67374"/>
    <n v="71820"/>
    <n v="35640"/>
    <n v="33534"/>
    <n v="2106"/>
    <n v="105.30000000000001"/>
    <n v="2000.7"/>
  </r>
  <r>
    <n v="41154"/>
    <x v="8"/>
    <x v="4"/>
    <x v="4"/>
    <x v="0"/>
    <n v="11"/>
    <n v="4482"/>
    <n v="4770"/>
    <n v="48672"/>
    <n v="51840"/>
    <n v="52470"/>
    <n v="49302"/>
    <n v="3168"/>
    <n v="158.4"/>
    <n v="3009.6"/>
  </r>
  <r>
    <n v="41154"/>
    <x v="3"/>
    <x v="1"/>
    <x v="3"/>
    <x v="0"/>
    <n v="4"/>
    <n v="3582"/>
    <n v="3870"/>
    <n v="54900"/>
    <n v="58500"/>
    <n v="15480"/>
    <n v="14328"/>
    <n v="1152"/>
    <n v="57.6"/>
    <n v="1094.4000000000001"/>
  </r>
  <r>
    <n v="41154"/>
    <x v="7"/>
    <x v="4"/>
    <x v="14"/>
    <x v="0"/>
    <n v="22"/>
    <n v="4482"/>
    <n v="4770"/>
    <n v="53136"/>
    <n v="56700"/>
    <n v="104940"/>
    <n v="98604"/>
    <n v="6336"/>
    <n v="316.8"/>
    <n v="6019.2"/>
  </r>
  <r>
    <n v="41155"/>
    <x v="7"/>
    <x v="4"/>
    <x v="10"/>
    <x v="0"/>
    <n v="15"/>
    <n v="3924"/>
    <n v="4230"/>
    <n v="85158"/>
    <n v="90630"/>
    <n v="63450"/>
    <n v="58860"/>
    <n v="4590"/>
    <n v="229.5"/>
    <n v="4360.5"/>
  </r>
  <r>
    <n v="41155"/>
    <x v="3"/>
    <x v="1"/>
    <x v="13"/>
    <x v="1"/>
    <n v="23"/>
    <n v="7506"/>
    <n v="8100"/>
    <n v="27468"/>
    <n v="29610"/>
    <n v="186300"/>
    <n v="172638"/>
    <n v="13662"/>
    <n v="683.1"/>
    <n v="12978.9"/>
  </r>
  <r>
    <n v="41155"/>
    <x v="9"/>
    <x v="3"/>
    <x v="7"/>
    <x v="0"/>
    <n v="9"/>
    <n v="3546"/>
    <n v="3780"/>
    <n v="35802"/>
    <n v="38070"/>
    <n v="34020"/>
    <n v="31914"/>
    <n v="2106"/>
    <n v="105.30000000000001"/>
    <n v="2000.7"/>
  </r>
  <r>
    <n v="41155"/>
    <x v="4"/>
    <x v="2"/>
    <x v="3"/>
    <x v="0"/>
    <n v="7"/>
    <n v="3042"/>
    <n v="3240"/>
    <n v="4392"/>
    <n v="4680"/>
    <n v="22680"/>
    <n v="21294"/>
    <n v="1386"/>
    <n v="69.3"/>
    <n v="1316.7"/>
  </r>
  <r>
    <n v="41156"/>
    <x v="9"/>
    <x v="3"/>
    <x v="13"/>
    <x v="1"/>
    <n v="25"/>
    <n v="3042"/>
    <n v="3240"/>
    <n v="70632"/>
    <n v="76140"/>
    <n v="81000"/>
    <n v="76050"/>
    <n v="4950"/>
    <n v="247.5"/>
    <n v="4702.5"/>
  </r>
  <r>
    <n v="41156"/>
    <x v="0"/>
    <x v="0"/>
    <x v="13"/>
    <x v="1"/>
    <n v="10"/>
    <n v="3978"/>
    <n v="4230"/>
    <n v="31392"/>
    <n v="33840"/>
    <n v="42300"/>
    <n v="39780"/>
    <n v="2520"/>
    <n v="126"/>
    <n v="2394"/>
  </r>
  <r>
    <n v="41156"/>
    <x v="7"/>
    <x v="4"/>
    <x v="13"/>
    <x v="1"/>
    <n v="8"/>
    <n v="5148"/>
    <n v="5490"/>
    <n v="94176"/>
    <n v="101520"/>
    <n v="43920"/>
    <n v="41184"/>
    <n v="2736"/>
    <n v="136.80000000000001"/>
    <n v="2599.1999999999998"/>
  </r>
  <r>
    <n v="41157"/>
    <x v="4"/>
    <x v="2"/>
    <x v="15"/>
    <x v="1"/>
    <n v="18"/>
    <n v="3042"/>
    <n v="3240"/>
    <n v="142614"/>
    <n v="153900"/>
    <n v="58320"/>
    <n v="54756"/>
    <n v="3564"/>
    <n v="178.20000000000002"/>
    <n v="3385.8"/>
  </r>
  <r>
    <n v="41157"/>
    <x v="2"/>
    <x v="1"/>
    <x v="8"/>
    <x v="0"/>
    <n v="8"/>
    <n v="5148"/>
    <n v="5490"/>
    <n v="123552"/>
    <n v="131760"/>
    <n v="43920"/>
    <n v="41184"/>
    <n v="2736"/>
    <n v="136.80000000000001"/>
    <n v="2599.1999999999998"/>
  </r>
  <r>
    <n v="41158"/>
    <x v="6"/>
    <x v="2"/>
    <x v="13"/>
    <x v="1"/>
    <n v="25"/>
    <n v="7506"/>
    <n v="8100"/>
    <n v="15696"/>
    <n v="16920"/>
    <n v="202500"/>
    <n v="187650"/>
    <n v="14850"/>
    <n v="742.5"/>
    <n v="14107.5"/>
  </r>
  <r>
    <n v="41158"/>
    <x v="3"/>
    <x v="1"/>
    <x v="16"/>
    <x v="0"/>
    <n v="7"/>
    <n v="3042"/>
    <n v="3240"/>
    <n v="30456"/>
    <n v="32400"/>
    <n v="22680"/>
    <n v="21294"/>
    <n v="1386"/>
    <n v="69.3"/>
    <n v="1316.7"/>
  </r>
  <r>
    <n v="41158"/>
    <x v="9"/>
    <x v="3"/>
    <x v="2"/>
    <x v="0"/>
    <n v="17"/>
    <n v="3978"/>
    <n v="4230"/>
    <n v="3978"/>
    <n v="4230"/>
    <n v="71910"/>
    <n v="67626"/>
    <n v="4284"/>
    <n v="214.20000000000002"/>
    <n v="4069.8"/>
  </r>
  <r>
    <n v="41158"/>
    <x v="4"/>
    <x v="2"/>
    <x v="13"/>
    <x v="1"/>
    <n v="3"/>
    <n v="2952"/>
    <n v="3150"/>
    <n v="51012"/>
    <n v="54990"/>
    <n v="9450"/>
    <n v="8856"/>
    <n v="594"/>
    <n v="29.700000000000003"/>
    <n v="564.29999999999995"/>
  </r>
  <r>
    <n v="41159"/>
    <x v="4"/>
    <x v="2"/>
    <x v="4"/>
    <x v="0"/>
    <n v="13"/>
    <n v="2034"/>
    <n v="2160"/>
    <n v="6084"/>
    <n v="6480"/>
    <n v="28080"/>
    <n v="26442"/>
    <n v="1638"/>
    <n v="81.900000000000006"/>
    <n v="1556.1"/>
  </r>
  <r>
    <n v="41159"/>
    <x v="3"/>
    <x v="1"/>
    <x v="0"/>
    <x v="0"/>
    <n v="17"/>
    <n v="3582"/>
    <n v="3870"/>
    <n v="24408"/>
    <n v="25920"/>
    <n v="65790"/>
    <n v="60894"/>
    <n v="4896"/>
    <n v="244.8"/>
    <n v="4651.2"/>
  </r>
  <r>
    <n v="41159"/>
    <x v="5"/>
    <x v="3"/>
    <x v="6"/>
    <x v="0"/>
    <n v="22"/>
    <n v="3978"/>
    <n v="4230"/>
    <n v="35460"/>
    <n v="37800"/>
    <n v="93060"/>
    <n v="87516"/>
    <n v="5544"/>
    <n v="277.2"/>
    <n v="5266.8"/>
  </r>
  <r>
    <n v="41159"/>
    <x v="4"/>
    <x v="2"/>
    <x v="4"/>
    <x v="0"/>
    <n v="23"/>
    <n v="2196"/>
    <n v="2340"/>
    <n v="76050"/>
    <n v="81000"/>
    <n v="53820"/>
    <n v="50508"/>
    <n v="3312"/>
    <n v="165.60000000000002"/>
    <n v="3146.4"/>
  </r>
  <r>
    <n v="41160"/>
    <x v="7"/>
    <x v="4"/>
    <x v="10"/>
    <x v="0"/>
    <n v="1"/>
    <n v="2034"/>
    <n v="2160"/>
    <n v="40338"/>
    <n v="42930"/>
    <n v="2160"/>
    <n v="2034"/>
    <n v="126"/>
    <n v="6.3000000000000007"/>
    <n v="119.7"/>
  </r>
  <r>
    <n v="41161"/>
    <x v="0"/>
    <x v="0"/>
    <x v="6"/>
    <x v="0"/>
    <n v="25"/>
    <n v="5148"/>
    <n v="5490"/>
    <n v="28368"/>
    <n v="30240"/>
    <n v="137250"/>
    <n v="128700"/>
    <n v="8550"/>
    <n v="427.5"/>
    <n v="8122.5"/>
  </r>
  <r>
    <n v="41162"/>
    <x v="7"/>
    <x v="4"/>
    <x v="4"/>
    <x v="0"/>
    <n v="22"/>
    <n v="3384"/>
    <n v="3600"/>
    <n v="73008"/>
    <n v="77760"/>
    <n v="79200"/>
    <n v="74448"/>
    <n v="4752"/>
    <n v="237.60000000000002"/>
    <n v="4514.3999999999996"/>
  </r>
  <r>
    <n v="41162"/>
    <x v="2"/>
    <x v="1"/>
    <x v="12"/>
    <x v="0"/>
    <n v="2"/>
    <n v="3978"/>
    <n v="4230"/>
    <n v="37260"/>
    <n v="39600"/>
    <n v="8460"/>
    <n v="7956"/>
    <n v="504"/>
    <n v="25.200000000000003"/>
    <n v="478.8"/>
  </r>
  <r>
    <n v="41162"/>
    <x v="6"/>
    <x v="2"/>
    <x v="13"/>
    <x v="1"/>
    <n v="11"/>
    <n v="3582"/>
    <n v="3870"/>
    <n v="19620"/>
    <n v="21150"/>
    <n v="42570"/>
    <n v="39402"/>
    <n v="3168"/>
    <n v="158.4"/>
    <n v="3009.6"/>
  </r>
  <r>
    <n v="41162"/>
    <x v="2"/>
    <x v="1"/>
    <x v="8"/>
    <x v="0"/>
    <n v="11"/>
    <n v="3546"/>
    <n v="3780"/>
    <n v="10296"/>
    <n v="10980"/>
    <n v="41580"/>
    <n v="39006"/>
    <n v="2574"/>
    <n v="128.70000000000002"/>
    <n v="2445.3000000000002"/>
  </r>
  <r>
    <n v="41163"/>
    <x v="3"/>
    <x v="1"/>
    <x v="10"/>
    <x v="0"/>
    <n v="1"/>
    <n v="7506"/>
    <n v="8100"/>
    <n v="44820"/>
    <n v="47700"/>
    <n v="8100"/>
    <n v="7506"/>
    <n v="594"/>
    <n v="29.700000000000003"/>
    <n v="564.29999999999995"/>
  </r>
  <r>
    <n v="41163"/>
    <x v="1"/>
    <x v="0"/>
    <x v="13"/>
    <x v="1"/>
    <n v="14"/>
    <n v="3978"/>
    <n v="4230"/>
    <n v="74556"/>
    <n v="80370"/>
    <n v="59220"/>
    <n v="55692"/>
    <n v="3528"/>
    <n v="176.4"/>
    <n v="3351.6"/>
  </r>
  <r>
    <n v="41163"/>
    <x v="4"/>
    <x v="2"/>
    <x v="10"/>
    <x v="0"/>
    <n v="11"/>
    <n v="2034"/>
    <n v="2160"/>
    <n v="85158"/>
    <n v="90630"/>
    <n v="23760"/>
    <n v="22374"/>
    <n v="1386"/>
    <n v="69.3"/>
    <n v="1316.7"/>
  </r>
  <r>
    <n v="41164"/>
    <x v="3"/>
    <x v="1"/>
    <x v="14"/>
    <x v="0"/>
    <n v="8"/>
    <n v="2952"/>
    <n v="3150"/>
    <n v="53136"/>
    <n v="56700"/>
    <n v="25200"/>
    <n v="23616"/>
    <n v="1584"/>
    <n v="79.2"/>
    <n v="1504.8"/>
  </r>
  <r>
    <n v="41165"/>
    <x v="7"/>
    <x v="4"/>
    <x v="2"/>
    <x v="0"/>
    <n v="1"/>
    <n v="3546"/>
    <n v="3780"/>
    <n v="3978"/>
    <n v="4230"/>
    <n v="3780"/>
    <n v="3546"/>
    <n v="234"/>
    <n v="11.700000000000001"/>
    <n v="222.3"/>
  </r>
  <r>
    <n v="41165"/>
    <x v="2"/>
    <x v="1"/>
    <x v="0"/>
    <x v="0"/>
    <n v="24"/>
    <n v="3546"/>
    <n v="3780"/>
    <n v="20340"/>
    <n v="21600"/>
    <n v="90720"/>
    <n v="85104"/>
    <n v="5616"/>
    <n v="280.8"/>
    <n v="5335.2"/>
  </r>
  <r>
    <n v="41167"/>
    <x v="0"/>
    <x v="0"/>
    <x v="15"/>
    <x v="1"/>
    <n v="15"/>
    <n v="3978"/>
    <n v="4230"/>
    <n v="142614"/>
    <n v="153900"/>
    <n v="63450"/>
    <n v="59670"/>
    <n v="3780"/>
    <n v="189"/>
    <n v="3591"/>
  </r>
  <r>
    <n v="41167"/>
    <x v="9"/>
    <x v="3"/>
    <x v="8"/>
    <x v="0"/>
    <n v="20"/>
    <n v="3546"/>
    <n v="3780"/>
    <n v="61776"/>
    <n v="65880"/>
    <n v="75600"/>
    <n v="70920"/>
    <n v="4680"/>
    <n v="234"/>
    <n v="4446"/>
  </r>
  <r>
    <n v="41169"/>
    <x v="0"/>
    <x v="0"/>
    <x v="14"/>
    <x v="0"/>
    <n v="1"/>
    <n v="5148"/>
    <n v="5490"/>
    <n v="35424"/>
    <n v="37800"/>
    <n v="5490"/>
    <n v="5148"/>
    <n v="342"/>
    <n v="17.100000000000001"/>
    <n v="324.89999999999998"/>
  </r>
  <r>
    <n v="41169"/>
    <x v="6"/>
    <x v="2"/>
    <x v="7"/>
    <x v="0"/>
    <n v="5"/>
    <n v="2196"/>
    <n v="2340"/>
    <n v="87516"/>
    <n v="93060"/>
    <n v="11700"/>
    <n v="10980"/>
    <n v="720"/>
    <n v="36"/>
    <n v="684"/>
  </r>
  <r>
    <n v="41170"/>
    <x v="3"/>
    <x v="1"/>
    <x v="3"/>
    <x v="0"/>
    <n v="2"/>
    <n v="3924"/>
    <n v="4230"/>
    <n v="15372"/>
    <n v="16380"/>
    <n v="8460"/>
    <n v="7848"/>
    <n v="612"/>
    <n v="30.6"/>
    <n v="581.4"/>
  </r>
  <r>
    <n v="41170"/>
    <x v="8"/>
    <x v="4"/>
    <x v="16"/>
    <x v="0"/>
    <n v="15"/>
    <n v="3978"/>
    <n v="4230"/>
    <n v="54144"/>
    <n v="57600"/>
    <n v="63450"/>
    <n v="59670"/>
    <n v="3780"/>
    <n v="189"/>
    <n v="3591"/>
  </r>
  <r>
    <n v="41171"/>
    <x v="2"/>
    <x v="1"/>
    <x v="9"/>
    <x v="0"/>
    <n v="24"/>
    <n v="2106"/>
    <n v="2250"/>
    <n v="33696"/>
    <n v="36000"/>
    <n v="54000"/>
    <n v="50544"/>
    <n v="3456"/>
    <n v="172.8"/>
    <n v="3283.2"/>
  </r>
  <r>
    <n v="41171"/>
    <x v="9"/>
    <x v="3"/>
    <x v="5"/>
    <x v="0"/>
    <n v="23"/>
    <n v="5148"/>
    <n v="5490"/>
    <n v="116640"/>
    <n v="124200"/>
    <n v="126270"/>
    <n v="118404"/>
    <n v="7866"/>
    <n v="393.3"/>
    <n v="7472.7"/>
  </r>
  <r>
    <n v="41171"/>
    <x v="5"/>
    <x v="3"/>
    <x v="11"/>
    <x v="0"/>
    <n v="20"/>
    <n v="3546"/>
    <n v="3780"/>
    <n v="81558"/>
    <n v="86940"/>
    <n v="75600"/>
    <n v="70920"/>
    <n v="4680"/>
    <n v="234"/>
    <n v="4446"/>
  </r>
  <r>
    <n v="41171"/>
    <x v="6"/>
    <x v="2"/>
    <x v="14"/>
    <x v="0"/>
    <n v="23"/>
    <n v="3546"/>
    <n v="3780"/>
    <n v="73800"/>
    <n v="78750"/>
    <n v="86940"/>
    <n v="81558"/>
    <n v="5382"/>
    <n v="269.10000000000002"/>
    <n v="5112.8999999999996"/>
  </r>
  <r>
    <n v="41171"/>
    <x v="8"/>
    <x v="4"/>
    <x v="6"/>
    <x v="0"/>
    <n v="22"/>
    <n v="5148"/>
    <n v="5490"/>
    <n v="24822"/>
    <n v="26460"/>
    <n v="120780"/>
    <n v="113256"/>
    <n v="7524"/>
    <n v="376.20000000000005"/>
    <n v="7147.8"/>
  </r>
  <r>
    <n v="41172"/>
    <x v="3"/>
    <x v="1"/>
    <x v="8"/>
    <x v="0"/>
    <n v="10"/>
    <n v="3384"/>
    <n v="3600"/>
    <n v="66924"/>
    <n v="71370"/>
    <n v="36000"/>
    <n v="33840"/>
    <n v="2160"/>
    <n v="108"/>
    <n v="2052"/>
  </r>
  <r>
    <n v="41172"/>
    <x v="9"/>
    <x v="3"/>
    <x v="7"/>
    <x v="0"/>
    <n v="5"/>
    <n v="3042"/>
    <n v="3240"/>
    <n v="19890"/>
    <n v="21150"/>
    <n v="16200"/>
    <n v="15210"/>
    <n v="990"/>
    <n v="49.5"/>
    <n v="940.5"/>
  </r>
  <r>
    <n v="41172"/>
    <x v="6"/>
    <x v="2"/>
    <x v="9"/>
    <x v="0"/>
    <n v="12"/>
    <n v="3978"/>
    <n v="4230"/>
    <n v="35802"/>
    <n v="38250"/>
    <n v="50760"/>
    <n v="47736"/>
    <n v="3024"/>
    <n v="151.20000000000002"/>
    <n v="2872.8"/>
  </r>
  <r>
    <n v="41172"/>
    <x v="3"/>
    <x v="1"/>
    <x v="13"/>
    <x v="1"/>
    <n v="19"/>
    <n v="3978"/>
    <n v="4230"/>
    <n v="74556"/>
    <n v="80370"/>
    <n v="80370"/>
    <n v="75582"/>
    <n v="4788"/>
    <n v="239.4"/>
    <n v="4548.6000000000004"/>
  </r>
  <r>
    <n v="41173"/>
    <x v="0"/>
    <x v="0"/>
    <x v="2"/>
    <x v="0"/>
    <n v="18"/>
    <n v="3924"/>
    <n v="4230"/>
    <n v="83538"/>
    <n v="88830"/>
    <n v="76140"/>
    <n v="70632"/>
    <n v="5508"/>
    <n v="275.40000000000003"/>
    <n v="5232.6000000000004"/>
  </r>
  <r>
    <n v="41173"/>
    <x v="3"/>
    <x v="1"/>
    <x v="11"/>
    <x v="0"/>
    <n v="1"/>
    <n v="2952"/>
    <n v="3150"/>
    <n v="53190"/>
    <n v="56700"/>
    <n v="3150"/>
    <n v="2952"/>
    <n v="198"/>
    <n v="9.9"/>
    <n v="188.1"/>
  </r>
  <r>
    <n v="41173"/>
    <x v="5"/>
    <x v="3"/>
    <x v="4"/>
    <x v="0"/>
    <n v="15"/>
    <n v="3042"/>
    <n v="3240"/>
    <n v="15210"/>
    <n v="16200"/>
    <n v="48600"/>
    <n v="45630"/>
    <n v="2970"/>
    <n v="148.5"/>
    <n v="2821.5"/>
  </r>
  <r>
    <n v="41173"/>
    <x v="8"/>
    <x v="4"/>
    <x v="4"/>
    <x v="0"/>
    <n v="4"/>
    <n v="3978"/>
    <n v="4230"/>
    <n v="54756"/>
    <n v="58320"/>
    <n v="16920"/>
    <n v="15912"/>
    <n v="1008"/>
    <n v="50.400000000000006"/>
    <n v="957.6"/>
  </r>
  <r>
    <n v="41173"/>
    <x v="0"/>
    <x v="0"/>
    <x v="0"/>
    <x v="0"/>
    <n v="16"/>
    <n v="2106"/>
    <n v="2250"/>
    <n v="10170"/>
    <n v="10800"/>
    <n v="36000"/>
    <n v="33696"/>
    <n v="2304"/>
    <n v="115.2"/>
    <n v="2188.8000000000002"/>
  </r>
  <r>
    <n v="41174"/>
    <x v="0"/>
    <x v="0"/>
    <x v="1"/>
    <x v="1"/>
    <n v="10"/>
    <n v="2034"/>
    <n v="2160"/>
    <n v="28656"/>
    <n v="30960"/>
    <n v="21600"/>
    <n v="20340"/>
    <n v="1260"/>
    <n v="63"/>
    <n v="1197"/>
  </r>
  <r>
    <n v="41175"/>
    <x v="9"/>
    <x v="3"/>
    <x v="5"/>
    <x v="0"/>
    <n v="21"/>
    <n v="4482"/>
    <n v="4770"/>
    <n v="58320"/>
    <n v="62100"/>
    <n v="100170"/>
    <n v="94122"/>
    <n v="6048"/>
    <n v="302.40000000000003"/>
    <n v="5745.6"/>
  </r>
  <r>
    <n v="41175"/>
    <x v="4"/>
    <x v="2"/>
    <x v="8"/>
    <x v="0"/>
    <n v="7"/>
    <n v="3726"/>
    <n v="3960"/>
    <n v="5148"/>
    <n v="5490"/>
    <n v="27720"/>
    <n v="26082"/>
    <n v="1638"/>
    <n v="81.900000000000006"/>
    <n v="1556.1"/>
  </r>
  <r>
    <n v="41175"/>
    <x v="1"/>
    <x v="0"/>
    <x v="16"/>
    <x v="0"/>
    <n v="22"/>
    <n v="2952"/>
    <n v="3150"/>
    <n v="43992"/>
    <n v="46800"/>
    <n v="69300"/>
    <n v="64944"/>
    <n v="4356"/>
    <n v="217.8"/>
    <n v="4138.2"/>
  </r>
  <r>
    <n v="41175"/>
    <x v="1"/>
    <x v="0"/>
    <x v="9"/>
    <x v="0"/>
    <n v="15"/>
    <n v="3384"/>
    <n v="3600"/>
    <n v="50544"/>
    <n v="54000"/>
    <n v="54000"/>
    <n v="50760"/>
    <n v="3240"/>
    <n v="162"/>
    <n v="3078"/>
  </r>
  <r>
    <n v="41176"/>
    <x v="5"/>
    <x v="3"/>
    <x v="6"/>
    <x v="0"/>
    <n v="7"/>
    <n v="3546"/>
    <n v="3780"/>
    <n v="24822"/>
    <n v="26460"/>
    <n v="26460"/>
    <n v="24822"/>
    <n v="1638"/>
    <n v="81.900000000000006"/>
    <n v="1556.1"/>
  </r>
  <r>
    <n v="41176"/>
    <x v="6"/>
    <x v="2"/>
    <x v="13"/>
    <x v="1"/>
    <n v="17"/>
    <n v="5148"/>
    <n v="5490"/>
    <n v="66708"/>
    <n v="71910"/>
    <n v="93330"/>
    <n v="87516"/>
    <n v="5814"/>
    <n v="290.7"/>
    <n v="5523.3"/>
  </r>
  <r>
    <n v="41177"/>
    <x v="1"/>
    <x v="0"/>
    <x v="13"/>
    <x v="1"/>
    <n v="20"/>
    <n v="2034"/>
    <n v="2160"/>
    <n v="39240"/>
    <n v="42300"/>
    <n v="43200"/>
    <n v="40680"/>
    <n v="2520"/>
    <n v="126"/>
    <n v="2394"/>
  </r>
  <r>
    <n v="41177"/>
    <x v="2"/>
    <x v="1"/>
    <x v="7"/>
    <x v="0"/>
    <n v="5"/>
    <n v="2196"/>
    <n v="2340"/>
    <n v="15912"/>
    <n v="16920"/>
    <n v="11700"/>
    <n v="10980"/>
    <n v="720"/>
    <n v="36"/>
    <n v="684"/>
  </r>
  <r>
    <n v="41177"/>
    <x v="0"/>
    <x v="0"/>
    <x v="6"/>
    <x v="0"/>
    <n v="14"/>
    <n v="3546"/>
    <n v="3780"/>
    <n v="56736"/>
    <n v="60480"/>
    <n v="52920"/>
    <n v="49644"/>
    <n v="3276"/>
    <n v="163.80000000000001"/>
    <n v="3112.2"/>
  </r>
  <r>
    <n v="41177"/>
    <x v="3"/>
    <x v="1"/>
    <x v="15"/>
    <x v="1"/>
    <n v="6"/>
    <n v="3546"/>
    <n v="3780"/>
    <n v="7506"/>
    <n v="8100"/>
    <n v="22680"/>
    <n v="21276"/>
    <n v="1404"/>
    <n v="70.2"/>
    <n v="1333.8"/>
  </r>
  <r>
    <n v="41178"/>
    <x v="2"/>
    <x v="1"/>
    <x v="12"/>
    <x v="0"/>
    <n v="22"/>
    <n v="7506"/>
    <n v="8100"/>
    <n v="37260"/>
    <n v="39600"/>
    <n v="178200"/>
    <n v="165132"/>
    <n v="13068"/>
    <n v="653.40000000000009"/>
    <n v="12414.6"/>
  </r>
  <r>
    <n v="41179"/>
    <x v="9"/>
    <x v="3"/>
    <x v="2"/>
    <x v="0"/>
    <n v="6"/>
    <n v="3924"/>
    <n v="4230"/>
    <n v="51714"/>
    <n v="54990"/>
    <n v="25380"/>
    <n v="23544"/>
    <n v="1836"/>
    <n v="91.800000000000011"/>
    <n v="1744.2"/>
  </r>
  <r>
    <n v="41179"/>
    <x v="0"/>
    <x v="0"/>
    <x v="8"/>
    <x v="0"/>
    <n v="6"/>
    <n v="4482"/>
    <n v="4770"/>
    <n v="92664"/>
    <n v="98820"/>
    <n v="28620"/>
    <n v="26892"/>
    <n v="1728"/>
    <n v="86.4"/>
    <n v="1641.6"/>
  </r>
  <r>
    <n v="41179"/>
    <x v="6"/>
    <x v="2"/>
    <x v="16"/>
    <x v="0"/>
    <n v="2"/>
    <n v="3546"/>
    <n v="3780"/>
    <n v="20304"/>
    <n v="21600"/>
    <n v="7560"/>
    <n v="7092"/>
    <n v="468"/>
    <n v="23.400000000000002"/>
    <n v="444.6"/>
  </r>
  <r>
    <n v="41180"/>
    <x v="3"/>
    <x v="1"/>
    <x v="14"/>
    <x v="0"/>
    <n v="24"/>
    <n v="3726"/>
    <n v="3960"/>
    <n v="14760"/>
    <n v="15750"/>
    <n v="95040"/>
    <n v="89424"/>
    <n v="5616"/>
    <n v="280.8"/>
    <n v="5335.2"/>
  </r>
  <r>
    <n v="41180"/>
    <x v="5"/>
    <x v="3"/>
    <x v="12"/>
    <x v="0"/>
    <n v="11"/>
    <n v="2106"/>
    <n v="2250"/>
    <n v="67068"/>
    <n v="71280"/>
    <n v="24750"/>
    <n v="23166"/>
    <n v="1584"/>
    <n v="79.2"/>
    <n v="1504.8"/>
  </r>
  <r>
    <n v="41180"/>
    <x v="4"/>
    <x v="2"/>
    <x v="12"/>
    <x v="0"/>
    <n v="10"/>
    <n v="3546"/>
    <n v="3780"/>
    <n v="52164"/>
    <n v="55440"/>
    <n v="37800"/>
    <n v="35460"/>
    <n v="2340"/>
    <n v="117"/>
    <n v="2223"/>
  </r>
  <r>
    <n v="41180"/>
    <x v="3"/>
    <x v="1"/>
    <x v="0"/>
    <x v="0"/>
    <n v="7"/>
    <n v="3384"/>
    <n v="3600"/>
    <n v="42714"/>
    <n v="45360"/>
    <n v="25200"/>
    <n v="23688"/>
    <n v="1512"/>
    <n v="75.600000000000009"/>
    <n v="1436.4"/>
  </r>
  <r>
    <n v="41180"/>
    <x v="6"/>
    <x v="2"/>
    <x v="4"/>
    <x v="0"/>
    <n v="22"/>
    <n v="2106"/>
    <n v="2250"/>
    <n v="66924"/>
    <n v="71280"/>
    <n v="49500"/>
    <n v="46332"/>
    <n v="3168"/>
    <n v="158.4"/>
    <n v="3009.6"/>
  </r>
  <r>
    <n v="41180"/>
    <x v="9"/>
    <x v="3"/>
    <x v="13"/>
    <x v="1"/>
    <n v="7"/>
    <n v="3924"/>
    <n v="4230"/>
    <n v="90252"/>
    <n v="97290"/>
    <n v="29610"/>
    <n v="27468"/>
    <n v="2142"/>
    <n v="107.10000000000001"/>
    <n v="2034.9"/>
  </r>
  <r>
    <n v="41180"/>
    <x v="1"/>
    <x v="0"/>
    <x v="10"/>
    <x v="0"/>
    <n v="18"/>
    <n v="3582"/>
    <n v="3870"/>
    <n v="80676"/>
    <n v="85860"/>
    <n v="69660"/>
    <n v="64476"/>
    <n v="5184"/>
    <n v="259.2"/>
    <n v="4924.8"/>
  </r>
  <r>
    <n v="41180"/>
    <x v="0"/>
    <x v="0"/>
    <x v="2"/>
    <x v="0"/>
    <n v="12"/>
    <n v="3582"/>
    <n v="3870"/>
    <n v="43758"/>
    <n v="46530"/>
    <n v="46440"/>
    <n v="42984"/>
    <n v="3456"/>
    <n v="172.8"/>
    <n v="3283.2"/>
  </r>
  <r>
    <n v="41180"/>
    <x v="7"/>
    <x v="4"/>
    <x v="7"/>
    <x v="0"/>
    <n v="19"/>
    <n v="3726"/>
    <n v="3960"/>
    <n v="63648"/>
    <n v="67680"/>
    <n v="75240"/>
    <n v="70794"/>
    <n v="4446"/>
    <n v="222.3"/>
    <n v="4223.7"/>
  </r>
  <r>
    <n v="41181"/>
    <x v="4"/>
    <x v="2"/>
    <x v="6"/>
    <x v="0"/>
    <n v="23"/>
    <n v="3582"/>
    <n v="3870"/>
    <n v="63828"/>
    <n v="68040"/>
    <n v="89010"/>
    <n v="82386"/>
    <n v="6624"/>
    <n v="331.20000000000005"/>
    <n v="6292.8"/>
  </r>
  <r>
    <n v="41181"/>
    <x v="6"/>
    <x v="2"/>
    <x v="2"/>
    <x v="0"/>
    <n v="3"/>
    <n v="2952"/>
    <n v="3150"/>
    <n v="23868"/>
    <n v="25380"/>
    <n v="9450"/>
    <n v="8856"/>
    <n v="594"/>
    <n v="29.700000000000003"/>
    <n v="564.29999999999995"/>
  </r>
  <r>
    <n v="41182"/>
    <x v="0"/>
    <x v="0"/>
    <x v="14"/>
    <x v="0"/>
    <n v="24"/>
    <n v="3978"/>
    <n v="4230"/>
    <n v="14760"/>
    <n v="15750"/>
    <n v="101520"/>
    <n v="95472"/>
    <n v="6048"/>
    <n v="302.40000000000003"/>
    <n v="5745.6"/>
  </r>
  <r>
    <n v="41182"/>
    <x v="3"/>
    <x v="1"/>
    <x v="0"/>
    <x v="0"/>
    <n v="25"/>
    <n v="2034"/>
    <n v="2160"/>
    <n v="28476"/>
    <n v="30240"/>
    <n v="54000"/>
    <n v="50850"/>
    <n v="3150"/>
    <n v="157.5"/>
    <n v="2992.5"/>
  </r>
  <r>
    <n v="41182"/>
    <x v="8"/>
    <x v="4"/>
    <x v="4"/>
    <x v="0"/>
    <n v="5"/>
    <n v="3924"/>
    <n v="4230"/>
    <n v="3042"/>
    <n v="3240"/>
    <n v="21150"/>
    <n v="19620"/>
    <n v="1530"/>
    <n v="76.5"/>
    <n v="1453.5"/>
  </r>
  <r>
    <n v="41182"/>
    <x v="4"/>
    <x v="2"/>
    <x v="8"/>
    <x v="0"/>
    <n v="2"/>
    <n v="5832"/>
    <n v="6210"/>
    <n v="56628"/>
    <n v="60390"/>
    <n v="12420"/>
    <n v="11664"/>
    <n v="756"/>
    <n v="37.800000000000004"/>
    <n v="718.2"/>
  </r>
  <r>
    <n v="41182"/>
    <x v="6"/>
    <x v="2"/>
    <x v="6"/>
    <x v="0"/>
    <n v="14"/>
    <n v="3546"/>
    <n v="3780"/>
    <n v="78012"/>
    <n v="83160"/>
    <n v="52920"/>
    <n v="49644"/>
    <n v="3276"/>
    <n v="163.80000000000001"/>
    <n v="3112.2"/>
  </r>
  <r>
    <n v="41183"/>
    <x v="5"/>
    <x v="3"/>
    <x v="2"/>
    <x v="0"/>
    <n v="6"/>
    <n v="2034"/>
    <n v="2160"/>
    <n v="51714"/>
    <n v="54990"/>
    <n v="12960"/>
    <n v="12204"/>
    <n v="756"/>
    <n v="37.800000000000004"/>
    <n v="718.2"/>
  </r>
  <r>
    <n v="41183"/>
    <x v="6"/>
    <x v="2"/>
    <x v="1"/>
    <x v="1"/>
    <n v="13"/>
    <n v="2034"/>
    <n v="2160"/>
    <n v="14328"/>
    <n v="15480"/>
    <n v="28080"/>
    <n v="26442"/>
    <n v="1638"/>
    <n v="81.900000000000006"/>
    <n v="1556.1"/>
  </r>
  <r>
    <n v="41183"/>
    <x v="3"/>
    <x v="1"/>
    <x v="12"/>
    <x v="0"/>
    <n v="4"/>
    <n v="3042"/>
    <n v="3240"/>
    <n v="14904"/>
    <n v="15840"/>
    <n v="12960"/>
    <n v="12168"/>
    <n v="792"/>
    <n v="39.6"/>
    <n v="752.4"/>
  </r>
  <r>
    <n v="41183"/>
    <x v="6"/>
    <x v="2"/>
    <x v="16"/>
    <x v="0"/>
    <n v="21"/>
    <n v="3042"/>
    <n v="3240"/>
    <n v="33840"/>
    <n v="36000"/>
    <n v="68040"/>
    <n v="63882"/>
    <n v="4158"/>
    <n v="207.9"/>
    <n v="3950.1"/>
  </r>
  <r>
    <n v="41183"/>
    <x v="6"/>
    <x v="2"/>
    <x v="2"/>
    <x v="0"/>
    <n v="16"/>
    <n v="3726"/>
    <n v="3960"/>
    <n v="35802"/>
    <n v="38070"/>
    <n v="63360"/>
    <n v="59616"/>
    <n v="3744"/>
    <n v="187.20000000000002"/>
    <n v="3556.8"/>
  </r>
  <r>
    <n v="41183"/>
    <x v="6"/>
    <x v="2"/>
    <x v="1"/>
    <x v="1"/>
    <n v="10"/>
    <n v="2196"/>
    <n v="2340"/>
    <n v="78804"/>
    <n v="85140"/>
    <n v="23400"/>
    <n v="21960"/>
    <n v="1440"/>
    <n v="72"/>
    <n v="1368"/>
  </r>
  <r>
    <n v="41184"/>
    <x v="4"/>
    <x v="2"/>
    <x v="11"/>
    <x v="0"/>
    <n v="3"/>
    <n v="4482"/>
    <n v="4770"/>
    <n v="17730"/>
    <n v="18900"/>
    <n v="14310"/>
    <n v="13446"/>
    <n v="864"/>
    <n v="43.2"/>
    <n v="820.8"/>
  </r>
  <r>
    <n v="41184"/>
    <x v="2"/>
    <x v="1"/>
    <x v="5"/>
    <x v="0"/>
    <n v="1"/>
    <n v="5148"/>
    <n v="5490"/>
    <n v="34992"/>
    <n v="37260"/>
    <n v="5490"/>
    <n v="5148"/>
    <n v="342"/>
    <n v="17.100000000000001"/>
    <n v="324.89999999999998"/>
  </r>
  <r>
    <n v="41184"/>
    <x v="4"/>
    <x v="2"/>
    <x v="0"/>
    <x v="0"/>
    <n v="13"/>
    <n v="3978"/>
    <n v="4230"/>
    <n v="16272"/>
    <n v="17280"/>
    <n v="54990"/>
    <n v="51714"/>
    <n v="3276"/>
    <n v="163.80000000000001"/>
    <n v="3112.2"/>
  </r>
  <r>
    <n v="41184"/>
    <x v="8"/>
    <x v="4"/>
    <x v="6"/>
    <x v="0"/>
    <n v="15"/>
    <n v="2106"/>
    <n v="2250"/>
    <n v="63828"/>
    <n v="68040"/>
    <n v="33750"/>
    <n v="31590"/>
    <n v="2160"/>
    <n v="108"/>
    <n v="2052"/>
  </r>
  <r>
    <n v="41185"/>
    <x v="9"/>
    <x v="3"/>
    <x v="4"/>
    <x v="0"/>
    <n v="5"/>
    <n v="3978"/>
    <n v="4230"/>
    <n v="12168"/>
    <n v="12960"/>
    <n v="21150"/>
    <n v="19890"/>
    <n v="1260"/>
    <n v="63"/>
    <n v="1197"/>
  </r>
  <r>
    <n v="41185"/>
    <x v="6"/>
    <x v="2"/>
    <x v="13"/>
    <x v="1"/>
    <n v="25"/>
    <n v="2034"/>
    <n v="2160"/>
    <n v="23544"/>
    <n v="25380"/>
    <n v="54000"/>
    <n v="50850"/>
    <n v="3150"/>
    <n v="157.5"/>
    <n v="2992.5"/>
  </r>
  <r>
    <n v="41185"/>
    <x v="0"/>
    <x v="0"/>
    <x v="14"/>
    <x v="0"/>
    <n v="8"/>
    <n v="2034"/>
    <n v="2160"/>
    <n v="73800"/>
    <n v="78750"/>
    <n v="17280"/>
    <n v="16272"/>
    <n v="1008"/>
    <n v="50.400000000000006"/>
    <n v="957.6"/>
  </r>
  <r>
    <n v="41185"/>
    <x v="9"/>
    <x v="3"/>
    <x v="14"/>
    <x v="0"/>
    <n v="21"/>
    <n v="3582"/>
    <n v="3870"/>
    <n v="17712"/>
    <n v="18900"/>
    <n v="81270"/>
    <n v="75222"/>
    <n v="6048"/>
    <n v="302.40000000000003"/>
    <n v="5745.6"/>
  </r>
  <r>
    <n v="41185"/>
    <x v="0"/>
    <x v="0"/>
    <x v="4"/>
    <x v="0"/>
    <n v="16"/>
    <n v="3978"/>
    <n v="4230"/>
    <n v="42588"/>
    <n v="45360"/>
    <n v="67680"/>
    <n v="63648"/>
    <n v="4032"/>
    <n v="201.60000000000002"/>
    <n v="3830.4"/>
  </r>
  <r>
    <n v="41186"/>
    <x v="5"/>
    <x v="3"/>
    <x v="2"/>
    <x v="0"/>
    <n v="23"/>
    <n v="2196"/>
    <n v="2340"/>
    <n v="99450"/>
    <n v="105750"/>
    <n v="53820"/>
    <n v="50508"/>
    <n v="3312"/>
    <n v="165.60000000000002"/>
    <n v="3146.4"/>
  </r>
  <r>
    <n v="41186"/>
    <x v="7"/>
    <x v="4"/>
    <x v="6"/>
    <x v="0"/>
    <n v="22"/>
    <n v="3978"/>
    <n v="4230"/>
    <n v="14184"/>
    <n v="15120"/>
    <n v="93060"/>
    <n v="87516"/>
    <n v="5544"/>
    <n v="277.2"/>
    <n v="5266.8"/>
  </r>
  <r>
    <n v="41186"/>
    <x v="2"/>
    <x v="1"/>
    <x v="11"/>
    <x v="0"/>
    <n v="13"/>
    <n v="3978"/>
    <n v="4230"/>
    <n v="85104"/>
    <n v="90720"/>
    <n v="54990"/>
    <n v="51714"/>
    <n v="3276"/>
    <n v="163.80000000000001"/>
    <n v="3112.2"/>
  </r>
  <r>
    <n v="41186"/>
    <x v="0"/>
    <x v="0"/>
    <x v="9"/>
    <x v="0"/>
    <n v="27"/>
    <n v="3042"/>
    <n v="3240"/>
    <n v="40014"/>
    <n v="42750"/>
    <n v="87480"/>
    <n v="82134"/>
    <n v="5346"/>
    <n v="267.3"/>
    <n v="5078.7"/>
  </r>
  <r>
    <n v="41186"/>
    <x v="7"/>
    <x v="4"/>
    <x v="9"/>
    <x v="0"/>
    <n v="27"/>
    <n v="3978"/>
    <n v="4230"/>
    <n v="16848"/>
    <n v="18000"/>
    <n v="114210"/>
    <n v="107406"/>
    <n v="6804"/>
    <n v="340.20000000000005"/>
    <n v="6463.8"/>
  </r>
  <r>
    <n v="41187"/>
    <x v="3"/>
    <x v="1"/>
    <x v="6"/>
    <x v="0"/>
    <n v="27"/>
    <n v="3978"/>
    <n v="4230"/>
    <n v="14184"/>
    <n v="15120"/>
    <n v="114210"/>
    <n v="107406"/>
    <n v="6804"/>
    <n v="340.20000000000005"/>
    <n v="6463.8"/>
  </r>
  <r>
    <n v="41187"/>
    <x v="7"/>
    <x v="4"/>
    <x v="7"/>
    <x v="0"/>
    <n v="27"/>
    <n v="5832"/>
    <n v="6210"/>
    <n v="35802"/>
    <n v="38070"/>
    <n v="167670"/>
    <n v="157464"/>
    <n v="10206"/>
    <n v="510.3"/>
    <n v="9695.7000000000007"/>
  </r>
  <r>
    <n v="41187"/>
    <x v="4"/>
    <x v="2"/>
    <x v="12"/>
    <x v="0"/>
    <n v="27"/>
    <n v="2196"/>
    <n v="2340"/>
    <n v="18630"/>
    <n v="19800"/>
    <n v="63180"/>
    <n v="59292"/>
    <n v="3888"/>
    <n v="194.4"/>
    <n v="3693.6"/>
  </r>
  <r>
    <n v="41188"/>
    <x v="6"/>
    <x v="2"/>
    <x v="7"/>
    <x v="0"/>
    <n v="27"/>
    <n v="3546"/>
    <n v="3780"/>
    <n v="39780"/>
    <n v="42300"/>
    <n v="102060"/>
    <n v="95742"/>
    <n v="6318"/>
    <n v="315.90000000000003"/>
    <n v="6002.1"/>
  </r>
  <r>
    <n v="41188"/>
    <x v="8"/>
    <x v="4"/>
    <x v="8"/>
    <x v="0"/>
    <n v="12"/>
    <n v="3582"/>
    <n v="3870"/>
    <n v="41184"/>
    <n v="43920"/>
    <n v="46440"/>
    <n v="42984"/>
    <n v="3456"/>
    <n v="172.8"/>
    <n v="3283.2"/>
  </r>
  <r>
    <n v="41188"/>
    <x v="4"/>
    <x v="2"/>
    <x v="9"/>
    <x v="0"/>
    <n v="18"/>
    <n v="3978"/>
    <n v="4230"/>
    <n v="31590"/>
    <n v="33750"/>
    <n v="76140"/>
    <n v="71604"/>
    <n v="4536"/>
    <n v="226.8"/>
    <n v="4309.2"/>
  </r>
  <r>
    <n v="41188"/>
    <x v="1"/>
    <x v="0"/>
    <x v="15"/>
    <x v="1"/>
    <n v="8"/>
    <n v="3978"/>
    <n v="4230"/>
    <n v="97578"/>
    <n v="105300"/>
    <n v="33840"/>
    <n v="31824"/>
    <n v="2016"/>
    <n v="100.80000000000001"/>
    <n v="1915.2"/>
  </r>
  <r>
    <n v="41189"/>
    <x v="2"/>
    <x v="1"/>
    <x v="3"/>
    <x v="0"/>
    <n v="21"/>
    <n v="2034"/>
    <n v="2160"/>
    <n v="43920"/>
    <n v="46800"/>
    <n v="45360"/>
    <n v="42714"/>
    <n v="2646"/>
    <n v="132.30000000000001"/>
    <n v="2513.6999999999998"/>
  </r>
  <r>
    <n v="41189"/>
    <x v="6"/>
    <x v="2"/>
    <x v="1"/>
    <x v="1"/>
    <n v="25"/>
    <n v="3042"/>
    <n v="3240"/>
    <n v="7164"/>
    <n v="7740"/>
    <n v="81000"/>
    <n v="76050"/>
    <n v="4950"/>
    <n v="247.5"/>
    <n v="4702.5"/>
  </r>
  <r>
    <n v="41190"/>
    <x v="7"/>
    <x v="4"/>
    <x v="9"/>
    <x v="0"/>
    <n v="12"/>
    <n v="5148"/>
    <n v="5490"/>
    <n v="48438"/>
    <n v="51750"/>
    <n v="65880"/>
    <n v="61776"/>
    <n v="4104"/>
    <n v="205.20000000000002"/>
    <n v="3898.8"/>
  </r>
  <r>
    <n v="41190"/>
    <x v="8"/>
    <x v="4"/>
    <x v="5"/>
    <x v="0"/>
    <n v="9"/>
    <n v="2106"/>
    <n v="2250"/>
    <n v="46656"/>
    <n v="49680"/>
    <n v="20250"/>
    <n v="18954"/>
    <n v="1296"/>
    <n v="64.8"/>
    <n v="1231.2"/>
  </r>
  <r>
    <n v="41190"/>
    <x v="4"/>
    <x v="2"/>
    <x v="3"/>
    <x v="0"/>
    <n v="23"/>
    <n v="4482"/>
    <n v="4770"/>
    <n v="35136"/>
    <n v="37440"/>
    <n v="109710"/>
    <n v="103086"/>
    <n v="6624"/>
    <n v="331.20000000000005"/>
    <n v="6292.8"/>
  </r>
  <r>
    <n v="41191"/>
    <x v="3"/>
    <x v="1"/>
    <x v="7"/>
    <x v="0"/>
    <n v="23"/>
    <n v="3546"/>
    <n v="3780"/>
    <n v="7956"/>
    <n v="8460"/>
    <n v="86940"/>
    <n v="81558"/>
    <n v="5382"/>
    <n v="269.10000000000002"/>
    <n v="5112.8999999999996"/>
  </r>
  <r>
    <n v="41191"/>
    <x v="3"/>
    <x v="1"/>
    <x v="14"/>
    <x v="0"/>
    <n v="20"/>
    <n v="4482"/>
    <n v="4770"/>
    <n v="35424"/>
    <n v="37800"/>
    <n v="95400"/>
    <n v="89640"/>
    <n v="5760"/>
    <n v="288"/>
    <n v="5472"/>
  </r>
  <r>
    <n v="41191"/>
    <x v="8"/>
    <x v="4"/>
    <x v="15"/>
    <x v="1"/>
    <n v="25"/>
    <n v="4482"/>
    <n v="4770"/>
    <n v="37530"/>
    <n v="40500"/>
    <n v="119250"/>
    <n v="112050"/>
    <n v="7200"/>
    <n v="360"/>
    <n v="6840"/>
  </r>
  <r>
    <n v="41191"/>
    <x v="0"/>
    <x v="0"/>
    <x v="10"/>
    <x v="0"/>
    <n v="4"/>
    <n v="2034"/>
    <n v="2160"/>
    <n v="80676"/>
    <n v="85860"/>
    <n v="8640"/>
    <n v="8136"/>
    <n v="504"/>
    <n v="25.200000000000003"/>
    <n v="478.8"/>
  </r>
  <r>
    <n v="41191"/>
    <x v="6"/>
    <x v="2"/>
    <x v="5"/>
    <x v="0"/>
    <n v="24"/>
    <n v="3978"/>
    <n v="4230"/>
    <n v="139968"/>
    <n v="149040"/>
    <n v="101520"/>
    <n v="95472"/>
    <n v="6048"/>
    <n v="302.40000000000003"/>
    <n v="5745.6"/>
  </r>
  <r>
    <n v="41192"/>
    <x v="1"/>
    <x v="0"/>
    <x v="8"/>
    <x v="0"/>
    <n v="24"/>
    <n v="5832"/>
    <n v="6210"/>
    <n v="82368"/>
    <n v="87840"/>
    <n v="149040"/>
    <n v="139968"/>
    <n v="9072"/>
    <n v="453.6"/>
    <n v="8618.4"/>
  </r>
  <r>
    <n v="41192"/>
    <x v="5"/>
    <x v="3"/>
    <x v="0"/>
    <x v="0"/>
    <n v="16"/>
    <n v="3978"/>
    <n v="4230"/>
    <n v="46782"/>
    <n v="49680"/>
    <n v="67680"/>
    <n v="63648"/>
    <n v="4032"/>
    <n v="201.60000000000002"/>
    <n v="3830.4"/>
  </r>
  <r>
    <n v="41192"/>
    <x v="4"/>
    <x v="2"/>
    <x v="16"/>
    <x v="0"/>
    <n v="6"/>
    <n v="3978"/>
    <n v="4230"/>
    <n v="57528"/>
    <n v="61200"/>
    <n v="25380"/>
    <n v="23868"/>
    <n v="1512"/>
    <n v="75.600000000000009"/>
    <n v="1436.4"/>
  </r>
  <r>
    <n v="41192"/>
    <x v="2"/>
    <x v="1"/>
    <x v="16"/>
    <x v="0"/>
    <n v="4"/>
    <n v="5148"/>
    <n v="5490"/>
    <n v="77832"/>
    <n v="82800"/>
    <n v="21960"/>
    <n v="20592"/>
    <n v="1368"/>
    <n v="68.400000000000006"/>
    <n v="1299.5999999999999"/>
  </r>
  <r>
    <n v="41192"/>
    <x v="4"/>
    <x v="2"/>
    <x v="5"/>
    <x v="0"/>
    <n v="24"/>
    <n v="5832"/>
    <n v="6210"/>
    <n v="139968"/>
    <n v="149040"/>
    <n v="149040"/>
    <n v="139968"/>
    <n v="9072"/>
    <n v="453.6"/>
    <n v="8618.4"/>
  </r>
  <r>
    <n v="41192"/>
    <x v="9"/>
    <x v="3"/>
    <x v="1"/>
    <x v="1"/>
    <n v="21"/>
    <n v="2034"/>
    <n v="2160"/>
    <n v="50148"/>
    <n v="54180"/>
    <n v="45360"/>
    <n v="42714"/>
    <n v="2646"/>
    <n v="132.30000000000001"/>
    <n v="2513.6999999999998"/>
  </r>
  <r>
    <n v="41193"/>
    <x v="5"/>
    <x v="3"/>
    <x v="4"/>
    <x v="0"/>
    <n v="13"/>
    <n v="5832"/>
    <n v="6210"/>
    <n v="24336"/>
    <n v="25920"/>
    <n v="80730"/>
    <n v="75816"/>
    <n v="4914"/>
    <n v="245.70000000000002"/>
    <n v="4668.3"/>
  </r>
  <r>
    <n v="41193"/>
    <x v="5"/>
    <x v="3"/>
    <x v="16"/>
    <x v="0"/>
    <n v="2"/>
    <n v="3546"/>
    <n v="3780"/>
    <n v="33840"/>
    <n v="36000"/>
    <n v="7560"/>
    <n v="7092"/>
    <n v="468"/>
    <n v="23.400000000000002"/>
    <n v="444.6"/>
  </r>
  <r>
    <n v="41193"/>
    <x v="1"/>
    <x v="0"/>
    <x v="12"/>
    <x v="0"/>
    <n v="20"/>
    <n v="3726"/>
    <n v="3960"/>
    <n v="55890"/>
    <n v="59400"/>
    <n v="79200"/>
    <n v="74520"/>
    <n v="4680"/>
    <n v="234"/>
    <n v="4446"/>
  </r>
  <r>
    <n v="41193"/>
    <x v="4"/>
    <x v="2"/>
    <x v="10"/>
    <x v="0"/>
    <n v="21"/>
    <n v="3978"/>
    <n v="4230"/>
    <n v="4482"/>
    <n v="4770"/>
    <n v="88830"/>
    <n v="83538"/>
    <n v="5292"/>
    <n v="264.60000000000002"/>
    <n v="5027.3999999999996"/>
  </r>
  <r>
    <n v="41194"/>
    <x v="6"/>
    <x v="2"/>
    <x v="14"/>
    <x v="0"/>
    <n v="12"/>
    <n v="3042"/>
    <n v="3240"/>
    <n v="14760"/>
    <n v="15750"/>
    <n v="38880"/>
    <n v="36504"/>
    <n v="2376"/>
    <n v="118.80000000000001"/>
    <n v="2257.1999999999998"/>
  </r>
  <r>
    <n v="41194"/>
    <x v="7"/>
    <x v="4"/>
    <x v="3"/>
    <x v="0"/>
    <n v="23"/>
    <n v="3546"/>
    <n v="3780"/>
    <n v="46116"/>
    <n v="49140"/>
    <n v="86940"/>
    <n v="81558"/>
    <n v="5382"/>
    <n v="269.10000000000002"/>
    <n v="5112.8999999999996"/>
  </r>
  <r>
    <n v="41194"/>
    <x v="7"/>
    <x v="4"/>
    <x v="8"/>
    <x v="0"/>
    <n v="23"/>
    <n v="4482"/>
    <n v="4770"/>
    <n v="77220"/>
    <n v="82350"/>
    <n v="109710"/>
    <n v="103086"/>
    <n v="6624"/>
    <n v="331.20000000000005"/>
    <n v="6292.8"/>
  </r>
  <r>
    <n v="41194"/>
    <x v="1"/>
    <x v="0"/>
    <x v="5"/>
    <x v="0"/>
    <n v="24"/>
    <n v="3924"/>
    <n v="4230"/>
    <n v="29160"/>
    <n v="31050"/>
    <n v="101520"/>
    <n v="94176"/>
    <n v="7344"/>
    <n v="367.20000000000005"/>
    <n v="6976.8"/>
  </r>
  <r>
    <n v="41195"/>
    <x v="5"/>
    <x v="3"/>
    <x v="5"/>
    <x v="0"/>
    <n v="25"/>
    <n v="2952"/>
    <n v="3150"/>
    <n v="104976"/>
    <n v="111780"/>
    <n v="78750"/>
    <n v="73800"/>
    <n v="4950"/>
    <n v="247.5"/>
    <n v="4702.5"/>
  </r>
  <r>
    <n v="41195"/>
    <x v="7"/>
    <x v="4"/>
    <x v="15"/>
    <x v="1"/>
    <n v="17"/>
    <n v="3726"/>
    <n v="3960"/>
    <n v="127602"/>
    <n v="137700"/>
    <n v="67320"/>
    <n v="63342"/>
    <n v="3978"/>
    <n v="198.9"/>
    <n v="3779.1"/>
  </r>
  <r>
    <n v="41195"/>
    <x v="3"/>
    <x v="1"/>
    <x v="5"/>
    <x v="0"/>
    <n v="21"/>
    <n v="3978"/>
    <n v="4230"/>
    <n v="40824"/>
    <n v="43470"/>
    <n v="88830"/>
    <n v="83538"/>
    <n v="5292"/>
    <n v="264.60000000000002"/>
    <n v="5027.3999999999996"/>
  </r>
  <r>
    <n v="41195"/>
    <x v="6"/>
    <x v="2"/>
    <x v="14"/>
    <x v="0"/>
    <n v="9"/>
    <n v="3726"/>
    <n v="3960"/>
    <n v="70848"/>
    <n v="75600"/>
    <n v="35640"/>
    <n v="33534"/>
    <n v="2106"/>
    <n v="105.30000000000001"/>
    <n v="2000.7"/>
  </r>
  <r>
    <n v="41195"/>
    <x v="8"/>
    <x v="4"/>
    <x v="16"/>
    <x v="0"/>
    <n v="11"/>
    <n v="4482"/>
    <n v="4770"/>
    <n v="50760"/>
    <n v="54000"/>
    <n v="52470"/>
    <n v="49302"/>
    <n v="3168"/>
    <n v="158.4"/>
    <n v="3009.6"/>
  </r>
  <r>
    <n v="41195"/>
    <x v="2"/>
    <x v="1"/>
    <x v="8"/>
    <x v="0"/>
    <n v="4"/>
    <n v="3582"/>
    <n v="3870"/>
    <n v="92664"/>
    <n v="98820"/>
    <n v="15480"/>
    <n v="14328"/>
    <n v="1152"/>
    <n v="57.6"/>
    <n v="1094.4000000000001"/>
  </r>
  <r>
    <n v="41195"/>
    <x v="4"/>
    <x v="2"/>
    <x v="11"/>
    <x v="0"/>
    <n v="22"/>
    <n v="4482"/>
    <n v="4770"/>
    <n v="42552"/>
    <n v="45360"/>
    <n v="104940"/>
    <n v="98604"/>
    <n v="6336"/>
    <n v="316.8"/>
    <n v="6019.2"/>
  </r>
  <r>
    <n v="41196"/>
    <x v="0"/>
    <x v="0"/>
    <x v="14"/>
    <x v="0"/>
    <n v="15"/>
    <n v="3924"/>
    <n v="4230"/>
    <n v="53136"/>
    <n v="56700"/>
    <n v="63450"/>
    <n v="58860"/>
    <n v="4590"/>
    <n v="229.5"/>
    <n v="4360.5"/>
  </r>
  <r>
    <n v="41196"/>
    <x v="2"/>
    <x v="1"/>
    <x v="3"/>
    <x v="0"/>
    <n v="23"/>
    <n v="7506"/>
    <n v="8100"/>
    <n v="35136"/>
    <n v="37440"/>
    <n v="186300"/>
    <n v="172638"/>
    <n v="13662"/>
    <n v="683.1"/>
    <n v="12978.9"/>
  </r>
  <r>
    <n v="41196"/>
    <x v="1"/>
    <x v="0"/>
    <x v="12"/>
    <x v="0"/>
    <n v="9"/>
    <n v="3546"/>
    <n v="3780"/>
    <n v="85698"/>
    <n v="91080"/>
    <n v="34020"/>
    <n v="31914"/>
    <n v="2106"/>
    <n v="105.30000000000001"/>
    <n v="2000.7"/>
  </r>
  <r>
    <n v="41196"/>
    <x v="4"/>
    <x v="2"/>
    <x v="15"/>
    <x v="1"/>
    <n v="7"/>
    <n v="3042"/>
    <n v="3240"/>
    <n v="187650"/>
    <n v="202500"/>
    <n v="22680"/>
    <n v="21294"/>
    <n v="1386"/>
    <n v="69.3"/>
    <n v="1316.7"/>
  </r>
  <r>
    <n v="41196"/>
    <x v="5"/>
    <x v="3"/>
    <x v="11"/>
    <x v="0"/>
    <n v="25"/>
    <n v="3042"/>
    <n v="3240"/>
    <n v="3546"/>
    <n v="3780"/>
    <n v="81000"/>
    <n v="76050"/>
    <n v="4950"/>
    <n v="247.5"/>
    <n v="4702.5"/>
  </r>
  <r>
    <n v="41197"/>
    <x v="3"/>
    <x v="1"/>
    <x v="16"/>
    <x v="0"/>
    <n v="10"/>
    <n v="3978"/>
    <n v="4230"/>
    <n v="60912"/>
    <n v="64800"/>
    <n v="42300"/>
    <n v="39780"/>
    <n v="2520"/>
    <n v="126"/>
    <n v="2394"/>
  </r>
  <r>
    <n v="41197"/>
    <x v="0"/>
    <x v="0"/>
    <x v="12"/>
    <x v="0"/>
    <n v="8"/>
    <n v="5148"/>
    <n v="5490"/>
    <n v="33534"/>
    <n v="35640"/>
    <n v="43920"/>
    <n v="41184"/>
    <n v="2736"/>
    <n v="136.80000000000001"/>
    <n v="2599.1999999999998"/>
  </r>
  <r>
    <n v="41197"/>
    <x v="4"/>
    <x v="2"/>
    <x v="12"/>
    <x v="0"/>
    <n v="18"/>
    <n v="3042"/>
    <n v="3240"/>
    <n v="70794"/>
    <n v="75240"/>
    <n v="58320"/>
    <n v="54756"/>
    <n v="3564"/>
    <n v="178.20000000000002"/>
    <n v="3385.8"/>
  </r>
  <r>
    <n v="41198"/>
    <x v="8"/>
    <x v="4"/>
    <x v="15"/>
    <x v="1"/>
    <n v="8"/>
    <n v="5148"/>
    <n v="5490"/>
    <n v="180144"/>
    <n v="194400"/>
    <n v="43920"/>
    <n v="41184"/>
    <n v="2736"/>
    <n v="136.80000000000001"/>
    <n v="2599.1999999999998"/>
  </r>
  <r>
    <n v="41198"/>
    <x v="2"/>
    <x v="1"/>
    <x v="15"/>
    <x v="1"/>
    <n v="25"/>
    <n v="7506"/>
    <n v="8100"/>
    <n v="180144"/>
    <n v="194400"/>
    <n v="202500"/>
    <n v="187650"/>
    <n v="14850"/>
    <n v="742.5"/>
    <n v="14107.5"/>
  </r>
  <r>
    <n v="41199"/>
    <x v="2"/>
    <x v="1"/>
    <x v="16"/>
    <x v="0"/>
    <n v="7"/>
    <n v="3042"/>
    <n v="3240"/>
    <n v="23688"/>
    <n v="25200"/>
    <n v="22680"/>
    <n v="21294"/>
    <n v="1386"/>
    <n v="69.3"/>
    <n v="1316.7"/>
  </r>
  <r>
    <n v="41200"/>
    <x v="6"/>
    <x v="2"/>
    <x v="12"/>
    <x v="0"/>
    <n v="17"/>
    <n v="3978"/>
    <n v="4230"/>
    <n v="59616"/>
    <n v="63360"/>
    <n v="71910"/>
    <n v="67626"/>
    <n v="4284"/>
    <n v="214.20000000000002"/>
    <n v="4069.8"/>
  </r>
  <r>
    <n v="41200"/>
    <x v="6"/>
    <x v="2"/>
    <x v="8"/>
    <x v="0"/>
    <n v="3"/>
    <n v="2952"/>
    <n v="3150"/>
    <n v="66924"/>
    <n v="71370"/>
    <n v="9450"/>
    <n v="8856"/>
    <n v="594"/>
    <n v="29.700000000000003"/>
    <n v="564.29999999999995"/>
  </r>
  <r>
    <n v="41200"/>
    <x v="2"/>
    <x v="1"/>
    <x v="4"/>
    <x v="0"/>
    <n v="13"/>
    <n v="2034"/>
    <n v="2160"/>
    <n v="24336"/>
    <n v="25920"/>
    <n v="28080"/>
    <n v="26442"/>
    <n v="1638"/>
    <n v="81.900000000000006"/>
    <n v="1556.1"/>
  </r>
  <r>
    <n v="41200"/>
    <x v="9"/>
    <x v="3"/>
    <x v="0"/>
    <x v="0"/>
    <n v="17"/>
    <n v="3582"/>
    <n v="3870"/>
    <n v="36612"/>
    <n v="38880"/>
    <n v="65790"/>
    <n v="60894"/>
    <n v="4896"/>
    <n v="244.8"/>
    <n v="4651.2"/>
  </r>
  <r>
    <n v="41200"/>
    <x v="2"/>
    <x v="1"/>
    <x v="10"/>
    <x v="0"/>
    <n v="22"/>
    <n v="3978"/>
    <n v="4230"/>
    <n v="13446"/>
    <n v="14310"/>
    <n v="93060"/>
    <n v="87516"/>
    <n v="5544"/>
    <n v="277.2"/>
    <n v="5266.8"/>
  </r>
  <r>
    <n v="41201"/>
    <x v="9"/>
    <x v="3"/>
    <x v="15"/>
    <x v="1"/>
    <n v="23"/>
    <n v="2196"/>
    <n v="2340"/>
    <n v="172638"/>
    <n v="186300"/>
    <n v="53820"/>
    <n v="50508"/>
    <n v="3312"/>
    <n v="165.60000000000002"/>
    <n v="3146.4"/>
  </r>
  <r>
    <n v="41201"/>
    <x v="8"/>
    <x v="4"/>
    <x v="8"/>
    <x v="0"/>
    <n v="1"/>
    <n v="2034"/>
    <n v="2160"/>
    <n v="61776"/>
    <n v="65880"/>
    <n v="2160"/>
    <n v="2034"/>
    <n v="126"/>
    <n v="6.3000000000000007"/>
    <n v="119.7"/>
  </r>
  <r>
    <n v="41201"/>
    <x v="6"/>
    <x v="2"/>
    <x v="13"/>
    <x v="1"/>
    <n v="25"/>
    <n v="5148"/>
    <n v="5490"/>
    <n v="78480"/>
    <n v="84600"/>
    <n v="137250"/>
    <n v="128700"/>
    <n v="8550"/>
    <n v="427.5"/>
    <n v="8122.5"/>
  </r>
  <r>
    <n v="41202"/>
    <x v="9"/>
    <x v="3"/>
    <x v="9"/>
    <x v="0"/>
    <n v="22"/>
    <n v="3384"/>
    <n v="3600"/>
    <n v="52650"/>
    <n v="56250"/>
    <n v="79200"/>
    <n v="74448"/>
    <n v="4752"/>
    <n v="237.60000000000002"/>
    <n v="4514.3999999999996"/>
  </r>
  <r>
    <n v="41202"/>
    <x v="9"/>
    <x v="3"/>
    <x v="6"/>
    <x v="0"/>
    <n v="2"/>
    <n v="3978"/>
    <n v="4230"/>
    <n v="24822"/>
    <n v="26460"/>
    <n v="8460"/>
    <n v="7956"/>
    <n v="504"/>
    <n v="25.200000000000003"/>
    <n v="478.8"/>
  </r>
  <r>
    <n v="41202"/>
    <x v="4"/>
    <x v="2"/>
    <x v="12"/>
    <x v="0"/>
    <n v="11"/>
    <n v="3582"/>
    <n v="3870"/>
    <n v="7452"/>
    <n v="7920"/>
    <n v="42570"/>
    <n v="39402"/>
    <n v="3168"/>
    <n v="158.4"/>
    <n v="3009.6"/>
  </r>
  <r>
    <n v="41203"/>
    <x v="4"/>
    <x v="2"/>
    <x v="12"/>
    <x v="0"/>
    <n v="11"/>
    <n v="3546"/>
    <n v="3780"/>
    <n v="11178"/>
    <n v="11880"/>
    <n v="41580"/>
    <n v="39006"/>
    <n v="2574"/>
    <n v="128.70000000000002"/>
    <n v="2445.3000000000002"/>
  </r>
  <r>
    <n v="41203"/>
    <x v="7"/>
    <x v="4"/>
    <x v="2"/>
    <x v="0"/>
    <n v="1"/>
    <n v="7506"/>
    <n v="8100"/>
    <n v="43758"/>
    <n v="46530"/>
    <n v="8100"/>
    <n v="7506"/>
    <n v="594"/>
    <n v="29.700000000000003"/>
    <n v="564.29999999999995"/>
  </r>
  <r>
    <n v="41204"/>
    <x v="5"/>
    <x v="3"/>
    <x v="5"/>
    <x v="0"/>
    <n v="14"/>
    <n v="3978"/>
    <n v="4230"/>
    <n v="40824"/>
    <n v="43470"/>
    <n v="59220"/>
    <n v="55692"/>
    <n v="3528"/>
    <n v="176.4"/>
    <n v="3351.6"/>
  </r>
  <r>
    <n v="41204"/>
    <x v="8"/>
    <x v="4"/>
    <x v="10"/>
    <x v="0"/>
    <n v="11"/>
    <n v="2034"/>
    <n v="2160"/>
    <n v="62748"/>
    <n v="66780"/>
    <n v="23760"/>
    <n v="22374"/>
    <n v="1386"/>
    <n v="69.3"/>
    <n v="1316.7"/>
  </r>
  <r>
    <n v="41204"/>
    <x v="7"/>
    <x v="4"/>
    <x v="1"/>
    <x v="1"/>
    <n v="8"/>
    <n v="2952"/>
    <n v="3150"/>
    <n v="46566"/>
    <n v="50310"/>
    <n v="25200"/>
    <n v="23616"/>
    <n v="1584"/>
    <n v="79.2"/>
    <n v="1504.8"/>
  </r>
  <r>
    <n v="41205"/>
    <x v="5"/>
    <x v="3"/>
    <x v="2"/>
    <x v="0"/>
    <n v="1"/>
    <n v="3546"/>
    <n v="3780"/>
    <n v="15912"/>
    <n v="16920"/>
    <n v="3780"/>
    <n v="3546"/>
    <n v="234"/>
    <n v="11.700000000000001"/>
    <n v="222.3"/>
  </r>
  <r>
    <n v="41206"/>
    <x v="7"/>
    <x v="4"/>
    <x v="10"/>
    <x v="0"/>
    <n v="24"/>
    <n v="3546"/>
    <n v="3780"/>
    <n v="8964"/>
    <n v="9540"/>
    <n v="90720"/>
    <n v="85104"/>
    <n v="5616"/>
    <n v="280.8"/>
    <n v="5335.2"/>
  </r>
  <r>
    <n v="41206"/>
    <x v="6"/>
    <x v="2"/>
    <x v="9"/>
    <x v="0"/>
    <n v="15"/>
    <n v="3978"/>
    <n v="4230"/>
    <n v="16848"/>
    <n v="18000"/>
    <n v="63450"/>
    <n v="59670"/>
    <n v="3780"/>
    <n v="189"/>
    <n v="3591"/>
  </r>
  <r>
    <n v="41206"/>
    <x v="1"/>
    <x v="0"/>
    <x v="7"/>
    <x v="0"/>
    <n v="20"/>
    <n v="3546"/>
    <n v="3780"/>
    <n v="39780"/>
    <n v="42300"/>
    <n v="75600"/>
    <n v="70920"/>
    <n v="4680"/>
    <n v="234"/>
    <n v="4446"/>
  </r>
  <r>
    <n v="41207"/>
    <x v="3"/>
    <x v="1"/>
    <x v="7"/>
    <x v="0"/>
    <n v="1"/>
    <n v="5148"/>
    <n v="5490"/>
    <n v="91494"/>
    <n v="97290"/>
    <n v="5490"/>
    <n v="5148"/>
    <n v="342"/>
    <n v="17.100000000000001"/>
    <n v="324.89999999999998"/>
  </r>
  <r>
    <n v="41208"/>
    <x v="6"/>
    <x v="2"/>
    <x v="14"/>
    <x v="0"/>
    <n v="5"/>
    <n v="2196"/>
    <n v="2340"/>
    <n v="8856"/>
    <n v="9450"/>
    <n v="11700"/>
    <n v="10980"/>
    <n v="720"/>
    <n v="36"/>
    <n v="684"/>
  </r>
  <r>
    <n v="41208"/>
    <x v="2"/>
    <x v="1"/>
    <x v="6"/>
    <x v="0"/>
    <n v="2"/>
    <n v="3924"/>
    <n v="4230"/>
    <n v="53190"/>
    <n v="56700"/>
    <n v="8460"/>
    <n v="7848"/>
    <n v="612"/>
    <n v="30.6"/>
    <n v="581.4"/>
  </r>
  <r>
    <n v="41209"/>
    <x v="6"/>
    <x v="2"/>
    <x v="12"/>
    <x v="0"/>
    <n v="15"/>
    <n v="3978"/>
    <n v="4230"/>
    <n v="67068"/>
    <n v="71280"/>
    <n v="63450"/>
    <n v="59670"/>
    <n v="3780"/>
    <n v="189"/>
    <n v="3591"/>
  </r>
  <r>
    <n v="41209"/>
    <x v="7"/>
    <x v="4"/>
    <x v="16"/>
    <x v="0"/>
    <n v="24"/>
    <n v="2106"/>
    <n v="2250"/>
    <n v="6768"/>
    <n v="7200"/>
    <n v="54000"/>
    <n v="50544"/>
    <n v="3456"/>
    <n v="172.8"/>
    <n v="3283.2"/>
  </r>
  <r>
    <n v="41210"/>
    <x v="3"/>
    <x v="1"/>
    <x v="9"/>
    <x v="0"/>
    <n v="23"/>
    <n v="5148"/>
    <n v="5490"/>
    <n v="4212"/>
    <n v="4500"/>
    <n v="126270"/>
    <n v="118404"/>
    <n v="7866"/>
    <n v="393.3"/>
    <n v="7472.7"/>
  </r>
  <r>
    <n v="41210"/>
    <x v="8"/>
    <x v="4"/>
    <x v="9"/>
    <x v="0"/>
    <n v="20"/>
    <n v="3546"/>
    <n v="3780"/>
    <n v="21060"/>
    <n v="22500"/>
    <n v="75600"/>
    <n v="70920"/>
    <n v="4680"/>
    <n v="234"/>
    <n v="4446"/>
  </r>
  <r>
    <n v="41211"/>
    <x v="2"/>
    <x v="1"/>
    <x v="13"/>
    <x v="1"/>
    <n v="23"/>
    <n v="3546"/>
    <n v="3780"/>
    <n v="7848"/>
    <n v="8460"/>
    <n v="86940"/>
    <n v="81558"/>
    <n v="5382"/>
    <n v="269.10000000000002"/>
    <n v="5112.8999999999996"/>
  </r>
  <r>
    <n v="41212"/>
    <x v="9"/>
    <x v="3"/>
    <x v="0"/>
    <x v="0"/>
    <n v="22"/>
    <n v="5148"/>
    <n v="5490"/>
    <n v="40680"/>
    <n v="43200"/>
    <n v="120780"/>
    <n v="113256"/>
    <n v="7524"/>
    <n v="376.20000000000005"/>
    <n v="7147.8"/>
  </r>
  <r>
    <n v="41212"/>
    <x v="9"/>
    <x v="3"/>
    <x v="8"/>
    <x v="0"/>
    <n v="10"/>
    <n v="3384"/>
    <n v="3600"/>
    <n v="77220"/>
    <n v="82350"/>
    <n v="36000"/>
    <n v="33840"/>
    <n v="2160"/>
    <n v="108"/>
    <n v="2052"/>
  </r>
  <r>
    <n v="41212"/>
    <x v="5"/>
    <x v="3"/>
    <x v="14"/>
    <x v="0"/>
    <n v="5"/>
    <n v="3042"/>
    <n v="3240"/>
    <n v="64944"/>
    <n v="69300"/>
    <n v="16200"/>
    <n v="15210"/>
    <n v="990"/>
    <n v="49.5"/>
    <n v="940.5"/>
  </r>
  <r>
    <n v="41213"/>
    <x v="1"/>
    <x v="0"/>
    <x v="6"/>
    <x v="0"/>
    <n v="12"/>
    <n v="3978"/>
    <n v="4230"/>
    <n v="7092"/>
    <n v="7560"/>
    <n v="50760"/>
    <n v="47736"/>
    <n v="3024"/>
    <n v="151.20000000000002"/>
    <n v="2872.8"/>
  </r>
  <r>
    <n v="41213"/>
    <x v="2"/>
    <x v="1"/>
    <x v="9"/>
    <x v="0"/>
    <n v="19"/>
    <n v="3978"/>
    <n v="4230"/>
    <n v="46332"/>
    <n v="49500"/>
    <n v="80370"/>
    <n v="75582"/>
    <n v="4788"/>
    <n v="239.4"/>
    <n v="4548.6000000000004"/>
  </r>
  <r>
    <n v="41213"/>
    <x v="5"/>
    <x v="3"/>
    <x v="1"/>
    <x v="1"/>
    <n v="18"/>
    <n v="3924"/>
    <n v="4230"/>
    <n v="82386"/>
    <n v="89010"/>
    <n v="76140"/>
    <n v="70632"/>
    <n v="5508"/>
    <n v="275.40000000000003"/>
    <n v="5232.6000000000004"/>
  </r>
  <r>
    <n v="41213"/>
    <x v="8"/>
    <x v="4"/>
    <x v="9"/>
    <x v="0"/>
    <n v="1"/>
    <n v="2952"/>
    <n v="3150"/>
    <n v="10530"/>
    <n v="11250"/>
    <n v="3150"/>
    <n v="2952"/>
    <n v="198"/>
    <n v="9.9"/>
    <n v="188.1"/>
  </r>
  <r>
    <n v="41214"/>
    <x v="8"/>
    <x v="4"/>
    <x v="8"/>
    <x v="0"/>
    <n v="15"/>
    <n v="3042"/>
    <n v="3240"/>
    <n v="82368"/>
    <n v="87840"/>
    <n v="48600"/>
    <n v="45630"/>
    <n v="2970"/>
    <n v="148.5"/>
    <n v="2821.5"/>
  </r>
  <r>
    <n v="41214"/>
    <x v="2"/>
    <x v="1"/>
    <x v="13"/>
    <x v="1"/>
    <n v="4"/>
    <n v="3978"/>
    <n v="4230"/>
    <n v="74556"/>
    <n v="80370"/>
    <n v="16920"/>
    <n v="15912"/>
    <n v="1008"/>
    <n v="50.400000000000006"/>
    <n v="957.6"/>
  </r>
  <r>
    <n v="41214"/>
    <x v="6"/>
    <x v="2"/>
    <x v="5"/>
    <x v="0"/>
    <n v="16"/>
    <n v="2106"/>
    <n v="2250"/>
    <n v="75816"/>
    <n v="80730"/>
    <n v="36000"/>
    <n v="33696"/>
    <n v="2304"/>
    <n v="115.2"/>
    <n v="2188.8000000000002"/>
  </r>
  <r>
    <n v="41214"/>
    <x v="1"/>
    <x v="0"/>
    <x v="1"/>
    <x v="1"/>
    <n v="10"/>
    <n v="2034"/>
    <n v="2160"/>
    <n v="53730"/>
    <n v="58050"/>
    <n v="21600"/>
    <n v="20340"/>
    <n v="1260"/>
    <n v="63"/>
    <n v="1197"/>
  </r>
  <r>
    <n v="41215"/>
    <x v="3"/>
    <x v="1"/>
    <x v="2"/>
    <x v="0"/>
    <n v="21"/>
    <n v="4482"/>
    <n v="4770"/>
    <n v="99450"/>
    <n v="105750"/>
    <n v="100170"/>
    <n v="94122"/>
    <n v="6048"/>
    <n v="302.40000000000003"/>
    <n v="5745.6"/>
  </r>
  <r>
    <n v="41215"/>
    <x v="3"/>
    <x v="1"/>
    <x v="1"/>
    <x v="1"/>
    <n v="7"/>
    <n v="3726"/>
    <n v="3960"/>
    <n v="10746"/>
    <n v="11610"/>
    <n v="27720"/>
    <n v="26082"/>
    <n v="1638"/>
    <n v="81.900000000000006"/>
    <n v="1556.1"/>
  </r>
  <r>
    <n v="41215"/>
    <x v="1"/>
    <x v="0"/>
    <x v="16"/>
    <x v="0"/>
    <n v="22"/>
    <n v="2952"/>
    <n v="3150"/>
    <n v="60912"/>
    <n v="64800"/>
    <n v="69300"/>
    <n v="64944"/>
    <n v="4356"/>
    <n v="217.8"/>
    <n v="4138.2"/>
  </r>
  <r>
    <n v="41215"/>
    <x v="5"/>
    <x v="3"/>
    <x v="0"/>
    <x v="0"/>
    <n v="15"/>
    <n v="3384"/>
    <n v="3600"/>
    <n v="36612"/>
    <n v="38880"/>
    <n v="54000"/>
    <n v="50760"/>
    <n v="3240"/>
    <n v="162"/>
    <n v="3078"/>
  </r>
  <r>
    <n v="41216"/>
    <x v="3"/>
    <x v="1"/>
    <x v="11"/>
    <x v="0"/>
    <n v="7"/>
    <n v="3546"/>
    <n v="3780"/>
    <n v="85104"/>
    <n v="90720"/>
    <n v="26460"/>
    <n v="24822"/>
    <n v="1638"/>
    <n v="81.900000000000006"/>
    <n v="1556.1"/>
  </r>
  <r>
    <n v="41216"/>
    <x v="0"/>
    <x v="0"/>
    <x v="10"/>
    <x v="0"/>
    <n v="17"/>
    <n v="5148"/>
    <n v="5490"/>
    <n v="71712"/>
    <n v="76320"/>
    <n v="93330"/>
    <n v="87516"/>
    <n v="5814"/>
    <n v="290.7"/>
    <n v="5523.3"/>
  </r>
  <r>
    <n v="41216"/>
    <x v="1"/>
    <x v="0"/>
    <x v="9"/>
    <x v="0"/>
    <n v="20"/>
    <n v="2034"/>
    <n v="2160"/>
    <n v="23166"/>
    <n v="24750"/>
    <n v="43200"/>
    <n v="40680"/>
    <n v="2520"/>
    <n v="126"/>
    <n v="2394"/>
  </r>
  <r>
    <n v="41216"/>
    <x v="7"/>
    <x v="4"/>
    <x v="14"/>
    <x v="0"/>
    <n v="5"/>
    <n v="2196"/>
    <n v="2340"/>
    <n v="29520"/>
    <n v="31500"/>
    <n v="11700"/>
    <n v="10980"/>
    <n v="720"/>
    <n v="36"/>
    <n v="684"/>
  </r>
  <r>
    <n v="41217"/>
    <x v="6"/>
    <x v="2"/>
    <x v="13"/>
    <x v="1"/>
    <n v="14"/>
    <n v="3546"/>
    <n v="3780"/>
    <n v="74556"/>
    <n v="80370"/>
    <n v="52920"/>
    <n v="49644"/>
    <n v="3276"/>
    <n v="163.80000000000001"/>
    <n v="3112.2"/>
  </r>
  <r>
    <n v="41217"/>
    <x v="4"/>
    <x v="2"/>
    <x v="3"/>
    <x v="0"/>
    <n v="6"/>
    <n v="3546"/>
    <n v="3780"/>
    <n v="30744"/>
    <n v="32760"/>
    <n v="22680"/>
    <n v="21276"/>
    <n v="1404"/>
    <n v="70.2"/>
    <n v="1333.8"/>
  </r>
  <r>
    <n v="41217"/>
    <x v="4"/>
    <x v="2"/>
    <x v="14"/>
    <x v="0"/>
    <n v="22"/>
    <n v="7506"/>
    <n v="8100"/>
    <n v="11808"/>
    <n v="12600"/>
    <n v="178200"/>
    <n v="165132"/>
    <n v="13068"/>
    <n v="653.40000000000009"/>
    <n v="12414.6"/>
  </r>
  <r>
    <n v="41218"/>
    <x v="8"/>
    <x v="4"/>
    <x v="2"/>
    <x v="0"/>
    <n v="6"/>
    <n v="3924"/>
    <n v="4230"/>
    <n v="79560"/>
    <n v="84600"/>
    <n v="25380"/>
    <n v="23544"/>
    <n v="1836"/>
    <n v="91.800000000000011"/>
    <n v="1744.2"/>
  </r>
  <r>
    <n v="41218"/>
    <x v="2"/>
    <x v="1"/>
    <x v="2"/>
    <x v="0"/>
    <n v="6"/>
    <n v="4482"/>
    <n v="4770"/>
    <n v="39780"/>
    <n v="42300"/>
    <n v="28620"/>
    <n v="26892"/>
    <n v="1728"/>
    <n v="86.4"/>
    <n v="1641.6"/>
  </r>
  <r>
    <n v="41218"/>
    <x v="8"/>
    <x v="4"/>
    <x v="9"/>
    <x v="0"/>
    <n v="2"/>
    <n v="3546"/>
    <n v="3780"/>
    <n v="48438"/>
    <n v="51750"/>
    <n v="7560"/>
    <n v="7092"/>
    <n v="468"/>
    <n v="23.400000000000002"/>
    <n v="444.6"/>
  </r>
  <r>
    <n v="41218"/>
    <x v="7"/>
    <x v="4"/>
    <x v="8"/>
    <x v="0"/>
    <n v="24"/>
    <n v="3726"/>
    <n v="3960"/>
    <n v="87516"/>
    <n v="93330"/>
    <n v="95040"/>
    <n v="89424"/>
    <n v="5616"/>
    <n v="280.8"/>
    <n v="5335.2"/>
  </r>
  <r>
    <n v="41218"/>
    <x v="7"/>
    <x v="4"/>
    <x v="14"/>
    <x v="0"/>
    <n v="11"/>
    <n v="2106"/>
    <n v="2250"/>
    <n v="17712"/>
    <n v="18900"/>
    <n v="24750"/>
    <n v="23166"/>
    <n v="1584"/>
    <n v="79.2"/>
    <n v="1504.8"/>
  </r>
  <r>
    <n v="41219"/>
    <x v="8"/>
    <x v="4"/>
    <x v="7"/>
    <x v="0"/>
    <n v="10"/>
    <n v="3546"/>
    <n v="3780"/>
    <n v="43758"/>
    <n v="46530"/>
    <n v="37800"/>
    <n v="35460"/>
    <n v="2340"/>
    <n v="117"/>
    <n v="2223"/>
  </r>
  <r>
    <n v="41219"/>
    <x v="0"/>
    <x v="0"/>
    <x v="16"/>
    <x v="0"/>
    <n v="7"/>
    <n v="3384"/>
    <n v="3600"/>
    <n v="10152"/>
    <n v="10800"/>
    <n v="25200"/>
    <n v="23688"/>
    <n v="1512"/>
    <n v="75.600000000000009"/>
    <n v="1436.4"/>
  </r>
  <r>
    <n v="41219"/>
    <x v="0"/>
    <x v="0"/>
    <x v="13"/>
    <x v="1"/>
    <n v="22"/>
    <n v="2106"/>
    <n v="2250"/>
    <n v="78480"/>
    <n v="84600"/>
    <n v="49500"/>
    <n v="46332"/>
    <n v="3168"/>
    <n v="158.4"/>
    <n v="3009.6"/>
  </r>
  <r>
    <n v="41220"/>
    <x v="2"/>
    <x v="1"/>
    <x v="2"/>
    <x v="0"/>
    <n v="7"/>
    <n v="3924"/>
    <n v="4230"/>
    <n v="59670"/>
    <n v="63450"/>
    <n v="29610"/>
    <n v="27468"/>
    <n v="2142"/>
    <n v="107.10000000000001"/>
    <n v="2034.9"/>
  </r>
  <r>
    <n v="41220"/>
    <x v="4"/>
    <x v="2"/>
    <x v="8"/>
    <x v="0"/>
    <n v="18"/>
    <n v="3582"/>
    <n v="3870"/>
    <n v="46332"/>
    <n v="49410"/>
    <n v="69660"/>
    <n v="64476"/>
    <n v="5184"/>
    <n v="259.2"/>
    <n v="4924.8"/>
  </r>
  <r>
    <n v="41221"/>
    <x v="7"/>
    <x v="4"/>
    <x v="11"/>
    <x v="0"/>
    <n v="12"/>
    <n v="3582"/>
    <n v="3870"/>
    <n v="85104"/>
    <n v="90720"/>
    <n v="46440"/>
    <n v="42984"/>
    <n v="3456"/>
    <n v="172.8"/>
    <n v="3283.2"/>
  </r>
  <r>
    <n v="41221"/>
    <x v="2"/>
    <x v="1"/>
    <x v="11"/>
    <x v="0"/>
    <n v="19"/>
    <n v="3726"/>
    <n v="3960"/>
    <n v="14184"/>
    <n v="15120"/>
    <n v="75240"/>
    <n v="70794"/>
    <n v="4446"/>
    <n v="222.3"/>
    <n v="4223.7"/>
  </r>
  <r>
    <n v="41221"/>
    <x v="1"/>
    <x v="0"/>
    <x v="16"/>
    <x v="0"/>
    <n v="23"/>
    <n v="3582"/>
    <n v="3870"/>
    <n v="16920"/>
    <n v="18000"/>
    <n v="89010"/>
    <n v="82386"/>
    <n v="6624"/>
    <n v="331.20000000000005"/>
    <n v="6292.8"/>
  </r>
  <r>
    <n v="41221"/>
    <x v="3"/>
    <x v="1"/>
    <x v="15"/>
    <x v="1"/>
    <n v="3"/>
    <n v="2952"/>
    <n v="3150"/>
    <n v="67554"/>
    <n v="72900"/>
    <n v="9450"/>
    <n v="8856"/>
    <n v="594"/>
    <n v="29.700000000000003"/>
    <n v="564.29999999999995"/>
  </r>
  <r>
    <n v="41221"/>
    <x v="6"/>
    <x v="2"/>
    <x v="14"/>
    <x v="0"/>
    <n v="24"/>
    <n v="3978"/>
    <n v="4230"/>
    <n v="73800"/>
    <n v="78750"/>
    <n v="101520"/>
    <n v="95472"/>
    <n v="6048"/>
    <n v="302.40000000000003"/>
    <n v="5745.6"/>
  </r>
  <r>
    <n v="41221"/>
    <x v="6"/>
    <x v="2"/>
    <x v="4"/>
    <x v="0"/>
    <n v="25"/>
    <n v="2034"/>
    <n v="2160"/>
    <n v="54756"/>
    <n v="58320"/>
    <n v="54000"/>
    <n v="50850"/>
    <n v="3150"/>
    <n v="157.5"/>
    <n v="2992.5"/>
  </r>
  <r>
    <n v="41222"/>
    <x v="6"/>
    <x v="2"/>
    <x v="8"/>
    <x v="0"/>
    <n v="5"/>
    <n v="3924"/>
    <n v="4230"/>
    <n v="92664"/>
    <n v="98820"/>
    <n v="21150"/>
    <n v="19620"/>
    <n v="1530"/>
    <n v="76.5"/>
    <n v="1453.5"/>
  </r>
  <r>
    <n v="41222"/>
    <x v="8"/>
    <x v="4"/>
    <x v="7"/>
    <x v="0"/>
    <n v="2"/>
    <n v="5832"/>
    <n v="6210"/>
    <n v="67626"/>
    <n v="71910"/>
    <n v="12420"/>
    <n v="11664"/>
    <n v="756"/>
    <n v="37.800000000000004"/>
    <n v="718.2"/>
  </r>
  <r>
    <n v="41223"/>
    <x v="1"/>
    <x v="0"/>
    <x v="4"/>
    <x v="0"/>
    <n v="14"/>
    <n v="3546"/>
    <n v="3780"/>
    <n v="45630"/>
    <n v="48600"/>
    <n v="52920"/>
    <n v="49644"/>
    <n v="3276"/>
    <n v="163.80000000000001"/>
    <n v="3112.2"/>
  </r>
  <r>
    <n v="41223"/>
    <x v="6"/>
    <x v="2"/>
    <x v="6"/>
    <x v="0"/>
    <n v="6"/>
    <n v="2034"/>
    <n v="2160"/>
    <n v="63828"/>
    <n v="68040"/>
    <n v="12960"/>
    <n v="12204"/>
    <n v="756"/>
    <n v="37.800000000000004"/>
    <n v="718.2"/>
  </r>
  <r>
    <n v="41223"/>
    <x v="0"/>
    <x v="0"/>
    <x v="6"/>
    <x v="0"/>
    <n v="13"/>
    <n v="2034"/>
    <n v="2160"/>
    <n v="3546"/>
    <n v="3780"/>
    <n v="28080"/>
    <n v="26442"/>
    <n v="1638"/>
    <n v="81.900000000000006"/>
    <n v="1556.1"/>
  </r>
  <r>
    <n v="41223"/>
    <x v="6"/>
    <x v="2"/>
    <x v="9"/>
    <x v="0"/>
    <n v="4"/>
    <n v="3042"/>
    <n v="3240"/>
    <n v="50544"/>
    <n v="54000"/>
    <n v="12960"/>
    <n v="12168"/>
    <n v="792"/>
    <n v="39.6"/>
    <n v="752.4"/>
  </r>
  <r>
    <n v="41223"/>
    <x v="7"/>
    <x v="4"/>
    <x v="10"/>
    <x v="0"/>
    <n v="21"/>
    <n v="3042"/>
    <n v="3240"/>
    <n v="8964"/>
    <n v="9540"/>
    <n v="68040"/>
    <n v="63882"/>
    <n v="4158"/>
    <n v="207.9"/>
    <n v="3950.1"/>
  </r>
  <r>
    <n v="41224"/>
    <x v="9"/>
    <x v="3"/>
    <x v="10"/>
    <x v="0"/>
    <n v="16"/>
    <n v="3726"/>
    <n v="3960"/>
    <n v="71712"/>
    <n v="76320"/>
    <n v="63360"/>
    <n v="59616"/>
    <n v="3744"/>
    <n v="187.20000000000002"/>
    <n v="3556.8"/>
  </r>
  <r>
    <n v="41224"/>
    <x v="0"/>
    <x v="0"/>
    <x v="2"/>
    <x v="0"/>
    <n v="10"/>
    <n v="2196"/>
    <n v="2340"/>
    <n v="71604"/>
    <n v="76140"/>
    <n v="23400"/>
    <n v="21960"/>
    <n v="1440"/>
    <n v="72"/>
    <n v="1368"/>
  </r>
  <r>
    <n v="41224"/>
    <x v="9"/>
    <x v="3"/>
    <x v="0"/>
    <x v="0"/>
    <n v="3"/>
    <n v="4482"/>
    <n v="4770"/>
    <n v="10170"/>
    <n v="10800"/>
    <n v="14310"/>
    <n v="13446"/>
    <n v="864"/>
    <n v="43.2"/>
    <n v="820.8"/>
  </r>
  <r>
    <n v="41224"/>
    <x v="5"/>
    <x v="3"/>
    <x v="11"/>
    <x v="0"/>
    <n v="1"/>
    <n v="5148"/>
    <n v="5490"/>
    <n v="35460"/>
    <n v="37800"/>
    <n v="5490"/>
    <n v="5148"/>
    <n v="342"/>
    <n v="17.100000000000001"/>
    <n v="324.89999999999998"/>
  </r>
  <r>
    <n v="41224"/>
    <x v="7"/>
    <x v="4"/>
    <x v="8"/>
    <x v="0"/>
    <n v="13"/>
    <n v="3978"/>
    <n v="4230"/>
    <n v="36036"/>
    <n v="38430"/>
    <n v="54990"/>
    <n v="51714"/>
    <n v="3276"/>
    <n v="163.80000000000001"/>
    <n v="3112.2"/>
  </r>
  <r>
    <n v="41226"/>
    <x v="7"/>
    <x v="4"/>
    <x v="12"/>
    <x v="0"/>
    <n v="15"/>
    <n v="2106"/>
    <n v="2250"/>
    <n v="78246"/>
    <n v="83160"/>
    <n v="33750"/>
    <n v="31590"/>
    <n v="2160"/>
    <n v="108"/>
    <n v="2052"/>
  </r>
  <r>
    <n v="41226"/>
    <x v="2"/>
    <x v="1"/>
    <x v="8"/>
    <x v="0"/>
    <n v="5"/>
    <n v="3978"/>
    <n v="4230"/>
    <n v="108108"/>
    <n v="115290"/>
    <n v="21150"/>
    <n v="19890"/>
    <n v="1260"/>
    <n v="63"/>
    <n v="1197"/>
  </r>
  <r>
    <n v="41226"/>
    <x v="2"/>
    <x v="1"/>
    <x v="9"/>
    <x v="0"/>
    <n v="25"/>
    <n v="2034"/>
    <n v="2160"/>
    <n v="8424"/>
    <n v="9000"/>
    <n v="54000"/>
    <n v="50850"/>
    <n v="3150"/>
    <n v="157.5"/>
    <n v="2992.5"/>
  </r>
  <r>
    <n v="41226"/>
    <x v="2"/>
    <x v="1"/>
    <x v="8"/>
    <x v="0"/>
    <n v="8"/>
    <n v="2034"/>
    <n v="2160"/>
    <n v="113256"/>
    <n v="120780"/>
    <n v="17280"/>
    <n v="16272"/>
    <n v="1008"/>
    <n v="50.400000000000006"/>
    <n v="957.6"/>
  </r>
  <r>
    <n v="41226"/>
    <x v="6"/>
    <x v="2"/>
    <x v="7"/>
    <x v="0"/>
    <n v="21"/>
    <n v="3582"/>
    <n v="3870"/>
    <n v="59670"/>
    <n v="63450"/>
    <n v="81270"/>
    <n v="75222"/>
    <n v="6048"/>
    <n v="302.40000000000003"/>
    <n v="5745.6"/>
  </r>
  <r>
    <n v="41227"/>
    <x v="1"/>
    <x v="0"/>
    <x v="3"/>
    <x v="0"/>
    <n v="16"/>
    <n v="3978"/>
    <n v="4230"/>
    <n v="54900"/>
    <n v="58500"/>
    <n v="67680"/>
    <n v="63648"/>
    <n v="4032"/>
    <n v="201.60000000000002"/>
    <n v="3830.4"/>
  </r>
  <r>
    <n v="41227"/>
    <x v="7"/>
    <x v="4"/>
    <x v="9"/>
    <x v="0"/>
    <n v="23"/>
    <n v="2196"/>
    <n v="2340"/>
    <n v="6318"/>
    <n v="6750"/>
    <n v="53820"/>
    <n v="50508"/>
    <n v="3312"/>
    <n v="165.60000000000002"/>
    <n v="3146.4"/>
  </r>
  <r>
    <n v="41227"/>
    <x v="7"/>
    <x v="4"/>
    <x v="7"/>
    <x v="0"/>
    <n v="22"/>
    <n v="3978"/>
    <n v="4230"/>
    <n v="91494"/>
    <n v="97290"/>
    <n v="93060"/>
    <n v="87516"/>
    <n v="5544"/>
    <n v="277.2"/>
    <n v="5266.8"/>
  </r>
  <r>
    <n v="41228"/>
    <x v="9"/>
    <x v="3"/>
    <x v="4"/>
    <x v="0"/>
    <n v="13"/>
    <n v="3978"/>
    <n v="4230"/>
    <n v="30420"/>
    <n v="32400"/>
    <n v="54990"/>
    <n v="51714"/>
    <n v="3276"/>
    <n v="163.80000000000001"/>
    <n v="3112.2"/>
  </r>
  <r>
    <n v="41228"/>
    <x v="4"/>
    <x v="2"/>
    <x v="5"/>
    <x v="0"/>
    <n v="27"/>
    <n v="3042"/>
    <n v="3240"/>
    <n v="75816"/>
    <n v="80730"/>
    <n v="87480"/>
    <n v="82134"/>
    <n v="5346"/>
    <n v="267.3"/>
    <n v="5078.7"/>
  </r>
  <r>
    <n v="41231"/>
    <x v="5"/>
    <x v="3"/>
    <x v="10"/>
    <x v="0"/>
    <n v="27"/>
    <n v="3978"/>
    <n v="4230"/>
    <n v="58266"/>
    <n v="62010"/>
    <n v="114210"/>
    <n v="107406"/>
    <n v="6804"/>
    <n v="340.20000000000005"/>
    <n v="6463.8"/>
  </r>
  <r>
    <n v="41231"/>
    <x v="4"/>
    <x v="2"/>
    <x v="5"/>
    <x v="0"/>
    <n v="27"/>
    <n v="3978"/>
    <n v="4230"/>
    <n v="40824"/>
    <n v="43470"/>
    <n v="114210"/>
    <n v="107406"/>
    <n v="6804"/>
    <n v="340.20000000000005"/>
    <n v="6463.8"/>
  </r>
  <r>
    <n v="41231"/>
    <x v="1"/>
    <x v="0"/>
    <x v="2"/>
    <x v="0"/>
    <n v="27"/>
    <n v="5832"/>
    <n v="6210"/>
    <n v="23868"/>
    <n v="25380"/>
    <n v="167670"/>
    <n v="157464"/>
    <n v="10206"/>
    <n v="510.3"/>
    <n v="9695.7000000000007"/>
  </r>
  <r>
    <n v="41232"/>
    <x v="1"/>
    <x v="0"/>
    <x v="6"/>
    <x v="0"/>
    <n v="27"/>
    <n v="2196"/>
    <n v="2340"/>
    <n v="78012"/>
    <n v="83160"/>
    <n v="63180"/>
    <n v="59292"/>
    <n v="3888"/>
    <n v="194.4"/>
    <n v="3693.6"/>
  </r>
  <r>
    <n v="41232"/>
    <x v="0"/>
    <x v="0"/>
    <x v="7"/>
    <x v="0"/>
    <n v="27"/>
    <n v="3546"/>
    <n v="3780"/>
    <n v="79560"/>
    <n v="84600"/>
    <n v="102060"/>
    <n v="95742"/>
    <n v="6318"/>
    <n v="315.90000000000003"/>
    <n v="6002.1"/>
  </r>
  <r>
    <n v="41232"/>
    <x v="2"/>
    <x v="1"/>
    <x v="7"/>
    <x v="0"/>
    <n v="12"/>
    <n v="3582"/>
    <n v="3870"/>
    <n v="55692"/>
    <n v="59220"/>
    <n v="46440"/>
    <n v="42984"/>
    <n v="3456"/>
    <n v="172.8"/>
    <n v="3283.2"/>
  </r>
  <r>
    <n v="41233"/>
    <x v="3"/>
    <x v="1"/>
    <x v="16"/>
    <x v="0"/>
    <n v="18"/>
    <n v="3978"/>
    <n v="4230"/>
    <n v="20304"/>
    <n v="21600"/>
    <n v="76140"/>
    <n v="71604"/>
    <n v="4536"/>
    <n v="226.8"/>
    <n v="4309.2"/>
  </r>
  <r>
    <n v="41233"/>
    <x v="0"/>
    <x v="0"/>
    <x v="13"/>
    <x v="1"/>
    <n v="8"/>
    <n v="3978"/>
    <n v="4230"/>
    <n v="54936"/>
    <n v="59220"/>
    <n v="33840"/>
    <n v="31824"/>
    <n v="2016"/>
    <n v="100.80000000000001"/>
    <n v="1915.2"/>
  </r>
  <r>
    <n v="41233"/>
    <x v="2"/>
    <x v="1"/>
    <x v="7"/>
    <x v="0"/>
    <n v="21"/>
    <n v="2034"/>
    <n v="2160"/>
    <n v="15912"/>
    <n v="16920"/>
    <n v="45360"/>
    <n v="42714"/>
    <n v="2646"/>
    <n v="132.30000000000001"/>
    <n v="2513.6999999999998"/>
  </r>
  <r>
    <n v="41233"/>
    <x v="0"/>
    <x v="0"/>
    <x v="11"/>
    <x v="0"/>
    <n v="25"/>
    <n v="3042"/>
    <n v="3240"/>
    <n v="67374"/>
    <n v="71820"/>
    <n v="81000"/>
    <n v="76050"/>
    <n v="4950"/>
    <n v="247.5"/>
    <n v="4702.5"/>
  </r>
  <r>
    <n v="41234"/>
    <x v="5"/>
    <x v="3"/>
    <x v="9"/>
    <x v="0"/>
    <n v="12"/>
    <n v="5148"/>
    <n v="5490"/>
    <n v="44226"/>
    <n v="47250"/>
    <n v="65880"/>
    <n v="61776"/>
    <n v="4104"/>
    <n v="205.20000000000002"/>
    <n v="3898.8"/>
  </r>
  <r>
    <n v="41234"/>
    <x v="8"/>
    <x v="4"/>
    <x v="5"/>
    <x v="0"/>
    <n v="9"/>
    <n v="2106"/>
    <n v="2250"/>
    <n v="46656"/>
    <n v="49680"/>
    <n v="20250"/>
    <n v="18954"/>
    <n v="1296"/>
    <n v="64.8"/>
    <n v="1231.2"/>
  </r>
  <r>
    <n v="41234"/>
    <x v="7"/>
    <x v="4"/>
    <x v="4"/>
    <x v="0"/>
    <n v="23"/>
    <n v="4482"/>
    <n v="4770"/>
    <n v="3042"/>
    <n v="3240"/>
    <n v="109710"/>
    <n v="103086"/>
    <n v="6624"/>
    <n v="331.20000000000005"/>
    <n v="6292.8"/>
  </r>
  <r>
    <n v="41235"/>
    <x v="4"/>
    <x v="2"/>
    <x v="7"/>
    <x v="0"/>
    <n v="23"/>
    <n v="3546"/>
    <n v="3780"/>
    <n v="7956"/>
    <n v="8460"/>
    <n v="86940"/>
    <n v="81558"/>
    <n v="5382"/>
    <n v="269.10000000000002"/>
    <n v="5112.8999999999996"/>
  </r>
  <r>
    <n v="41235"/>
    <x v="3"/>
    <x v="1"/>
    <x v="1"/>
    <x v="1"/>
    <n v="20"/>
    <n v="4482"/>
    <n v="4770"/>
    <n v="25074"/>
    <n v="27090"/>
    <n v="95400"/>
    <n v="89640"/>
    <n v="5760"/>
    <n v="288"/>
    <n v="5472"/>
  </r>
  <r>
    <n v="41235"/>
    <x v="4"/>
    <x v="2"/>
    <x v="0"/>
    <x v="0"/>
    <n v="25"/>
    <n v="4482"/>
    <n v="4770"/>
    <n v="50850"/>
    <n v="54000"/>
    <n v="119250"/>
    <n v="112050"/>
    <n v="7200"/>
    <n v="360"/>
    <n v="6840"/>
  </r>
  <r>
    <n v="41236"/>
    <x v="5"/>
    <x v="3"/>
    <x v="14"/>
    <x v="0"/>
    <n v="4"/>
    <n v="2034"/>
    <n v="2160"/>
    <n v="41328"/>
    <n v="44100"/>
    <n v="8640"/>
    <n v="8136"/>
    <n v="504"/>
    <n v="25.200000000000003"/>
    <n v="478.8"/>
  </r>
  <r>
    <n v="41237"/>
    <x v="5"/>
    <x v="3"/>
    <x v="10"/>
    <x v="0"/>
    <n v="24"/>
    <n v="3978"/>
    <n v="4230"/>
    <n v="107568"/>
    <n v="114480"/>
    <n v="101520"/>
    <n v="95472"/>
    <n v="6048"/>
    <n v="302.40000000000003"/>
    <n v="5745.6"/>
  </r>
  <r>
    <n v="41237"/>
    <x v="1"/>
    <x v="0"/>
    <x v="4"/>
    <x v="0"/>
    <n v="24"/>
    <n v="5832"/>
    <n v="6210"/>
    <n v="33462"/>
    <n v="35640"/>
    <n v="149040"/>
    <n v="139968"/>
    <n v="9072"/>
    <n v="453.6"/>
    <n v="8618.4"/>
  </r>
  <r>
    <n v="41237"/>
    <x v="6"/>
    <x v="2"/>
    <x v="1"/>
    <x v="1"/>
    <n v="16"/>
    <n v="3978"/>
    <n v="4230"/>
    <n v="85968"/>
    <n v="92880"/>
    <n v="67680"/>
    <n v="63648"/>
    <n v="4032"/>
    <n v="201.60000000000002"/>
    <n v="3830.4"/>
  </r>
  <r>
    <n v="41237"/>
    <x v="0"/>
    <x v="0"/>
    <x v="12"/>
    <x v="0"/>
    <n v="6"/>
    <n v="3978"/>
    <n v="4230"/>
    <n v="89424"/>
    <n v="95040"/>
    <n v="25380"/>
    <n v="23868"/>
    <n v="1512"/>
    <n v="75.600000000000009"/>
    <n v="1436.4"/>
  </r>
  <r>
    <n v="41238"/>
    <x v="3"/>
    <x v="1"/>
    <x v="10"/>
    <x v="0"/>
    <n v="4"/>
    <n v="5148"/>
    <n v="5490"/>
    <n v="8964"/>
    <n v="9540"/>
    <n v="21960"/>
    <n v="20592"/>
    <n v="1368"/>
    <n v="68.400000000000006"/>
    <n v="1299.5999999999999"/>
  </r>
  <r>
    <n v="41238"/>
    <x v="5"/>
    <x v="3"/>
    <x v="8"/>
    <x v="0"/>
    <n v="24"/>
    <n v="5832"/>
    <n v="6210"/>
    <n v="87516"/>
    <n v="93330"/>
    <n v="149040"/>
    <n v="139968"/>
    <n v="9072"/>
    <n v="453.6"/>
    <n v="8618.4"/>
  </r>
  <r>
    <n v="41239"/>
    <x v="6"/>
    <x v="2"/>
    <x v="11"/>
    <x v="0"/>
    <n v="21"/>
    <n v="2034"/>
    <n v="2160"/>
    <n v="53190"/>
    <n v="56700"/>
    <n v="45360"/>
    <n v="42714"/>
    <n v="2646"/>
    <n v="132.30000000000001"/>
    <n v="2513.6999999999998"/>
  </r>
  <r>
    <n v="41239"/>
    <x v="1"/>
    <x v="0"/>
    <x v="4"/>
    <x v="0"/>
    <n v="13"/>
    <n v="5832"/>
    <n v="6210"/>
    <n v="36504"/>
    <n v="38880"/>
    <n v="80730"/>
    <n v="75816"/>
    <n v="4914"/>
    <n v="245.70000000000002"/>
    <n v="4668.3"/>
  </r>
  <r>
    <n v="41239"/>
    <x v="3"/>
    <x v="1"/>
    <x v="0"/>
    <x v="0"/>
    <n v="2"/>
    <n v="3546"/>
    <n v="3780"/>
    <n v="48816"/>
    <n v="51840"/>
    <n v="7560"/>
    <n v="7092"/>
    <n v="468"/>
    <n v="23.400000000000002"/>
    <n v="444.6"/>
  </r>
  <r>
    <n v="41239"/>
    <x v="2"/>
    <x v="1"/>
    <x v="15"/>
    <x v="1"/>
    <n v="20"/>
    <n v="3726"/>
    <n v="3960"/>
    <n v="135108"/>
    <n v="145800"/>
    <n v="79200"/>
    <n v="74520"/>
    <n v="4680"/>
    <n v="234"/>
    <n v="4446"/>
  </r>
  <r>
    <n v="41240"/>
    <x v="1"/>
    <x v="0"/>
    <x v="7"/>
    <x v="0"/>
    <n v="21"/>
    <n v="3978"/>
    <n v="4230"/>
    <n v="75582"/>
    <n v="80370"/>
    <n v="88830"/>
    <n v="83538"/>
    <n v="5292"/>
    <n v="264.60000000000002"/>
    <n v="5027.3999999999996"/>
  </r>
  <r>
    <n v="41240"/>
    <x v="7"/>
    <x v="4"/>
    <x v="1"/>
    <x v="1"/>
    <n v="12"/>
    <n v="3042"/>
    <n v="3240"/>
    <n v="89550"/>
    <n v="96750"/>
    <n v="38880"/>
    <n v="36504"/>
    <n v="2376"/>
    <n v="118.80000000000001"/>
    <n v="2257.1999999999998"/>
  </r>
  <r>
    <n v="41240"/>
    <x v="8"/>
    <x v="4"/>
    <x v="16"/>
    <x v="0"/>
    <n v="23"/>
    <n v="3546"/>
    <n v="3780"/>
    <n v="47376"/>
    <n v="50400"/>
    <n v="86940"/>
    <n v="81558"/>
    <n v="5382"/>
    <n v="269.10000000000002"/>
    <n v="5112.8999999999996"/>
  </r>
  <r>
    <n v="41240"/>
    <x v="6"/>
    <x v="2"/>
    <x v="7"/>
    <x v="0"/>
    <n v="23"/>
    <n v="4482"/>
    <n v="4770"/>
    <n v="19890"/>
    <n v="21150"/>
    <n v="109710"/>
    <n v="103086"/>
    <n v="6624"/>
    <n v="331.20000000000005"/>
    <n v="6292.8"/>
  </r>
  <r>
    <n v="41240"/>
    <x v="3"/>
    <x v="1"/>
    <x v="14"/>
    <x v="0"/>
    <n v="24"/>
    <n v="3924"/>
    <n v="4230"/>
    <n v="5904"/>
    <n v="6300"/>
    <n v="101520"/>
    <n v="94176"/>
    <n v="7344"/>
    <n v="367.20000000000005"/>
    <n v="6976.8"/>
  </r>
  <r>
    <n v="41241"/>
    <x v="6"/>
    <x v="2"/>
    <x v="8"/>
    <x v="0"/>
    <n v="25"/>
    <n v="2952"/>
    <n v="3150"/>
    <n v="15444"/>
    <n v="16470"/>
    <n v="78750"/>
    <n v="73800"/>
    <n v="4950"/>
    <n v="247.5"/>
    <n v="4702.5"/>
  </r>
  <r>
    <n v="41242"/>
    <x v="9"/>
    <x v="3"/>
    <x v="6"/>
    <x v="0"/>
    <n v="17"/>
    <n v="3726"/>
    <n v="3960"/>
    <n v="56736"/>
    <n v="60480"/>
    <n v="67320"/>
    <n v="63342"/>
    <n v="3978"/>
    <n v="198.9"/>
    <n v="3779.1"/>
  </r>
  <r>
    <n v="41242"/>
    <x v="2"/>
    <x v="1"/>
    <x v="5"/>
    <x v="0"/>
    <n v="21"/>
    <n v="3978"/>
    <n v="4230"/>
    <n v="145800"/>
    <n v="155250"/>
    <n v="88830"/>
    <n v="83538"/>
    <n v="5292"/>
    <n v="264.60000000000002"/>
    <n v="5027.3999999999996"/>
  </r>
  <r>
    <n v="41242"/>
    <x v="6"/>
    <x v="2"/>
    <x v="6"/>
    <x v="0"/>
    <n v="9"/>
    <n v="3726"/>
    <n v="3960"/>
    <n v="7092"/>
    <n v="7560"/>
    <n v="35640"/>
    <n v="33534"/>
    <n v="2106"/>
    <n v="105.30000000000001"/>
    <n v="2000.7"/>
  </r>
  <r>
    <n v="41242"/>
    <x v="6"/>
    <x v="2"/>
    <x v="7"/>
    <x v="0"/>
    <n v="11"/>
    <n v="4482"/>
    <n v="4770"/>
    <n v="7956"/>
    <n v="8460"/>
    <n v="52470"/>
    <n v="49302"/>
    <n v="3168"/>
    <n v="158.4"/>
    <n v="3009.6"/>
  </r>
  <r>
    <n v="41243"/>
    <x v="9"/>
    <x v="3"/>
    <x v="12"/>
    <x v="0"/>
    <n v="4"/>
    <n v="3582"/>
    <n v="3870"/>
    <n v="93150"/>
    <n v="99000"/>
    <n v="15480"/>
    <n v="14328"/>
    <n v="1152"/>
    <n v="57.6"/>
    <n v="1094.4000000000001"/>
  </r>
  <r>
    <n v="41243"/>
    <x v="8"/>
    <x v="4"/>
    <x v="15"/>
    <x v="1"/>
    <n v="22"/>
    <n v="4482"/>
    <n v="4770"/>
    <n v="165132"/>
    <n v="178200"/>
    <n v="104940"/>
    <n v="98604"/>
    <n v="6336"/>
    <n v="316.8"/>
    <n v="6019.2"/>
  </r>
  <r>
    <n v="41243"/>
    <x v="8"/>
    <x v="4"/>
    <x v="14"/>
    <x v="0"/>
    <n v="15"/>
    <n v="3924"/>
    <n v="4230"/>
    <n v="2952"/>
    <n v="3150"/>
    <n v="63450"/>
    <n v="58860"/>
    <n v="4590"/>
    <n v="229.5"/>
    <n v="4360.5"/>
  </r>
  <r>
    <n v="41243"/>
    <x v="1"/>
    <x v="0"/>
    <x v="11"/>
    <x v="0"/>
    <n v="23"/>
    <n v="7506"/>
    <n v="8100"/>
    <n v="35460"/>
    <n v="37800"/>
    <n v="186300"/>
    <n v="172638"/>
    <n v="13662"/>
    <n v="683.1"/>
    <n v="12978.9"/>
  </r>
  <r>
    <n v="41244"/>
    <x v="9"/>
    <x v="3"/>
    <x v="12"/>
    <x v="0"/>
    <n v="9"/>
    <n v="3546"/>
    <n v="3780"/>
    <n v="48438"/>
    <n v="51480"/>
    <n v="34020"/>
    <n v="31914"/>
    <n v="2106"/>
    <n v="105.30000000000001"/>
    <n v="2000.7"/>
  </r>
  <r>
    <n v="41244"/>
    <x v="6"/>
    <x v="2"/>
    <x v="3"/>
    <x v="0"/>
    <n v="7"/>
    <n v="3042"/>
    <n v="3240"/>
    <n v="2196"/>
    <n v="2340"/>
    <n v="22680"/>
    <n v="21294"/>
    <n v="1386"/>
    <n v="69.3"/>
    <n v="1316.7"/>
  </r>
  <r>
    <n v="41245"/>
    <x v="4"/>
    <x v="2"/>
    <x v="15"/>
    <x v="1"/>
    <n v="25"/>
    <n v="3042"/>
    <n v="3240"/>
    <n v="157626"/>
    <n v="170100"/>
    <n v="81000"/>
    <n v="76050"/>
    <n v="4950"/>
    <n v="247.5"/>
    <n v="4702.5"/>
  </r>
  <r>
    <n v="41245"/>
    <x v="4"/>
    <x v="2"/>
    <x v="0"/>
    <x v="0"/>
    <n v="10"/>
    <n v="3978"/>
    <n v="4230"/>
    <n v="18306"/>
    <n v="19440"/>
    <n v="42300"/>
    <n v="39780"/>
    <n v="2520"/>
    <n v="126"/>
    <n v="2394"/>
  </r>
  <r>
    <n v="41246"/>
    <x v="1"/>
    <x v="0"/>
    <x v="11"/>
    <x v="0"/>
    <n v="8"/>
    <n v="5148"/>
    <n v="5490"/>
    <n v="7092"/>
    <n v="7560"/>
    <n v="43920"/>
    <n v="41184"/>
    <n v="2736"/>
    <n v="136.80000000000001"/>
    <n v="2599.1999999999998"/>
  </r>
  <r>
    <n v="41247"/>
    <x v="1"/>
    <x v="0"/>
    <x v="13"/>
    <x v="1"/>
    <n v="18"/>
    <n v="3042"/>
    <n v="3240"/>
    <n v="43164"/>
    <n v="46530"/>
    <n v="58320"/>
    <n v="54756"/>
    <n v="3564"/>
    <n v="178.20000000000002"/>
    <n v="3385.8"/>
  </r>
  <r>
    <n v="41247"/>
    <x v="4"/>
    <x v="2"/>
    <x v="8"/>
    <x v="0"/>
    <n v="8"/>
    <n v="5148"/>
    <n v="5490"/>
    <n v="56628"/>
    <n v="60390"/>
    <n v="43920"/>
    <n v="41184"/>
    <n v="2736"/>
    <n v="136.80000000000001"/>
    <n v="2599.1999999999998"/>
  </r>
  <r>
    <n v="41247"/>
    <x v="8"/>
    <x v="4"/>
    <x v="0"/>
    <x v="0"/>
    <n v="25"/>
    <n v="7506"/>
    <n v="8100"/>
    <n v="4068"/>
    <n v="4320"/>
    <n v="202500"/>
    <n v="187650"/>
    <n v="14850"/>
    <n v="742.5"/>
    <n v="14107.5"/>
  </r>
  <r>
    <n v="41248"/>
    <x v="2"/>
    <x v="1"/>
    <x v="9"/>
    <x v="0"/>
    <n v="7"/>
    <n v="3042"/>
    <n v="3240"/>
    <n v="46332"/>
    <n v="49500"/>
    <n v="22680"/>
    <n v="21294"/>
    <n v="1386"/>
    <n v="69.3"/>
    <n v="1316.7"/>
  </r>
  <r>
    <n v="41248"/>
    <x v="5"/>
    <x v="3"/>
    <x v="1"/>
    <x v="1"/>
    <n v="17"/>
    <n v="3978"/>
    <n v="4230"/>
    <n v="17910"/>
    <n v="19350"/>
    <n v="71910"/>
    <n v="67626"/>
    <n v="4284"/>
    <n v="214.20000000000002"/>
    <n v="4069.8"/>
  </r>
  <r>
    <n v="41248"/>
    <x v="6"/>
    <x v="2"/>
    <x v="13"/>
    <x v="1"/>
    <n v="3"/>
    <n v="2952"/>
    <n v="3150"/>
    <n v="47088"/>
    <n v="50760"/>
    <n v="9450"/>
    <n v="8856"/>
    <n v="594"/>
    <n v="29.700000000000003"/>
    <n v="564.29999999999995"/>
  </r>
  <r>
    <n v="41248"/>
    <x v="0"/>
    <x v="0"/>
    <x v="13"/>
    <x v="1"/>
    <n v="13"/>
    <n v="2034"/>
    <n v="2160"/>
    <n v="66708"/>
    <n v="71910"/>
    <n v="28080"/>
    <n v="26442"/>
    <n v="1638"/>
    <n v="81.900000000000006"/>
    <n v="1556.1"/>
  </r>
  <r>
    <n v="41249"/>
    <x v="1"/>
    <x v="0"/>
    <x v="12"/>
    <x v="0"/>
    <n v="17"/>
    <n v="3582"/>
    <n v="3870"/>
    <n v="85698"/>
    <n v="91080"/>
    <n v="65790"/>
    <n v="60894"/>
    <n v="4896"/>
    <n v="244.8"/>
    <n v="4651.2"/>
  </r>
  <r>
    <n v="41250"/>
    <x v="0"/>
    <x v="0"/>
    <x v="5"/>
    <x v="0"/>
    <n v="22"/>
    <n v="3978"/>
    <n v="4230"/>
    <n v="75816"/>
    <n v="80730"/>
    <n v="93060"/>
    <n v="87516"/>
    <n v="5544"/>
    <n v="277.2"/>
    <n v="5266.8"/>
  </r>
  <r>
    <n v="41250"/>
    <x v="1"/>
    <x v="0"/>
    <x v="1"/>
    <x v="1"/>
    <n v="23"/>
    <n v="2196"/>
    <n v="2340"/>
    <n v="14328"/>
    <n v="15480"/>
    <n v="53820"/>
    <n v="50508"/>
    <n v="3312"/>
    <n v="165.60000000000002"/>
    <n v="3146.4"/>
  </r>
  <r>
    <n v="41250"/>
    <x v="0"/>
    <x v="0"/>
    <x v="0"/>
    <x v="0"/>
    <n v="1"/>
    <n v="2034"/>
    <n v="2160"/>
    <n v="4068"/>
    <n v="4320"/>
    <n v="2160"/>
    <n v="2034"/>
    <n v="126"/>
    <n v="6.3000000000000007"/>
    <n v="119.7"/>
  </r>
  <r>
    <n v="41250"/>
    <x v="8"/>
    <x v="4"/>
    <x v="2"/>
    <x v="0"/>
    <n v="25"/>
    <n v="5148"/>
    <n v="5490"/>
    <n v="63648"/>
    <n v="67680"/>
    <n v="137250"/>
    <n v="128700"/>
    <n v="8550"/>
    <n v="427.5"/>
    <n v="8122.5"/>
  </r>
  <r>
    <n v="41250"/>
    <x v="8"/>
    <x v="4"/>
    <x v="1"/>
    <x v="1"/>
    <n v="22"/>
    <n v="3384"/>
    <n v="3600"/>
    <n v="85968"/>
    <n v="92880"/>
    <n v="79200"/>
    <n v="74448"/>
    <n v="4752"/>
    <n v="237.60000000000002"/>
    <n v="4514.3999999999996"/>
  </r>
  <r>
    <n v="41250"/>
    <x v="0"/>
    <x v="0"/>
    <x v="14"/>
    <x v="0"/>
    <n v="2"/>
    <n v="3978"/>
    <n v="4230"/>
    <n v="32472"/>
    <n v="34650"/>
    <n v="8460"/>
    <n v="7956"/>
    <n v="504"/>
    <n v="25.200000000000003"/>
    <n v="478.8"/>
  </r>
  <r>
    <n v="41250"/>
    <x v="1"/>
    <x v="0"/>
    <x v="8"/>
    <x v="0"/>
    <n v="11"/>
    <n v="3582"/>
    <n v="3870"/>
    <n v="10296"/>
    <n v="10980"/>
    <n v="42570"/>
    <n v="39402"/>
    <n v="3168"/>
    <n v="158.4"/>
    <n v="3009.6"/>
  </r>
  <r>
    <n v="41250"/>
    <x v="1"/>
    <x v="0"/>
    <x v="0"/>
    <x v="0"/>
    <n v="11"/>
    <n v="3546"/>
    <n v="3780"/>
    <n v="36612"/>
    <n v="38880"/>
    <n v="41580"/>
    <n v="39006"/>
    <n v="2574"/>
    <n v="128.70000000000002"/>
    <n v="2445.3000000000002"/>
  </r>
  <r>
    <n v="41251"/>
    <x v="2"/>
    <x v="1"/>
    <x v="9"/>
    <x v="0"/>
    <n v="1"/>
    <n v="7506"/>
    <n v="8100"/>
    <n v="8424"/>
    <n v="9000"/>
    <n v="8100"/>
    <n v="7506"/>
    <n v="594"/>
    <n v="29.700000000000003"/>
    <n v="564.29999999999995"/>
  </r>
  <r>
    <n v="41251"/>
    <x v="7"/>
    <x v="4"/>
    <x v="8"/>
    <x v="0"/>
    <n v="14"/>
    <n v="3978"/>
    <n v="4230"/>
    <n v="15444"/>
    <n v="16470"/>
    <n v="59220"/>
    <n v="55692"/>
    <n v="3528"/>
    <n v="176.4"/>
    <n v="3351.6"/>
  </r>
  <r>
    <n v="41251"/>
    <x v="3"/>
    <x v="1"/>
    <x v="3"/>
    <x v="0"/>
    <n v="11"/>
    <n v="2034"/>
    <n v="2160"/>
    <n v="19764"/>
    <n v="21060"/>
    <n v="23760"/>
    <n v="22374"/>
    <n v="1386"/>
    <n v="69.3"/>
    <n v="1316.7"/>
  </r>
  <r>
    <n v="41252"/>
    <x v="7"/>
    <x v="4"/>
    <x v="9"/>
    <x v="0"/>
    <n v="8"/>
    <n v="2952"/>
    <n v="3150"/>
    <n v="10530"/>
    <n v="11250"/>
    <n v="25200"/>
    <n v="23616"/>
    <n v="1584"/>
    <n v="79.2"/>
    <n v="1504.8"/>
  </r>
  <r>
    <n v="41252"/>
    <x v="7"/>
    <x v="4"/>
    <x v="4"/>
    <x v="0"/>
    <n v="1"/>
    <n v="3546"/>
    <n v="3780"/>
    <n v="21294"/>
    <n v="22680"/>
    <n v="3780"/>
    <n v="3546"/>
    <n v="234"/>
    <n v="11.700000000000001"/>
    <n v="222.3"/>
  </r>
  <r>
    <n v="41252"/>
    <x v="2"/>
    <x v="1"/>
    <x v="1"/>
    <x v="1"/>
    <n v="24"/>
    <n v="3546"/>
    <n v="3780"/>
    <n v="32238"/>
    <n v="34830"/>
    <n v="90720"/>
    <n v="85104"/>
    <n v="5616"/>
    <n v="280.8"/>
    <n v="5335.2"/>
  </r>
  <r>
    <n v="41252"/>
    <x v="9"/>
    <x v="3"/>
    <x v="1"/>
    <x v="1"/>
    <n v="15"/>
    <n v="3978"/>
    <n v="4230"/>
    <n v="71640"/>
    <n v="77400"/>
    <n v="63450"/>
    <n v="59670"/>
    <n v="3780"/>
    <n v="189"/>
    <n v="3591"/>
  </r>
  <r>
    <n v="41254"/>
    <x v="4"/>
    <x v="2"/>
    <x v="11"/>
    <x v="0"/>
    <n v="20"/>
    <n v="3546"/>
    <n v="3780"/>
    <n v="74466"/>
    <n v="79380"/>
    <n v="75600"/>
    <n v="70920"/>
    <n v="4680"/>
    <n v="234"/>
    <n v="4446"/>
  </r>
  <r>
    <n v="41254"/>
    <x v="9"/>
    <x v="3"/>
    <x v="4"/>
    <x v="0"/>
    <n v="1"/>
    <n v="5148"/>
    <n v="5490"/>
    <n v="18252"/>
    <n v="19440"/>
    <n v="5490"/>
    <n v="5148"/>
    <n v="342"/>
    <n v="17.100000000000001"/>
    <n v="324.89999999999998"/>
  </r>
  <r>
    <n v="41254"/>
    <x v="8"/>
    <x v="4"/>
    <x v="0"/>
    <x v="0"/>
    <n v="5"/>
    <n v="2196"/>
    <n v="2340"/>
    <n v="14238"/>
    <n v="15120"/>
    <n v="11700"/>
    <n v="10980"/>
    <n v="720"/>
    <n v="36"/>
    <n v="684"/>
  </r>
  <r>
    <n v="41254"/>
    <x v="9"/>
    <x v="3"/>
    <x v="11"/>
    <x v="0"/>
    <n v="2"/>
    <n v="3924"/>
    <n v="4230"/>
    <n v="46098"/>
    <n v="49140"/>
    <n v="8460"/>
    <n v="7848"/>
    <n v="612"/>
    <n v="30.6"/>
    <n v="581.4"/>
  </r>
  <r>
    <n v="41255"/>
    <x v="9"/>
    <x v="3"/>
    <x v="8"/>
    <x v="0"/>
    <n v="15"/>
    <n v="3978"/>
    <n v="4230"/>
    <n v="25740"/>
    <n v="27450"/>
    <n v="63450"/>
    <n v="59670"/>
    <n v="3780"/>
    <n v="189"/>
    <n v="3591"/>
  </r>
  <r>
    <n v="41255"/>
    <x v="9"/>
    <x v="3"/>
    <x v="13"/>
    <x v="1"/>
    <n v="24"/>
    <n v="2106"/>
    <n v="2250"/>
    <n v="62784"/>
    <n v="67680"/>
    <n v="54000"/>
    <n v="50544"/>
    <n v="3456"/>
    <n v="172.8"/>
    <n v="3283.2"/>
  </r>
  <r>
    <n v="41255"/>
    <x v="6"/>
    <x v="2"/>
    <x v="16"/>
    <x v="0"/>
    <n v="23"/>
    <n v="5148"/>
    <n v="5490"/>
    <n v="20304"/>
    <n v="21600"/>
    <n v="126270"/>
    <n v="118404"/>
    <n v="7866"/>
    <n v="393.3"/>
    <n v="7472.7"/>
  </r>
  <r>
    <n v="41255"/>
    <x v="7"/>
    <x v="4"/>
    <x v="5"/>
    <x v="0"/>
    <n v="20"/>
    <n v="3546"/>
    <n v="3780"/>
    <n v="139968"/>
    <n v="149040"/>
    <n v="75600"/>
    <n v="70920"/>
    <n v="4680"/>
    <n v="234"/>
    <n v="4446"/>
  </r>
  <r>
    <n v="41255"/>
    <x v="3"/>
    <x v="1"/>
    <x v="6"/>
    <x v="0"/>
    <n v="23"/>
    <n v="3546"/>
    <n v="3780"/>
    <n v="24822"/>
    <n v="26460"/>
    <n v="86940"/>
    <n v="81558"/>
    <n v="5382"/>
    <n v="269.10000000000002"/>
    <n v="5112.8999999999996"/>
  </r>
  <r>
    <n v="41255"/>
    <x v="5"/>
    <x v="3"/>
    <x v="13"/>
    <x v="1"/>
    <n v="22"/>
    <n v="5148"/>
    <n v="5490"/>
    <n v="11772"/>
    <n v="12690"/>
    <n v="120780"/>
    <n v="113256"/>
    <n v="7524"/>
    <n v="376.20000000000005"/>
    <n v="7147.8"/>
  </r>
  <r>
    <n v="41256"/>
    <x v="4"/>
    <x v="2"/>
    <x v="2"/>
    <x v="0"/>
    <n v="10"/>
    <n v="3384"/>
    <n v="3600"/>
    <n v="15912"/>
    <n v="16920"/>
    <n v="36000"/>
    <n v="33840"/>
    <n v="2160"/>
    <n v="108"/>
    <n v="2052"/>
  </r>
  <r>
    <n v="41256"/>
    <x v="3"/>
    <x v="1"/>
    <x v="13"/>
    <x v="1"/>
    <n v="5"/>
    <n v="3042"/>
    <n v="3240"/>
    <n v="78480"/>
    <n v="84600"/>
    <n v="16200"/>
    <n v="15210"/>
    <n v="990"/>
    <n v="49.5"/>
    <n v="940.5"/>
  </r>
  <r>
    <n v="41256"/>
    <x v="1"/>
    <x v="0"/>
    <x v="1"/>
    <x v="1"/>
    <n v="12"/>
    <n v="3978"/>
    <n v="4230"/>
    <n v="85968"/>
    <n v="92880"/>
    <n v="50760"/>
    <n v="47736"/>
    <n v="3024"/>
    <n v="151.20000000000002"/>
    <n v="2872.8"/>
  </r>
  <r>
    <n v="41257"/>
    <x v="5"/>
    <x v="3"/>
    <x v="15"/>
    <x v="1"/>
    <n v="19"/>
    <n v="3978"/>
    <n v="4230"/>
    <n v="37530"/>
    <n v="40500"/>
    <n v="80370"/>
    <n v="75582"/>
    <n v="4788"/>
    <n v="239.4"/>
    <n v="4548.6000000000004"/>
  </r>
  <r>
    <n v="41258"/>
    <x v="0"/>
    <x v="0"/>
    <x v="5"/>
    <x v="0"/>
    <n v="18"/>
    <n v="3924"/>
    <n v="4230"/>
    <n v="29160"/>
    <n v="31050"/>
    <n v="76140"/>
    <n v="70632"/>
    <n v="5508"/>
    <n v="275.40000000000003"/>
    <n v="5232.6000000000004"/>
  </r>
  <r>
    <n v="41258"/>
    <x v="2"/>
    <x v="1"/>
    <x v="10"/>
    <x v="0"/>
    <n v="1"/>
    <n v="2952"/>
    <n v="3150"/>
    <n v="22410"/>
    <n v="23850"/>
    <n v="3150"/>
    <n v="2952"/>
    <n v="198"/>
    <n v="9.9"/>
    <n v="188.1"/>
  </r>
  <r>
    <n v="41258"/>
    <x v="7"/>
    <x v="4"/>
    <x v="1"/>
    <x v="1"/>
    <n v="15"/>
    <n v="3042"/>
    <n v="3240"/>
    <n v="71640"/>
    <n v="77400"/>
    <n v="48600"/>
    <n v="45630"/>
    <n v="2970"/>
    <n v="148.5"/>
    <n v="2821.5"/>
  </r>
  <r>
    <n v="41259"/>
    <x v="7"/>
    <x v="4"/>
    <x v="13"/>
    <x v="1"/>
    <n v="4"/>
    <n v="3978"/>
    <n v="4230"/>
    <n v="94176"/>
    <n v="101520"/>
    <n v="16920"/>
    <n v="15912"/>
    <n v="1008"/>
    <n v="50.400000000000006"/>
    <n v="957.6"/>
  </r>
  <r>
    <n v="41259"/>
    <x v="7"/>
    <x v="4"/>
    <x v="1"/>
    <x v="1"/>
    <n v="16"/>
    <n v="2106"/>
    <n v="2250"/>
    <n v="28656"/>
    <n v="30960"/>
    <n v="36000"/>
    <n v="33696"/>
    <n v="2304"/>
    <n v="115.2"/>
    <n v="2188.8000000000002"/>
  </r>
  <r>
    <n v="41259"/>
    <x v="5"/>
    <x v="3"/>
    <x v="0"/>
    <x v="0"/>
    <n v="10"/>
    <n v="2034"/>
    <n v="2160"/>
    <n v="30510"/>
    <n v="32400"/>
    <n v="21600"/>
    <n v="20340"/>
    <n v="1260"/>
    <n v="63"/>
    <n v="1197"/>
  </r>
  <r>
    <n v="41259"/>
    <x v="0"/>
    <x v="0"/>
    <x v="4"/>
    <x v="0"/>
    <n v="21"/>
    <n v="4482"/>
    <n v="4770"/>
    <n v="76050"/>
    <n v="81000"/>
    <n v="100170"/>
    <n v="94122"/>
    <n v="6048"/>
    <n v="302.40000000000003"/>
    <n v="5745.6"/>
  </r>
  <r>
    <n v="41259"/>
    <x v="7"/>
    <x v="4"/>
    <x v="2"/>
    <x v="0"/>
    <n v="7"/>
    <n v="3726"/>
    <n v="3960"/>
    <n v="79560"/>
    <n v="84600"/>
    <n v="27720"/>
    <n v="26082"/>
    <n v="1638"/>
    <n v="81.900000000000006"/>
    <n v="1556.1"/>
  </r>
  <r>
    <n v="41259"/>
    <x v="5"/>
    <x v="3"/>
    <x v="8"/>
    <x v="0"/>
    <n v="22"/>
    <n v="2952"/>
    <n v="3150"/>
    <n v="77220"/>
    <n v="82350"/>
    <n v="69300"/>
    <n v="64944"/>
    <n v="4356"/>
    <n v="217.8"/>
    <n v="4138.2"/>
  </r>
  <r>
    <n v="41260"/>
    <x v="9"/>
    <x v="3"/>
    <x v="0"/>
    <x v="0"/>
    <n v="15"/>
    <n v="3384"/>
    <n v="3600"/>
    <n v="8136"/>
    <n v="8640"/>
    <n v="54000"/>
    <n v="50760"/>
    <n v="3240"/>
    <n v="162"/>
    <n v="3078"/>
  </r>
  <r>
    <n v="41260"/>
    <x v="8"/>
    <x v="4"/>
    <x v="9"/>
    <x v="0"/>
    <n v="7"/>
    <n v="3546"/>
    <n v="3780"/>
    <n v="52650"/>
    <n v="56250"/>
    <n v="26460"/>
    <n v="24822"/>
    <n v="1638"/>
    <n v="81.900000000000006"/>
    <n v="1556.1"/>
  </r>
  <r>
    <n v="41260"/>
    <x v="8"/>
    <x v="4"/>
    <x v="8"/>
    <x v="0"/>
    <n v="17"/>
    <n v="5148"/>
    <n v="5490"/>
    <n v="61776"/>
    <n v="65880"/>
    <n v="93330"/>
    <n v="87516"/>
    <n v="5814"/>
    <n v="290.7"/>
    <n v="5523.3"/>
  </r>
  <r>
    <n v="41261"/>
    <x v="1"/>
    <x v="0"/>
    <x v="6"/>
    <x v="0"/>
    <n v="20"/>
    <n v="2034"/>
    <n v="2160"/>
    <n v="28368"/>
    <n v="30240"/>
    <n v="43200"/>
    <n v="40680"/>
    <n v="2520"/>
    <n v="126"/>
    <n v="2394"/>
  </r>
  <r>
    <n v="41261"/>
    <x v="8"/>
    <x v="4"/>
    <x v="1"/>
    <x v="1"/>
    <n v="5"/>
    <n v="2196"/>
    <n v="2340"/>
    <n v="21492"/>
    <n v="23220"/>
    <n v="11700"/>
    <n v="10980"/>
    <n v="720"/>
    <n v="36"/>
    <n v="684"/>
  </r>
  <r>
    <n v="41261"/>
    <x v="0"/>
    <x v="0"/>
    <x v="8"/>
    <x v="0"/>
    <n v="14"/>
    <n v="3546"/>
    <n v="3780"/>
    <n v="92664"/>
    <n v="98820"/>
    <n v="52920"/>
    <n v="49644"/>
    <n v="3276"/>
    <n v="163.80000000000001"/>
    <n v="3112.2"/>
  </r>
  <r>
    <n v="41262"/>
    <x v="6"/>
    <x v="2"/>
    <x v="9"/>
    <x v="0"/>
    <n v="6"/>
    <n v="3546"/>
    <n v="3780"/>
    <n v="25272"/>
    <n v="27000"/>
    <n v="22680"/>
    <n v="21276"/>
    <n v="1404"/>
    <n v="70.2"/>
    <n v="1333.8"/>
  </r>
  <r>
    <n v="41263"/>
    <x v="4"/>
    <x v="2"/>
    <x v="11"/>
    <x v="0"/>
    <n v="22"/>
    <n v="7506"/>
    <n v="8100"/>
    <n v="46098"/>
    <n v="49140"/>
    <n v="178200"/>
    <n v="165132"/>
    <n v="13068"/>
    <n v="653.40000000000009"/>
    <n v="12414.6"/>
  </r>
  <r>
    <n v="41263"/>
    <x v="8"/>
    <x v="4"/>
    <x v="7"/>
    <x v="0"/>
    <n v="6"/>
    <n v="3924"/>
    <n v="4230"/>
    <n v="55692"/>
    <n v="59220"/>
    <n v="25380"/>
    <n v="23544"/>
    <n v="1836"/>
    <n v="91.800000000000011"/>
    <n v="1744.2"/>
  </r>
  <r>
    <n v="41263"/>
    <x v="7"/>
    <x v="4"/>
    <x v="2"/>
    <x v="0"/>
    <n v="6"/>
    <n v="4482"/>
    <n v="4770"/>
    <n v="87516"/>
    <n v="93060"/>
    <n v="28620"/>
    <n v="26892"/>
    <n v="1728"/>
    <n v="86.4"/>
    <n v="1641.6"/>
  </r>
  <r>
    <n v="41263"/>
    <x v="5"/>
    <x v="3"/>
    <x v="14"/>
    <x v="0"/>
    <n v="2"/>
    <n v="3546"/>
    <n v="3780"/>
    <n v="41328"/>
    <n v="44100"/>
    <n v="7560"/>
    <n v="7092"/>
    <n v="468"/>
    <n v="23.400000000000002"/>
    <n v="444.6"/>
  </r>
  <r>
    <n v="41264"/>
    <x v="5"/>
    <x v="3"/>
    <x v="8"/>
    <x v="0"/>
    <n v="24"/>
    <n v="3726"/>
    <n v="3960"/>
    <n v="46332"/>
    <n v="49410"/>
    <n v="95040"/>
    <n v="89424"/>
    <n v="5616"/>
    <n v="280.8"/>
    <n v="5335.2"/>
  </r>
  <r>
    <n v="41264"/>
    <x v="4"/>
    <x v="2"/>
    <x v="10"/>
    <x v="0"/>
    <n v="11"/>
    <n v="2106"/>
    <n v="2250"/>
    <n v="76194"/>
    <n v="81090"/>
    <n v="24750"/>
    <n v="23166"/>
    <n v="1584"/>
    <n v="79.2"/>
    <n v="1504.8"/>
  </r>
  <r>
    <n v="41265"/>
    <x v="9"/>
    <x v="3"/>
    <x v="12"/>
    <x v="0"/>
    <n v="10"/>
    <n v="3546"/>
    <n v="3780"/>
    <n v="40986"/>
    <n v="43560"/>
    <n v="37800"/>
    <n v="35460"/>
    <n v="2340"/>
    <n v="117"/>
    <n v="2223"/>
  </r>
  <r>
    <n v="41265"/>
    <x v="4"/>
    <x v="2"/>
    <x v="1"/>
    <x v="1"/>
    <n v="7"/>
    <n v="3384"/>
    <n v="3600"/>
    <n v="75222"/>
    <n v="81270"/>
    <n v="25200"/>
    <n v="23688"/>
    <n v="1512"/>
    <n v="75.600000000000009"/>
    <n v="1436.4"/>
  </r>
  <r>
    <n v="41265"/>
    <x v="8"/>
    <x v="4"/>
    <x v="5"/>
    <x v="0"/>
    <n v="22"/>
    <n v="2106"/>
    <n v="2250"/>
    <n v="69984"/>
    <n v="74520"/>
    <n v="49500"/>
    <n v="46332"/>
    <n v="3168"/>
    <n v="158.4"/>
    <n v="3009.6"/>
  </r>
  <r>
    <n v="41265"/>
    <x v="7"/>
    <x v="4"/>
    <x v="0"/>
    <x v="0"/>
    <n v="7"/>
    <n v="3924"/>
    <n v="4230"/>
    <n v="8136"/>
    <n v="8640"/>
    <n v="29610"/>
    <n v="27468"/>
    <n v="2142"/>
    <n v="107.10000000000001"/>
    <n v="2034.9"/>
  </r>
  <r>
    <n v="41266"/>
    <x v="8"/>
    <x v="4"/>
    <x v="10"/>
    <x v="0"/>
    <n v="18"/>
    <n v="3582"/>
    <n v="3870"/>
    <n v="112050"/>
    <n v="119250"/>
    <n v="69660"/>
    <n v="64476"/>
    <n v="5184"/>
    <n v="259.2"/>
    <n v="4924.8"/>
  </r>
  <r>
    <n v="41266"/>
    <x v="5"/>
    <x v="3"/>
    <x v="4"/>
    <x v="0"/>
    <n v="12"/>
    <n v="3582"/>
    <n v="3870"/>
    <n v="60840"/>
    <n v="64800"/>
    <n v="46440"/>
    <n v="42984"/>
    <n v="3456"/>
    <n v="172.8"/>
    <n v="3283.2"/>
  </r>
  <r>
    <n v="41266"/>
    <x v="4"/>
    <x v="2"/>
    <x v="7"/>
    <x v="0"/>
    <n v="19"/>
    <n v="3726"/>
    <n v="3960"/>
    <n v="63648"/>
    <n v="67680"/>
    <n v="75240"/>
    <n v="70794"/>
    <n v="4446"/>
    <n v="222.3"/>
    <n v="4223.7"/>
  </r>
  <r>
    <n v="41266"/>
    <x v="3"/>
    <x v="1"/>
    <x v="3"/>
    <x v="0"/>
    <n v="23"/>
    <n v="3582"/>
    <n v="3870"/>
    <n v="48312"/>
    <n v="51480"/>
    <n v="89010"/>
    <n v="82386"/>
    <n v="6624"/>
    <n v="331.20000000000005"/>
    <n v="6292.8"/>
  </r>
  <r>
    <n v="41267"/>
    <x v="1"/>
    <x v="0"/>
    <x v="13"/>
    <x v="1"/>
    <n v="3"/>
    <n v="2952"/>
    <n v="3150"/>
    <n v="94176"/>
    <n v="101520"/>
    <n v="9450"/>
    <n v="8856"/>
    <n v="594"/>
    <n v="29.700000000000003"/>
    <n v="564.29999999999995"/>
  </r>
  <r>
    <n v="41267"/>
    <x v="1"/>
    <x v="0"/>
    <x v="0"/>
    <x v="0"/>
    <n v="24"/>
    <n v="3978"/>
    <n v="4230"/>
    <n v="2034"/>
    <n v="2160"/>
    <n v="101520"/>
    <n v="95472"/>
    <n v="6048"/>
    <n v="302.40000000000003"/>
    <n v="5745.6"/>
  </r>
  <r>
    <n v="41267"/>
    <x v="9"/>
    <x v="3"/>
    <x v="9"/>
    <x v="0"/>
    <n v="25"/>
    <n v="2034"/>
    <n v="2160"/>
    <n v="44226"/>
    <n v="47250"/>
    <n v="54000"/>
    <n v="50850"/>
    <n v="3150"/>
    <n v="157.5"/>
    <n v="2992.5"/>
  </r>
  <r>
    <n v="41268"/>
    <x v="2"/>
    <x v="1"/>
    <x v="2"/>
    <x v="0"/>
    <n v="5"/>
    <n v="3924"/>
    <n v="4230"/>
    <n v="63648"/>
    <n v="67680"/>
    <n v="21150"/>
    <n v="19620"/>
    <n v="1530"/>
    <n v="76.5"/>
    <n v="1453.5"/>
  </r>
  <r>
    <n v="41268"/>
    <x v="3"/>
    <x v="1"/>
    <x v="0"/>
    <x v="0"/>
    <n v="2"/>
    <n v="5832"/>
    <n v="6210"/>
    <n v="18306"/>
    <n v="19440"/>
    <n v="12420"/>
    <n v="11664"/>
    <n v="756"/>
    <n v="37.800000000000004"/>
    <n v="718.2"/>
  </r>
  <r>
    <n v="41269"/>
    <x v="1"/>
    <x v="0"/>
    <x v="13"/>
    <x v="1"/>
    <n v="14"/>
    <n v="3546"/>
    <n v="3780"/>
    <n v="62784"/>
    <n v="67680"/>
    <n v="52920"/>
    <n v="49644"/>
    <n v="3276"/>
    <n v="163.80000000000001"/>
    <n v="3112.2"/>
  </r>
  <r>
    <n v="41269"/>
    <x v="7"/>
    <x v="4"/>
    <x v="11"/>
    <x v="0"/>
    <n v="6"/>
    <n v="2034"/>
    <n v="2160"/>
    <n v="10638"/>
    <n v="11340"/>
    <n v="12960"/>
    <n v="12204"/>
    <n v="756"/>
    <n v="37.800000000000004"/>
    <n v="718.2"/>
  </r>
  <r>
    <n v="41270"/>
    <x v="7"/>
    <x v="4"/>
    <x v="11"/>
    <x v="0"/>
    <n v="13"/>
    <n v="2034"/>
    <n v="2160"/>
    <n v="21276"/>
    <n v="22680"/>
    <n v="28080"/>
    <n v="26442"/>
    <n v="1638"/>
    <n v="81.900000000000006"/>
    <n v="1556.1"/>
  </r>
  <r>
    <n v="41270"/>
    <x v="5"/>
    <x v="3"/>
    <x v="13"/>
    <x v="1"/>
    <n v="4"/>
    <n v="3042"/>
    <n v="3240"/>
    <n v="15696"/>
    <n v="16920"/>
    <n v="12960"/>
    <n v="12168"/>
    <n v="792"/>
    <n v="39.6"/>
    <n v="752.4"/>
  </r>
  <r>
    <n v="41270"/>
    <x v="5"/>
    <x v="3"/>
    <x v="14"/>
    <x v="0"/>
    <n v="21"/>
    <n v="3042"/>
    <n v="3240"/>
    <n v="20664"/>
    <n v="22050"/>
    <n v="68040"/>
    <n v="63882"/>
    <n v="4158"/>
    <n v="207.9"/>
    <n v="3950.1"/>
  </r>
  <r>
    <n v="41271"/>
    <x v="9"/>
    <x v="3"/>
    <x v="3"/>
    <x v="0"/>
    <n v="16"/>
    <n v="3726"/>
    <n v="3960"/>
    <n v="39528"/>
    <n v="42120"/>
    <n v="63360"/>
    <n v="59616"/>
    <n v="3744"/>
    <n v="187.20000000000002"/>
    <n v="3556.8"/>
  </r>
  <r>
    <n v="41271"/>
    <x v="4"/>
    <x v="2"/>
    <x v="7"/>
    <x v="0"/>
    <n v="10"/>
    <n v="2196"/>
    <n v="2340"/>
    <n v="27846"/>
    <n v="29610"/>
    <n v="23400"/>
    <n v="21960"/>
    <n v="1440"/>
    <n v="72"/>
    <n v="1368"/>
  </r>
  <r>
    <n v="41272"/>
    <x v="6"/>
    <x v="2"/>
    <x v="15"/>
    <x v="1"/>
    <n v="3"/>
    <n v="4482"/>
    <n v="4770"/>
    <n v="82566"/>
    <n v="89100"/>
    <n v="14310"/>
    <n v="13446"/>
    <n v="864"/>
    <n v="43.2"/>
    <n v="820.8"/>
  </r>
  <r>
    <n v="41272"/>
    <x v="5"/>
    <x v="3"/>
    <x v="1"/>
    <x v="1"/>
    <n v="1"/>
    <n v="5148"/>
    <n v="5490"/>
    <n v="17910"/>
    <n v="19350"/>
    <n v="5490"/>
    <n v="5148"/>
    <n v="342"/>
    <n v="17.100000000000001"/>
    <n v="324.89999999999998"/>
  </r>
  <r>
    <n v="41273"/>
    <x v="3"/>
    <x v="1"/>
    <x v="14"/>
    <x v="0"/>
    <n v="13"/>
    <n v="3978"/>
    <n v="4230"/>
    <n v="2952"/>
    <n v="3150"/>
    <n v="54990"/>
    <n v="51714"/>
    <n v="3276"/>
    <n v="163.80000000000001"/>
    <n v="3112.2"/>
  </r>
  <r>
    <n v="41273"/>
    <x v="8"/>
    <x v="4"/>
    <x v="4"/>
    <x v="0"/>
    <n v="15"/>
    <n v="2106"/>
    <n v="2250"/>
    <n v="73008"/>
    <n v="77760"/>
    <n v="33750"/>
    <n v="31590"/>
    <n v="2160"/>
    <n v="108"/>
    <n v="2052"/>
  </r>
  <r>
    <n v="41273"/>
    <x v="9"/>
    <x v="3"/>
    <x v="16"/>
    <x v="0"/>
    <n v="5"/>
    <n v="3978"/>
    <n v="4230"/>
    <n v="77832"/>
    <n v="82800"/>
    <n v="21150"/>
    <n v="19890"/>
    <n v="1260"/>
    <n v="63"/>
    <n v="1197"/>
  </r>
  <r>
    <n v="41274"/>
    <x v="0"/>
    <x v="0"/>
    <x v="0"/>
    <x v="0"/>
    <n v="25"/>
    <n v="2034"/>
    <n v="2160"/>
    <n v="2034"/>
    <n v="2160"/>
    <n v="54000"/>
    <n v="50850"/>
    <n v="3150"/>
    <n v="157.5"/>
    <n v="2992.5"/>
  </r>
  <r>
    <n v="41274"/>
    <x v="5"/>
    <x v="3"/>
    <x v="15"/>
    <x v="1"/>
    <n v="8"/>
    <n v="2034"/>
    <n v="2160"/>
    <n v="105084"/>
    <n v="113400"/>
    <n v="17280"/>
    <n v="16272"/>
    <n v="1008"/>
    <n v="50.400000000000006"/>
    <n v="957.6"/>
  </r>
  <r>
    <n v="41274"/>
    <x v="2"/>
    <x v="1"/>
    <x v="9"/>
    <x v="0"/>
    <n v="21"/>
    <n v="3582"/>
    <n v="3870"/>
    <n v="35802"/>
    <n v="38250"/>
    <n v="81270"/>
    <n v="75222"/>
    <n v="6048"/>
    <n v="302.40000000000003"/>
    <n v="5745.6"/>
  </r>
  <r>
    <n v="41274"/>
    <x v="8"/>
    <x v="4"/>
    <x v="6"/>
    <x v="0"/>
    <n v="16"/>
    <n v="3978"/>
    <n v="4230"/>
    <n v="42552"/>
    <n v="45360"/>
    <n v="67680"/>
    <n v="63648"/>
    <n v="4032"/>
    <n v="201.60000000000002"/>
    <n v="3830.4"/>
  </r>
  <r>
    <n v="41275"/>
    <x v="1"/>
    <x v="0"/>
    <x v="9"/>
    <x v="0"/>
    <n v="23"/>
    <n v="2196"/>
    <n v="2340"/>
    <n v="23166"/>
    <n v="24750"/>
    <n v="53820"/>
    <n v="50508"/>
    <n v="3312"/>
    <n v="165.60000000000002"/>
    <n v="3146.4"/>
  </r>
  <r>
    <n v="41275"/>
    <x v="6"/>
    <x v="2"/>
    <x v="16"/>
    <x v="0"/>
    <n v="22"/>
    <n v="3978"/>
    <n v="4230"/>
    <n v="37224"/>
    <n v="39600"/>
    <n v="93060"/>
    <n v="87516"/>
    <n v="5544"/>
    <n v="277.2"/>
    <n v="5266.8"/>
  </r>
  <r>
    <n v="41275"/>
    <x v="8"/>
    <x v="4"/>
    <x v="9"/>
    <x v="0"/>
    <n v="13"/>
    <n v="3978"/>
    <n v="4230"/>
    <n v="23166"/>
    <n v="24750"/>
    <n v="54990"/>
    <n v="51714"/>
    <n v="3276"/>
    <n v="163.80000000000001"/>
    <n v="3112.2"/>
  </r>
  <r>
    <n v="41275"/>
    <x v="5"/>
    <x v="3"/>
    <x v="14"/>
    <x v="0"/>
    <n v="27"/>
    <n v="3042"/>
    <n v="3240"/>
    <n v="14760"/>
    <n v="15750"/>
    <n v="87480"/>
    <n v="82134"/>
    <n v="5346"/>
    <n v="267.3"/>
    <n v="5078.7"/>
  </r>
  <r>
    <n v="41276"/>
    <x v="6"/>
    <x v="2"/>
    <x v="6"/>
    <x v="0"/>
    <n v="27"/>
    <n v="3978"/>
    <n v="4230"/>
    <n v="21276"/>
    <n v="22680"/>
    <n v="114210"/>
    <n v="107406"/>
    <n v="6804"/>
    <n v="340.20000000000005"/>
    <n v="6463.8"/>
  </r>
  <r>
    <n v="41276"/>
    <x v="3"/>
    <x v="1"/>
    <x v="4"/>
    <x v="0"/>
    <n v="27"/>
    <n v="3978"/>
    <n v="4230"/>
    <n v="30420"/>
    <n v="32400"/>
    <n v="114210"/>
    <n v="107406"/>
    <n v="6804"/>
    <n v="340.20000000000005"/>
    <n v="6463.8"/>
  </r>
  <r>
    <n v="41277"/>
    <x v="0"/>
    <x v="0"/>
    <x v="0"/>
    <x v="0"/>
    <n v="27"/>
    <n v="5832"/>
    <n v="6210"/>
    <n v="30510"/>
    <n v="32400"/>
    <n v="167670"/>
    <n v="157464"/>
    <n v="10206"/>
    <n v="510.3"/>
    <n v="9695.7000000000007"/>
  </r>
  <r>
    <n v="41277"/>
    <x v="4"/>
    <x v="2"/>
    <x v="5"/>
    <x v="0"/>
    <n v="27"/>
    <n v="2196"/>
    <n v="2340"/>
    <n v="122472"/>
    <n v="130410"/>
    <n v="63180"/>
    <n v="59292"/>
    <n v="3888"/>
    <n v="194.4"/>
    <n v="3693.6"/>
  </r>
  <r>
    <n v="41277"/>
    <x v="8"/>
    <x v="4"/>
    <x v="16"/>
    <x v="0"/>
    <n v="27"/>
    <n v="3546"/>
    <n v="3780"/>
    <n v="10152"/>
    <n v="10800"/>
    <n v="102060"/>
    <n v="95742"/>
    <n v="6318"/>
    <n v="315.90000000000003"/>
    <n v="6002.1"/>
  </r>
  <r>
    <n v="41278"/>
    <x v="8"/>
    <x v="4"/>
    <x v="8"/>
    <x v="0"/>
    <n v="12"/>
    <n v="3582"/>
    <n v="3870"/>
    <n v="51480"/>
    <n v="54900"/>
    <n v="46440"/>
    <n v="42984"/>
    <n v="3456"/>
    <n v="172.8"/>
    <n v="3283.2"/>
  </r>
  <r>
    <n v="41278"/>
    <x v="5"/>
    <x v="3"/>
    <x v="3"/>
    <x v="0"/>
    <n v="18"/>
    <n v="3978"/>
    <n v="4230"/>
    <n v="4392"/>
    <n v="4680"/>
    <n v="76140"/>
    <n v="71604"/>
    <n v="4536"/>
    <n v="226.8"/>
    <n v="4309.2"/>
  </r>
  <r>
    <n v="41279"/>
    <x v="2"/>
    <x v="1"/>
    <x v="13"/>
    <x v="1"/>
    <n v="8"/>
    <n v="3978"/>
    <n v="4230"/>
    <n v="39240"/>
    <n v="42300"/>
    <n v="33840"/>
    <n v="31824"/>
    <n v="2016"/>
    <n v="100.80000000000001"/>
    <n v="1915.2"/>
  </r>
  <r>
    <n v="41280"/>
    <x v="4"/>
    <x v="2"/>
    <x v="8"/>
    <x v="0"/>
    <n v="21"/>
    <n v="2034"/>
    <n v="2160"/>
    <n v="92664"/>
    <n v="98820"/>
    <n v="45360"/>
    <n v="42714"/>
    <n v="2646"/>
    <n v="132.30000000000001"/>
    <n v="2513.6999999999998"/>
  </r>
  <r>
    <n v="41280"/>
    <x v="3"/>
    <x v="1"/>
    <x v="14"/>
    <x v="0"/>
    <n v="25"/>
    <n v="3042"/>
    <n v="3240"/>
    <n v="23616"/>
    <n v="25200"/>
    <n v="81000"/>
    <n v="76050"/>
    <n v="4950"/>
    <n v="247.5"/>
    <n v="4702.5"/>
  </r>
  <r>
    <n v="41281"/>
    <x v="7"/>
    <x v="4"/>
    <x v="0"/>
    <x v="0"/>
    <n v="12"/>
    <n v="5148"/>
    <n v="5490"/>
    <n v="4068"/>
    <n v="4320"/>
    <n v="65880"/>
    <n v="61776"/>
    <n v="4104"/>
    <n v="205.20000000000002"/>
    <n v="3898.8"/>
  </r>
  <r>
    <n v="41281"/>
    <x v="2"/>
    <x v="1"/>
    <x v="14"/>
    <x v="0"/>
    <n v="9"/>
    <n v="2106"/>
    <n v="2250"/>
    <n v="20664"/>
    <n v="22050"/>
    <n v="20250"/>
    <n v="18954"/>
    <n v="1296"/>
    <n v="64.8"/>
    <n v="1231.2"/>
  </r>
  <r>
    <n v="41281"/>
    <x v="0"/>
    <x v="0"/>
    <x v="6"/>
    <x v="0"/>
    <n v="23"/>
    <n v="4482"/>
    <n v="4770"/>
    <n v="46098"/>
    <n v="49140"/>
    <n v="109710"/>
    <n v="103086"/>
    <n v="6624"/>
    <n v="331.20000000000005"/>
    <n v="6292.8"/>
  </r>
  <r>
    <n v="41282"/>
    <x v="6"/>
    <x v="2"/>
    <x v="16"/>
    <x v="0"/>
    <n v="23"/>
    <n v="3546"/>
    <n v="3780"/>
    <n v="84600"/>
    <n v="90000"/>
    <n v="86940"/>
    <n v="81558"/>
    <n v="5382"/>
    <n v="269.10000000000002"/>
    <n v="5112.8999999999996"/>
  </r>
  <r>
    <n v="41282"/>
    <x v="7"/>
    <x v="4"/>
    <x v="9"/>
    <x v="0"/>
    <n v="20"/>
    <n v="4482"/>
    <n v="4770"/>
    <n v="33696"/>
    <n v="36000"/>
    <n v="95400"/>
    <n v="89640"/>
    <n v="5760"/>
    <n v="288"/>
    <n v="5472"/>
  </r>
  <r>
    <n v="41283"/>
    <x v="9"/>
    <x v="3"/>
    <x v="13"/>
    <x v="1"/>
    <n v="25"/>
    <n v="4482"/>
    <n v="4770"/>
    <n v="39240"/>
    <n v="42300"/>
    <n v="119250"/>
    <n v="112050"/>
    <n v="7200"/>
    <n v="360"/>
    <n v="6840"/>
  </r>
  <r>
    <n v="41283"/>
    <x v="0"/>
    <x v="0"/>
    <x v="15"/>
    <x v="1"/>
    <n v="4"/>
    <n v="2034"/>
    <n v="2160"/>
    <n v="112590"/>
    <n v="121500"/>
    <n v="8640"/>
    <n v="8136"/>
    <n v="504"/>
    <n v="25.200000000000003"/>
    <n v="478.8"/>
  </r>
  <r>
    <n v="41283"/>
    <x v="5"/>
    <x v="3"/>
    <x v="6"/>
    <x v="0"/>
    <n v="24"/>
    <n v="3978"/>
    <n v="4230"/>
    <n v="3546"/>
    <n v="3780"/>
    <n v="101520"/>
    <n v="95472"/>
    <n v="6048"/>
    <n v="302.40000000000003"/>
    <n v="5745.6"/>
  </r>
  <r>
    <n v="41283"/>
    <x v="2"/>
    <x v="1"/>
    <x v="14"/>
    <x v="0"/>
    <n v="24"/>
    <n v="5832"/>
    <n v="6210"/>
    <n v="70848"/>
    <n v="75600"/>
    <n v="149040"/>
    <n v="139968"/>
    <n v="9072"/>
    <n v="453.6"/>
    <n v="8618.4"/>
  </r>
  <r>
    <n v="41284"/>
    <x v="5"/>
    <x v="3"/>
    <x v="6"/>
    <x v="0"/>
    <n v="16"/>
    <n v="3978"/>
    <n v="4230"/>
    <n v="31914"/>
    <n v="34020"/>
    <n v="67680"/>
    <n v="63648"/>
    <n v="4032"/>
    <n v="201.60000000000002"/>
    <n v="3830.4"/>
  </r>
  <r>
    <n v="41284"/>
    <x v="3"/>
    <x v="1"/>
    <x v="11"/>
    <x v="0"/>
    <n v="6"/>
    <n v="3978"/>
    <n v="4230"/>
    <n v="7092"/>
    <n v="7560"/>
    <n v="25380"/>
    <n v="23868"/>
    <n v="1512"/>
    <n v="75.600000000000009"/>
    <n v="1436.4"/>
  </r>
  <r>
    <n v="41284"/>
    <x v="8"/>
    <x v="4"/>
    <x v="3"/>
    <x v="0"/>
    <n v="4"/>
    <n v="5148"/>
    <n v="5490"/>
    <n v="39528"/>
    <n v="42120"/>
    <n v="21960"/>
    <n v="20592"/>
    <n v="1368"/>
    <n v="68.400000000000006"/>
    <n v="1299.5999999999999"/>
  </r>
  <r>
    <n v="41284"/>
    <x v="0"/>
    <x v="0"/>
    <x v="6"/>
    <x v="0"/>
    <n v="24"/>
    <n v="5832"/>
    <n v="6210"/>
    <n v="74466"/>
    <n v="79380"/>
    <n v="149040"/>
    <n v="139968"/>
    <n v="9072"/>
    <n v="453.6"/>
    <n v="8618.4"/>
  </r>
  <r>
    <n v="41284"/>
    <x v="3"/>
    <x v="1"/>
    <x v="8"/>
    <x v="0"/>
    <n v="21"/>
    <n v="2034"/>
    <n v="2160"/>
    <n v="46332"/>
    <n v="49410"/>
    <n v="45360"/>
    <n v="42714"/>
    <n v="2646"/>
    <n v="132.30000000000001"/>
    <n v="2513.6999999999998"/>
  </r>
  <r>
    <n v="41284"/>
    <x v="9"/>
    <x v="3"/>
    <x v="7"/>
    <x v="0"/>
    <n v="13"/>
    <n v="5832"/>
    <n v="6210"/>
    <n v="63648"/>
    <n v="67680"/>
    <n v="80730"/>
    <n v="75816"/>
    <n v="4914"/>
    <n v="245.70000000000002"/>
    <n v="4668.3"/>
  </r>
  <r>
    <n v="41285"/>
    <x v="5"/>
    <x v="3"/>
    <x v="6"/>
    <x v="0"/>
    <n v="2"/>
    <n v="3546"/>
    <n v="3780"/>
    <n v="46098"/>
    <n v="49140"/>
    <n v="7560"/>
    <n v="7092"/>
    <n v="468"/>
    <n v="23.400000000000002"/>
    <n v="444.6"/>
  </r>
  <r>
    <n v="41286"/>
    <x v="0"/>
    <x v="0"/>
    <x v="7"/>
    <x v="0"/>
    <n v="20"/>
    <n v="3726"/>
    <n v="3960"/>
    <n v="79560"/>
    <n v="84600"/>
    <n v="79200"/>
    <n v="74520"/>
    <n v="4680"/>
    <n v="234"/>
    <n v="4446"/>
  </r>
  <r>
    <n v="41287"/>
    <x v="7"/>
    <x v="4"/>
    <x v="8"/>
    <x v="0"/>
    <n v="21"/>
    <n v="3978"/>
    <n v="4230"/>
    <n v="123552"/>
    <n v="131760"/>
    <n v="88830"/>
    <n v="83538"/>
    <n v="5292"/>
    <n v="264.60000000000002"/>
    <n v="5027.3999999999996"/>
  </r>
  <r>
    <n v="41287"/>
    <x v="0"/>
    <x v="0"/>
    <x v="16"/>
    <x v="0"/>
    <n v="12"/>
    <n v="3042"/>
    <n v="3240"/>
    <n v="50760"/>
    <n v="54000"/>
    <n v="38880"/>
    <n v="36504"/>
    <n v="2376"/>
    <n v="118.80000000000001"/>
    <n v="2257.1999999999998"/>
  </r>
  <r>
    <n v="41287"/>
    <x v="5"/>
    <x v="3"/>
    <x v="11"/>
    <x v="0"/>
    <n v="23"/>
    <n v="3546"/>
    <n v="3780"/>
    <n v="67374"/>
    <n v="71820"/>
    <n v="86940"/>
    <n v="81558"/>
    <n v="5382"/>
    <n v="269.10000000000002"/>
    <n v="5112.8999999999996"/>
  </r>
  <r>
    <n v="41288"/>
    <x v="4"/>
    <x v="2"/>
    <x v="14"/>
    <x v="0"/>
    <n v="23"/>
    <n v="4482"/>
    <n v="4770"/>
    <n v="5904"/>
    <n v="6300"/>
    <n v="109710"/>
    <n v="103086"/>
    <n v="6624"/>
    <n v="331.20000000000005"/>
    <n v="6292.8"/>
  </r>
  <r>
    <n v="41290"/>
    <x v="3"/>
    <x v="1"/>
    <x v="12"/>
    <x v="0"/>
    <n v="24"/>
    <n v="3924"/>
    <n v="4230"/>
    <n v="22356"/>
    <n v="23760"/>
    <n v="101520"/>
    <n v="94176"/>
    <n v="7344"/>
    <n v="367.20000000000005"/>
    <n v="6976.8"/>
  </r>
  <r>
    <n v="41290"/>
    <x v="9"/>
    <x v="3"/>
    <x v="15"/>
    <x v="1"/>
    <n v="25"/>
    <n v="2952"/>
    <n v="3150"/>
    <n v="172638"/>
    <n v="186300"/>
    <n v="78750"/>
    <n v="73800"/>
    <n v="4950"/>
    <n v="247.5"/>
    <n v="4702.5"/>
  </r>
  <r>
    <n v="41290"/>
    <x v="8"/>
    <x v="4"/>
    <x v="5"/>
    <x v="0"/>
    <n v="17"/>
    <n v="3726"/>
    <n v="3960"/>
    <n v="29160"/>
    <n v="31050"/>
    <n v="67320"/>
    <n v="63342"/>
    <n v="3978"/>
    <n v="198.9"/>
    <n v="3779.1"/>
  </r>
  <r>
    <n v="41290"/>
    <x v="1"/>
    <x v="0"/>
    <x v="3"/>
    <x v="0"/>
    <n v="21"/>
    <n v="3978"/>
    <n v="4230"/>
    <n v="52704"/>
    <n v="56160"/>
    <n v="88830"/>
    <n v="83538"/>
    <n v="5292"/>
    <n v="264.60000000000002"/>
    <n v="5027.3999999999996"/>
  </r>
  <r>
    <n v="41290"/>
    <x v="7"/>
    <x v="4"/>
    <x v="1"/>
    <x v="1"/>
    <n v="9"/>
    <n v="3726"/>
    <n v="3960"/>
    <n v="25074"/>
    <n v="27090"/>
    <n v="35640"/>
    <n v="33534"/>
    <n v="2106"/>
    <n v="105.30000000000001"/>
    <n v="2000.7"/>
  </r>
  <r>
    <n v="41291"/>
    <x v="6"/>
    <x v="2"/>
    <x v="15"/>
    <x v="1"/>
    <n v="11"/>
    <n v="4482"/>
    <n v="4770"/>
    <n v="135108"/>
    <n v="145800"/>
    <n v="52470"/>
    <n v="49302"/>
    <n v="3168"/>
    <n v="158.4"/>
    <n v="3009.6"/>
  </r>
  <r>
    <n v="41291"/>
    <x v="9"/>
    <x v="3"/>
    <x v="1"/>
    <x v="1"/>
    <n v="4"/>
    <n v="3582"/>
    <n v="3870"/>
    <n v="28656"/>
    <n v="30960"/>
    <n v="15480"/>
    <n v="14328"/>
    <n v="1152"/>
    <n v="57.6"/>
    <n v="1094.4000000000001"/>
  </r>
  <r>
    <n v="41291"/>
    <x v="4"/>
    <x v="2"/>
    <x v="14"/>
    <x v="0"/>
    <n v="22"/>
    <n v="4482"/>
    <n v="4770"/>
    <n v="59040"/>
    <n v="63000"/>
    <n v="104940"/>
    <n v="98604"/>
    <n v="6336"/>
    <n v="316.8"/>
    <n v="6019.2"/>
  </r>
  <r>
    <n v="41292"/>
    <x v="8"/>
    <x v="4"/>
    <x v="0"/>
    <x v="0"/>
    <n v="15"/>
    <n v="3924"/>
    <n v="4230"/>
    <n v="26442"/>
    <n v="28080"/>
    <n v="63450"/>
    <n v="58860"/>
    <n v="4590"/>
    <n v="229.5"/>
    <n v="4360.5"/>
  </r>
  <r>
    <n v="41292"/>
    <x v="4"/>
    <x v="2"/>
    <x v="1"/>
    <x v="1"/>
    <n v="23"/>
    <n v="7506"/>
    <n v="8100"/>
    <n v="82386"/>
    <n v="89010"/>
    <n v="186300"/>
    <n v="172638"/>
    <n v="13662"/>
    <n v="683.1"/>
    <n v="12978.9"/>
  </r>
  <r>
    <n v="41293"/>
    <x v="8"/>
    <x v="4"/>
    <x v="13"/>
    <x v="1"/>
    <n v="9"/>
    <n v="3546"/>
    <n v="3780"/>
    <n v="19620"/>
    <n v="21150"/>
    <n v="34020"/>
    <n v="31914"/>
    <n v="2106"/>
    <n v="105.30000000000001"/>
    <n v="2000.7"/>
  </r>
  <r>
    <n v="41293"/>
    <x v="4"/>
    <x v="2"/>
    <x v="10"/>
    <x v="0"/>
    <n v="7"/>
    <n v="3042"/>
    <n v="3240"/>
    <n v="13446"/>
    <n v="14310"/>
    <n v="22680"/>
    <n v="21294"/>
    <n v="1386"/>
    <n v="69.3"/>
    <n v="1316.7"/>
  </r>
  <r>
    <n v="41293"/>
    <x v="3"/>
    <x v="1"/>
    <x v="8"/>
    <x v="0"/>
    <n v="25"/>
    <n v="3042"/>
    <n v="3240"/>
    <n v="102960"/>
    <n v="109800"/>
    <n v="81000"/>
    <n v="76050"/>
    <n v="4950"/>
    <n v="247.5"/>
    <n v="4702.5"/>
  </r>
  <r>
    <n v="41294"/>
    <x v="9"/>
    <x v="3"/>
    <x v="15"/>
    <x v="1"/>
    <n v="10"/>
    <n v="3978"/>
    <n v="4230"/>
    <n v="135108"/>
    <n v="145800"/>
    <n v="42300"/>
    <n v="39780"/>
    <n v="2520"/>
    <n v="126"/>
    <n v="2394"/>
  </r>
  <r>
    <n v="41294"/>
    <x v="4"/>
    <x v="2"/>
    <x v="8"/>
    <x v="0"/>
    <n v="8"/>
    <n v="5148"/>
    <n v="5490"/>
    <n v="113256"/>
    <n v="120780"/>
    <n v="43920"/>
    <n v="41184"/>
    <n v="2736"/>
    <n v="136.80000000000001"/>
    <n v="2599.1999999999998"/>
  </r>
  <r>
    <n v="41295"/>
    <x v="3"/>
    <x v="1"/>
    <x v="15"/>
    <x v="1"/>
    <n v="18"/>
    <n v="3042"/>
    <n v="3240"/>
    <n v="90072"/>
    <n v="97200"/>
    <n v="58320"/>
    <n v="54756"/>
    <n v="3564"/>
    <n v="178.20000000000002"/>
    <n v="3385.8"/>
  </r>
  <r>
    <n v="41295"/>
    <x v="2"/>
    <x v="1"/>
    <x v="12"/>
    <x v="0"/>
    <n v="8"/>
    <n v="5148"/>
    <n v="5490"/>
    <n v="52164"/>
    <n v="55440"/>
    <n v="43920"/>
    <n v="41184"/>
    <n v="2736"/>
    <n v="136.80000000000001"/>
    <n v="2599.1999999999998"/>
  </r>
  <r>
    <n v="41295"/>
    <x v="9"/>
    <x v="3"/>
    <x v="8"/>
    <x v="0"/>
    <n v="25"/>
    <n v="7506"/>
    <n v="8100"/>
    <n v="113256"/>
    <n v="120780"/>
    <n v="202500"/>
    <n v="187650"/>
    <n v="14850"/>
    <n v="742.5"/>
    <n v="14107.5"/>
  </r>
  <r>
    <n v="41295"/>
    <x v="3"/>
    <x v="1"/>
    <x v="1"/>
    <x v="1"/>
    <n v="7"/>
    <n v="3042"/>
    <n v="3240"/>
    <n v="17910"/>
    <n v="19350"/>
    <n v="22680"/>
    <n v="21294"/>
    <n v="1386"/>
    <n v="69.3"/>
    <n v="1316.7"/>
  </r>
  <r>
    <n v="41295"/>
    <x v="9"/>
    <x v="3"/>
    <x v="13"/>
    <x v="1"/>
    <n v="17"/>
    <n v="3978"/>
    <n v="4230"/>
    <n v="58860"/>
    <n v="63450"/>
    <n v="71910"/>
    <n v="67626"/>
    <n v="4284"/>
    <n v="214.20000000000002"/>
    <n v="4069.8"/>
  </r>
  <r>
    <n v="41297"/>
    <x v="9"/>
    <x v="3"/>
    <x v="12"/>
    <x v="0"/>
    <n v="3"/>
    <n v="2952"/>
    <n v="3150"/>
    <n v="67068"/>
    <n v="71280"/>
    <n v="9450"/>
    <n v="8856"/>
    <n v="594"/>
    <n v="29.700000000000003"/>
    <n v="564.29999999999995"/>
  </r>
  <r>
    <n v="41297"/>
    <x v="7"/>
    <x v="4"/>
    <x v="12"/>
    <x v="0"/>
    <n v="13"/>
    <n v="2034"/>
    <n v="2160"/>
    <n v="85698"/>
    <n v="91080"/>
    <n v="28080"/>
    <n v="26442"/>
    <n v="1638"/>
    <n v="81.900000000000006"/>
    <n v="1556.1"/>
  </r>
  <r>
    <n v="41298"/>
    <x v="7"/>
    <x v="4"/>
    <x v="7"/>
    <x v="0"/>
    <n v="17"/>
    <n v="3582"/>
    <n v="3870"/>
    <n v="47736"/>
    <n v="50760"/>
    <n v="65790"/>
    <n v="60894"/>
    <n v="4896"/>
    <n v="244.8"/>
    <n v="4651.2"/>
  </r>
  <r>
    <n v="41298"/>
    <x v="1"/>
    <x v="0"/>
    <x v="5"/>
    <x v="0"/>
    <n v="22"/>
    <n v="3978"/>
    <n v="4230"/>
    <n v="69984"/>
    <n v="74520"/>
    <n v="93060"/>
    <n v="87516"/>
    <n v="5544"/>
    <n v="277.2"/>
    <n v="5266.8"/>
  </r>
  <r>
    <n v="41298"/>
    <x v="9"/>
    <x v="3"/>
    <x v="8"/>
    <x v="0"/>
    <n v="23"/>
    <n v="2196"/>
    <n v="2340"/>
    <n v="113256"/>
    <n v="120780"/>
    <n v="53820"/>
    <n v="50508"/>
    <n v="3312"/>
    <n v="165.60000000000002"/>
    <n v="3146.4"/>
  </r>
  <r>
    <n v="41299"/>
    <x v="3"/>
    <x v="1"/>
    <x v="15"/>
    <x v="1"/>
    <n v="1"/>
    <n v="2034"/>
    <n v="2160"/>
    <n v="150120"/>
    <n v="162000"/>
    <n v="2160"/>
    <n v="2034"/>
    <n v="126"/>
    <n v="6.3000000000000007"/>
    <n v="119.7"/>
  </r>
  <r>
    <n v="41299"/>
    <x v="3"/>
    <x v="1"/>
    <x v="7"/>
    <x v="0"/>
    <n v="25"/>
    <n v="5148"/>
    <n v="5490"/>
    <n v="43758"/>
    <n v="46530"/>
    <n v="137250"/>
    <n v="128700"/>
    <n v="8550"/>
    <n v="427.5"/>
    <n v="8122.5"/>
  </r>
  <r>
    <n v="41300"/>
    <x v="4"/>
    <x v="2"/>
    <x v="9"/>
    <x v="0"/>
    <n v="22"/>
    <n v="3384"/>
    <n v="3600"/>
    <n v="6318"/>
    <n v="6750"/>
    <n v="79200"/>
    <n v="74448"/>
    <n v="4752"/>
    <n v="237.60000000000002"/>
    <n v="4514.3999999999996"/>
  </r>
  <r>
    <n v="41300"/>
    <x v="3"/>
    <x v="1"/>
    <x v="13"/>
    <x v="1"/>
    <n v="2"/>
    <n v="3978"/>
    <n v="4230"/>
    <n v="47088"/>
    <n v="50760"/>
    <n v="8460"/>
    <n v="7956"/>
    <n v="504"/>
    <n v="25.200000000000003"/>
    <n v="478.8"/>
  </r>
  <r>
    <n v="41300"/>
    <x v="7"/>
    <x v="4"/>
    <x v="15"/>
    <x v="1"/>
    <n v="11"/>
    <n v="3582"/>
    <n v="3870"/>
    <n v="165132"/>
    <n v="178200"/>
    <n v="42570"/>
    <n v="39402"/>
    <n v="3168"/>
    <n v="158.4"/>
    <n v="3009.6"/>
  </r>
  <r>
    <n v="41301"/>
    <x v="1"/>
    <x v="0"/>
    <x v="16"/>
    <x v="0"/>
    <n v="11"/>
    <n v="3546"/>
    <n v="3780"/>
    <n v="23688"/>
    <n v="25200"/>
    <n v="41580"/>
    <n v="39006"/>
    <n v="2574"/>
    <n v="128.70000000000002"/>
    <n v="2445.3000000000002"/>
  </r>
  <r>
    <n v="41301"/>
    <x v="8"/>
    <x v="4"/>
    <x v="4"/>
    <x v="0"/>
    <n v="1"/>
    <n v="7506"/>
    <n v="8100"/>
    <n v="48672"/>
    <n v="51840"/>
    <n v="8100"/>
    <n v="7506"/>
    <n v="594"/>
    <n v="29.700000000000003"/>
    <n v="564.29999999999995"/>
  </r>
  <r>
    <n v="41302"/>
    <x v="6"/>
    <x v="2"/>
    <x v="13"/>
    <x v="1"/>
    <n v="14"/>
    <n v="3978"/>
    <n v="4230"/>
    <n v="51012"/>
    <n v="54990"/>
    <n v="59220"/>
    <n v="55692"/>
    <n v="3528"/>
    <n v="176.4"/>
    <n v="3351.6"/>
  </r>
  <r>
    <n v="41303"/>
    <x v="8"/>
    <x v="4"/>
    <x v="3"/>
    <x v="0"/>
    <n v="11"/>
    <n v="2034"/>
    <n v="2160"/>
    <n v="6588"/>
    <n v="7020"/>
    <n v="23760"/>
    <n v="22374"/>
    <n v="1386"/>
    <n v="69.3"/>
    <n v="1316.7"/>
  </r>
  <r>
    <n v="41303"/>
    <x v="6"/>
    <x v="2"/>
    <x v="10"/>
    <x v="0"/>
    <n v="8"/>
    <n v="2952"/>
    <n v="3150"/>
    <n v="85158"/>
    <n v="90630"/>
    <n v="25200"/>
    <n v="23616"/>
    <n v="1584"/>
    <n v="79.2"/>
    <n v="1504.8"/>
  </r>
  <r>
    <n v="41303"/>
    <x v="6"/>
    <x v="2"/>
    <x v="12"/>
    <x v="0"/>
    <n v="1"/>
    <n v="3546"/>
    <n v="3780"/>
    <n v="26082"/>
    <n v="27720"/>
    <n v="3780"/>
    <n v="3546"/>
    <n v="234"/>
    <n v="11.700000000000001"/>
    <n v="222.3"/>
  </r>
  <r>
    <n v="41304"/>
    <x v="2"/>
    <x v="1"/>
    <x v="14"/>
    <x v="0"/>
    <n v="24"/>
    <n v="3546"/>
    <n v="3780"/>
    <n v="23616"/>
    <n v="25200"/>
    <n v="90720"/>
    <n v="85104"/>
    <n v="5616"/>
    <n v="280.8"/>
    <n v="5335.2"/>
  </r>
  <r>
    <n v="41304"/>
    <x v="1"/>
    <x v="0"/>
    <x v="11"/>
    <x v="0"/>
    <n v="15"/>
    <n v="3978"/>
    <n v="4230"/>
    <n v="31914"/>
    <n v="34020"/>
    <n v="63450"/>
    <n v="59670"/>
    <n v="3780"/>
    <n v="189"/>
    <n v="3591"/>
  </r>
  <r>
    <n v="41304"/>
    <x v="9"/>
    <x v="3"/>
    <x v="10"/>
    <x v="0"/>
    <n v="20"/>
    <n v="3546"/>
    <n v="3780"/>
    <n v="67230"/>
    <n v="71550"/>
    <n v="75600"/>
    <n v="70920"/>
    <n v="4680"/>
    <n v="234"/>
    <n v="4446"/>
  </r>
  <r>
    <n v="41304"/>
    <x v="5"/>
    <x v="3"/>
    <x v="9"/>
    <x v="0"/>
    <n v="1"/>
    <n v="5148"/>
    <n v="5490"/>
    <n v="25272"/>
    <n v="27000"/>
    <n v="5490"/>
    <n v="5148"/>
    <n v="342"/>
    <n v="17.100000000000001"/>
    <n v="324.89999999999998"/>
  </r>
  <r>
    <n v="41305"/>
    <x v="7"/>
    <x v="4"/>
    <x v="4"/>
    <x v="0"/>
    <n v="5"/>
    <n v="2196"/>
    <n v="2340"/>
    <n v="66924"/>
    <n v="71280"/>
    <n v="11700"/>
    <n v="10980"/>
    <n v="720"/>
    <n v="36"/>
    <n v="684"/>
  </r>
  <r>
    <n v="41305"/>
    <x v="6"/>
    <x v="2"/>
    <x v="7"/>
    <x v="0"/>
    <n v="2"/>
    <n v="3924"/>
    <n v="4230"/>
    <n v="39780"/>
    <n v="42300"/>
    <n v="8460"/>
    <n v="7848"/>
    <n v="612"/>
    <n v="30.6"/>
    <n v="581.4"/>
  </r>
  <r>
    <n v="41305"/>
    <x v="2"/>
    <x v="1"/>
    <x v="0"/>
    <x v="0"/>
    <n v="15"/>
    <n v="3978"/>
    <n v="4230"/>
    <n v="50850"/>
    <n v="54000"/>
    <n v="63450"/>
    <n v="59670"/>
    <n v="3780"/>
    <n v="189"/>
    <n v="3591"/>
  </r>
  <r>
    <n v="41305"/>
    <x v="8"/>
    <x v="4"/>
    <x v="9"/>
    <x v="0"/>
    <n v="24"/>
    <n v="2106"/>
    <n v="2250"/>
    <n v="29484"/>
    <n v="31500"/>
    <n v="54000"/>
    <n v="50544"/>
    <n v="3456"/>
    <n v="172.8"/>
    <n v="3283.2"/>
  </r>
  <r>
    <n v="41305"/>
    <x v="8"/>
    <x v="4"/>
    <x v="1"/>
    <x v="1"/>
    <n v="23"/>
    <n v="5148"/>
    <n v="5490"/>
    <n v="68058"/>
    <n v="73530"/>
    <n v="126270"/>
    <n v="118404"/>
    <n v="7866"/>
    <n v="393.3"/>
    <n v="7472.7"/>
  </r>
  <r>
    <n v="41306"/>
    <x v="0"/>
    <x v="0"/>
    <x v="14"/>
    <x v="0"/>
    <n v="20"/>
    <n v="3546"/>
    <n v="3780"/>
    <n v="50184"/>
    <n v="53550"/>
    <n v="75600"/>
    <n v="70920"/>
    <n v="4680"/>
    <n v="234"/>
    <n v="4446"/>
  </r>
  <r>
    <n v="41308"/>
    <x v="2"/>
    <x v="1"/>
    <x v="3"/>
    <x v="0"/>
    <n v="23"/>
    <n v="3546"/>
    <n v="3780"/>
    <n v="35136"/>
    <n v="37440"/>
    <n v="86940"/>
    <n v="81558"/>
    <n v="5382"/>
    <n v="269.10000000000002"/>
    <n v="5112.8999999999996"/>
  </r>
  <r>
    <n v="41310"/>
    <x v="0"/>
    <x v="0"/>
    <x v="11"/>
    <x v="0"/>
    <n v="22"/>
    <n v="5148"/>
    <n v="5490"/>
    <n v="3546"/>
    <n v="3780"/>
    <n v="120780"/>
    <n v="113256"/>
    <n v="7524"/>
    <n v="376.20000000000005"/>
    <n v="7147.8"/>
  </r>
  <r>
    <n v="41310"/>
    <x v="5"/>
    <x v="3"/>
    <x v="14"/>
    <x v="0"/>
    <n v="10"/>
    <n v="3384"/>
    <n v="3600"/>
    <n v="73800"/>
    <n v="78750"/>
    <n v="36000"/>
    <n v="33840"/>
    <n v="2160"/>
    <n v="108"/>
    <n v="2052"/>
  </r>
  <r>
    <n v="41311"/>
    <x v="8"/>
    <x v="4"/>
    <x v="3"/>
    <x v="0"/>
    <n v="5"/>
    <n v="3042"/>
    <n v="3240"/>
    <n v="52704"/>
    <n v="56160"/>
    <n v="16200"/>
    <n v="15210"/>
    <n v="990"/>
    <n v="49.5"/>
    <n v="940.5"/>
  </r>
  <r>
    <n v="41311"/>
    <x v="9"/>
    <x v="3"/>
    <x v="3"/>
    <x v="0"/>
    <n v="12"/>
    <n v="3978"/>
    <n v="4230"/>
    <n v="39528"/>
    <n v="42120"/>
    <n v="50760"/>
    <n v="47736"/>
    <n v="3024"/>
    <n v="151.20000000000002"/>
    <n v="2872.8"/>
  </r>
  <r>
    <n v="41312"/>
    <x v="7"/>
    <x v="4"/>
    <x v="12"/>
    <x v="0"/>
    <n v="19"/>
    <n v="3978"/>
    <n v="4230"/>
    <n v="37260"/>
    <n v="39600"/>
    <n v="80370"/>
    <n v="75582"/>
    <n v="4788"/>
    <n v="239.4"/>
    <n v="4548.6000000000004"/>
  </r>
  <r>
    <n v="41313"/>
    <x v="3"/>
    <x v="1"/>
    <x v="4"/>
    <x v="0"/>
    <n v="18"/>
    <n v="3924"/>
    <n v="4230"/>
    <n v="45630"/>
    <n v="48600"/>
    <n v="76140"/>
    <n v="70632"/>
    <n v="5508"/>
    <n v="275.40000000000003"/>
    <n v="5232.6000000000004"/>
  </r>
  <r>
    <n v="41314"/>
    <x v="8"/>
    <x v="4"/>
    <x v="15"/>
    <x v="1"/>
    <n v="1"/>
    <n v="2952"/>
    <n v="3150"/>
    <n v="157626"/>
    <n v="170100"/>
    <n v="3150"/>
    <n v="2952"/>
    <n v="198"/>
    <n v="9.9"/>
    <n v="188.1"/>
  </r>
  <r>
    <n v="41314"/>
    <x v="4"/>
    <x v="2"/>
    <x v="1"/>
    <x v="1"/>
    <n v="15"/>
    <n v="3042"/>
    <n v="3240"/>
    <n v="75222"/>
    <n v="81270"/>
    <n v="48600"/>
    <n v="45630"/>
    <n v="2970"/>
    <n v="148.5"/>
    <n v="2821.5"/>
  </r>
  <r>
    <n v="41314"/>
    <x v="5"/>
    <x v="3"/>
    <x v="9"/>
    <x v="0"/>
    <n v="4"/>
    <n v="3978"/>
    <n v="4230"/>
    <n v="12636"/>
    <n v="13500"/>
    <n v="16920"/>
    <n v="15912"/>
    <n v="1008"/>
    <n v="50.400000000000006"/>
    <n v="957.6"/>
  </r>
  <r>
    <n v="41314"/>
    <x v="1"/>
    <x v="0"/>
    <x v="6"/>
    <x v="0"/>
    <n v="16"/>
    <n v="2106"/>
    <n v="2250"/>
    <n v="31914"/>
    <n v="34020"/>
    <n v="36000"/>
    <n v="33696"/>
    <n v="2304"/>
    <n v="115.2"/>
    <n v="2188.8000000000002"/>
  </r>
  <r>
    <n v="41315"/>
    <x v="8"/>
    <x v="4"/>
    <x v="6"/>
    <x v="0"/>
    <n v="10"/>
    <n v="2034"/>
    <n v="2160"/>
    <n v="88650"/>
    <n v="94500"/>
    <n v="21600"/>
    <n v="20340"/>
    <n v="1260"/>
    <n v="63"/>
    <n v="1197"/>
  </r>
  <r>
    <n v="41315"/>
    <x v="5"/>
    <x v="3"/>
    <x v="12"/>
    <x v="0"/>
    <n v="21"/>
    <n v="4482"/>
    <n v="4770"/>
    <n v="18630"/>
    <n v="19800"/>
    <n v="100170"/>
    <n v="94122"/>
    <n v="6048"/>
    <n v="302.40000000000003"/>
    <n v="5745.6"/>
  </r>
  <r>
    <n v="41316"/>
    <x v="1"/>
    <x v="0"/>
    <x v="15"/>
    <x v="1"/>
    <n v="7"/>
    <n v="3726"/>
    <n v="3960"/>
    <n v="105084"/>
    <n v="113400"/>
    <n v="27720"/>
    <n v="26082"/>
    <n v="1638"/>
    <n v="81.900000000000006"/>
    <n v="1556.1"/>
  </r>
  <r>
    <n v="41316"/>
    <x v="4"/>
    <x v="2"/>
    <x v="1"/>
    <x v="1"/>
    <n v="22"/>
    <n v="2952"/>
    <n v="3150"/>
    <n v="85968"/>
    <n v="92880"/>
    <n v="69300"/>
    <n v="64944"/>
    <n v="4356"/>
    <n v="217.8"/>
    <n v="4138.2"/>
  </r>
  <r>
    <n v="41316"/>
    <x v="9"/>
    <x v="3"/>
    <x v="12"/>
    <x v="0"/>
    <n v="15"/>
    <n v="3384"/>
    <n v="3600"/>
    <n v="78246"/>
    <n v="83160"/>
    <n v="54000"/>
    <n v="50760"/>
    <n v="3240"/>
    <n v="162"/>
    <n v="3078"/>
  </r>
  <r>
    <n v="41317"/>
    <x v="6"/>
    <x v="2"/>
    <x v="11"/>
    <x v="0"/>
    <n v="7"/>
    <n v="3546"/>
    <n v="3780"/>
    <n v="10638"/>
    <n v="11340"/>
    <n v="26460"/>
    <n v="24822"/>
    <n v="1638"/>
    <n v="81.900000000000006"/>
    <n v="1556.1"/>
  </r>
  <r>
    <n v="41317"/>
    <x v="8"/>
    <x v="4"/>
    <x v="9"/>
    <x v="0"/>
    <n v="17"/>
    <n v="5148"/>
    <n v="5490"/>
    <n v="40014"/>
    <n v="42750"/>
    <n v="93330"/>
    <n v="87516"/>
    <n v="5814"/>
    <n v="290.7"/>
    <n v="5523.3"/>
  </r>
  <r>
    <n v="41317"/>
    <x v="6"/>
    <x v="2"/>
    <x v="6"/>
    <x v="0"/>
    <n v="20"/>
    <n v="2034"/>
    <n v="2160"/>
    <n v="70920"/>
    <n v="75600"/>
    <n v="43200"/>
    <n v="40680"/>
    <n v="2520"/>
    <n v="126"/>
    <n v="2394"/>
  </r>
  <r>
    <n v="41317"/>
    <x v="6"/>
    <x v="2"/>
    <x v="9"/>
    <x v="0"/>
    <n v="5"/>
    <n v="2196"/>
    <n v="2340"/>
    <n v="14742"/>
    <n v="15750"/>
    <n v="11700"/>
    <n v="10980"/>
    <n v="720"/>
    <n v="36"/>
    <n v="684"/>
  </r>
  <r>
    <n v="41317"/>
    <x v="3"/>
    <x v="1"/>
    <x v="12"/>
    <x v="0"/>
    <n v="14"/>
    <n v="3546"/>
    <n v="3780"/>
    <n v="89424"/>
    <n v="95040"/>
    <n v="52920"/>
    <n v="49644"/>
    <n v="3276"/>
    <n v="163.80000000000001"/>
    <n v="3112.2"/>
  </r>
  <r>
    <n v="41318"/>
    <x v="9"/>
    <x v="3"/>
    <x v="13"/>
    <x v="1"/>
    <n v="6"/>
    <n v="3546"/>
    <n v="3780"/>
    <n v="86328"/>
    <n v="93060"/>
    <n v="22680"/>
    <n v="21276"/>
    <n v="1404"/>
    <n v="70.2"/>
    <n v="1333.8"/>
  </r>
  <r>
    <n v="41318"/>
    <x v="2"/>
    <x v="1"/>
    <x v="12"/>
    <x v="0"/>
    <n v="22"/>
    <n v="7506"/>
    <n v="8100"/>
    <n v="33534"/>
    <n v="35640"/>
    <n v="178200"/>
    <n v="165132"/>
    <n v="13068"/>
    <n v="653.40000000000009"/>
    <n v="12414.6"/>
  </r>
  <r>
    <n v="41318"/>
    <x v="4"/>
    <x v="2"/>
    <x v="5"/>
    <x v="0"/>
    <n v="6"/>
    <n v="3924"/>
    <n v="4230"/>
    <n v="99144"/>
    <n v="105570"/>
    <n v="25380"/>
    <n v="23544"/>
    <n v="1836"/>
    <n v="91.800000000000011"/>
    <n v="1744.2"/>
  </r>
  <r>
    <n v="41318"/>
    <x v="1"/>
    <x v="0"/>
    <x v="5"/>
    <x v="0"/>
    <n v="6"/>
    <n v="4482"/>
    <n v="4770"/>
    <n v="128304"/>
    <n v="136620"/>
    <n v="28620"/>
    <n v="26892"/>
    <n v="1728"/>
    <n v="86.4"/>
    <n v="1641.6"/>
  </r>
  <r>
    <n v="41319"/>
    <x v="9"/>
    <x v="3"/>
    <x v="7"/>
    <x v="0"/>
    <n v="2"/>
    <n v="3546"/>
    <n v="3780"/>
    <n v="79560"/>
    <n v="84600"/>
    <n v="7560"/>
    <n v="7092"/>
    <n v="468"/>
    <n v="23.400000000000002"/>
    <n v="444.6"/>
  </r>
  <r>
    <n v="41319"/>
    <x v="0"/>
    <x v="0"/>
    <x v="8"/>
    <x v="0"/>
    <n v="24"/>
    <n v="3726"/>
    <n v="3960"/>
    <n v="56628"/>
    <n v="60390"/>
    <n v="95040"/>
    <n v="89424"/>
    <n v="5616"/>
    <n v="280.8"/>
    <n v="5335.2"/>
  </r>
  <r>
    <n v="41319"/>
    <x v="1"/>
    <x v="0"/>
    <x v="0"/>
    <x v="0"/>
    <n v="11"/>
    <n v="2106"/>
    <n v="2250"/>
    <n v="36612"/>
    <n v="38880"/>
    <n v="24750"/>
    <n v="23166"/>
    <n v="1584"/>
    <n v="79.2"/>
    <n v="1504.8"/>
  </r>
  <r>
    <n v="41319"/>
    <x v="5"/>
    <x v="3"/>
    <x v="1"/>
    <x v="1"/>
    <n v="10"/>
    <n v="3546"/>
    <n v="3780"/>
    <n v="60894"/>
    <n v="65790"/>
    <n v="37800"/>
    <n v="35460"/>
    <n v="2340"/>
    <n v="117"/>
    <n v="2223"/>
  </r>
  <r>
    <n v="41319"/>
    <x v="5"/>
    <x v="3"/>
    <x v="14"/>
    <x v="0"/>
    <n v="7"/>
    <n v="3384"/>
    <n v="3600"/>
    <n v="2952"/>
    <n v="3150"/>
    <n v="25200"/>
    <n v="23688"/>
    <n v="1512"/>
    <n v="75.600000000000009"/>
    <n v="1436.4"/>
  </r>
  <r>
    <n v="41320"/>
    <x v="2"/>
    <x v="1"/>
    <x v="6"/>
    <x v="0"/>
    <n v="22"/>
    <n v="2106"/>
    <n v="2250"/>
    <n v="67374"/>
    <n v="71820"/>
    <n v="49500"/>
    <n v="46332"/>
    <n v="3168"/>
    <n v="158.4"/>
    <n v="3009.6"/>
  </r>
  <r>
    <n v="41320"/>
    <x v="8"/>
    <x v="4"/>
    <x v="9"/>
    <x v="0"/>
    <n v="7"/>
    <n v="3924"/>
    <n v="4230"/>
    <n v="18954"/>
    <n v="20250"/>
    <n v="29610"/>
    <n v="27468"/>
    <n v="2142"/>
    <n v="107.10000000000001"/>
    <n v="2034.9"/>
  </r>
  <r>
    <n v="41320"/>
    <x v="7"/>
    <x v="4"/>
    <x v="11"/>
    <x v="0"/>
    <n v="18"/>
    <n v="3582"/>
    <n v="3870"/>
    <n v="42552"/>
    <n v="45360"/>
    <n v="69660"/>
    <n v="64476"/>
    <n v="5184"/>
    <n v="259.2"/>
    <n v="4924.8"/>
  </r>
  <r>
    <n v="41321"/>
    <x v="1"/>
    <x v="0"/>
    <x v="9"/>
    <x v="0"/>
    <n v="12"/>
    <n v="3582"/>
    <n v="3870"/>
    <n v="2106"/>
    <n v="2250"/>
    <n v="46440"/>
    <n v="42984"/>
    <n v="3456"/>
    <n v="172.8"/>
    <n v="3283.2"/>
  </r>
  <r>
    <n v="41321"/>
    <x v="8"/>
    <x v="4"/>
    <x v="1"/>
    <x v="1"/>
    <n v="19"/>
    <n v="3726"/>
    <n v="3960"/>
    <n v="14328"/>
    <n v="15480"/>
    <n v="75240"/>
    <n v="70794"/>
    <n v="4446"/>
    <n v="222.3"/>
    <n v="4223.7"/>
  </r>
  <r>
    <n v="41321"/>
    <x v="6"/>
    <x v="2"/>
    <x v="1"/>
    <x v="1"/>
    <n v="23"/>
    <n v="3582"/>
    <n v="3870"/>
    <n v="64476"/>
    <n v="69660"/>
    <n v="89010"/>
    <n v="82386"/>
    <n v="6624"/>
    <n v="331.20000000000005"/>
    <n v="6292.8"/>
  </r>
  <r>
    <n v="41322"/>
    <x v="6"/>
    <x v="2"/>
    <x v="2"/>
    <x v="0"/>
    <n v="3"/>
    <n v="2952"/>
    <n v="3150"/>
    <n v="11934"/>
    <n v="12690"/>
    <n v="9450"/>
    <n v="8856"/>
    <n v="594"/>
    <n v="29.700000000000003"/>
    <n v="564.29999999999995"/>
  </r>
  <r>
    <n v="41322"/>
    <x v="6"/>
    <x v="2"/>
    <x v="13"/>
    <x v="1"/>
    <n v="24"/>
    <n v="3978"/>
    <n v="4230"/>
    <n v="19620"/>
    <n v="21150"/>
    <n v="101520"/>
    <n v="95472"/>
    <n v="6048"/>
    <n v="302.40000000000003"/>
    <n v="5745.6"/>
  </r>
  <r>
    <n v="41323"/>
    <x v="9"/>
    <x v="3"/>
    <x v="3"/>
    <x v="0"/>
    <n v="25"/>
    <n v="2034"/>
    <n v="2160"/>
    <n v="48312"/>
    <n v="51480"/>
    <n v="54000"/>
    <n v="50850"/>
    <n v="3150"/>
    <n v="157.5"/>
    <n v="2992.5"/>
  </r>
  <r>
    <n v="41323"/>
    <x v="4"/>
    <x v="2"/>
    <x v="13"/>
    <x v="1"/>
    <n v="5"/>
    <n v="3924"/>
    <n v="4230"/>
    <n v="62784"/>
    <n v="67680"/>
    <n v="21150"/>
    <n v="19620"/>
    <n v="1530"/>
    <n v="76.5"/>
    <n v="1453.5"/>
  </r>
  <r>
    <n v="41324"/>
    <x v="1"/>
    <x v="0"/>
    <x v="6"/>
    <x v="0"/>
    <n v="2"/>
    <n v="5832"/>
    <n v="6210"/>
    <n v="78012"/>
    <n v="83160"/>
    <n v="12420"/>
    <n v="11664"/>
    <n v="756"/>
    <n v="37.800000000000004"/>
    <n v="718.2"/>
  </r>
  <r>
    <n v="41324"/>
    <x v="8"/>
    <x v="4"/>
    <x v="2"/>
    <x v="0"/>
    <n v="14"/>
    <n v="3546"/>
    <n v="3780"/>
    <n v="15912"/>
    <n v="16920"/>
    <n v="52920"/>
    <n v="49644"/>
    <n v="3276"/>
    <n v="163.80000000000001"/>
    <n v="3112.2"/>
  </r>
  <r>
    <n v="41324"/>
    <x v="0"/>
    <x v="0"/>
    <x v="7"/>
    <x v="0"/>
    <n v="6"/>
    <n v="2034"/>
    <n v="2160"/>
    <n v="59670"/>
    <n v="63450"/>
    <n v="12960"/>
    <n v="12204"/>
    <n v="756"/>
    <n v="37.800000000000004"/>
    <n v="718.2"/>
  </r>
  <r>
    <n v="41325"/>
    <x v="8"/>
    <x v="4"/>
    <x v="3"/>
    <x v="0"/>
    <n v="13"/>
    <n v="2034"/>
    <n v="2160"/>
    <n v="28548"/>
    <n v="30420"/>
    <n v="28080"/>
    <n v="26442"/>
    <n v="1638"/>
    <n v="81.900000000000006"/>
    <n v="1556.1"/>
  </r>
  <r>
    <n v="41325"/>
    <x v="6"/>
    <x v="2"/>
    <x v="11"/>
    <x v="0"/>
    <n v="4"/>
    <n v="3042"/>
    <n v="3240"/>
    <n v="3546"/>
    <n v="3780"/>
    <n v="12960"/>
    <n v="12168"/>
    <n v="792"/>
    <n v="39.6"/>
    <n v="752.4"/>
  </r>
  <r>
    <n v="41326"/>
    <x v="6"/>
    <x v="2"/>
    <x v="13"/>
    <x v="1"/>
    <n v="21"/>
    <n v="3042"/>
    <n v="3240"/>
    <n v="23544"/>
    <n v="25380"/>
    <n v="68040"/>
    <n v="63882"/>
    <n v="4158"/>
    <n v="207.9"/>
    <n v="3950.1"/>
  </r>
  <r>
    <n v="41326"/>
    <x v="2"/>
    <x v="1"/>
    <x v="1"/>
    <x v="1"/>
    <n v="16"/>
    <n v="3726"/>
    <n v="3960"/>
    <n v="53730"/>
    <n v="58050"/>
    <n v="63360"/>
    <n v="59616"/>
    <n v="3744"/>
    <n v="187.20000000000002"/>
    <n v="3556.8"/>
  </r>
  <r>
    <n v="41327"/>
    <x v="2"/>
    <x v="1"/>
    <x v="5"/>
    <x v="0"/>
    <n v="10"/>
    <n v="2196"/>
    <n v="2340"/>
    <n v="52488"/>
    <n v="55890"/>
    <n v="23400"/>
    <n v="21960"/>
    <n v="1440"/>
    <n v="72"/>
    <n v="1368"/>
  </r>
  <r>
    <n v="41328"/>
    <x v="0"/>
    <x v="0"/>
    <x v="15"/>
    <x v="1"/>
    <n v="3"/>
    <n v="4482"/>
    <n v="4770"/>
    <n v="157626"/>
    <n v="170100"/>
    <n v="14310"/>
    <n v="13446"/>
    <n v="864"/>
    <n v="43.2"/>
    <n v="820.8"/>
  </r>
  <r>
    <n v="41329"/>
    <x v="5"/>
    <x v="3"/>
    <x v="16"/>
    <x v="0"/>
    <n v="1"/>
    <n v="5148"/>
    <n v="5490"/>
    <n v="33840"/>
    <n v="36000"/>
    <n v="5490"/>
    <n v="5148"/>
    <n v="342"/>
    <n v="17.100000000000001"/>
    <n v="324.89999999999998"/>
  </r>
  <r>
    <n v="41329"/>
    <x v="5"/>
    <x v="3"/>
    <x v="9"/>
    <x v="0"/>
    <n v="13"/>
    <n v="3978"/>
    <n v="4230"/>
    <n v="50544"/>
    <n v="54000"/>
    <n v="54990"/>
    <n v="51714"/>
    <n v="3276"/>
    <n v="163.80000000000001"/>
    <n v="3112.2"/>
  </r>
  <r>
    <n v="41329"/>
    <x v="9"/>
    <x v="3"/>
    <x v="2"/>
    <x v="0"/>
    <n v="15"/>
    <n v="2106"/>
    <n v="2250"/>
    <n v="59670"/>
    <n v="63450"/>
    <n v="33750"/>
    <n v="31590"/>
    <n v="2160"/>
    <n v="108"/>
    <n v="2052"/>
  </r>
  <r>
    <n v="41330"/>
    <x v="2"/>
    <x v="1"/>
    <x v="2"/>
    <x v="0"/>
    <n v="5"/>
    <n v="3978"/>
    <n v="4230"/>
    <n v="83538"/>
    <n v="88830"/>
    <n v="21150"/>
    <n v="19890"/>
    <n v="1260"/>
    <n v="63"/>
    <n v="1197"/>
  </r>
  <r>
    <n v="41330"/>
    <x v="6"/>
    <x v="2"/>
    <x v="1"/>
    <x v="1"/>
    <n v="25"/>
    <n v="2034"/>
    <n v="2160"/>
    <n v="7164"/>
    <n v="7740"/>
    <n v="54000"/>
    <n v="50850"/>
    <n v="3150"/>
    <n v="157.5"/>
    <n v="2992.5"/>
  </r>
  <r>
    <n v="41330"/>
    <x v="4"/>
    <x v="2"/>
    <x v="4"/>
    <x v="0"/>
    <n v="8"/>
    <n v="2034"/>
    <n v="2160"/>
    <n v="66924"/>
    <n v="71280"/>
    <n v="17280"/>
    <n v="16272"/>
    <n v="1008"/>
    <n v="50.400000000000006"/>
    <n v="957.6"/>
  </r>
  <r>
    <n v="41330"/>
    <x v="6"/>
    <x v="2"/>
    <x v="5"/>
    <x v="0"/>
    <n v="21"/>
    <n v="3582"/>
    <n v="3870"/>
    <n v="128304"/>
    <n v="136620"/>
    <n v="81270"/>
    <n v="75222"/>
    <n v="6048"/>
    <n v="302.40000000000003"/>
    <n v="5745.6"/>
  </r>
  <r>
    <n v="41330"/>
    <x v="1"/>
    <x v="0"/>
    <x v="6"/>
    <x v="0"/>
    <n v="16"/>
    <n v="3978"/>
    <n v="4230"/>
    <n v="74466"/>
    <n v="79380"/>
    <n v="67680"/>
    <n v="63648"/>
    <n v="4032"/>
    <n v="201.60000000000002"/>
    <n v="3830.4"/>
  </r>
  <r>
    <n v="41331"/>
    <x v="4"/>
    <x v="2"/>
    <x v="10"/>
    <x v="0"/>
    <n v="23"/>
    <n v="2196"/>
    <n v="2340"/>
    <n v="8964"/>
    <n v="9540"/>
    <n v="53820"/>
    <n v="50508"/>
    <n v="3312"/>
    <n v="165.60000000000002"/>
    <n v="3146.4"/>
  </r>
  <r>
    <n v="41331"/>
    <x v="8"/>
    <x v="4"/>
    <x v="9"/>
    <x v="0"/>
    <n v="22"/>
    <n v="3978"/>
    <n v="4230"/>
    <n v="18954"/>
    <n v="20250"/>
    <n v="93060"/>
    <n v="87516"/>
    <n v="5544"/>
    <n v="277.2"/>
    <n v="5266.8"/>
  </r>
  <r>
    <n v="41333"/>
    <x v="9"/>
    <x v="3"/>
    <x v="0"/>
    <x v="0"/>
    <n v="13"/>
    <n v="3978"/>
    <n v="4230"/>
    <n v="50850"/>
    <n v="54000"/>
    <n v="54990"/>
    <n v="51714"/>
    <n v="3276"/>
    <n v="163.80000000000001"/>
    <n v="3112.2"/>
  </r>
  <r>
    <n v="41333"/>
    <x v="2"/>
    <x v="1"/>
    <x v="4"/>
    <x v="0"/>
    <n v="27"/>
    <n v="3042"/>
    <n v="3240"/>
    <n v="51714"/>
    <n v="55080"/>
    <n v="87480"/>
    <n v="82134"/>
    <n v="5346"/>
    <n v="267.3"/>
    <n v="5078.7"/>
  </r>
  <r>
    <n v="41334"/>
    <x v="4"/>
    <x v="2"/>
    <x v="13"/>
    <x v="1"/>
    <n v="27"/>
    <n v="3978"/>
    <n v="4230"/>
    <n v="90252"/>
    <n v="97290"/>
    <n v="114210"/>
    <n v="107406"/>
    <n v="6804"/>
    <n v="340.20000000000005"/>
    <n v="6463.8"/>
  </r>
  <r>
    <n v="41334"/>
    <x v="4"/>
    <x v="2"/>
    <x v="12"/>
    <x v="0"/>
    <n v="27"/>
    <n v="3978"/>
    <n v="4230"/>
    <n v="26082"/>
    <n v="27720"/>
    <n v="114210"/>
    <n v="107406"/>
    <n v="6804"/>
    <n v="340.20000000000005"/>
    <n v="6463.8"/>
  </r>
  <r>
    <n v="41335"/>
    <x v="6"/>
    <x v="2"/>
    <x v="2"/>
    <x v="0"/>
    <n v="27"/>
    <n v="5832"/>
    <n v="6210"/>
    <n v="59670"/>
    <n v="63450"/>
    <n v="167670"/>
    <n v="157464"/>
    <n v="10206"/>
    <n v="510.3"/>
    <n v="9695.7000000000007"/>
  </r>
  <r>
    <n v="41335"/>
    <x v="3"/>
    <x v="1"/>
    <x v="7"/>
    <x v="0"/>
    <n v="27"/>
    <n v="2196"/>
    <n v="2340"/>
    <n v="11934"/>
    <n v="12690"/>
    <n v="63180"/>
    <n v="59292"/>
    <n v="3888"/>
    <n v="194.4"/>
    <n v="3693.6"/>
  </r>
  <r>
    <n v="41335"/>
    <x v="5"/>
    <x v="3"/>
    <x v="13"/>
    <x v="1"/>
    <n v="27"/>
    <n v="3546"/>
    <n v="3780"/>
    <n v="19620"/>
    <n v="21150"/>
    <n v="102060"/>
    <n v="95742"/>
    <n v="6318"/>
    <n v="315.90000000000003"/>
    <n v="6002.1"/>
  </r>
  <r>
    <n v="41335"/>
    <x v="9"/>
    <x v="3"/>
    <x v="4"/>
    <x v="0"/>
    <n v="12"/>
    <n v="3582"/>
    <n v="3870"/>
    <n v="33462"/>
    <n v="35640"/>
    <n v="46440"/>
    <n v="42984"/>
    <n v="3456"/>
    <n v="172.8"/>
    <n v="3283.2"/>
  </r>
  <r>
    <n v="41336"/>
    <x v="3"/>
    <x v="1"/>
    <x v="6"/>
    <x v="0"/>
    <n v="18"/>
    <n v="3978"/>
    <n v="4230"/>
    <n v="21276"/>
    <n v="22680"/>
    <n v="76140"/>
    <n v="71604"/>
    <n v="4536"/>
    <n v="226.8"/>
    <n v="4309.2"/>
  </r>
  <r>
    <n v="41337"/>
    <x v="6"/>
    <x v="2"/>
    <x v="8"/>
    <x v="0"/>
    <n v="8"/>
    <n v="3978"/>
    <n v="4230"/>
    <n v="108108"/>
    <n v="115290"/>
    <n v="33840"/>
    <n v="31824"/>
    <n v="2016"/>
    <n v="100.80000000000001"/>
    <n v="1915.2"/>
  </r>
  <r>
    <n v="41338"/>
    <x v="6"/>
    <x v="2"/>
    <x v="15"/>
    <x v="1"/>
    <n v="21"/>
    <n v="2034"/>
    <n v="2160"/>
    <n v="180144"/>
    <n v="194400"/>
    <n v="45360"/>
    <n v="42714"/>
    <n v="2646"/>
    <n v="132.30000000000001"/>
    <n v="2513.6999999999998"/>
  </r>
  <r>
    <n v="41338"/>
    <x v="0"/>
    <x v="0"/>
    <x v="7"/>
    <x v="0"/>
    <n v="25"/>
    <n v="3042"/>
    <n v="3240"/>
    <n v="39780"/>
    <n v="42300"/>
    <n v="81000"/>
    <n v="76050"/>
    <n v="4950"/>
    <n v="247.5"/>
    <n v="4702.5"/>
  </r>
  <r>
    <n v="41338"/>
    <x v="0"/>
    <x v="0"/>
    <x v="8"/>
    <x v="0"/>
    <n v="12"/>
    <n v="5148"/>
    <n v="5490"/>
    <n v="118404"/>
    <n v="126270"/>
    <n v="65880"/>
    <n v="61776"/>
    <n v="4104"/>
    <n v="205.20000000000002"/>
    <n v="3898.8"/>
  </r>
  <r>
    <n v="41339"/>
    <x v="1"/>
    <x v="0"/>
    <x v="12"/>
    <x v="0"/>
    <n v="9"/>
    <n v="2106"/>
    <n v="2250"/>
    <n v="59616"/>
    <n v="63360"/>
    <n v="20250"/>
    <n v="18954"/>
    <n v="1296"/>
    <n v="64.8"/>
    <n v="1231.2"/>
  </r>
  <r>
    <n v="41339"/>
    <x v="8"/>
    <x v="4"/>
    <x v="10"/>
    <x v="0"/>
    <n v="23"/>
    <n v="4482"/>
    <n v="4770"/>
    <n v="49302"/>
    <n v="52470"/>
    <n v="109710"/>
    <n v="103086"/>
    <n v="6624"/>
    <n v="331.20000000000005"/>
    <n v="6292.8"/>
  </r>
  <r>
    <n v="41339"/>
    <x v="9"/>
    <x v="3"/>
    <x v="6"/>
    <x v="0"/>
    <n v="23"/>
    <n v="3546"/>
    <n v="3780"/>
    <n v="74466"/>
    <n v="79380"/>
    <n v="86940"/>
    <n v="81558"/>
    <n v="5382"/>
    <n v="269.10000000000002"/>
    <n v="5112.8999999999996"/>
  </r>
  <r>
    <n v="41340"/>
    <x v="4"/>
    <x v="2"/>
    <x v="14"/>
    <x v="0"/>
    <n v="20"/>
    <n v="4482"/>
    <n v="4770"/>
    <n v="50184"/>
    <n v="53550"/>
    <n v="95400"/>
    <n v="89640"/>
    <n v="5760"/>
    <n v="288"/>
    <n v="5472"/>
  </r>
  <r>
    <n v="41340"/>
    <x v="7"/>
    <x v="4"/>
    <x v="4"/>
    <x v="0"/>
    <n v="25"/>
    <n v="4482"/>
    <n v="4770"/>
    <n v="54756"/>
    <n v="58320"/>
    <n v="119250"/>
    <n v="112050"/>
    <n v="7200"/>
    <n v="360"/>
    <n v="6840"/>
  </r>
  <r>
    <n v="41340"/>
    <x v="7"/>
    <x v="4"/>
    <x v="10"/>
    <x v="0"/>
    <n v="4"/>
    <n v="2034"/>
    <n v="2160"/>
    <n v="44820"/>
    <n v="47700"/>
    <n v="8640"/>
    <n v="8136"/>
    <n v="504"/>
    <n v="25.200000000000003"/>
    <n v="478.8"/>
  </r>
  <r>
    <n v="41340"/>
    <x v="9"/>
    <x v="3"/>
    <x v="2"/>
    <x v="0"/>
    <n v="24"/>
    <n v="3978"/>
    <n v="4230"/>
    <n v="67626"/>
    <n v="71910"/>
    <n v="101520"/>
    <n v="95472"/>
    <n v="6048"/>
    <n v="302.40000000000003"/>
    <n v="5745.6"/>
  </r>
  <r>
    <n v="41341"/>
    <x v="4"/>
    <x v="2"/>
    <x v="10"/>
    <x v="0"/>
    <n v="24"/>
    <n v="5832"/>
    <n v="6210"/>
    <n v="76194"/>
    <n v="81090"/>
    <n v="149040"/>
    <n v="139968"/>
    <n v="9072"/>
    <n v="453.6"/>
    <n v="8618.4"/>
  </r>
  <r>
    <n v="41341"/>
    <x v="1"/>
    <x v="0"/>
    <x v="3"/>
    <x v="0"/>
    <n v="16"/>
    <n v="3978"/>
    <n v="4230"/>
    <n v="32940"/>
    <n v="35100"/>
    <n v="67680"/>
    <n v="63648"/>
    <n v="4032"/>
    <n v="201.60000000000002"/>
    <n v="3830.4"/>
  </r>
  <r>
    <n v="41342"/>
    <x v="2"/>
    <x v="1"/>
    <x v="12"/>
    <x v="0"/>
    <n v="6"/>
    <n v="3978"/>
    <n v="4230"/>
    <n v="55890"/>
    <n v="59400"/>
    <n v="25380"/>
    <n v="23868"/>
    <n v="1512"/>
    <n v="75.600000000000009"/>
    <n v="1436.4"/>
  </r>
  <r>
    <n v="41342"/>
    <x v="8"/>
    <x v="4"/>
    <x v="12"/>
    <x v="0"/>
    <n v="4"/>
    <n v="5148"/>
    <n v="5490"/>
    <n v="74520"/>
    <n v="79200"/>
    <n v="21960"/>
    <n v="20592"/>
    <n v="1368"/>
    <n v="68.400000000000006"/>
    <n v="1299.5999999999999"/>
  </r>
  <r>
    <n v="41343"/>
    <x v="2"/>
    <x v="1"/>
    <x v="3"/>
    <x v="0"/>
    <n v="24"/>
    <n v="5832"/>
    <n v="6210"/>
    <n v="8784"/>
    <n v="9360"/>
    <n v="149040"/>
    <n v="139968"/>
    <n v="9072"/>
    <n v="453.6"/>
    <n v="8618.4"/>
  </r>
  <r>
    <n v="41343"/>
    <x v="5"/>
    <x v="3"/>
    <x v="7"/>
    <x v="0"/>
    <n v="21"/>
    <n v="2034"/>
    <n v="2160"/>
    <n v="31824"/>
    <n v="33840"/>
    <n v="45360"/>
    <n v="42714"/>
    <n v="2646"/>
    <n v="132.30000000000001"/>
    <n v="2513.6999999999998"/>
  </r>
  <r>
    <n v="41343"/>
    <x v="5"/>
    <x v="3"/>
    <x v="15"/>
    <x v="1"/>
    <n v="13"/>
    <n v="5832"/>
    <n v="6210"/>
    <n v="37530"/>
    <n v="40500"/>
    <n v="80730"/>
    <n v="75816"/>
    <n v="4914"/>
    <n v="245.70000000000002"/>
    <n v="4668.3"/>
  </r>
  <r>
    <n v="41343"/>
    <x v="0"/>
    <x v="0"/>
    <x v="10"/>
    <x v="0"/>
    <n v="2"/>
    <n v="3546"/>
    <n v="3780"/>
    <n v="98604"/>
    <n v="104940"/>
    <n v="7560"/>
    <n v="7092"/>
    <n v="468"/>
    <n v="23.400000000000002"/>
    <n v="444.6"/>
  </r>
  <r>
    <n v="41343"/>
    <x v="7"/>
    <x v="4"/>
    <x v="15"/>
    <x v="1"/>
    <n v="20"/>
    <n v="3726"/>
    <n v="3960"/>
    <n v="82566"/>
    <n v="89100"/>
    <n v="79200"/>
    <n v="74520"/>
    <n v="4680"/>
    <n v="234"/>
    <n v="4446"/>
  </r>
  <r>
    <n v="41343"/>
    <x v="9"/>
    <x v="3"/>
    <x v="1"/>
    <x v="1"/>
    <n v="21"/>
    <n v="3978"/>
    <n v="4230"/>
    <n v="89550"/>
    <n v="96750"/>
    <n v="88830"/>
    <n v="83538"/>
    <n v="5292"/>
    <n v="264.60000000000002"/>
    <n v="5027.3999999999996"/>
  </r>
  <r>
    <n v="41343"/>
    <x v="5"/>
    <x v="3"/>
    <x v="4"/>
    <x v="0"/>
    <n v="12"/>
    <n v="3042"/>
    <n v="3240"/>
    <n v="33462"/>
    <n v="35640"/>
    <n v="38880"/>
    <n v="36504"/>
    <n v="2376"/>
    <n v="118.80000000000001"/>
    <n v="2257.1999999999998"/>
  </r>
  <r>
    <n v="41343"/>
    <x v="9"/>
    <x v="3"/>
    <x v="0"/>
    <x v="0"/>
    <n v="23"/>
    <n v="3546"/>
    <n v="3780"/>
    <n v="22374"/>
    <n v="23760"/>
    <n v="86940"/>
    <n v="81558"/>
    <n v="5382"/>
    <n v="269.10000000000002"/>
    <n v="5112.8999999999996"/>
  </r>
  <r>
    <n v="41344"/>
    <x v="6"/>
    <x v="2"/>
    <x v="0"/>
    <x v="0"/>
    <n v="23"/>
    <n v="4482"/>
    <n v="4770"/>
    <n v="26442"/>
    <n v="28080"/>
    <n v="109710"/>
    <n v="103086"/>
    <n v="6624"/>
    <n v="331.20000000000005"/>
    <n v="6292.8"/>
  </r>
  <r>
    <n v="41344"/>
    <x v="1"/>
    <x v="0"/>
    <x v="1"/>
    <x v="1"/>
    <n v="24"/>
    <n v="3924"/>
    <n v="4230"/>
    <n v="17910"/>
    <n v="19350"/>
    <n v="101520"/>
    <n v="94176"/>
    <n v="7344"/>
    <n v="367.20000000000005"/>
    <n v="6976.8"/>
  </r>
  <r>
    <n v="41344"/>
    <x v="7"/>
    <x v="4"/>
    <x v="3"/>
    <x v="0"/>
    <n v="25"/>
    <n v="2952"/>
    <n v="3150"/>
    <n v="50508"/>
    <n v="53820"/>
    <n v="78750"/>
    <n v="73800"/>
    <n v="4950"/>
    <n v="247.5"/>
    <n v="4702.5"/>
  </r>
  <r>
    <n v="41345"/>
    <x v="2"/>
    <x v="1"/>
    <x v="15"/>
    <x v="1"/>
    <n v="17"/>
    <n v="3726"/>
    <n v="3960"/>
    <n v="7506"/>
    <n v="8100"/>
    <n v="67320"/>
    <n v="63342"/>
    <n v="3978"/>
    <n v="198.9"/>
    <n v="3779.1"/>
  </r>
  <r>
    <n v="41345"/>
    <x v="2"/>
    <x v="1"/>
    <x v="1"/>
    <x v="1"/>
    <n v="21"/>
    <n v="3978"/>
    <n v="4230"/>
    <n v="78804"/>
    <n v="85140"/>
    <n v="88830"/>
    <n v="83538"/>
    <n v="5292"/>
    <n v="264.60000000000002"/>
    <n v="5027.3999999999996"/>
  </r>
  <r>
    <n v="41345"/>
    <x v="2"/>
    <x v="1"/>
    <x v="8"/>
    <x v="0"/>
    <n v="9"/>
    <n v="3726"/>
    <n v="3960"/>
    <n v="25740"/>
    <n v="27450"/>
    <n v="35640"/>
    <n v="33534"/>
    <n v="2106"/>
    <n v="105.30000000000001"/>
    <n v="2000.7"/>
  </r>
  <r>
    <n v="41346"/>
    <x v="0"/>
    <x v="0"/>
    <x v="8"/>
    <x v="0"/>
    <n v="11"/>
    <n v="4482"/>
    <n v="4770"/>
    <n v="41184"/>
    <n v="43920"/>
    <n v="52470"/>
    <n v="49302"/>
    <n v="3168"/>
    <n v="158.4"/>
    <n v="3009.6"/>
  </r>
  <r>
    <n v="41347"/>
    <x v="3"/>
    <x v="1"/>
    <x v="8"/>
    <x v="0"/>
    <n v="4"/>
    <n v="3582"/>
    <n v="3870"/>
    <n v="46332"/>
    <n v="49410"/>
    <n v="15480"/>
    <n v="14328"/>
    <n v="1152"/>
    <n v="57.6"/>
    <n v="1094.4000000000001"/>
  </r>
  <r>
    <n v="41347"/>
    <x v="5"/>
    <x v="3"/>
    <x v="2"/>
    <x v="0"/>
    <n v="22"/>
    <n v="4482"/>
    <n v="4770"/>
    <n v="23868"/>
    <n v="25380"/>
    <n v="104940"/>
    <n v="98604"/>
    <n v="6336"/>
    <n v="316.8"/>
    <n v="6019.2"/>
  </r>
  <r>
    <n v="41348"/>
    <x v="1"/>
    <x v="0"/>
    <x v="16"/>
    <x v="0"/>
    <n v="15"/>
    <n v="3924"/>
    <n v="4230"/>
    <n v="10152"/>
    <n v="10800"/>
    <n v="63450"/>
    <n v="58860"/>
    <n v="4590"/>
    <n v="229.5"/>
    <n v="4360.5"/>
  </r>
  <r>
    <n v="41348"/>
    <x v="7"/>
    <x v="4"/>
    <x v="1"/>
    <x v="1"/>
    <n v="23"/>
    <n v="7506"/>
    <n v="8100"/>
    <n v="82386"/>
    <n v="89010"/>
    <n v="186300"/>
    <n v="172638"/>
    <n v="13662"/>
    <n v="683.1"/>
    <n v="12978.9"/>
  </r>
  <r>
    <n v="41349"/>
    <x v="5"/>
    <x v="3"/>
    <x v="14"/>
    <x v="0"/>
    <n v="9"/>
    <n v="3546"/>
    <n v="3780"/>
    <n v="38376"/>
    <n v="40950"/>
    <n v="34020"/>
    <n v="31914"/>
    <n v="2106"/>
    <n v="105.30000000000001"/>
    <n v="2000.7"/>
  </r>
  <r>
    <n v="41349"/>
    <x v="1"/>
    <x v="0"/>
    <x v="0"/>
    <x v="0"/>
    <n v="7"/>
    <n v="3042"/>
    <n v="3240"/>
    <n v="6102"/>
    <n v="6480"/>
    <n v="22680"/>
    <n v="21294"/>
    <n v="1386"/>
    <n v="69.3"/>
    <n v="1316.7"/>
  </r>
  <r>
    <n v="41349"/>
    <x v="0"/>
    <x v="0"/>
    <x v="12"/>
    <x v="0"/>
    <n v="25"/>
    <n v="3042"/>
    <n v="3240"/>
    <n v="93150"/>
    <n v="99000"/>
    <n v="81000"/>
    <n v="76050"/>
    <n v="4950"/>
    <n v="247.5"/>
    <n v="4702.5"/>
  </r>
  <r>
    <n v="41350"/>
    <x v="5"/>
    <x v="3"/>
    <x v="16"/>
    <x v="0"/>
    <n v="10"/>
    <n v="3978"/>
    <n v="4230"/>
    <n v="20304"/>
    <n v="21600"/>
    <n v="42300"/>
    <n v="39780"/>
    <n v="2520"/>
    <n v="126"/>
    <n v="2394"/>
  </r>
  <r>
    <n v="41350"/>
    <x v="4"/>
    <x v="2"/>
    <x v="16"/>
    <x v="0"/>
    <n v="8"/>
    <n v="5148"/>
    <n v="5490"/>
    <n v="54144"/>
    <n v="57600"/>
    <n v="43920"/>
    <n v="41184"/>
    <n v="2736"/>
    <n v="136.80000000000001"/>
    <n v="2599.1999999999998"/>
  </r>
  <r>
    <n v="41351"/>
    <x v="7"/>
    <x v="4"/>
    <x v="14"/>
    <x v="0"/>
    <n v="18"/>
    <n v="3042"/>
    <n v="3240"/>
    <n v="53136"/>
    <n v="56700"/>
    <n v="58320"/>
    <n v="54756"/>
    <n v="3564"/>
    <n v="178.20000000000002"/>
    <n v="3385.8"/>
  </r>
  <r>
    <n v="41351"/>
    <x v="6"/>
    <x v="2"/>
    <x v="15"/>
    <x v="1"/>
    <n v="8"/>
    <n v="5148"/>
    <n v="5490"/>
    <n v="135108"/>
    <n v="145800"/>
    <n v="43920"/>
    <n v="41184"/>
    <n v="2736"/>
    <n v="136.80000000000001"/>
    <n v="2599.1999999999998"/>
  </r>
  <r>
    <n v="41352"/>
    <x v="3"/>
    <x v="1"/>
    <x v="13"/>
    <x v="1"/>
    <n v="25"/>
    <n v="7506"/>
    <n v="8100"/>
    <n v="94176"/>
    <n v="101520"/>
    <n v="202500"/>
    <n v="187650"/>
    <n v="14850"/>
    <n v="742.5"/>
    <n v="14107.5"/>
  </r>
  <r>
    <n v="41352"/>
    <x v="1"/>
    <x v="0"/>
    <x v="3"/>
    <x v="0"/>
    <n v="7"/>
    <n v="3042"/>
    <n v="3240"/>
    <n v="24156"/>
    <n v="25740"/>
    <n v="22680"/>
    <n v="21294"/>
    <n v="1386"/>
    <n v="69.3"/>
    <n v="1316.7"/>
  </r>
  <r>
    <n v="41352"/>
    <x v="8"/>
    <x v="4"/>
    <x v="4"/>
    <x v="0"/>
    <n v="17"/>
    <n v="3978"/>
    <n v="4230"/>
    <n v="73008"/>
    <n v="77760"/>
    <n v="71910"/>
    <n v="67626"/>
    <n v="4284"/>
    <n v="214.20000000000002"/>
    <n v="4069.8"/>
  </r>
  <r>
    <n v="41352"/>
    <x v="2"/>
    <x v="1"/>
    <x v="0"/>
    <x v="0"/>
    <n v="3"/>
    <n v="2952"/>
    <n v="3150"/>
    <n v="50850"/>
    <n v="54000"/>
    <n v="9450"/>
    <n v="8856"/>
    <n v="594"/>
    <n v="29.700000000000003"/>
    <n v="564.29999999999995"/>
  </r>
  <r>
    <n v="41352"/>
    <x v="2"/>
    <x v="1"/>
    <x v="15"/>
    <x v="1"/>
    <n v="13"/>
    <n v="2034"/>
    <n v="2160"/>
    <n v="180144"/>
    <n v="194400"/>
    <n v="28080"/>
    <n v="26442"/>
    <n v="1638"/>
    <n v="81.900000000000006"/>
    <n v="1556.1"/>
  </r>
  <r>
    <n v="41353"/>
    <x v="4"/>
    <x v="2"/>
    <x v="8"/>
    <x v="0"/>
    <n v="17"/>
    <n v="3582"/>
    <n v="3870"/>
    <n v="118404"/>
    <n v="126270"/>
    <n v="65790"/>
    <n v="60894"/>
    <n v="4896"/>
    <n v="244.8"/>
    <n v="4651.2"/>
  </r>
  <r>
    <n v="41353"/>
    <x v="9"/>
    <x v="3"/>
    <x v="0"/>
    <x v="0"/>
    <n v="22"/>
    <n v="3978"/>
    <n v="4230"/>
    <n v="14238"/>
    <n v="15120"/>
    <n v="93060"/>
    <n v="87516"/>
    <n v="5544"/>
    <n v="277.2"/>
    <n v="5266.8"/>
  </r>
  <r>
    <n v="41353"/>
    <x v="1"/>
    <x v="0"/>
    <x v="3"/>
    <x v="0"/>
    <n v="23"/>
    <n v="2196"/>
    <n v="2340"/>
    <n v="39528"/>
    <n v="42120"/>
    <n v="53820"/>
    <n v="50508"/>
    <n v="3312"/>
    <n v="165.60000000000002"/>
    <n v="3146.4"/>
  </r>
  <r>
    <n v="41353"/>
    <x v="1"/>
    <x v="0"/>
    <x v="14"/>
    <x v="0"/>
    <n v="1"/>
    <n v="2034"/>
    <n v="2160"/>
    <n v="56088"/>
    <n v="59850"/>
    <n v="2160"/>
    <n v="2034"/>
    <n v="126"/>
    <n v="6.3000000000000007"/>
    <n v="119.7"/>
  </r>
  <r>
    <n v="41354"/>
    <x v="1"/>
    <x v="0"/>
    <x v="12"/>
    <x v="0"/>
    <n v="25"/>
    <n v="5148"/>
    <n v="5490"/>
    <n v="70794"/>
    <n v="75240"/>
    <n v="137250"/>
    <n v="128700"/>
    <n v="8550"/>
    <n v="427.5"/>
    <n v="8122.5"/>
  </r>
  <r>
    <n v="41354"/>
    <x v="3"/>
    <x v="1"/>
    <x v="1"/>
    <x v="1"/>
    <n v="22"/>
    <n v="3384"/>
    <n v="3600"/>
    <n v="53730"/>
    <n v="58050"/>
    <n v="79200"/>
    <n v="74448"/>
    <n v="4752"/>
    <n v="237.60000000000002"/>
    <n v="4514.3999999999996"/>
  </r>
  <r>
    <n v="41355"/>
    <x v="9"/>
    <x v="3"/>
    <x v="14"/>
    <x v="0"/>
    <n v="2"/>
    <n v="3978"/>
    <n v="4230"/>
    <n v="29520"/>
    <n v="31500"/>
    <n v="8460"/>
    <n v="7956"/>
    <n v="504"/>
    <n v="25.200000000000003"/>
    <n v="478.8"/>
  </r>
  <r>
    <n v="41356"/>
    <x v="4"/>
    <x v="2"/>
    <x v="8"/>
    <x v="0"/>
    <n v="11"/>
    <n v="3582"/>
    <n v="3870"/>
    <n v="123552"/>
    <n v="131760"/>
    <n v="42570"/>
    <n v="39402"/>
    <n v="3168"/>
    <n v="158.4"/>
    <n v="3009.6"/>
  </r>
  <r>
    <n v="41357"/>
    <x v="7"/>
    <x v="4"/>
    <x v="6"/>
    <x v="0"/>
    <n v="11"/>
    <n v="3546"/>
    <n v="3780"/>
    <n v="35460"/>
    <n v="37800"/>
    <n v="41580"/>
    <n v="39006"/>
    <n v="2574"/>
    <n v="128.70000000000002"/>
    <n v="2445.3000000000002"/>
  </r>
  <r>
    <n v="41357"/>
    <x v="0"/>
    <x v="0"/>
    <x v="15"/>
    <x v="1"/>
    <n v="1"/>
    <n v="7506"/>
    <n v="8100"/>
    <n v="127602"/>
    <n v="137700"/>
    <n v="8100"/>
    <n v="7506"/>
    <n v="594"/>
    <n v="29.700000000000003"/>
    <n v="564.29999999999995"/>
  </r>
  <r>
    <n v="41357"/>
    <x v="8"/>
    <x v="4"/>
    <x v="9"/>
    <x v="0"/>
    <n v="14"/>
    <n v="3978"/>
    <n v="4230"/>
    <n v="23166"/>
    <n v="24750"/>
    <n v="59220"/>
    <n v="55692"/>
    <n v="3528"/>
    <n v="176.4"/>
    <n v="3351.6"/>
  </r>
  <r>
    <n v="41357"/>
    <x v="2"/>
    <x v="1"/>
    <x v="10"/>
    <x v="0"/>
    <n v="11"/>
    <n v="2034"/>
    <n v="2160"/>
    <n v="80676"/>
    <n v="85860"/>
    <n v="23760"/>
    <n v="22374"/>
    <n v="1386"/>
    <n v="69.3"/>
    <n v="1316.7"/>
  </r>
  <r>
    <n v="41359"/>
    <x v="4"/>
    <x v="2"/>
    <x v="3"/>
    <x v="0"/>
    <n v="8"/>
    <n v="2952"/>
    <n v="3150"/>
    <n v="8784"/>
    <n v="9360"/>
    <n v="25200"/>
    <n v="23616"/>
    <n v="1584"/>
    <n v="79.2"/>
    <n v="1504.8"/>
  </r>
  <r>
    <n v="41359"/>
    <x v="2"/>
    <x v="1"/>
    <x v="10"/>
    <x v="0"/>
    <n v="1"/>
    <n v="3546"/>
    <n v="3780"/>
    <n v="67230"/>
    <n v="71550"/>
    <n v="3780"/>
    <n v="3546"/>
    <n v="234"/>
    <n v="11.700000000000001"/>
    <n v="222.3"/>
  </r>
  <r>
    <n v="41359"/>
    <x v="7"/>
    <x v="4"/>
    <x v="2"/>
    <x v="0"/>
    <n v="24"/>
    <n v="3546"/>
    <n v="3780"/>
    <n v="67626"/>
    <n v="71910"/>
    <n v="90720"/>
    <n v="85104"/>
    <n v="5616"/>
    <n v="280.8"/>
    <n v="5335.2"/>
  </r>
  <r>
    <n v="41360"/>
    <x v="9"/>
    <x v="3"/>
    <x v="3"/>
    <x v="0"/>
    <n v="15"/>
    <n v="3978"/>
    <n v="4230"/>
    <n v="43920"/>
    <n v="46800"/>
    <n v="63450"/>
    <n v="59670"/>
    <n v="3780"/>
    <n v="189"/>
    <n v="3591"/>
  </r>
  <r>
    <n v="41361"/>
    <x v="3"/>
    <x v="1"/>
    <x v="12"/>
    <x v="0"/>
    <n v="20"/>
    <n v="3546"/>
    <n v="3780"/>
    <n v="55890"/>
    <n v="59400"/>
    <n v="75600"/>
    <n v="70920"/>
    <n v="4680"/>
    <n v="234"/>
    <n v="4446"/>
  </r>
  <r>
    <n v="41362"/>
    <x v="8"/>
    <x v="4"/>
    <x v="8"/>
    <x v="0"/>
    <n v="1"/>
    <n v="5148"/>
    <n v="5490"/>
    <n v="113256"/>
    <n v="120780"/>
    <n v="5490"/>
    <n v="5148"/>
    <n v="342"/>
    <n v="17.100000000000001"/>
    <n v="324.89999999999998"/>
  </r>
  <r>
    <n v="41362"/>
    <x v="9"/>
    <x v="3"/>
    <x v="6"/>
    <x v="0"/>
    <n v="5"/>
    <n v="2196"/>
    <n v="2340"/>
    <n v="67374"/>
    <n v="71820"/>
    <n v="11700"/>
    <n v="10980"/>
    <n v="720"/>
    <n v="36"/>
    <n v="684"/>
  </r>
  <r>
    <n v="41363"/>
    <x v="0"/>
    <x v="0"/>
    <x v="6"/>
    <x v="0"/>
    <n v="2"/>
    <n v="3924"/>
    <n v="4230"/>
    <n v="46098"/>
    <n v="49140"/>
    <n v="8460"/>
    <n v="7848"/>
    <n v="612"/>
    <n v="30.6"/>
    <n v="581.4"/>
  </r>
  <r>
    <n v="41363"/>
    <x v="7"/>
    <x v="4"/>
    <x v="2"/>
    <x v="0"/>
    <n v="15"/>
    <n v="3978"/>
    <n v="4230"/>
    <n v="23868"/>
    <n v="25380"/>
    <n v="63450"/>
    <n v="59670"/>
    <n v="3780"/>
    <n v="189"/>
    <n v="3591"/>
  </r>
  <r>
    <n v="41364"/>
    <x v="7"/>
    <x v="4"/>
    <x v="16"/>
    <x v="0"/>
    <n v="24"/>
    <n v="2106"/>
    <n v="2250"/>
    <n v="84600"/>
    <n v="90000"/>
    <n v="54000"/>
    <n v="50544"/>
    <n v="3456"/>
    <n v="172.8"/>
    <n v="3283.2"/>
  </r>
  <r>
    <n v="41365"/>
    <x v="4"/>
    <x v="2"/>
    <x v="16"/>
    <x v="0"/>
    <n v="23"/>
    <n v="5148"/>
    <n v="5490"/>
    <n v="40608"/>
    <n v="43200"/>
    <n v="126270"/>
    <n v="118404"/>
    <n v="7866"/>
    <n v="393.3"/>
    <n v="7472.7"/>
  </r>
  <r>
    <n v="41366"/>
    <x v="4"/>
    <x v="2"/>
    <x v="16"/>
    <x v="0"/>
    <n v="20"/>
    <n v="3546"/>
    <n v="3780"/>
    <n v="84600"/>
    <n v="90000"/>
    <n v="75600"/>
    <n v="70920"/>
    <n v="4680"/>
    <n v="234"/>
    <n v="4446"/>
  </r>
  <r>
    <n v="41366"/>
    <x v="4"/>
    <x v="2"/>
    <x v="3"/>
    <x v="0"/>
    <n v="23"/>
    <n v="3546"/>
    <n v="3780"/>
    <n v="15372"/>
    <n v="16380"/>
    <n v="86940"/>
    <n v="81558"/>
    <n v="5382"/>
    <n v="269.10000000000002"/>
    <n v="5112.8999999999996"/>
  </r>
  <r>
    <n v="41368"/>
    <x v="4"/>
    <x v="2"/>
    <x v="0"/>
    <x v="0"/>
    <n v="22"/>
    <n v="5148"/>
    <n v="5490"/>
    <n v="40680"/>
    <n v="43200"/>
    <n v="120780"/>
    <n v="113256"/>
    <n v="7524"/>
    <n v="376.20000000000005"/>
    <n v="7147.8"/>
  </r>
  <r>
    <n v="41368"/>
    <x v="5"/>
    <x v="3"/>
    <x v="1"/>
    <x v="1"/>
    <n v="10"/>
    <n v="3384"/>
    <n v="3600"/>
    <n v="14328"/>
    <n v="15480"/>
    <n v="36000"/>
    <n v="33840"/>
    <n v="2160"/>
    <n v="108"/>
    <n v="2052"/>
  </r>
  <r>
    <n v="41368"/>
    <x v="6"/>
    <x v="2"/>
    <x v="5"/>
    <x v="0"/>
    <n v="5"/>
    <n v="3042"/>
    <n v="3240"/>
    <n v="128304"/>
    <n v="136620"/>
    <n v="16200"/>
    <n v="15210"/>
    <n v="990"/>
    <n v="49.5"/>
    <n v="940.5"/>
  </r>
  <r>
    <n v="41368"/>
    <x v="1"/>
    <x v="0"/>
    <x v="3"/>
    <x v="0"/>
    <n v="12"/>
    <n v="3978"/>
    <n v="4230"/>
    <n v="8784"/>
    <n v="9360"/>
    <n v="50760"/>
    <n v="47736"/>
    <n v="3024"/>
    <n v="151.20000000000002"/>
    <n v="2872.8"/>
  </r>
  <r>
    <n v="41369"/>
    <x v="0"/>
    <x v="0"/>
    <x v="16"/>
    <x v="0"/>
    <n v="19"/>
    <n v="3978"/>
    <n v="4230"/>
    <n v="23688"/>
    <n v="25200"/>
    <n v="80370"/>
    <n v="75582"/>
    <n v="4788"/>
    <n v="239.4"/>
    <n v="4548.6000000000004"/>
  </r>
  <r>
    <n v="41369"/>
    <x v="4"/>
    <x v="2"/>
    <x v="8"/>
    <x v="0"/>
    <n v="18"/>
    <n v="3924"/>
    <n v="4230"/>
    <n v="72072"/>
    <n v="76860"/>
    <n v="76140"/>
    <n v="70632"/>
    <n v="5508"/>
    <n v="275.40000000000003"/>
    <n v="5232.6000000000004"/>
  </r>
  <r>
    <n v="41369"/>
    <x v="5"/>
    <x v="3"/>
    <x v="12"/>
    <x v="0"/>
    <n v="1"/>
    <n v="2952"/>
    <n v="3150"/>
    <n v="37260"/>
    <n v="39600"/>
    <n v="3150"/>
    <n v="2952"/>
    <n v="198"/>
    <n v="9.9"/>
    <n v="188.1"/>
  </r>
  <r>
    <n v="41369"/>
    <x v="5"/>
    <x v="3"/>
    <x v="2"/>
    <x v="0"/>
    <n v="15"/>
    <n v="3042"/>
    <n v="3240"/>
    <n v="55692"/>
    <n v="59220"/>
    <n v="48600"/>
    <n v="45630"/>
    <n v="2970"/>
    <n v="148.5"/>
    <n v="2821.5"/>
  </r>
  <r>
    <n v="41370"/>
    <x v="9"/>
    <x v="3"/>
    <x v="1"/>
    <x v="1"/>
    <n v="4"/>
    <n v="3978"/>
    <n v="4230"/>
    <n v="3582"/>
    <n v="3870"/>
    <n v="16920"/>
    <n v="15912"/>
    <n v="1008"/>
    <n v="50.400000000000006"/>
    <n v="957.6"/>
  </r>
  <r>
    <n v="41370"/>
    <x v="9"/>
    <x v="3"/>
    <x v="11"/>
    <x v="0"/>
    <n v="16"/>
    <n v="2106"/>
    <n v="2250"/>
    <n v="56736"/>
    <n v="60480"/>
    <n v="36000"/>
    <n v="33696"/>
    <n v="2304"/>
    <n v="115.2"/>
    <n v="2188.8000000000002"/>
  </r>
  <r>
    <n v="41370"/>
    <x v="3"/>
    <x v="1"/>
    <x v="7"/>
    <x v="0"/>
    <n v="10"/>
    <n v="2034"/>
    <n v="2160"/>
    <n v="39780"/>
    <n v="42300"/>
    <n v="21600"/>
    <n v="20340"/>
    <n v="1260"/>
    <n v="63"/>
    <n v="1197"/>
  </r>
  <r>
    <n v="41371"/>
    <x v="1"/>
    <x v="0"/>
    <x v="6"/>
    <x v="0"/>
    <n v="21"/>
    <n v="4482"/>
    <n v="4770"/>
    <n v="46098"/>
    <n v="49140"/>
    <n v="100170"/>
    <n v="94122"/>
    <n v="6048"/>
    <n v="302.40000000000003"/>
    <n v="5745.6"/>
  </r>
  <r>
    <n v="41371"/>
    <x v="9"/>
    <x v="3"/>
    <x v="12"/>
    <x v="0"/>
    <n v="7"/>
    <n v="3726"/>
    <n v="3960"/>
    <n v="55890"/>
    <n v="59400"/>
    <n v="27720"/>
    <n v="26082"/>
    <n v="1638"/>
    <n v="81.900000000000006"/>
    <n v="1556.1"/>
  </r>
  <r>
    <n v="41371"/>
    <x v="1"/>
    <x v="0"/>
    <x v="2"/>
    <x v="0"/>
    <n v="22"/>
    <n v="2952"/>
    <n v="3150"/>
    <n v="19890"/>
    <n v="21150"/>
    <n v="69300"/>
    <n v="64944"/>
    <n v="4356"/>
    <n v="217.8"/>
    <n v="4138.2"/>
  </r>
  <r>
    <n v="41371"/>
    <x v="9"/>
    <x v="3"/>
    <x v="6"/>
    <x v="0"/>
    <n v="15"/>
    <n v="3384"/>
    <n v="3600"/>
    <n v="24822"/>
    <n v="26460"/>
    <n v="54000"/>
    <n v="50760"/>
    <n v="3240"/>
    <n v="162"/>
    <n v="3078"/>
  </r>
  <r>
    <n v="41371"/>
    <x v="8"/>
    <x v="4"/>
    <x v="2"/>
    <x v="0"/>
    <n v="7"/>
    <n v="3546"/>
    <n v="3780"/>
    <n v="3978"/>
    <n v="4230"/>
    <n v="26460"/>
    <n v="24822"/>
    <n v="1638"/>
    <n v="81.900000000000006"/>
    <n v="1556.1"/>
  </r>
  <r>
    <n v="41371"/>
    <x v="7"/>
    <x v="4"/>
    <x v="2"/>
    <x v="0"/>
    <n v="17"/>
    <n v="5148"/>
    <n v="5490"/>
    <n v="63648"/>
    <n v="67680"/>
    <n v="93330"/>
    <n v="87516"/>
    <n v="5814"/>
    <n v="290.7"/>
    <n v="5523.3"/>
  </r>
  <r>
    <n v="41371"/>
    <x v="1"/>
    <x v="0"/>
    <x v="11"/>
    <x v="0"/>
    <n v="20"/>
    <n v="2034"/>
    <n v="2160"/>
    <n v="24822"/>
    <n v="26460"/>
    <n v="43200"/>
    <n v="40680"/>
    <n v="2520"/>
    <n v="126"/>
    <n v="2394"/>
  </r>
  <r>
    <n v="41371"/>
    <x v="1"/>
    <x v="0"/>
    <x v="9"/>
    <x v="0"/>
    <n v="5"/>
    <n v="2196"/>
    <n v="2340"/>
    <n v="31590"/>
    <n v="33750"/>
    <n v="11700"/>
    <n v="10980"/>
    <n v="720"/>
    <n v="36"/>
    <n v="684"/>
  </r>
  <r>
    <n v="41372"/>
    <x v="2"/>
    <x v="1"/>
    <x v="4"/>
    <x v="0"/>
    <n v="14"/>
    <n v="3546"/>
    <n v="3780"/>
    <n v="60840"/>
    <n v="64800"/>
    <n v="52920"/>
    <n v="49644"/>
    <n v="3276"/>
    <n v="163.80000000000001"/>
    <n v="3112.2"/>
  </r>
  <r>
    <n v="41372"/>
    <x v="9"/>
    <x v="3"/>
    <x v="9"/>
    <x v="0"/>
    <n v="6"/>
    <n v="3546"/>
    <n v="3780"/>
    <n v="35802"/>
    <n v="38250"/>
    <n v="22680"/>
    <n v="21276"/>
    <n v="1404"/>
    <n v="70.2"/>
    <n v="1333.8"/>
  </r>
  <r>
    <n v="41372"/>
    <x v="5"/>
    <x v="3"/>
    <x v="7"/>
    <x v="0"/>
    <n v="22"/>
    <n v="7506"/>
    <n v="8100"/>
    <n v="19890"/>
    <n v="21150"/>
    <n v="178200"/>
    <n v="165132"/>
    <n v="13068"/>
    <n v="653.40000000000009"/>
    <n v="12414.6"/>
  </r>
  <r>
    <n v="41372"/>
    <x v="7"/>
    <x v="4"/>
    <x v="15"/>
    <x v="1"/>
    <n v="6"/>
    <n v="3924"/>
    <n v="4230"/>
    <n v="22518"/>
    <n v="24300"/>
    <n v="25380"/>
    <n v="23544"/>
    <n v="1836"/>
    <n v="91.800000000000011"/>
    <n v="1744.2"/>
  </r>
  <r>
    <n v="41374"/>
    <x v="3"/>
    <x v="1"/>
    <x v="7"/>
    <x v="0"/>
    <n v="6"/>
    <n v="4482"/>
    <n v="4770"/>
    <n v="59670"/>
    <n v="63450"/>
    <n v="28620"/>
    <n v="26892"/>
    <n v="1728"/>
    <n v="86.4"/>
    <n v="1641.6"/>
  </r>
  <r>
    <n v="41375"/>
    <x v="2"/>
    <x v="1"/>
    <x v="1"/>
    <x v="1"/>
    <n v="2"/>
    <n v="3546"/>
    <n v="3780"/>
    <n v="64476"/>
    <n v="69660"/>
    <n v="7560"/>
    <n v="7092"/>
    <n v="468"/>
    <n v="23.400000000000002"/>
    <n v="444.6"/>
  </r>
  <r>
    <n v="41375"/>
    <x v="6"/>
    <x v="2"/>
    <x v="15"/>
    <x v="1"/>
    <n v="24"/>
    <n v="3726"/>
    <n v="3960"/>
    <n v="105084"/>
    <n v="113400"/>
    <n v="95040"/>
    <n v="89424"/>
    <n v="5616"/>
    <n v="280.8"/>
    <n v="5335.2"/>
  </r>
  <r>
    <n v="41375"/>
    <x v="7"/>
    <x v="4"/>
    <x v="0"/>
    <x v="0"/>
    <n v="11"/>
    <n v="2106"/>
    <n v="2250"/>
    <n v="26442"/>
    <n v="28080"/>
    <n v="24750"/>
    <n v="23166"/>
    <n v="1584"/>
    <n v="79.2"/>
    <n v="1504.8"/>
  </r>
  <r>
    <n v="41375"/>
    <x v="9"/>
    <x v="3"/>
    <x v="11"/>
    <x v="0"/>
    <n v="10"/>
    <n v="3546"/>
    <n v="3780"/>
    <n v="28368"/>
    <n v="30240"/>
    <n v="37800"/>
    <n v="35460"/>
    <n v="2340"/>
    <n v="117"/>
    <n v="2223"/>
  </r>
  <r>
    <n v="41376"/>
    <x v="2"/>
    <x v="1"/>
    <x v="0"/>
    <x v="0"/>
    <n v="7"/>
    <n v="3384"/>
    <n v="3600"/>
    <n v="50850"/>
    <n v="54000"/>
    <n v="25200"/>
    <n v="23688"/>
    <n v="1512"/>
    <n v="75.600000000000009"/>
    <n v="1436.4"/>
  </r>
  <r>
    <n v="41376"/>
    <x v="8"/>
    <x v="4"/>
    <x v="15"/>
    <x v="1"/>
    <n v="22"/>
    <n v="2106"/>
    <n v="2250"/>
    <n v="60048"/>
    <n v="64800"/>
    <n v="49500"/>
    <n v="46332"/>
    <n v="3168"/>
    <n v="158.4"/>
    <n v="3009.6"/>
  </r>
  <r>
    <n v="41376"/>
    <x v="2"/>
    <x v="1"/>
    <x v="10"/>
    <x v="0"/>
    <n v="7"/>
    <n v="3924"/>
    <n v="4230"/>
    <n v="94122"/>
    <n v="100170"/>
    <n v="29610"/>
    <n v="27468"/>
    <n v="2142"/>
    <n v="107.10000000000001"/>
    <n v="2034.9"/>
  </r>
  <r>
    <n v="41377"/>
    <x v="5"/>
    <x v="3"/>
    <x v="14"/>
    <x v="0"/>
    <n v="18"/>
    <n v="3582"/>
    <n v="3870"/>
    <n v="73800"/>
    <n v="78750"/>
    <n v="69660"/>
    <n v="64476"/>
    <n v="5184"/>
    <n v="259.2"/>
    <n v="4924.8"/>
  </r>
  <r>
    <n v="41377"/>
    <x v="7"/>
    <x v="4"/>
    <x v="4"/>
    <x v="0"/>
    <n v="12"/>
    <n v="3582"/>
    <n v="3870"/>
    <n v="73008"/>
    <n v="77760"/>
    <n v="46440"/>
    <n v="42984"/>
    <n v="3456"/>
    <n v="172.8"/>
    <n v="3283.2"/>
  </r>
  <r>
    <n v="41377"/>
    <x v="5"/>
    <x v="3"/>
    <x v="3"/>
    <x v="0"/>
    <n v="19"/>
    <n v="3726"/>
    <n v="3960"/>
    <n v="35136"/>
    <n v="37440"/>
    <n v="75240"/>
    <n v="70794"/>
    <n v="4446"/>
    <n v="222.3"/>
    <n v="4223.7"/>
  </r>
  <r>
    <n v="41377"/>
    <x v="7"/>
    <x v="4"/>
    <x v="9"/>
    <x v="0"/>
    <n v="23"/>
    <n v="3582"/>
    <n v="3870"/>
    <n v="8424"/>
    <n v="9000"/>
    <n v="89010"/>
    <n v="82386"/>
    <n v="6624"/>
    <n v="331.20000000000005"/>
    <n v="6292.8"/>
  </r>
  <r>
    <n v="41380"/>
    <x v="6"/>
    <x v="2"/>
    <x v="6"/>
    <x v="0"/>
    <n v="3"/>
    <n v="2952"/>
    <n v="3150"/>
    <n v="31914"/>
    <n v="34020"/>
    <n v="9450"/>
    <n v="8856"/>
    <n v="594"/>
    <n v="29.700000000000003"/>
    <n v="564.29999999999995"/>
  </r>
  <r>
    <n v="41380"/>
    <x v="3"/>
    <x v="1"/>
    <x v="16"/>
    <x v="0"/>
    <n v="24"/>
    <n v="3978"/>
    <n v="4230"/>
    <n v="67680"/>
    <n v="72000"/>
    <n v="101520"/>
    <n v="95472"/>
    <n v="6048"/>
    <n v="302.40000000000003"/>
    <n v="5745.6"/>
  </r>
  <r>
    <n v="41380"/>
    <x v="5"/>
    <x v="3"/>
    <x v="10"/>
    <x v="0"/>
    <n v="25"/>
    <n v="2034"/>
    <n v="2160"/>
    <n v="4482"/>
    <n v="4770"/>
    <n v="54000"/>
    <n v="50850"/>
    <n v="3150"/>
    <n v="157.5"/>
    <n v="2992.5"/>
  </r>
  <r>
    <n v="41380"/>
    <x v="6"/>
    <x v="2"/>
    <x v="9"/>
    <x v="0"/>
    <n v="5"/>
    <n v="3924"/>
    <n v="4230"/>
    <n v="18954"/>
    <n v="20250"/>
    <n v="21150"/>
    <n v="19620"/>
    <n v="1530"/>
    <n v="76.5"/>
    <n v="1453.5"/>
  </r>
  <r>
    <n v="41381"/>
    <x v="1"/>
    <x v="0"/>
    <x v="13"/>
    <x v="1"/>
    <n v="2"/>
    <n v="5832"/>
    <n v="6210"/>
    <n v="15696"/>
    <n v="16920"/>
    <n v="12420"/>
    <n v="11664"/>
    <n v="756"/>
    <n v="37.800000000000004"/>
    <n v="718.2"/>
  </r>
  <r>
    <n v="41381"/>
    <x v="5"/>
    <x v="3"/>
    <x v="0"/>
    <x v="0"/>
    <n v="14"/>
    <n v="3546"/>
    <n v="3780"/>
    <n v="32544"/>
    <n v="34560"/>
    <n v="52920"/>
    <n v="49644"/>
    <n v="3276"/>
    <n v="163.80000000000001"/>
    <n v="3112.2"/>
  </r>
  <r>
    <n v="41381"/>
    <x v="2"/>
    <x v="1"/>
    <x v="16"/>
    <x v="0"/>
    <n v="6"/>
    <n v="2034"/>
    <n v="2160"/>
    <n v="47376"/>
    <n v="50400"/>
    <n v="12960"/>
    <n v="12204"/>
    <n v="756"/>
    <n v="37.800000000000004"/>
    <n v="718.2"/>
  </r>
  <r>
    <n v="41381"/>
    <x v="2"/>
    <x v="1"/>
    <x v="11"/>
    <x v="0"/>
    <n v="13"/>
    <n v="2034"/>
    <n v="2160"/>
    <n v="39006"/>
    <n v="41580"/>
    <n v="28080"/>
    <n v="26442"/>
    <n v="1638"/>
    <n v="81.900000000000006"/>
    <n v="1556.1"/>
  </r>
  <r>
    <n v="41382"/>
    <x v="0"/>
    <x v="0"/>
    <x v="15"/>
    <x v="1"/>
    <n v="4"/>
    <n v="3042"/>
    <n v="3240"/>
    <n v="90072"/>
    <n v="97200"/>
    <n v="12960"/>
    <n v="12168"/>
    <n v="792"/>
    <n v="39.6"/>
    <n v="752.4"/>
  </r>
  <r>
    <n v="41382"/>
    <x v="3"/>
    <x v="1"/>
    <x v="16"/>
    <x v="0"/>
    <n v="21"/>
    <n v="3042"/>
    <n v="3240"/>
    <n v="23688"/>
    <n v="25200"/>
    <n v="68040"/>
    <n v="63882"/>
    <n v="4158"/>
    <n v="207.9"/>
    <n v="3950.1"/>
  </r>
  <r>
    <n v="41382"/>
    <x v="9"/>
    <x v="3"/>
    <x v="14"/>
    <x v="0"/>
    <n v="16"/>
    <n v="3726"/>
    <n v="3960"/>
    <n v="26568"/>
    <n v="28350"/>
    <n v="63360"/>
    <n v="59616"/>
    <n v="3744"/>
    <n v="187.20000000000002"/>
    <n v="3556.8"/>
  </r>
  <r>
    <n v="41382"/>
    <x v="1"/>
    <x v="0"/>
    <x v="9"/>
    <x v="0"/>
    <n v="10"/>
    <n v="2196"/>
    <n v="2340"/>
    <n v="16848"/>
    <n v="18000"/>
    <n v="23400"/>
    <n v="21960"/>
    <n v="1440"/>
    <n v="72"/>
    <n v="1368"/>
  </r>
  <r>
    <n v="41382"/>
    <x v="3"/>
    <x v="1"/>
    <x v="6"/>
    <x v="0"/>
    <n v="3"/>
    <n v="4482"/>
    <n v="4770"/>
    <n v="21276"/>
    <n v="22680"/>
    <n v="14310"/>
    <n v="13446"/>
    <n v="864"/>
    <n v="43.2"/>
    <n v="820.8"/>
  </r>
  <r>
    <n v="41382"/>
    <x v="6"/>
    <x v="2"/>
    <x v="3"/>
    <x v="0"/>
    <n v="1"/>
    <n v="5148"/>
    <n v="5490"/>
    <n v="54900"/>
    <n v="58500"/>
    <n v="5490"/>
    <n v="5148"/>
    <n v="342"/>
    <n v="17.100000000000001"/>
    <n v="324.89999999999998"/>
  </r>
  <r>
    <n v="41382"/>
    <x v="9"/>
    <x v="3"/>
    <x v="2"/>
    <x v="0"/>
    <n v="13"/>
    <n v="3978"/>
    <n v="4230"/>
    <n v="47736"/>
    <n v="50760"/>
    <n v="54990"/>
    <n v="51714"/>
    <n v="3276"/>
    <n v="163.80000000000001"/>
    <n v="3112.2"/>
  </r>
  <r>
    <n v="41383"/>
    <x v="6"/>
    <x v="2"/>
    <x v="6"/>
    <x v="0"/>
    <n v="15"/>
    <n v="2106"/>
    <n v="2250"/>
    <n v="31914"/>
    <n v="34020"/>
    <n v="33750"/>
    <n v="31590"/>
    <n v="2160"/>
    <n v="108"/>
    <n v="2052"/>
  </r>
  <r>
    <n v="41383"/>
    <x v="9"/>
    <x v="3"/>
    <x v="3"/>
    <x v="0"/>
    <n v="5"/>
    <n v="3978"/>
    <n v="4230"/>
    <n v="13176"/>
    <n v="14040"/>
    <n v="21150"/>
    <n v="19890"/>
    <n v="1260"/>
    <n v="63"/>
    <n v="1197"/>
  </r>
  <r>
    <n v="41384"/>
    <x v="3"/>
    <x v="1"/>
    <x v="1"/>
    <x v="1"/>
    <n v="25"/>
    <n v="2034"/>
    <n v="2160"/>
    <n v="71640"/>
    <n v="77400"/>
    <n v="54000"/>
    <n v="50850"/>
    <n v="3150"/>
    <n v="157.5"/>
    <n v="2992.5"/>
  </r>
  <r>
    <n v="41384"/>
    <x v="2"/>
    <x v="1"/>
    <x v="4"/>
    <x v="0"/>
    <n v="8"/>
    <n v="2034"/>
    <n v="2160"/>
    <n v="36504"/>
    <n v="38880"/>
    <n v="17280"/>
    <n v="16272"/>
    <n v="1008"/>
    <n v="50.400000000000006"/>
    <n v="957.6"/>
  </r>
  <r>
    <n v="41384"/>
    <x v="3"/>
    <x v="1"/>
    <x v="12"/>
    <x v="0"/>
    <n v="21"/>
    <n v="3582"/>
    <n v="3870"/>
    <n v="81972"/>
    <n v="87120"/>
    <n v="81270"/>
    <n v="75222"/>
    <n v="6048"/>
    <n v="302.40000000000003"/>
    <n v="5745.6"/>
  </r>
  <r>
    <n v="41384"/>
    <x v="5"/>
    <x v="3"/>
    <x v="13"/>
    <x v="1"/>
    <n v="16"/>
    <n v="3978"/>
    <n v="4230"/>
    <n v="86328"/>
    <n v="93060"/>
    <n v="67680"/>
    <n v="63648"/>
    <n v="4032"/>
    <n v="201.60000000000002"/>
    <n v="3830.4"/>
  </r>
  <r>
    <n v="41385"/>
    <x v="3"/>
    <x v="1"/>
    <x v="13"/>
    <x v="1"/>
    <n v="23"/>
    <n v="2196"/>
    <n v="2340"/>
    <n v="43164"/>
    <n v="46530"/>
    <n v="53820"/>
    <n v="50508"/>
    <n v="3312"/>
    <n v="165.60000000000002"/>
    <n v="3146.4"/>
  </r>
  <r>
    <n v="41385"/>
    <x v="1"/>
    <x v="0"/>
    <x v="1"/>
    <x v="1"/>
    <n v="22"/>
    <n v="3978"/>
    <n v="4230"/>
    <n v="75222"/>
    <n v="81270"/>
    <n v="93060"/>
    <n v="87516"/>
    <n v="5544"/>
    <n v="277.2"/>
    <n v="5266.8"/>
  </r>
  <r>
    <n v="41385"/>
    <x v="9"/>
    <x v="3"/>
    <x v="13"/>
    <x v="1"/>
    <n v="13"/>
    <n v="3978"/>
    <n v="4230"/>
    <n v="62784"/>
    <n v="67680"/>
    <n v="54990"/>
    <n v="51714"/>
    <n v="3276"/>
    <n v="163.80000000000001"/>
    <n v="3112.2"/>
  </r>
  <r>
    <n v="41385"/>
    <x v="4"/>
    <x v="2"/>
    <x v="7"/>
    <x v="0"/>
    <n v="27"/>
    <n v="3042"/>
    <n v="3240"/>
    <n v="7956"/>
    <n v="8460"/>
    <n v="87480"/>
    <n v="82134"/>
    <n v="5346"/>
    <n v="267.3"/>
    <n v="5078.7"/>
  </r>
  <r>
    <n v="41385"/>
    <x v="6"/>
    <x v="2"/>
    <x v="4"/>
    <x v="0"/>
    <n v="27"/>
    <n v="3978"/>
    <n v="4230"/>
    <n v="57798"/>
    <n v="61560"/>
    <n v="114210"/>
    <n v="107406"/>
    <n v="6804"/>
    <n v="340.20000000000005"/>
    <n v="6463.8"/>
  </r>
  <r>
    <n v="41386"/>
    <x v="5"/>
    <x v="3"/>
    <x v="9"/>
    <x v="0"/>
    <n v="27"/>
    <n v="3978"/>
    <n v="4230"/>
    <n v="27378"/>
    <n v="29250"/>
    <n v="114210"/>
    <n v="107406"/>
    <n v="6804"/>
    <n v="340.20000000000005"/>
    <n v="6463.8"/>
  </r>
  <r>
    <n v="41386"/>
    <x v="7"/>
    <x v="4"/>
    <x v="6"/>
    <x v="0"/>
    <n v="27"/>
    <n v="5832"/>
    <n v="6210"/>
    <n v="39006"/>
    <n v="41580"/>
    <n v="167670"/>
    <n v="157464"/>
    <n v="10206"/>
    <n v="510.3"/>
    <n v="9695.7000000000007"/>
  </r>
  <r>
    <n v="41386"/>
    <x v="1"/>
    <x v="0"/>
    <x v="5"/>
    <x v="0"/>
    <n v="27"/>
    <n v="2196"/>
    <n v="2340"/>
    <n v="64152"/>
    <n v="68310"/>
    <n v="63180"/>
    <n v="59292"/>
    <n v="3888"/>
    <n v="194.4"/>
    <n v="3693.6"/>
  </r>
  <r>
    <n v="41387"/>
    <x v="5"/>
    <x v="3"/>
    <x v="13"/>
    <x v="1"/>
    <n v="27"/>
    <n v="3546"/>
    <n v="3780"/>
    <n v="43164"/>
    <n v="46530"/>
    <n v="102060"/>
    <n v="95742"/>
    <n v="6318"/>
    <n v="315.90000000000003"/>
    <n v="6002.1"/>
  </r>
  <r>
    <n v="41387"/>
    <x v="1"/>
    <x v="0"/>
    <x v="5"/>
    <x v="0"/>
    <n v="12"/>
    <n v="3582"/>
    <n v="3870"/>
    <n v="134136"/>
    <n v="142830"/>
    <n v="46440"/>
    <n v="42984"/>
    <n v="3456"/>
    <n v="172.8"/>
    <n v="3283.2"/>
  </r>
  <r>
    <n v="41387"/>
    <x v="0"/>
    <x v="0"/>
    <x v="8"/>
    <x v="0"/>
    <n v="18"/>
    <n v="3978"/>
    <n v="4230"/>
    <n v="102960"/>
    <n v="109800"/>
    <n v="76140"/>
    <n v="71604"/>
    <n v="4536"/>
    <n v="226.8"/>
    <n v="4309.2"/>
  </r>
  <r>
    <n v="41387"/>
    <x v="5"/>
    <x v="3"/>
    <x v="4"/>
    <x v="0"/>
    <n v="8"/>
    <n v="3978"/>
    <n v="4230"/>
    <n v="63882"/>
    <n v="68040"/>
    <n v="33840"/>
    <n v="31824"/>
    <n v="2016"/>
    <n v="100.80000000000001"/>
    <n v="1915.2"/>
  </r>
  <r>
    <n v="41388"/>
    <x v="5"/>
    <x v="3"/>
    <x v="16"/>
    <x v="0"/>
    <n v="21"/>
    <n v="2034"/>
    <n v="2160"/>
    <n v="6768"/>
    <n v="7200"/>
    <n v="45360"/>
    <n v="42714"/>
    <n v="2646"/>
    <n v="132.30000000000001"/>
    <n v="2513.6999999999998"/>
  </r>
  <r>
    <n v="41388"/>
    <x v="8"/>
    <x v="4"/>
    <x v="11"/>
    <x v="0"/>
    <n v="25"/>
    <n v="3042"/>
    <n v="3240"/>
    <n v="31914"/>
    <n v="34020"/>
    <n v="81000"/>
    <n v="76050"/>
    <n v="4950"/>
    <n v="247.5"/>
    <n v="4702.5"/>
  </r>
  <r>
    <n v="41388"/>
    <x v="1"/>
    <x v="0"/>
    <x v="13"/>
    <x v="1"/>
    <n v="12"/>
    <n v="5148"/>
    <n v="5490"/>
    <n v="51012"/>
    <n v="54990"/>
    <n v="65880"/>
    <n v="61776"/>
    <n v="4104"/>
    <n v="205.20000000000002"/>
    <n v="3898.8"/>
  </r>
  <r>
    <n v="41388"/>
    <x v="7"/>
    <x v="4"/>
    <x v="5"/>
    <x v="0"/>
    <n v="9"/>
    <n v="2106"/>
    <n v="2250"/>
    <n v="134136"/>
    <n v="142830"/>
    <n v="20250"/>
    <n v="18954"/>
    <n v="1296"/>
    <n v="64.8"/>
    <n v="1231.2"/>
  </r>
  <r>
    <n v="41389"/>
    <x v="7"/>
    <x v="4"/>
    <x v="0"/>
    <x v="0"/>
    <n v="23"/>
    <n v="4482"/>
    <n v="4770"/>
    <n v="26442"/>
    <n v="28080"/>
    <n v="109710"/>
    <n v="103086"/>
    <n v="6624"/>
    <n v="331.20000000000005"/>
    <n v="6292.8"/>
  </r>
  <r>
    <n v="41389"/>
    <x v="6"/>
    <x v="2"/>
    <x v="3"/>
    <x v="0"/>
    <n v="23"/>
    <n v="3546"/>
    <n v="3780"/>
    <n v="24156"/>
    <n v="25740"/>
    <n v="86940"/>
    <n v="81558"/>
    <n v="5382"/>
    <n v="269.10000000000002"/>
    <n v="5112.8999999999996"/>
  </r>
  <r>
    <n v="41390"/>
    <x v="1"/>
    <x v="0"/>
    <x v="16"/>
    <x v="0"/>
    <n v="20"/>
    <n v="4482"/>
    <n v="4770"/>
    <n v="6768"/>
    <n v="7200"/>
    <n v="95400"/>
    <n v="89640"/>
    <n v="5760"/>
    <n v="288"/>
    <n v="5472"/>
  </r>
  <r>
    <n v="41390"/>
    <x v="6"/>
    <x v="2"/>
    <x v="5"/>
    <x v="0"/>
    <n v="25"/>
    <n v="4482"/>
    <n v="4770"/>
    <n v="139968"/>
    <n v="149040"/>
    <n v="119250"/>
    <n v="112050"/>
    <n v="7200"/>
    <n v="360"/>
    <n v="6840"/>
  </r>
  <r>
    <n v="41391"/>
    <x v="0"/>
    <x v="0"/>
    <x v="4"/>
    <x v="0"/>
    <n v="4"/>
    <n v="2034"/>
    <n v="2160"/>
    <n v="57798"/>
    <n v="61560"/>
    <n v="8640"/>
    <n v="8136"/>
    <n v="504"/>
    <n v="25.200000000000003"/>
    <n v="478.8"/>
  </r>
  <r>
    <n v="41392"/>
    <x v="1"/>
    <x v="0"/>
    <x v="14"/>
    <x v="0"/>
    <n v="24"/>
    <n v="3978"/>
    <n v="4230"/>
    <n v="61992"/>
    <n v="66150"/>
    <n v="101520"/>
    <n v="95472"/>
    <n v="6048"/>
    <n v="302.40000000000003"/>
    <n v="5745.6"/>
  </r>
  <r>
    <n v="41392"/>
    <x v="5"/>
    <x v="3"/>
    <x v="1"/>
    <x v="1"/>
    <n v="24"/>
    <n v="5832"/>
    <n v="6210"/>
    <n v="28656"/>
    <n v="30960"/>
    <n v="149040"/>
    <n v="139968"/>
    <n v="9072"/>
    <n v="453.6"/>
    <n v="8618.4"/>
  </r>
  <r>
    <n v="41392"/>
    <x v="0"/>
    <x v="0"/>
    <x v="3"/>
    <x v="0"/>
    <n v="16"/>
    <n v="3978"/>
    <n v="4230"/>
    <n v="52704"/>
    <n v="56160"/>
    <n v="67680"/>
    <n v="63648"/>
    <n v="4032"/>
    <n v="201.60000000000002"/>
    <n v="3830.4"/>
  </r>
  <r>
    <n v="41392"/>
    <x v="8"/>
    <x v="4"/>
    <x v="9"/>
    <x v="0"/>
    <n v="6"/>
    <n v="3978"/>
    <n v="4230"/>
    <n v="14742"/>
    <n v="15750"/>
    <n v="25380"/>
    <n v="23868"/>
    <n v="1512"/>
    <n v="75.600000000000009"/>
    <n v="1436.4"/>
  </r>
  <r>
    <n v="41393"/>
    <x v="1"/>
    <x v="0"/>
    <x v="7"/>
    <x v="0"/>
    <n v="4"/>
    <n v="5148"/>
    <n v="5490"/>
    <n v="19890"/>
    <n v="21150"/>
    <n v="21960"/>
    <n v="20592"/>
    <n v="1368"/>
    <n v="68.400000000000006"/>
    <n v="1299.5999999999999"/>
  </r>
  <r>
    <n v="41393"/>
    <x v="2"/>
    <x v="1"/>
    <x v="10"/>
    <x v="0"/>
    <n v="24"/>
    <n v="5832"/>
    <n v="6210"/>
    <n v="35856"/>
    <n v="38160"/>
    <n v="149040"/>
    <n v="139968"/>
    <n v="9072"/>
    <n v="453.6"/>
    <n v="8618.4"/>
  </r>
  <r>
    <n v="41394"/>
    <x v="9"/>
    <x v="3"/>
    <x v="6"/>
    <x v="0"/>
    <n v="21"/>
    <n v="2034"/>
    <n v="2160"/>
    <n v="21276"/>
    <n v="22680"/>
    <n v="45360"/>
    <n v="42714"/>
    <n v="2646"/>
    <n v="132.30000000000001"/>
    <n v="2513.6999999999998"/>
  </r>
  <r>
    <n v="41394"/>
    <x v="1"/>
    <x v="0"/>
    <x v="15"/>
    <x v="1"/>
    <n v="13"/>
    <n v="5832"/>
    <n v="6210"/>
    <n v="67554"/>
    <n v="72900"/>
    <n v="80730"/>
    <n v="75816"/>
    <n v="4914"/>
    <n v="245.70000000000002"/>
    <n v="4668.3"/>
  </r>
  <r>
    <n v="41394"/>
    <x v="0"/>
    <x v="0"/>
    <x v="1"/>
    <x v="1"/>
    <n v="2"/>
    <n v="3546"/>
    <n v="3780"/>
    <n v="17910"/>
    <n v="19350"/>
    <n v="7560"/>
    <n v="7092"/>
    <n v="468"/>
    <n v="23.400000000000002"/>
    <n v="444.6"/>
  </r>
  <r>
    <n v="41394"/>
    <x v="1"/>
    <x v="0"/>
    <x v="15"/>
    <x v="1"/>
    <n v="20"/>
    <n v="3726"/>
    <n v="3960"/>
    <n v="75060"/>
    <n v="81000"/>
    <n v="79200"/>
    <n v="74520"/>
    <n v="4680"/>
    <n v="234"/>
    <n v="4446"/>
  </r>
  <r>
    <n v="41395"/>
    <x v="0"/>
    <x v="0"/>
    <x v="8"/>
    <x v="0"/>
    <n v="21"/>
    <n v="3978"/>
    <n v="4230"/>
    <n v="10296"/>
    <n v="10980"/>
    <n v="88830"/>
    <n v="83538"/>
    <n v="5292"/>
    <n v="264.60000000000002"/>
    <n v="5027.3999999999996"/>
  </r>
  <r>
    <n v="41395"/>
    <x v="4"/>
    <x v="2"/>
    <x v="12"/>
    <x v="0"/>
    <n v="12"/>
    <n v="3042"/>
    <n v="3240"/>
    <n v="89424"/>
    <n v="95040"/>
    <n v="38880"/>
    <n v="36504"/>
    <n v="2376"/>
    <n v="118.80000000000001"/>
    <n v="2257.1999999999998"/>
  </r>
  <r>
    <n v="41395"/>
    <x v="4"/>
    <x v="2"/>
    <x v="14"/>
    <x v="0"/>
    <n v="23"/>
    <n v="3546"/>
    <n v="3780"/>
    <n v="17712"/>
    <n v="18900"/>
    <n v="86940"/>
    <n v="81558"/>
    <n v="5382"/>
    <n v="269.10000000000002"/>
    <n v="5112.8999999999996"/>
  </r>
  <r>
    <n v="41396"/>
    <x v="8"/>
    <x v="4"/>
    <x v="11"/>
    <x v="0"/>
    <n v="23"/>
    <n v="4482"/>
    <n v="4770"/>
    <n v="78012"/>
    <n v="83160"/>
    <n v="109710"/>
    <n v="103086"/>
    <n v="6624"/>
    <n v="331.20000000000005"/>
    <n v="6292.8"/>
  </r>
  <r>
    <n v="41396"/>
    <x v="3"/>
    <x v="1"/>
    <x v="1"/>
    <x v="1"/>
    <n v="24"/>
    <n v="3924"/>
    <n v="4230"/>
    <n v="35820"/>
    <n v="38700"/>
    <n v="101520"/>
    <n v="94176"/>
    <n v="7344"/>
    <n v="367.20000000000005"/>
    <n v="6976.8"/>
  </r>
  <r>
    <n v="41397"/>
    <x v="3"/>
    <x v="1"/>
    <x v="15"/>
    <x v="1"/>
    <n v="25"/>
    <n v="2952"/>
    <n v="3150"/>
    <n v="15012"/>
    <n v="16200"/>
    <n v="78750"/>
    <n v="73800"/>
    <n v="4950"/>
    <n v="247.5"/>
    <n v="4702.5"/>
  </r>
  <r>
    <n v="41397"/>
    <x v="7"/>
    <x v="4"/>
    <x v="12"/>
    <x v="0"/>
    <n v="17"/>
    <n v="3726"/>
    <n v="3960"/>
    <n v="52164"/>
    <n v="55440"/>
    <n v="67320"/>
    <n v="63342"/>
    <n v="3978"/>
    <n v="198.9"/>
    <n v="3779.1"/>
  </r>
  <r>
    <n v="41397"/>
    <x v="1"/>
    <x v="0"/>
    <x v="16"/>
    <x v="0"/>
    <n v="21"/>
    <n v="3978"/>
    <n v="4230"/>
    <n v="84600"/>
    <n v="90000"/>
    <n v="88830"/>
    <n v="83538"/>
    <n v="5292"/>
    <n v="264.60000000000002"/>
    <n v="5027.3999999999996"/>
  </r>
  <r>
    <n v="41397"/>
    <x v="0"/>
    <x v="0"/>
    <x v="7"/>
    <x v="0"/>
    <n v="9"/>
    <n v="3726"/>
    <n v="3960"/>
    <n v="99450"/>
    <n v="105750"/>
    <n v="35640"/>
    <n v="33534"/>
    <n v="2106"/>
    <n v="105.30000000000001"/>
    <n v="2000.7"/>
  </r>
  <r>
    <n v="41397"/>
    <x v="0"/>
    <x v="0"/>
    <x v="0"/>
    <x v="0"/>
    <n v="11"/>
    <n v="4482"/>
    <n v="4770"/>
    <n v="42714"/>
    <n v="45360"/>
    <n v="52470"/>
    <n v="49302"/>
    <n v="3168"/>
    <n v="158.4"/>
    <n v="3009.6"/>
  </r>
  <r>
    <n v="41398"/>
    <x v="1"/>
    <x v="0"/>
    <x v="11"/>
    <x v="0"/>
    <n v="4"/>
    <n v="3582"/>
    <n v="3870"/>
    <n v="67374"/>
    <n v="71820"/>
    <n v="15480"/>
    <n v="14328"/>
    <n v="1152"/>
    <n v="57.6"/>
    <n v="1094.4000000000001"/>
  </r>
  <r>
    <n v="41398"/>
    <x v="1"/>
    <x v="0"/>
    <x v="4"/>
    <x v="0"/>
    <n v="22"/>
    <n v="4482"/>
    <n v="4770"/>
    <n v="3042"/>
    <n v="3240"/>
    <n v="104940"/>
    <n v="98604"/>
    <n v="6336"/>
    <n v="316.8"/>
    <n v="6019.2"/>
  </r>
  <r>
    <n v="41398"/>
    <x v="4"/>
    <x v="2"/>
    <x v="0"/>
    <x v="0"/>
    <n v="15"/>
    <n v="3924"/>
    <n v="4230"/>
    <n v="8136"/>
    <n v="8640"/>
    <n v="63450"/>
    <n v="58860"/>
    <n v="4590"/>
    <n v="229.5"/>
    <n v="4360.5"/>
  </r>
  <r>
    <n v="41398"/>
    <x v="5"/>
    <x v="3"/>
    <x v="10"/>
    <x v="0"/>
    <n v="23"/>
    <n v="7506"/>
    <n v="8100"/>
    <n v="49302"/>
    <n v="52470"/>
    <n v="186300"/>
    <n v="172638"/>
    <n v="13662"/>
    <n v="683.1"/>
    <n v="12978.9"/>
  </r>
  <r>
    <n v="41399"/>
    <x v="6"/>
    <x v="2"/>
    <x v="8"/>
    <x v="0"/>
    <n v="9"/>
    <n v="3546"/>
    <n v="3780"/>
    <n v="30888"/>
    <n v="32940"/>
    <n v="34020"/>
    <n v="31914"/>
    <n v="2106"/>
    <n v="105.30000000000001"/>
    <n v="2000.7"/>
  </r>
  <r>
    <n v="41399"/>
    <x v="1"/>
    <x v="0"/>
    <x v="15"/>
    <x v="1"/>
    <n v="7"/>
    <n v="3042"/>
    <n v="3240"/>
    <n v="90072"/>
    <n v="97200"/>
    <n v="22680"/>
    <n v="21294"/>
    <n v="1386"/>
    <n v="69.3"/>
    <n v="1316.7"/>
  </r>
  <r>
    <n v="41399"/>
    <x v="9"/>
    <x v="3"/>
    <x v="1"/>
    <x v="1"/>
    <n v="25"/>
    <n v="3042"/>
    <n v="3240"/>
    <n v="10746"/>
    <n v="11610"/>
    <n v="81000"/>
    <n v="76050"/>
    <n v="4950"/>
    <n v="247.5"/>
    <n v="4702.5"/>
  </r>
  <r>
    <n v="41399"/>
    <x v="6"/>
    <x v="2"/>
    <x v="9"/>
    <x v="0"/>
    <n v="10"/>
    <n v="3978"/>
    <n v="4230"/>
    <n v="4212"/>
    <n v="4500"/>
    <n v="42300"/>
    <n v="39780"/>
    <n v="2520"/>
    <n v="126"/>
    <n v="2394"/>
  </r>
  <r>
    <n v="41400"/>
    <x v="9"/>
    <x v="3"/>
    <x v="7"/>
    <x v="0"/>
    <n v="8"/>
    <n v="5148"/>
    <n v="5490"/>
    <n v="91494"/>
    <n v="97290"/>
    <n v="43920"/>
    <n v="41184"/>
    <n v="2736"/>
    <n v="136.80000000000001"/>
    <n v="2599.1999999999998"/>
  </r>
  <r>
    <n v="41400"/>
    <x v="7"/>
    <x v="4"/>
    <x v="1"/>
    <x v="1"/>
    <n v="18"/>
    <n v="3042"/>
    <n v="3240"/>
    <n v="50148"/>
    <n v="54180"/>
    <n v="58320"/>
    <n v="54756"/>
    <n v="3564"/>
    <n v="178.20000000000002"/>
    <n v="3385.8"/>
  </r>
  <r>
    <n v="41400"/>
    <x v="6"/>
    <x v="2"/>
    <x v="4"/>
    <x v="0"/>
    <n v="8"/>
    <n v="5148"/>
    <n v="5490"/>
    <n v="39546"/>
    <n v="42120"/>
    <n v="43920"/>
    <n v="41184"/>
    <n v="2736"/>
    <n v="136.80000000000001"/>
    <n v="2599.1999999999998"/>
  </r>
  <r>
    <n v="41400"/>
    <x v="6"/>
    <x v="2"/>
    <x v="2"/>
    <x v="0"/>
    <n v="25"/>
    <n v="7506"/>
    <n v="8100"/>
    <n v="63648"/>
    <n v="67680"/>
    <n v="202500"/>
    <n v="187650"/>
    <n v="14850"/>
    <n v="742.5"/>
    <n v="14107.5"/>
  </r>
  <r>
    <n v="41400"/>
    <x v="7"/>
    <x v="4"/>
    <x v="1"/>
    <x v="1"/>
    <n v="7"/>
    <n v="3042"/>
    <n v="3240"/>
    <n v="25074"/>
    <n v="27090"/>
    <n v="22680"/>
    <n v="21294"/>
    <n v="1386"/>
    <n v="69.3"/>
    <n v="1316.7"/>
  </r>
  <r>
    <n v="41400"/>
    <x v="8"/>
    <x v="4"/>
    <x v="8"/>
    <x v="0"/>
    <n v="17"/>
    <n v="3978"/>
    <n v="4230"/>
    <n v="113256"/>
    <n v="120780"/>
    <n v="71910"/>
    <n v="67626"/>
    <n v="4284"/>
    <n v="214.20000000000002"/>
    <n v="4069.8"/>
  </r>
  <r>
    <n v="41401"/>
    <x v="1"/>
    <x v="0"/>
    <x v="4"/>
    <x v="0"/>
    <n v="3"/>
    <n v="2952"/>
    <n v="3150"/>
    <n v="21294"/>
    <n v="22680"/>
    <n v="9450"/>
    <n v="8856"/>
    <n v="594"/>
    <n v="29.700000000000003"/>
    <n v="564.29999999999995"/>
  </r>
  <r>
    <n v="41402"/>
    <x v="2"/>
    <x v="1"/>
    <x v="9"/>
    <x v="0"/>
    <n v="13"/>
    <n v="2034"/>
    <n v="2160"/>
    <n v="14742"/>
    <n v="15750"/>
    <n v="28080"/>
    <n v="26442"/>
    <n v="1638"/>
    <n v="81.900000000000006"/>
    <n v="1556.1"/>
  </r>
  <r>
    <n v="41402"/>
    <x v="6"/>
    <x v="2"/>
    <x v="12"/>
    <x v="0"/>
    <n v="17"/>
    <n v="3582"/>
    <n v="3870"/>
    <n v="44712"/>
    <n v="47520"/>
    <n v="65790"/>
    <n v="60894"/>
    <n v="4896"/>
    <n v="244.8"/>
    <n v="4651.2"/>
  </r>
  <r>
    <n v="41403"/>
    <x v="8"/>
    <x v="4"/>
    <x v="0"/>
    <x v="0"/>
    <n v="22"/>
    <n v="3978"/>
    <n v="4230"/>
    <n v="24408"/>
    <n v="25920"/>
    <n v="93060"/>
    <n v="87516"/>
    <n v="5544"/>
    <n v="277.2"/>
    <n v="5266.8"/>
  </r>
  <r>
    <n v="41404"/>
    <x v="5"/>
    <x v="3"/>
    <x v="9"/>
    <x v="0"/>
    <n v="23"/>
    <n v="2196"/>
    <n v="2340"/>
    <n v="25272"/>
    <n v="27000"/>
    <n v="53820"/>
    <n v="50508"/>
    <n v="3312"/>
    <n v="165.60000000000002"/>
    <n v="3146.4"/>
  </r>
  <r>
    <n v="41404"/>
    <x v="8"/>
    <x v="4"/>
    <x v="5"/>
    <x v="0"/>
    <n v="1"/>
    <n v="2034"/>
    <n v="2160"/>
    <n v="46656"/>
    <n v="49680"/>
    <n v="2160"/>
    <n v="2034"/>
    <n v="126"/>
    <n v="6.3000000000000007"/>
    <n v="119.7"/>
  </r>
  <r>
    <n v="41404"/>
    <x v="8"/>
    <x v="4"/>
    <x v="7"/>
    <x v="0"/>
    <n v="25"/>
    <n v="5148"/>
    <n v="5490"/>
    <n v="23868"/>
    <n v="25380"/>
    <n v="137250"/>
    <n v="128700"/>
    <n v="8550"/>
    <n v="427.5"/>
    <n v="8122.5"/>
  </r>
  <r>
    <n v="41404"/>
    <x v="3"/>
    <x v="1"/>
    <x v="2"/>
    <x v="0"/>
    <n v="22"/>
    <n v="3384"/>
    <n v="3600"/>
    <n v="55692"/>
    <n v="59220"/>
    <n v="79200"/>
    <n v="74448"/>
    <n v="4752"/>
    <n v="237.60000000000002"/>
    <n v="4514.3999999999996"/>
  </r>
  <r>
    <n v="41404"/>
    <x v="4"/>
    <x v="2"/>
    <x v="9"/>
    <x v="0"/>
    <n v="2"/>
    <n v="3978"/>
    <n v="4230"/>
    <n v="23166"/>
    <n v="24750"/>
    <n v="8460"/>
    <n v="7956"/>
    <n v="504"/>
    <n v="25.200000000000003"/>
    <n v="478.8"/>
  </r>
  <r>
    <n v="41405"/>
    <x v="3"/>
    <x v="1"/>
    <x v="0"/>
    <x v="0"/>
    <n v="11"/>
    <n v="3582"/>
    <n v="3870"/>
    <n v="40680"/>
    <n v="43200"/>
    <n v="42570"/>
    <n v="39402"/>
    <n v="3168"/>
    <n v="158.4"/>
    <n v="3009.6"/>
  </r>
  <r>
    <n v="41405"/>
    <x v="2"/>
    <x v="1"/>
    <x v="1"/>
    <x v="1"/>
    <n v="11"/>
    <n v="3546"/>
    <n v="3780"/>
    <n v="21492"/>
    <n v="23220"/>
    <n v="41580"/>
    <n v="39006"/>
    <n v="2574"/>
    <n v="128.70000000000002"/>
    <n v="2445.3000000000002"/>
  </r>
  <r>
    <n v="41405"/>
    <x v="3"/>
    <x v="1"/>
    <x v="9"/>
    <x v="0"/>
    <n v="1"/>
    <n v="7506"/>
    <n v="8100"/>
    <n v="16848"/>
    <n v="18000"/>
    <n v="8100"/>
    <n v="7506"/>
    <n v="594"/>
    <n v="29.700000000000003"/>
    <n v="564.29999999999995"/>
  </r>
  <r>
    <n v="41405"/>
    <x v="8"/>
    <x v="4"/>
    <x v="5"/>
    <x v="0"/>
    <n v="14"/>
    <n v="3978"/>
    <n v="4230"/>
    <n v="122472"/>
    <n v="130410"/>
    <n v="59220"/>
    <n v="55692"/>
    <n v="3528"/>
    <n v="176.4"/>
    <n v="3351.6"/>
  </r>
  <r>
    <n v="41406"/>
    <x v="3"/>
    <x v="1"/>
    <x v="6"/>
    <x v="0"/>
    <n v="11"/>
    <n v="2034"/>
    <n v="2160"/>
    <n v="35460"/>
    <n v="37800"/>
    <n v="23760"/>
    <n v="22374"/>
    <n v="1386"/>
    <n v="69.3"/>
    <n v="1316.7"/>
  </r>
  <r>
    <n v="41406"/>
    <x v="3"/>
    <x v="1"/>
    <x v="14"/>
    <x v="0"/>
    <n v="8"/>
    <n v="2952"/>
    <n v="3150"/>
    <n v="73800"/>
    <n v="78750"/>
    <n v="25200"/>
    <n v="23616"/>
    <n v="1584"/>
    <n v="79.2"/>
    <n v="1504.8"/>
  </r>
  <r>
    <n v="41407"/>
    <x v="4"/>
    <x v="2"/>
    <x v="10"/>
    <x v="0"/>
    <n v="1"/>
    <n v="3546"/>
    <n v="3780"/>
    <n v="58266"/>
    <n v="62010"/>
    <n v="3780"/>
    <n v="3546"/>
    <n v="234"/>
    <n v="11.700000000000001"/>
    <n v="222.3"/>
  </r>
  <r>
    <n v="41407"/>
    <x v="5"/>
    <x v="3"/>
    <x v="16"/>
    <x v="0"/>
    <n v="24"/>
    <n v="3546"/>
    <n v="3780"/>
    <n v="43992"/>
    <n v="46800"/>
    <n v="90720"/>
    <n v="85104"/>
    <n v="5616"/>
    <n v="280.8"/>
    <n v="5335.2"/>
  </r>
  <r>
    <n v="41407"/>
    <x v="4"/>
    <x v="2"/>
    <x v="8"/>
    <x v="0"/>
    <n v="15"/>
    <n v="3978"/>
    <n v="4230"/>
    <n v="87516"/>
    <n v="93330"/>
    <n v="63450"/>
    <n v="59670"/>
    <n v="3780"/>
    <n v="189"/>
    <n v="3591"/>
  </r>
  <r>
    <n v="41408"/>
    <x v="0"/>
    <x v="0"/>
    <x v="11"/>
    <x v="0"/>
    <n v="20"/>
    <n v="3546"/>
    <n v="3780"/>
    <n v="46098"/>
    <n v="49140"/>
    <n v="75600"/>
    <n v="70920"/>
    <n v="4680"/>
    <n v="234"/>
    <n v="4446"/>
  </r>
  <r>
    <n v="41408"/>
    <x v="6"/>
    <x v="2"/>
    <x v="5"/>
    <x v="0"/>
    <n v="1"/>
    <n v="5148"/>
    <n v="5490"/>
    <n v="99144"/>
    <n v="105570"/>
    <n v="5490"/>
    <n v="5148"/>
    <n v="342"/>
    <n v="17.100000000000001"/>
    <n v="324.89999999999998"/>
  </r>
  <r>
    <n v="41408"/>
    <x v="6"/>
    <x v="2"/>
    <x v="12"/>
    <x v="0"/>
    <n v="5"/>
    <n v="2196"/>
    <n v="2340"/>
    <n v="3726"/>
    <n v="3960"/>
    <n v="11700"/>
    <n v="10980"/>
    <n v="720"/>
    <n v="36"/>
    <n v="684"/>
  </r>
  <r>
    <n v="41410"/>
    <x v="0"/>
    <x v="0"/>
    <x v="5"/>
    <x v="0"/>
    <n v="2"/>
    <n v="3924"/>
    <n v="4230"/>
    <n v="99144"/>
    <n v="105570"/>
    <n v="8460"/>
    <n v="7848"/>
    <n v="612"/>
    <n v="30.6"/>
    <n v="581.4"/>
  </r>
  <r>
    <n v="41410"/>
    <x v="4"/>
    <x v="2"/>
    <x v="4"/>
    <x v="0"/>
    <n v="15"/>
    <n v="3978"/>
    <n v="4230"/>
    <n v="48672"/>
    <n v="51840"/>
    <n v="63450"/>
    <n v="59670"/>
    <n v="3780"/>
    <n v="189"/>
    <n v="3591"/>
  </r>
  <r>
    <n v="41410"/>
    <x v="8"/>
    <x v="4"/>
    <x v="0"/>
    <x v="0"/>
    <n v="24"/>
    <n v="2106"/>
    <n v="2250"/>
    <n v="50850"/>
    <n v="54000"/>
    <n v="54000"/>
    <n v="50544"/>
    <n v="3456"/>
    <n v="172.8"/>
    <n v="3283.2"/>
  </r>
  <r>
    <n v="41410"/>
    <x v="1"/>
    <x v="0"/>
    <x v="7"/>
    <x v="0"/>
    <n v="23"/>
    <n v="5148"/>
    <n v="5490"/>
    <n v="83538"/>
    <n v="88830"/>
    <n v="126270"/>
    <n v="118404"/>
    <n v="7866"/>
    <n v="393.3"/>
    <n v="7472.7"/>
  </r>
  <r>
    <n v="41411"/>
    <x v="0"/>
    <x v="0"/>
    <x v="5"/>
    <x v="0"/>
    <n v="20"/>
    <n v="3546"/>
    <n v="3780"/>
    <n v="40824"/>
    <n v="43470"/>
    <n v="75600"/>
    <n v="70920"/>
    <n v="4680"/>
    <n v="234"/>
    <n v="4446"/>
  </r>
  <r>
    <n v="41411"/>
    <x v="7"/>
    <x v="4"/>
    <x v="16"/>
    <x v="0"/>
    <n v="23"/>
    <n v="3546"/>
    <n v="3780"/>
    <n v="50760"/>
    <n v="54000"/>
    <n v="86940"/>
    <n v="81558"/>
    <n v="5382"/>
    <n v="269.10000000000002"/>
    <n v="5112.8999999999996"/>
  </r>
  <r>
    <n v="41411"/>
    <x v="5"/>
    <x v="3"/>
    <x v="16"/>
    <x v="0"/>
    <n v="22"/>
    <n v="5148"/>
    <n v="5490"/>
    <n v="81216"/>
    <n v="86400"/>
    <n v="120780"/>
    <n v="113256"/>
    <n v="7524"/>
    <n v="376.20000000000005"/>
    <n v="7147.8"/>
  </r>
  <r>
    <n v="41411"/>
    <x v="5"/>
    <x v="3"/>
    <x v="8"/>
    <x v="0"/>
    <n v="10"/>
    <n v="3384"/>
    <n v="3600"/>
    <n v="123552"/>
    <n v="131760"/>
    <n v="36000"/>
    <n v="33840"/>
    <n v="2160"/>
    <n v="108"/>
    <n v="2052"/>
  </r>
  <r>
    <n v="41411"/>
    <x v="6"/>
    <x v="2"/>
    <x v="1"/>
    <x v="1"/>
    <n v="5"/>
    <n v="3042"/>
    <n v="3240"/>
    <n v="21492"/>
    <n v="23220"/>
    <n v="16200"/>
    <n v="15210"/>
    <n v="990"/>
    <n v="49.5"/>
    <n v="940.5"/>
  </r>
  <r>
    <n v="41412"/>
    <x v="6"/>
    <x v="2"/>
    <x v="13"/>
    <x v="1"/>
    <n v="12"/>
    <n v="3978"/>
    <n v="4230"/>
    <n v="78480"/>
    <n v="84600"/>
    <n v="50760"/>
    <n v="47736"/>
    <n v="3024"/>
    <n v="151.20000000000002"/>
    <n v="2872.8"/>
  </r>
  <r>
    <n v="41412"/>
    <x v="6"/>
    <x v="2"/>
    <x v="15"/>
    <x v="1"/>
    <n v="19"/>
    <n v="3978"/>
    <n v="4230"/>
    <n v="105084"/>
    <n v="113400"/>
    <n v="80370"/>
    <n v="75582"/>
    <n v="4788"/>
    <n v="239.4"/>
    <n v="4548.6000000000004"/>
  </r>
  <r>
    <n v="41412"/>
    <x v="0"/>
    <x v="0"/>
    <x v="6"/>
    <x v="0"/>
    <n v="18"/>
    <n v="3924"/>
    <n v="4230"/>
    <n v="60282"/>
    <n v="64260"/>
    <n v="76140"/>
    <n v="70632"/>
    <n v="5508"/>
    <n v="275.40000000000003"/>
    <n v="5232.6000000000004"/>
  </r>
  <r>
    <n v="41412"/>
    <x v="2"/>
    <x v="1"/>
    <x v="4"/>
    <x v="0"/>
    <n v="1"/>
    <n v="2952"/>
    <n v="3150"/>
    <n v="18252"/>
    <n v="19440"/>
    <n v="3150"/>
    <n v="2952"/>
    <n v="198"/>
    <n v="9.9"/>
    <n v="188.1"/>
  </r>
  <r>
    <n v="41412"/>
    <x v="3"/>
    <x v="1"/>
    <x v="1"/>
    <x v="1"/>
    <n v="15"/>
    <n v="3042"/>
    <n v="3240"/>
    <n v="68058"/>
    <n v="73530"/>
    <n v="48600"/>
    <n v="45630"/>
    <n v="2970"/>
    <n v="148.5"/>
    <n v="2821.5"/>
  </r>
  <r>
    <n v="41413"/>
    <x v="9"/>
    <x v="3"/>
    <x v="0"/>
    <x v="0"/>
    <n v="4"/>
    <n v="3978"/>
    <n v="4230"/>
    <n v="30510"/>
    <n v="32400"/>
    <n v="16920"/>
    <n v="15912"/>
    <n v="1008"/>
    <n v="50.400000000000006"/>
    <n v="957.6"/>
  </r>
  <r>
    <n v="41413"/>
    <x v="2"/>
    <x v="1"/>
    <x v="12"/>
    <x v="0"/>
    <n v="16"/>
    <n v="2106"/>
    <n v="2250"/>
    <n v="55890"/>
    <n v="59400"/>
    <n v="36000"/>
    <n v="33696"/>
    <n v="2304"/>
    <n v="115.2"/>
    <n v="2188.8000000000002"/>
  </r>
  <r>
    <n v="41413"/>
    <x v="9"/>
    <x v="3"/>
    <x v="8"/>
    <x v="0"/>
    <n v="10"/>
    <n v="2034"/>
    <n v="2160"/>
    <n v="102960"/>
    <n v="109800"/>
    <n v="21600"/>
    <n v="20340"/>
    <n v="1260"/>
    <n v="63"/>
    <n v="1197"/>
  </r>
  <r>
    <n v="41414"/>
    <x v="3"/>
    <x v="1"/>
    <x v="8"/>
    <x v="0"/>
    <n v="21"/>
    <n v="4482"/>
    <n v="4770"/>
    <n v="15444"/>
    <n v="16470"/>
    <n v="100170"/>
    <n v="94122"/>
    <n v="6048"/>
    <n v="302.40000000000003"/>
    <n v="5745.6"/>
  </r>
  <r>
    <n v="41414"/>
    <x v="3"/>
    <x v="1"/>
    <x v="6"/>
    <x v="0"/>
    <n v="7"/>
    <n v="3726"/>
    <n v="3960"/>
    <n v="85104"/>
    <n v="90720"/>
    <n v="27720"/>
    <n v="26082"/>
    <n v="1638"/>
    <n v="81.900000000000006"/>
    <n v="1556.1"/>
  </r>
  <r>
    <n v="41415"/>
    <x v="2"/>
    <x v="1"/>
    <x v="9"/>
    <x v="0"/>
    <n v="22"/>
    <n v="2952"/>
    <n v="3150"/>
    <n v="12636"/>
    <n v="13500"/>
    <n v="69300"/>
    <n v="64944"/>
    <n v="4356"/>
    <n v="217.8"/>
    <n v="4138.2"/>
  </r>
  <r>
    <n v="41415"/>
    <x v="9"/>
    <x v="3"/>
    <x v="8"/>
    <x v="0"/>
    <n v="15"/>
    <n v="3384"/>
    <n v="3600"/>
    <n v="25740"/>
    <n v="27450"/>
    <n v="54000"/>
    <n v="50760"/>
    <n v="3240"/>
    <n v="162"/>
    <n v="3078"/>
  </r>
  <r>
    <n v="41415"/>
    <x v="0"/>
    <x v="0"/>
    <x v="6"/>
    <x v="0"/>
    <n v="7"/>
    <n v="3546"/>
    <n v="3780"/>
    <n v="10638"/>
    <n v="11340"/>
    <n v="26460"/>
    <n v="24822"/>
    <n v="1638"/>
    <n v="81.900000000000006"/>
    <n v="1556.1"/>
  </r>
  <r>
    <n v="41415"/>
    <x v="1"/>
    <x v="0"/>
    <x v="0"/>
    <x v="0"/>
    <n v="17"/>
    <n v="5148"/>
    <n v="5490"/>
    <n v="32544"/>
    <n v="34560"/>
    <n v="93330"/>
    <n v="87516"/>
    <n v="5814"/>
    <n v="290.7"/>
    <n v="5523.3"/>
  </r>
  <r>
    <n v="41415"/>
    <x v="6"/>
    <x v="2"/>
    <x v="1"/>
    <x v="1"/>
    <n v="20"/>
    <n v="2034"/>
    <n v="2160"/>
    <n v="89550"/>
    <n v="96750"/>
    <n v="43200"/>
    <n v="40680"/>
    <n v="2520"/>
    <n v="126"/>
    <n v="2394"/>
  </r>
  <r>
    <n v="41415"/>
    <x v="6"/>
    <x v="2"/>
    <x v="11"/>
    <x v="0"/>
    <n v="5"/>
    <n v="2196"/>
    <n v="2340"/>
    <n v="70920"/>
    <n v="75600"/>
    <n v="11700"/>
    <n v="10980"/>
    <n v="720"/>
    <n v="36"/>
    <n v="684"/>
  </r>
  <r>
    <n v="41416"/>
    <x v="0"/>
    <x v="0"/>
    <x v="10"/>
    <x v="0"/>
    <n v="14"/>
    <n v="3546"/>
    <n v="3780"/>
    <n v="53784"/>
    <n v="57240"/>
    <n v="52920"/>
    <n v="49644"/>
    <n v="3276"/>
    <n v="163.80000000000001"/>
    <n v="3112.2"/>
  </r>
  <r>
    <n v="41416"/>
    <x v="3"/>
    <x v="1"/>
    <x v="0"/>
    <x v="0"/>
    <n v="6"/>
    <n v="3546"/>
    <n v="3780"/>
    <n v="2034"/>
    <n v="2160"/>
    <n v="22680"/>
    <n v="21276"/>
    <n v="1404"/>
    <n v="70.2"/>
    <n v="1333.8"/>
  </r>
  <r>
    <n v="41416"/>
    <x v="2"/>
    <x v="1"/>
    <x v="10"/>
    <x v="0"/>
    <n v="22"/>
    <n v="7506"/>
    <n v="8100"/>
    <n v="17928"/>
    <n v="19080"/>
    <n v="178200"/>
    <n v="165132"/>
    <n v="13068"/>
    <n v="653.40000000000009"/>
    <n v="12414.6"/>
  </r>
  <r>
    <n v="41417"/>
    <x v="0"/>
    <x v="0"/>
    <x v="16"/>
    <x v="0"/>
    <n v="6"/>
    <n v="3924"/>
    <n v="4230"/>
    <n v="81216"/>
    <n v="86400"/>
    <n v="25380"/>
    <n v="23544"/>
    <n v="1836"/>
    <n v="91.800000000000011"/>
    <n v="1744.2"/>
  </r>
  <r>
    <n v="41417"/>
    <x v="5"/>
    <x v="3"/>
    <x v="2"/>
    <x v="0"/>
    <n v="6"/>
    <n v="4482"/>
    <n v="4770"/>
    <n v="55692"/>
    <n v="59220"/>
    <n v="28620"/>
    <n v="26892"/>
    <n v="1728"/>
    <n v="86.4"/>
    <n v="1641.6"/>
  </r>
  <r>
    <n v="41417"/>
    <x v="7"/>
    <x v="4"/>
    <x v="8"/>
    <x v="0"/>
    <n v="2"/>
    <n v="3546"/>
    <n v="3780"/>
    <n v="41184"/>
    <n v="43920"/>
    <n v="7560"/>
    <n v="7092"/>
    <n v="468"/>
    <n v="23.400000000000002"/>
    <n v="444.6"/>
  </r>
  <r>
    <n v="41418"/>
    <x v="2"/>
    <x v="1"/>
    <x v="12"/>
    <x v="0"/>
    <n v="24"/>
    <n v="3726"/>
    <n v="3960"/>
    <n v="3726"/>
    <n v="3960"/>
    <n v="95040"/>
    <n v="89424"/>
    <n v="5616"/>
    <n v="280.8"/>
    <n v="5335.2"/>
  </r>
  <r>
    <n v="41418"/>
    <x v="6"/>
    <x v="2"/>
    <x v="16"/>
    <x v="0"/>
    <n v="11"/>
    <n v="2106"/>
    <n v="2250"/>
    <n v="64296"/>
    <n v="68400"/>
    <n v="24750"/>
    <n v="23166"/>
    <n v="1584"/>
    <n v="79.2"/>
    <n v="1504.8"/>
  </r>
  <r>
    <n v="41418"/>
    <x v="7"/>
    <x v="4"/>
    <x v="3"/>
    <x v="0"/>
    <n v="10"/>
    <n v="3546"/>
    <n v="3780"/>
    <n v="24156"/>
    <n v="25740"/>
    <n v="37800"/>
    <n v="35460"/>
    <n v="2340"/>
    <n v="117"/>
    <n v="2223"/>
  </r>
  <r>
    <n v="41418"/>
    <x v="8"/>
    <x v="4"/>
    <x v="5"/>
    <x v="0"/>
    <n v="7"/>
    <n v="3384"/>
    <n v="3600"/>
    <n v="52488"/>
    <n v="55890"/>
    <n v="25200"/>
    <n v="23688"/>
    <n v="1512"/>
    <n v="75.600000000000009"/>
    <n v="1436.4"/>
  </r>
  <r>
    <n v="41419"/>
    <x v="6"/>
    <x v="2"/>
    <x v="4"/>
    <x v="0"/>
    <n v="22"/>
    <n v="2106"/>
    <n v="2250"/>
    <n v="73008"/>
    <n v="77760"/>
    <n v="49500"/>
    <n v="46332"/>
    <n v="3168"/>
    <n v="158.4"/>
    <n v="3009.6"/>
  </r>
  <r>
    <n v="41419"/>
    <x v="9"/>
    <x v="3"/>
    <x v="11"/>
    <x v="0"/>
    <n v="7"/>
    <n v="3924"/>
    <n v="4230"/>
    <n v="81558"/>
    <n v="86940"/>
    <n v="29610"/>
    <n v="27468"/>
    <n v="2142"/>
    <n v="107.10000000000001"/>
    <n v="2034.9"/>
  </r>
  <r>
    <n v="41419"/>
    <x v="8"/>
    <x v="4"/>
    <x v="2"/>
    <x v="0"/>
    <n v="18"/>
    <n v="3582"/>
    <n v="3870"/>
    <n v="51714"/>
    <n v="54990"/>
    <n v="69660"/>
    <n v="64476"/>
    <n v="5184"/>
    <n v="259.2"/>
    <n v="4924.8"/>
  </r>
  <r>
    <n v="41420"/>
    <x v="1"/>
    <x v="0"/>
    <x v="10"/>
    <x v="0"/>
    <n v="12"/>
    <n v="3582"/>
    <n v="3870"/>
    <n v="80676"/>
    <n v="85860"/>
    <n v="46440"/>
    <n v="42984"/>
    <n v="3456"/>
    <n v="172.8"/>
    <n v="3283.2"/>
  </r>
  <r>
    <n v="41421"/>
    <x v="8"/>
    <x v="4"/>
    <x v="6"/>
    <x v="0"/>
    <n v="19"/>
    <n v="3726"/>
    <n v="3960"/>
    <n v="39006"/>
    <n v="41580"/>
    <n v="75240"/>
    <n v="70794"/>
    <n v="4446"/>
    <n v="222.3"/>
    <n v="4223.7"/>
  </r>
  <r>
    <n v="41421"/>
    <x v="7"/>
    <x v="4"/>
    <x v="14"/>
    <x v="0"/>
    <n v="23"/>
    <n v="3582"/>
    <n v="3870"/>
    <n v="59040"/>
    <n v="63000"/>
    <n v="89010"/>
    <n v="82386"/>
    <n v="6624"/>
    <n v="331.20000000000005"/>
    <n v="6292.8"/>
  </r>
  <r>
    <n v="41421"/>
    <x v="2"/>
    <x v="1"/>
    <x v="1"/>
    <x v="1"/>
    <n v="3"/>
    <n v="2952"/>
    <n v="3150"/>
    <n v="71640"/>
    <n v="77400"/>
    <n v="9450"/>
    <n v="8856"/>
    <n v="594"/>
    <n v="29.700000000000003"/>
    <n v="564.29999999999995"/>
  </r>
  <r>
    <n v="41422"/>
    <x v="8"/>
    <x v="4"/>
    <x v="5"/>
    <x v="0"/>
    <n v="24"/>
    <n v="3978"/>
    <n v="4230"/>
    <n v="81648"/>
    <n v="86940"/>
    <n v="101520"/>
    <n v="95472"/>
    <n v="6048"/>
    <n v="302.40000000000003"/>
    <n v="5745.6"/>
  </r>
  <r>
    <n v="41422"/>
    <x v="2"/>
    <x v="1"/>
    <x v="16"/>
    <x v="0"/>
    <n v="25"/>
    <n v="2034"/>
    <n v="2160"/>
    <n v="37224"/>
    <n v="39600"/>
    <n v="54000"/>
    <n v="50850"/>
    <n v="3150"/>
    <n v="157.5"/>
    <n v="2992.5"/>
  </r>
  <r>
    <n v="41423"/>
    <x v="4"/>
    <x v="2"/>
    <x v="13"/>
    <x v="1"/>
    <n v="5"/>
    <n v="3924"/>
    <n v="4230"/>
    <n v="82404"/>
    <n v="88830"/>
    <n v="21150"/>
    <n v="19620"/>
    <n v="1530"/>
    <n v="76.5"/>
    <n v="1453.5"/>
  </r>
  <r>
    <n v="41424"/>
    <x v="5"/>
    <x v="3"/>
    <x v="5"/>
    <x v="0"/>
    <n v="2"/>
    <n v="5832"/>
    <n v="6210"/>
    <n v="69984"/>
    <n v="74520"/>
    <n v="12420"/>
    <n v="11664"/>
    <n v="756"/>
    <n v="37.800000000000004"/>
    <n v="718.2"/>
  </r>
  <r>
    <n v="41424"/>
    <x v="1"/>
    <x v="0"/>
    <x v="12"/>
    <x v="0"/>
    <n v="14"/>
    <n v="3546"/>
    <n v="3780"/>
    <n v="40986"/>
    <n v="43560"/>
    <n v="52920"/>
    <n v="49644"/>
    <n v="3276"/>
    <n v="163.80000000000001"/>
    <n v="3112.2"/>
  </r>
  <r>
    <n v="41424"/>
    <x v="5"/>
    <x v="3"/>
    <x v="0"/>
    <x v="0"/>
    <n v="6"/>
    <n v="2034"/>
    <n v="2160"/>
    <n v="6102"/>
    <n v="6480"/>
    <n v="12960"/>
    <n v="12204"/>
    <n v="756"/>
    <n v="37.800000000000004"/>
    <n v="718.2"/>
  </r>
  <r>
    <n v="41424"/>
    <x v="5"/>
    <x v="3"/>
    <x v="4"/>
    <x v="0"/>
    <n v="13"/>
    <n v="2034"/>
    <n v="2160"/>
    <n v="24336"/>
    <n v="25920"/>
    <n v="28080"/>
    <n v="26442"/>
    <n v="1638"/>
    <n v="81.900000000000006"/>
    <n v="1556.1"/>
  </r>
  <r>
    <n v="41424"/>
    <x v="1"/>
    <x v="0"/>
    <x v="12"/>
    <x v="0"/>
    <n v="4"/>
    <n v="3042"/>
    <n v="3240"/>
    <n v="55890"/>
    <n v="59400"/>
    <n v="12960"/>
    <n v="12168"/>
    <n v="792"/>
    <n v="39.6"/>
    <n v="752.4"/>
  </r>
  <r>
    <n v="41425"/>
    <x v="6"/>
    <x v="2"/>
    <x v="13"/>
    <x v="1"/>
    <n v="21"/>
    <n v="3042"/>
    <n v="3240"/>
    <n v="43164"/>
    <n v="46530"/>
    <n v="68040"/>
    <n v="63882"/>
    <n v="4158"/>
    <n v="207.9"/>
    <n v="3950.1"/>
  </r>
  <r>
    <n v="41425"/>
    <x v="0"/>
    <x v="0"/>
    <x v="11"/>
    <x v="0"/>
    <n v="16"/>
    <n v="3726"/>
    <n v="3960"/>
    <n v="31914"/>
    <n v="34020"/>
    <n v="63360"/>
    <n v="59616"/>
    <n v="3744"/>
    <n v="187.20000000000002"/>
    <n v="3556.8"/>
  </r>
  <r>
    <n v="41425"/>
    <x v="2"/>
    <x v="1"/>
    <x v="1"/>
    <x v="1"/>
    <n v="10"/>
    <n v="2196"/>
    <n v="2340"/>
    <n v="17910"/>
    <n v="19350"/>
    <n v="23400"/>
    <n v="21960"/>
    <n v="1440"/>
    <n v="72"/>
    <n v="1368"/>
  </r>
  <r>
    <n v="41426"/>
    <x v="8"/>
    <x v="4"/>
    <x v="6"/>
    <x v="0"/>
    <n v="3"/>
    <n v="4482"/>
    <n v="4770"/>
    <n v="67374"/>
    <n v="71820"/>
    <n v="14310"/>
    <n v="13446"/>
    <n v="864"/>
    <n v="43.2"/>
    <n v="820.8"/>
  </r>
  <r>
    <n v="41426"/>
    <x v="7"/>
    <x v="4"/>
    <x v="10"/>
    <x v="0"/>
    <n v="1"/>
    <n v="5148"/>
    <n v="5490"/>
    <n v="49302"/>
    <n v="52470"/>
    <n v="5490"/>
    <n v="5148"/>
    <n v="342"/>
    <n v="17.100000000000001"/>
    <n v="324.89999999999998"/>
  </r>
  <r>
    <n v="41426"/>
    <x v="9"/>
    <x v="3"/>
    <x v="8"/>
    <x v="0"/>
    <n v="13"/>
    <n v="3978"/>
    <n v="4230"/>
    <n v="102960"/>
    <n v="109800"/>
    <n v="54990"/>
    <n v="51714"/>
    <n v="3276"/>
    <n v="163.80000000000001"/>
    <n v="3112.2"/>
  </r>
  <r>
    <n v="41426"/>
    <x v="6"/>
    <x v="2"/>
    <x v="9"/>
    <x v="0"/>
    <n v="15"/>
    <n v="2106"/>
    <n v="2250"/>
    <n v="25272"/>
    <n v="27000"/>
    <n v="33750"/>
    <n v="31590"/>
    <n v="2160"/>
    <n v="108"/>
    <n v="2052"/>
  </r>
  <r>
    <n v="41426"/>
    <x v="1"/>
    <x v="0"/>
    <x v="13"/>
    <x v="1"/>
    <n v="5"/>
    <n v="3978"/>
    <n v="4230"/>
    <n v="78480"/>
    <n v="84600"/>
    <n v="21150"/>
    <n v="19890"/>
    <n v="1260"/>
    <n v="63"/>
    <n v="1197"/>
  </r>
  <r>
    <n v="41426"/>
    <x v="5"/>
    <x v="3"/>
    <x v="3"/>
    <x v="0"/>
    <n v="25"/>
    <n v="2034"/>
    <n v="2160"/>
    <n v="26352"/>
    <n v="28080"/>
    <n v="54000"/>
    <n v="50850"/>
    <n v="3150"/>
    <n v="157.5"/>
    <n v="2992.5"/>
  </r>
  <r>
    <n v="41427"/>
    <x v="6"/>
    <x v="2"/>
    <x v="13"/>
    <x v="1"/>
    <n v="8"/>
    <n v="2034"/>
    <n v="2160"/>
    <n v="11772"/>
    <n v="12690"/>
    <n v="17280"/>
    <n v="16272"/>
    <n v="1008"/>
    <n v="50.400000000000006"/>
    <n v="957.6"/>
  </r>
  <r>
    <n v="41427"/>
    <x v="0"/>
    <x v="0"/>
    <x v="2"/>
    <x v="0"/>
    <n v="21"/>
    <n v="3582"/>
    <n v="3870"/>
    <n v="99450"/>
    <n v="105750"/>
    <n v="81270"/>
    <n v="75222"/>
    <n v="6048"/>
    <n v="302.40000000000003"/>
    <n v="5745.6"/>
  </r>
  <r>
    <n v="41427"/>
    <x v="3"/>
    <x v="1"/>
    <x v="16"/>
    <x v="0"/>
    <n v="16"/>
    <n v="3978"/>
    <n v="4230"/>
    <n v="37224"/>
    <n v="39600"/>
    <n v="67680"/>
    <n v="63648"/>
    <n v="4032"/>
    <n v="201.60000000000002"/>
    <n v="3830.4"/>
  </r>
  <r>
    <n v="41427"/>
    <x v="6"/>
    <x v="2"/>
    <x v="6"/>
    <x v="0"/>
    <n v="23"/>
    <n v="2196"/>
    <n v="2340"/>
    <n v="60282"/>
    <n v="64260"/>
    <n v="53820"/>
    <n v="50508"/>
    <n v="3312"/>
    <n v="165.60000000000002"/>
    <n v="3146.4"/>
  </r>
  <r>
    <n v="41427"/>
    <x v="9"/>
    <x v="3"/>
    <x v="4"/>
    <x v="0"/>
    <n v="22"/>
    <n v="3978"/>
    <n v="4230"/>
    <n v="18252"/>
    <n v="19440"/>
    <n v="93060"/>
    <n v="87516"/>
    <n v="5544"/>
    <n v="277.2"/>
    <n v="5266.8"/>
  </r>
  <r>
    <n v="41428"/>
    <x v="6"/>
    <x v="2"/>
    <x v="16"/>
    <x v="0"/>
    <n v="13"/>
    <n v="3978"/>
    <n v="4230"/>
    <n v="20304"/>
    <n v="21600"/>
    <n v="54990"/>
    <n v="51714"/>
    <n v="3276"/>
    <n v="163.80000000000001"/>
    <n v="3112.2"/>
  </r>
  <r>
    <n v="41428"/>
    <x v="6"/>
    <x v="2"/>
    <x v="2"/>
    <x v="0"/>
    <n v="27"/>
    <n v="3042"/>
    <n v="3240"/>
    <n v="75582"/>
    <n v="80370"/>
    <n v="87480"/>
    <n v="82134"/>
    <n v="5346"/>
    <n v="267.3"/>
    <n v="5078.7"/>
  </r>
  <r>
    <n v="41429"/>
    <x v="4"/>
    <x v="2"/>
    <x v="15"/>
    <x v="1"/>
    <n v="27"/>
    <n v="3978"/>
    <n v="4230"/>
    <n v="60048"/>
    <n v="64800"/>
    <n v="114210"/>
    <n v="107406"/>
    <n v="6804"/>
    <n v="340.20000000000005"/>
    <n v="6463.8"/>
  </r>
  <r>
    <n v="41429"/>
    <x v="7"/>
    <x v="4"/>
    <x v="6"/>
    <x v="0"/>
    <n v="27"/>
    <n v="3978"/>
    <n v="4230"/>
    <n v="53190"/>
    <n v="56700"/>
    <n v="114210"/>
    <n v="107406"/>
    <n v="6804"/>
    <n v="340.20000000000005"/>
    <n v="6463.8"/>
  </r>
  <r>
    <n v="41429"/>
    <x v="1"/>
    <x v="0"/>
    <x v="6"/>
    <x v="0"/>
    <n v="27"/>
    <n v="5832"/>
    <n v="6210"/>
    <n v="24822"/>
    <n v="26460"/>
    <n v="167670"/>
    <n v="157464"/>
    <n v="10206"/>
    <n v="510.3"/>
    <n v="9695.7000000000007"/>
  </r>
  <r>
    <n v="41430"/>
    <x v="2"/>
    <x v="1"/>
    <x v="13"/>
    <x v="1"/>
    <n v="27"/>
    <n v="2196"/>
    <n v="2340"/>
    <n v="7848"/>
    <n v="8460"/>
    <n v="63180"/>
    <n v="59292"/>
    <n v="3888"/>
    <n v="194.4"/>
    <n v="3693.6"/>
  </r>
  <r>
    <n v="41430"/>
    <x v="7"/>
    <x v="4"/>
    <x v="9"/>
    <x v="0"/>
    <n v="27"/>
    <n v="3546"/>
    <n v="3780"/>
    <n v="37908"/>
    <n v="40500"/>
    <n v="102060"/>
    <n v="95742"/>
    <n v="6318"/>
    <n v="315.90000000000003"/>
    <n v="6002.1"/>
  </r>
  <r>
    <n v="41430"/>
    <x v="7"/>
    <x v="4"/>
    <x v="4"/>
    <x v="0"/>
    <n v="12"/>
    <n v="3582"/>
    <n v="3870"/>
    <n v="42588"/>
    <n v="45360"/>
    <n v="46440"/>
    <n v="42984"/>
    <n v="3456"/>
    <n v="172.8"/>
    <n v="3283.2"/>
  </r>
  <r>
    <n v="41431"/>
    <x v="3"/>
    <x v="1"/>
    <x v="0"/>
    <x v="0"/>
    <n v="18"/>
    <n v="3978"/>
    <n v="4230"/>
    <n v="12204"/>
    <n v="12960"/>
    <n v="76140"/>
    <n v="71604"/>
    <n v="4536"/>
    <n v="226.8"/>
    <n v="4309.2"/>
  </r>
  <r>
    <n v="41432"/>
    <x v="6"/>
    <x v="2"/>
    <x v="7"/>
    <x v="0"/>
    <n v="8"/>
    <n v="3978"/>
    <n v="4230"/>
    <n v="79560"/>
    <n v="84600"/>
    <n v="33840"/>
    <n v="31824"/>
    <n v="2016"/>
    <n v="100.80000000000001"/>
    <n v="1915.2"/>
  </r>
  <r>
    <n v="41432"/>
    <x v="5"/>
    <x v="3"/>
    <x v="10"/>
    <x v="0"/>
    <n v="21"/>
    <n v="2034"/>
    <n v="2160"/>
    <n v="67230"/>
    <n v="71550"/>
    <n v="45360"/>
    <n v="42714"/>
    <n v="2646"/>
    <n v="132.30000000000001"/>
    <n v="2513.6999999999998"/>
  </r>
  <r>
    <n v="41433"/>
    <x v="8"/>
    <x v="4"/>
    <x v="0"/>
    <x v="0"/>
    <n v="25"/>
    <n v="3042"/>
    <n v="3240"/>
    <n v="10170"/>
    <n v="10800"/>
    <n v="81000"/>
    <n v="76050"/>
    <n v="4950"/>
    <n v="247.5"/>
    <n v="4702.5"/>
  </r>
  <r>
    <n v="41434"/>
    <x v="5"/>
    <x v="3"/>
    <x v="9"/>
    <x v="0"/>
    <n v="12"/>
    <n v="5148"/>
    <n v="5490"/>
    <n v="4212"/>
    <n v="4500"/>
    <n v="65880"/>
    <n v="61776"/>
    <n v="4104"/>
    <n v="205.20000000000002"/>
    <n v="3898.8"/>
  </r>
  <r>
    <n v="41435"/>
    <x v="9"/>
    <x v="3"/>
    <x v="5"/>
    <x v="0"/>
    <n v="9"/>
    <n v="2106"/>
    <n v="2250"/>
    <n v="17496"/>
    <n v="18630"/>
    <n v="20250"/>
    <n v="18954"/>
    <n v="1296"/>
    <n v="64.8"/>
    <n v="1231.2"/>
  </r>
  <r>
    <n v="41435"/>
    <x v="6"/>
    <x v="2"/>
    <x v="12"/>
    <x v="0"/>
    <n v="23"/>
    <n v="4482"/>
    <n v="4770"/>
    <n v="89424"/>
    <n v="95040"/>
    <n v="109710"/>
    <n v="103086"/>
    <n v="6624"/>
    <n v="331.20000000000005"/>
    <n v="6292.8"/>
  </r>
  <r>
    <n v="41435"/>
    <x v="0"/>
    <x v="0"/>
    <x v="11"/>
    <x v="0"/>
    <n v="23"/>
    <n v="3546"/>
    <n v="3780"/>
    <n v="10638"/>
    <n v="11340"/>
    <n v="86940"/>
    <n v="81558"/>
    <n v="5382"/>
    <n v="269.10000000000002"/>
    <n v="5112.8999999999996"/>
  </r>
  <r>
    <n v="41436"/>
    <x v="9"/>
    <x v="3"/>
    <x v="7"/>
    <x v="0"/>
    <n v="20"/>
    <n v="4482"/>
    <n v="4770"/>
    <n v="79560"/>
    <n v="84600"/>
    <n v="95400"/>
    <n v="89640"/>
    <n v="5760"/>
    <n v="288"/>
    <n v="5472"/>
  </r>
  <r>
    <n v="41436"/>
    <x v="0"/>
    <x v="0"/>
    <x v="1"/>
    <x v="1"/>
    <n v="25"/>
    <n v="4482"/>
    <n v="4770"/>
    <n v="89550"/>
    <n v="96750"/>
    <n v="119250"/>
    <n v="112050"/>
    <n v="7200"/>
    <n v="360"/>
    <n v="6840"/>
  </r>
  <r>
    <n v="41437"/>
    <x v="4"/>
    <x v="2"/>
    <x v="2"/>
    <x v="0"/>
    <n v="4"/>
    <n v="2034"/>
    <n v="2160"/>
    <n v="95472"/>
    <n v="101520"/>
    <n v="8640"/>
    <n v="8136"/>
    <n v="504"/>
    <n v="25.200000000000003"/>
    <n v="478.8"/>
  </r>
  <r>
    <n v="41437"/>
    <x v="1"/>
    <x v="0"/>
    <x v="12"/>
    <x v="0"/>
    <n v="24"/>
    <n v="3978"/>
    <n v="4230"/>
    <n v="59616"/>
    <n v="63360"/>
    <n v="101520"/>
    <n v="95472"/>
    <n v="6048"/>
    <n v="302.40000000000003"/>
    <n v="5745.6"/>
  </r>
  <r>
    <n v="41437"/>
    <x v="8"/>
    <x v="4"/>
    <x v="1"/>
    <x v="1"/>
    <n v="24"/>
    <n v="5832"/>
    <n v="6210"/>
    <n v="32238"/>
    <n v="34830"/>
    <n v="149040"/>
    <n v="139968"/>
    <n v="9072"/>
    <n v="453.6"/>
    <n v="8618.4"/>
  </r>
  <r>
    <n v="41437"/>
    <x v="4"/>
    <x v="2"/>
    <x v="2"/>
    <x v="0"/>
    <n v="16"/>
    <n v="3978"/>
    <n v="4230"/>
    <n v="83538"/>
    <n v="88830"/>
    <n v="67680"/>
    <n v="63648"/>
    <n v="4032"/>
    <n v="201.60000000000002"/>
    <n v="3830.4"/>
  </r>
  <r>
    <n v="41438"/>
    <x v="5"/>
    <x v="3"/>
    <x v="9"/>
    <x v="0"/>
    <n v="6"/>
    <n v="3978"/>
    <n v="4230"/>
    <n v="27378"/>
    <n v="29250"/>
    <n v="25380"/>
    <n v="23868"/>
    <n v="1512"/>
    <n v="75.600000000000009"/>
    <n v="1436.4"/>
  </r>
  <r>
    <n v="41438"/>
    <x v="5"/>
    <x v="3"/>
    <x v="13"/>
    <x v="1"/>
    <n v="4"/>
    <n v="5148"/>
    <n v="5490"/>
    <n v="3924"/>
    <n v="4230"/>
    <n v="21960"/>
    <n v="20592"/>
    <n v="1368"/>
    <n v="68.400000000000006"/>
    <n v="1299.5999999999999"/>
  </r>
  <r>
    <n v="41438"/>
    <x v="0"/>
    <x v="0"/>
    <x v="12"/>
    <x v="0"/>
    <n v="24"/>
    <n v="5832"/>
    <n v="6210"/>
    <n v="48438"/>
    <n v="51480"/>
    <n v="149040"/>
    <n v="139968"/>
    <n v="9072"/>
    <n v="453.6"/>
    <n v="8618.4"/>
  </r>
  <r>
    <n v="41439"/>
    <x v="8"/>
    <x v="4"/>
    <x v="16"/>
    <x v="0"/>
    <n v="21"/>
    <n v="2034"/>
    <n v="2160"/>
    <n v="77832"/>
    <n v="82800"/>
    <n v="45360"/>
    <n v="42714"/>
    <n v="2646"/>
    <n v="132.30000000000001"/>
    <n v="2513.6999999999998"/>
  </r>
  <r>
    <n v="41439"/>
    <x v="2"/>
    <x v="1"/>
    <x v="3"/>
    <x v="0"/>
    <n v="13"/>
    <n v="5832"/>
    <n v="6210"/>
    <n v="30744"/>
    <n v="32760"/>
    <n v="80730"/>
    <n v="75816"/>
    <n v="4914"/>
    <n v="245.70000000000002"/>
    <n v="4668.3"/>
  </r>
  <r>
    <n v="41439"/>
    <x v="2"/>
    <x v="1"/>
    <x v="3"/>
    <x v="0"/>
    <n v="2"/>
    <n v="3546"/>
    <n v="3780"/>
    <n v="54900"/>
    <n v="58500"/>
    <n v="7560"/>
    <n v="7092"/>
    <n v="468"/>
    <n v="23.400000000000002"/>
    <n v="444.6"/>
  </r>
  <r>
    <n v="41439"/>
    <x v="6"/>
    <x v="2"/>
    <x v="4"/>
    <x v="0"/>
    <n v="20"/>
    <n v="3726"/>
    <n v="3960"/>
    <n v="48672"/>
    <n v="51840"/>
    <n v="79200"/>
    <n v="74520"/>
    <n v="4680"/>
    <n v="234"/>
    <n v="4446"/>
  </r>
  <r>
    <n v="41440"/>
    <x v="4"/>
    <x v="2"/>
    <x v="2"/>
    <x v="0"/>
    <n v="21"/>
    <n v="3978"/>
    <n v="4230"/>
    <n v="87516"/>
    <n v="93060"/>
    <n v="88830"/>
    <n v="83538"/>
    <n v="5292"/>
    <n v="264.60000000000002"/>
    <n v="5027.3999999999996"/>
  </r>
  <r>
    <n v="41440"/>
    <x v="5"/>
    <x v="3"/>
    <x v="0"/>
    <x v="0"/>
    <n v="12"/>
    <n v="3042"/>
    <n v="3240"/>
    <n v="20340"/>
    <n v="21600"/>
    <n v="38880"/>
    <n v="36504"/>
    <n v="2376"/>
    <n v="118.80000000000001"/>
    <n v="2257.1999999999998"/>
  </r>
  <r>
    <n v="41441"/>
    <x v="8"/>
    <x v="4"/>
    <x v="5"/>
    <x v="0"/>
    <n v="23"/>
    <n v="3546"/>
    <n v="3780"/>
    <n v="145800"/>
    <n v="155250"/>
    <n v="86940"/>
    <n v="81558"/>
    <n v="5382"/>
    <n v="269.10000000000002"/>
    <n v="5112.8999999999996"/>
  </r>
  <r>
    <n v="41441"/>
    <x v="4"/>
    <x v="2"/>
    <x v="9"/>
    <x v="0"/>
    <n v="23"/>
    <n v="4482"/>
    <n v="4770"/>
    <n v="27378"/>
    <n v="29250"/>
    <n v="109710"/>
    <n v="103086"/>
    <n v="6624"/>
    <n v="331.20000000000005"/>
    <n v="6292.8"/>
  </r>
  <r>
    <n v="41442"/>
    <x v="7"/>
    <x v="4"/>
    <x v="1"/>
    <x v="1"/>
    <n v="24"/>
    <n v="3924"/>
    <n v="4230"/>
    <n v="17910"/>
    <n v="19350"/>
    <n v="101520"/>
    <n v="94176"/>
    <n v="7344"/>
    <n v="367.20000000000005"/>
    <n v="6976.8"/>
  </r>
  <r>
    <n v="41442"/>
    <x v="5"/>
    <x v="3"/>
    <x v="12"/>
    <x v="0"/>
    <n v="25"/>
    <n v="2952"/>
    <n v="3150"/>
    <n v="55890"/>
    <n v="59400"/>
    <n v="78750"/>
    <n v="73800"/>
    <n v="4950"/>
    <n v="247.5"/>
    <n v="4702.5"/>
  </r>
  <r>
    <n v="41443"/>
    <x v="0"/>
    <x v="0"/>
    <x v="6"/>
    <x v="0"/>
    <n v="17"/>
    <n v="3726"/>
    <n v="3960"/>
    <n v="35460"/>
    <n v="37800"/>
    <n v="67320"/>
    <n v="63342"/>
    <n v="3978"/>
    <n v="198.9"/>
    <n v="3779.1"/>
  </r>
  <r>
    <n v="41444"/>
    <x v="6"/>
    <x v="2"/>
    <x v="7"/>
    <x v="0"/>
    <n v="21"/>
    <n v="3978"/>
    <n v="4230"/>
    <n v="91494"/>
    <n v="97290"/>
    <n v="88830"/>
    <n v="83538"/>
    <n v="5292"/>
    <n v="264.60000000000002"/>
    <n v="5027.3999999999996"/>
  </r>
  <r>
    <n v="41445"/>
    <x v="4"/>
    <x v="2"/>
    <x v="16"/>
    <x v="0"/>
    <n v="9"/>
    <n v="3726"/>
    <n v="3960"/>
    <n v="13536"/>
    <n v="14400"/>
    <n v="35640"/>
    <n v="33534"/>
    <n v="2106"/>
    <n v="105.30000000000001"/>
    <n v="2000.7"/>
  </r>
  <r>
    <n v="41446"/>
    <x v="6"/>
    <x v="2"/>
    <x v="14"/>
    <x v="0"/>
    <n v="11"/>
    <n v="4482"/>
    <n v="4770"/>
    <n v="26568"/>
    <n v="28350"/>
    <n v="52470"/>
    <n v="49302"/>
    <n v="3168"/>
    <n v="158.4"/>
    <n v="3009.6"/>
  </r>
  <r>
    <n v="41446"/>
    <x v="7"/>
    <x v="4"/>
    <x v="7"/>
    <x v="0"/>
    <n v="4"/>
    <n v="3582"/>
    <n v="3870"/>
    <n v="3978"/>
    <n v="4230"/>
    <n v="15480"/>
    <n v="14328"/>
    <n v="1152"/>
    <n v="57.6"/>
    <n v="1094.4000000000001"/>
  </r>
  <r>
    <n v="41447"/>
    <x v="4"/>
    <x v="2"/>
    <x v="2"/>
    <x v="0"/>
    <n v="22"/>
    <n v="4482"/>
    <n v="4770"/>
    <n v="63648"/>
    <n v="67680"/>
    <n v="104940"/>
    <n v="98604"/>
    <n v="6336"/>
    <n v="316.8"/>
    <n v="6019.2"/>
  </r>
  <r>
    <n v="41447"/>
    <x v="4"/>
    <x v="2"/>
    <x v="5"/>
    <x v="0"/>
    <n v="15"/>
    <n v="3924"/>
    <n v="4230"/>
    <n v="110808"/>
    <n v="117990"/>
    <n v="63450"/>
    <n v="58860"/>
    <n v="4590"/>
    <n v="229.5"/>
    <n v="4360.5"/>
  </r>
  <r>
    <n v="41448"/>
    <x v="9"/>
    <x v="3"/>
    <x v="5"/>
    <x v="0"/>
    <n v="23"/>
    <n v="7506"/>
    <n v="8100"/>
    <n v="34992"/>
    <n v="37260"/>
    <n v="186300"/>
    <n v="172638"/>
    <n v="13662"/>
    <n v="683.1"/>
    <n v="12978.9"/>
  </r>
  <r>
    <n v="41448"/>
    <x v="1"/>
    <x v="0"/>
    <x v="16"/>
    <x v="0"/>
    <n v="9"/>
    <n v="3546"/>
    <n v="3780"/>
    <n v="64296"/>
    <n v="68400"/>
    <n v="34020"/>
    <n v="31914"/>
    <n v="2106"/>
    <n v="105.30000000000001"/>
    <n v="2000.7"/>
  </r>
  <r>
    <n v="41448"/>
    <x v="1"/>
    <x v="0"/>
    <x v="3"/>
    <x v="0"/>
    <n v="7"/>
    <n v="3042"/>
    <n v="3240"/>
    <n v="8784"/>
    <n v="9360"/>
    <n v="22680"/>
    <n v="21294"/>
    <n v="1386"/>
    <n v="69.3"/>
    <n v="1316.7"/>
  </r>
  <r>
    <n v="41448"/>
    <x v="1"/>
    <x v="0"/>
    <x v="13"/>
    <x v="1"/>
    <n v="25"/>
    <n v="3042"/>
    <n v="3240"/>
    <n v="35316"/>
    <n v="38070"/>
    <n v="81000"/>
    <n v="76050"/>
    <n v="4950"/>
    <n v="247.5"/>
    <n v="4702.5"/>
  </r>
  <r>
    <n v="41448"/>
    <x v="1"/>
    <x v="0"/>
    <x v="2"/>
    <x v="0"/>
    <n v="10"/>
    <n v="3978"/>
    <n v="4230"/>
    <n v="95472"/>
    <n v="101520"/>
    <n v="42300"/>
    <n v="39780"/>
    <n v="2520"/>
    <n v="126"/>
    <n v="2394"/>
  </r>
  <r>
    <n v="41449"/>
    <x v="5"/>
    <x v="3"/>
    <x v="3"/>
    <x v="0"/>
    <n v="8"/>
    <n v="5148"/>
    <n v="5490"/>
    <n v="52704"/>
    <n v="56160"/>
    <n v="43920"/>
    <n v="41184"/>
    <n v="2736"/>
    <n v="136.80000000000001"/>
    <n v="2599.1999999999998"/>
  </r>
  <r>
    <n v="41449"/>
    <x v="6"/>
    <x v="2"/>
    <x v="11"/>
    <x v="0"/>
    <n v="18"/>
    <n v="3042"/>
    <n v="3240"/>
    <n v="81558"/>
    <n v="86940"/>
    <n v="58320"/>
    <n v="54756"/>
    <n v="3564"/>
    <n v="178.20000000000002"/>
    <n v="3385.8"/>
  </r>
  <r>
    <n v="41449"/>
    <x v="7"/>
    <x v="4"/>
    <x v="8"/>
    <x v="0"/>
    <n v="8"/>
    <n v="5148"/>
    <n v="5490"/>
    <n v="5148"/>
    <n v="5490"/>
    <n v="43920"/>
    <n v="41184"/>
    <n v="2736"/>
    <n v="136.80000000000001"/>
    <n v="2599.1999999999998"/>
  </r>
  <r>
    <n v="41449"/>
    <x v="4"/>
    <x v="2"/>
    <x v="6"/>
    <x v="0"/>
    <n v="25"/>
    <n v="7506"/>
    <n v="8100"/>
    <n v="60282"/>
    <n v="64260"/>
    <n v="202500"/>
    <n v="187650"/>
    <n v="14850"/>
    <n v="742.5"/>
    <n v="14107.5"/>
  </r>
  <r>
    <n v="41449"/>
    <x v="7"/>
    <x v="4"/>
    <x v="13"/>
    <x v="1"/>
    <n v="7"/>
    <n v="3042"/>
    <n v="3240"/>
    <n v="11772"/>
    <n v="12690"/>
    <n v="22680"/>
    <n v="21294"/>
    <n v="1386"/>
    <n v="69.3"/>
    <n v="1316.7"/>
  </r>
  <r>
    <n v="41449"/>
    <x v="2"/>
    <x v="1"/>
    <x v="14"/>
    <x v="0"/>
    <n v="17"/>
    <n v="3978"/>
    <n v="4230"/>
    <n v="14760"/>
    <n v="15750"/>
    <n v="71910"/>
    <n v="67626"/>
    <n v="4284"/>
    <n v="214.20000000000002"/>
    <n v="4069.8"/>
  </r>
  <r>
    <n v="41449"/>
    <x v="9"/>
    <x v="3"/>
    <x v="16"/>
    <x v="0"/>
    <n v="3"/>
    <n v="2952"/>
    <n v="3150"/>
    <n v="20304"/>
    <n v="21600"/>
    <n v="9450"/>
    <n v="8856"/>
    <n v="594"/>
    <n v="29.700000000000003"/>
    <n v="564.29999999999995"/>
  </r>
  <r>
    <n v="41450"/>
    <x v="4"/>
    <x v="2"/>
    <x v="11"/>
    <x v="0"/>
    <n v="13"/>
    <n v="2034"/>
    <n v="2160"/>
    <n v="7092"/>
    <n v="7560"/>
    <n v="28080"/>
    <n v="26442"/>
    <n v="1638"/>
    <n v="81.900000000000006"/>
    <n v="1556.1"/>
  </r>
  <r>
    <n v="41451"/>
    <x v="3"/>
    <x v="1"/>
    <x v="15"/>
    <x v="1"/>
    <n v="17"/>
    <n v="3582"/>
    <n v="3870"/>
    <n v="135108"/>
    <n v="145800"/>
    <n v="65790"/>
    <n v="60894"/>
    <n v="4896"/>
    <n v="244.8"/>
    <n v="4651.2"/>
  </r>
  <r>
    <n v="41451"/>
    <x v="1"/>
    <x v="0"/>
    <x v="5"/>
    <x v="0"/>
    <n v="22"/>
    <n v="3978"/>
    <n v="4230"/>
    <n v="75816"/>
    <n v="80730"/>
    <n v="93060"/>
    <n v="87516"/>
    <n v="5544"/>
    <n v="277.2"/>
    <n v="5266.8"/>
  </r>
  <r>
    <n v="41451"/>
    <x v="7"/>
    <x v="4"/>
    <x v="14"/>
    <x v="0"/>
    <n v="23"/>
    <n v="2196"/>
    <n v="2340"/>
    <n v="14760"/>
    <n v="15750"/>
    <n v="53820"/>
    <n v="50508"/>
    <n v="3312"/>
    <n v="165.60000000000002"/>
    <n v="3146.4"/>
  </r>
  <r>
    <n v="41451"/>
    <x v="3"/>
    <x v="1"/>
    <x v="0"/>
    <x v="0"/>
    <n v="1"/>
    <n v="2034"/>
    <n v="2160"/>
    <n v="38646"/>
    <n v="41040"/>
    <n v="2160"/>
    <n v="2034"/>
    <n v="126"/>
    <n v="6.3000000000000007"/>
    <n v="119.7"/>
  </r>
  <r>
    <n v="41452"/>
    <x v="5"/>
    <x v="3"/>
    <x v="2"/>
    <x v="0"/>
    <n v="25"/>
    <n v="5148"/>
    <n v="5490"/>
    <n v="99450"/>
    <n v="105750"/>
    <n v="137250"/>
    <n v="128700"/>
    <n v="8550"/>
    <n v="427.5"/>
    <n v="8122.5"/>
  </r>
  <r>
    <n v="41453"/>
    <x v="1"/>
    <x v="0"/>
    <x v="13"/>
    <x v="1"/>
    <n v="22"/>
    <n v="3384"/>
    <n v="3600"/>
    <n v="39240"/>
    <n v="42300"/>
    <n v="79200"/>
    <n v="74448"/>
    <n v="4752"/>
    <n v="237.60000000000002"/>
    <n v="4514.3999999999996"/>
  </r>
  <r>
    <n v="41453"/>
    <x v="4"/>
    <x v="2"/>
    <x v="5"/>
    <x v="0"/>
    <n v="2"/>
    <n v="3978"/>
    <n v="4230"/>
    <n v="5832"/>
    <n v="6210"/>
    <n v="8460"/>
    <n v="7956"/>
    <n v="504"/>
    <n v="25.200000000000003"/>
    <n v="478.8"/>
  </r>
  <r>
    <n v="41453"/>
    <x v="8"/>
    <x v="4"/>
    <x v="1"/>
    <x v="1"/>
    <n v="11"/>
    <n v="3582"/>
    <n v="3870"/>
    <n v="89550"/>
    <n v="96750"/>
    <n v="42570"/>
    <n v="39402"/>
    <n v="3168"/>
    <n v="158.4"/>
    <n v="3009.6"/>
  </r>
  <r>
    <n v="41454"/>
    <x v="3"/>
    <x v="1"/>
    <x v="6"/>
    <x v="0"/>
    <n v="11"/>
    <n v="3546"/>
    <n v="3780"/>
    <n v="21276"/>
    <n v="22680"/>
    <n v="41580"/>
    <n v="39006"/>
    <n v="2574"/>
    <n v="128.70000000000002"/>
    <n v="2445.3000000000002"/>
  </r>
  <r>
    <n v="41455"/>
    <x v="8"/>
    <x v="4"/>
    <x v="13"/>
    <x v="1"/>
    <n v="1"/>
    <n v="7506"/>
    <n v="8100"/>
    <n v="19620"/>
    <n v="21150"/>
    <n v="8100"/>
    <n v="7506"/>
    <n v="594"/>
    <n v="29.700000000000003"/>
    <n v="564.29999999999995"/>
  </r>
  <r>
    <n v="41455"/>
    <x v="2"/>
    <x v="1"/>
    <x v="6"/>
    <x v="0"/>
    <n v="14"/>
    <n v="3978"/>
    <n v="4230"/>
    <n v="42552"/>
    <n v="45360"/>
    <n v="59220"/>
    <n v="55692"/>
    <n v="3528"/>
    <n v="176.4"/>
    <n v="3351.6"/>
  </r>
  <r>
    <n v="41456"/>
    <x v="6"/>
    <x v="2"/>
    <x v="4"/>
    <x v="0"/>
    <n v="11"/>
    <n v="2034"/>
    <n v="2160"/>
    <n v="76050"/>
    <n v="81000"/>
    <n v="23760"/>
    <n v="22374"/>
    <n v="1386"/>
    <n v="69.3"/>
    <n v="1316.7"/>
  </r>
  <r>
    <n v="41456"/>
    <x v="0"/>
    <x v="0"/>
    <x v="6"/>
    <x v="0"/>
    <n v="8"/>
    <n v="2952"/>
    <n v="3150"/>
    <n v="74466"/>
    <n v="79380"/>
    <n v="25200"/>
    <n v="23616"/>
    <n v="1584"/>
    <n v="79.2"/>
    <n v="1504.8"/>
  </r>
  <r>
    <n v="41456"/>
    <x v="3"/>
    <x v="1"/>
    <x v="6"/>
    <x v="0"/>
    <n v="1"/>
    <n v="3546"/>
    <n v="3780"/>
    <n v="67374"/>
    <n v="71820"/>
    <n v="3780"/>
    <n v="3546"/>
    <n v="234"/>
    <n v="11.700000000000001"/>
    <n v="222.3"/>
  </r>
  <r>
    <n v="41456"/>
    <x v="5"/>
    <x v="3"/>
    <x v="13"/>
    <x v="1"/>
    <n v="24"/>
    <n v="3546"/>
    <n v="3780"/>
    <n v="51012"/>
    <n v="54990"/>
    <n v="90720"/>
    <n v="85104"/>
    <n v="5616"/>
    <n v="280.8"/>
    <n v="5335.2"/>
  </r>
  <r>
    <n v="41457"/>
    <x v="7"/>
    <x v="4"/>
    <x v="16"/>
    <x v="0"/>
    <n v="15"/>
    <n v="3978"/>
    <n v="4230"/>
    <n v="23688"/>
    <n v="25200"/>
    <n v="63450"/>
    <n v="59670"/>
    <n v="3780"/>
    <n v="189"/>
    <n v="3591"/>
  </r>
  <r>
    <n v="41458"/>
    <x v="1"/>
    <x v="0"/>
    <x v="11"/>
    <x v="0"/>
    <n v="20"/>
    <n v="3546"/>
    <n v="3780"/>
    <n v="24822"/>
    <n v="26460"/>
    <n v="75600"/>
    <n v="70920"/>
    <n v="4680"/>
    <n v="234"/>
    <n v="4446"/>
  </r>
  <r>
    <n v="41458"/>
    <x v="7"/>
    <x v="4"/>
    <x v="4"/>
    <x v="0"/>
    <n v="1"/>
    <n v="5148"/>
    <n v="5490"/>
    <n v="33462"/>
    <n v="35640"/>
    <n v="5490"/>
    <n v="5148"/>
    <n v="342"/>
    <n v="17.100000000000001"/>
    <n v="324.89999999999998"/>
  </r>
  <r>
    <n v="41458"/>
    <x v="5"/>
    <x v="3"/>
    <x v="10"/>
    <x v="0"/>
    <n v="5"/>
    <n v="2196"/>
    <n v="2340"/>
    <n v="44820"/>
    <n v="47700"/>
    <n v="11700"/>
    <n v="10980"/>
    <n v="720"/>
    <n v="36"/>
    <n v="684"/>
  </r>
  <r>
    <n v="41458"/>
    <x v="8"/>
    <x v="4"/>
    <x v="4"/>
    <x v="0"/>
    <n v="2"/>
    <n v="3924"/>
    <n v="4230"/>
    <n v="48672"/>
    <n v="51840"/>
    <n v="8460"/>
    <n v="7848"/>
    <n v="612"/>
    <n v="30.6"/>
    <n v="581.4"/>
  </r>
  <r>
    <n v="41458"/>
    <x v="8"/>
    <x v="4"/>
    <x v="2"/>
    <x v="0"/>
    <n v="15"/>
    <n v="3978"/>
    <n v="4230"/>
    <n v="99450"/>
    <n v="105750"/>
    <n v="63450"/>
    <n v="59670"/>
    <n v="3780"/>
    <n v="189"/>
    <n v="3591"/>
  </r>
  <r>
    <n v="41459"/>
    <x v="6"/>
    <x v="2"/>
    <x v="10"/>
    <x v="0"/>
    <n v="24"/>
    <n v="2106"/>
    <n v="2250"/>
    <n v="53784"/>
    <n v="57240"/>
    <n v="54000"/>
    <n v="50544"/>
    <n v="3456"/>
    <n v="172.8"/>
    <n v="3283.2"/>
  </r>
  <r>
    <n v="41459"/>
    <x v="6"/>
    <x v="2"/>
    <x v="13"/>
    <x v="1"/>
    <n v="23"/>
    <n v="5148"/>
    <n v="5490"/>
    <n v="82404"/>
    <n v="88830"/>
    <n v="126270"/>
    <n v="118404"/>
    <n v="7866"/>
    <n v="393.3"/>
    <n v="7472.7"/>
  </r>
  <r>
    <n v="41459"/>
    <x v="4"/>
    <x v="2"/>
    <x v="2"/>
    <x v="0"/>
    <n v="20"/>
    <n v="3546"/>
    <n v="3780"/>
    <n v="35802"/>
    <n v="38070"/>
    <n v="75600"/>
    <n v="70920"/>
    <n v="4680"/>
    <n v="234"/>
    <n v="4446"/>
  </r>
  <r>
    <n v="41459"/>
    <x v="4"/>
    <x v="2"/>
    <x v="16"/>
    <x v="0"/>
    <n v="23"/>
    <n v="3546"/>
    <n v="3780"/>
    <n v="13536"/>
    <n v="14400"/>
    <n v="86940"/>
    <n v="81558"/>
    <n v="5382"/>
    <n v="269.10000000000002"/>
    <n v="5112.8999999999996"/>
  </r>
  <r>
    <n v="41459"/>
    <x v="8"/>
    <x v="4"/>
    <x v="9"/>
    <x v="0"/>
    <n v="22"/>
    <n v="5148"/>
    <n v="5490"/>
    <n v="31590"/>
    <n v="33750"/>
    <n v="120780"/>
    <n v="113256"/>
    <n v="7524"/>
    <n v="376.20000000000005"/>
    <n v="7147.8"/>
  </r>
  <r>
    <n v="41459"/>
    <x v="0"/>
    <x v="0"/>
    <x v="9"/>
    <x v="0"/>
    <n v="10"/>
    <n v="3384"/>
    <n v="3600"/>
    <n v="37908"/>
    <n v="40500"/>
    <n v="36000"/>
    <n v="33840"/>
    <n v="2160"/>
    <n v="108"/>
    <n v="2052"/>
  </r>
  <r>
    <n v="41459"/>
    <x v="9"/>
    <x v="3"/>
    <x v="7"/>
    <x v="0"/>
    <n v="5"/>
    <n v="3042"/>
    <n v="3240"/>
    <n v="83538"/>
    <n v="88830"/>
    <n v="16200"/>
    <n v="15210"/>
    <n v="990"/>
    <n v="49.5"/>
    <n v="940.5"/>
  </r>
  <r>
    <n v="41460"/>
    <x v="1"/>
    <x v="0"/>
    <x v="3"/>
    <x v="0"/>
    <n v="12"/>
    <n v="3978"/>
    <n v="4230"/>
    <n v="17568"/>
    <n v="18720"/>
    <n v="50760"/>
    <n v="47736"/>
    <n v="3024"/>
    <n v="151.20000000000002"/>
    <n v="2872.8"/>
  </r>
  <r>
    <n v="41460"/>
    <x v="2"/>
    <x v="1"/>
    <x v="7"/>
    <x v="0"/>
    <n v="19"/>
    <n v="3978"/>
    <n v="4230"/>
    <n v="51714"/>
    <n v="54990"/>
    <n v="80370"/>
    <n v="75582"/>
    <n v="4788"/>
    <n v="239.4"/>
    <n v="4548.6000000000004"/>
  </r>
  <r>
    <n v="41460"/>
    <x v="5"/>
    <x v="3"/>
    <x v="13"/>
    <x v="1"/>
    <n v="18"/>
    <n v="3924"/>
    <n v="4230"/>
    <n v="58860"/>
    <n v="63450"/>
    <n v="76140"/>
    <n v="70632"/>
    <n v="5508"/>
    <n v="275.40000000000003"/>
    <n v="5232.6000000000004"/>
  </r>
  <r>
    <n v="41460"/>
    <x v="6"/>
    <x v="2"/>
    <x v="1"/>
    <x v="1"/>
    <n v="1"/>
    <n v="2952"/>
    <n v="3150"/>
    <n v="78804"/>
    <n v="85140"/>
    <n v="3150"/>
    <n v="2952"/>
    <n v="198"/>
    <n v="9.9"/>
    <n v="188.1"/>
  </r>
  <r>
    <n v="41460"/>
    <x v="0"/>
    <x v="0"/>
    <x v="13"/>
    <x v="1"/>
    <n v="15"/>
    <n v="3042"/>
    <n v="3240"/>
    <n v="94176"/>
    <n v="101520"/>
    <n v="48600"/>
    <n v="45630"/>
    <n v="2970"/>
    <n v="148.5"/>
    <n v="2821.5"/>
  </r>
  <r>
    <n v="41461"/>
    <x v="7"/>
    <x v="4"/>
    <x v="16"/>
    <x v="0"/>
    <n v="4"/>
    <n v="3978"/>
    <n v="4230"/>
    <n v="40608"/>
    <n v="43200"/>
    <n v="16920"/>
    <n v="15912"/>
    <n v="1008"/>
    <n v="50.400000000000006"/>
    <n v="957.6"/>
  </r>
  <r>
    <n v="41461"/>
    <x v="6"/>
    <x v="2"/>
    <x v="4"/>
    <x v="0"/>
    <n v="16"/>
    <n v="2106"/>
    <n v="2250"/>
    <n v="48672"/>
    <n v="51840"/>
    <n v="36000"/>
    <n v="33696"/>
    <n v="2304"/>
    <n v="115.2"/>
    <n v="2188.8000000000002"/>
  </r>
  <r>
    <n v="41461"/>
    <x v="9"/>
    <x v="3"/>
    <x v="3"/>
    <x v="0"/>
    <n v="10"/>
    <n v="2034"/>
    <n v="2160"/>
    <n v="30744"/>
    <n v="32760"/>
    <n v="21600"/>
    <n v="20340"/>
    <n v="1260"/>
    <n v="63"/>
    <n v="1197"/>
  </r>
  <r>
    <n v="41461"/>
    <x v="7"/>
    <x v="4"/>
    <x v="6"/>
    <x v="0"/>
    <n v="21"/>
    <n v="4482"/>
    <n v="4770"/>
    <n v="46098"/>
    <n v="49140"/>
    <n v="100170"/>
    <n v="94122"/>
    <n v="6048"/>
    <n v="302.40000000000003"/>
    <n v="5745.6"/>
  </r>
  <r>
    <n v="41461"/>
    <x v="5"/>
    <x v="3"/>
    <x v="12"/>
    <x v="0"/>
    <n v="7"/>
    <n v="3726"/>
    <n v="3960"/>
    <n v="3726"/>
    <n v="3960"/>
    <n v="27720"/>
    <n v="26082"/>
    <n v="1638"/>
    <n v="81.900000000000006"/>
    <n v="1556.1"/>
  </r>
  <r>
    <n v="41461"/>
    <x v="8"/>
    <x v="4"/>
    <x v="0"/>
    <x v="0"/>
    <n v="22"/>
    <n v="2952"/>
    <n v="3150"/>
    <n v="12204"/>
    <n v="12960"/>
    <n v="69300"/>
    <n v="64944"/>
    <n v="4356"/>
    <n v="217.8"/>
    <n v="4138.2"/>
  </r>
  <r>
    <n v="41461"/>
    <x v="6"/>
    <x v="2"/>
    <x v="14"/>
    <x v="0"/>
    <n v="15"/>
    <n v="3384"/>
    <n v="3600"/>
    <n v="73800"/>
    <n v="78750"/>
    <n v="54000"/>
    <n v="50760"/>
    <n v="3240"/>
    <n v="162"/>
    <n v="3078"/>
  </r>
  <r>
    <n v="41461"/>
    <x v="0"/>
    <x v="0"/>
    <x v="9"/>
    <x v="0"/>
    <n v="7"/>
    <n v="3546"/>
    <n v="3780"/>
    <n v="14742"/>
    <n v="15750"/>
    <n v="26460"/>
    <n v="24822"/>
    <n v="1638"/>
    <n v="81.900000000000006"/>
    <n v="1556.1"/>
  </r>
  <r>
    <n v="41462"/>
    <x v="2"/>
    <x v="1"/>
    <x v="5"/>
    <x v="0"/>
    <n v="17"/>
    <n v="5148"/>
    <n v="5490"/>
    <n v="104976"/>
    <n v="111780"/>
    <n v="93330"/>
    <n v="87516"/>
    <n v="5814"/>
    <n v="290.7"/>
    <n v="5523.3"/>
  </r>
  <r>
    <n v="41463"/>
    <x v="3"/>
    <x v="1"/>
    <x v="2"/>
    <x v="0"/>
    <n v="20"/>
    <n v="2034"/>
    <n v="2160"/>
    <n v="31824"/>
    <n v="33840"/>
    <n v="43200"/>
    <n v="40680"/>
    <n v="2520"/>
    <n v="126"/>
    <n v="2394"/>
  </r>
  <r>
    <n v="41463"/>
    <x v="6"/>
    <x v="2"/>
    <x v="8"/>
    <x v="0"/>
    <n v="5"/>
    <n v="2196"/>
    <n v="2340"/>
    <n v="118404"/>
    <n v="126270"/>
    <n v="11700"/>
    <n v="10980"/>
    <n v="720"/>
    <n v="36"/>
    <n v="684"/>
  </r>
  <r>
    <n v="41463"/>
    <x v="1"/>
    <x v="0"/>
    <x v="2"/>
    <x v="0"/>
    <n v="14"/>
    <n v="3546"/>
    <n v="3780"/>
    <n v="91494"/>
    <n v="97290"/>
    <n v="52920"/>
    <n v="49644"/>
    <n v="3276"/>
    <n v="163.80000000000001"/>
    <n v="3112.2"/>
  </r>
  <r>
    <n v="41464"/>
    <x v="2"/>
    <x v="1"/>
    <x v="16"/>
    <x v="0"/>
    <n v="6"/>
    <n v="3546"/>
    <n v="3780"/>
    <n v="54144"/>
    <n v="57600"/>
    <n v="22680"/>
    <n v="21276"/>
    <n v="1404"/>
    <n v="70.2"/>
    <n v="1333.8"/>
  </r>
  <r>
    <n v="41464"/>
    <x v="8"/>
    <x v="4"/>
    <x v="14"/>
    <x v="0"/>
    <n v="22"/>
    <n v="7506"/>
    <n v="8100"/>
    <n v="44280"/>
    <n v="47250"/>
    <n v="178200"/>
    <n v="165132"/>
    <n v="13068"/>
    <n v="653.40000000000009"/>
    <n v="12414.6"/>
  </r>
  <r>
    <n v="41464"/>
    <x v="9"/>
    <x v="3"/>
    <x v="0"/>
    <x v="0"/>
    <n v="6"/>
    <n v="3924"/>
    <n v="4230"/>
    <n v="4068"/>
    <n v="4320"/>
    <n v="25380"/>
    <n v="23544"/>
    <n v="1836"/>
    <n v="91.800000000000011"/>
    <n v="1744.2"/>
  </r>
  <r>
    <n v="41464"/>
    <x v="1"/>
    <x v="0"/>
    <x v="2"/>
    <x v="0"/>
    <n v="6"/>
    <n v="4482"/>
    <n v="4770"/>
    <n v="7956"/>
    <n v="8460"/>
    <n v="28620"/>
    <n v="26892"/>
    <n v="1728"/>
    <n v="86.4"/>
    <n v="1641.6"/>
  </r>
  <r>
    <n v="41465"/>
    <x v="8"/>
    <x v="4"/>
    <x v="8"/>
    <x v="0"/>
    <n v="2"/>
    <n v="3546"/>
    <n v="3780"/>
    <n v="5148"/>
    <n v="5490"/>
    <n v="7560"/>
    <n v="7092"/>
    <n v="468"/>
    <n v="23.400000000000002"/>
    <n v="444.6"/>
  </r>
  <r>
    <n v="41465"/>
    <x v="3"/>
    <x v="1"/>
    <x v="6"/>
    <x v="0"/>
    <n v="24"/>
    <n v="3726"/>
    <n v="3960"/>
    <n v="49644"/>
    <n v="52920"/>
    <n v="95040"/>
    <n v="89424"/>
    <n v="5616"/>
    <n v="280.8"/>
    <n v="5335.2"/>
  </r>
  <r>
    <n v="41465"/>
    <x v="2"/>
    <x v="1"/>
    <x v="3"/>
    <x v="0"/>
    <n v="11"/>
    <n v="2106"/>
    <n v="2250"/>
    <n v="32940"/>
    <n v="35100"/>
    <n v="24750"/>
    <n v="23166"/>
    <n v="1584"/>
    <n v="79.2"/>
    <n v="1504.8"/>
  </r>
  <r>
    <n v="41465"/>
    <x v="7"/>
    <x v="4"/>
    <x v="5"/>
    <x v="0"/>
    <n v="10"/>
    <n v="3546"/>
    <n v="3780"/>
    <n v="5832"/>
    <n v="6210"/>
    <n v="37800"/>
    <n v="35460"/>
    <n v="2340"/>
    <n v="117"/>
    <n v="2223"/>
  </r>
  <r>
    <n v="41466"/>
    <x v="0"/>
    <x v="0"/>
    <x v="3"/>
    <x v="0"/>
    <n v="7"/>
    <n v="3384"/>
    <n v="3600"/>
    <n v="28548"/>
    <n v="30420"/>
    <n v="25200"/>
    <n v="23688"/>
    <n v="1512"/>
    <n v="75.600000000000009"/>
    <n v="1436.4"/>
  </r>
  <r>
    <n v="41466"/>
    <x v="4"/>
    <x v="2"/>
    <x v="4"/>
    <x v="0"/>
    <n v="22"/>
    <n v="2106"/>
    <n v="2250"/>
    <n v="30420"/>
    <n v="32400"/>
    <n v="49500"/>
    <n v="46332"/>
    <n v="3168"/>
    <n v="158.4"/>
    <n v="3009.6"/>
  </r>
  <r>
    <n v="41467"/>
    <x v="7"/>
    <x v="4"/>
    <x v="16"/>
    <x v="0"/>
    <n v="7"/>
    <n v="3924"/>
    <n v="4230"/>
    <n v="27072"/>
    <n v="28800"/>
    <n v="29610"/>
    <n v="27468"/>
    <n v="2142"/>
    <n v="107.10000000000001"/>
    <n v="2034.9"/>
  </r>
  <r>
    <n v="41467"/>
    <x v="1"/>
    <x v="0"/>
    <x v="0"/>
    <x v="0"/>
    <n v="18"/>
    <n v="3582"/>
    <n v="3870"/>
    <n v="50850"/>
    <n v="54000"/>
    <n v="69660"/>
    <n v="64476"/>
    <n v="5184"/>
    <n v="259.2"/>
    <n v="4924.8"/>
  </r>
  <r>
    <n v="41467"/>
    <x v="4"/>
    <x v="2"/>
    <x v="4"/>
    <x v="0"/>
    <n v="12"/>
    <n v="3582"/>
    <n v="3870"/>
    <n v="69966"/>
    <n v="74520"/>
    <n v="46440"/>
    <n v="42984"/>
    <n v="3456"/>
    <n v="172.8"/>
    <n v="3283.2"/>
  </r>
  <r>
    <n v="41467"/>
    <x v="7"/>
    <x v="4"/>
    <x v="6"/>
    <x v="0"/>
    <n v="19"/>
    <n v="3726"/>
    <n v="3960"/>
    <n v="7092"/>
    <n v="7560"/>
    <n v="75240"/>
    <n v="70794"/>
    <n v="4446"/>
    <n v="222.3"/>
    <n v="4223.7"/>
  </r>
  <r>
    <n v="41467"/>
    <x v="5"/>
    <x v="3"/>
    <x v="16"/>
    <x v="0"/>
    <n v="23"/>
    <n v="3582"/>
    <n v="3870"/>
    <n v="6768"/>
    <n v="7200"/>
    <n v="89010"/>
    <n v="82386"/>
    <n v="6624"/>
    <n v="331.20000000000005"/>
    <n v="6292.8"/>
  </r>
  <r>
    <n v="41468"/>
    <x v="1"/>
    <x v="0"/>
    <x v="1"/>
    <x v="1"/>
    <n v="3"/>
    <n v="2952"/>
    <n v="3150"/>
    <n v="21492"/>
    <n v="23220"/>
    <n v="9450"/>
    <n v="8856"/>
    <n v="594"/>
    <n v="29.700000000000003"/>
    <n v="564.29999999999995"/>
  </r>
  <r>
    <n v="41468"/>
    <x v="0"/>
    <x v="0"/>
    <x v="16"/>
    <x v="0"/>
    <n v="24"/>
    <n v="3978"/>
    <n v="4230"/>
    <n v="54144"/>
    <n v="57600"/>
    <n v="101520"/>
    <n v="95472"/>
    <n v="6048"/>
    <n v="302.40000000000003"/>
    <n v="5745.6"/>
  </r>
  <r>
    <n v="41468"/>
    <x v="9"/>
    <x v="3"/>
    <x v="7"/>
    <x v="0"/>
    <n v="25"/>
    <n v="2034"/>
    <n v="2160"/>
    <n v="91494"/>
    <n v="97290"/>
    <n v="54000"/>
    <n v="50850"/>
    <n v="3150"/>
    <n v="157.5"/>
    <n v="2992.5"/>
  </r>
  <r>
    <n v="41469"/>
    <x v="4"/>
    <x v="2"/>
    <x v="6"/>
    <x v="0"/>
    <n v="5"/>
    <n v="3924"/>
    <n v="4230"/>
    <n v="60282"/>
    <n v="64260"/>
    <n v="21150"/>
    <n v="19620"/>
    <n v="1530"/>
    <n v="76.5"/>
    <n v="1453.5"/>
  </r>
  <r>
    <n v="41469"/>
    <x v="6"/>
    <x v="2"/>
    <x v="16"/>
    <x v="0"/>
    <n v="2"/>
    <n v="5832"/>
    <n v="6210"/>
    <n v="60912"/>
    <n v="64800"/>
    <n v="12420"/>
    <n v="11664"/>
    <n v="756"/>
    <n v="37.800000000000004"/>
    <n v="718.2"/>
  </r>
  <r>
    <n v="41469"/>
    <x v="8"/>
    <x v="4"/>
    <x v="9"/>
    <x v="0"/>
    <n v="14"/>
    <n v="3546"/>
    <n v="3780"/>
    <n v="52650"/>
    <n v="56250"/>
    <n v="52920"/>
    <n v="49644"/>
    <n v="3276"/>
    <n v="163.80000000000001"/>
    <n v="3112.2"/>
  </r>
  <r>
    <n v="41469"/>
    <x v="6"/>
    <x v="2"/>
    <x v="6"/>
    <x v="0"/>
    <n v="6"/>
    <n v="2034"/>
    <n v="2160"/>
    <n v="74466"/>
    <n v="79380"/>
    <n v="12960"/>
    <n v="12204"/>
    <n v="756"/>
    <n v="37.800000000000004"/>
    <n v="718.2"/>
  </r>
  <r>
    <n v="41470"/>
    <x v="5"/>
    <x v="3"/>
    <x v="5"/>
    <x v="0"/>
    <n v="13"/>
    <n v="2034"/>
    <n v="2160"/>
    <n v="46656"/>
    <n v="49680"/>
    <n v="28080"/>
    <n v="26442"/>
    <n v="1638"/>
    <n v="81.900000000000006"/>
    <n v="1556.1"/>
  </r>
  <r>
    <n v="41470"/>
    <x v="2"/>
    <x v="1"/>
    <x v="3"/>
    <x v="0"/>
    <n v="4"/>
    <n v="3042"/>
    <n v="3240"/>
    <n v="15372"/>
    <n v="16380"/>
    <n v="12960"/>
    <n v="12168"/>
    <n v="792"/>
    <n v="39.6"/>
    <n v="752.4"/>
  </r>
  <r>
    <n v="41471"/>
    <x v="7"/>
    <x v="4"/>
    <x v="15"/>
    <x v="1"/>
    <n v="21"/>
    <n v="3042"/>
    <n v="3240"/>
    <n v="120096"/>
    <n v="129600"/>
    <n v="68040"/>
    <n v="63882"/>
    <n v="4158"/>
    <n v="207.9"/>
    <n v="3950.1"/>
  </r>
  <r>
    <n v="41471"/>
    <x v="0"/>
    <x v="0"/>
    <x v="9"/>
    <x v="0"/>
    <n v="16"/>
    <n v="3726"/>
    <n v="3960"/>
    <n v="40014"/>
    <n v="42750"/>
    <n v="63360"/>
    <n v="59616"/>
    <n v="3744"/>
    <n v="187.20000000000002"/>
    <n v="3556.8"/>
  </r>
  <r>
    <n v="41471"/>
    <x v="7"/>
    <x v="4"/>
    <x v="10"/>
    <x v="0"/>
    <n v="10"/>
    <n v="2196"/>
    <n v="2340"/>
    <n v="98604"/>
    <n v="104940"/>
    <n v="23400"/>
    <n v="21960"/>
    <n v="1440"/>
    <n v="72"/>
    <n v="1368"/>
  </r>
  <r>
    <n v="41471"/>
    <x v="8"/>
    <x v="4"/>
    <x v="13"/>
    <x v="1"/>
    <n v="3"/>
    <n v="4482"/>
    <n v="4770"/>
    <n v="3924"/>
    <n v="4230"/>
    <n v="14310"/>
    <n v="13446"/>
    <n v="864"/>
    <n v="43.2"/>
    <n v="820.8"/>
  </r>
  <r>
    <n v="41471"/>
    <x v="2"/>
    <x v="1"/>
    <x v="14"/>
    <x v="0"/>
    <n v="1"/>
    <n v="5148"/>
    <n v="5490"/>
    <n v="29520"/>
    <n v="31500"/>
    <n v="5490"/>
    <n v="5148"/>
    <n v="342"/>
    <n v="17.100000000000001"/>
    <n v="324.89999999999998"/>
  </r>
  <r>
    <n v="41472"/>
    <x v="1"/>
    <x v="0"/>
    <x v="10"/>
    <x v="0"/>
    <n v="13"/>
    <n v="3978"/>
    <n v="4230"/>
    <n v="94122"/>
    <n v="100170"/>
    <n v="54990"/>
    <n v="51714"/>
    <n v="3276"/>
    <n v="163.80000000000001"/>
    <n v="3112.2"/>
  </r>
  <r>
    <n v="41472"/>
    <x v="2"/>
    <x v="1"/>
    <x v="13"/>
    <x v="1"/>
    <n v="15"/>
    <n v="2106"/>
    <n v="2250"/>
    <n v="23544"/>
    <n v="25380"/>
    <n v="33750"/>
    <n v="31590"/>
    <n v="2160"/>
    <n v="108"/>
    <n v="2052"/>
  </r>
  <r>
    <n v="41472"/>
    <x v="9"/>
    <x v="3"/>
    <x v="16"/>
    <x v="0"/>
    <n v="5"/>
    <n v="3978"/>
    <n v="4230"/>
    <n v="57528"/>
    <n v="61200"/>
    <n v="21150"/>
    <n v="19890"/>
    <n v="1260"/>
    <n v="63"/>
    <n v="1197"/>
  </r>
  <r>
    <n v="41472"/>
    <x v="3"/>
    <x v="1"/>
    <x v="4"/>
    <x v="0"/>
    <n v="25"/>
    <n v="2034"/>
    <n v="2160"/>
    <n v="12168"/>
    <n v="12960"/>
    <n v="54000"/>
    <n v="50850"/>
    <n v="3150"/>
    <n v="157.5"/>
    <n v="2992.5"/>
  </r>
  <r>
    <n v="41472"/>
    <x v="3"/>
    <x v="1"/>
    <x v="13"/>
    <x v="1"/>
    <n v="8"/>
    <n v="2034"/>
    <n v="2160"/>
    <n v="58860"/>
    <n v="63450"/>
    <n v="17280"/>
    <n v="16272"/>
    <n v="1008"/>
    <n v="50.400000000000006"/>
    <n v="957.6"/>
  </r>
  <r>
    <n v="41473"/>
    <x v="6"/>
    <x v="2"/>
    <x v="4"/>
    <x v="0"/>
    <n v="21"/>
    <n v="3582"/>
    <n v="3870"/>
    <n v="69966"/>
    <n v="74520"/>
    <n v="81270"/>
    <n v="75222"/>
    <n v="6048"/>
    <n v="302.40000000000003"/>
    <n v="5745.6"/>
  </r>
  <r>
    <n v="41474"/>
    <x v="5"/>
    <x v="3"/>
    <x v="1"/>
    <x v="1"/>
    <n v="16"/>
    <n v="3978"/>
    <n v="4230"/>
    <n v="68058"/>
    <n v="73530"/>
    <n v="67680"/>
    <n v="63648"/>
    <n v="4032"/>
    <n v="201.60000000000002"/>
    <n v="3830.4"/>
  </r>
  <r>
    <n v="41474"/>
    <x v="3"/>
    <x v="1"/>
    <x v="14"/>
    <x v="0"/>
    <n v="23"/>
    <n v="2196"/>
    <n v="2340"/>
    <n v="44280"/>
    <n v="47250"/>
    <n v="53820"/>
    <n v="50508"/>
    <n v="3312"/>
    <n v="165.60000000000002"/>
    <n v="3146.4"/>
  </r>
  <r>
    <n v="41475"/>
    <x v="8"/>
    <x v="4"/>
    <x v="7"/>
    <x v="0"/>
    <n v="22"/>
    <n v="3978"/>
    <n v="4230"/>
    <n v="51714"/>
    <n v="54990"/>
    <n v="93060"/>
    <n v="87516"/>
    <n v="5544"/>
    <n v="277.2"/>
    <n v="5266.8"/>
  </r>
  <r>
    <n v="41475"/>
    <x v="2"/>
    <x v="1"/>
    <x v="8"/>
    <x v="0"/>
    <n v="13"/>
    <n v="3978"/>
    <n v="4230"/>
    <n v="108108"/>
    <n v="115290"/>
    <n v="54990"/>
    <n v="51714"/>
    <n v="3276"/>
    <n v="163.80000000000001"/>
    <n v="3112.2"/>
  </r>
  <r>
    <n v="41475"/>
    <x v="4"/>
    <x v="2"/>
    <x v="16"/>
    <x v="0"/>
    <n v="27"/>
    <n v="3042"/>
    <n v="3240"/>
    <n v="60912"/>
    <n v="64800"/>
    <n v="87480"/>
    <n v="82134"/>
    <n v="5346"/>
    <n v="267.3"/>
    <n v="5078.7"/>
  </r>
  <r>
    <n v="41475"/>
    <x v="6"/>
    <x v="2"/>
    <x v="12"/>
    <x v="0"/>
    <n v="27"/>
    <n v="3978"/>
    <n v="4230"/>
    <n v="11178"/>
    <n v="11880"/>
    <n v="114210"/>
    <n v="107406"/>
    <n v="6804"/>
    <n v="340.20000000000005"/>
    <n v="6463.8"/>
  </r>
  <r>
    <n v="41476"/>
    <x v="0"/>
    <x v="0"/>
    <x v="8"/>
    <x v="0"/>
    <n v="27"/>
    <n v="3978"/>
    <n v="4230"/>
    <n v="87516"/>
    <n v="93330"/>
    <n v="114210"/>
    <n v="107406"/>
    <n v="6804"/>
    <n v="340.20000000000005"/>
    <n v="6463.8"/>
  </r>
  <r>
    <n v="41476"/>
    <x v="1"/>
    <x v="0"/>
    <x v="16"/>
    <x v="0"/>
    <n v="27"/>
    <n v="5832"/>
    <n v="6210"/>
    <n v="57528"/>
    <n v="61200"/>
    <n v="167670"/>
    <n v="157464"/>
    <n v="10206"/>
    <n v="510.3"/>
    <n v="9695.7000000000007"/>
  </r>
  <r>
    <n v="41476"/>
    <x v="0"/>
    <x v="0"/>
    <x v="14"/>
    <x v="0"/>
    <n v="27"/>
    <n v="2196"/>
    <n v="2340"/>
    <n v="64944"/>
    <n v="69300"/>
    <n v="63180"/>
    <n v="59292"/>
    <n v="3888"/>
    <n v="194.4"/>
    <n v="3693.6"/>
  </r>
  <r>
    <n v="41477"/>
    <x v="8"/>
    <x v="4"/>
    <x v="13"/>
    <x v="1"/>
    <n v="27"/>
    <n v="3546"/>
    <n v="3780"/>
    <n v="15696"/>
    <n v="16920"/>
    <n v="102060"/>
    <n v="95742"/>
    <n v="6318"/>
    <n v="315.90000000000003"/>
    <n v="6002.1"/>
  </r>
  <r>
    <n v="41477"/>
    <x v="0"/>
    <x v="0"/>
    <x v="9"/>
    <x v="0"/>
    <n v="12"/>
    <n v="3582"/>
    <n v="3870"/>
    <n v="31590"/>
    <n v="33750"/>
    <n v="46440"/>
    <n v="42984"/>
    <n v="3456"/>
    <n v="172.8"/>
    <n v="3283.2"/>
  </r>
  <r>
    <n v="41478"/>
    <x v="0"/>
    <x v="0"/>
    <x v="6"/>
    <x v="0"/>
    <n v="18"/>
    <n v="3978"/>
    <n v="4230"/>
    <n v="49644"/>
    <n v="52920"/>
    <n v="76140"/>
    <n v="71604"/>
    <n v="4536"/>
    <n v="226.8"/>
    <n v="4309.2"/>
  </r>
  <r>
    <n v="41478"/>
    <x v="7"/>
    <x v="4"/>
    <x v="13"/>
    <x v="1"/>
    <n v="8"/>
    <n v="3978"/>
    <n v="4230"/>
    <n v="31392"/>
    <n v="33840"/>
    <n v="33840"/>
    <n v="31824"/>
    <n v="2016"/>
    <n v="100.80000000000001"/>
    <n v="1915.2"/>
  </r>
  <r>
    <n v="41478"/>
    <x v="3"/>
    <x v="1"/>
    <x v="16"/>
    <x v="0"/>
    <n v="21"/>
    <n v="2034"/>
    <n v="2160"/>
    <n v="37224"/>
    <n v="39600"/>
    <n v="45360"/>
    <n v="42714"/>
    <n v="2646"/>
    <n v="132.30000000000001"/>
    <n v="2513.6999999999998"/>
  </r>
  <r>
    <n v="41478"/>
    <x v="1"/>
    <x v="0"/>
    <x v="0"/>
    <x v="0"/>
    <n v="25"/>
    <n v="3042"/>
    <n v="3240"/>
    <n v="16272"/>
    <n v="17280"/>
    <n v="81000"/>
    <n v="76050"/>
    <n v="4950"/>
    <n v="247.5"/>
    <n v="4702.5"/>
  </r>
  <r>
    <n v="41479"/>
    <x v="5"/>
    <x v="3"/>
    <x v="3"/>
    <x v="0"/>
    <n v="12"/>
    <n v="5148"/>
    <n v="5490"/>
    <n v="32940"/>
    <n v="35100"/>
    <n v="65880"/>
    <n v="61776"/>
    <n v="4104"/>
    <n v="205.20000000000002"/>
    <n v="3898.8"/>
  </r>
  <r>
    <n v="41479"/>
    <x v="7"/>
    <x v="4"/>
    <x v="10"/>
    <x v="0"/>
    <n v="9"/>
    <n v="2106"/>
    <n v="2250"/>
    <n v="49302"/>
    <n v="52470"/>
    <n v="20250"/>
    <n v="18954"/>
    <n v="1296"/>
    <n v="64.8"/>
    <n v="1231.2"/>
  </r>
  <r>
    <n v="41481"/>
    <x v="1"/>
    <x v="0"/>
    <x v="3"/>
    <x v="0"/>
    <n v="23"/>
    <n v="4482"/>
    <n v="4770"/>
    <n v="30744"/>
    <n v="32760"/>
    <n v="109710"/>
    <n v="103086"/>
    <n v="6624"/>
    <n v="331.20000000000005"/>
    <n v="6292.8"/>
  </r>
  <r>
    <n v="41481"/>
    <x v="5"/>
    <x v="3"/>
    <x v="12"/>
    <x v="0"/>
    <n v="23"/>
    <n v="3546"/>
    <n v="3780"/>
    <n v="63342"/>
    <n v="67320"/>
    <n v="86940"/>
    <n v="81558"/>
    <n v="5382"/>
    <n v="269.10000000000002"/>
    <n v="5112.8999999999996"/>
  </r>
  <r>
    <n v="41481"/>
    <x v="1"/>
    <x v="0"/>
    <x v="10"/>
    <x v="0"/>
    <n v="20"/>
    <n v="4482"/>
    <n v="4770"/>
    <n v="26892"/>
    <n v="28620"/>
    <n v="95400"/>
    <n v="89640"/>
    <n v="5760"/>
    <n v="288"/>
    <n v="5472"/>
  </r>
  <r>
    <n v="41481"/>
    <x v="0"/>
    <x v="0"/>
    <x v="1"/>
    <x v="1"/>
    <n v="25"/>
    <n v="4482"/>
    <n v="4770"/>
    <n v="35820"/>
    <n v="38700"/>
    <n v="119250"/>
    <n v="112050"/>
    <n v="7200"/>
    <n v="360"/>
    <n v="6840"/>
  </r>
  <r>
    <n v="41481"/>
    <x v="4"/>
    <x v="2"/>
    <x v="7"/>
    <x v="0"/>
    <n v="4"/>
    <n v="2034"/>
    <n v="2160"/>
    <n v="79560"/>
    <n v="84600"/>
    <n v="8640"/>
    <n v="8136"/>
    <n v="504"/>
    <n v="25.200000000000003"/>
    <n v="478.8"/>
  </r>
  <r>
    <n v="41481"/>
    <x v="5"/>
    <x v="3"/>
    <x v="0"/>
    <x v="0"/>
    <n v="24"/>
    <n v="3978"/>
    <n v="4230"/>
    <n v="8136"/>
    <n v="8640"/>
    <n v="101520"/>
    <n v="95472"/>
    <n v="6048"/>
    <n v="302.40000000000003"/>
    <n v="5745.6"/>
  </r>
  <r>
    <n v="41482"/>
    <x v="3"/>
    <x v="1"/>
    <x v="11"/>
    <x v="0"/>
    <n v="24"/>
    <n v="5832"/>
    <n v="6210"/>
    <n v="31914"/>
    <n v="34020"/>
    <n v="149040"/>
    <n v="139968"/>
    <n v="9072"/>
    <n v="453.6"/>
    <n v="8618.4"/>
  </r>
  <r>
    <n v="41482"/>
    <x v="2"/>
    <x v="1"/>
    <x v="5"/>
    <x v="0"/>
    <n v="16"/>
    <n v="3978"/>
    <n v="4230"/>
    <n v="52488"/>
    <n v="55890"/>
    <n v="67680"/>
    <n v="63648"/>
    <n v="4032"/>
    <n v="201.60000000000002"/>
    <n v="3830.4"/>
  </r>
  <r>
    <n v="41483"/>
    <x v="1"/>
    <x v="0"/>
    <x v="6"/>
    <x v="0"/>
    <n v="6"/>
    <n v="3978"/>
    <n v="4230"/>
    <n v="60282"/>
    <n v="64260"/>
    <n v="25380"/>
    <n v="23868"/>
    <n v="1512"/>
    <n v="75.600000000000009"/>
    <n v="1436.4"/>
  </r>
  <r>
    <n v="41483"/>
    <x v="3"/>
    <x v="1"/>
    <x v="3"/>
    <x v="0"/>
    <n v="4"/>
    <n v="5148"/>
    <n v="5490"/>
    <n v="37332"/>
    <n v="39780"/>
    <n v="21960"/>
    <n v="20592"/>
    <n v="1368"/>
    <n v="68.400000000000006"/>
    <n v="1299.5999999999999"/>
  </r>
  <r>
    <n v="41484"/>
    <x v="2"/>
    <x v="1"/>
    <x v="7"/>
    <x v="0"/>
    <n v="24"/>
    <n v="5832"/>
    <n v="6210"/>
    <n v="87516"/>
    <n v="93060"/>
    <n v="149040"/>
    <n v="139968"/>
    <n v="9072"/>
    <n v="453.6"/>
    <n v="8618.4"/>
  </r>
  <r>
    <n v="41484"/>
    <x v="2"/>
    <x v="1"/>
    <x v="0"/>
    <x v="0"/>
    <n v="21"/>
    <n v="2034"/>
    <n v="2160"/>
    <n v="10170"/>
    <n v="10800"/>
    <n v="45360"/>
    <n v="42714"/>
    <n v="2646"/>
    <n v="132.30000000000001"/>
    <n v="2513.6999999999998"/>
  </r>
  <r>
    <n v="41484"/>
    <x v="5"/>
    <x v="3"/>
    <x v="11"/>
    <x v="0"/>
    <n v="13"/>
    <n v="5832"/>
    <n v="6210"/>
    <n v="85104"/>
    <n v="90720"/>
    <n v="80730"/>
    <n v="75816"/>
    <n v="4914"/>
    <n v="245.70000000000002"/>
    <n v="4668.3"/>
  </r>
  <r>
    <n v="41485"/>
    <x v="7"/>
    <x v="4"/>
    <x v="11"/>
    <x v="0"/>
    <n v="2"/>
    <n v="3546"/>
    <n v="3780"/>
    <n v="81558"/>
    <n v="86940"/>
    <n v="7560"/>
    <n v="7092"/>
    <n v="468"/>
    <n v="23.400000000000002"/>
    <n v="444.6"/>
  </r>
  <r>
    <n v="41485"/>
    <x v="8"/>
    <x v="4"/>
    <x v="7"/>
    <x v="0"/>
    <n v="20"/>
    <n v="3726"/>
    <n v="3960"/>
    <n v="63648"/>
    <n v="67680"/>
    <n v="79200"/>
    <n v="74520"/>
    <n v="4680"/>
    <n v="234"/>
    <n v="4446"/>
  </r>
  <r>
    <n v="41486"/>
    <x v="3"/>
    <x v="1"/>
    <x v="2"/>
    <x v="0"/>
    <n v="21"/>
    <n v="3978"/>
    <n v="4230"/>
    <n v="39780"/>
    <n v="42300"/>
    <n v="88830"/>
    <n v="83538"/>
    <n v="5292"/>
    <n v="264.60000000000002"/>
    <n v="5027.3999999999996"/>
  </r>
  <r>
    <n v="41486"/>
    <x v="8"/>
    <x v="4"/>
    <x v="1"/>
    <x v="1"/>
    <n v="12"/>
    <n v="3042"/>
    <n v="3240"/>
    <n v="50148"/>
    <n v="54180"/>
    <n v="38880"/>
    <n v="36504"/>
    <n v="2376"/>
    <n v="118.80000000000001"/>
    <n v="2257.1999999999998"/>
  </r>
  <r>
    <n v="41486"/>
    <x v="1"/>
    <x v="0"/>
    <x v="5"/>
    <x v="0"/>
    <n v="23"/>
    <n v="3546"/>
    <n v="3780"/>
    <n v="139968"/>
    <n v="149040"/>
    <n v="86940"/>
    <n v="81558"/>
    <n v="5382"/>
    <n v="269.10000000000002"/>
    <n v="5112.8999999999996"/>
  </r>
  <r>
    <n v="41487"/>
    <x v="7"/>
    <x v="4"/>
    <x v="5"/>
    <x v="0"/>
    <n v="23"/>
    <n v="4482"/>
    <n v="4770"/>
    <n v="23328"/>
    <n v="24840"/>
    <n v="109710"/>
    <n v="103086"/>
    <n v="6624"/>
    <n v="331.20000000000005"/>
    <n v="6292.8"/>
  </r>
  <r>
    <n v="41487"/>
    <x v="4"/>
    <x v="2"/>
    <x v="0"/>
    <x v="0"/>
    <n v="24"/>
    <n v="3924"/>
    <n v="4230"/>
    <n v="32544"/>
    <n v="34560"/>
    <n v="101520"/>
    <n v="94176"/>
    <n v="7344"/>
    <n v="367.20000000000005"/>
    <n v="6976.8"/>
  </r>
  <r>
    <n v="41487"/>
    <x v="0"/>
    <x v="0"/>
    <x v="7"/>
    <x v="0"/>
    <n v="25"/>
    <n v="2952"/>
    <n v="3150"/>
    <n v="63648"/>
    <n v="67680"/>
    <n v="78750"/>
    <n v="73800"/>
    <n v="4950"/>
    <n v="247.5"/>
    <n v="4702.5"/>
  </r>
  <r>
    <n v="41487"/>
    <x v="5"/>
    <x v="3"/>
    <x v="3"/>
    <x v="0"/>
    <n v="17"/>
    <n v="3726"/>
    <n v="3960"/>
    <n v="19764"/>
    <n v="21060"/>
    <n v="67320"/>
    <n v="63342"/>
    <n v="3978"/>
    <n v="198.9"/>
    <n v="3779.1"/>
  </r>
  <r>
    <n v="41487"/>
    <x v="5"/>
    <x v="3"/>
    <x v="15"/>
    <x v="1"/>
    <n v="21"/>
    <n v="3978"/>
    <n v="4230"/>
    <n v="60048"/>
    <n v="64800"/>
    <n v="88830"/>
    <n v="83538"/>
    <n v="5292"/>
    <n v="264.60000000000002"/>
    <n v="5027.3999999999996"/>
  </r>
  <r>
    <n v="41488"/>
    <x v="0"/>
    <x v="0"/>
    <x v="14"/>
    <x v="0"/>
    <n v="9"/>
    <n v="3726"/>
    <n v="3960"/>
    <n v="14760"/>
    <n v="15750"/>
    <n v="35640"/>
    <n v="33534"/>
    <n v="2106"/>
    <n v="105.30000000000001"/>
    <n v="2000.7"/>
  </r>
  <r>
    <n v="41488"/>
    <x v="6"/>
    <x v="2"/>
    <x v="2"/>
    <x v="0"/>
    <n v="11"/>
    <n v="4482"/>
    <n v="4770"/>
    <n v="95472"/>
    <n v="101520"/>
    <n v="52470"/>
    <n v="49302"/>
    <n v="3168"/>
    <n v="158.4"/>
    <n v="3009.6"/>
  </r>
  <r>
    <n v="41489"/>
    <x v="0"/>
    <x v="0"/>
    <x v="15"/>
    <x v="1"/>
    <n v="4"/>
    <n v="3582"/>
    <n v="3870"/>
    <n v="187650"/>
    <n v="202500"/>
    <n v="15480"/>
    <n v="14328"/>
    <n v="1152"/>
    <n v="57.6"/>
    <n v="1094.4000000000001"/>
  </r>
  <r>
    <n v="41489"/>
    <x v="2"/>
    <x v="1"/>
    <x v="7"/>
    <x v="0"/>
    <n v="22"/>
    <n v="4482"/>
    <n v="4770"/>
    <n v="55692"/>
    <n v="59220"/>
    <n v="104940"/>
    <n v="98604"/>
    <n v="6336"/>
    <n v="316.8"/>
    <n v="6019.2"/>
  </r>
  <r>
    <n v="41489"/>
    <x v="5"/>
    <x v="3"/>
    <x v="4"/>
    <x v="0"/>
    <n v="15"/>
    <n v="3924"/>
    <n v="4230"/>
    <n v="30420"/>
    <n v="32400"/>
    <n v="63450"/>
    <n v="58860"/>
    <n v="4590"/>
    <n v="229.5"/>
    <n v="4360.5"/>
  </r>
  <r>
    <n v="41489"/>
    <x v="9"/>
    <x v="3"/>
    <x v="7"/>
    <x v="0"/>
    <n v="23"/>
    <n v="7506"/>
    <n v="8100"/>
    <n v="15912"/>
    <n v="16920"/>
    <n v="186300"/>
    <n v="172638"/>
    <n v="13662"/>
    <n v="683.1"/>
    <n v="12978.9"/>
  </r>
  <r>
    <n v="41489"/>
    <x v="4"/>
    <x v="2"/>
    <x v="3"/>
    <x v="0"/>
    <n v="9"/>
    <n v="3546"/>
    <n v="3780"/>
    <n v="30744"/>
    <n v="32760"/>
    <n v="34020"/>
    <n v="31914"/>
    <n v="2106"/>
    <n v="105.30000000000001"/>
    <n v="2000.7"/>
  </r>
  <r>
    <n v="41490"/>
    <x v="9"/>
    <x v="3"/>
    <x v="9"/>
    <x v="0"/>
    <n v="7"/>
    <n v="3042"/>
    <n v="3240"/>
    <n v="14742"/>
    <n v="15750"/>
    <n v="22680"/>
    <n v="21294"/>
    <n v="1386"/>
    <n v="69.3"/>
    <n v="1316.7"/>
  </r>
  <r>
    <n v="41490"/>
    <x v="0"/>
    <x v="0"/>
    <x v="10"/>
    <x v="0"/>
    <n v="25"/>
    <n v="3042"/>
    <n v="3240"/>
    <n v="17928"/>
    <n v="19080"/>
    <n v="81000"/>
    <n v="76050"/>
    <n v="4950"/>
    <n v="247.5"/>
    <n v="4702.5"/>
  </r>
  <r>
    <n v="41491"/>
    <x v="9"/>
    <x v="3"/>
    <x v="5"/>
    <x v="0"/>
    <n v="10"/>
    <n v="3978"/>
    <n v="4230"/>
    <n v="75816"/>
    <n v="80730"/>
    <n v="42300"/>
    <n v="39780"/>
    <n v="2520"/>
    <n v="126"/>
    <n v="2394"/>
  </r>
  <r>
    <n v="41491"/>
    <x v="7"/>
    <x v="4"/>
    <x v="1"/>
    <x v="1"/>
    <n v="8"/>
    <n v="5148"/>
    <n v="5490"/>
    <n v="89550"/>
    <n v="96750"/>
    <n v="43920"/>
    <n v="41184"/>
    <n v="2736"/>
    <n v="136.80000000000001"/>
    <n v="2599.1999999999998"/>
  </r>
  <r>
    <n v="41491"/>
    <x v="6"/>
    <x v="2"/>
    <x v="3"/>
    <x v="0"/>
    <n v="18"/>
    <n v="3042"/>
    <n v="3240"/>
    <n v="15372"/>
    <n v="16380"/>
    <n v="58320"/>
    <n v="54756"/>
    <n v="3564"/>
    <n v="178.20000000000002"/>
    <n v="3385.8"/>
  </r>
  <r>
    <n v="41491"/>
    <x v="7"/>
    <x v="4"/>
    <x v="7"/>
    <x v="0"/>
    <n v="8"/>
    <n v="5148"/>
    <n v="5490"/>
    <n v="39780"/>
    <n v="42300"/>
    <n v="43920"/>
    <n v="41184"/>
    <n v="2736"/>
    <n v="136.80000000000001"/>
    <n v="2599.1999999999998"/>
  </r>
  <r>
    <n v="41491"/>
    <x v="5"/>
    <x v="3"/>
    <x v="8"/>
    <x v="0"/>
    <n v="25"/>
    <n v="7506"/>
    <n v="8100"/>
    <n v="102960"/>
    <n v="109800"/>
    <n v="202500"/>
    <n v="187650"/>
    <n v="14850"/>
    <n v="742.5"/>
    <n v="14107.5"/>
  </r>
  <r>
    <n v="41491"/>
    <x v="5"/>
    <x v="3"/>
    <x v="1"/>
    <x v="1"/>
    <n v="7"/>
    <n v="3042"/>
    <n v="3240"/>
    <n v="3582"/>
    <n v="3870"/>
    <n v="22680"/>
    <n v="21294"/>
    <n v="1386"/>
    <n v="69.3"/>
    <n v="1316.7"/>
  </r>
  <r>
    <n v="41493"/>
    <x v="7"/>
    <x v="4"/>
    <x v="3"/>
    <x v="0"/>
    <n v="17"/>
    <n v="3978"/>
    <n v="4230"/>
    <n v="24156"/>
    <n v="25740"/>
    <n v="71910"/>
    <n v="67626"/>
    <n v="4284"/>
    <n v="214.20000000000002"/>
    <n v="4069.8"/>
  </r>
  <r>
    <n v="41493"/>
    <x v="9"/>
    <x v="3"/>
    <x v="12"/>
    <x v="0"/>
    <n v="3"/>
    <n v="2952"/>
    <n v="3150"/>
    <n v="37260"/>
    <n v="39600"/>
    <n v="9450"/>
    <n v="8856"/>
    <n v="594"/>
    <n v="29.700000000000003"/>
    <n v="564.29999999999995"/>
  </r>
  <r>
    <n v="41493"/>
    <x v="7"/>
    <x v="4"/>
    <x v="3"/>
    <x v="0"/>
    <n v="13"/>
    <n v="2034"/>
    <n v="2160"/>
    <n v="41724"/>
    <n v="44460"/>
    <n v="28080"/>
    <n v="26442"/>
    <n v="1638"/>
    <n v="81.900000000000006"/>
    <n v="1556.1"/>
  </r>
  <r>
    <n v="41495"/>
    <x v="4"/>
    <x v="2"/>
    <x v="7"/>
    <x v="0"/>
    <n v="17"/>
    <n v="3582"/>
    <n v="3870"/>
    <n v="75582"/>
    <n v="80370"/>
    <n v="65790"/>
    <n v="60894"/>
    <n v="4896"/>
    <n v="244.8"/>
    <n v="4651.2"/>
  </r>
  <r>
    <n v="41495"/>
    <x v="5"/>
    <x v="3"/>
    <x v="10"/>
    <x v="0"/>
    <n v="22"/>
    <n v="3978"/>
    <n v="4230"/>
    <n v="76194"/>
    <n v="81090"/>
    <n v="93060"/>
    <n v="87516"/>
    <n v="5544"/>
    <n v="277.2"/>
    <n v="5266.8"/>
  </r>
  <r>
    <n v="41495"/>
    <x v="1"/>
    <x v="0"/>
    <x v="12"/>
    <x v="0"/>
    <n v="23"/>
    <n v="2196"/>
    <n v="2340"/>
    <n v="89424"/>
    <n v="95040"/>
    <n v="53820"/>
    <n v="50508"/>
    <n v="3312"/>
    <n v="165.60000000000002"/>
    <n v="3146.4"/>
  </r>
  <r>
    <n v="41495"/>
    <x v="8"/>
    <x v="4"/>
    <x v="4"/>
    <x v="0"/>
    <n v="1"/>
    <n v="2034"/>
    <n v="2160"/>
    <n v="57798"/>
    <n v="61560"/>
    <n v="2160"/>
    <n v="2034"/>
    <n v="126"/>
    <n v="6.3000000000000007"/>
    <n v="119.7"/>
  </r>
  <r>
    <n v="41496"/>
    <x v="9"/>
    <x v="3"/>
    <x v="7"/>
    <x v="0"/>
    <n v="25"/>
    <n v="5148"/>
    <n v="5490"/>
    <n v="71604"/>
    <n v="76140"/>
    <n v="137250"/>
    <n v="128700"/>
    <n v="8550"/>
    <n v="427.5"/>
    <n v="8122.5"/>
  </r>
  <r>
    <n v="41496"/>
    <x v="3"/>
    <x v="1"/>
    <x v="7"/>
    <x v="0"/>
    <n v="22"/>
    <n v="3384"/>
    <n v="3600"/>
    <n v="27846"/>
    <n v="29610"/>
    <n v="79200"/>
    <n v="74448"/>
    <n v="4752"/>
    <n v="237.60000000000002"/>
    <n v="4514.3999999999996"/>
  </r>
  <r>
    <n v="41496"/>
    <x v="5"/>
    <x v="3"/>
    <x v="9"/>
    <x v="0"/>
    <n v="2"/>
    <n v="3978"/>
    <n v="4230"/>
    <n v="48438"/>
    <n v="51750"/>
    <n v="8460"/>
    <n v="7956"/>
    <n v="504"/>
    <n v="25.200000000000003"/>
    <n v="478.8"/>
  </r>
  <r>
    <n v="41496"/>
    <x v="9"/>
    <x v="3"/>
    <x v="1"/>
    <x v="1"/>
    <n v="11"/>
    <n v="3582"/>
    <n v="3870"/>
    <n v="75222"/>
    <n v="81270"/>
    <n v="42570"/>
    <n v="39402"/>
    <n v="3168"/>
    <n v="158.4"/>
    <n v="3009.6"/>
  </r>
  <r>
    <n v="41497"/>
    <x v="7"/>
    <x v="4"/>
    <x v="10"/>
    <x v="0"/>
    <n v="11"/>
    <n v="3546"/>
    <n v="3780"/>
    <n v="62748"/>
    <n v="66780"/>
    <n v="41580"/>
    <n v="39006"/>
    <n v="2574"/>
    <n v="128.70000000000002"/>
    <n v="2445.3000000000002"/>
  </r>
  <r>
    <n v="41498"/>
    <x v="1"/>
    <x v="0"/>
    <x v="0"/>
    <x v="0"/>
    <n v="1"/>
    <n v="7506"/>
    <n v="8100"/>
    <n v="28476"/>
    <n v="30240"/>
    <n v="8100"/>
    <n v="7506"/>
    <n v="594"/>
    <n v="29.700000000000003"/>
    <n v="564.29999999999995"/>
  </r>
  <r>
    <n v="41498"/>
    <x v="3"/>
    <x v="1"/>
    <x v="14"/>
    <x v="0"/>
    <n v="14"/>
    <n v="3978"/>
    <n v="4230"/>
    <n v="53136"/>
    <n v="56700"/>
    <n v="59220"/>
    <n v="55692"/>
    <n v="3528"/>
    <n v="176.4"/>
    <n v="3351.6"/>
  </r>
  <r>
    <n v="41498"/>
    <x v="7"/>
    <x v="4"/>
    <x v="15"/>
    <x v="1"/>
    <n v="11"/>
    <n v="2034"/>
    <n v="2160"/>
    <n v="30024"/>
    <n v="32400"/>
    <n v="23760"/>
    <n v="22374"/>
    <n v="1386"/>
    <n v="69.3"/>
    <n v="1316.7"/>
  </r>
  <r>
    <n v="41499"/>
    <x v="7"/>
    <x v="4"/>
    <x v="8"/>
    <x v="0"/>
    <n v="8"/>
    <n v="2952"/>
    <n v="3150"/>
    <n v="5148"/>
    <n v="5490"/>
    <n v="25200"/>
    <n v="23616"/>
    <n v="1584"/>
    <n v="79.2"/>
    <n v="1504.8"/>
  </r>
  <r>
    <n v="41499"/>
    <x v="1"/>
    <x v="0"/>
    <x v="11"/>
    <x v="0"/>
    <n v="1"/>
    <n v="3546"/>
    <n v="3780"/>
    <n v="46098"/>
    <n v="49140"/>
    <n v="3780"/>
    <n v="3546"/>
    <n v="234"/>
    <n v="11.700000000000001"/>
    <n v="222.3"/>
  </r>
  <r>
    <n v="41499"/>
    <x v="5"/>
    <x v="3"/>
    <x v="4"/>
    <x v="0"/>
    <n v="24"/>
    <n v="3546"/>
    <n v="3780"/>
    <n v="27378"/>
    <n v="29160"/>
    <n v="90720"/>
    <n v="85104"/>
    <n v="5616"/>
    <n v="280.8"/>
    <n v="5335.2"/>
  </r>
  <r>
    <n v="41499"/>
    <x v="1"/>
    <x v="0"/>
    <x v="3"/>
    <x v="0"/>
    <n v="15"/>
    <n v="3978"/>
    <n v="4230"/>
    <n v="46116"/>
    <n v="49140"/>
    <n v="63450"/>
    <n v="59670"/>
    <n v="3780"/>
    <n v="189"/>
    <n v="3591"/>
  </r>
  <r>
    <n v="41500"/>
    <x v="4"/>
    <x v="2"/>
    <x v="12"/>
    <x v="0"/>
    <n v="20"/>
    <n v="3546"/>
    <n v="3780"/>
    <n v="26082"/>
    <n v="27720"/>
    <n v="75600"/>
    <n v="70920"/>
    <n v="4680"/>
    <n v="234"/>
    <n v="4446"/>
  </r>
  <r>
    <n v="41500"/>
    <x v="6"/>
    <x v="2"/>
    <x v="3"/>
    <x v="0"/>
    <n v="1"/>
    <n v="5148"/>
    <n v="5490"/>
    <n v="24156"/>
    <n v="25740"/>
    <n v="5490"/>
    <n v="5148"/>
    <n v="342"/>
    <n v="17.100000000000001"/>
    <n v="324.89999999999998"/>
  </r>
  <r>
    <n v="41500"/>
    <x v="1"/>
    <x v="0"/>
    <x v="2"/>
    <x v="0"/>
    <n v="5"/>
    <n v="2196"/>
    <n v="2340"/>
    <n v="75582"/>
    <n v="80370"/>
    <n v="11700"/>
    <n v="10980"/>
    <n v="720"/>
    <n v="36"/>
    <n v="684"/>
  </r>
  <r>
    <n v="41500"/>
    <x v="0"/>
    <x v="0"/>
    <x v="4"/>
    <x v="0"/>
    <n v="2"/>
    <n v="3924"/>
    <n v="4230"/>
    <n v="63882"/>
    <n v="68040"/>
    <n v="8460"/>
    <n v="7848"/>
    <n v="612"/>
    <n v="30.6"/>
    <n v="581.4"/>
  </r>
  <r>
    <n v="41501"/>
    <x v="9"/>
    <x v="3"/>
    <x v="4"/>
    <x v="0"/>
    <n v="15"/>
    <n v="3978"/>
    <n v="4230"/>
    <n v="3042"/>
    <n v="3240"/>
    <n v="63450"/>
    <n v="59670"/>
    <n v="3780"/>
    <n v="189"/>
    <n v="3591"/>
  </r>
  <r>
    <n v="41501"/>
    <x v="1"/>
    <x v="0"/>
    <x v="5"/>
    <x v="0"/>
    <n v="24"/>
    <n v="2106"/>
    <n v="2250"/>
    <n v="69984"/>
    <n v="74520"/>
    <n v="54000"/>
    <n v="50544"/>
    <n v="3456"/>
    <n v="172.8"/>
    <n v="3283.2"/>
  </r>
  <r>
    <n v="41501"/>
    <x v="6"/>
    <x v="2"/>
    <x v="4"/>
    <x v="0"/>
    <n v="23"/>
    <n v="5148"/>
    <n v="5490"/>
    <n v="18252"/>
    <n v="19440"/>
    <n v="126270"/>
    <n v="118404"/>
    <n v="7866"/>
    <n v="393.3"/>
    <n v="7472.7"/>
  </r>
  <r>
    <n v="41501"/>
    <x v="8"/>
    <x v="4"/>
    <x v="2"/>
    <x v="0"/>
    <n v="20"/>
    <n v="3546"/>
    <n v="3780"/>
    <n v="19890"/>
    <n v="21150"/>
    <n v="75600"/>
    <n v="70920"/>
    <n v="4680"/>
    <n v="234"/>
    <n v="4446"/>
  </r>
  <r>
    <n v="41502"/>
    <x v="6"/>
    <x v="2"/>
    <x v="2"/>
    <x v="0"/>
    <n v="23"/>
    <n v="3546"/>
    <n v="3780"/>
    <n v="71604"/>
    <n v="76140"/>
    <n v="86940"/>
    <n v="81558"/>
    <n v="5382"/>
    <n v="269.10000000000002"/>
    <n v="5112.8999999999996"/>
  </r>
  <r>
    <n v="41502"/>
    <x v="5"/>
    <x v="3"/>
    <x v="12"/>
    <x v="0"/>
    <n v="22"/>
    <n v="5148"/>
    <n v="5490"/>
    <n v="67068"/>
    <n v="71280"/>
    <n v="120780"/>
    <n v="113256"/>
    <n v="7524"/>
    <n v="376.20000000000005"/>
    <n v="7147.8"/>
  </r>
  <r>
    <n v="41502"/>
    <x v="7"/>
    <x v="4"/>
    <x v="5"/>
    <x v="0"/>
    <n v="10"/>
    <n v="3384"/>
    <n v="3600"/>
    <n v="64152"/>
    <n v="68310"/>
    <n v="36000"/>
    <n v="33840"/>
    <n v="2160"/>
    <n v="108"/>
    <n v="2052"/>
  </r>
  <r>
    <n v="41503"/>
    <x v="8"/>
    <x v="4"/>
    <x v="1"/>
    <x v="1"/>
    <n v="5"/>
    <n v="3042"/>
    <n v="3240"/>
    <n v="10746"/>
    <n v="11610"/>
    <n v="16200"/>
    <n v="15210"/>
    <n v="990"/>
    <n v="49.5"/>
    <n v="940.5"/>
  </r>
  <r>
    <n v="41503"/>
    <x v="6"/>
    <x v="2"/>
    <x v="13"/>
    <x v="1"/>
    <n v="12"/>
    <n v="3978"/>
    <n v="4230"/>
    <n v="47088"/>
    <n v="50760"/>
    <n v="50760"/>
    <n v="47736"/>
    <n v="3024"/>
    <n v="151.20000000000002"/>
    <n v="2872.8"/>
  </r>
  <r>
    <n v="41503"/>
    <x v="1"/>
    <x v="0"/>
    <x v="8"/>
    <x v="0"/>
    <n v="19"/>
    <n v="3978"/>
    <n v="4230"/>
    <n v="66924"/>
    <n v="71370"/>
    <n v="80370"/>
    <n v="75582"/>
    <n v="4788"/>
    <n v="239.4"/>
    <n v="4548.6000000000004"/>
  </r>
  <r>
    <n v="41503"/>
    <x v="0"/>
    <x v="0"/>
    <x v="12"/>
    <x v="0"/>
    <n v="18"/>
    <n v="3924"/>
    <n v="4230"/>
    <n v="67068"/>
    <n v="71280"/>
    <n v="76140"/>
    <n v="70632"/>
    <n v="5508"/>
    <n v="275.40000000000003"/>
    <n v="5232.6000000000004"/>
  </r>
  <r>
    <n v="41504"/>
    <x v="6"/>
    <x v="2"/>
    <x v="10"/>
    <x v="0"/>
    <n v="1"/>
    <n v="2952"/>
    <n v="3150"/>
    <n v="94122"/>
    <n v="100170"/>
    <n v="3150"/>
    <n v="2952"/>
    <n v="198"/>
    <n v="9.9"/>
    <n v="188.1"/>
  </r>
  <r>
    <n v="41505"/>
    <x v="0"/>
    <x v="0"/>
    <x v="16"/>
    <x v="0"/>
    <n v="15"/>
    <n v="3042"/>
    <n v="3240"/>
    <n v="33840"/>
    <n v="36000"/>
    <n v="48600"/>
    <n v="45630"/>
    <n v="2970"/>
    <n v="148.5"/>
    <n v="2821.5"/>
  </r>
  <r>
    <n v="41506"/>
    <x v="4"/>
    <x v="2"/>
    <x v="2"/>
    <x v="0"/>
    <n v="4"/>
    <n v="3978"/>
    <n v="4230"/>
    <n v="71604"/>
    <n v="76140"/>
    <n v="16920"/>
    <n v="15912"/>
    <n v="1008"/>
    <n v="50.400000000000006"/>
    <n v="957.6"/>
  </r>
  <r>
    <n v="41506"/>
    <x v="4"/>
    <x v="2"/>
    <x v="2"/>
    <x v="0"/>
    <n v="16"/>
    <n v="2106"/>
    <n v="2250"/>
    <n v="23868"/>
    <n v="25380"/>
    <n v="36000"/>
    <n v="33696"/>
    <n v="2304"/>
    <n v="115.2"/>
    <n v="2188.8000000000002"/>
  </r>
  <r>
    <n v="41506"/>
    <x v="0"/>
    <x v="0"/>
    <x v="7"/>
    <x v="0"/>
    <n v="10"/>
    <n v="2034"/>
    <n v="2160"/>
    <n v="51714"/>
    <n v="54990"/>
    <n v="21600"/>
    <n v="20340"/>
    <n v="1260"/>
    <n v="63"/>
    <n v="1197"/>
  </r>
  <r>
    <n v="41506"/>
    <x v="4"/>
    <x v="2"/>
    <x v="6"/>
    <x v="0"/>
    <n v="21"/>
    <n v="4482"/>
    <n v="4770"/>
    <n v="67374"/>
    <n v="71820"/>
    <n v="100170"/>
    <n v="94122"/>
    <n v="6048"/>
    <n v="302.40000000000003"/>
    <n v="5745.6"/>
  </r>
  <r>
    <n v="41507"/>
    <x v="4"/>
    <x v="2"/>
    <x v="16"/>
    <x v="0"/>
    <n v="7"/>
    <n v="3726"/>
    <n v="3960"/>
    <n v="23688"/>
    <n v="25200"/>
    <n v="27720"/>
    <n v="26082"/>
    <n v="1638"/>
    <n v="81.900000000000006"/>
    <n v="1556.1"/>
  </r>
  <r>
    <n v="41507"/>
    <x v="9"/>
    <x v="3"/>
    <x v="3"/>
    <x v="0"/>
    <n v="22"/>
    <n v="2952"/>
    <n v="3150"/>
    <n v="43920"/>
    <n v="46800"/>
    <n v="69300"/>
    <n v="64944"/>
    <n v="4356"/>
    <n v="217.8"/>
    <n v="4138.2"/>
  </r>
  <r>
    <n v="41507"/>
    <x v="0"/>
    <x v="0"/>
    <x v="0"/>
    <x v="0"/>
    <n v="15"/>
    <n v="3384"/>
    <n v="3600"/>
    <n v="38646"/>
    <n v="41040"/>
    <n v="54000"/>
    <n v="50760"/>
    <n v="3240"/>
    <n v="162"/>
    <n v="3078"/>
  </r>
  <r>
    <n v="41507"/>
    <x v="3"/>
    <x v="1"/>
    <x v="3"/>
    <x v="0"/>
    <n v="7"/>
    <n v="3546"/>
    <n v="3780"/>
    <n v="13176"/>
    <n v="14040"/>
    <n v="26460"/>
    <n v="24822"/>
    <n v="1638"/>
    <n v="81.900000000000006"/>
    <n v="1556.1"/>
  </r>
  <r>
    <n v="41507"/>
    <x v="6"/>
    <x v="2"/>
    <x v="7"/>
    <x v="0"/>
    <n v="17"/>
    <n v="5148"/>
    <n v="5490"/>
    <n v="35802"/>
    <n v="38070"/>
    <n v="93330"/>
    <n v="87516"/>
    <n v="5814"/>
    <n v="290.7"/>
    <n v="5523.3"/>
  </r>
  <r>
    <n v="41507"/>
    <x v="3"/>
    <x v="1"/>
    <x v="0"/>
    <x v="0"/>
    <n v="20"/>
    <n v="2034"/>
    <n v="2160"/>
    <n v="38646"/>
    <n v="41040"/>
    <n v="43200"/>
    <n v="40680"/>
    <n v="2520"/>
    <n v="126"/>
    <n v="2394"/>
  </r>
  <r>
    <n v="41508"/>
    <x v="3"/>
    <x v="1"/>
    <x v="13"/>
    <x v="1"/>
    <n v="5"/>
    <n v="2196"/>
    <n v="2340"/>
    <n v="3924"/>
    <n v="4230"/>
    <n v="11700"/>
    <n v="10980"/>
    <n v="720"/>
    <n v="36"/>
    <n v="684"/>
  </r>
  <r>
    <n v="41508"/>
    <x v="0"/>
    <x v="0"/>
    <x v="10"/>
    <x v="0"/>
    <n v="14"/>
    <n v="3546"/>
    <n v="3780"/>
    <n v="67230"/>
    <n v="71550"/>
    <n v="52920"/>
    <n v="49644"/>
    <n v="3276"/>
    <n v="163.80000000000001"/>
    <n v="3112.2"/>
  </r>
  <r>
    <n v="41508"/>
    <x v="7"/>
    <x v="4"/>
    <x v="7"/>
    <x v="0"/>
    <n v="6"/>
    <n v="3546"/>
    <n v="3780"/>
    <n v="35802"/>
    <n v="38070"/>
    <n v="22680"/>
    <n v="21276"/>
    <n v="1404"/>
    <n v="70.2"/>
    <n v="1333.8"/>
  </r>
  <r>
    <n v="41508"/>
    <x v="2"/>
    <x v="1"/>
    <x v="12"/>
    <x v="0"/>
    <n v="22"/>
    <n v="7506"/>
    <n v="8100"/>
    <n v="85698"/>
    <n v="91080"/>
    <n v="178200"/>
    <n v="165132"/>
    <n v="13068"/>
    <n v="653.40000000000009"/>
    <n v="12414.6"/>
  </r>
  <r>
    <n v="41508"/>
    <x v="3"/>
    <x v="1"/>
    <x v="5"/>
    <x v="0"/>
    <n v="6"/>
    <n v="3924"/>
    <n v="4230"/>
    <n v="29160"/>
    <n v="31050"/>
    <n v="25380"/>
    <n v="23544"/>
    <n v="1836"/>
    <n v="91.800000000000011"/>
    <n v="1744.2"/>
  </r>
  <r>
    <n v="41509"/>
    <x v="4"/>
    <x v="2"/>
    <x v="0"/>
    <x v="0"/>
    <n v="6"/>
    <n v="4482"/>
    <n v="4770"/>
    <n v="48816"/>
    <n v="51840"/>
    <n v="28620"/>
    <n v="26892"/>
    <n v="1728"/>
    <n v="86.4"/>
    <n v="1641.6"/>
  </r>
  <r>
    <n v="41509"/>
    <x v="1"/>
    <x v="0"/>
    <x v="4"/>
    <x v="0"/>
    <n v="2"/>
    <n v="3546"/>
    <n v="3780"/>
    <n v="76050"/>
    <n v="81000"/>
    <n v="7560"/>
    <n v="7092"/>
    <n v="468"/>
    <n v="23.400000000000002"/>
    <n v="444.6"/>
  </r>
  <r>
    <n v="41510"/>
    <x v="7"/>
    <x v="4"/>
    <x v="15"/>
    <x v="1"/>
    <n v="24"/>
    <n v="3726"/>
    <n v="3960"/>
    <n v="105084"/>
    <n v="113400"/>
    <n v="95040"/>
    <n v="89424"/>
    <n v="5616"/>
    <n v="280.8"/>
    <n v="5335.2"/>
  </r>
  <r>
    <n v="41510"/>
    <x v="7"/>
    <x v="4"/>
    <x v="9"/>
    <x v="0"/>
    <n v="11"/>
    <n v="2106"/>
    <n v="2250"/>
    <n v="48438"/>
    <n v="51750"/>
    <n v="24750"/>
    <n v="23166"/>
    <n v="1584"/>
    <n v="79.2"/>
    <n v="1504.8"/>
  </r>
  <r>
    <n v="41510"/>
    <x v="5"/>
    <x v="3"/>
    <x v="5"/>
    <x v="0"/>
    <n v="10"/>
    <n v="3546"/>
    <n v="3780"/>
    <n v="52488"/>
    <n v="55890"/>
    <n v="37800"/>
    <n v="35460"/>
    <n v="2340"/>
    <n v="117"/>
    <n v="2223"/>
  </r>
  <r>
    <n v="41511"/>
    <x v="9"/>
    <x v="3"/>
    <x v="14"/>
    <x v="0"/>
    <n v="7"/>
    <n v="3384"/>
    <n v="3600"/>
    <n v="26568"/>
    <n v="28350"/>
    <n v="25200"/>
    <n v="23688"/>
    <n v="1512"/>
    <n v="75.600000000000009"/>
    <n v="1436.4"/>
  </r>
  <r>
    <n v="41511"/>
    <x v="3"/>
    <x v="1"/>
    <x v="7"/>
    <x v="0"/>
    <n v="22"/>
    <n v="2106"/>
    <n v="2250"/>
    <n v="67626"/>
    <n v="71910"/>
    <n v="49500"/>
    <n v="46332"/>
    <n v="3168"/>
    <n v="158.4"/>
    <n v="3009.6"/>
  </r>
  <r>
    <n v="41512"/>
    <x v="8"/>
    <x v="4"/>
    <x v="0"/>
    <x v="0"/>
    <n v="7"/>
    <n v="3924"/>
    <n v="4230"/>
    <n v="18306"/>
    <n v="19440"/>
    <n v="29610"/>
    <n v="27468"/>
    <n v="2142"/>
    <n v="107.10000000000001"/>
    <n v="2034.9"/>
  </r>
  <r>
    <n v="41512"/>
    <x v="8"/>
    <x v="4"/>
    <x v="4"/>
    <x v="0"/>
    <n v="18"/>
    <n v="3582"/>
    <n v="3870"/>
    <n v="73008"/>
    <n v="77760"/>
    <n v="69660"/>
    <n v="64476"/>
    <n v="5184"/>
    <n v="259.2"/>
    <n v="4924.8"/>
  </r>
  <r>
    <n v="41512"/>
    <x v="4"/>
    <x v="2"/>
    <x v="6"/>
    <x v="0"/>
    <n v="12"/>
    <n v="3582"/>
    <n v="3870"/>
    <n v="67374"/>
    <n v="71820"/>
    <n v="46440"/>
    <n v="42984"/>
    <n v="3456"/>
    <n v="172.8"/>
    <n v="3283.2"/>
  </r>
  <r>
    <n v="41513"/>
    <x v="5"/>
    <x v="3"/>
    <x v="10"/>
    <x v="0"/>
    <n v="19"/>
    <n v="3726"/>
    <n v="3960"/>
    <n v="40338"/>
    <n v="42930"/>
    <n v="75240"/>
    <n v="70794"/>
    <n v="4446"/>
    <n v="222.3"/>
    <n v="4223.7"/>
  </r>
  <r>
    <n v="41514"/>
    <x v="8"/>
    <x v="4"/>
    <x v="3"/>
    <x v="0"/>
    <n v="23"/>
    <n v="3582"/>
    <n v="3870"/>
    <n v="21960"/>
    <n v="23400"/>
    <n v="89010"/>
    <n v="82386"/>
    <n v="6624"/>
    <n v="331.20000000000005"/>
    <n v="6292.8"/>
  </r>
  <r>
    <n v="41514"/>
    <x v="6"/>
    <x v="2"/>
    <x v="2"/>
    <x v="0"/>
    <n v="3"/>
    <n v="2952"/>
    <n v="3150"/>
    <n v="35802"/>
    <n v="38070"/>
    <n v="9450"/>
    <n v="8856"/>
    <n v="594"/>
    <n v="29.700000000000003"/>
    <n v="564.29999999999995"/>
  </r>
  <r>
    <n v="41514"/>
    <x v="7"/>
    <x v="4"/>
    <x v="6"/>
    <x v="0"/>
    <n v="24"/>
    <n v="3978"/>
    <n v="4230"/>
    <n v="24822"/>
    <n v="26460"/>
    <n v="101520"/>
    <n v="95472"/>
    <n v="6048"/>
    <n v="302.40000000000003"/>
    <n v="5745.6"/>
  </r>
  <r>
    <n v="41515"/>
    <x v="5"/>
    <x v="3"/>
    <x v="7"/>
    <x v="0"/>
    <n v="25"/>
    <n v="2034"/>
    <n v="2160"/>
    <n v="27846"/>
    <n v="29610"/>
    <n v="54000"/>
    <n v="50850"/>
    <n v="3150"/>
    <n v="157.5"/>
    <n v="2992.5"/>
  </r>
  <r>
    <n v="41515"/>
    <x v="5"/>
    <x v="3"/>
    <x v="13"/>
    <x v="1"/>
    <n v="5"/>
    <n v="3924"/>
    <n v="4230"/>
    <n v="23544"/>
    <n v="25380"/>
    <n v="21150"/>
    <n v="19620"/>
    <n v="1530"/>
    <n v="76.5"/>
    <n v="1453.5"/>
  </r>
  <r>
    <n v="41515"/>
    <x v="4"/>
    <x v="2"/>
    <x v="13"/>
    <x v="1"/>
    <n v="2"/>
    <n v="5832"/>
    <n v="6210"/>
    <n v="3924"/>
    <n v="4230"/>
    <n v="12420"/>
    <n v="11664"/>
    <n v="756"/>
    <n v="37.800000000000004"/>
    <n v="718.2"/>
  </r>
  <r>
    <n v="41516"/>
    <x v="1"/>
    <x v="0"/>
    <x v="8"/>
    <x v="0"/>
    <n v="14"/>
    <n v="3546"/>
    <n v="3780"/>
    <n v="61776"/>
    <n v="65880"/>
    <n v="52920"/>
    <n v="49644"/>
    <n v="3276"/>
    <n v="163.80000000000001"/>
    <n v="3112.2"/>
  </r>
  <r>
    <n v="41516"/>
    <x v="9"/>
    <x v="3"/>
    <x v="10"/>
    <x v="0"/>
    <n v="6"/>
    <n v="2034"/>
    <n v="2160"/>
    <n v="8964"/>
    <n v="9540"/>
    <n v="12960"/>
    <n v="12204"/>
    <n v="756"/>
    <n v="37.800000000000004"/>
    <n v="718.2"/>
  </r>
  <r>
    <n v="41517"/>
    <x v="6"/>
    <x v="2"/>
    <x v="0"/>
    <x v="0"/>
    <n v="13"/>
    <n v="2034"/>
    <n v="2160"/>
    <n v="38646"/>
    <n v="41040"/>
    <n v="28080"/>
    <n v="26442"/>
    <n v="1638"/>
    <n v="81.900000000000006"/>
    <n v="1556.1"/>
  </r>
  <r>
    <n v="41517"/>
    <x v="5"/>
    <x v="3"/>
    <x v="4"/>
    <x v="0"/>
    <n v="4"/>
    <n v="3042"/>
    <n v="3240"/>
    <n v="48672"/>
    <n v="51840"/>
    <n v="12960"/>
    <n v="12168"/>
    <n v="792"/>
    <n v="39.6"/>
    <n v="752.4"/>
  </r>
  <r>
    <n v="41517"/>
    <x v="4"/>
    <x v="2"/>
    <x v="16"/>
    <x v="0"/>
    <n v="21"/>
    <n v="3042"/>
    <n v="3240"/>
    <n v="57528"/>
    <n v="61200"/>
    <n v="68040"/>
    <n v="63882"/>
    <n v="4158"/>
    <n v="207.9"/>
    <n v="3950.1"/>
  </r>
  <r>
    <n v="41517"/>
    <x v="8"/>
    <x v="4"/>
    <x v="2"/>
    <x v="0"/>
    <n v="16"/>
    <n v="3726"/>
    <n v="3960"/>
    <n v="11934"/>
    <n v="12690"/>
    <n v="63360"/>
    <n v="59616"/>
    <n v="3744"/>
    <n v="187.20000000000002"/>
    <n v="3556.8"/>
  </r>
  <r>
    <n v="41517"/>
    <x v="0"/>
    <x v="0"/>
    <x v="16"/>
    <x v="0"/>
    <n v="10"/>
    <n v="2196"/>
    <n v="2340"/>
    <n v="20304"/>
    <n v="21600"/>
    <n v="23400"/>
    <n v="21960"/>
    <n v="1440"/>
    <n v="72"/>
    <n v="1368"/>
  </r>
  <r>
    <n v="41518"/>
    <x v="9"/>
    <x v="3"/>
    <x v="15"/>
    <x v="1"/>
    <n v="3"/>
    <n v="4482"/>
    <n v="4770"/>
    <n v="22518"/>
    <n v="24300"/>
    <n v="14310"/>
    <n v="13446"/>
    <n v="864"/>
    <n v="43.2"/>
    <n v="820.8"/>
  </r>
  <r>
    <n v="41518"/>
    <x v="3"/>
    <x v="1"/>
    <x v="8"/>
    <x v="0"/>
    <n v="1"/>
    <n v="5148"/>
    <n v="5490"/>
    <n v="77220"/>
    <n v="82350"/>
    <n v="5490"/>
    <n v="5148"/>
    <n v="342"/>
    <n v="17.100000000000001"/>
    <n v="324.89999999999998"/>
  </r>
  <r>
    <n v="41518"/>
    <x v="5"/>
    <x v="3"/>
    <x v="10"/>
    <x v="0"/>
    <n v="13"/>
    <n v="3978"/>
    <n v="4230"/>
    <n v="89640"/>
    <n v="95400"/>
    <n v="54990"/>
    <n v="51714"/>
    <n v="3276"/>
    <n v="163.80000000000001"/>
    <n v="3112.2"/>
  </r>
  <r>
    <n v="41518"/>
    <x v="1"/>
    <x v="0"/>
    <x v="6"/>
    <x v="0"/>
    <n v="15"/>
    <n v="2106"/>
    <n v="2250"/>
    <n v="3546"/>
    <n v="3780"/>
    <n v="33750"/>
    <n v="31590"/>
    <n v="2160"/>
    <n v="108"/>
    <n v="2052"/>
  </r>
  <r>
    <n v="41518"/>
    <x v="0"/>
    <x v="0"/>
    <x v="7"/>
    <x v="0"/>
    <n v="5"/>
    <n v="3978"/>
    <n v="4230"/>
    <n v="23868"/>
    <n v="25380"/>
    <n v="21150"/>
    <n v="19890"/>
    <n v="1260"/>
    <n v="63"/>
    <n v="1197"/>
  </r>
  <r>
    <n v="41519"/>
    <x v="8"/>
    <x v="4"/>
    <x v="2"/>
    <x v="0"/>
    <n v="25"/>
    <n v="2034"/>
    <n v="2160"/>
    <n v="99450"/>
    <n v="105750"/>
    <n v="54000"/>
    <n v="50850"/>
    <n v="3150"/>
    <n v="157.5"/>
    <n v="2992.5"/>
  </r>
  <r>
    <n v="41519"/>
    <x v="2"/>
    <x v="1"/>
    <x v="12"/>
    <x v="0"/>
    <n v="8"/>
    <n v="2034"/>
    <n v="2160"/>
    <n v="33534"/>
    <n v="35640"/>
    <n v="17280"/>
    <n v="16272"/>
    <n v="1008"/>
    <n v="50.400000000000006"/>
    <n v="957.6"/>
  </r>
  <r>
    <n v="41519"/>
    <x v="8"/>
    <x v="4"/>
    <x v="5"/>
    <x v="0"/>
    <n v="21"/>
    <n v="3582"/>
    <n v="3870"/>
    <n v="110808"/>
    <n v="117990"/>
    <n v="81270"/>
    <n v="75222"/>
    <n v="6048"/>
    <n v="302.40000000000003"/>
    <n v="5745.6"/>
  </r>
  <r>
    <n v="41519"/>
    <x v="3"/>
    <x v="1"/>
    <x v="15"/>
    <x v="1"/>
    <n v="16"/>
    <n v="3978"/>
    <n v="4230"/>
    <n v="180144"/>
    <n v="194400"/>
    <n v="67680"/>
    <n v="63648"/>
    <n v="4032"/>
    <n v="201.60000000000002"/>
    <n v="3830.4"/>
  </r>
  <r>
    <n v="41519"/>
    <x v="7"/>
    <x v="4"/>
    <x v="12"/>
    <x v="0"/>
    <n v="23"/>
    <n v="2196"/>
    <n v="2340"/>
    <n v="85698"/>
    <n v="91080"/>
    <n v="53820"/>
    <n v="50508"/>
    <n v="3312"/>
    <n v="165.60000000000002"/>
    <n v="3146.4"/>
  </r>
  <r>
    <n v="41520"/>
    <x v="5"/>
    <x v="3"/>
    <x v="5"/>
    <x v="0"/>
    <n v="22"/>
    <n v="3978"/>
    <n v="4230"/>
    <n v="34992"/>
    <n v="37260"/>
    <n v="93060"/>
    <n v="87516"/>
    <n v="5544"/>
    <n v="277.2"/>
    <n v="5266.8"/>
  </r>
  <r>
    <n v="41520"/>
    <x v="2"/>
    <x v="1"/>
    <x v="2"/>
    <x v="0"/>
    <n v="13"/>
    <n v="3978"/>
    <n v="4230"/>
    <n v="27846"/>
    <n v="29610"/>
    <n v="54990"/>
    <n v="51714"/>
    <n v="3276"/>
    <n v="163.80000000000001"/>
    <n v="3112.2"/>
  </r>
  <r>
    <n v="41520"/>
    <x v="1"/>
    <x v="0"/>
    <x v="16"/>
    <x v="0"/>
    <n v="27"/>
    <n v="3042"/>
    <n v="3240"/>
    <n v="23688"/>
    <n v="25200"/>
    <n v="87480"/>
    <n v="82134"/>
    <n v="5346"/>
    <n v="267.3"/>
    <n v="5078.7"/>
  </r>
  <r>
    <n v="41521"/>
    <x v="3"/>
    <x v="1"/>
    <x v="8"/>
    <x v="0"/>
    <n v="27"/>
    <n v="3978"/>
    <n v="4230"/>
    <n v="25740"/>
    <n v="27450"/>
    <n v="114210"/>
    <n v="107406"/>
    <n v="6804"/>
    <n v="340.20000000000005"/>
    <n v="6463.8"/>
  </r>
  <r>
    <n v="41521"/>
    <x v="3"/>
    <x v="1"/>
    <x v="6"/>
    <x v="0"/>
    <n v="27"/>
    <n v="3978"/>
    <n v="4230"/>
    <n v="39006"/>
    <n v="41580"/>
    <n v="114210"/>
    <n v="107406"/>
    <n v="6804"/>
    <n v="340.20000000000005"/>
    <n v="6463.8"/>
  </r>
  <r>
    <n v="41522"/>
    <x v="5"/>
    <x v="3"/>
    <x v="4"/>
    <x v="0"/>
    <n v="27"/>
    <n v="5832"/>
    <n v="6210"/>
    <n v="6084"/>
    <n v="6480"/>
    <n v="167670"/>
    <n v="157464"/>
    <n v="10206"/>
    <n v="510.3"/>
    <n v="9695.7000000000007"/>
  </r>
  <r>
    <n v="41522"/>
    <x v="2"/>
    <x v="1"/>
    <x v="0"/>
    <x v="0"/>
    <n v="27"/>
    <n v="2196"/>
    <n v="2340"/>
    <n v="26442"/>
    <n v="28080"/>
    <n v="63180"/>
    <n v="59292"/>
    <n v="3888"/>
    <n v="194.4"/>
    <n v="3693.6"/>
  </r>
  <r>
    <n v="41522"/>
    <x v="7"/>
    <x v="4"/>
    <x v="3"/>
    <x v="0"/>
    <n v="27"/>
    <n v="3546"/>
    <n v="3780"/>
    <n v="54900"/>
    <n v="58500"/>
    <n v="102060"/>
    <n v="95742"/>
    <n v="6318"/>
    <n v="315.90000000000003"/>
    <n v="6002.1"/>
  </r>
  <r>
    <n v="41522"/>
    <x v="6"/>
    <x v="2"/>
    <x v="14"/>
    <x v="0"/>
    <n v="12"/>
    <n v="3582"/>
    <n v="3870"/>
    <n v="59040"/>
    <n v="63000"/>
    <n v="46440"/>
    <n v="42984"/>
    <n v="3456"/>
    <n v="172.8"/>
    <n v="3283.2"/>
  </r>
  <r>
    <n v="41522"/>
    <x v="9"/>
    <x v="3"/>
    <x v="4"/>
    <x v="0"/>
    <n v="18"/>
    <n v="3978"/>
    <n v="4230"/>
    <n v="45630"/>
    <n v="48600"/>
    <n v="76140"/>
    <n v="71604"/>
    <n v="4536"/>
    <n v="226.8"/>
    <n v="4309.2"/>
  </r>
  <r>
    <n v="41523"/>
    <x v="0"/>
    <x v="0"/>
    <x v="1"/>
    <x v="1"/>
    <n v="8"/>
    <n v="3978"/>
    <n v="4230"/>
    <n v="75222"/>
    <n v="81270"/>
    <n v="33840"/>
    <n v="31824"/>
    <n v="2016"/>
    <n v="100.80000000000001"/>
    <n v="1915.2"/>
  </r>
  <r>
    <n v="41523"/>
    <x v="8"/>
    <x v="4"/>
    <x v="9"/>
    <x v="0"/>
    <n v="21"/>
    <n v="2034"/>
    <n v="2160"/>
    <n v="4212"/>
    <n v="4500"/>
    <n v="45360"/>
    <n v="42714"/>
    <n v="2646"/>
    <n v="132.30000000000001"/>
    <n v="2513.6999999999998"/>
  </r>
  <r>
    <n v="41524"/>
    <x v="4"/>
    <x v="2"/>
    <x v="16"/>
    <x v="0"/>
    <n v="25"/>
    <n v="3042"/>
    <n v="3240"/>
    <n v="6768"/>
    <n v="7200"/>
    <n v="81000"/>
    <n v="76050"/>
    <n v="4950"/>
    <n v="247.5"/>
    <n v="4702.5"/>
  </r>
  <r>
    <n v="41525"/>
    <x v="9"/>
    <x v="3"/>
    <x v="11"/>
    <x v="0"/>
    <n v="12"/>
    <n v="5148"/>
    <n v="5490"/>
    <n v="49644"/>
    <n v="52920"/>
    <n v="65880"/>
    <n v="61776"/>
    <n v="4104"/>
    <n v="205.20000000000002"/>
    <n v="3898.8"/>
  </r>
  <r>
    <n v="41525"/>
    <x v="2"/>
    <x v="1"/>
    <x v="3"/>
    <x v="0"/>
    <n v="9"/>
    <n v="2106"/>
    <n v="2250"/>
    <n v="17568"/>
    <n v="18720"/>
    <n v="20250"/>
    <n v="18954"/>
    <n v="1296"/>
    <n v="64.8"/>
    <n v="1231.2"/>
  </r>
  <r>
    <n v="41526"/>
    <x v="5"/>
    <x v="3"/>
    <x v="9"/>
    <x v="0"/>
    <n v="23"/>
    <n v="4482"/>
    <n v="4770"/>
    <n v="21060"/>
    <n v="22500"/>
    <n v="109710"/>
    <n v="103086"/>
    <n v="6624"/>
    <n v="331.20000000000005"/>
    <n v="6292.8"/>
  </r>
  <r>
    <n v="41526"/>
    <x v="3"/>
    <x v="1"/>
    <x v="11"/>
    <x v="0"/>
    <n v="23"/>
    <n v="3546"/>
    <n v="3780"/>
    <n v="31914"/>
    <n v="34020"/>
    <n v="86940"/>
    <n v="81558"/>
    <n v="5382"/>
    <n v="269.10000000000002"/>
    <n v="5112.8999999999996"/>
  </r>
  <r>
    <n v="41526"/>
    <x v="4"/>
    <x v="2"/>
    <x v="10"/>
    <x v="0"/>
    <n v="20"/>
    <n v="4482"/>
    <n v="4770"/>
    <n v="85158"/>
    <n v="90630"/>
    <n v="95400"/>
    <n v="89640"/>
    <n v="5760"/>
    <n v="288"/>
    <n v="5472"/>
  </r>
  <r>
    <n v="41527"/>
    <x v="7"/>
    <x v="4"/>
    <x v="12"/>
    <x v="0"/>
    <n v="25"/>
    <n v="4482"/>
    <n v="4770"/>
    <n v="89424"/>
    <n v="95040"/>
    <n v="119250"/>
    <n v="112050"/>
    <n v="7200"/>
    <n v="360"/>
    <n v="6840"/>
  </r>
  <r>
    <n v="41527"/>
    <x v="3"/>
    <x v="1"/>
    <x v="9"/>
    <x v="0"/>
    <n v="4"/>
    <n v="2034"/>
    <n v="2160"/>
    <n v="40014"/>
    <n v="42750"/>
    <n v="8640"/>
    <n v="8136"/>
    <n v="504"/>
    <n v="25.200000000000003"/>
    <n v="478.8"/>
  </r>
  <r>
    <n v="41527"/>
    <x v="1"/>
    <x v="0"/>
    <x v="6"/>
    <x v="0"/>
    <n v="24"/>
    <n v="3978"/>
    <n v="4230"/>
    <n v="31914"/>
    <n v="34020"/>
    <n v="101520"/>
    <n v="95472"/>
    <n v="6048"/>
    <n v="302.40000000000003"/>
    <n v="5745.6"/>
  </r>
  <r>
    <n v="41527"/>
    <x v="6"/>
    <x v="2"/>
    <x v="14"/>
    <x v="0"/>
    <n v="24"/>
    <n v="5832"/>
    <n v="6210"/>
    <n v="8856"/>
    <n v="9450"/>
    <n v="149040"/>
    <n v="139968"/>
    <n v="9072"/>
    <n v="453.6"/>
    <n v="8618.4"/>
  </r>
  <r>
    <n v="41527"/>
    <x v="3"/>
    <x v="1"/>
    <x v="14"/>
    <x v="0"/>
    <n v="16"/>
    <n v="3978"/>
    <n v="4230"/>
    <n v="53136"/>
    <n v="56700"/>
    <n v="67680"/>
    <n v="63648"/>
    <n v="4032"/>
    <n v="201.60000000000002"/>
    <n v="3830.4"/>
  </r>
  <r>
    <n v="41527"/>
    <x v="0"/>
    <x v="0"/>
    <x v="14"/>
    <x v="0"/>
    <n v="6"/>
    <n v="3978"/>
    <n v="4230"/>
    <n v="64944"/>
    <n v="69300"/>
    <n v="25380"/>
    <n v="23868"/>
    <n v="1512"/>
    <n v="75.600000000000009"/>
    <n v="1436.4"/>
  </r>
  <r>
    <n v="41528"/>
    <x v="7"/>
    <x v="4"/>
    <x v="13"/>
    <x v="1"/>
    <n v="4"/>
    <n v="5148"/>
    <n v="5490"/>
    <n v="98100"/>
    <n v="105750"/>
    <n v="21960"/>
    <n v="20592"/>
    <n v="1368"/>
    <n v="68.400000000000006"/>
    <n v="1299.5999999999999"/>
  </r>
  <r>
    <n v="41529"/>
    <x v="8"/>
    <x v="4"/>
    <x v="16"/>
    <x v="0"/>
    <n v="24"/>
    <n v="5832"/>
    <n v="6210"/>
    <n v="81216"/>
    <n v="86400"/>
    <n v="149040"/>
    <n v="139968"/>
    <n v="9072"/>
    <n v="453.6"/>
    <n v="8618.4"/>
  </r>
  <r>
    <n v="41529"/>
    <x v="1"/>
    <x v="0"/>
    <x v="9"/>
    <x v="0"/>
    <n v="21"/>
    <n v="2034"/>
    <n v="2160"/>
    <n v="6318"/>
    <n v="6750"/>
    <n v="45360"/>
    <n v="42714"/>
    <n v="2646"/>
    <n v="132.30000000000001"/>
    <n v="2513.6999999999998"/>
  </r>
  <r>
    <n v="41530"/>
    <x v="0"/>
    <x v="0"/>
    <x v="15"/>
    <x v="1"/>
    <n v="13"/>
    <n v="5832"/>
    <n v="6210"/>
    <n v="75060"/>
    <n v="81000"/>
    <n v="80730"/>
    <n v="75816"/>
    <n v="4914"/>
    <n v="245.70000000000002"/>
    <n v="4668.3"/>
  </r>
  <r>
    <n v="41530"/>
    <x v="9"/>
    <x v="3"/>
    <x v="3"/>
    <x v="0"/>
    <n v="2"/>
    <n v="3546"/>
    <n v="3780"/>
    <n v="2196"/>
    <n v="2340"/>
    <n v="7560"/>
    <n v="7092"/>
    <n v="468"/>
    <n v="23.400000000000002"/>
    <n v="444.6"/>
  </r>
  <r>
    <n v="41531"/>
    <x v="0"/>
    <x v="0"/>
    <x v="7"/>
    <x v="0"/>
    <n v="20"/>
    <n v="3726"/>
    <n v="3960"/>
    <n v="55692"/>
    <n v="59220"/>
    <n v="79200"/>
    <n v="74520"/>
    <n v="4680"/>
    <n v="234"/>
    <n v="4446"/>
  </r>
  <r>
    <n v="41531"/>
    <x v="6"/>
    <x v="2"/>
    <x v="10"/>
    <x v="0"/>
    <n v="21"/>
    <n v="3978"/>
    <n v="4230"/>
    <n v="31374"/>
    <n v="33390"/>
    <n v="88830"/>
    <n v="83538"/>
    <n v="5292"/>
    <n v="264.60000000000002"/>
    <n v="5027.3999999999996"/>
  </r>
  <r>
    <n v="41531"/>
    <x v="5"/>
    <x v="3"/>
    <x v="3"/>
    <x v="0"/>
    <n v="12"/>
    <n v="3042"/>
    <n v="3240"/>
    <n v="4392"/>
    <n v="4680"/>
    <n v="38880"/>
    <n v="36504"/>
    <n v="2376"/>
    <n v="118.80000000000001"/>
    <n v="2257.1999999999998"/>
  </r>
  <r>
    <n v="41531"/>
    <x v="4"/>
    <x v="2"/>
    <x v="1"/>
    <x v="1"/>
    <n v="23"/>
    <n v="3546"/>
    <n v="3780"/>
    <n v="89550"/>
    <n v="96750"/>
    <n v="86940"/>
    <n v="81558"/>
    <n v="5382"/>
    <n v="269.10000000000002"/>
    <n v="5112.8999999999996"/>
  </r>
  <r>
    <n v="41531"/>
    <x v="4"/>
    <x v="2"/>
    <x v="15"/>
    <x v="1"/>
    <n v="23"/>
    <n v="4482"/>
    <n v="4770"/>
    <n v="67554"/>
    <n v="72900"/>
    <n v="109710"/>
    <n v="103086"/>
    <n v="6624"/>
    <n v="331.20000000000005"/>
    <n v="6292.8"/>
  </r>
  <r>
    <n v="41531"/>
    <x v="0"/>
    <x v="0"/>
    <x v="16"/>
    <x v="0"/>
    <n v="24"/>
    <n v="3924"/>
    <n v="4230"/>
    <n v="3384"/>
    <n v="3600"/>
    <n v="101520"/>
    <n v="94176"/>
    <n v="7344"/>
    <n v="367.20000000000005"/>
    <n v="6976.8"/>
  </r>
  <r>
    <n v="41532"/>
    <x v="2"/>
    <x v="1"/>
    <x v="13"/>
    <x v="1"/>
    <n v="25"/>
    <n v="2952"/>
    <n v="3150"/>
    <n v="39240"/>
    <n v="42300"/>
    <n v="78750"/>
    <n v="73800"/>
    <n v="4950"/>
    <n v="247.5"/>
    <n v="4702.5"/>
  </r>
  <r>
    <n v="41532"/>
    <x v="4"/>
    <x v="2"/>
    <x v="12"/>
    <x v="0"/>
    <n v="17"/>
    <n v="3726"/>
    <n v="3960"/>
    <n v="85698"/>
    <n v="91080"/>
    <n v="67320"/>
    <n v="63342"/>
    <n v="3978"/>
    <n v="198.9"/>
    <n v="3779.1"/>
  </r>
  <r>
    <n v="41532"/>
    <x v="7"/>
    <x v="4"/>
    <x v="15"/>
    <x v="1"/>
    <n v="21"/>
    <n v="3978"/>
    <n v="4230"/>
    <n v="142614"/>
    <n v="153900"/>
    <n v="88830"/>
    <n v="83538"/>
    <n v="5292"/>
    <n v="264.60000000000002"/>
    <n v="5027.3999999999996"/>
  </r>
  <r>
    <n v="41532"/>
    <x v="4"/>
    <x v="2"/>
    <x v="10"/>
    <x v="0"/>
    <n v="9"/>
    <n v="3726"/>
    <n v="3960"/>
    <n v="13446"/>
    <n v="14310"/>
    <n v="35640"/>
    <n v="33534"/>
    <n v="2106"/>
    <n v="105.30000000000001"/>
    <n v="2000.7"/>
  </r>
  <r>
    <n v="41532"/>
    <x v="6"/>
    <x v="2"/>
    <x v="2"/>
    <x v="0"/>
    <n v="11"/>
    <n v="4482"/>
    <n v="4770"/>
    <n v="59670"/>
    <n v="63450"/>
    <n v="52470"/>
    <n v="49302"/>
    <n v="3168"/>
    <n v="158.4"/>
    <n v="3009.6"/>
  </r>
  <r>
    <n v="41533"/>
    <x v="0"/>
    <x v="0"/>
    <x v="5"/>
    <x v="0"/>
    <n v="4"/>
    <n v="3582"/>
    <n v="3870"/>
    <n v="75816"/>
    <n v="80730"/>
    <n v="15480"/>
    <n v="14328"/>
    <n v="1152"/>
    <n v="57.6"/>
    <n v="1094.4000000000001"/>
  </r>
  <r>
    <n v="41533"/>
    <x v="3"/>
    <x v="1"/>
    <x v="6"/>
    <x v="0"/>
    <n v="22"/>
    <n v="4482"/>
    <n v="4770"/>
    <n v="46098"/>
    <n v="49140"/>
    <n v="104940"/>
    <n v="98604"/>
    <n v="6336"/>
    <n v="316.8"/>
    <n v="6019.2"/>
  </r>
  <r>
    <n v="41533"/>
    <x v="7"/>
    <x v="4"/>
    <x v="3"/>
    <x v="0"/>
    <n v="15"/>
    <n v="3924"/>
    <n v="4230"/>
    <n v="13176"/>
    <n v="14040"/>
    <n v="63450"/>
    <n v="58860"/>
    <n v="4590"/>
    <n v="229.5"/>
    <n v="4360.5"/>
  </r>
  <r>
    <n v="41534"/>
    <x v="6"/>
    <x v="2"/>
    <x v="14"/>
    <x v="0"/>
    <n v="23"/>
    <n v="7506"/>
    <n v="8100"/>
    <n v="59040"/>
    <n v="63000"/>
    <n v="186300"/>
    <n v="172638"/>
    <n v="13662"/>
    <n v="683.1"/>
    <n v="12978.9"/>
  </r>
  <r>
    <n v="41534"/>
    <x v="0"/>
    <x v="0"/>
    <x v="3"/>
    <x v="0"/>
    <n v="9"/>
    <n v="3546"/>
    <n v="3780"/>
    <n v="6588"/>
    <n v="7020"/>
    <n v="34020"/>
    <n v="31914"/>
    <n v="2106"/>
    <n v="105.30000000000001"/>
    <n v="2000.7"/>
  </r>
  <r>
    <n v="41534"/>
    <x v="0"/>
    <x v="0"/>
    <x v="2"/>
    <x v="0"/>
    <n v="7"/>
    <n v="3042"/>
    <n v="3240"/>
    <n v="99450"/>
    <n v="105750"/>
    <n v="22680"/>
    <n v="21294"/>
    <n v="1386"/>
    <n v="69.3"/>
    <n v="1316.7"/>
  </r>
  <r>
    <n v="41534"/>
    <x v="8"/>
    <x v="4"/>
    <x v="4"/>
    <x v="0"/>
    <n v="25"/>
    <n v="3042"/>
    <n v="3240"/>
    <n v="3042"/>
    <n v="3240"/>
    <n v="81000"/>
    <n v="76050"/>
    <n v="4950"/>
    <n v="247.5"/>
    <n v="4702.5"/>
  </r>
  <r>
    <n v="41535"/>
    <x v="8"/>
    <x v="4"/>
    <x v="3"/>
    <x v="0"/>
    <n v="10"/>
    <n v="3978"/>
    <n v="4230"/>
    <n v="15372"/>
    <n v="16380"/>
    <n v="42300"/>
    <n v="39780"/>
    <n v="2520"/>
    <n v="126"/>
    <n v="2394"/>
  </r>
  <r>
    <n v="41535"/>
    <x v="5"/>
    <x v="3"/>
    <x v="11"/>
    <x v="0"/>
    <n v="8"/>
    <n v="5148"/>
    <n v="5490"/>
    <n v="60282"/>
    <n v="64260"/>
    <n v="43920"/>
    <n v="41184"/>
    <n v="2736"/>
    <n v="136.80000000000001"/>
    <n v="2599.1999999999998"/>
  </r>
  <r>
    <n v="41536"/>
    <x v="0"/>
    <x v="0"/>
    <x v="6"/>
    <x v="0"/>
    <n v="18"/>
    <n v="3042"/>
    <n v="3240"/>
    <n v="74466"/>
    <n v="79380"/>
    <n v="58320"/>
    <n v="54756"/>
    <n v="3564"/>
    <n v="178.20000000000002"/>
    <n v="3385.8"/>
  </r>
  <r>
    <n v="41536"/>
    <x v="9"/>
    <x v="3"/>
    <x v="1"/>
    <x v="1"/>
    <n v="8"/>
    <n v="5148"/>
    <n v="5490"/>
    <n v="35820"/>
    <n v="38700"/>
    <n v="43920"/>
    <n v="41184"/>
    <n v="2736"/>
    <n v="136.80000000000001"/>
    <n v="2599.1999999999998"/>
  </r>
  <r>
    <n v="41536"/>
    <x v="3"/>
    <x v="1"/>
    <x v="10"/>
    <x v="0"/>
    <n v="25"/>
    <n v="7506"/>
    <n v="8100"/>
    <n v="13446"/>
    <n v="14310"/>
    <n v="202500"/>
    <n v="187650"/>
    <n v="14850"/>
    <n v="742.5"/>
    <n v="14107.5"/>
  </r>
  <r>
    <n v="41536"/>
    <x v="4"/>
    <x v="2"/>
    <x v="9"/>
    <x v="0"/>
    <n v="7"/>
    <n v="3042"/>
    <n v="3240"/>
    <n v="37908"/>
    <n v="40500"/>
    <n v="22680"/>
    <n v="21294"/>
    <n v="1386"/>
    <n v="69.3"/>
    <n v="1316.7"/>
  </r>
  <r>
    <n v="41537"/>
    <x v="9"/>
    <x v="3"/>
    <x v="11"/>
    <x v="0"/>
    <n v="17"/>
    <n v="3978"/>
    <n v="4230"/>
    <n v="39006"/>
    <n v="41580"/>
    <n v="71910"/>
    <n v="67626"/>
    <n v="4284"/>
    <n v="214.20000000000002"/>
    <n v="4069.8"/>
  </r>
  <r>
    <n v="41537"/>
    <x v="9"/>
    <x v="3"/>
    <x v="0"/>
    <x v="0"/>
    <n v="3"/>
    <n v="2952"/>
    <n v="3150"/>
    <n v="44748"/>
    <n v="47520"/>
    <n v="9450"/>
    <n v="8856"/>
    <n v="594"/>
    <n v="29.700000000000003"/>
    <n v="564.29999999999995"/>
  </r>
  <r>
    <n v="41537"/>
    <x v="4"/>
    <x v="2"/>
    <x v="0"/>
    <x v="0"/>
    <n v="13"/>
    <n v="2034"/>
    <n v="2160"/>
    <n v="24408"/>
    <n v="25920"/>
    <n v="28080"/>
    <n v="26442"/>
    <n v="1638"/>
    <n v="81.900000000000006"/>
    <n v="1556.1"/>
  </r>
  <r>
    <n v="41538"/>
    <x v="5"/>
    <x v="3"/>
    <x v="3"/>
    <x v="0"/>
    <n v="17"/>
    <n v="3582"/>
    <n v="3870"/>
    <n v="21960"/>
    <n v="23400"/>
    <n v="65790"/>
    <n v="60894"/>
    <n v="4896"/>
    <n v="244.8"/>
    <n v="4651.2"/>
  </r>
  <r>
    <n v="41538"/>
    <x v="3"/>
    <x v="1"/>
    <x v="5"/>
    <x v="0"/>
    <n v="22"/>
    <n v="3978"/>
    <n v="4230"/>
    <n v="11664"/>
    <n v="12420"/>
    <n v="93060"/>
    <n v="87516"/>
    <n v="5544"/>
    <n v="277.2"/>
    <n v="5266.8"/>
  </r>
  <r>
    <n v="41538"/>
    <x v="1"/>
    <x v="0"/>
    <x v="3"/>
    <x v="0"/>
    <n v="23"/>
    <n v="2196"/>
    <n v="2340"/>
    <n v="13176"/>
    <n v="14040"/>
    <n v="53820"/>
    <n v="50508"/>
    <n v="3312"/>
    <n v="165.60000000000002"/>
    <n v="3146.4"/>
  </r>
  <r>
    <n v="41538"/>
    <x v="1"/>
    <x v="0"/>
    <x v="14"/>
    <x v="0"/>
    <n v="1"/>
    <n v="2034"/>
    <n v="2160"/>
    <n v="5904"/>
    <n v="6300"/>
    <n v="2160"/>
    <n v="2034"/>
    <n v="126"/>
    <n v="6.3000000000000007"/>
    <n v="119.7"/>
  </r>
  <r>
    <n v="41538"/>
    <x v="9"/>
    <x v="3"/>
    <x v="2"/>
    <x v="0"/>
    <n v="25"/>
    <n v="5148"/>
    <n v="5490"/>
    <n v="91494"/>
    <n v="97290"/>
    <n v="137250"/>
    <n v="128700"/>
    <n v="8550"/>
    <n v="427.5"/>
    <n v="8122.5"/>
  </r>
  <r>
    <n v="41538"/>
    <x v="5"/>
    <x v="3"/>
    <x v="10"/>
    <x v="0"/>
    <n v="22"/>
    <n v="3384"/>
    <n v="3600"/>
    <n v="89640"/>
    <n v="95400"/>
    <n v="79200"/>
    <n v="74448"/>
    <n v="4752"/>
    <n v="237.60000000000002"/>
    <n v="4514.3999999999996"/>
  </r>
  <r>
    <n v="41538"/>
    <x v="2"/>
    <x v="1"/>
    <x v="5"/>
    <x v="0"/>
    <n v="2"/>
    <n v="3978"/>
    <n v="4230"/>
    <n v="29160"/>
    <n v="31050"/>
    <n v="8460"/>
    <n v="7956"/>
    <n v="504"/>
    <n v="25.200000000000003"/>
    <n v="478.8"/>
  </r>
  <r>
    <n v="41539"/>
    <x v="9"/>
    <x v="3"/>
    <x v="14"/>
    <x v="0"/>
    <n v="11"/>
    <n v="3582"/>
    <n v="3870"/>
    <n v="8856"/>
    <n v="9450"/>
    <n v="42570"/>
    <n v="39402"/>
    <n v="3168"/>
    <n v="158.4"/>
    <n v="3009.6"/>
  </r>
  <r>
    <n v="41539"/>
    <x v="3"/>
    <x v="1"/>
    <x v="5"/>
    <x v="0"/>
    <n v="11"/>
    <n v="3546"/>
    <n v="3780"/>
    <n v="134136"/>
    <n v="142830"/>
    <n v="41580"/>
    <n v="39006"/>
    <n v="2574"/>
    <n v="128.70000000000002"/>
    <n v="2445.3000000000002"/>
  </r>
  <r>
    <n v="41540"/>
    <x v="3"/>
    <x v="1"/>
    <x v="8"/>
    <x v="0"/>
    <n v="1"/>
    <n v="7506"/>
    <n v="8100"/>
    <n v="102960"/>
    <n v="109800"/>
    <n v="8100"/>
    <n v="7506"/>
    <n v="594"/>
    <n v="29.700000000000003"/>
    <n v="564.29999999999995"/>
  </r>
  <r>
    <n v="41540"/>
    <x v="0"/>
    <x v="0"/>
    <x v="2"/>
    <x v="0"/>
    <n v="14"/>
    <n v="3978"/>
    <n v="4230"/>
    <n v="35802"/>
    <n v="38070"/>
    <n v="59220"/>
    <n v="55692"/>
    <n v="3528"/>
    <n v="176.4"/>
    <n v="3351.6"/>
  </r>
  <r>
    <n v="41540"/>
    <x v="6"/>
    <x v="2"/>
    <x v="11"/>
    <x v="0"/>
    <n v="11"/>
    <n v="2034"/>
    <n v="2160"/>
    <n v="42552"/>
    <n v="45360"/>
    <n v="23760"/>
    <n v="22374"/>
    <n v="1386"/>
    <n v="69.3"/>
    <n v="1316.7"/>
  </r>
  <r>
    <n v="41540"/>
    <x v="8"/>
    <x v="4"/>
    <x v="1"/>
    <x v="1"/>
    <n v="8"/>
    <n v="2952"/>
    <n v="3150"/>
    <n v="3582"/>
    <n v="3870"/>
    <n v="25200"/>
    <n v="23616"/>
    <n v="1584"/>
    <n v="79.2"/>
    <n v="1504.8"/>
  </r>
  <r>
    <n v="41540"/>
    <x v="7"/>
    <x v="4"/>
    <x v="4"/>
    <x v="0"/>
    <n v="1"/>
    <n v="3546"/>
    <n v="3780"/>
    <n v="48672"/>
    <n v="51840"/>
    <n v="3780"/>
    <n v="3546"/>
    <n v="234"/>
    <n v="11.700000000000001"/>
    <n v="222.3"/>
  </r>
  <r>
    <n v="41541"/>
    <x v="2"/>
    <x v="1"/>
    <x v="2"/>
    <x v="0"/>
    <n v="24"/>
    <n v="3546"/>
    <n v="3780"/>
    <n v="91494"/>
    <n v="97290"/>
    <n v="90720"/>
    <n v="85104"/>
    <n v="5616"/>
    <n v="280.8"/>
    <n v="5335.2"/>
  </r>
  <r>
    <n v="41541"/>
    <x v="5"/>
    <x v="3"/>
    <x v="0"/>
    <x v="0"/>
    <n v="15"/>
    <n v="3978"/>
    <n v="4230"/>
    <n v="14238"/>
    <n v="15120"/>
    <n v="63450"/>
    <n v="59670"/>
    <n v="3780"/>
    <n v="189"/>
    <n v="3591"/>
  </r>
  <r>
    <n v="41541"/>
    <x v="3"/>
    <x v="1"/>
    <x v="2"/>
    <x v="0"/>
    <n v="20"/>
    <n v="3546"/>
    <n v="3780"/>
    <n v="15912"/>
    <n v="16920"/>
    <n v="75600"/>
    <n v="70920"/>
    <n v="4680"/>
    <n v="234"/>
    <n v="4446"/>
  </r>
  <r>
    <n v="41541"/>
    <x v="1"/>
    <x v="0"/>
    <x v="13"/>
    <x v="1"/>
    <n v="1"/>
    <n v="5148"/>
    <n v="5490"/>
    <n v="23544"/>
    <n v="25380"/>
    <n v="5490"/>
    <n v="5148"/>
    <n v="342"/>
    <n v="17.100000000000001"/>
    <n v="324.89999999999998"/>
  </r>
  <r>
    <n v="41541"/>
    <x v="2"/>
    <x v="1"/>
    <x v="12"/>
    <x v="0"/>
    <n v="5"/>
    <n v="2196"/>
    <n v="2340"/>
    <n v="70794"/>
    <n v="75240"/>
    <n v="11700"/>
    <n v="10980"/>
    <n v="720"/>
    <n v="36"/>
    <n v="684"/>
  </r>
  <r>
    <n v="41541"/>
    <x v="1"/>
    <x v="0"/>
    <x v="2"/>
    <x v="0"/>
    <n v="2"/>
    <n v="3924"/>
    <n v="4230"/>
    <n v="87516"/>
    <n v="93060"/>
    <n v="8460"/>
    <n v="7848"/>
    <n v="612"/>
    <n v="30.6"/>
    <n v="581.4"/>
  </r>
  <r>
    <n v="41542"/>
    <x v="4"/>
    <x v="2"/>
    <x v="1"/>
    <x v="1"/>
    <n v="15"/>
    <n v="3978"/>
    <n v="4230"/>
    <n v="50148"/>
    <n v="54180"/>
    <n v="63450"/>
    <n v="59670"/>
    <n v="3780"/>
    <n v="189"/>
    <n v="3591"/>
  </r>
  <r>
    <n v="41542"/>
    <x v="8"/>
    <x v="4"/>
    <x v="6"/>
    <x v="0"/>
    <n v="24"/>
    <n v="2106"/>
    <n v="2250"/>
    <n v="81558"/>
    <n v="86940"/>
    <n v="54000"/>
    <n v="50544"/>
    <n v="3456"/>
    <n v="172.8"/>
    <n v="3283.2"/>
  </r>
  <r>
    <n v="41543"/>
    <x v="9"/>
    <x v="3"/>
    <x v="2"/>
    <x v="0"/>
    <n v="23"/>
    <n v="5148"/>
    <n v="5490"/>
    <n v="35802"/>
    <n v="38070"/>
    <n v="126270"/>
    <n v="118404"/>
    <n v="7866"/>
    <n v="393.3"/>
    <n v="7472.7"/>
  </r>
  <r>
    <n v="41543"/>
    <x v="6"/>
    <x v="2"/>
    <x v="2"/>
    <x v="0"/>
    <n v="20"/>
    <n v="3546"/>
    <n v="3780"/>
    <n v="35802"/>
    <n v="38070"/>
    <n v="75600"/>
    <n v="70920"/>
    <n v="4680"/>
    <n v="234"/>
    <n v="4446"/>
  </r>
  <r>
    <n v="41543"/>
    <x v="6"/>
    <x v="2"/>
    <x v="11"/>
    <x v="0"/>
    <n v="23"/>
    <n v="3546"/>
    <n v="3780"/>
    <n v="56736"/>
    <n v="60480"/>
    <n v="86940"/>
    <n v="81558"/>
    <n v="5382"/>
    <n v="269.10000000000002"/>
    <n v="5112.8999999999996"/>
  </r>
  <r>
    <n v="41543"/>
    <x v="0"/>
    <x v="0"/>
    <x v="2"/>
    <x v="0"/>
    <n v="22"/>
    <n v="5148"/>
    <n v="5490"/>
    <n v="27846"/>
    <n v="29610"/>
    <n v="120780"/>
    <n v="113256"/>
    <n v="7524"/>
    <n v="376.20000000000005"/>
    <n v="7147.8"/>
  </r>
  <r>
    <n v="41544"/>
    <x v="8"/>
    <x v="4"/>
    <x v="7"/>
    <x v="0"/>
    <n v="10"/>
    <n v="3384"/>
    <n v="3600"/>
    <n v="99450"/>
    <n v="105750"/>
    <n v="36000"/>
    <n v="33840"/>
    <n v="2160"/>
    <n v="108"/>
    <n v="2052"/>
  </r>
  <r>
    <n v="41544"/>
    <x v="7"/>
    <x v="4"/>
    <x v="8"/>
    <x v="0"/>
    <n v="5"/>
    <n v="3042"/>
    <n v="3240"/>
    <n v="72072"/>
    <n v="76860"/>
    <n v="16200"/>
    <n v="15210"/>
    <n v="990"/>
    <n v="49.5"/>
    <n v="940.5"/>
  </r>
  <r>
    <n v="41545"/>
    <x v="7"/>
    <x v="4"/>
    <x v="6"/>
    <x v="0"/>
    <n v="12"/>
    <n v="3978"/>
    <n v="4230"/>
    <n v="49644"/>
    <n v="52920"/>
    <n v="50760"/>
    <n v="47736"/>
    <n v="3024"/>
    <n v="151.20000000000002"/>
    <n v="2872.8"/>
  </r>
  <r>
    <n v="41545"/>
    <x v="1"/>
    <x v="0"/>
    <x v="14"/>
    <x v="0"/>
    <n v="19"/>
    <n v="3978"/>
    <n v="4230"/>
    <n v="70848"/>
    <n v="75600"/>
    <n v="80370"/>
    <n v="75582"/>
    <n v="4788"/>
    <n v="239.4"/>
    <n v="4548.6000000000004"/>
  </r>
  <r>
    <n v="41546"/>
    <x v="2"/>
    <x v="1"/>
    <x v="3"/>
    <x v="0"/>
    <n v="18"/>
    <n v="3924"/>
    <n v="4230"/>
    <n v="21960"/>
    <n v="23400"/>
    <n v="76140"/>
    <n v="70632"/>
    <n v="5508"/>
    <n v="275.40000000000003"/>
    <n v="5232.6000000000004"/>
  </r>
  <r>
    <n v="41546"/>
    <x v="1"/>
    <x v="0"/>
    <x v="8"/>
    <x v="0"/>
    <n v="1"/>
    <n v="2952"/>
    <n v="3150"/>
    <n v="20592"/>
    <n v="21960"/>
    <n v="3150"/>
    <n v="2952"/>
    <n v="198"/>
    <n v="9.9"/>
    <n v="188.1"/>
  </r>
  <r>
    <n v="41546"/>
    <x v="3"/>
    <x v="1"/>
    <x v="3"/>
    <x v="0"/>
    <n v="15"/>
    <n v="3042"/>
    <n v="3240"/>
    <n v="2196"/>
    <n v="2340"/>
    <n v="48600"/>
    <n v="45630"/>
    <n v="2970"/>
    <n v="148.5"/>
    <n v="2821.5"/>
  </r>
  <r>
    <n v="41546"/>
    <x v="3"/>
    <x v="1"/>
    <x v="15"/>
    <x v="1"/>
    <n v="4"/>
    <n v="3978"/>
    <n v="4230"/>
    <n v="187650"/>
    <n v="202500"/>
    <n v="16920"/>
    <n v="15912"/>
    <n v="1008"/>
    <n v="50.400000000000006"/>
    <n v="957.6"/>
  </r>
  <r>
    <n v="41546"/>
    <x v="2"/>
    <x v="1"/>
    <x v="9"/>
    <x v="0"/>
    <n v="16"/>
    <n v="2106"/>
    <n v="2250"/>
    <n v="16848"/>
    <n v="18000"/>
    <n v="36000"/>
    <n v="33696"/>
    <n v="2304"/>
    <n v="115.2"/>
    <n v="2188.8000000000002"/>
  </r>
  <r>
    <n v="41546"/>
    <x v="2"/>
    <x v="1"/>
    <x v="14"/>
    <x v="0"/>
    <n v="10"/>
    <n v="2034"/>
    <n v="2160"/>
    <n v="59040"/>
    <n v="63000"/>
    <n v="21600"/>
    <n v="20340"/>
    <n v="1260"/>
    <n v="63"/>
    <n v="1197"/>
  </r>
  <r>
    <n v="41546"/>
    <x v="2"/>
    <x v="1"/>
    <x v="11"/>
    <x v="0"/>
    <n v="21"/>
    <n v="4482"/>
    <n v="4770"/>
    <n v="24822"/>
    <n v="26460"/>
    <n v="100170"/>
    <n v="94122"/>
    <n v="6048"/>
    <n v="302.40000000000003"/>
    <n v="5745.6"/>
  </r>
  <r>
    <n v="41546"/>
    <x v="0"/>
    <x v="0"/>
    <x v="12"/>
    <x v="0"/>
    <n v="7"/>
    <n v="3726"/>
    <n v="3960"/>
    <n v="78246"/>
    <n v="83160"/>
    <n v="27720"/>
    <n v="26082"/>
    <n v="1638"/>
    <n v="81.900000000000006"/>
    <n v="1556.1"/>
  </r>
  <r>
    <n v="41546"/>
    <x v="1"/>
    <x v="0"/>
    <x v="13"/>
    <x v="1"/>
    <n v="22"/>
    <n v="2952"/>
    <n v="3150"/>
    <n v="47088"/>
    <n v="50760"/>
    <n v="69300"/>
    <n v="64944"/>
    <n v="4356"/>
    <n v="217.8"/>
    <n v="4138.2"/>
  </r>
  <r>
    <n v="41547"/>
    <x v="3"/>
    <x v="1"/>
    <x v="0"/>
    <x v="0"/>
    <n v="15"/>
    <n v="3384"/>
    <n v="3600"/>
    <n v="44748"/>
    <n v="47520"/>
    <n v="54000"/>
    <n v="50760"/>
    <n v="3240"/>
    <n v="162"/>
    <n v="3078"/>
  </r>
  <r>
    <n v="41547"/>
    <x v="8"/>
    <x v="4"/>
    <x v="1"/>
    <x v="1"/>
    <n v="7"/>
    <n v="3546"/>
    <n v="3780"/>
    <n v="28656"/>
    <n v="30960"/>
    <n v="26460"/>
    <n v="24822"/>
    <n v="1638"/>
    <n v="81.900000000000006"/>
    <n v="1556.1"/>
  </r>
  <r>
    <n v="41547"/>
    <x v="5"/>
    <x v="3"/>
    <x v="4"/>
    <x v="0"/>
    <n v="17"/>
    <n v="5148"/>
    <n v="5490"/>
    <n v="27378"/>
    <n v="29160"/>
    <n v="93330"/>
    <n v="87516"/>
    <n v="5814"/>
    <n v="290.7"/>
    <n v="5523.3"/>
  </r>
  <r>
    <n v="41547"/>
    <x v="3"/>
    <x v="1"/>
    <x v="15"/>
    <x v="1"/>
    <n v="20"/>
    <n v="2034"/>
    <n v="2160"/>
    <n v="135108"/>
    <n v="145800"/>
    <n v="43200"/>
    <n v="40680"/>
    <n v="2520"/>
    <n v="126"/>
    <n v="2394"/>
  </r>
  <r>
    <n v="41547"/>
    <x v="1"/>
    <x v="0"/>
    <x v="7"/>
    <x v="0"/>
    <n v="5"/>
    <n v="2196"/>
    <n v="2340"/>
    <n v="55692"/>
    <n v="59220"/>
    <n v="11700"/>
    <n v="10980"/>
    <n v="720"/>
    <n v="36"/>
    <n v="684"/>
  </r>
  <r>
    <n v="41548"/>
    <x v="6"/>
    <x v="2"/>
    <x v="4"/>
    <x v="0"/>
    <n v="14"/>
    <n v="3546"/>
    <n v="3780"/>
    <n v="15210"/>
    <n v="16200"/>
    <n v="52920"/>
    <n v="49644"/>
    <n v="3276"/>
    <n v="163.80000000000001"/>
    <n v="3112.2"/>
  </r>
  <r>
    <n v="41548"/>
    <x v="1"/>
    <x v="0"/>
    <x v="14"/>
    <x v="0"/>
    <n v="6"/>
    <n v="3546"/>
    <n v="3780"/>
    <n v="5904"/>
    <n v="6300"/>
    <n v="22680"/>
    <n v="21276"/>
    <n v="1404"/>
    <n v="70.2"/>
    <n v="1333.8"/>
  </r>
  <r>
    <n v="41548"/>
    <x v="9"/>
    <x v="3"/>
    <x v="3"/>
    <x v="0"/>
    <n v="22"/>
    <n v="7506"/>
    <n v="8100"/>
    <n v="17568"/>
    <n v="18720"/>
    <n v="178200"/>
    <n v="165132"/>
    <n v="13068"/>
    <n v="653.40000000000009"/>
    <n v="12414.6"/>
  </r>
  <r>
    <n v="41548"/>
    <x v="4"/>
    <x v="2"/>
    <x v="13"/>
    <x v="1"/>
    <n v="6"/>
    <n v="3924"/>
    <n v="4230"/>
    <n v="11772"/>
    <n v="12690"/>
    <n v="25380"/>
    <n v="23544"/>
    <n v="1836"/>
    <n v="91.800000000000011"/>
    <n v="1744.2"/>
  </r>
  <r>
    <n v="41549"/>
    <x v="9"/>
    <x v="3"/>
    <x v="13"/>
    <x v="1"/>
    <n v="6"/>
    <n v="4482"/>
    <n v="4770"/>
    <n v="90252"/>
    <n v="97290"/>
    <n v="28620"/>
    <n v="26892"/>
    <n v="1728"/>
    <n v="86.4"/>
    <n v="1641.6"/>
  </r>
  <r>
    <n v="41549"/>
    <x v="3"/>
    <x v="1"/>
    <x v="1"/>
    <x v="1"/>
    <n v="2"/>
    <n v="3546"/>
    <n v="3780"/>
    <n v="46566"/>
    <n v="50310"/>
    <n v="7560"/>
    <n v="7092"/>
    <n v="468"/>
    <n v="23.400000000000002"/>
    <n v="444.6"/>
  </r>
  <r>
    <n v="41549"/>
    <x v="4"/>
    <x v="2"/>
    <x v="7"/>
    <x v="0"/>
    <n v="24"/>
    <n v="3726"/>
    <n v="3960"/>
    <n v="95472"/>
    <n v="101520"/>
    <n v="95040"/>
    <n v="89424"/>
    <n v="5616"/>
    <n v="280.8"/>
    <n v="5335.2"/>
  </r>
  <r>
    <n v="41550"/>
    <x v="0"/>
    <x v="0"/>
    <x v="9"/>
    <x v="0"/>
    <n v="11"/>
    <n v="2106"/>
    <n v="2250"/>
    <n v="10530"/>
    <n v="11250"/>
    <n v="24750"/>
    <n v="23166"/>
    <n v="1584"/>
    <n v="79.2"/>
    <n v="1504.8"/>
  </r>
  <r>
    <n v="41550"/>
    <x v="6"/>
    <x v="2"/>
    <x v="4"/>
    <x v="0"/>
    <n v="10"/>
    <n v="3546"/>
    <n v="3780"/>
    <n v="3042"/>
    <n v="3240"/>
    <n v="37800"/>
    <n v="35460"/>
    <n v="2340"/>
    <n v="117"/>
    <n v="2223"/>
  </r>
  <r>
    <n v="41551"/>
    <x v="7"/>
    <x v="4"/>
    <x v="16"/>
    <x v="0"/>
    <n v="7"/>
    <n v="3384"/>
    <n v="3600"/>
    <n v="6768"/>
    <n v="7200"/>
    <n v="25200"/>
    <n v="23688"/>
    <n v="1512"/>
    <n v="75.600000000000009"/>
    <n v="1436.4"/>
  </r>
  <r>
    <n v="41551"/>
    <x v="0"/>
    <x v="0"/>
    <x v="16"/>
    <x v="0"/>
    <n v="22"/>
    <n v="2106"/>
    <n v="2250"/>
    <n v="81216"/>
    <n v="86400"/>
    <n v="49500"/>
    <n v="46332"/>
    <n v="3168"/>
    <n v="158.4"/>
    <n v="3009.6"/>
  </r>
  <r>
    <n v="41551"/>
    <x v="5"/>
    <x v="3"/>
    <x v="2"/>
    <x v="0"/>
    <n v="7"/>
    <n v="3924"/>
    <n v="4230"/>
    <n v="11934"/>
    <n v="12690"/>
    <n v="29610"/>
    <n v="27468"/>
    <n v="2142"/>
    <n v="107.10000000000001"/>
    <n v="2034.9"/>
  </r>
  <r>
    <n v="41551"/>
    <x v="1"/>
    <x v="0"/>
    <x v="12"/>
    <x v="0"/>
    <n v="18"/>
    <n v="3582"/>
    <n v="3870"/>
    <n v="26082"/>
    <n v="27720"/>
    <n v="69660"/>
    <n v="64476"/>
    <n v="5184"/>
    <n v="259.2"/>
    <n v="4924.8"/>
  </r>
  <r>
    <n v="41551"/>
    <x v="9"/>
    <x v="3"/>
    <x v="7"/>
    <x v="0"/>
    <n v="12"/>
    <n v="3582"/>
    <n v="3870"/>
    <n v="27846"/>
    <n v="29610"/>
    <n v="46440"/>
    <n v="42984"/>
    <n v="3456"/>
    <n v="172.8"/>
    <n v="3283.2"/>
  </r>
  <r>
    <n v="41552"/>
    <x v="7"/>
    <x v="4"/>
    <x v="5"/>
    <x v="0"/>
    <n v="19"/>
    <n v="3726"/>
    <n v="3960"/>
    <n v="75816"/>
    <n v="80730"/>
    <n v="75240"/>
    <n v="70794"/>
    <n v="4446"/>
    <n v="222.3"/>
    <n v="4223.7"/>
  </r>
  <r>
    <n v="41552"/>
    <x v="5"/>
    <x v="3"/>
    <x v="0"/>
    <x v="0"/>
    <n v="23"/>
    <n v="3582"/>
    <n v="3870"/>
    <n v="14238"/>
    <n v="15120"/>
    <n v="89010"/>
    <n v="82386"/>
    <n v="6624"/>
    <n v="331.20000000000005"/>
    <n v="6292.8"/>
  </r>
  <r>
    <n v="41553"/>
    <x v="6"/>
    <x v="2"/>
    <x v="0"/>
    <x v="0"/>
    <n v="3"/>
    <n v="2952"/>
    <n v="3150"/>
    <n v="38646"/>
    <n v="41040"/>
    <n v="9450"/>
    <n v="8856"/>
    <n v="594"/>
    <n v="29.700000000000003"/>
    <n v="564.29999999999995"/>
  </r>
  <r>
    <n v="41553"/>
    <x v="6"/>
    <x v="2"/>
    <x v="9"/>
    <x v="0"/>
    <n v="24"/>
    <n v="3978"/>
    <n v="4230"/>
    <n v="23166"/>
    <n v="24750"/>
    <n v="101520"/>
    <n v="95472"/>
    <n v="6048"/>
    <n v="302.40000000000003"/>
    <n v="5745.6"/>
  </r>
  <r>
    <n v="41553"/>
    <x v="5"/>
    <x v="3"/>
    <x v="12"/>
    <x v="0"/>
    <n v="25"/>
    <n v="2034"/>
    <n v="2160"/>
    <n v="18630"/>
    <n v="19800"/>
    <n v="54000"/>
    <n v="50850"/>
    <n v="3150"/>
    <n v="157.5"/>
    <n v="2992.5"/>
  </r>
  <r>
    <n v="41554"/>
    <x v="4"/>
    <x v="2"/>
    <x v="14"/>
    <x v="0"/>
    <n v="5"/>
    <n v="3924"/>
    <n v="4230"/>
    <n v="64944"/>
    <n v="69300"/>
    <n v="21150"/>
    <n v="19620"/>
    <n v="1530"/>
    <n v="76.5"/>
    <n v="1453.5"/>
  </r>
  <r>
    <n v="41554"/>
    <x v="5"/>
    <x v="3"/>
    <x v="12"/>
    <x v="0"/>
    <n v="2"/>
    <n v="5832"/>
    <n v="6210"/>
    <n v="29808"/>
    <n v="31680"/>
    <n v="12420"/>
    <n v="11664"/>
    <n v="756"/>
    <n v="37.800000000000004"/>
    <n v="718.2"/>
  </r>
  <r>
    <n v="41554"/>
    <x v="6"/>
    <x v="2"/>
    <x v="0"/>
    <x v="0"/>
    <n v="14"/>
    <n v="3546"/>
    <n v="3780"/>
    <n v="50850"/>
    <n v="54000"/>
    <n v="52920"/>
    <n v="49644"/>
    <n v="3276"/>
    <n v="163.80000000000001"/>
    <n v="3112.2"/>
  </r>
  <r>
    <n v="41554"/>
    <x v="9"/>
    <x v="3"/>
    <x v="11"/>
    <x v="0"/>
    <n v="6"/>
    <n v="2034"/>
    <n v="2160"/>
    <n v="14184"/>
    <n v="15120"/>
    <n v="12960"/>
    <n v="12204"/>
    <n v="756"/>
    <n v="37.800000000000004"/>
    <n v="718.2"/>
  </r>
  <r>
    <n v="41555"/>
    <x v="4"/>
    <x v="2"/>
    <x v="12"/>
    <x v="0"/>
    <n v="13"/>
    <n v="2034"/>
    <n v="2160"/>
    <n v="81972"/>
    <n v="87120"/>
    <n v="28080"/>
    <n v="26442"/>
    <n v="1638"/>
    <n v="81.900000000000006"/>
    <n v="1556.1"/>
  </r>
  <r>
    <n v="41556"/>
    <x v="1"/>
    <x v="0"/>
    <x v="9"/>
    <x v="0"/>
    <n v="4"/>
    <n v="3042"/>
    <n v="3240"/>
    <n v="33696"/>
    <n v="36000"/>
    <n v="12960"/>
    <n v="12168"/>
    <n v="792"/>
    <n v="39.6"/>
    <n v="752.4"/>
  </r>
  <r>
    <n v="41556"/>
    <x v="7"/>
    <x v="4"/>
    <x v="9"/>
    <x v="0"/>
    <n v="21"/>
    <n v="3042"/>
    <n v="3240"/>
    <n v="4212"/>
    <n v="4500"/>
    <n v="68040"/>
    <n v="63882"/>
    <n v="4158"/>
    <n v="207.9"/>
    <n v="3950.1"/>
  </r>
  <r>
    <n v="41556"/>
    <x v="7"/>
    <x v="4"/>
    <x v="5"/>
    <x v="0"/>
    <n v="16"/>
    <n v="3726"/>
    <n v="3960"/>
    <n v="128304"/>
    <n v="136620"/>
    <n v="63360"/>
    <n v="59616"/>
    <n v="3744"/>
    <n v="187.20000000000002"/>
    <n v="3556.8"/>
  </r>
  <r>
    <n v="41557"/>
    <x v="2"/>
    <x v="1"/>
    <x v="9"/>
    <x v="0"/>
    <n v="10"/>
    <n v="2196"/>
    <n v="2340"/>
    <n v="27378"/>
    <n v="29250"/>
    <n v="23400"/>
    <n v="21960"/>
    <n v="1440"/>
    <n v="72"/>
    <n v="1368"/>
  </r>
  <r>
    <n v="41557"/>
    <x v="5"/>
    <x v="3"/>
    <x v="9"/>
    <x v="0"/>
    <n v="3"/>
    <n v="4482"/>
    <n v="4770"/>
    <n v="27378"/>
    <n v="29250"/>
    <n v="14310"/>
    <n v="13446"/>
    <n v="864"/>
    <n v="43.2"/>
    <n v="820.8"/>
  </r>
  <r>
    <n v="41557"/>
    <x v="7"/>
    <x v="4"/>
    <x v="15"/>
    <x v="1"/>
    <n v="1"/>
    <n v="5148"/>
    <n v="5490"/>
    <n v="120096"/>
    <n v="129600"/>
    <n v="5490"/>
    <n v="5148"/>
    <n v="342"/>
    <n v="17.100000000000001"/>
    <n v="324.89999999999998"/>
  </r>
  <r>
    <n v="41558"/>
    <x v="3"/>
    <x v="1"/>
    <x v="1"/>
    <x v="1"/>
    <n v="13"/>
    <n v="3978"/>
    <n v="4230"/>
    <n v="78804"/>
    <n v="85140"/>
    <n v="54990"/>
    <n v="51714"/>
    <n v="3276"/>
    <n v="163.80000000000001"/>
    <n v="3112.2"/>
  </r>
  <r>
    <n v="41558"/>
    <x v="6"/>
    <x v="2"/>
    <x v="15"/>
    <x v="1"/>
    <n v="15"/>
    <n v="2106"/>
    <n v="2250"/>
    <n v="150120"/>
    <n v="162000"/>
    <n v="33750"/>
    <n v="31590"/>
    <n v="2160"/>
    <n v="108"/>
    <n v="2052"/>
  </r>
  <r>
    <n v="41558"/>
    <x v="1"/>
    <x v="0"/>
    <x v="3"/>
    <x v="0"/>
    <n v="5"/>
    <n v="3978"/>
    <n v="4230"/>
    <n v="15372"/>
    <n v="16380"/>
    <n v="21150"/>
    <n v="19890"/>
    <n v="1260"/>
    <n v="63"/>
    <n v="1197"/>
  </r>
  <r>
    <n v="41559"/>
    <x v="3"/>
    <x v="1"/>
    <x v="11"/>
    <x v="0"/>
    <n v="25"/>
    <n v="2034"/>
    <n v="2160"/>
    <n v="81558"/>
    <n v="86940"/>
    <n v="54000"/>
    <n v="50850"/>
    <n v="3150"/>
    <n v="157.5"/>
    <n v="2992.5"/>
  </r>
  <r>
    <n v="41559"/>
    <x v="6"/>
    <x v="2"/>
    <x v="15"/>
    <x v="1"/>
    <n v="23"/>
    <n v="3546"/>
    <n v="3780"/>
    <n v="67554"/>
    <n v="72900"/>
    <n v="86940"/>
    <n v="81558"/>
    <n v="5382"/>
    <n v="269.10000000000002"/>
    <n v="5112.8999999999996"/>
  </r>
  <r>
    <n v="41559"/>
    <x v="1"/>
    <x v="0"/>
    <x v="12"/>
    <x v="0"/>
    <n v="23"/>
    <n v="4482"/>
    <n v="4770"/>
    <n v="67068"/>
    <n v="71280"/>
    <n v="109710"/>
    <n v="103086"/>
    <n v="6624"/>
    <n v="331.20000000000005"/>
    <n v="6292.8"/>
  </r>
  <r>
    <n v="41559"/>
    <x v="1"/>
    <x v="0"/>
    <x v="16"/>
    <x v="0"/>
    <n v="24"/>
    <n v="3924"/>
    <n v="4230"/>
    <n v="47376"/>
    <n v="50400"/>
    <n v="101520"/>
    <n v="94176"/>
    <n v="7344"/>
    <n v="367.20000000000005"/>
    <n v="6976.8"/>
  </r>
  <r>
    <n v="41560"/>
    <x v="9"/>
    <x v="3"/>
    <x v="16"/>
    <x v="0"/>
    <n v="25"/>
    <n v="2952"/>
    <n v="3150"/>
    <n v="23688"/>
    <n v="25200"/>
    <n v="78750"/>
    <n v="73800"/>
    <n v="4950"/>
    <n v="247.5"/>
    <n v="4702.5"/>
  </r>
  <r>
    <n v="41560"/>
    <x v="5"/>
    <x v="3"/>
    <x v="15"/>
    <x v="1"/>
    <n v="17"/>
    <n v="3726"/>
    <n v="3960"/>
    <n v="135108"/>
    <n v="145800"/>
    <n v="67320"/>
    <n v="63342"/>
    <n v="3978"/>
    <n v="198.9"/>
    <n v="3779.1"/>
  </r>
  <r>
    <n v="41561"/>
    <x v="3"/>
    <x v="1"/>
    <x v="5"/>
    <x v="0"/>
    <n v="21"/>
    <n v="3978"/>
    <n v="4230"/>
    <n v="34992"/>
    <n v="37260"/>
    <n v="88830"/>
    <n v="83538"/>
    <n v="5292"/>
    <n v="264.60000000000002"/>
    <n v="5027.3999999999996"/>
  </r>
  <r>
    <n v="41561"/>
    <x v="2"/>
    <x v="1"/>
    <x v="11"/>
    <x v="0"/>
    <n v="9"/>
    <n v="3726"/>
    <n v="3960"/>
    <n v="70920"/>
    <n v="75600"/>
    <n v="35640"/>
    <n v="33534"/>
    <n v="2106"/>
    <n v="105.30000000000001"/>
    <n v="2000.7"/>
  </r>
  <r>
    <n v="41561"/>
    <x v="9"/>
    <x v="3"/>
    <x v="7"/>
    <x v="0"/>
    <n v="11"/>
    <n v="4482"/>
    <n v="4770"/>
    <n v="63648"/>
    <n v="67680"/>
    <n v="52470"/>
    <n v="49302"/>
    <n v="3168"/>
    <n v="158.4"/>
    <n v="3009.6"/>
  </r>
  <r>
    <n v="41564"/>
    <x v="4"/>
    <x v="2"/>
    <x v="9"/>
    <x v="0"/>
    <n v="4"/>
    <n v="3582"/>
    <n v="3870"/>
    <n v="14742"/>
    <n v="15750"/>
    <n v="15480"/>
    <n v="14328"/>
    <n v="1152"/>
    <n v="57.6"/>
    <n v="1094.4000000000001"/>
  </r>
  <r>
    <n v="41564"/>
    <x v="7"/>
    <x v="4"/>
    <x v="15"/>
    <x v="1"/>
    <n v="22"/>
    <n v="4482"/>
    <n v="4770"/>
    <n v="135108"/>
    <n v="145800"/>
    <n v="104940"/>
    <n v="98604"/>
    <n v="6336"/>
    <n v="316.8"/>
    <n v="6019.2"/>
  </r>
  <r>
    <n v="41564"/>
    <x v="6"/>
    <x v="2"/>
    <x v="10"/>
    <x v="0"/>
    <n v="15"/>
    <n v="3924"/>
    <n v="4230"/>
    <n v="22410"/>
    <n v="23850"/>
    <n v="63450"/>
    <n v="58860"/>
    <n v="4590"/>
    <n v="229.5"/>
    <n v="4360.5"/>
  </r>
  <r>
    <n v="41565"/>
    <x v="0"/>
    <x v="0"/>
    <x v="16"/>
    <x v="0"/>
    <n v="23"/>
    <n v="7506"/>
    <n v="8100"/>
    <n v="71064"/>
    <n v="75600"/>
    <n v="186300"/>
    <n v="172638"/>
    <n v="13662"/>
    <n v="683.1"/>
    <n v="12978.9"/>
  </r>
  <r>
    <n v="41565"/>
    <x v="5"/>
    <x v="3"/>
    <x v="8"/>
    <x v="0"/>
    <n v="9"/>
    <n v="3546"/>
    <n v="3780"/>
    <n v="61776"/>
    <n v="65880"/>
    <n v="34020"/>
    <n v="31914"/>
    <n v="2106"/>
    <n v="105.30000000000001"/>
    <n v="2000.7"/>
  </r>
  <r>
    <n v="41565"/>
    <x v="5"/>
    <x v="3"/>
    <x v="13"/>
    <x v="1"/>
    <n v="7"/>
    <n v="3042"/>
    <n v="3240"/>
    <n v="74556"/>
    <n v="80370"/>
    <n v="22680"/>
    <n v="21294"/>
    <n v="1386"/>
    <n v="69.3"/>
    <n v="1316.7"/>
  </r>
  <r>
    <n v="41565"/>
    <x v="2"/>
    <x v="1"/>
    <x v="11"/>
    <x v="0"/>
    <n v="25"/>
    <n v="3042"/>
    <n v="3240"/>
    <n v="74466"/>
    <n v="79380"/>
    <n v="81000"/>
    <n v="76050"/>
    <n v="4950"/>
    <n v="247.5"/>
    <n v="4702.5"/>
  </r>
  <r>
    <n v="41565"/>
    <x v="3"/>
    <x v="1"/>
    <x v="2"/>
    <x v="0"/>
    <n v="10"/>
    <n v="3978"/>
    <n v="4230"/>
    <n v="67626"/>
    <n v="71910"/>
    <n v="42300"/>
    <n v="39780"/>
    <n v="2520"/>
    <n v="126"/>
    <n v="2394"/>
  </r>
  <r>
    <n v="41566"/>
    <x v="7"/>
    <x v="4"/>
    <x v="14"/>
    <x v="0"/>
    <n v="8"/>
    <n v="5148"/>
    <n v="5490"/>
    <n v="17712"/>
    <n v="18900"/>
    <n v="43920"/>
    <n v="41184"/>
    <n v="2736"/>
    <n v="136.80000000000001"/>
    <n v="2599.1999999999998"/>
  </r>
  <r>
    <n v="41567"/>
    <x v="7"/>
    <x v="4"/>
    <x v="15"/>
    <x v="1"/>
    <n v="18"/>
    <n v="3042"/>
    <n v="3240"/>
    <n v="105084"/>
    <n v="113400"/>
    <n v="58320"/>
    <n v="54756"/>
    <n v="3564"/>
    <n v="178.20000000000002"/>
    <n v="3385.8"/>
  </r>
  <r>
    <n v="41567"/>
    <x v="0"/>
    <x v="0"/>
    <x v="9"/>
    <x v="0"/>
    <n v="8"/>
    <n v="5148"/>
    <n v="5490"/>
    <n v="52650"/>
    <n v="56250"/>
    <n v="43920"/>
    <n v="41184"/>
    <n v="2736"/>
    <n v="136.80000000000001"/>
    <n v="2599.1999999999998"/>
  </r>
  <r>
    <n v="41567"/>
    <x v="8"/>
    <x v="4"/>
    <x v="5"/>
    <x v="0"/>
    <n v="25"/>
    <n v="7506"/>
    <n v="8100"/>
    <n v="93312"/>
    <n v="99360"/>
    <n v="202500"/>
    <n v="187650"/>
    <n v="14850"/>
    <n v="742.5"/>
    <n v="14107.5"/>
  </r>
  <r>
    <n v="41567"/>
    <x v="2"/>
    <x v="1"/>
    <x v="3"/>
    <x v="0"/>
    <n v="7"/>
    <n v="3042"/>
    <n v="3240"/>
    <n v="19764"/>
    <n v="21060"/>
    <n v="22680"/>
    <n v="21294"/>
    <n v="1386"/>
    <n v="69.3"/>
    <n v="1316.7"/>
  </r>
  <r>
    <n v="41568"/>
    <x v="2"/>
    <x v="1"/>
    <x v="4"/>
    <x v="0"/>
    <n v="17"/>
    <n v="3978"/>
    <n v="4230"/>
    <n v="48672"/>
    <n v="51840"/>
    <n v="71910"/>
    <n v="67626"/>
    <n v="4284"/>
    <n v="214.20000000000002"/>
    <n v="4069.8"/>
  </r>
  <r>
    <n v="41568"/>
    <x v="7"/>
    <x v="4"/>
    <x v="12"/>
    <x v="0"/>
    <n v="3"/>
    <n v="2952"/>
    <n v="3150"/>
    <n v="85698"/>
    <n v="91080"/>
    <n v="9450"/>
    <n v="8856"/>
    <n v="594"/>
    <n v="29.700000000000003"/>
    <n v="564.29999999999995"/>
  </r>
  <r>
    <n v="41569"/>
    <x v="7"/>
    <x v="4"/>
    <x v="0"/>
    <x v="0"/>
    <n v="13"/>
    <n v="2034"/>
    <n v="2160"/>
    <n v="14238"/>
    <n v="15120"/>
    <n v="28080"/>
    <n v="26442"/>
    <n v="1638"/>
    <n v="81.900000000000006"/>
    <n v="1556.1"/>
  </r>
  <r>
    <n v="41569"/>
    <x v="7"/>
    <x v="4"/>
    <x v="9"/>
    <x v="0"/>
    <n v="17"/>
    <n v="3582"/>
    <n v="3870"/>
    <n v="12636"/>
    <n v="13500"/>
    <n v="65790"/>
    <n v="60894"/>
    <n v="4896"/>
    <n v="244.8"/>
    <n v="4651.2"/>
  </r>
  <r>
    <n v="41569"/>
    <x v="9"/>
    <x v="3"/>
    <x v="14"/>
    <x v="0"/>
    <n v="22"/>
    <n v="3978"/>
    <n v="4230"/>
    <n v="56088"/>
    <n v="59850"/>
    <n v="93060"/>
    <n v="87516"/>
    <n v="5544"/>
    <n v="277.2"/>
    <n v="5266.8"/>
  </r>
  <r>
    <n v="41569"/>
    <x v="9"/>
    <x v="3"/>
    <x v="10"/>
    <x v="0"/>
    <n v="23"/>
    <n v="2196"/>
    <n v="2340"/>
    <n v="80676"/>
    <n v="85860"/>
    <n v="53820"/>
    <n v="50508"/>
    <n v="3312"/>
    <n v="165.60000000000002"/>
    <n v="3146.4"/>
  </r>
  <r>
    <n v="41569"/>
    <x v="3"/>
    <x v="1"/>
    <x v="15"/>
    <x v="1"/>
    <n v="1"/>
    <n v="2034"/>
    <n v="2160"/>
    <n v="97578"/>
    <n v="105300"/>
    <n v="2160"/>
    <n v="2034"/>
    <n v="126"/>
    <n v="6.3000000000000007"/>
    <n v="119.7"/>
  </r>
  <r>
    <n v="41569"/>
    <x v="8"/>
    <x v="4"/>
    <x v="9"/>
    <x v="0"/>
    <n v="25"/>
    <n v="5148"/>
    <n v="5490"/>
    <n v="2106"/>
    <n v="2250"/>
    <n v="137250"/>
    <n v="128700"/>
    <n v="8550"/>
    <n v="427.5"/>
    <n v="8122.5"/>
  </r>
  <r>
    <n v="41569"/>
    <x v="8"/>
    <x v="4"/>
    <x v="12"/>
    <x v="0"/>
    <n v="22"/>
    <n v="3384"/>
    <n v="3600"/>
    <n v="40986"/>
    <n v="43560"/>
    <n v="79200"/>
    <n v="74448"/>
    <n v="4752"/>
    <n v="237.60000000000002"/>
    <n v="4514.3999999999996"/>
  </r>
  <r>
    <n v="41569"/>
    <x v="9"/>
    <x v="3"/>
    <x v="0"/>
    <x v="0"/>
    <n v="2"/>
    <n v="3978"/>
    <n v="4230"/>
    <n v="34578"/>
    <n v="36720"/>
    <n v="8460"/>
    <n v="7956"/>
    <n v="504"/>
    <n v="25.200000000000003"/>
    <n v="478.8"/>
  </r>
  <r>
    <n v="41569"/>
    <x v="8"/>
    <x v="4"/>
    <x v="5"/>
    <x v="0"/>
    <n v="11"/>
    <n v="3582"/>
    <n v="3870"/>
    <n v="40824"/>
    <n v="43470"/>
    <n v="42570"/>
    <n v="39402"/>
    <n v="3168"/>
    <n v="158.4"/>
    <n v="3009.6"/>
  </r>
  <r>
    <n v="41570"/>
    <x v="2"/>
    <x v="1"/>
    <x v="3"/>
    <x v="0"/>
    <n v="11"/>
    <n v="3546"/>
    <n v="3780"/>
    <n v="17568"/>
    <n v="18720"/>
    <n v="41580"/>
    <n v="39006"/>
    <n v="2574"/>
    <n v="128.70000000000002"/>
    <n v="2445.3000000000002"/>
  </r>
  <r>
    <n v="41570"/>
    <x v="0"/>
    <x v="0"/>
    <x v="14"/>
    <x v="0"/>
    <n v="1"/>
    <n v="7506"/>
    <n v="8100"/>
    <n v="38376"/>
    <n v="40950"/>
    <n v="8100"/>
    <n v="7506"/>
    <n v="594"/>
    <n v="29.700000000000003"/>
    <n v="564.29999999999995"/>
  </r>
  <r>
    <n v="41570"/>
    <x v="6"/>
    <x v="2"/>
    <x v="1"/>
    <x v="1"/>
    <n v="14"/>
    <n v="3978"/>
    <n v="4230"/>
    <n v="46566"/>
    <n v="50310"/>
    <n v="59220"/>
    <n v="55692"/>
    <n v="3528"/>
    <n v="176.4"/>
    <n v="3351.6"/>
  </r>
  <r>
    <n v="41570"/>
    <x v="3"/>
    <x v="1"/>
    <x v="11"/>
    <x v="0"/>
    <n v="11"/>
    <n v="2034"/>
    <n v="2160"/>
    <n v="7092"/>
    <n v="7560"/>
    <n v="23760"/>
    <n v="22374"/>
    <n v="1386"/>
    <n v="69.3"/>
    <n v="1316.7"/>
  </r>
  <r>
    <n v="41570"/>
    <x v="4"/>
    <x v="2"/>
    <x v="4"/>
    <x v="0"/>
    <n v="8"/>
    <n v="2952"/>
    <n v="3150"/>
    <n v="21294"/>
    <n v="22680"/>
    <n v="25200"/>
    <n v="23616"/>
    <n v="1584"/>
    <n v="79.2"/>
    <n v="1504.8"/>
  </r>
  <r>
    <n v="41571"/>
    <x v="2"/>
    <x v="1"/>
    <x v="15"/>
    <x v="1"/>
    <n v="1"/>
    <n v="3546"/>
    <n v="3780"/>
    <n v="135108"/>
    <n v="145800"/>
    <n v="3780"/>
    <n v="3546"/>
    <n v="234"/>
    <n v="11.700000000000001"/>
    <n v="222.3"/>
  </r>
  <r>
    <n v="41572"/>
    <x v="8"/>
    <x v="4"/>
    <x v="14"/>
    <x v="0"/>
    <n v="24"/>
    <n v="3546"/>
    <n v="3780"/>
    <n v="20664"/>
    <n v="22050"/>
    <n v="90720"/>
    <n v="85104"/>
    <n v="5616"/>
    <n v="280.8"/>
    <n v="5335.2"/>
  </r>
  <r>
    <n v="41572"/>
    <x v="1"/>
    <x v="0"/>
    <x v="0"/>
    <x v="0"/>
    <n v="15"/>
    <n v="3978"/>
    <n v="4230"/>
    <n v="22374"/>
    <n v="23760"/>
    <n v="63450"/>
    <n v="59670"/>
    <n v="3780"/>
    <n v="189"/>
    <n v="3591"/>
  </r>
  <r>
    <n v="41572"/>
    <x v="1"/>
    <x v="0"/>
    <x v="0"/>
    <x v="0"/>
    <n v="20"/>
    <n v="3546"/>
    <n v="3780"/>
    <n v="44748"/>
    <n v="47520"/>
    <n v="75600"/>
    <n v="70920"/>
    <n v="4680"/>
    <n v="234"/>
    <n v="4446"/>
  </r>
  <r>
    <n v="41573"/>
    <x v="4"/>
    <x v="2"/>
    <x v="8"/>
    <x v="0"/>
    <n v="1"/>
    <n v="5148"/>
    <n v="5490"/>
    <n v="15444"/>
    <n v="16470"/>
    <n v="5490"/>
    <n v="5148"/>
    <n v="342"/>
    <n v="17.100000000000001"/>
    <n v="324.89999999999998"/>
  </r>
  <r>
    <n v="41573"/>
    <x v="9"/>
    <x v="3"/>
    <x v="13"/>
    <x v="1"/>
    <n v="5"/>
    <n v="2196"/>
    <n v="2340"/>
    <n v="3924"/>
    <n v="4230"/>
    <n v="11700"/>
    <n v="10980"/>
    <n v="720"/>
    <n v="36"/>
    <n v="684"/>
  </r>
  <r>
    <n v="41573"/>
    <x v="2"/>
    <x v="1"/>
    <x v="1"/>
    <x v="1"/>
    <n v="2"/>
    <n v="3924"/>
    <n v="4230"/>
    <n v="25074"/>
    <n v="27090"/>
    <n v="8460"/>
    <n v="7848"/>
    <n v="612"/>
    <n v="30.6"/>
    <n v="581.4"/>
  </r>
  <r>
    <n v="41573"/>
    <x v="8"/>
    <x v="4"/>
    <x v="5"/>
    <x v="0"/>
    <n v="15"/>
    <n v="3978"/>
    <n v="4230"/>
    <n v="58320"/>
    <n v="62100"/>
    <n v="63450"/>
    <n v="59670"/>
    <n v="3780"/>
    <n v="189"/>
    <n v="3591"/>
  </r>
  <r>
    <n v="41574"/>
    <x v="2"/>
    <x v="1"/>
    <x v="8"/>
    <x v="0"/>
    <n v="24"/>
    <n v="2106"/>
    <n v="2250"/>
    <n v="77220"/>
    <n v="82350"/>
    <n v="54000"/>
    <n v="50544"/>
    <n v="3456"/>
    <n v="172.8"/>
    <n v="3283.2"/>
  </r>
  <r>
    <n v="41574"/>
    <x v="2"/>
    <x v="1"/>
    <x v="7"/>
    <x v="0"/>
    <n v="23"/>
    <n v="5148"/>
    <n v="5490"/>
    <n v="7956"/>
    <n v="8460"/>
    <n v="126270"/>
    <n v="118404"/>
    <n v="7866"/>
    <n v="393.3"/>
    <n v="7472.7"/>
  </r>
  <r>
    <n v="41574"/>
    <x v="3"/>
    <x v="1"/>
    <x v="11"/>
    <x v="0"/>
    <n v="20"/>
    <n v="3546"/>
    <n v="3780"/>
    <n v="88650"/>
    <n v="94500"/>
    <n v="75600"/>
    <n v="70920"/>
    <n v="4680"/>
    <n v="234"/>
    <n v="4446"/>
  </r>
  <r>
    <n v="41574"/>
    <x v="3"/>
    <x v="1"/>
    <x v="4"/>
    <x v="0"/>
    <n v="23"/>
    <n v="3546"/>
    <n v="3780"/>
    <n v="36504"/>
    <n v="38880"/>
    <n v="86940"/>
    <n v="81558"/>
    <n v="5382"/>
    <n v="269.10000000000002"/>
    <n v="5112.8999999999996"/>
  </r>
  <r>
    <n v="41574"/>
    <x v="9"/>
    <x v="3"/>
    <x v="14"/>
    <x v="0"/>
    <n v="22"/>
    <n v="5148"/>
    <n v="5490"/>
    <n v="23616"/>
    <n v="25200"/>
    <n v="120780"/>
    <n v="113256"/>
    <n v="7524"/>
    <n v="376.20000000000005"/>
    <n v="7147.8"/>
  </r>
  <r>
    <n v="41575"/>
    <x v="6"/>
    <x v="2"/>
    <x v="9"/>
    <x v="0"/>
    <n v="10"/>
    <n v="3384"/>
    <n v="3600"/>
    <n v="29484"/>
    <n v="31500"/>
    <n v="36000"/>
    <n v="33840"/>
    <n v="2160"/>
    <n v="108"/>
    <n v="2052"/>
  </r>
  <r>
    <n v="41576"/>
    <x v="6"/>
    <x v="2"/>
    <x v="4"/>
    <x v="0"/>
    <n v="5"/>
    <n v="3042"/>
    <n v="3240"/>
    <n v="51714"/>
    <n v="55080"/>
    <n v="16200"/>
    <n v="15210"/>
    <n v="990"/>
    <n v="49.5"/>
    <n v="940.5"/>
  </r>
  <r>
    <n v="41576"/>
    <x v="9"/>
    <x v="3"/>
    <x v="16"/>
    <x v="0"/>
    <n v="12"/>
    <n v="3978"/>
    <n v="4230"/>
    <n v="27072"/>
    <n v="28800"/>
    <n v="50760"/>
    <n v="47736"/>
    <n v="3024"/>
    <n v="151.20000000000002"/>
    <n v="2872.8"/>
  </r>
  <r>
    <n v="41576"/>
    <x v="3"/>
    <x v="1"/>
    <x v="2"/>
    <x v="0"/>
    <n v="19"/>
    <n v="3978"/>
    <n v="4230"/>
    <n v="35802"/>
    <n v="38070"/>
    <n v="80370"/>
    <n v="75582"/>
    <n v="4788"/>
    <n v="239.4"/>
    <n v="4548.6000000000004"/>
  </r>
  <r>
    <n v="41576"/>
    <x v="8"/>
    <x v="4"/>
    <x v="8"/>
    <x v="0"/>
    <n v="18"/>
    <n v="3924"/>
    <n v="4230"/>
    <n v="41184"/>
    <n v="43920"/>
    <n v="76140"/>
    <n v="70632"/>
    <n v="5508"/>
    <n v="275.40000000000003"/>
    <n v="5232.6000000000004"/>
  </r>
  <r>
    <n v="41576"/>
    <x v="3"/>
    <x v="1"/>
    <x v="11"/>
    <x v="0"/>
    <n v="1"/>
    <n v="2952"/>
    <n v="3150"/>
    <n v="67374"/>
    <n v="71820"/>
    <n v="3150"/>
    <n v="2952"/>
    <n v="198"/>
    <n v="9.9"/>
    <n v="188.1"/>
  </r>
  <r>
    <n v="41576"/>
    <x v="0"/>
    <x v="0"/>
    <x v="11"/>
    <x v="0"/>
    <n v="15"/>
    <n v="3042"/>
    <n v="3240"/>
    <n v="81558"/>
    <n v="86940"/>
    <n v="48600"/>
    <n v="45630"/>
    <n v="2970"/>
    <n v="148.5"/>
    <n v="2821.5"/>
  </r>
  <r>
    <n v="41576"/>
    <x v="7"/>
    <x v="4"/>
    <x v="4"/>
    <x v="0"/>
    <n v="4"/>
    <n v="3978"/>
    <n v="4230"/>
    <n v="3042"/>
    <n v="3240"/>
    <n v="16920"/>
    <n v="15912"/>
    <n v="1008"/>
    <n v="50.400000000000006"/>
    <n v="957.6"/>
  </r>
  <r>
    <n v="41576"/>
    <x v="6"/>
    <x v="2"/>
    <x v="1"/>
    <x v="1"/>
    <n v="16"/>
    <n v="2106"/>
    <n v="2250"/>
    <n v="28656"/>
    <n v="30960"/>
    <n v="36000"/>
    <n v="33696"/>
    <n v="2304"/>
    <n v="115.2"/>
    <n v="2188.8000000000002"/>
  </r>
  <r>
    <n v="41577"/>
    <x v="4"/>
    <x v="2"/>
    <x v="10"/>
    <x v="0"/>
    <n v="10"/>
    <n v="2034"/>
    <n v="2160"/>
    <n v="31374"/>
    <n v="33390"/>
    <n v="21600"/>
    <n v="20340"/>
    <n v="1260"/>
    <n v="63"/>
    <n v="1197"/>
  </r>
  <r>
    <n v="41577"/>
    <x v="2"/>
    <x v="1"/>
    <x v="4"/>
    <x v="0"/>
    <n v="21"/>
    <n v="4482"/>
    <n v="4770"/>
    <n v="30420"/>
    <n v="32400"/>
    <n v="100170"/>
    <n v="94122"/>
    <n v="6048"/>
    <n v="302.40000000000003"/>
    <n v="5745.6"/>
  </r>
  <r>
    <n v="41577"/>
    <x v="5"/>
    <x v="3"/>
    <x v="3"/>
    <x v="0"/>
    <n v="7"/>
    <n v="3726"/>
    <n v="3960"/>
    <n v="2196"/>
    <n v="2340"/>
    <n v="27720"/>
    <n v="26082"/>
    <n v="1638"/>
    <n v="81.900000000000006"/>
    <n v="1556.1"/>
  </r>
  <r>
    <n v="41577"/>
    <x v="5"/>
    <x v="3"/>
    <x v="2"/>
    <x v="0"/>
    <n v="22"/>
    <n v="2952"/>
    <n v="3150"/>
    <n v="75582"/>
    <n v="80370"/>
    <n v="69300"/>
    <n v="64944"/>
    <n v="4356"/>
    <n v="217.8"/>
    <n v="4138.2"/>
  </r>
  <r>
    <n v="41578"/>
    <x v="7"/>
    <x v="4"/>
    <x v="11"/>
    <x v="0"/>
    <n v="15"/>
    <n v="3384"/>
    <n v="3600"/>
    <n v="42552"/>
    <n v="45360"/>
    <n v="54000"/>
    <n v="50760"/>
    <n v="3240"/>
    <n v="162"/>
    <n v="3078"/>
  </r>
  <r>
    <n v="41578"/>
    <x v="4"/>
    <x v="2"/>
    <x v="13"/>
    <x v="1"/>
    <n v="7"/>
    <n v="3546"/>
    <n v="3780"/>
    <n v="74556"/>
    <n v="80370"/>
    <n v="26460"/>
    <n v="24822"/>
    <n v="1638"/>
    <n v="81.900000000000006"/>
    <n v="1556.1"/>
  </r>
  <r>
    <n v="41578"/>
    <x v="5"/>
    <x v="3"/>
    <x v="6"/>
    <x v="0"/>
    <n v="17"/>
    <n v="5148"/>
    <n v="5490"/>
    <n v="10638"/>
    <n v="11340"/>
    <n v="93330"/>
    <n v="87516"/>
    <n v="5814"/>
    <n v="290.7"/>
    <n v="5523.3"/>
  </r>
  <r>
    <n v="41578"/>
    <x v="1"/>
    <x v="0"/>
    <x v="13"/>
    <x v="1"/>
    <n v="20"/>
    <n v="2034"/>
    <n v="2160"/>
    <n v="94176"/>
    <n v="101520"/>
    <n v="43200"/>
    <n v="40680"/>
    <n v="2520"/>
    <n v="126"/>
    <n v="2394"/>
  </r>
  <r>
    <n v="41580"/>
    <x v="6"/>
    <x v="2"/>
    <x v="6"/>
    <x v="0"/>
    <n v="5"/>
    <n v="2196"/>
    <n v="2340"/>
    <n v="21276"/>
    <n v="22680"/>
    <n v="11700"/>
    <n v="10980"/>
    <n v="720"/>
    <n v="36"/>
    <n v="684"/>
  </r>
  <r>
    <n v="41581"/>
    <x v="9"/>
    <x v="3"/>
    <x v="1"/>
    <x v="1"/>
    <n v="14"/>
    <n v="3546"/>
    <n v="3780"/>
    <n v="60894"/>
    <n v="65790"/>
    <n v="52920"/>
    <n v="49644"/>
    <n v="3276"/>
    <n v="163.80000000000001"/>
    <n v="3112.2"/>
  </r>
  <r>
    <n v="41582"/>
    <x v="9"/>
    <x v="3"/>
    <x v="6"/>
    <x v="0"/>
    <n v="6"/>
    <n v="3546"/>
    <n v="3780"/>
    <n v="17730"/>
    <n v="18900"/>
    <n v="22680"/>
    <n v="21276"/>
    <n v="1404"/>
    <n v="70.2"/>
    <n v="1333.8"/>
  </r>
  <r>
    <n v="41582"/>
    <x v="2"/>
    <x v="1"/>
    <x v="4"/>
    <x v="0"/>
    <n v="22"/>
    <n v="7506"/>
    <n v="8100"/>
    <n v="21294"/>
    <n v="22680"/>
    <n v="178200"/>
    <n v="165132"/>
    <n v="13068"/>
    <n v="653.40000000000009"/>
    <n v="12414.6"/>
  </r>
  <r>
    <n v="41582"/>
    <x v="7"/>
    <x v="4"/>
    <x v="13"/>
    <x v="1"/>
    <n v="6"/>
    <n v="3924"/>
    <n v="4230"/>
    <n v="39240"/>
    <n v="42300"/>
    <n v="25380"/>
    <n v="23544"/>
    <n v="1836"/>
    <n v="91.800000000000011"/>
    <n v="1744.2"/>
  </r>
  <r>
    <n v="41583"/>
    <x v="4"/>
    <x v="2"/>
    <x v="8"/>
    <x v="0"/>
    <n v="6"/>
    <n v="4482"/>
    <n v="4770"/>
    <n v="123552"/>
    <n v="131760"/>
    <n v="28620"/>
    <n v="26892"/>
    <n v="1728"/>
    <n v="86.4"/>
    <n v="1641.6"/>
  </r>
  <r>
    <n v="41583"/>
    <x v="6"/>
    <x v="2"/>
    <x v="2"/>
    <x v="0"/>
    <n v="2"/>
    <n v="3546"/>
    <n v="3780"/>
    <n v="23868"/>
    <n v="25380"/>
    <n v="7560"/>
    <n v="7092"/>
    <n v="468"/>
    <n v="23.400000000000002"/>
    <n v="444.6"/>
  </r>
  <r>
    <n v="41583"/>
    <x v="7"/>
    <x v="4"/>
    <x v="14"/>
    <x v="0"/>
    <n v="24"/>
    <n v="3726"/>
    <n v="3960"/>
    <n v="67896"/>
    <n v="72450"/>
    <n v="95040"/>
    <n v="89424"/>
    <n v="5616"/>
    <n v="280.8"/>
    <n v="5335.2"/>
  </r>
  <r>
    <n v="41583"/>
    <x v="9"/>
    <x v="3"/>
    <x v="7"/>
    <x v="0"/>
    <n v="11"/>
    <n v="2106"/>
    <n v="2250"/>
    <n v="11934"/>
    <n v="12690"/>
    <n v="24750"/>
    <n v="23166"/>
    <n v="1584"/>
    <n v="79.2"/>
    <n v="1504.8"/>
  </r>
  <r>
    <n v="41584"/>
    <x v="9"/>
    <x v="3"/>
    <x v="15"/>
    <x v="1"/>
    <n v="10"/>
    <n v="3546"/>
    <n v="3780"/>
    <n v="75060"/>
    <n v="81000"/>
    <n v="37800"/>
    <n v="35460"/>
    <n v="2340"/>
    <n v="117"/>
    <n v="2223"/>
  </r>
  <r>
    <n v="41584"/>
    <x v="2"/>
    <x v="1"/>
    <x v="14"/>
    <x v="0"/>
    <n v="7"/>
    <n v="3384"/>
    <n v="3600"/>
    <n v="35424"/>
    <n v="37800"/>
    <n v="25200"/>
    <n v="23688"/>
    <n v="1512"/>
    <n v="75.600000000000009"/>
    <n v="1436.4"/>
  </r>
  <r>
    <n v="41585"/>
    <x v="4"/>
    <x v="2"/>
    <x v="2"/>
    <x v="0"/>
    <n v="22"/>
    <n v="2106"/>
    <n v="2250"/>
    <n v="67626"/>
    <n v="71910"/>
    <n v="49500"/>
    <n v="46332"/>
    <n v="3168"/>
    <n v="158.4"/>
    <n v="3009.6"/>
  </r>
  <r>
    <n v="41585"/>
    <x v="9"/>
    <x v="3"/>
    <x v="5"/>
    <x v="0"/>
    <n v="7"/>
    <n v="3924"/>
    <n v="4230"/>
    <n v="34992"/>
    <n v="37260"/>
    <n v="29610"/>
    <n v="27468"/>
    <n v="2142"/>
    <n v="107.10000000000001"/>
    <n v="2034.9"/>
  </r>
  <r>
    <n v="41585"/>
    <x v="7"/>
    <x v="4"/>
    <x v="3"/>
    <x v="0"/>
    <n v="18"/>
    <n v="3582"/>
    <n v="3870"/>
    <n v="24156"/>
    <n v="25740"/>
    <n v="69660"/>
    <n v="64476"/>
    <n v="5184"/>
    <n v="259.2"/>
    <n v="4924.8"/>
  </r>
  <r>
    <n v="41586"/>
    <x v="9"/>
    <x v="3"/>
    <x v="4"/>
    <x v="0"/>
    <n v="12"/>
    <n v="3582"/>
    <n v="3870"/>
    <n v="63882"/>
    <n v="68040"/>
    <n v="46440"/>
    <n v="42984"/>
    <n v="3456"/>
    <n v="172.8"/>
    <n v="3283.2"/>
  </r>
  <r>
    <n v="41586"/>
    <x v="2"/>
    <x v="1"/>
    <x v="7"/>
    <x v="0"/>
    <n v="19"/>
    <n v="3726"/>
    <n v="3960"/>
    <n v="63648"/>
    <n v="67680"/>
    <n v="75240"/>
    <n v="70794"/>
    <n v="4446"/>
    <n v="222.3"/>
    <n v="4223.7"/>
  </r>
  <r>
    <n v="41586"/>
    <x v="0"/>
    <x v="0"/>
    <x v="14"/>
    <x v="0"/>
    <n v="23"/>
    <n v="3582"/>
    <n v="3870"/>
    <n v="47232"/>
    <n v="50400"/>
    <n v="89010"/>
    <n v="82386"/>
    <n v="6624"/>
    <n v="331.20000000000005"/>
    <n v="6292.8"/>
  </r>
  <r>
    <n v="41587"/>
    <x v="9"/>
    <x v="3"/>
    <x v="14"/>
    <x v="0"/>
    <n v="3"/>
    <n v="2952"/>
    <n v="3150"/>
    <n v="29520"/>
    <n v="31500"/>
    <n v="9450"/>
    <n v="8856"/>
    <n v="594"/>
    <n v="29.700000000000003"/>
    <n v="564.29999999999995"/>
  </r>
  <r>
    <n v="41587"/>
    <x v="2"/>
    <x v="1"/>
    <x v="5"/>
    <x v="0"/>
    <n v="24"/>
    <n v="3978"/>
    <n v="4230"/>
    <n v="40824"/>
    <n v="43470"/>
    <n v="101520"/>
    <n v="95472"/>
    <n v="6048"/>
    <n v="302.40000000000003"/>
    <n v="5745.6"/>
  </r>
  <r>
    <n v="41587"/>
    <x v="3"/>
    <x v="1"/>
    <x v="14"/>
    <x v="0"/>
    <n v="25"/>
    <n v="2034"/>
    <n v="2160"/>
    <n v="14760"/>
    <n v="15750"/>
    <n v="54000"/>
    <n v="50850"/>
    <n v="3150"/>
    <n v="157.5"/>
    <n v="2992.5"/>
  </r>
  <r>
    <n v="41587"/>
    <x v="7"/>
    <x v="4"/>
    <x v="13"/>
    <x v="1"/>
    <n v="5"/>
    <n v="3924"/>
    <n v="4230"/>
    <n v="51012"/>
    <n v="54990"/>
    <n v="21150"/>
    <n v="19620"/>
    <n v="1530"/>
    <n v="76.5"/>
    <n v="1453.5"/>
  </r>
  <r>
    <n v="41587"/>
    <x v="5"/>
    <x v="3"/>
    <x v="3"/>
    <x v="0"/>
    <n v="2"/>
    <n v="5832"/>
    <n v="6210"/>
    <n v="15372"/>
    <n v="16380"/>
    <n v="12420"/>
    <n v="11664"/>
    <n v="756"/>
    <n v="37.800000000000004"/>
    <n v="718.2"/>
  </r>
  <r>
    <n v="41587"/>
    <x v="7"/>
    <x v="4"/>
    <x v="0"/>
    <x v="0"/>
    <n v="14"/>
    <n v="3546"/>
    <n v="3780"/>
    <n v="4068"/>
    <n v="4320"/>
    <n v="52920"/>
    <n v="49644"/>
    <n v="3276"/>
    <n v="163.80000000000001"/>
    <n v="3112.2"/>
  </r>
  <r>
    <n v="41587"/>
    <x v="7"/>
    <x v="4"/>
    <x v="8"/>
    <x v="0"/>
    <n v="6"/>
    <n v="2034"/>
    <n v="2160"/>
    <n v="92664"/>
    <n v="98820"/>
    <n v="12960"/>
    <n v="12204"/>
    <n v="756"/>
    <n v="37.800000000000004"/>
    <n v="718.2"/>
  </r>
  <r>
    <n v="41588"/>
    <x v="6"/>
    <x v="2"/>
    <x v="9"/>
    <x v="0"/>
    <n v="13"/>
    <n v="2034"/>
    <n v="2160"/>
    <n v="33696"/>
    <n v="36000"/>
    <n v="28080"/>
    <n v="26442"/>
    <n v="1638"/>
    <n v="81.900000000000006"/>
    <n v="1556.1"/>
  </r>
  <r>
    <n v="41588"/>
    <x v="1"/>
    <x v="0"/>
    <x v="4"/>
    <x v="0"/>
    <n v="4"/>
    <n v="3042"/>
    <n v="3240"/>
    <n v="66924"/>
    <n v="71280"/>
    <n v="12960"/>
    <n v="12168"/>
    <n v="792"/>
    <n v="39.6"/>
    <n v="752.4"/>
  </r>
  <r>
    <n v="41588"/>
    <x v="5"/>
    <x v="3"/>
    <x v="2"/>
    <x v="0"/>
    <n v="21"/>
    <n v="3042"/>
    <n v="3240"/>
    <n v="35802"/>
    <n v="38070"/>
    <n v="68040"/>
    <n v="63882"/>
    <n v="4158"/>
    <n v="207.9"/>
    <n v="3950.1"/>
  </r>
  <r>
    <n v="41589"/>
    <x v="5"/>
    <x v="3"/>
    <x v="5"/>
    <x v="0"/>
    <n v="16"/>
    <n v="3726"/>
    <n v="3960"/>
    <n v="116640"/>
    <n v="124200"/>
    <n v="63360"/>
    <n v="59616"/>
    <n v="3744"/>
    <n v="187.20000000000002"/>
    <n v="3556.8"/>
  </r>
  <r>
    <n v="41589"/>
    <x v="6"/>
    <x v="2"/>
    <x v="16"/>
    <x v="0"/>
    <n v="10"/>
    <n v="2196"/>
    <n v="2340"/>
    <n v="27072"/>
    <n v="28800"/>
    <n v="23400"/>
    <n v="21960"/>
    <n v="1440"/>
    <n v="72"/>
    <n v="1368"/>
  </r>
  <r>
    <n v="41589"/>
    <x v="7"/>
    <x v="4"/>
    <x v="4"/>
    <x v="0"/>
    <n v="3"/>
    <n v="4482"/>
    <n v="4770"/>
    <n v="24336"/>
    <n v="25920"/>
    <n v="14310"/>
    <n v="13446"/>
    <n v="864"/>
    <n v="43.2"/>
    <n v="820.8"/>
  </r>
  <r>
    <n v="41589"/>
    <x v="9"/>
    <x v="3"/>
    <x v="7"/>
    <x v="0"/>
    <n v="1"/>
    <n v="5148"/>
    <n v="5490"/>
    <n v="19890"/>
    <n v="21150"/>
    <n v="5490"/>
    <n v="5148"/>
    <n v="342"/>
    <n v="17.100000000000001"/>
    <n v="324.89999999999998"/>
  </r>
  <r>
    <n v="41589"/>
    <x v="6"/>
    <x v="2"/>
    <x v="15"/>
    <x v="1"/>
    <n v="13"/>
    <n v="3978"/>
    <n v="4230"/>
    <n v="97578"/>
    <n v="105300"/>
    <n v="54990"/>
    <n v="51714"/>
    <n v="3276"/>
    <n v="163.80000000000001"/>
    <n v="3112.2"/>
  </r>
  <r>
    <n v="41589"/>
    <x v="3"/>
    <x v="1"/>
    <x v="1"/>
    <x v="1"/>
    <n v="15"/>
    <n v="2106"/>
    <n v="2250"/>
    <n v="17910"/>
    <n v="19350"/>
    <n v="33750"/>
    <n v="31590"/>
    <n v="2160"/>
    <n v="108"/>
    <n v="2052"/>
  </r>
  <r>
    <n v="41589"/>
    <x v="8"/>
    <x v="4"/>
    <x v="12"/>
    <x v="0"/>
    <n v="5"/>
    <n v="3978"/>
    <n v="4230"/>
    <n v="29808"/>
    <n v="31680"/>
    <n v="21150"/>
    <n v="19890"/>
    <n v="1260"/>
    <n v="63"/>
    <n v="1197"/>
  </r>
  <r>
    <n v="41590"/>
    <x v="9"/>
    <x v="3"/>
    <x v="11"/>
    <x v="0"/>
    <n v="25"/>
    <n v="2034"/>
    <n v="2160"/>
    <n v="10638"/>
    <n v="11340"/>
    <n v="54000"/>
    <n v="50850"/>
    <n v="3150"/>
    <n v="157.5"/>
    <n v="2992.5"/>
  </r>
  <r>
    <n v="41590"/>
    <x v="5"/>
    <x v="3"/>
    <x v="9"/>
    <x v="0"/>
    <n v="8"/>
    <n v="2034"/>
    <n v="2160"/>
    <n v="48438"/>
    <n v="51750"/>
    <n v="17280"/>
    <n v="16272"/>
    <n v="1008"/>
    <n v="50.400000000000006"/>
    <n v="957.6"/>
  </r>
  <r>
    <n v="41590"/>
    <x v="9"/>
    <x v="3"/>
    <x v="2"/>
    <x v="0"/>
    <n v="21"/>
    <n v="3582"/>
    <n v="3870"/>
    <n v="51714"/>
    <n v="54990"/>
    <n v="81270"/>
    <n v="75222"/>
    <n v="6048"/>
    <n v="302.40000000000003"/>
    <n v="5745.6"/>
  </r>
  <r>
    <n v="41590"/>
    <x v="5"/>
    <x v="3"/>
    <x v="2"/>
    <x v="0"/>
    <n v="16"/>
    <n v="3978"/>
    <n v="4230"/>
    <n v="55692"/>
    <n v="59220"/>
    <n v="67680"/>
    <n v="63648"/>
    <n v="4032"/>
    <n v="201.60000000000002"/>
    <n v="3830.4"/>
  </r>
  <r>
    <n v="41590"/>
    <x v="6"/>
    <x v="2"/>
    <x v="2"/>
    <x v="0"/>
    <n v="23"/>
    <n v="2196"/>
    <n v="2340"/>
    <n v="43758"/>
    <n v="46530"/>
    <n v="53820"/>
    <n v="50508"/>
    <n v="3312"/>
    <n v="165.60000000000002"/>
    <n v="3146.4"/>
  </r>
  <r>
    <n v="41591"/>
    <x v="1"/>
    <x v="0"/>
    <x v="9"/>
    <x v="0"/>
    <n v="22"/>
    <n v="3978"/>
    <n v="4230"/>
    <n v="44226"/>
    <n v="47250"/>
    <n v="93060"/>
    <n v="87516"/>
    <n v="5544"/>
    <n v="277.2"/>
    <n v="5266.8"/>
  </r>
  <r>
    <n v="41592"/>
    <x v="5"/>
    <x v="3"/>
    <x v="8"/>
    <x v="0"/>
    <n v="13"/>
    <n v="3978"/>
    <n v="4230"/>
    <n v="20592"/>
    <n v="21960"/>
    <n v="54990"/>
    <n v="51714"/>
    <n v="3276"/>
    <n v="163.80000000000001"/>
    <n v="3112.2"/>
  </r>
  <r>
    <n v="41592"/>
    <x v="9"/>
    <x v="3"/>
    <x v="2"/>
    <x v="0"/>
    <n v="27"/>
    <n v="3042"/>
    <n v="3240"/>
    <n v="31824"/>
    <n v="33840"/>
    <n v="87480"/>
    <n v="82134"/>
    <n v="5346"/>
    <n v="267.3"/>
    <n v="5078.7"/>
  </r>
  <r>
    <n v="41593"/>
    <x v="2"/>
    <x v="1"/>
    <x v="12"/>
    <x v="0"/>
    <n v="27"/>
    <n v="3978"/>
    <n v="4230"/>
    <n v="55890"/>
    <n v="59400"/>
    <n v="114210"/>
    <n v="107406"/>
    <n v="6804"/>
    <n v="340.20000000000005"/>
    <n v="6463.8"/>
  </r>
  <r>
    <n v="41593"/>
    <x v="4"/>
    <x v="2"/>
    <x v="9"/>
    <x v="0"/>
    <n v="27"/>
    <n v="3978"/>
    <n v="4230"/>
    <n v="2106"/>
    <n v="2250"/>
    <n v="114210"/>
    <n v="107406"/>
    <n v="6804"/>
    <n v="340.20000000000005"/>
    <n v="6463.8"/>
  </r>
  <r>
    <n v="41593"/>
    <x v="9"/>
    <x v="3"/>
    <x v="4"/>
    <x v="0"/>
    <n v="27"/>
    <n v="5832"/>
    <n v="6210"/>
    <n v="51714"/>
    <n v="55080"/>
    <n v="167670"/>
    <n v="157464"/>
    <n v="10206"/>
    <n v="510.3"/>
    <n v="9695.7000000000007"/>
  </r>
  <r>
    <n v="41594"/>
    <x v="9"/>
    <x v="3"/>
    <x v="6"/>
    <x v="0"/>
    <n v="27"/>
    <n v="2196"/>
    <n v="2340"/>
    <n v="49644"/>
    <n v="52920"/>
    <n v="63180"/>
    <n v="59292"/>
    <n v="3888"/>
    <n v="194.4"/>
    <n v="3693.6"/>
  </r>
  <r>
    <n v="41594"/>
    <x v="5"/>
    <x v="3"/>
    <x v="9"/>
    <x v="0"/>
    <n v="27"/>
    <n v="3546"/>
    <n v="3780"/>
    <n v="12636"/>
    <n v="13500"/>
    <n v="102060"/>
    <n v="95742"/>
    <n v="6318"/>
    <n v="315.90000000000003"/>
    <n v="6002.1"/>
  </r>
  <r>
    <n v="41595"/>
    <x v="1"/>
    <x v="0"/>
    <x v="12"/>
    <x v="0"/>
    <n v="12"/>
    <n v="3582"/>
    <n v="3870"/>
    <n v="7452"/>
    <n v="7920"/>
    <n v="46440"/>
    <n v="42984"/>
    <n v="3456"/>
    <n v="172.8"/>
    <n v="3283.2"/>
  </r>
  <r>
    <n v="41595"/>
    <x v="3"/>
    <x v="1"/>
    <x v="8"/>
    <x v="0"/>
    <n v="18"/>
    <n v="3978"/>
    <n v="4230"/>
    <n v="128700"/>
    <n v="137250"/>
    <n v="76140"/>
    <n v="71604"/>
    <n v="4536"/>
    <n v="226.8"/>
    <n v="4309.2"/>
  </r>
  <r>
    <n v="41595"/>
    <x v="5"/>
    <x v="3"/>
    <x v="7"/>
    <x v="0"/>
    <n v="8"/>
    <n v="3978"/>
    <n v="4230"/>
    <n v="83538"/>
    <n v="88830"/>
    <n v="33840"/>
    <n v="31824"/>
    <n v="2016"/>
    <n v="100.80000000000001"/>
    <n v="1915.2"/>
  </r>
  <r>
    <n v="41595"/>
    <x v="3"/>
    <x v="1"/>
    <x v="16"/>
    <x v="0"/>
    <n v="21"/>
    <n v="2034"/>
    <n v="2160"/>
    <n v="60912"/>
    <n v="64800"/>
    <n v="45360"/>
    <n v="42714"/>
    <n v="2646"/>
    <n v="132.30000000000001"/>
    <n v="2513.6999999999998"/>
  </r>
  <r>
    <n v="41595"/>
    <x v="5"/>
    <x v="3"/>
    <x v="1"/>
    <x v="1"/>
    <n v="25"/>
    <n v="3042"/>
    <n v="3240"/>
    <n v="78804"/>
    <n v="85140"/>
    <n v="81000"/>
    <n v="76050"/>
    <n v="4950"/>
    <n v="247.5"/>
    <n v="4702.5"/>
  </r>
  <r>
    <n v="41596"/>
    <x v="2"/>
    <x v="1"/>
    <x v="8"/>
    <x v="0"/>
    <n v="12"/>
    <n v="5148"/>
    <n v="5490"/>
    <n v="25740"/>
    <n v="27450"/>
    <n v="65880"/>
    <n v="61776"/>
    <n v="4104"/>
    <n v="205.20000000000002"/>
    <n v="3898.8"/>
  </r>
  <r>
    <n v="41596"/>
    <x v="2"/>
    <x v="1"/>
    <x v="4"/>
    <x v="0"/>
    <n v="9"/>
    <n v="2106"/>
    <n v="2250"/>
    <n v="6084"/>
    <n v="6480"/>
    <n v="20250"/>
    <n v="18954"/>
    <n v="1296"/>
    <n v="64.8"/>
    <n v="1231.2"/>
  </r>
  <r>
    <n v="41596"/>
    <x v="6"/>
    <x v="2"/>
    <x v="5"/>
    <x v="0"/>
    <n v="23"/>
    <n v="4482"/>
    <n v="4770"/>
    <n v="116640"/>
    <n v="124200"/>
    <n v="109710"/>
    <n v="103086"/>
    <n v="6624"/>
    <n v="331.20000000000005"/>
    <n v="6292.8"/>
  </r>
  <r>
    <n v="41596"/>
    <x v="0"/>
    <x v="0"/>
    <x v="0"/>
    <x v="0"/>
    <n v="23"/>
    <n v="3546"/>
    <n v="3780"/>
    <n v="26442"/>
    <n v="28080"/>
    <n v="86940"/>
    <n v="81558"/>
    <n v="5382"/>
    <n v="269.10000000000002"/>
    <n v="5112.8999999999996"/>
  </r>
  <r>
    <n v="41596"/>
    <x v="0"/>
    <x v="0"/>
    <x v="8"/>
    <x v="0"/>
    <n v="20"/>
    <n v="4482"/>
    <n v="4770"/>
    <n v="123552"/>
    <n v="131760"/>
    <n v="95400"/>
    <n v="89640"/>
    <n v="5760"/>
    <n v="288"/>
    <n v="5472"/>
  </r>
  <r>
    <n v="41596"/>
    <x v="5"/>
    <x v="3"/>
    <x v="10"/>
    <x v="0"/>
    <n v="25"/>
    <n v="4482"/>
    <n v="4770"/>
    <n v="62748"/>
    <n v="66780"/>
    <n v="119250"/>
    <n v="112050"/>
    <n v="7200"/>
    <n v="360"/>
    <n v="6840"/>
  </r>
  <r>
    <n v="41596"/>
    <x v="3"/>
    <x v="1"/>
    <x v="15"/>
    <x v="1"/>
    <n v="4"/>
    <n v="2034"/>
    <n v="2160"/>
    <n v="15012"/>
    <n v="16200"/>
    <n v="8640"/>
    <n v="8136"/>
    <n v="504"/>
    <n v="25.200000000000003"/>
    <n v="478.8"/>
  </r>
  <r>
    <n v="41597"/>
    <x v="5"/>
    <x v="3"/>
    <x v="10"/>
    <x v="0"/>
    <n v="24"/>
    <n v="3978"/>
    <n v="4230"/>
    <n v="22410"/>
    <n v="23850"/>
    <n v="101520"/>
    <n v="95472"/>
    <n v="6048"/>
    <n v="302.40000000000003"/>
    <n v="5745.6"/>
  </r>
  <r>
    <n v="41597"/>
    <x v="6"/>
    <x v="2"/>
    <x v="10"/>
    <x v="0"/>
    <n v="24"/>
    <n v="5832"/>
    <n v="6210"/>
    <n v="53784"/>
    <n v="57240"/>
    <n v="149040"/>
    <n v="139968"/>
    <n v="9072"/>
    <n v="453.6"/>
    <n v="8618.4"/>
  </r>
  <r>
    <n v="41597"/>
    <x v="3"/>
    <x v="1"/>
    <x v="2"/>
    <x v="0"/>
    <n v="16"/>
    <n v="3978"/>
    <n v="4230"/>
    <n v="83538"/>
    <n v="88830"/>
    <n v="67680"/>
    <n v="63648"/>
    <n v="4032"/>
    <n v="201.60000000000002"/>
    <n v="3830.4"/>
  </r>
  <r>
    <n v="41597"/>
    <x v="6"/>
    <x v="2"/>
    <x v="1"/>
    <x v="1"/>
    <n v="6"/>
    <n v="3978"/>
    <n v="4230"/>
    <n v="78804"/>
    <n v="85140"/>
    <n v="25380"/>
    <n v="23868"/>
    <n v="1512"/>
    <n v="75.600000000000009"/>
    <n v="1436.4"/>
  </r>
  <r>
    <n v="41597"/>
    <x v="2"/>
    <x v="1"/>
    <x v="12"/>
    <x v="0"/>
    <n v="4"/>
    <n v="5148"/>
    <n v="5490"/>
    <n v="85698"/>
    <n v="91080"/>
    <n v="21960"/>
    <n v="20592"/>
    <n v="1368"/>
    <n v="68.400000000000006"/>
    <n v="1299.5999999999999"/>
  </r>
  <r>
    <n v="41597"/>
    <x v="9"/>
    <x v="3"/>
    <x v="16"/>
    <x v="0"/>
    <n v="24"/>
    <n v="5832"/>
    <n v="6210"/>
    <n v="20304"/>
    <n v="21600"/>
    <n v="149040"/>
    <n v="139968"/>
    <n v="9072"/>
    <n v="453.6"/>
    <n v="8618.4"/>
  </r>
  <r>
    <n v="41598"/>
    <x v="4"/>
    <x v="2"/>
    <x v="14"/>
    <x v="0"/>
    <n v="21"/>
    <n v="2034"/>
    <n v="2160"/>
    <n v="53136"/>
    <n v="56700"/>
    <n v="45360"/>
    <n v="42714"/>
    <n v="2646"/>
    <n v="132.30000000000001"/>
    <n v="2513.6999999999998"/>
  </r>
  <r>
    <n v="41598"/>
    <x v="0"/>
    <x v="0"/>
    <x v="14"/>
    <x v="0"/>
    <n v="13"/>
    <n v="5832"/>
    <n v="6210"/>
    <n v="26568"/>
    <n v="28350"/>
    <n v="80730"/>
    <n v="75816"/>
    <n v="4914"/>
    <n v="245.70000000000002"/>
    <n v="4668.3"/>
  </r>
  <r>
    <n v="41598"/>
    <x v="4"/>
    <x v="2"/>
    <x v="6"/>
    <x v="0"/>
    <n v="2"/>
    <n v="3546"/>
    <n v="3780"/>
    <n v="78012"/>
    <n v="83160"/>
    <n v="7560"/>
    <n v="7092"/>
    <n v="468"/>
    <n v="23.400000000000002"/>
    <n v="444.6"/>
  </r>
  <r>
    <n v="41598"/>
    <x v="7"/>
    <x v="4"/>
    <x v="12"/>
    <x v="0"/>
    <n v="20"/>
    <n v="3726"/>
    <n v="3960"/>
    <n v="89424"/>
    <n v="95040"/>
    <n v="79200"/>
    <n v="74520"/>
    <n v="4680"/>
    <n v="234"/>
    <n v="4446"/>
  </r>
  <r>
    <n v="41598"/>
    <x v="2"/>
    <x v="1"/>
    <x v="13"/>
    <x v="1"/>
    <n v="21"/>
    <n v="3978"/>
    <n v="4230"/>
    <n v="47088"/>
    <n v="50760"/>
    <n v="88830"/>
    <n v="83538"/>
    <n v="5292"/>
    <n v="264.60000000000002"/>
    <n v="5027.3999999999996"/>
  </r>
  <r>
    <n v="41599"/>
    <x v="8"/>
    <x v="4"/>
    <x v="11"/>
    <x v="0"/>
    <n v="12"/>
    <n v="3042"/>
    <n v="3240"/>
    <n v="63828"/>
    <n v="68040"/>
    <n v="38880"/>
    <n v="36504"/>
    <n v="2376"/>
    <n v="118.80000000000001"/>
    <n v="2257.1999999999998"/>
  </r>
  <r>
    <n v="41599"/>
    <x v="3"/>
    <x v="1"/>
    <x v="13"/>
    <x v="1"/>
    <n v="23"/>
    <n v="3546"/>
    <n v="3780"/>
    <n v="7848"/>
    <n v="8460"/>
    <n v="86940"/>
    <n v="81558"/>
    <n v="5382"/>
    <n v="269.10000000000002"/>
    <n v="5112.8999999999996"/>
  </r>
  <r>
    <n v="41599"/>
    <x v="3"/>
    <x v="1"/>
    <x v="16"/>
    <x v="0"/>
    <n v="23"/>
    <n v="4482"/>
    <n v="4770"/>
    <n v="64296"/>
    <n v="68400"/>
    <n v="109710"/>
    <n v="103086"/>
    <n v="6624"/>
    <n v="331.20000000000005"/>
    <n v="6292.8"/>
  </r>
  <r>
    <n v="41599"/>
    <x v="9"/>
    <x v="3"/>
    <x v="5"/>
    <x v="0"/>
    <n v="24"/>
    <n v="3924"/>
    <n v="4230"/>
    <n v="139968"/>
    <n v="149040"/>
    <n v="101520"/>
    <n v="94176"/>
    <n v="7344"/>
    <n v="367.20000000000005"/>
    <n v="6976.8"/>
  </r>
  <r>
    <n v="41599"/>
    <x v="4"/>
    <x v="2"/>
    <x v="16"/>
    <x v="0"/>
    <n v="25"/>
    <n v="2952"/>
    <n v="3150"/>
    <n v="30456"/>
    <n v="32400"/>
    <n v="78750"/>
    <n v="73800"/>
    <n v="4950"/>
    <n v="247.5"/>
    <n v="4702.5"/>
  </r>
  <r>
    <n v="41599"/>
    <x v="9"/>
    <x v="3"/>
    <x v="16"/>
    <x v="0"/>
    <n v="17"/>
    <n v="3726"/>
    <n v="3960"/>
    <n v="16920"/>
    <n v="18000"/>
    <n v="67320"/>
    <n v="63342"/>
    <n v="3978"/>
    <n v="198.9"/>
    <n v="3779.1"/>
  </r>
  <r>
    <n v="41599"/>
    <x v="5"/>
    <x v="3"/>
    <x v="1"/>
    <x v="1"/>
    <n v="21"/>
    <n v="3978"/>
    <n v="4230"/>
    <n v="28656"/>
    <n v="30960"/>
    <n v="88830"/>
    <n v="83538"/>
    <n v="5292"/>
    <n v="264.60000000000002"/>
    <n v="5027.3999999999996"/>
  </r>
  <r>
    <n v="41600"/>
    <x v="2"/>
    <x v="1"/>
    <x v="10"/>
    <x v="0"/>
    <n v="9"/>
    <n v="3726"/>
    <n v="3960"/>
    <n v="8964"/>
    <n v="9540"/>
    <n v="35640"/>
    <n v="33534"/>
    <n v="2106"/>
    <n v="105.30000000000001"/>
    <n v="2000.7"/>
  </r>
  <r>
    <n v="41600"/>
    <x v="5"/>
    <x v="3"/>
    <x v="12"/>
    <x v="0"/>
    <n v="11"/>
    <n v="4482"/>
    <n v="4770"/>
    <n v="37260"/>
    <n v="39600"/>
    <n v="52470"/>
    <n v="49302"/>
    <n v="3168"/>
    <n v="158.4"/>
    <n v="3009.6"/>
  </r>
  <r>
    <n v="41600"/>
    <x v="7"/>
    <x v="4"/>
    <x v="7"/>
    <x v="0"/>
    <n v="4"/>
    <n v="3582"/>
    <n v="3870"/>
    <n v="75582"/>
    <n v="80370"/>
    <n v="15480"/>
    <n v="14328"/>
    <n v="1152"/>
    <n v="57.6"/>
    <n v="1094.4000000000001"/>
  </r>
  <r>
    <n v="41601"/>
    <x v="0"/>
    <x v="0"/>
    <x v="12"/>
    <x v="0"/>
    <n v="22"/>
    <n v="4482"/>
    <n v="4770"/>
    <n v="48438"/>
    <n v="51480"/>
    <n v="104940"/>
    <n v="98604"/>
    <n v="6336"/>
    <n v="316.8"/>
    <n v="6019.2"/>
  </r>
  <r>
    <n v="41601"/>
    <x v="8"/>
    <x v="4"/>
    <x v="15"/>
    <x v="1"/>
    <n v="15"/>
    <n v="3924"/>
    <n v="4230"/>
    <n v="180144"/>
    <n v="194400"/>
    <n v="63450"/>
    <n v="58860"/>
    <n v="4590"/>
    <n v="229.5"/>
    <n v="4360.5"/>
  </r>
  <r>
    <n v="41601"/>
    <x v="8"/>
    <x v="4"/>
    <x v="1"/>
    <x v="1"/>
    <n v="23"/>
    <n v="7506"/>
    <n v="8100"/>
    <n v="71640"/>
    <n v="77400"/>
    <n v="186300"/>
    <n v="172638"/>
    <n v="13662"/>
    <n v="683.1"/>
    <n v="12978.9"/>
  </r>
  <r>
    <n v="41601"/>
    <x v="4"/>
    <x v="2"/>
    <x v="11"/>
    <x v="0"/>
    <n v="9"/>
    <n v="3546"/>
    <n v="3780"/>
    <n v="17730"/>
    <n v="18900"/>
    <n v="34020"/>
    <n v="31914"/>
    <n v="2106"/>
    <n v="105.30000000000001"/>
    <n v="2000.7"/>
  </r>
  <r>
    <n v="41601"/>
    <x v="9"/>
    <x v="3"/>
    <x v="11"/>
    <x v="0"/>
    <n v="7"/>
    <n v="3042"/>
    <n v="3240"/>
    <n v="10638"/>
    <n v="11340"/>
    <n v="22680"/>
    <n v="21294"/>
    <n v="1386"/>
    <n v="69.3"/>
    <n v="1316.7"/>
  </r>
  <r>
    <n v="41602"/>
    <x v="1"/>
    <x v="0"/>
    <x v="12"/>
    <x v="0"/>
    <n v="25"/>
    <n v="3042"/>
    <n v="3240"/>
    <n v="78246"/>
    <n v="83160"/>
    <n v="81000"/>
    <n v="76050"/>
    <n v="4950"/>
    <n v="247.5"/>
    <n v="4702.5"/>
  </r>
  <r>
    <n v="41602"/>
    <x v="6"/>
    <x v="2"/>
    <x v="4"/>
    <x v="0"/>
    <n v="10"/>
    <n v="3978"/>
    <n v="4230"/>
    <n v="27378"/>
    <n v="29160"/>
    <n v="42300"/>
    <n v="39780"/>
    <n v="2520"/>
    <n v="126"/>
    <n v="2394"/>
  </r>
  <r>
    <n v="41602"/>
    <x v="4"/>
    <x v="2"/>
    <x v="16"/>
    <x v="0"/>
    <n v="8"/>
    <n v="5148"/>
    <n v="5490"/>
    <n v="37224"/>
    <n v="39600"/>
    <n v="43920"/>
    <n v="41184"/>
    <n v="2736"/>
    <n v="136.80000000000001"/>
    <n v="2599.1999999999998"/>
  </r>
  <r>
    <n v="41602"/>
    <x v="8"/>
    <x v="4"/>
    <x v="14"/>
    <x v="0"/>
    <n v="18"/>
    <n v="3042"/>
    <n v="3240"/>
    <n v="47232"/>
    <n v="50400"/>
    <n v="58320"/>
    <n v="54756"/>
    <n v="3564"/>
    <n v="178.20000000000002"/>
    <n v="3385.8"/>
  </r>
  <r>
    <n v="41603"/>
    <x v="6"/>
    <x v="2"/>
    <x v="7"/>
    <x v="0"/>
    <n v="8"/>
    <n v="5148"/>
    <n v="5490"/>
    <n v="79560"/>
    <n v="84600"/>
    <n v="43920"/>
    <n v="41184"/>
    <n v="2736"/>
    <n v="136.80000000000001"/>
    <n v="2599.1999999999998"/>
  </r>
  <r>
    <n v="41603"/>
    <x v="7"/>
    <x v="4"/>
    <x v="14"/>
    <x v="0"/>
    <n v="25"/>
    <n v="7506"/>
    <n v="8100"/>
    <n v="47232"/>
    <n v="50400"/>
    <n v="202500"/>
    <n v="187650"/>
    <n v="14850"/>
    <n v="742.5"/>
    <n v="14107.5"/>
  </r>
  <r>
    <n v="41603"/>
    <x v="2"/>
    <x v="1"/>
    <x v="9"/>
    <x v="0"/>
    <n v="7"/>
    <n v="3042"/>
    <n v="3240"/>
    <n v="2106"/>
    <n v="2250"/>
    <n v="22680"/>
    <n v="21294"/>
    <n v="1386"/>
    <n v="69.3"/>
    <n v="1316.7"/>
  </r>
  <r>
    <n v="41603"/>
    <x v="2"/>
    <x v="1"/>
    <x v="10"/>
    <x v="0"/>
    <n v="17"/>
    <n v="3978"/>
    <n v="4230"/>
    <n v="85158"/>
    <n v="90630"/>
    <n v="71910"/>
    <n v="67626"/>
    <n v="4284"/>
    <n v="214.20000000000002"/>
    <n v="4069.8"/>
  </r>
  <r>
    <n v="41603"/>
    <x v="2"/>
    <x v="1"/>
    <x v="13"/>
    <x v="1"/>
    <n v="3"/>
    <n v="2952"/>
    <n v="3150"/>
    <n v="94176"/>
    <n v="101520"/>
    <n v="9450"/>
    <n v="8856"/>
    <n v="594"/>
    <n v="29.700000000000003"/>
    <n v="564.29999999999995"/>
  </r>
  <r>
    <n v="41604"/>
    <x v="6"/>
    <x v="2"/>
    <x v="16"/>
    <x v="0"/>
    <n v="13"/>
    <n v="2034"/>
    <n v="2160"/>
    <n v="84600"/>
    <n v="90000"/>
    <n v="28080"/>
    <n v="26442"/>
    <n v="1638"/>
    <n v="81.900000000000006"/>
    <n v="1556.1"/>
  </r>
  <r>
    <n v="41604"/>
    <x v="3"/>
    <x v="1"/>
    <x v="14"/>
    <x v="0"/>
    <n v="17"/>
    <n v="3582"/>
    <n v="3870"/>
    <n v="11808"/>
    <n v="12600"/>
    <n v="65790"/>
    <n v="60894"/>
    <n v="4896"/>
    <n v="244.8"/>
    <n v="4651.2"/>
  </r>
  <r>
    <n v="41604"/>
    <x v="7"/>
    <x v="4"/>
    <x v="5"/>
    <x v="0"/>
    <n v="22"/>
    <n v="3978"/>
    <n v="4230"/>
    <n v="11664"/>
    <n v="12420"/>
    <n v="93060"/>
    <n v="87516"/>
    <n v="5544"/>
    <n v="277.2"/>
    <n v="5266.8"/>
  </r>
  <r>
    <n v="41605"/>
    <x v="6"/>
    <x v="2"/>
    <x v="4"/>
    <x v="0"/>
    <n v="23"/>
    <n v="2196"/>
    <n v="2340"/>
    <n v="51714"/>
    <n v="55080"/>
    <n v="53820"/>
    <n v="50508"/>
    <n v="3312"/>
    <n v="165.60000000000002"/>
    <n v="3146.4"/>
  </r>
  <r>
    <n v="41605"/>
    <x v="0"/>
    <x v="0"/>
    <x v="8"/>
    <x v="0"/>
    <n v="1"/>
    <n v="2034"/>
    <n v="2160"/>
    <n v="51480"/>
    <n v="54900"/>
    <n v="2160"/>
    <n v="2034"/>
    <n v="126"/>
    <n v="6.3000000000000007"/>
    <n v="119.7"/>
  </r>
  <r>
    <n v="41605"/>
    <x v="1"/>
    <x v="0"/>
    <x v="3"/>
    <x v="0"/>
    <n v="25"/>
    <n v="5148"/>
    <n v="5490"/>
    <n v="2196"/>
    <n v="2340"/>
    <n v="137250"/>
    <n v="128700"/>
    <n v="8550"/>
    <n v="427.5"/>
    <n v="8122.5"/>
  </r>
  <r>
    <n v="41605"/>
    <x v="9"/>
    <x v="3"/>
    <x v="11"/>
    <x v="0"/>
    <n v="22"/>
    <n v="3384"/>
    <n v="3600"/>
    <n v="42552"/>
    <n v="45360"/>
    <n v="79200"/>
    <n v="74448"/>
    <n v="4752"/>
    <n v="237.60000000000002"/>
    <n v="4514.3999999999996"/>
  </r>
  <r>
    <n v="41606"/>
    <x v="0"/>
    <x v="0"/>
    <x v="10"/>
    <x v="0"/>
    <n v="2"/>
    <n v="3978"/>
    <n v="4230"/>
    <n v="94122"/>
    <n v="100170"/>
    <n v="8460"/>
    <n v="7956"/>
    <n v="504"/>
    <n v="25.200000000000003"/>
    <n v="478.8"/>
  </r>
  <r>
    <n v="41606"/>
    <x v="8"/>
    <x v="4"/>
    <x v="1"/>
    <x v="1"/>
    <n v="11"/>
    <n v="3582"/>
    <n v="3870"/>
    <n v="85968"/>
    <n v="92880"/>
    <n v="42570"/>
    <n v="39402"/>
    <n v="3168"/>
    <n v="158.4"/>
    <n v="3009.6"/>
  </r>
  <r>
    <n v="41606"/>
    <x v="5"/>
    <x v="3"/>
    <x v="13"/>
    <x v="1"/>
    <n v="11"/>
    <n v="3546"/>
    <n v="3780"/>
    <n v="58860"/>
    <n v="63450"/>
    <n v="41580"/>
    <n v="39006"/>
    <n v="2574"/>
    <n v="128.70000000000002"/>
    <n v="2445.3000000000002"/>
  </r>
  <r>
    <n v="41606"/>
    <x v="3"/>
    <x v="1"/>
    <x v="12"/>
    <x v="0"/>
    <n v="1"/>
    <n v="7506"/>
    <n v="8100"/>
    <n v="37260"/>
    <n v="39600"/>
    <n v="8100"/>
    <n v="7506"/>
    <n v="594"/>
    <n v="29.700000000000003"/>
    <n v="564.29999999999995"/>
  </r>
  <r>
    <n v="41607"/>
    <x v="0"/>
    <x v="0"/>
    <x v="5"/>
    <x v="0"/>
    <n v="14"/>
    <n v="3978"/>
    <n v="4230"/>
    <n v="23328"/>
    <n v="24840"/>
    <n v="59220"/>
    <n v="55692"/>
    <n v="3528"/>
    <n v="176.4"/>
    <n v="3351.6"/>
  </r>
  <r>
    <n v="41607"/>
    <x v="0"/>
    <x v="0"/>
    <x v="3"/>
    <x v="0"/>
    <n v="11"/>
    <n v="2034"/>
    <n v="2160"/>
    <n v="30744"/>
    <n v="32760"/>
    <n v="23760"/>
    <n v="22374"/>
    <n v="1386"/>
    <n v="69.3"/>
    <n v="1316.7"/>
  </r>
  <r>
    <n v="41608"/>
    <x v="3"/>
    <x v="1"/>
    <x v="16"/>
    <x v="0"/>
    <n v="8"/>
    <n v="2952"/>
    <n v="3150"/>
    <n v="71064"/>
    <n v="75600"/>
    <n v="25200"/>
    <n v="23616"/>
    <n v="1584"/>
    <n v="79.2"/>
    <n v="1504.8"/>
  </r>
  <r>
    <n v="41608"/>
    <x v="1"/>
    <x v="0"/>
    <x v="7"/>
    <x v="0"/>
    <n v="1"/>
    <n v="3546"/>
    <n v="3780"/>
    <n v="91494"/>
    <n v="97290"/>
    <n v="3780"/>
    <n v="3546"/>
    <n v="234"/>
    <n v="11.700000000000001"/>
    <n v="222.3"/>
  </r>
  <r>
    <n v="41608"/>
    <x v="1"/>
    <x v="0"/>
    <x v="14"/>
    <x v="0"/>
    <n v="24"/>
    <n v="3546"/>
    <n v="3780"/>
    <n v="17712"/>
    <n v="18900"/>
    <n v="90720"/>
    <n v="85104"/>
    <n v="5616"/>
    <n v="280.8"/>
    <n v="5335.2"/>
  </r>
  <r>
    <n v="41609"/>
    <x v="3"/>
    <x v="1"/>
    <x v="1"/>
    <x v="1"/>
    <n v="15"/>
    <n v="3978"/>
    <n v="4230"/>
    <n v="89550"/>
    <n v="96750"/>
    <n v="63450"/>
    <n v="59670"/>
    <n v="3780"/>
    <n v="189"/>
    <n v="3591"/>
  </r>
  <r>
    <n v="41610"/>
    <x v="8"/>
    <x v="4"/>
    <x v="16"/>
    <x v="0"/>
    <n v="20"/>
    <n v="3546"/>
    <n v="3780"/>
    <n v="37224"/>
    <n v="39600"/>
    <n v="75600"/>
    <n v="70920"/>
    <n v="4680"/>
    <n v="234"/>
    <n v="4446"/>
  </r>
  <r>
    <n v="41610"/>
    <x v="5"/>
    <x v="3"/>
    <x v="12"/>
    <x v="0"/>
    <n v="1"/>
    <n v="5148"/>
    <n v="5490"/>
    <n v="3726"/>
    <n v="3960"/>
    <n v="5490"/>
    <n v="5148"/>
    <n v="342"/>
    <n v="17.100000000000001"/>
    <n v="324.89999999999998"/>
  </r>
  <r>
    <n v="41611"/>
    <x v="0"/>
    <x v="0"/>
    <x v="15"/>
    <x v="1"/>
    <n v="5"/>
    <n v="2196"/>
    <n v="2340"/>
    <n v="52542"/>
    <n v="56700"/>
    <n v="11700"/>
    <n v="10980"/>
    <n v="720"/>
    <n v="36"/>
    <n v="684"/>
  </r>
  <r>
    <n v="41611"/>
    <x v="7"/>
    <x v="4"/>
    <x v="12"/>
    <x v="0"/>
    <n v="2"/>
    <n v="3924"/>
    <n v="4230"/>
    <n v="85698"/>
    <n v="91080"/>
    <n v="8460"/>
    <n v="7848"/>
    <n v="612"/>
    <n v="30.6"/>
    <n v="581.4"/>
  </r>
  <r>
    <n v="41612"/>
    <x v="2"/>
    <x v="1"/>
    <x v="2"/>
    <x v="0"/>
    <n v="15"/>
    <n v="3978"/>
    <n v="4230"/>
    <n v="47736"/>
    <n v="50760"/>
    <n v="63450"/>
    <n v="59670"/>
    <n v="3780"/>
    <n v="189"/>
    <n v="3591"/>
  </r>
  <r>
    <n v="41612"/>
    <x v="8"/>
    <x v="4"/>
    <x v="8"/>
    <x v="0"/>
    <n v="24"/>
    <n v="2106"/>
    <n v="2250"/>
    <n v="97812"/>
    <n v="104310"/>
    <n v="54000"/>
    <n v="50544"/>
    <n v="3456"/>
    <n v="172.8"/>
    <n v="3283.2"/>
  </r>
  <r>
    <n v="41613"/>
    <x v="5"/>
    <x v="3"/>
    <x v="11"/>
    <x v="0"/>
    <n v="23"/>
    <n v="5148"/>
    <n v="5490"/>
    <n v="46098"/>
    <n v="49140"/>
    <n v="126270"/>
    <n v="118404"/>
    <n v="7866"/>
    <n v="393.3"/>
    <n v="7472.7"/>
  </r>
  <r>
    <n v="41613"/>
    <x v="6"/>
    <x v="2"/>
    <x v="16"/>
    <x v="0"/>
    <n v="20"/>
    <n v="3546"/>
    <n v="3780"/>
    <n v="50760"/>
    <n v="54000"/>
    <n v="75600"/>
    <n v="70920"/>
    <n v="4680"/>
    <n v="234"/>
    <n v="4446"/>
  </r>
  <r>
    <n v="41613"/>
    <x v="0"/>
    <x v="0"/>
    <x v="5"/>
    <x v="0"/>
    <n v="23"/>
    <n v="3546"/>
    <n v="3780"/>
    <n v="87480"/>
    <n v="93150"/>
    <n v="86940"/>
    <n v="81558"/>
    <n v="5382"/>
    <n v="269.10000000000002"/>
    <n v="5112.8999999999996"/>
  </r>
  <r>
    <n v="41613"/>
    <x v="3"/>
    <x v="1"/>
    <x v="7"/>
    <x v="0"/>
    <n v="22"/>
    <n v="5148"/>
    <n v="5490"/>
    <n v="15912"/>
    <n v="16920"/>
    <n v="120780"/>
    <n v="113256"/>
    <n v="7524"/>
    <n v="376.20000000000005"/>
    <n v="7147.8"/>
  </r>
  <r>
    <n v="41613"/>
    <x v="5"/>
    <x v="3"/>
    <x v="15"/>
    <x v="1"/>
    <n v="10"/>
    <n v="3384"/>
    <n v="3600"/>
    <n v="22518"/>
    <n v="24300"/>
    <n v="36000"/>
    <n v="33840"/>
    <n v="2160"/>
    <n v="108"/>
    <n v="2052"/>
  </r>
  <r>
    <n v="41614"/>
    <x v="0"/>
    <x v="0"/>
    <x v="9"/>
    <x v="0"/>
    <n v="5"/>
    <n v="3042"/>
    <n v="3240"/>
    <n v="50544"/>
    <n v="54000"/>
    <n v="16200"/>
    <n v="15210"/>
    <n v="990"/>
    <n v="49.5"/>
    <n v="940.5"/>
  </r>
  <r>
    <n v="41614"/>
    <x v="4"/>
    <x v="2"/>
    <x v="7"/>
    <x v="0"/>
    <n v="12"/>
    <n v="3978"/>
    <n v="4230"/>
    <n v="59670"/>
    <n v="63450"/>
    <n v="50760"/>
    <n v="47736"/>
    <n v="3024"/>
    <n v="151.20000000000002"/>
    <n v="2872.8"/>
  </r>
  <r>
    <n v="41614"/>
    <x v="5"/>
    <x v="3"/>
    <x v="4"/>
    <x v="0"/>
    <n v="19"/>
    <n v="3978"/>
    <n v="4230"/>
    <n v="30420"/>
    <n v="32400"/>
    <n v="80370"/>
    <n v="75582"/>
    <n v="4788"/>
    <n v="239.4"/>
    <n v="4548.6000000000004"/>
  </r>
  <r>
    <n v="41614"/>
    <x v="8"/>
    <x v="4"/>
    <x v="11"/>
    <x v="0"/>
    <n v="18"/>
    <n v="3924"/>
    <n v="4230"/>
    <n v="14184"/>
    <n v="15120"/>
    <n v="76140"/>
    <n v="70632"/>
    <n v="5508"/>
    <n v="275.40000000000003"/>
    <n v="5232.6000000000004"/>
  </r>
  <r>
    <n v="41614"/>
    <x v="5"/>
    <x v="3"/>
    <x v="15"/>
    <x v="1"/>
    <n v="1"/>
    <n v="2952"/>
    <n v="3150"/>
    <n v="37530"/>
    <n v="40500"/>
    <n v="3150"/>
    <n v="2952"/>
    <n v="198"/>
    <n v="9.9"/>
    <n v="188.1"/>
  </r>
  <r>
    <n v="41615"/>
    <x v="4"/>
    <x v="2"/>
    <x v="3"/>
    <x v="0"/>
    <n v="15"/>
    <n v="3042"/>
    <n v="3240"/>
    <n v="13176"/>
    <n v="14040"/>
    <n v="48600"/>
    <n v="45630"/>
    <n v="2970"/>
    <n v="148.5"/>
    <n v="2821.5"/>
  </r>
  <r>
    <n v="41615"/>
    <x v="2"/>
    <x v="1"/>
    <x v="10"/>
    <x v="0"/>
    <n v="4"/>
    <n v="3978"/>
    <n v="4230"/>
    <n v="89640"/>
    <n v="95400"/>
    <n v="16920"/>
    <n v="15912"/>
    <n v="1008"/>
    <n v="50.400000000000006"/>
    <n v="957.6"/>
  </r>
  <r>
    <n v="41615"/>
    <x v="8"/>
    <x v="4"/>
    <x v="10"/>
    <x v="0"/>
    <n v="16"/>
    <n v="2106"/>
    <n v="2250"/>
    <n v="80676"/>
    <n v="85860"/>
    <n v="36000"/>
    <n v="33696"/>
    <n v="2304"/>
    <n v="115.2"/>
    <n v="2188.8000000000002"/>
  </r>
  <r>
    <n v="41615"/>
    <x v="4"/>
    <x v="2"/>
    <x v="4"/>
    <x v="0"/>
    <n v="10"/>
    <n v="2034"/>
    <n v="2160"/>
    <n v="42588"/>
    <n v="45360"/>
    <n v="21600"/>
    <n v="20340"/>
    <n v="1260"/>
    <n v="63"/>
    <n v="1197"/>
  </r>
  <r>
    <n v="41616"/>
    <x v="1"/>
    <x v="0"/>
    <x v="6"/>
    <x v="0"/>
    <n v="21"/>
    <n v="4482"/>
    <n v="4770"/>
    <n v="28368"/>
    <n v="30240"/>
    <n v="100170"/>
    <n v="94122"/>
    <n v="6048"/>
    <n v="302.40000000000003"/>
    <n v="5745.6"/>
  </r>
  <r>
    <n v="41616"/>
    <x v="9"/>
    <x v="3"/>
    <x v="3"/>
    <x v="0"/>
    <n v="7"/>
    <n v="3726"/>
    <n v="3960"/>
    <n v="24156"/>
    <n v="25740"/>
    <n v="27720"/>
    <n v="26082"/>
    <n v="1638"/>
    <n v="81.900000000000006"/>
    <n v="1556.1"/>
  </r>
  <r>
    <n v="41616"/>
    <x v="2"/>
    <x v="1"/>
    <x v="8"/>
    <x v="0"/>
    <n v="22"/>
    <n v="2952"/>
    <n v="3150"/>
    <n v="82368"/>
    <n v="87840"/>
    <n v="69300"/>
    <n v="64944"/>
    <n v="4356"/>
    <n v="217.8"/>
    <n v="4138.2"/>
  </r>
  <r>
    <n v="41616"/>
    <x v="5"/>
    <x v="3"/>
    <x v="0"/>
    <x v="0"/>
    <n v="15"/>
    <n v="3384"/>
    <n v="3600"/>
    <n v="18306"/>
    <n v="19440"/>
    <n v="54000"/>
    <n v="50760"/>
    <n v="3240"/>
    <n v="162"/>
    <n v="3078"/>
  </r>
  <r>
    <n v="41617"/>
    <x v="6"/>
    <x v="2"/>
    <x v="13"/>
    <x v="1"/>
    <n v="7"/>
    <n v="3546"/>
    <n v="3780"/>
    <n v="86328"/>
    <n v="93060"/>
    <n v="26460"/>
    <n v="24822"/>
    <n v="1638"/>
    <n v="81.900000000000006"/>
    <n v="1556.1"/>
  </r>
  <r>
    <n v="41617"/>
    <x v="1"/>
    <x v="0"/>
    <x v="7"/>
    <x v="0"/>
    <n v="17"/>
    <n v="5148"/>
    <n v="5490"/>
    <n v="83538"/>
    <n v="88830"/>
    <n v="93330"/>
    <n v="87516"/>
    <n v="5814"/>
    <n v="290.7"/>
    <n v="5523.3"/>
  </r>
  <r>
    <n v="41617"/>
    <x v="6"/>
    <x v="2"/>
    <x v="6"/>
    <x v="0"/>
    <n v="20"/>
    <n v="2034"/>
    <n v="2160"/>
    <n v="60282"/>
    <n v="64260"/>
    <n v="43200"/>
    <n v="40680"/>
    <n v="2520"/>
    <n v="126"/>
    <n v="2394"/>
  </r>
  <r>
    <n v="41617"/>
    <x v="3"/>
    <x v="1"/>
    <x v="5"/>
    <x v="0"/>
    <n v="5"/>
    <n v="2196"/>
    <n v="2340"/>
    <n v="17496"/>
    <n v="18630"/>
    <n v="11700"/>
    <n v="10980"/>
    <n v="720"/>
    <n v="36"/>
    <n v="684"/>
  </r>
  <r>
    <n v="41617"/>
    <x v="5"/>
    <x v="3"/>
    <x v="0"/>
    <x v="0"/>
    <n v="14"/>
    <n v="3546"/>
    <n v="3780"/>
    <n v="10170"/>
    <n v="10800"/>
    <n v="52920"/>
    <n v="49644"/>
    <n v="3276"/>
    <n v="163.80000000000001"/>
    <n v="3112.2"/>
  </r>
  <r>
    <n v="41618"/>
    <x v="9"/>
    <x v="3"/>
    <x v="1"/>
    <x v="1"/>
    <n v="6"/>
    <n v="3546"/>
    <n v="3780"/>
    <n v="21492"/>
    <n v="23220"/>
    <n v="22680"/>
    <n v="21276"/>
    <n v="1404"/>
    <n v="70.2"/>
    <n v="1333.8"/>
  </r>
  <r>
    <n v="41618"/>
    <x v="6"/>
    <x v="2"/>
    <x v="6"/>
    <x v="0"/>
    <n v="22"/>
    <n v="7506"/>
    <n v="8100"/>
    <n v="28368"/>
    <n v="30240"/>
    <n v="178200"/>
    <n v="165132"/>
    <n v="13068"/>
    <n v="653.40000000000009"/>
    <n v="12414.6"/>
  </r>
  <r>
    <n v="41618"/>
    <x v="1"/>
    <x v="0"/>
    <x v="12"/>
    <x v="0"/>
    <n v="6"/>
    <n v="3924"/>
    <n v="4230"/>
    <n v="74520"/>
    <n v="79200"/>
    <n v="25380"/>
    <n v="23544"/>
    <n v="1836"/>
    <n v="91.800000000000011"/>
    <n v="1744.2"/>
  </r>
  <r>
    <n v="41618"/>
    <x v="5"/>
    <x v="3"/>
    <x v="11"/>
    <x v="0"/>
    <n v="6"/>
    <n v="4482"/>
    <n v="4770"/>
    <n v="31914"/>
    <n v="34020"/>
    <n v="28620"/>
    <n v="26892"/>
    <n v="1728"/>
    <n v="86.4"/>
    <n v="1641.6"/>
  </r>
  <r>
    <n v="41618"/>
    <x v="2"/>
    <x v="1"/>
    <x v="11"/>
    <x v="0"/>
    <n v="2"/>
    <n v="3546"/>
    <n v="3780"/>
    <n v="39006"/>
    <n v="41580"/>
    <n v="7560"/>
    <n v="7092"/>
    <n v="468"/>
    <n v="23.400000000000002"/>
    <n v="444.6"/>
  </r>
  <r>
    <n v="41618"/>
    <x v="9"/>
    <x v="3"/>
    <x v="2"/>
    <x v="0"/>
    <n v="24"/>
    <n v="3726"/>
    <n v="3960"/>
    <n v="59670"/>
    <n v="63450"/>
    <n v="95040"/>
    <n v="89424"/>
    <n v="5616"/>
    <n v="280.8"/>
    <n v="5335.2"/>
  </r>
  <r>
    <n v="41619"/>
    <x v="5"/>
    <x v="3"/>
    <x v="11"/>
    <x v="0"/>
    <n v="11"/>
    <n v="2106"/>
    <n v="2250"/>
    <n v="3546"/>
    <n v="3780"/>
    <n v="24750"/>
    <n v="23166"/>
    <n v="1584"/>
    <n v="79.2"/>
    <n v="1504.8"/>
  </r>
  <r>
    <n v="41620"/>
    <x v="6"/>
    <x v="2"/>
    <x v="13"/>
    <x v="1"/>
    <n v="10"/>
    <n v="3546"/>
    <n v="3780"/>
    <n v="31392"/>
    <n v="33840"/>
    <n v="37800"/>
    <n v="35460"/>
    <n v="2340"/>
    <n v="117"/>
    <n v="2223"/>
  </r>
  <r>
    <n v="41620"/>
    <x v="6"/>
    <x v="2"/>
    <x v="16"/>
    <x v="0"/>
    <n v="7"/>
    <n v="3384"/>
    <n v="3600"/>
    <n v="3384"/>
    <n v="3600"/>
    <n v="25200"/>
    <n v="23688"/>
    <n v="1512"/>
    <n v="75.600000000000009"/>
    <n v="1436.4"/>
  </r>
  <r>
    <n v="41620"/>
    <x v="8"/>
    <x v="4"/>
    <x v="8"/>
    <x v="0"/>
    <n v="22"/>
    <n v="2106"/>
    <n v="2250"/>
    <n v="30888"/>
    <n v="32940"/>
    <n v="49500"/>
    <n v="46332"/>
    <n v="3168"/>
    <n v="158.4"/>
    <n v="3009.6"/>
  </r>
  <r>
    <n v="41621"/>
    <x v="2"/>
    <x v="1"/>
    <x v="6"/>
    <x v="0"/>
    <n v="7"/>
    <n v="3924"/>
    <n v="4230"/>
    <n v="49644"/>
    <n v="52920"/>
    <n v="29610"/>
    <n v="27468"/>
    <n v="2142"/>
    <n v="107.10000000000001"/>
    <n v="2034.9"/>
  </r>
  <r>
    <n v="41621"/>
    <x v="4"/>
    <x v="2"/>
    <x v="5"/>
    <x v="0"/>
    <n v="18"/>
    <n v="3582"/>
    <n v="3870"/>
    <n v="40824"/>
    <n v="43470"/>
    <n v="69660"/>
    <n v="64476"/>
    <n v="5184"/>
    <n v="259.2"/>
    <n v="4924.8"/>
  </r>
  <r>
    <n v="41622"/>
    <x v="7"/>
    <x v="4"/>
    <x v="16"/>
    <x v="0"/>
    <n v="12"/>
    <n v="3582"/>
    <n v="3870"/>
    <n v="43992"/>
    <n v="46800"/>
    <n v="46440"/>
    <n v="42984"/>
    <n v="3456"/>
    <n v="172.8"/>
    <n v="3283.2"/>
  </r>
  <r>
    <n v="41622"/>
    <x v="2"/>
    <x v="1"/>
    <x v="3"/>
    <x v="0"/>
    <n v="19"/>
    <n v="3726"/>
    <n v="3960"/>
    <n v="10980"/>
    <n v="11700"/>
    <n v="75240"/>
    <n v="70794"/>
    <n v="4446"/>
    <n v="222.3"/>
    <n v="4223.7"/>
  </r>
  <r>
    <n v="41623"/>
    <x v="8"/>
    <x v="4"/>
    <x v="2"/>
    <x v="0"/>
    <n v="23"/>
    <n v="3582"/>
    <n v="3870"/>
    <n v="79560"/>
    <n v="84600"/>
    <n v="89010"/>
    <n v="82386"/>
    <n v="6624"/>
    <n v="331.20000000000005"/>
    <n v="6292.8"/>
  </r>
  <r>
    <n v="41623"/>
    <x v="7"/>
    <x v="4"/>
    <x v="10"/>
    <x v="0"/>
    <n v="3"/>
    <n v="2952"/>
    <n v="3150"/>
    <n v="62748"/>
    <n v="66780"/>
    <n v="9450"/>
    <n v="8856"/>
    <n v="594"/>
    <n v="29.700000000000003"/>
    <n v="564.29999999999995"/>
  </r>
  <r>
    <n v="41623"/>
    <x v="5"/>
    <x v="3"/>
    <x v="2"/>
    <x v="0"/>
    <n v="24"/>
    <n v="3978"/>
    <n v="4230"/>
    <n v="47736"/>
    <n v="50760"/>
    <n v="101520"/>
    <n v="95472"/>
    <n v="6048"/>
    <n v="302.40000000000003"/>
    <n v="5745.6"/>
  </r>
  <r>
    <n v="41624"/>
    <x v="1"/>
    <x v="0"/>
    <x v="8"/>
    <x v="0"/>
    <n v="25"/>
    <n v="2034"/>
    <n v="2160"/>
    <n v="51480"/>
    <n v="54900"/>
    <n v="54000"/>
    <n v="50850"/>
    <n v="3150"/>
    <n v="157.5"/>
    <n v="2992.5"/>
  </r>
  <r>
    <n v="41624"/>
    <x v="9"/>
    <x v="3"/>
    <x v="4"/>
    <x v="0"/>
    <n v="5"/>
    <n v="3924"/>
    <n v="4230"/>
    <n v="63882"/>
    <n v="68040"/>
    <n v="21150"/>
    <n v="19620"/>
    <n v="1530"/>
    <n v="76.5"/>
    <n v="1453.5"/>
  </r>
  <r>
    <n v="41625"/>
    <x v="0"/>
    <x v="0"/>
    <x v="6"/>
    <x v="0"/>
    <n v="2"/>
    <n v="5832"/>
    <n v="6210"/>
    <n v="74466"/>
    <n v="79380"/>
    <n v="12420"/>
    <n v="11664"/>
    <n v="756"/>
    <n v="37.800000000000004"/>
    <n v="718.2"/>
  </r>
  <r>
    <n v="41625"/>
    <x v="9"/>
    <x v="3"/>
    <x v="5"/>
    <x v="0"/>
    <n v="14"/>
    <n v="3546"/>
    <n v="3780"/>
    <n v="58320"/>
    <n v="62100"/>
    <n v="52920"/>
    <n v="49644"/>
    <n v="3276"/>
    <n v="163.80000000000001"/>
    <n v="3112.2"/>
  </r>
  <r>
    <n v="41625"/>
    <x v="4"/>
    <x v="2"/>
    <x v="10"/>
    <x v="0"/>
    <n v="6"/>
    <n v="2034"/>
    <n v="2160"/>
    <n v="22410"/>
    <n v="23850"/>
    <n v="12960"/>
    <n v="12204"/>
    <n v="756"/>
    <n v="37.800000000000004"/>
    <n v="718.2"/>
  </r>
  <r>
    <n v="41626"/>
    <x v="6"/>
    <x v="2"/>
    <x v="0"/>
    <x v="0"/>
    <n v="13"/>
    <n v="2034"/>
    <n v="2160"/>
    <n v="8136"/>
    <n v="8640"/>
    <n v="28080"/>
    <n v="26442"/>
    <n v="1638"/>
    <n v="81.900000000000006"/>
    <n v="1556.1"/>
  </r>
  <r>
    <n v="41627"/>
    <x v="3"/>
    <x v="1"/>
    <x v="6"/>
    <x v="0"/>
    <n v="4"/>
    <n v="3042"/>
    <n v="3240"/>
    <n v="78012"/>
    <n v="83160"/>
    <n v="12960"/>
    <n v="12168"/>
    <n v="792"/>
    <n v="39.6"/>
    <n v="752.4"/>
  </r>
  <r>
    <n v="41627"/>
    <x v="3"/>
    <x v="1"/>
    <x v="2"/>
    <x v="0"/>
    <n v="21"/>
    <n v="3042"/>
    <n v="3240"/>
    <n v="67626"/>
    <n v="71910"/>
    <n v="68040"/>
    <n v="63882"/>
    <n v="4158"/>
    <n v="207.9"/>
    <n v="3950.1"/>
  </r>
  <r>
    <n v="41627"/>
    <x v="9"/>
    <x v="3"/>
    <x v="14"/>
    <x v="0"/>
    <n v="16"/>
    <n v="3726"/>
    <n v="3960"/>
    <n v="26568"/>
    <n v="28350"/>
    <n v="63360"/>
    <n v="59616"/>
    <n v="3744"/>
    <n v="187.20000000000002"/>
    <n v="3556.8"/>
  </r>
  <r>
    <n v="41627"/>
    <x v="4"/>
    <x v="2"/>
    <x v="9"/>
    <x v="0"/>
    <n v="10"/>
    <n v="2196"/>
    <n v="2340"/>
    <n v="23166"/>
    <n v="24750"/>
    <n v="23400"/>
    <n v="21960"/>
    <n v="1440"/>
    <n v="72"/>
    <n v="1368"/>
  </r>
  <r>
    <n v="41627"/>
    <x v="2"/>
    <x v="1"/>
    <x v="1"/>
    <x v="1"/>
    <n v="3"/>
    <n v="4482"/>
    <n v="4770"/>
    <n v="68058"/>
    <n v="73530"/>
    <n v="14310"/>
    <n v="13446"/>
    <n v="864"/>
    <n v="43.2"/>
    <n v="820.8"/>
  </r>
  <r>
    <n v="41628"/>
    <x v="3"/>
    <x v="1"/>
    <x v="4"/>
    <x v="0"/>
    <n v="1"/>
    <n v="5148"/>
    <n v="5490"/>
    <n v="9126"/>
    <n v="9720"/>
    <n v="5490"/>
    <n v="5148"/>
    <n v="342"/>
    <n v="17.100000000000001"/>
    <n v="324.89999999999998"/>
  </r>
  <r>
    <n v="41628"/>
    <x v="8"/>
    <x v="4"/>
    <x v="10"/>
    <x v="0"/>
    <n v="13"/>
    <n v="3978"/>
    <n v="4230"/>
    <n v="76194"/>
    <n v="81090"/>
    <n v="54990"/>
    <n v="51714"/>
    <n v="3276"/>
    <n v="163.80000000000001"/>
    <n v="3112.2"/>
  </r>
  <r>
    <n v="41628"/>
    <x v="8"/>
    <x v="4"/>
    <x v="12"/>
    <x v="0"/>
    <n v="15"/>
    <n v="2106"/>
    <n v="2250"/>
    <n v="52164"/>
    <n v="55440"/>
    <n v="33750"/>
    <n v="31590"/>
    <n v="2160"/>
    <n v="108"/>
    <n v="2052"/>
  </r>
  <r>
    <n v="41629"/>
    <x v="6"/>
    <x v="2"/>
    <x v="10"/>
    <x v="0"/>
    <n v="5"/>
    <n v="3978"/>
    <n v="4230"/>
    <n v="17928"/>
    <n v="19080"/>
    <n v="21150"/>
    <n v="19890"/>
    <n v="1260"/>
    <n v="63"/>
    <n v="1197"/>
  </r>
  <r>
    <n v="41629"/>
    <x v="4"/>
    <x v="2"/>
    <x v="16"/>
    <x v="0"/>
    <n v="25"/>
    <n v="2034"/>
    <n v="2160"/>
    <n v="74448"/>
    <n v="79200"/>
    <n v="54000"/>
    <n v="50850"/>
    <n v="3150"/>
    <n v="157.5"/>
    <n v="2992.5"/>
  </r>
  <r>
    <n v="41629"/>
    <x v="2"/>
    <x v="1"/>
    <x v="0"/>
    <x v="0"/>
    <n v="8"/>
    <n v="2034"/>
    <n v="2160"/>
    <n v="50850"/>
    <n v="54000"/>
    <n v="17280"/>
    <n v="16272"/>
    <n v="1008"/>
    <n v="50.400000000000006"/>
    <n v="957.6"/>
  </r>
  <r>
    <n v="41629"/>
    <x v="0"/>
    <x v="0"/>
    <x v="9"/>
    <x v="0"/>
    <n v="21"/>
    <n v="3582"/>
    <n v="3870"/>
    <n v="16848"/>
    <n v="18000"/>
    <n v="81270"/>
    <n v="75222"/>
    <n v="6048"/>
    <n v="302.40000000000003"/>
    <n v="5745.6"/>
  </r>
  <r>
    <n v="41630"/>
    <x v="4"/>
    <x v="2"/>
    <x v="4"/>
    <x v="0"/>
    <n v="16"/>
    <n v="3978"/>
    <n v="4230"/>
    <n v="39546"/>
    <n v="42120"/>
    <n v="67680"/>
    <n v="63648"/>
    <n v="4032"/>
    <n v="201.60000000000002"/>
    <n v="3830.4"/>
  </r>
  <r>
    <n v="41630"/>
    <x v="3"/>
    <x v="1"/>
    <x v="6"/>
    <x v="0"/>
    <n v="23"/>
    <n v="2196"/>
    <n v="2340"/>
    <n v="3546"/>
    <n v="3780"/>
    <n v="53820"/>
    <n v="50508"/>
    <n v="3312"/>
    <n v="165.60000000000002"/>
    <n v="3146.4"/>
  </r>
  <r>
    <n v="41631"/>
    <x v="0"/>
    <x v="0"/>
    <x v="2"/>
    <x v="0"/>
    <n v="22"/>
    <n v="3978"/>
    <n v="4230"/>
    <n v="83538"/>
    <n v="88830"/>
    <n v="93060"/>
    <n v="87516"/>
    <n v="5544"/>
    <n v="277.2"/>
    <n v="5266.8"/>
  </r>
  <r>
    <n v="41631"/>
    <x v="1"/>
    <x v="0"/>
    <x v="8"/>
    <x v="0"/>
    <n v="13"/>
    <n v="3978"/>
    <n v="4230"/>
    <n v="128700"/>
    <n v="137250"/>
    <n v="54990"/>
    <n v="51714"/>
    <n v="3276"/>
    <n v="163.80000000000001"/>
    <n v="3112.2"/>
  </r>
  <r>
    <n v="41632"/>
    <x v="3"/>
    <x v="1"/>
    <x v="3"/>
    <x v="0"/>
    <n v="27"/>
    <n v="3042"/>
    <n v="3240"/>
    <n v="4392"/>
    <n v="4680"/>
    <n v="87480"/>
    <n v="82134"/>
    <n v="5346"/>
    <n v="267.3"/>
    <n v="5078.7"/>
  </r>
  <r>
    <n v="41632"/>
    <x v="0"/>
    <x v="0"/>
    <x v="15"/>
    <x v="1"/>
    <n v="27"/>
    <n v="3978"/>
    <n v="4230"/>
    <n v="180144"/>
    <n v="194400"/>
    <n v="114210"/>
    <n v="107406"/>
    <n v="6804"/>
    <n v="340.20000000000005"/>
    <n v="6463.8"/>
  </r>
  <r>
    <n v="41632"/>
    <x v="8"/>
    <x v="4"/>
    <x v="7"/>
    <x v="0"/>
    <n v="27"/>
    <n v="3978"/>
    <n v="4230"/>
    <n v="43758"/>
    <n v="46530"/>
    <n v="114210"/>
    <n v="107406"/>
    <n v="6804"/>
    <n v="340.20000000000005"/>
    <n v="6463.8"/>
  </r>
  <r>
    <n v="41633"/>
    <x v="6"/>
    <x v="2"/>
    <x v="4"/>
    <x v="0"/>
    <n v="27"/>
    <n v="5832"/>
    <n v="6210"/>
    <n v="21294"/>
    <n v="22680"/>
    <n v="167670"/>
    <n v="157464"/>
    <n v="10206"/>
    <n v="510.3"/>
    <n v="9695.7000000000007"/>
  </r>
  <r>
    <n v="41633"/>
    <x v="4"/>
    <x v="2"/>
    <x v="0"/>
    <x v="0"/>
    <n v="27"/>
    <n v="2196"/>
    <n v="2340"/>
    <n v="14238"/>
    <n v="15120"/>
    <n v="63180"/>
    <n v="59292"/>
    <n v="3888"/>
    <n v="194.4"/>
    <n v="3693.6"/>
  </r>
  <r>
    <n v="41634"/>
    <x v="7"/>
    <x v="4"/>
    <x v="6"/>
    <x v="0"/>
    <n v="27"/>
    <n v="3546"/>
    <n v="3780"/>
    <n v="10638"/>
    <n v="11340"/>
    <n v="102060"/>
    <n v="95742"/>
    <n v="6318"/>
    <n v="315.90000000000003"/>
    <n v="6002.1"/>
  </r>
  <r>
    <n v="41634"/>
    <x v="5"/>
    <x v="3"/>
    <x v="12"/>
    <x v="0"/>
    <n v="12"/>
    <n v="3582"/>
    <n v="3870"/>
    <n v="59616"/>
    <n v="63360"/>
    <n v="46440"/>
    <n v="42984"/>
    <n v="3456"/>
    <n v="172.8"/>
    <n v="3283.2"/>
  </r>
  <r>
    <n v="41634"/>
    <x v="9"/>
    <x v="3"/>
    <x v="5"/>
    <x v="0"/>
    <n v="18"/>
    <n v="3978"/>
    <n v="4230"/>
    <n v="122472"/>
    <n v="130410"/>
    <n v="76140"/>
    <n v="71604"/>
    <n v="4536"/>
    <n v="226.8"/>
    <n v="4309.2"/>
  </r>
  <r>
    <n v="41634"/>
    <x v="6"/>
    <x v="2"/>
    <x v="14"/>
    <x v="0"/>
    <n v="8"/>
    <n v="3978"/>
    <n v="4230"/>
    <n v="50184"/>
    <n v="53550"/>
    <n v="33840"/>
    <n v="31824"/>
    <n v="2016"/>
    <n v="100.80000000000001"/>
    <n v="1915.2"/>
  </r>
  <r>
    <n v="41634"/>
    <x v="4"/>
    <x v="2"/>
    <x v="15"/>
    <x v="1"/>
    <n v="21"/>
    <n v="2034"/>
    <n v="2160"/>
    <n v="75060"/>
    <n v="81000"/>
    <n v="45360"/>
    <n v="42714"/>
    <n v="2646"/>
    <n v="132.30000000000001"/>
    <n v="2513.6999999999998"/>
  </r>
  <r>
    <n v="41634"/>
    <x v="8"/>
    <x v="4"/>
    <x v="10"/>
    <x v="0"/>
    <n v="25"/>
    <n v="3042"/>
    <n v="3240"/>
    <n v="112050"/>
    <n v="119250"/>
    <n v="81000"/>
    <n v="76050"/>
    <n v="4950"/>
    <n v="247.5"/>
    <n v="4702.5"/>
  </r>
  <r>
    <n v="41635"/>
    <x v="2"/>
    <x v="1"/>
    <x v="5"/>
    <x v="0"/>
    <n v="12"/>
    <n v="5148"/>
    <n v="5490"/>
    <n v="58320"/>
    <n v="62100"/>
    <n v="65880"/>
    <n v="61776"/>
    <n v="4104"/>
    <n v="205.20000000000002"/>
    <n v="3898.8"/>
  </r>
  <r>
    <n v="41635"/>
    <x v="8"/>
    <x v="4"/>
    <x v="16"/>
    <x v="0"/>
    <n v="9"/>
    <n v="2106"/>
    <n v="2250"/>
    <n v="84600"/>
    <n v="90000"/>
    <n v="20250"/>
    <n v="18954"/>
    <n v="1296"/>
    <n v="64.8"/>
    <n v="1231.2"/>
  </r>
  <r>
    <n v="41635"/>
    <x v="5"/>
    <x v="3"/>
    <x v="1"/>
    <x v="1"/>
    <n v="23"/>
    <n v="4482"/>
    <n v="4770"/>
    <n v="35820"/>
    <n v="38700"/>
    <n v="109710"/>
    <n v="103086"/>
    <n v="6624"/>
    <n v="331.20000000000005"/>
    <n v="6292.8"/>
  </r>
  <r>
    <n v="41635"/>
    <x v="0"/>
    <x v="0"/>
    <x v="3"/>
    <x v="0"/>
    <n v="23"/>
    <n v="3546"/>
    <n v="3780"/>
    <n v="41724"/>
    <n v="44460"/>
    <n v="86940"/>
    <n v="81558"/>
    <n v="5382"/>
    <n v="269.10000000000002"/>
    <n v="5112.8999999999996"/>
  </r>
  <r>
    <n v="41635"/>
    <x v="9"/>
    <x v="3"/>
    <x v="14"/>
    <x v="0"/>
    <n v="20"/>
    <n v="4482"/>
    <n v="4770"/>
    <n v="64944"/>
    <n v="69300"/>
    <n v="95400"/>
    <n v="89640"/>
    <n v="5760"/>
    <n v="288"/>
    <n v="5472"/>
  </r>
  <r>
    <n v="41636"/>
    <x v="4"/>
    <x v="2"/>
    <x v="14"/>
    <x v="0"/>
    <n v="25"/>
    <n v="4482"/>
    <n v="4770"/>
    <n v="17712"/>
    <n v="18900"/>
    <n v="119250"/>
    <n v="112050"/>
    <n v="7200"/>
    <n v="360"/>
    <n v="6840"/>
  </r>
  <r>
    <n v="41636"/>
    <x v="9"/>
    <x v="3"/>
    <x v="4"/>
    <x v="0"/>
    <n v="4"/>
    <n v="2034"/>
    <n v="2160"/>
    <n v="45630"/>
    <n v="48600"/>
    <n v="8640"/>
    <n v="8136"/>
    <n v="504"/>
    <n v="25.200000000000003"/>
    <n v="478.8"/>
  </r>
  <r>
    <n v="41636"/>
    <x v="6"/>
    <x v="2"/>
    <x v="12"/>
    <x v="0"/>
    <n v="24"/>
    <n v="3978"/>
    <n v="4230"/>
    <n v="48438"/>
    <n v="51480"/>
    <n v="101520"/>
    <n v="95472"/>
    <n v="6048"/>
    <n v="302.40000000000003"/>
    <n v="5745.6"/>
  </r>
  <r>
    <n v="41636"/>
    <x v="4"/>
    <x v="2"/>
    <x v="15"/>
    <x v="1"/>
    <n v="24"/>
    <n v="5832"/>
    <n v="6210"/>
    <n v="172638"/>
    <n v="186300"/>
    <n v="149040"/>
    <n v="139968"/>
    <n v="9072"/>
    <n v="453.6"/>
    <n v="8618.4"/>
  </r>
  <r>
    <n v="41636"/>
    <x v="3"/>
    <x v="1"/>
    <x v="14"/>
    <x v="0"/>
    <n v="16"/>
    <n v="3978"/>
    <n v="4230"/>
    <n v="23616"/>
    <n v="25200"/>
    <n v="67680"/>
    <n v="63648"/>
    <n v="4032"/>
    <n v="201.60000000000002"/>
    <n v="3830.4"/>
  </r>
  <r>
    <n v="41636"/>
    <x v="4"/>
    <x v="2"/>
    <x v="4"/>
    <x v="0"/>
    <n v="6"/>
    <n v="3978"/>
    <n v="4230"/>
    <n v="30420"/>
    <n v="32400"/>
    <n v="25380"/>
    <n v="23868"/>
    <n v="1512"/>
    <n v="75.600000000000009"/>
    <n v="1436.4"/>
  </r>
  <r>
    <n v="41637"/>
    <x v="2"/>
    <x v="1"/>
    <x v="15"/>
    <x v="1"/>
    <n v="4"/>
    <n v="5148"/>
    <n v="5490"/>
    <n v="15012"/>
    <n v="16200"/>
    <n v="21960"/>
    <n v="20592"/>
    <n v="1368"/>
    <n v="68.400000000000006"/>
    <n v="1299.5999999999999"/>
  </r>
  <r>
    <n v="41637"/>
    <x v="2"/>
    <x v="1"/>
    <x v="10"/>
    <x v="0"/>
    <n v="24"/>
    <n v="5832"/>
    <n v="6210"/>
    <n v="53784"/>
    <n v="57240"/>
    <n v="149040"/>
    <n v="139968"/>
    <n v="9072"/>
    <n v="453.6"/>
    <n v="8618.4"/>
  </r>
  <r>
    <n v="41638"/>
    <x v="4"/>
    <x v="2"/>
    <x v="11"/>
    <x v="0"/>
    <n v="21"/>
    <n v="2034"/>
    <n v="2160"/>
    <n v="7092"/>
    <n v="7560"/>
    <n v="45360"/>
    <n v="42714"/>
    <n v="2646"/>
    <n v="132.30000000000001"/>
    <n v="2513.6999999999998"/>
  </r>
  <r>
    <n v="41638"/>
    <x v="8"/>
    <x v="4"/>
    <x v="10"/>
    <x v="0"/>
    <n v="13"/>
    <n v="5832"/>
    <n v="6210"/>
    <n v="94122"/>
    <n v="100170"/>
    <n v="80730"/>
    <n v="75816"/>
    <n v="4914"/>
    <n v="245.70000000000002"/>
    <n v="4668.3"/>
  </r>
  <r>
    <n v="41638"/>
    <x v="9"/>
    <x v="3"/>
    <x v="14"/>
    <x v="0"/>
    <n v="2"/>
    <n v="3546"/>
    <n v="3780"/>
    <n v="20664"/>
    <n v="22050"/>
    <n v="7560"/>
    <n v="7092"/>
    <n v="468"/>
    <n v="23.400000000000002"/>
    <n v="444.6"/>
  </r>
  <r>
    <n v="41638"/>
    <x v="9"/>
    <x v="3"/>
    <x v="2"/>
    <x v="0"/>
    <n v="20"/>
    <n v="3726"/>
    <n v="3960"/>
    <n v="19890"/>
    <n v="21150"/>
    <n v="79200"/>
    <n v="74520"/>
    <n v="4680"/>
    <n v="234"/>
    <n v="4446"/>
  </r>
  <r>
    <n v="41638"/>
    <x v="1"/>
    <x v="0"/>
    <x v="1"/>
    <x v="1"/>
    <n v="21"/>
    <n v="3978"/>
    <n v="4230"/>
    <n v="57312"/>
    <n v="61920"/>
    <n v="88830"/>
    <n v="83538"/>
    <n v="5292"/>
    <n v="264.60000000000002"/>
    <n v="5027.3999999999996"/>
  </r>
  <r>
    <n v="41639"/>
    <x v="4"/>
    <x v="2"/>
    <x v="10"/>
    <x v="0"/>
    <n v="12"/>
    <n v="3042"/>
    <n v="3240"/>
    <n v="35856"/>
    <n v="38160"/>
    <n v="38880"/>
    <n v="36504"/>
    <n v="2376"/>
    <n v="118.80000000000001"/>
    <n v="2257.1999999999998"/>
  </r>
  <r>
    <n v="41639"/>
    <x v="3"/>
    <x v="1"/>
    <x v="12"/>
    <x v="0"/>
    <n v="23"/>
    <n v="3546"/>
    <n v="3780"/>
    <n v="18630"/>
    <n v="19800"/>
    <n v="86940"/>
    <n v="81558"/>
    <n v="5382"/>
    <n v="269.10000000000002"/>
    <n v="5112.8999999999996"/>
  </r>
  <r>
    <n v="41639"/>
    <x v="1"/>
    <x v="0"/>
    <x v="2"/>
    <x v="0"/>
    <n v="23"/>
    <n v="4482"/>
    <n v="4770"/>
    <n v="75582"/>
    <n v="80370"/>
    <n v="109710"/>
    <n v="103086"/>
    <n v="6624"/>
    <n v="331.20000000000005"/>
    <n v="6292.8"/>
  </r>
  <r>
    <n v="41640"/>
    <x v="2"/>
    <x v="1"/>
    <x v="1"/>
    <x v="1"/>
    <n v="24"/>
    <n v="3924"/>
    <n v="4230"/>
    <n v="46566"/>
    <n v="50310"/>
    <n v="101520"/>
    <n v="94176"/>
    <n v="7344"/>
    <n v="367.20000000000005"/>
    <n v="6976.8"/>
  </r>
  <r>
    <n v="41640"/>
    <x v="6"/>
    <x v="2"/>
    <x v="15"/>
    <x v="1"/>
    <n v="25"/>
    <n v="2952"/>
    <n v="3150"/>
    <n v="112590"/>
    <n v="121500"/>
    <n v="78750"/>
    <n v="73800"/>
    <n v="4950"/>
    <n v="247.5"/>
    <n v="4702.5"/>
  </r>
  <r>
    <n v="41640"/>
    <x v="2"/>
    <x v="1"/>
    <x v="9"/>
    <x v="0"/>
    <n v="17"/>
    <n v="3726"/>
    <n v="3960"/>
    <n v="52650"/>
    <n v="56250"/>
    <n v="67320"/>
    <n v="63342"/>
    <n v="3978"/>
    <n v="198.9"/>
    <n v="3779.1"/>
  </r>
  <r>
    <n v="41640"/>
    <x v="3"/>
    <x v="1"/>
    <x v="12"/>
    <x v="0"/>
    <n v="21"/>
    <n v="3978"/>
    <n v="4230"/>
    <n v="70794"/>
    <n v="75240"/>
    <n v="88830"/>
    <n v="83538"/>
    <n v="5292"/>
    <n v="264.60000000000002"/>
    <n v="5027.3999999999996"/>
  </r>
  <r>
    <n v="41640"/>
    <x v="9"/>
    <x v="3"/>
    <x v="14"/>
    <x v="0"/>
    <n v="9"/>
    <n v="3726"/>
    <n v="3960"/>
    <n v="38376"/>
    <n v="40950"/>
    <n v="35640"/>
    <n v="33534"/>
    <n v="2106"/>
    <n v="105.30000000000001"/>
    <n v="2000.7"/>
  </r>
  <r>
    <n v="41640"/>
    <x v="1"/>
    <x v="0"/>
    <x v="0"/>
    <x v="0"/>
    <n v="11"/>
    <n v="4482"/>
    <n v="4770"/>
    <n v="36612"/>
    <n v="38880"/>
    <n v="52470"/>
    <n v="49302"/>
    <n v="3168"/>
    <n v="158.4"/>
    <n v="3009.6"/>
  </r>
  <r>
    <n v="41640"/>
    <x v="6"/>
    <x v="2"/>
    <x v="4"/>
    <x v="0"/>
    <n v="4"/>
    <n v="3582"/>
    <n v="3870"/>
    <n v="76050"/>
    <n v="81000"/>
    <n v="15480"/>
    <n v="14328"/>
    <n v="1152"/>
    <n v="57.6"/>
    <n v="1094.4000000000001"/>
  </r>
  <r>
    <n v="41640"/>
    <x v="9"/>
    <x v="3"/>
    <x v="9"/>
    <x v="0"/>
    <n v="22"/>
    <n v="4482"/>
    <n v="4770"/>
    <n v="50544"/>
    <n v="54000"/>
    <n v="104940"/>
    <n v="98604"/>
    <n v="6336"/>
    <n v="316.8"/>
    <n v="6019.2"/>
  </r>
  <r>
    <n v="41641"/>
    <x v="5"/>
    <x v="3"/>
    <x v="8"/>
    <x v="0"/>
    <n v="15"/>
    <n v="3924"/>
    <n v="4230"/>
    <n v="41184"/>
    <n v="43920"/>
    <n v="63450"/>
    <n v="58860"/>
    <n v="4590"/>
    <n v="229.5"/>
    <n v="4360.5"/>
  </r>
  <r>
    <n v="41641"/>
    <x v="4"/>
    <x v="2"/>
    <x v="8"/>
    <x v="0"/>
    <n v="23"/>
    <n v="7506"/>
    <n v="8100"/>
    <n v="36036"/>
    <n v="38430"/>
    <n v="186300"/>
    <n v="172638"/>
    <n v="13662"/>
    <n v="683.1"/>
    <n v="12978.9"/>
  </r>
  <r>
    <n v="41642"/>
    <x v="2"/>
    <x v="1"/>
    <x v="7"/>
    <x v="0"/>
    <n v="9"/>
    <n v="3546"/>
    <n v="3780"/>
    <n v="43758"/>
    <n v="46530"/>
    <n v="34020"/>
    <n v="31914"/>
    <n v="2106"/>
    <n v="105.30000000000001"/>
    <n v="2000.7"/>
  </r>
  <r>
    <n v="41642"/>
    <x v="3"/>
    <x v="1"/>
    <x v="4"/>
    <x v="0"/>
    <n v="7"/>
    <n v="3042"/>
    <n v="3240"/>
    <n v="24336"/>
    <n v="25920"/>
    <n v="22680"/>
    <n v="21294"/>
    <n v="1386"/>
    <n v="69.3"/>
    <n v="1316.7"/>
  </r>
  <r>
    <n v="41642"/>
    <x v="6"/>
    <x v="2"/>
    <x v="14"/>
    <x v="0"/>
    <n v="25"/>
    <n v="3042"/>
    <n v="3240"/>
    <n v="2952"/>
    <n v="3150"/>
    <n v="81000"/>
    <n v="76050"/>
    <n v="4950"/>
    <n v="247.5"/>
    <n v="4702.5"/>
  </r>
  <r>
    <n v="41643"/>
    <x v="3"/>
    <x v="1"/>
    <x v="13"/>
    <x v="1"/>
    <n v="10"/>
    <n v="3978"/>
    <n v="4230"/>
    <n v="23544"/>
    <n v="25380"/>
    <n v="42300"/>
    <n v="39780"/>
    <n v="2520"/>
    <n v="126"/>
    <n v="2394"/>
  </r>
  <r>
    <n v="41644"/>
    <x v="0"/>
    <x v="0"/>
    <x v="11"/>
    <x v="0"/>
    <n v="8"/>
    <n v="5148"/>
    <n v="5490"/>
    <n v="49644"/>
    <n v="52920"/>
    <n v="43920"/>
    <n v="41184"/>
    <n v="2736"/>
    <n v="136.80000000000001"/>
    <n v="2599.1999999999998"/>
  </r>
  <r>
    <n v="41644"/>
    <x v="3"/>
    <x v="1"/>
    <x v="0"/>
    <x v="0"/>
    <n v="18"/>
    <n v="3042"/>
    <n v="3240"/>
    <n v="36612"/>
    <n v="38880"/>
    <n v="58320"/>
    <n v="54756"/>
    <n v="3564"/>
    <n v="178.20000000000002"/>
    <n v="3385.8"/>
  </r>
  <r>
    <n v="41644"/>
    <x v="3"/>
    <x v="1"/>
    <x v="14"/>
    <x v="0"/>
    <n v="8"/>
    <n v="5148"/>
    <n v="5490"/>
    <n v="70848"/>
    <n v="75600"/>
    <n v="43920"/>
    <n v="41184"/>
    <n v="2736"/>
    <n v="136.80000000000001"/>
    <n v="2599.1999999999998"/>
  </r>
  <r>
    <n v="41644"/>
    <x v="6"/>
    <x v="2"/>
    <x v="2"/>
    <x v="0"/>
    <n v="25"/>
    <n v="7506"/>
    <n v="8100"/>
    <n v="79560"/>
    <n v="84600"/>
    <n v="202500"/>
    <n v="187650"/>
    <n v="14850"/>
    <n v="742.5"/>
    <n v="14107.5"/>
  </r>
  <r>
    <n v="41645"/>
    <x v="0"/>
    <x v="0"/>
    <x v="8"/>
    <x v="0"/>
    <n v="7"/>
    <n v="3042"/>
    <n v="3240"/>
    <n v="61776"/>
    <n v="65880"/>
    <n v="22680"/>
    <n v="21294"/>
    <n v="1386"/>
    <n v="69.3"/>
    <n v="1316.7"/>
  </r>
  <r>
    <n v="41645"/>
    <x v="5"/>
    <x v="3"/>
    <x v="15"/>
    <x v="1"/>
    <n v="17"/>
    <n v="3978"/>
    <n v="4230"/>
    <n v="90072"/>
    <n v="97200"/>
    <n v="71910"/>
    <n v="67626"/>
    <n v="4284"/>
    <n v="214.20000000000002"/>
    <n v="4069.8"/>
  </r>
  <r>
    <n v="41646"/>
    <x v="2"/>
    <x v="1"/>
    <x v="4"/>
    <x v="0"/>
    <n v="3"/>
    <n v="2952"/>
    <n v="3150"/>
    <n v="12168"/>
    <n v="12960"/>
    <n v="9450"/>
    <n v="8856"/>
    <n v="594"/>
    <n v="29.700000000000003"/>
    <n v="564.29999999999995"/>
  </r>
  <r>
    <n v="41646"/>
    <x v="9"/>
    <x v="3"/>
    <x v="14"/>
    <x v="0"/>
    <n v="13"/>
    <n v="2034"/>
    <n v="2160"/>
    <n v="67896"/>
    <n v="72450"/>
    <n v="28080"/>
    <n v="26442"/>
    <n v="1638"/>
    <n v="81.900000000000006"/>
    <n v="1556.1"/>
  </r>
  <r>
    <n v="41646"/>
    <x v="8"/>
    <x v="4"/>
    <x v="15"/>
    <x v="1"/>
    <n v="17"/>
    <n v="3582"/>
    <n v="3870"/>
    <n v="135108"/>
    <n v="145800"/>
    <n v="65790"/>
    <n v="60894"/>
    <n v="4896"/>
    <n v="244.8"/>
    <n v="4651.2"/>
  </r>
  <r>
    <n v="41647"/>
    <x v="2"/>
    <x v="1"/>
    <x v="0"/>
    <x v="0"/>
    <n v="22"/>
    <n v="3978"/>
    <n v="4230"/>
    <n v="14238"/>
    <n v="15120"/>
    <n v="93060"/>
    <n v="87516"/>
    <n v="5544"/>
    <n v="277.2"/>
    <n v="5266.8"/>
  </r>
  <r>
    <n v="41647"/>
    <x v="4"/>
    <x v="2"/>
    <x v="8"/>
    <x v="0"/>
    <n v="23"/>
    <n v="2196"/>
    <n v="2340"/>
    <n v="66924"/>
    <n v="71370"/>
    <n v="53820"/>
    <n v="50508"/>
    <n v="3312"/>
    <n v="165.60000000000002"/>
    <n v="3146.4"/>
  </r>
  <r>
    <n v="41648"/>
    <x v="4"/>
    <x v="2"/>
    <x v="1"/>
    <x v="1"/>
    <n v="1"/>
    <n v="2034"/>
    <n v="2160"/>
    <n v="78804"/>
    <n v="85140"/>
    <n v="2160"/>
    <n v="2034"/>
    <n v="126"/>
    <n v="6.3000000000000007"/>
    <n v="119.7"/>
  </r>
  <r>
    <n v="41648"/>
    <x v="3"/>
    <x v="1"/>
    <x v="16"/>
    <x v="0"/>
    <n v="25"/>
    <n v="5148"/>
    <n v="5490"/>
    <n v="30456"/>
    <n v="32400"/>
    <n v="137250"/>
    <n v="128700"/>
    <n v="8550"/>
    <n v="427.5"/>
    <n v="8122.5"/>
  </r>
  <r>
    <n v="41648"/>
    <x v="9"/>
    <x v="3"/>
    <x v="8"/>
    <x v="0"/>
    <n v="22"/>
    <n v="3384"/>
    <n v="3600"/>
    <n v="5148"/>
    <n v="5490"/>
    <n v="79200"/>
    <n v="74448"/>
    <n v="4752"/>
    <n v="237.60000000000002"/>
    <n v="4514.3999999999996"/>
  </r>
  <r>
    <n v="41649"/>
    <x v="8"/>
    <x v="4"/>
    <x v="13"/>
    <x v="1"/>
    <n v="2"/>
    <n v="3978"/>
    <n v="4230"/>
    <n v="82404"/>
    <n v="88830"/>
    <n v="8460"/>
    <n v="7956"/>
    <n v="504"/>
    <n v="25.200000000000003"/>
    <n v="478.8"/>
  </r>
  <r>
    <n v="41649"/>
    <x v="7"/>
    <x v="4"/>
    <x v="11"/>
    <x v="0"/>
    <n v="11"/>
    <n v="3582"/>
    <n v="3870"/>
    <n v="70920"/>
    <n v="75600"/>
    <n v="42570"/>
    <n v="39402"/>
    <n v="3168"/>
    <n v="158.4"/>
    <n v="3009.6"/>
  </r>
  <r>
    <n v="41649"/>
    <x v="1"/>
    <x v="0"/>
    <x v="5"/>
    <x v="0"/>
    <n v="11"/>
    <n v="3546"/>
    <n v="3780"/>
    <n v="110808"/>
    <n v="117990"/>
    <n v="41580"/>
    <n v="39006"/>
    <n v="2574"/>
    <n v="128.70000000000002"/>
    <n v="2445.3000000000002"/>
  </r>
  <r>
    <n v="41650"/>
    <x v="5"/>
    <x v="3"/>
    <x v="15"/>
    <x v="1"/>
    <n v="1"/>
    <n v="7506"/>
    <n v="8100"/>
    <n v="75060"/>
    <n v="81000"/>
    <n v="8100"/>
    <n v="7506"/>
    <n v="594"/>
    <n v="29.700000000000003"/>
    <n v="564.29999999999995"/>
  </r>
  <r>
    <n v="41650"/>
    <x v="1"/>
    <x v="0"/>
    <x v="5"/>
    <x v="0"/>
    <n v="14"/>
    <n v="3978"/>
    <n v="4230"/>
    <n v="116640"/>
    <n v="124200"/>
    <n v="59220"/>
    <n v="55692"/>
    <n v="3528"/>
    <n v="176.4"/>
    <n v="3351.6"/>
  </r>
  <r>
    <n v="41650"/>
    <x v="2"/>
    <x v="1"/>
    <x v="13"/>
    <x v="1"/>
    <n v="11"/>
    <n v="2034"/>
    <n v="2160"/>
    <n v="19620"/>
    <n v="21150"/>
    <n v="23760"/>
    <n v="22374"/>
    <n v="1386"/>
    <n v="69.3"/>
    <n v="1316.7"/>
  </r>
  <r>
    <n v="41650"/>
    <x v="7"/>
    <x v="4"/>
    <x v="14"/>
    <x v="0"/>
    <n v="8"/>
    <n v="2952"/>
    <n v="3150"/>
    <n v="38376"/>
    <n v="40950"/>
    <n v="25200"/>
    <n v="23616"/>
    <n v="1584"/>
    <n v="79.2"/>
    <n v="1504.8"/>
  </r>
  <r>
    <n v="41651"/>
    <x v="6"/>
    <x v="2"/>
    <x v="0"/>
    <x v="0"/>
    <n v="1"/>
    <n v="3546"/>
    <n v="3780"/>
    <n v="50850"/>
    <n v="54000"/>
    <n v="3780"/>
    <n v="3546"/>
    <n v="234"/>
    <n v="11.700000000000001"/>
    <n v="222.3"/>
  </r>
  <r>
    <n v="41651"/>
    <x v="2"/>
    <x v="1"/>
    <x v="13"/>
    <x v="1"/>
    <n v="24"/>
    <n v="3546"/>
    <n v="3780"/>
    <n v="11772"/>
    <n v="12690"/>
    <n v="90720"/>
    <n v="85104"/>
    <n v="5616"/>
    <n v="280.8"/>
    <n v="5335.2"/>
  </r>
  <r>
    <n v="41652"/>
    <x v="3"/>
    <x v="1"/>
    <x v="11"/>
    <x v="0"/>
    <n v="15"/>
    <n v="3978"/>
    <n v="4230"/>
    <n v="70920"/>
    <n v="75600"/>
    <n v="63450"/>
    <n v="59670"/>
    <n v="3780"/>
    <n v="189"/>
    <n v="3591"/>
  </r>
  <r>
    <n v="41653"/>
    <x v="7"/>
    <x v="4"/>
    <x v="6"/>
    <x v="0"/>
    <n v="20"/>
    <n v="3546"/>
    <n v="3780"/>
    <n v="10638"/>
    <n v="11340"/>
    <n v="75600"/>
    <n v="70920"/>
    <n v="4680"/>
    <n v="234"/>
    <n v="4446"/>
  </r>
  <r>
    <n v="41654"/>
    <x v="5"/>
    <x v="3"/>
    <x v="7"/>
    <x v="0"/>
    <n v="1"/>
    <n v="5148"/>
    <n v="5490"/>
    <n v="51714"/>
    <n v="54990"/>
    <n v="5490"/>
    <n v="5148"/>
    <n v="342"/>
    <n v="17.100000000000001"/>
    <n v="324.89999999999998"/>
  </r>
  <r>
    <n v="41654"/>
    <x v="4"/>
    <x v="2"/>
    <x v="2"/>
    <x v="0"/>
    <n v="5"/>
    <n v="2196"/>
    <n v="2340"/>
    <n v="59670"/>
    <n v="63450"/>
    <n v="11700"/>
    <n v="10980"/>
    <n v="720"/>
    <n v="36"/>
    <n v="684"/>
  </r>
  <r>
    <n v="41654"/>
    <x v="8"/>
    <x v="4"/>
    <x v="7"/>
    <x v="0"/>
    <n v="2"/>
    <n v="3924"/>
    <n v="4230"/>
    <n v="75582"/>
    <n v="80370"/>
    <n v="8460"/>
    <n v="7848"/>
    <n v="612"/>
    <n v="30.6"/>
    <n v="581.4"/>
  </r>
  <r>
    <n v="41655"/>
    <x v="1"/>
    <x v="0"/>
    <x v="16"/>
    <x v="0"/>
    <n v="15"/>
    <n v="3978"/>
    <n v="4230"/>
    <n v="43992"/>
    <n v="46800"/>
    <n v="63450"/>
    <n v="59670"/>
    <n v="3780"/>
    <n v="189"/>
    <n v="3591"/>
  </r>
  <r>
    <n v="41655"/>
    <x v="1"/>
    <x v="0"/>
    <x v="0"/>
    <x v="0"/>
    <n v="24"/>
    <n v="2106"/>
    <n v="2250"/>
    <n v="12204"/>
    <n v="12960"/>
    <n v="54000"/>
    <n v="50544"/>
    <n v="3456"/>
    <n v="172.8"/>
    <n v="3283.2"/>
  </r>
  <r>
    <n v="41655"/>
    <x v="5"/>
    <x v="3"/>
    <x v="14"/>
    <x v="0"/>
    <n v="23"/>
    <n v="5148"/>
    <n v="5490"/>
    <n v="17712"/>
    <n v="18900"/>
    <n v="126270"/>
    <n v="118404"/>
    <n v="7866"/>
    <n v="393.3"/>
    <n v="7472.7"/>
  </r>
  <r>
    <n v="41655"/>
    <x v="9"/>
    <x v="3"/>
    <x v="4"/>
    <x v="0"/>
    <n v="20"/>
    <n v="3546"/>
    <n v="3780"/>
    <n v="51714"/>
    <n v="55080"/>
    <n v="75600"/>
    <n v="70920"/>
    <n v="4680"/>
    <n v="234"/>
    <n v="4446"/>
  </r>
  <r>
    <n v="41656"/>
    <x v="1"/>
    <x v="0"/>
    <x v="3"/>
    <x v="0"/>
    <n v="23"/>
    <n v="3546"/>
    <n v="3780"/>
    <n v="32940"/>
    <n v="35100"/>
    <n v="86940"/>
    <n v="81558"/>
    <n v="5382"/>
    <n v="269.10000000000002"/>
    <n v="5112.8999999999996"/>
  </r>
  <r>
    <n v="41656"/>
    <x v="6"/>
    <x v="2"/>
    <x v="16"/>
    <x v="0"/>
    <n v="22"/>
    <n v="5148"/>
    <n v="5490"/>
    <n v="33840"/>
    <n v="36000"/>
    <n v="120780"/>
    <n v="113256"/>
    <n v="7524"/>
    <n v="376.20000000000005"/>
    <n v="7147.8"/>
  </r>
  <r>
    <n v="41656"/>
    <x v="4"/>
    <x v="2"/>
    <x v="15"/>
    <x v="1"/>
    <n v="10"/>
    <n v="3384"/>
    <n v="3600"/>
    <n v="150120"/>
    <n v="162000"/>
    <n v="36000"/>
    <n v="33840"/>
    <n v="2160"/>
    <n v="108"/>
    <n v="2052"/>
  </r>
  <r>
    <n v="41656"/>
    <x v="0"/>
    <x v="0"/>
    <x v="6"/>
    <x v="0"/>
    <n v="5"/>
    <n v="3042"/>
    <n v="3240"/>
    <n v="70920"/>
    <n v="75600"/>
    <n v="16200"/>
    <n v="15210"/>
    <n v="990"/>
    <n v="49.5"/>
    <n v="940.5"/>
  </r>
  <r>
    <n v="41657"/>
    <x v="2"/>
    <x v="1"/>
    <x v="10"/>
    <x v="0"/>
    <n v="12"/>
    <n v="3978"/>
    <n v="4230"/>
    <n v="4482"/>
    <n v="4770"/>
    <n v="50760"/>
    <n v="47736"/>
    <n v="3024"/>
    <n v="151.20000000000002"/>
    <n v="2872.8"/>
  </r>
  <r>
    <n v="41658"/>
    <x v="0"/>
    <x v="0"/>
    <x v="5"/>
    <x v="0"/>
    <n v="19"/>
    <n v="3978"/>
    <n v="4230"/>
    <n v="139968"/>
    <n v="149040"/>
    <n v="80370"/>
    <n v="75582"/>
    <n v="4788"/>
    <n v="239.4"/>
    <n v="4548.6000000000004"/>
  </r>
  <r>
    <n v="41658"/>
    <x v="6"/>
    <x v="2"/>
    <x v="4"/>
    <x v="0"/>
    <n v="18"/>
    <n v="3924"/>
    <n v="4230"/>
    <n v="6084"/>
    <n v="6480"/>
    <n v="76140"/>
    <n v="70632"/>
    <n v="5508"/>
    <n v="275.40000000000003"/>
    <n v="5232.6000000000004"/>
  </r>
  <r>
    <n v="41658"/>
    <x v="1"/>
    <x v="0"/>
    <x v="10"/>
    <x v="0"/>
    <n v="1"/>
    <n v="2952"/>
    <n v="3150"/>
    <n v="44820"/>
    <n v="47700"/>
    <n v="3150"/>
    <n v="2952"/>
    <n v="198"/>
    <n v="9.9"/>
    <n v="188.1"/>
  </r>
  <r>
    <n v="41658"/>
    <x v="6"/>
    <x v="2"/>
    <x v="12"/>
    <x v="0"/>
    <n v="15"/>
    <n v="3042"/>
    <n v="3240"/>
    <n v="52164"/>
    <n v="55440"/>
    <n v="48600"/>
    <n v="45630"/>
    <n v="2970"/>
    <n v="148.5"/>
    <n v="2821.5"/>
  </r>
  <r>
    <n v="41658"/>
    <x v="7"/>
    <x v="4"/>
    <x v="7"/>
    <x v="0"/>
    <n v="4"/>
    <n v="3978"/>
    <n v="4230"/>
    <n v="31824"/>
    <n v="33840"/>
    <n v="16920"/>
    <n v="15912"/>
    <n v="1008"/>
    <n v="50.400000000000006"/>
    <n v="957.6"/>
  </r>
  <r>
    <n v="41658"/>
    <x v="0"/>
    <x v="0"/>
    <x v="13"/>
    <x v="1"/>
    <n v="16"/>
    <n v="2106"/>
    <n v="2250"/>
    <n v="35316"/>
    <n v="38070"/>
    <n v="36000"/>
    <n v="33696"/>
    <n v="2304"/>
    <n v="115.2"/>
    <n v="2188.8000000000002"/>
  </r>
  <r>
    <n v="41658"/>
    <x v="5"/>
    <x v="3"/>
    <x v="6"/>
    <x v="0"/>
    <n v="10"/>
    <n v="2034"/>
    <n v="2160"/>
    <n v="10638"/>
    <n v="11340"/>
    <n v="21600"/>
    <n v="20340"/>
    <n v="1260"/>
    <n v="63"/>
    <n v="1197"/>
  </r>
  <r>
    <n v="41658"/>
    <x v="7"/>
    <x v="4"/>
    <x v="14"/>
    <x v="0"/>
    <n v="21"/>
    <n v="4482"/>
    <n v="4770"/>
    <n v="14760"/>
    <n v="15750"/>
    <n v="100170"/>
    <n v="94122"/>
    <n v="6048"/>
    <n v="302.40000000000003"/>
    <n v="5745.6"/>
  </r>
  <r>
    <n v="41659"/>
    <x v="3"/>
    <x v="1"/>
    <x v="6"/>
    <x v="0"/>
    <n v="7"/>
    <n v="3726"/>
    <n v="3960"/>
    <n v="70920"/>
    <n v="75600"/>
    <n v="27720"/>
    <n v="26082"/>
    <n v="1638"/>
    <n v="81.900000000000006"/>
    <n v="1556.1"/>
  </r>
  <r>
    <n v="41659"/>
    <x v="5"/>
    <x v="3"/>
    <x v="11"/>
    <x v="0"/>
    <n v="22"/>
    <n v="2952"/>
    <n v="3150"/>
    <n v="31914"/>
    <n v="34020"/>
    <n v="69300"/>
    <n v="64944"/>
    <n v="4356"/>
    <n v="217.8"/>
    <n v="4138.2"/>
  </r>
  <r>
    <n v="41660"/>
    <x v="2"/>
    <x v="1"/>
    <x v="12"/>
    <x v="0"/>
    <n v="15"/>
    <n v="3384"/>
    <n v="3600"/>
    <n v="70794"/>
    <n v="75240"/>
    <n v="54000"/>
    <n v="50760"/>
    <n v="3240"/>
    <n v="162"/>
    <n v="3078"/>
  </r>
  <r>
    <n v="41660"/>
    <x v="4"/>
    <x v="2"/>
    <x v="10"/>
    <x v="0"/>
    <n v="7"/>
    <n v="3546"/>
    <n v="3780"/>
    <n v="85158"/>
    <n v="90630"/>
    <n v="26460"/>
    <n v="24822"/>
    <n v="1638"/>
    <n v="81.900000000000006"/>
    <n v="1556.1"/>
  </r>
  <r>
    <n v="41660"/>
    <x v="1"/>
    <x v="0"/>
    <x v="13"/>
    <x v="1"/>
    <n v="17"/>
    <n v="5148"/>
    <n v="5490"/>
    <n v="86328"/>
    <n v="93060"/>
    <n v="93330"/>
    <n v="87516"/>
    <n v="5814"/>
    <n v="290.7"/>
    <n v="5523.3"/>
  </r>
  <r>
    <n v="41660"/>
    <x v="6"/>
    <x v="2"/>
    <x v="11"/>
    <x v="0"/>
    <n v="20"/>
    <n v="2034"/>
    <n v="2160"/>
    <n v="7092"/>
    <n v="7560"/>
    <n v="43200"/>
    <n v="40680"/>
    <n v="2520"/>
    <n v="126"/>
    <n v="2394"/>
  </r>
  <r>
    <n v="41661"/>
    <x v="8"/>
    <x v="4"/>
    <x v="8"/>
    <x v="0"/>
    <n v="5"/>
    <n v="2196"/>
    <n v="2340"/>
    <n v="41184"/>
    <n v="43920"/>
    <n v="11700"/>
    <n v="10980"/>
    <n v="720"/>
    <n v="36"/>
    <n v="684"/>
  </r>
  <r>
    <n v="41661"/>
    <x v="4"/>
    <x v="2"/>
    <x v="10"/>
    <x v="0"/>
    <n v="14"/>
    <n v="3546"/>
    <n v="3780"/>
    <n v="85158"/>
    <n v="90630"/>
    <n v="52920"/>
    <n v="49644"/>
    <n v="3276"/>
    <n v="163.80000000000001"/>
    <n v="3112.2"/>
  </r>
  <r>
    <n v="41662"/>
    <x v="2"/>
    <x v="1"/>
    <x v="16"/>
    <x v="0"/>
    <n v="6"/>
    <n v="3546"/>
    <n v="3780"/>
    <n v="27072"/>
    <n v="28800"/>
    <n v="22680"/>
    <n v="21276"/>
    <n v="1404"/>
    <n v="70.2"/>
    <n v="1333.8"/>
  </r>
  <r>
    <n v="41662"/>
    <x v="6"/>
    <x v="2"/>
    <x v="0"/>
    <x v="0"/>
    <n v="22"/>
    <n v="7506"/>
    <n v="8100"/>
    <n v="34578"/>
    <n v="36720"/>
    <n v="178200"/>
    <n v="165132"/>
    <n v="13068"/>
    <n v="653.40000000000009"/>
    <n v="12414.6"/>
  </r>
  <r>
    <n v="41662"/>
    <x v="0"/>
    <x v="0"/>
    <x v="7"/>
    <x v="0"/>
    <n v="6"/>
    <n v="3924"/>
    <n v="4230"/>
    <n v="67626"/>
    <n v="71910"/>
    <n v="25380"/>
    <n v="23544"/>
    <n v="1836"/>
    <n v="91.800000000000011"/>
    <n v="1744.2"/>
  </r>
  <r>
    <n v="41662"/>
    <x v="3"/>
    <x v="1"/>
    <x v="14"/>
    <x v="0"/>
    <n v="6"/>
    <n v="4482"/>
    <n v="4770"/>
    <n v="44280"/>
    <n v="47250"/>
    <n v="28620"/>
    <n v="26892"/>
    <n v="1728"/>
    <n v="86.4"/>
    <n v="1641.6"/>
  </r>
  <r>
    <n v="41662"/>
    <x v="2"/>
    <x v="1"/>
    <x v="2"/>
    <x v="0"/>
    <n v="2"/>
    <n v="3546"/>
    <n v="3780"/>
    <n v="47736"/>
    <n v="50760"/>
    <n v="7560"/>
    <n v="7092"/>
    <n v="468"/>
    <n v="23.400000000000002"/>
    <n v="444.6"/>
  </r>
  <r>
    <n v="41662"/>
    <x v="9"/>
    <x v="3"/>
    <x v="4"/>
    <x v="0"/>
    <n v="24"/>
    <n v="3726"/>
    <n v="3960"/>
    <n v="54756"/>
    <n v="58320"/>
    <n v="95040"/>
    <n v="89424"/>
    <n v="5616"/>
    <n v="280.8"/>
    <n v="5335.2"/>
  </r>
  <r>
    <n v="41662"/>
    <x v="8"/>
    <x v="4"/>
    <x v="12"/>
    <x v="0"/>
    <n v="11"/>
    <n v="2106"/>
    <n v="2250"/>
    <n v="18630"/>
    <n v="19800"/>
    <n v="24750"/>
    <n v="23166"/>
    <n v="1584"/>
    <n v="79.2"/>
    <n v="1504.8"/>
  </r>
  <r>
    <n v="41663"/>
    <x v="3"/>
    <x v="1"/>
    <x v="11"/>
    <x v="0"/>
    <n v="10"/>
    <n v="3546"/>
    <n v="3780"/>
    <n v="63828"/>
    <n v="68040"/>
    <n v="37800"/>
    <n v="35460"/>
    <n v="2340"/>
    <n v="117"/>
    <n v="2223"/>
  </r>
  <r>
    <n v="41664"/>
    <x v="9"/>
    <x v="3"/>
    <x v="13"/>
    <x v="1"/>
    <n v="7"/>
    <n v="3384"/>
    <n v="3600"/>
    <n v="62784"/>
    <n v="67680"/>
    <n v="25200"/>
    <n v="23688"/>
    <n v="1512"/>
    <n v="75.600000000000009"/>
    <n v="1436.4"/>
  </r>
  <r>
    <n v="41665"/>
    <x v="8"/>
    <x v="4"/>
    <x v="7"/>
    <x v="0"/>
    <n v="22"/>
    <n v="2106"/>
    <n v="2250"/>
    <n v="27846"/>
    <n v="29610"/>
    <n v="49500"/>
    <n v="46332"/>
    <n v="3168"/>
    <n v="158.4"/>
    <n v="3009.6"/>
  </r>
  <r>
    <n v="41666"/>
    <x v="5"/>
    <x v="3"/>
    <x v="9"/>
    <x v="0"/>
    <n v="7"/>
    <n v="3924"/>
    <n v="4230"/>
    <n v="6318"/>
    <n v="6750"/>
    <n v="29610"/>
    <n v="27468"/>
    <n v="2142"/>
    <n v="107.10000000000001"/>
    <n v="2034.9"/>
  </r>
  <r>
    <n v="41667"/>
    <x v="1"/>
    <x v="0"/>
    <x v="2"/>
    <x v="0"/>
    <n v="18"/>
    <n v="3582"/>
    <n v="3870"/>
    <n v="11934"/>
    <n v="12690"/>
    <n v="69660"/>
    <n v="64476"/>
    <n v="5184"/>
    <n v="259.2"/>
    <n v="4924.8"/>
  </r>
  <r>
    <n v="41667"/>
    <x v="4"/>
    <x v="2"/>
    <x v="15"/>
    <x v="1"/>
    <n v="12"/>
    <n v="3582"/>
    <n v="3870"/>
    <n v="22518"/>
    <n v="24300"/>
    <n v="46440"/>
    <n v="42984"/>
    <n v="3456"/>
    <n v="172.8"/>
    <n v="3283.2"/>
  </r>
  <r>
    <n v="41668"/>
    <x v="1"/>
    <x v="0"/>
    <x v="13"/>
    <x v="1"/>
    <n v="19"/>
    <n v="3726"/>
    <n v="3960"/>
    <n v="94176"/>
    <n v="101520"/>
    <n v="75240"/>
    <n v="70794"/>
    <n v="4446"/>
    <n v="222.3"/>
    <n v="4223.7"/>
  </r>
  <r>
    <n v="41668"/>
    <x v="4"/>
    <x v="2"/>
    <x v="4"/>
    <x v="0"/>
    <n v="23"/>
    <n v="3582"/>
    <n v="3870"/>
    <n v="63882"/>
    <n v="68040"/>
    <n v="89010"/>
    <n v="82386"/>
    <n v="6624"/>
    <n v="331.20000000000005"/>
    <n v="6292.8"/>
  </r>
  <r>
    <n v="41668"/>
    <x v="6"/>
    <x v="2"/>
    <x v="2"/>
    <x v="0"/>
    <n v="3"/>
    <n v="2952"/>
    <n v="3150"/>
    <n v="39780"/>
    <n v="42300"/>
    <n v="9450"/>
    <n v="8856"/>
    <n v="594"/>
    <n v="29.700000000000003"/>
    <n v="564.29999999999995"/>
  </r>
  <r>
    <n v="41668"/>
    <x v="2"/>
    <x v="1"/>
    <x v="9"/>
    <x v="0"/>
    <n v="24"/>
    <n v="3978"/>
    <n v="4230"/>
    <n v="40014"/>
    <n v="42750"/>
    <n v="101520"/>
    <n v="95472"/>
    <n v="6048"/>
    <n v="302.40000000000003"/>
    <n v="5745.6"/>
  </r>
  <r>
    <n v="41669"/>
    <x v="6"/>
    <x v="2"/>
    <x v="9"/>
    <x v="0"/>
    <n v="25"/>
    <n v="2034"/>
    <n v="2160"/>
    <n v="25272"/>
    <n v="27000"/>
    <n v="54000"/>
    <n v="50850"/>
    <n v="3150"/>
    <n v="157.5"/>
    <n v="2992.5"/>
  </r>
  <r>
    <n v="41669"/>
    <x v="1"/>
    <x v="0"/>
    <x v="12"/>
    <x v="0"/>
    <n v="5"/>
    <n v="3924"/>
    <n v="4230"/>
    <n v="93150"/>
    <n v="99000"/>
    <n v="21150"/>
    <n v="19620"/>
    <n v="1530"/>
    <n v="76.5"/>
    <n v="1453.5"/>
  </r>
  <r>
    <n v="41669"/>
    <x v="3"/>
    <x v="1"/>
    <x v="11"/>
    <x v="0"/>
    <n v="2"/>
    <n v="5832"/>
    <n v="6210"/>
    <n v="42552"/>
    <n v="45360"/>
    <n v="12420"/>
    <n v="11664"/>
    <n v="756"/>
    <n v="37.800000000000004"/>
    <n v="718.2"/>
  </r>
  <r>
    <n v="41669"/>
    <x v="7"/>
    <x v="4"/>
    <x v="16"/>
    <x v="0"/>
    <n v="14"/>
    <n v="3546"/>
    <n v="3780"/>
    <n v="20304"/>
    <n v="21600"/>
    <n v="52920"/>
    <n v="49644"/>
    <n v="3276"/>
    <n v="163.80000000000001"/>
    <n v="3112.2"/>
  </r>
  <r>
    <n v="41670"/>
    <x v="3"/>
    <x v="1"/>
    <x v="9"/>
    <x v="0"/>
    <n v="6"/>
    <n v="2034"/>
    <n v="2160"/>
    <n v="4212"/>
    <n v="4500"/>
    <n v="12960"/>
    <n v="12204"/>
    <n v="756"/>
    <n v="37.800000000000004"/>
    <n v="718.2"/>
  </r>
  <r>
    <n v="41670"/>
    <x v="0"/>
    <x v="0"/>
    <x v="3"/>
    <x v="0"/>
    <n v="13"/>
    <n v="2034"/>
    <n v="2160"/>
    <n v="24156"/>
    <n v="25740"/>
    <n v="28080"/>
    <n v="26442"/>
    <n v="1638"/>
    <n v="81.900000000000006"/>
    <n v="1556.1"/>
  </r>
  <r>
    <n v="41670"/>
    <x v="5"/>
    <x v="3"/>
    <x v="8"/>
    <x v="0"/>
    <n v="4"/>
    <n v="3042"/>
    <n v="3240"/>
    <n v="30888"/>
    <n v="32940"/>
    <n v="12960"/>
    <n v="12168"/>
    <n v="792"/>
    <n v="39.6"/>
    <n v="752.4"/>
  </r>
  <r>
    <n v="41670"/>
    <x v="4"/>
    <x v="2"/>
    <x v="2"/>
    <x v="0"/>
    <n v="21"/>
    <n v="3042"/>
    <n v="3240"/>
    <n v="75582"/>
    <n v="80370"/>
    <n v="68040"/>
    <n v="63882"/>
    <n v="4158"/>
    <n v="207.9"/>
    <n v="3950.1"/>
  </r>
  <r>
    <n v="41671"/>
    <x v="1"/>
    <x v="0"/>
    <x v="0"/>
    <x v="0"/>
    <n v="16"/>
    <n v="3726"/>
    <n v="3960"/>
    <n v="18306"/>
    <n v="19440"/>
    <n v="63360"/>
    <n v="59616"/>
    <n v="3744"/>
    <n v="187.20000000000002"/>
    <n v="3556.8"/>
  </r>
  <r>
    <n v="41671"/>
    <x v="9"/>
    <x v="3"/>
    <x v="0"/>
    <x v="0"/>
    <n v="10"/>
    <n v="2196"/>
    <n v="2340"/>
    <n v="12204"/>
    <n v="12960"/>
    <n v="23400"/>
    <n v="21960"/>
    <n v="1440"/>
    <n v="72"/>
    <n v="1368"/>
  </r>
  <r>
    <n v="41672"/>
    <x v="1"/>
    <x v="0"/>
    <x v="14"/>
    <x v="0"/>
    <n v="3"/>
    <n v="4482"/>
    <n v="4770"/>
    <n v="41328"/>
    <n v="44100"/>
    <n v="14310"/>
    <n v="13446"/>
    <n v="864"/>
    <n v="43.2"/>
    <n v="820.8"/>
  </r>
  <r>
    <n v="41672"/>
    <x v="3"/>
    <x v="1"/>
    <x v="14"/>
    <x v="0"/>
    <n v="1"/>
    <n v="5148"/>
    <n v="5490"/>
    <n v="35424"/>
    <n v="37800"/>
    <n v="5490"/>
    <n v="5148"/>
    <n v="342"/>
    <n v="17.100000000000001"/>
    <n v="324.89999999999998"/>
  </r>
  <r>
    <n v="41672"/>
    <x v="7"/>
    <x v="4"/>
    <x v="12"/>
    <x v="0"/>
    <n v="13"/>
    <n v="3978"/>
    <n v="4230"/>
    <n v="93150"/>
    <n v="99000"/>
    <n v="54990"/>
    <n v="51714"/>
    <n v="3276"/>
    <n v="163.80000000000001"/>
    <n v="3112.2"/>
  </r>
  <r>
    <n v="41672"/>
    <x v="1"/>
    <x v="0"/>
    <x v="4"/>
    <x v="0"/>
    <n v="15"/>
    <n v="2106"/>
    <n v="2250"/>
    <n v="45630"/>
    <n v="48600"/>
    <n v="33750"/>
    <n v="31590"/>
    <n v="2160"/>
    <n v="108"/>
    <n v="2052"/>
  </r>
  <r>
    <n v="41673"/>
    <x v="5"/>
    <x v="3"/>
    <x v="5"/>
    <x v="0"/>
    <n v="5"/>
    <n v="3978"/>
    <n v="4230"/>
    <n v="134136"/>
    <n v="142830"/>
    <n v="21150"/>
    <n v="19890"/>
    <n v="1260"/>
    <n v="63"/>
    <n v="1197"/>
  </r>
  <r>
    <n v="41673"/>
    <x v="9"/>
    <x v="3"/>
    <x v="5"/>
    <x v="0"/>
    <n v="25"/>
    <n v="2034"/>
    <n v="2160"/>
    <n v="93312"/>
    <n v="99360"/>
    <n v="54000"/>
    <n v="50850"/>
    <n v="3150"/>
    <n v="157.5"/>
    <n v="2992.5"/>
  </r>
  <r>
    <n v="41673"/>
    <x v="9"/>
    <x v="3"/>
    <x v="11"/>
    <x v="0"/>
    <n v="23"/>
    <n v="3546"/>
    <n v="3780"/>
    <n v="14184"/>
    <n v="15120"/>
    <n v="86940"/>
    <n v="81558"/>
    <n v="5382"/>
    <n v="269.10000000000002"/>
    <n v="5112.8999999999996"/>
  </r>
  <r>
    <n v="41674"/>
    <x v="6"/>
    <x v="2"/>
    <x v="7"/>
    <x v="0"/>
    <n v="23"/>
    <n v="4482"/>
    <n v="4770"/>
    <n v="27846"/>
    <n v="29610"/>
    <n v="109710"/>
    <n v="103086"/>
    <n v="6624"/>
    <n v="331.20000000000005"/>
    <n v="6292.8"/>
  </r>
  <r>
    <n v="41674"/>
    <x v="4"/>
    <x v="2"/>
    <x v="13"/>
    <x v="1"/>
    <n v="24"/>
    <n v="3924"/>
    <n v="4230"/>
    <n v="7848"/>
    <n v="8460"/>
    <n v="101520"/>
    <n v="94176"/>
    <n v="7344"/>
    <n v="367.20000000000005"/>
    <n v="6976.8"/>
  </r>
  <r>
    <n v="41675"/>
    <x v="6"/>
    <x v="2"/>
    <x v="0"/>
    <x v="0"/>
    <n v="25"/>
    <n v="2952"/>
    <n v="3150"/>
    <n v="32544"/>
    <n v="34560"/>
    <n v="78750"/>
    <n v="73800"/>
    <n v="4950"/>
    <n v="247.5"/>
    <n v="4702.5"/>
  </r>
  <r>
    <n v="41675"/>
    <x v="1"/>
    <x v="0"/>
    <x v="16"/>
    <x v="0"/>
    <n v="17"/>
    <n v="3726"/>
    <n v="3960"/>
    <n v="13536"/>
    <n v="14400"/>
    <n v="67320"/>
    <n v="63342"/>
    <n v="3978"/>
    <n v="198.9"/>
    <n v="3779.1"/>
  </r>
  <r>
    <n v="41675"/>
    <x v="2"/>
    <x v="1"/>
    <x v="9"/>
    <x v="0"/>
    <n v="21"/>
    <n v="3978"/>
    <n v="4230"/>
    <n v="29484"/>
    <n v="31500"/>
    <n v="88830"/>
    <n v="83538"/>
    <n v="5292"/>
    <n v="264.60000000000002"/>
    <n v="5027.3999999999996"/>
  </r>
  <r>
    <n v="41676"/>
    <x v="0"/>
    <x v="0"/>
    <x v="10"/>
    <x v="0"/>
    <n v="9"/>
    <n v="3726"/>
    <n v="3960"/>
    <n v="103086"/>
    <n v="109710"/>
    <n v="35640"/>
    <n v="33534"/>
    <n v="2106"/>
    <n v="105.30000000000001"/>
    <n v="2000.7"/>
  </r>
  <r>
    <n v="41676"/>
    <x v="9"/>
    <x v="3"/>
    <x v="12"/>
    <x v="0"/>
    <n v="11"/>
    <n v="4482"/>
    <n v="4770"/>
    <n v="78246"/>
    <n v="83160"/>
    <n v="52470"/>
    <n v="49302"/>
    <n v="3168"/>
    <n v="158.4"/>
    <n v="3009.6"/>
  </r>
  <r>
    <n v="41676"/>
    <x v="0"/>
    <x v="0"/>
    <x v="7"/>
    <x v="0"/>
    <n v="4"/>
    <n v="3582"/>
    <n v="3870"/>
    <n v="23868"/>
    <n v="25380"/>
    <n v="15480"/>
    <n v="14328"/>
    <n v="1152"/>
    <n v="57.6"/>
    <n v="1094.4000000000001"/>
  </r>
  <r>
    <n v="41677"/>
    <x v="4"/>
    <x v="2"/>
    <x v="10"/>
    <x v="0"/>
    <n v="22"/>
    <n v="4482"/>
    <n v="4770"/>
    <n v="98604"/>
    <n v="104940"/>
    <n v="104940"/>
    <n v="98604"/>
    <n v="6336"/>
    <n v="316.8"/>
    <n v="6019.2"/>
  </r>
  <r>
    <n v="41677"/>
    <x v="9"/>
    <x v="3"/>
    <x v="3"/>
    <x v="0"/>
    <n v="15"/>
    <n v="3924"/>
    <n v="4230"/>
    <n v="32940"/>
    <n v="35100"/>
    <n v="63450"/>
    <n v="58860"/>
    <n v="4590"/>
    <n v="229.5"/>
    <n v="4360.5"/>
  </r>
  <r>
    <n v="41677"/>
    <x v="6"/>
    <x v="2"/>
    <x v="13"/>
    <x v="1"/>
    <n v="23"/>
    <n v="7506"/>
    <n v="8100"/>
    <n v="62784"/>
    <n v="67680"/>
    <n v="186300"/>
    <n v="172638"/>
    <n v="13662"/>
    <n v="683.1"/>
    <n v="12978.9"/>
  </r>
  <r>
    <n v="41677"/>
    <x v="5"/>
    <x v="3"/>
    <x v="15"/>
    <x v="1"/>
    <n v="9"/>
    <n v="3546"/>
    <n v="3780"/>
    <n v="120096"/>
    <n v="129600"/>
    <n v="34020"/>
    <n v="31914"/>
    <n v="2106"/>
    <n v="105.30000000000001"/>
    <n v="2000.7"/>
  </r>
  <r>
    <n v="41677"/>
    <x v="0"/>
    <x v="0"/>
    <x v="1"/>
    <x v="1"/>
    <n v="7"/>
    <n v="3042"/>
    <n v="3240"/>
    <n v="42984"/>
    <n v="46440"/>
    <n v="22680"/>
    <n v="21294"/>
    <n v="1386"/>
    <n v="69.3"/>
    <n v="1316.7"/>
  </r>
  <r>
    <n v="41678"/>
    <x v="6"/>
    <x v="2"/>
    <x v="1"/>
    <x v="1"/>
    <n v="25"/>
    <n v="3042"/>
    <n v="3240"/>
    <n v="78804"/>
    <n v="85140"/>
    <n v="81000"/>
    <n v="76050"/>
    <n v="4950"/>
    <n v="247.5"/>
    <n v="4702.5"/>
  </r>
  <r>
    <n v="41678"/>
    <x v="8"/>
    <x v="4"/>
    <x v="12"/>
    <x v="0"/>
    <n v="10"/>
    <n v="3978"/>
    <n v="4230"/>
    <n v="29808"/>
    <n v="31680"/>
    <n v="42300"/>
    <n v="39780"/>
    <n v="2520"/>
    <n v="126"/>
    <n v="2394"/>
  </r>
  <r>
    <n v="41678"/>
    <x v="7"/>
    <x v="4"/>
    <x v="4"/>
    <x v="0"/>
    <n v="8"/>
    <n v="5148"/>
    <n v="5490"/>
    <n v="45630"/>
    <n v="48600"/>
    <n v="43920"/>
    <n v="41184"/>
    <n v="2736"/>
    <n v="136.80000000000001"/>
    <n v="2599.1999999999998"/>
  </r>
  <r>
    <n v="41678"/>
    <x v="6"/>
    <x v="2"/>
    <x v="0"/>
    <x v="0"/>
    <n v="18"/>
    <n v="3042"/>
    <n v="3240"/>
    <n v="40680"/>
    <n v="43200"/>
    <n v="58320"/>
    <n v="54756"/>
    <n v="3564"/>
    <n v="178.20000000000002"/>
    <n v="3385.8"/>
  </r>
  <r>
    <n v="41678"/>
    <x v="1"/>
    <x v="0"/>
    <x v="9"/>
    <x v="0"/>
    <n v="8"/>
    <n v="5148"/>
    <n v="5490"/>
    <n v="48438"/>
    <n v="51750"/>
    <n v="43920"/>
    <n v="41184"/>
    <n v="2736"/>
    <n v="136.80000000000001"/>
    <n v="2599.1999999999998"/>
  </r>
  <r>
    <n v="41679"/>
    <x v="5"/>
    <x v="3"/>
    <x v="0"/>
    <x v="0"/>
    <n v="25"/>
    <n v="7506"/>
    <n v="8100"/>
    <n v="44748"/>
    <n v="47520"/>
    <n v="202500"/>
    <n v="187650"/>
    <n v="14850"/>
    <n v="742.5"/>
    <n v="14107.5"/>
  </r>
  <r>
    <n v="41679"/>
    <x v="3"/>
    <x v="1"/>
    <x v="12"/>
    <x v="0"/>
    <n v="7"/>
    <n v="3042"/>
    <n v="3240"/>
    <n v="7452"/>
    <n v="7920"/>
    <n v="22680"/>
    <n v="21294"/>
    <n v="1386"/>
    <n v="69.3"/>
    <n v="1316.7"/>
  </r>
  <r>
    <n v="41679"/>
    <x v="8"/>
    <x v="4"/>
    <x v="9"/>
    <x v="0"/>
    <n v="17"/>
    <n v="3978"/>
    <n v="4230"/>
    <n v="31590"/>
    <n v="33750"/>
    <n v="71910"/>
    <n v="67626"/>
    <n v="4284"/>
    <n v="214.20000000000002"/>
    <n v="4069.8"/>
  </r>
  <r>
    <n v="41680"/>
    <x v="0"/>
    <x v="0"/>
    <x v="12"/>
    <x v="0"/>
    <n v="3"/>
    <n v="2952"/>
    <n v="3150"/>
    <n v="93150"/>
    <n v="99000"/>
    <n v="9450"/>
    <n v="8856"/>
    <n v="594"/>
    <n v="29.700000000000003"/>
    <n v="564.29999999999995"/>
  </r>
  <r>
    <n v="41680"/>
    <x v="6"/>
    <x v="2"/>
    <x v="13"/>
    <x v="1"/>
    <n v="13"/>
    <n v="2034"/>
    <n v="2160"/>
    <n v="51012"/>
    <n v="54990"/>
    <n v="28080"/>
    <n v="26442"/>
    <n v="1638"/>
    <n v="81.900000000000006"/>
    <n v="1556.1"/>
  </r>
  <r>
    <n v="41681"/>
    <x v="1"/>
    <x v="0"/>
    <x v="14"/>
    <x v="0"/>
    <n v="17"/>
    <n v="3582"/>
    <n v="3870"/>
    <n v="17712"/>
    <n v="18900"/>
    <n v="65790"/>
    <n v="60894"/>
    <n v="4896"/>
    <n v="244.8"/>
    <n v="4651.2"/>
  </r>
  <r>
    <n v="41681"/>
    <x v="1"/>
    <x v="0"/>
    <x v="1"/>
    <x v="1"/>
    <n v="22"/>
    <n v="3978"/>
    <n v="4230"/>
    <n v="50148"/>
    <n v="54180"/>
    <n v="93060"/>
    <n v="87516"/>
    <n v="5544"/>
    <n v="277.2"/>
    <n v="5266.8"/>
  </r>
  <r>
    <n v="41681"/>
    <x v="1"/>
    <x v="0"/>
    <x v="0"/>
    <x v="0"/>
    <n v="23"/>
    <n v="2196"/>
    <n v="2340"/>
    <n v="30510"/>
    <n v="32400"/>
    <n v="53820"/>
    <n v="50508"/>
    <n v="3312"/>
    <n v="165.60000000000002"/>
    <n v="3146.4"/>
  </r>
  <r>
    <n v="41682"/>
    <x v="7"/>
    <x v="4"/>
    <x v="8"/>
    <x v="0"/>
    <n v="1"/>
    <n v="2034"/>
    <n v="2160"/>
    <n v="56628"/>
    <n v="60390"/>
    <n v="2160"/>
    <n v="2034"/>
    <n v="126"/>
    <n v="6.3000000000000007"/>
    <n v="119.7"/>
  </r>
  <r>
    <n v="41682"/>
    <x v="0"/>
    <x v="0"/>
    <x v="15"/>
    <x v="1"/>
    <n v="25"/>
    <n v="5148"/>
    <n v="5490"/>
    <n v="7506"/>
    <n v="8100"/>
    <n v="137250"/>
    <n v="128700"/>
    <n v="8550"/>
    <n v="427.5"/>
    <n v="8122.5"/>
  </r>
  <r>
    <n v="41682"/>
    <x v="7"/>
    <x v="4"/>
    <x v="4"/>
    <x v="0"/>
    <n v="22"/>
    <n v="3384"/>
    <n v="3600"/>
    <n v="3042"/>
    <n v="3240"/>
    <n v="79200"/>
    <n v="74448"/>
    <n v="4752"/>
    <n v="237.60000000000002"/>
    <n v="4514.3999999999996"/>
  </r>
  <r>
    <n v="41682"/>
    <x v="3"/>
    <x v="1"/>
    <x v="1"/>
    <x v="1"/>
    <n v="2"/>
    <n v="3978"/>
    <n v="4230"/>
    <n v="85968"/>
    <n v="92880"/>
    <n v="8460"/>
    <n v="7956"/>
    <n v="504"/>
    <n v="25.200000000000003"/>
    <n v="478.8"/>
  </r>
  <r>
    <n v="41683"/>
    <x v="1"/>
    <x v="0"/>
    <x v="13"/>
    <x v="1"/>
    <n v="11"/>
    <n v="3582"/>
    <n v="3870"/>
    <n v="7848"/>
    <n v="8460"/>
    <n v="42570"/>
    <n v="39402"/>
    <n v="3168"/>
    <n v="158.4"/>
    <n v="3009.6"/>
  </r>
  <r>
    <n v="41683"/>
    <x v="4"/>
    <x v="2"/>
    <x v="8"/>
    <x v="0"/>
    <n v="11"/>
    <n v="3546"/>
    <n v="3780"/>
    <n v="51480"/>
    <n v="54900"/>
    <n v="41580"/>
    <n v="39006"/>
    <n v="2574"/>
    <n v="128.70000000000002"/>
    <n v="2445.3000000000002"/>
  </r>
  <r>
    <n v="41683"/>
    <x v="3"/>
    <x v="1"/>
    <x v="1"/>
    <x v="1"/>
    <n v="1"/>
    <n v="7506"/>
    <n v="8100"/>
    <n v="28656"/>
    <n v="30960"/>
    <n v="8100"/>
    <n v="7506"/>
    <n v="594"/>
    <n v="29.700000000000003"/>
    <n v="564.29999999999995"/>
  </r>
  <r>
    <n v="41683"/>
    <x v="0"/>
    <x v="0"/>
    <x v="6"/>
    <x v="0"/>
    <n v="14"/>
    <n v="3978"/>
    <n v="4230"/>
    <n v="24822"/>
    <n v="26460"/>
    <n v="59220"/>
    <n v="55692"/>
    <n v="3528"/>
    <n v="176.4"/>
    <n v="3351.6"/>
  </r>
  <r>
    <n v="41684"/>
    <x v="2"/>
    <x v="1"/>
    <x v="14"/>
    <x v="0"/>
    <n v="11"/>
    <n v="2034"/>
    <n v="2160"/>
    <n v="5904"/>
    <n v="6300"/>
    <n v="23760"/>
    <n v="22374"/>
    <n v="1386"/>
    <n v="69.3"/>
    <n v="1316.7"/>
  </r>
  <r>
    <n v="41684"/>
    <x v="4"/>
    <x v="2"/>
    <x v="11"/>
    <x v="0"/>
    <n v="8"/>
    <n v="2952"/>
    <n v="3150"/>
    <n v="67374"/>
    <n v="71820"/>
    <n v="25200"/>
    <n v="23616"/>
    <n v="1584"/>
    <n v="79.2"/>
    <n v="1504.8"/>
  </r>
  <r>
    <n v="41684"/>
    <x v="8"/>
    <x v="4"/>
    <x v="13"/>
    <x v="1"/>
    <n v="1"/>
    <n v="3546"/>
    <n v="3780"/>
    <n v="66708"/>
    <n v="71910"/>
    <n v="3780"/>
    <n v="3546"/>
    <n v="234"/>
    <n v="11.700000000000001"/>
    <n v="222.3"/>
  </r>
  <r>
    <n v="41685"/>
    <x v="8"/>
    <x v="4"/>
    <x v="12"/>
    <x v="0"/>
    <n v="24"/>
    <n v="3546"/>
    <n v="3780"/>
    <n v="26082"/>
    <n v="27720"/>
    <n v="90720"/>
    <n v="85104"/>
    <n v="5616"/>
    <n v="280.8"/>
    <n v="5335.2"/>
  </r>
  <r>
    <n v="41686"/>
    <x v="7"/>
    <x v="4"/>
    <x v="6"/>
    <x v="0"/>
    <n v="15"/>
    <n v="3978"/>
    <n v="4230"/>
    <n v="21276"/>
    <n v="22680"/>
    <n v="63450"/>
    <n v="59670"/>
    <n v="3780"/>
    <n v="189"/>
    <n v="3591"/>
  </r>
  <r>
    <n v="41686"/>
    <x v="6"/>
    <x v="2"/>
    <x v="12"/>
    <x v="0"/>
    <n v="20"/>
    <n v="3546"/>
    <n v="3780"/>
    <n v="70794"/>
    <n v="75240"/>
    <n v="75600"/>
    <n v="70920"/>
    <n v="4680"/>
    <n v="234"/>
    <n v="4446"/>
  </r>
  <r>
    <n v="41687"/>
    <x v="6"/>
    <x v="2"/>
    <x v="3"/>
    <x v="0"/>
    <n v="1"/>
    <n v="5148"/>
    <n v="5490"/>
    <n v="46116"/>
    <n v="49140"/>
    <n v="5490"/>
    <n v="5148"/>
    <n v="342"/>
    <n v="17.100000000000001"/>
    <n v="324.89999999999998"/>
  </r>
  <r>
    <n v="41687"/>
    <x v="9"/>
    <x v="3"/>
    <x v="15"/>
    <x v="1"/>
    <n v="5"/>
    <n v="2196"/>
    <n v="2340"/>
    <n v="22518"/>
    <n v="24300"/>
    <n v="11700"/>
    <n v="10980"/>
    <n v="720"/>
    <n v="36"/>
    <n v="684"/>
  </r>
  <r>
    <n v="41687"/>
    <x v="7"/>
    <x v="4"/>
    <x v="11"/>
    <x v="0"/>
    <n v="2"/>
    <n v="3924"/>
    <n v="4230"/>
    <n v="46098"/>
    <n v="49140"/>
    <n v="8460"/>
    <n v="7848"/>
    <n v="612"/>
    <n v="30.6"/>
    <n v="581.4"/>
  </r>
  <r>
    <n v="41687"/>
    <x v="9"/>
    <x v="3"/>
    <x v="16"/>
    <x v="0"/>
    <n v="15"/>
    <n v="3978"/>
    <n v="4230"/>
    <n v="74448"/>
    <n v="79200"/>
    <n v="63450"/>
    <n v="59670"/>
    <n v="3780"/>
    <n v="189"/>
    <n v="3591"/>
  </r>
  <r>
    <n v="41688"/>
    <x v="9"/>
    <x v="3"/>
    <x v="10"/>
    <x v="0"/>
    <n v="24"/>
    <n v="2106"/>
    <n v="2250"/>
    <n v="89640"/>
    <n v="95400"/>
    <n v="54000"/>
    <n v="50544"/>
    <n v="3456"/>
    <n v="172.8"/>
    <n v="3283.2"/>
  </r>
  <r>
    <n v="41688"/>
    <x v="7"/>
    <x v="4"/>
    <x v="6"/>
    <x v="0"/>
    <n v="23"/>
    <n v="5148"/>
    <n v="5490"/>
    <n v="81558"/>
    <n v="86940"/>
    <n v="126270"/>
    <n v="118404"/>
    <n v="7866"/>
    <n v="393.3"/>
    <n v="7472.7"/>
  </r>
  <r>
    <n v="41689"/>
    <x v="5"/>
    <x v="3"/>
    <x v="14"/>
    <x v="0"/>
    <n v="20"/>
    <n v="3546"/>
    <n v="3780"/>
    <n v="73800"/>
    <n v="78750"/>
    <n v="75600"/>
    <n v="70920"/>
    <n v="4680"/>
    <n v="234"/>
    <n v="4446"/>
  </r>
  <r>
    <n v="41689"/>
    <x v="3"/>
    <x v="1"/>
    <x v="8"/>
    <x v="0"/>
    <n v="23"/>
    <n v="3546"/>
    <n v="3780"/>
    <n v="113256"/>
    <n v="120780"/>
    <n v="86940"/>
    <n v="81558"/>
    <n v="5382"/>
    <n v="269.10000000000002"/>
    <n v="5112.8999999999996"/>
  </r>
  <r>
    <n v="41690"/>
    <x v="3"/>
    <x v="1"/>
    <x v="16"/>
    <x v="0"/>
    <n v="22"/>
    <n v="5148"/>
    <n v="5490"/>
    <n v="47376"/>
    <n v="50400"/>
    <n v="120780"/>
    <n v="113256"/>
    <n v="7524"/>
    <n v="376.20000000000005"/>
    <n v="7147.8"/>
  </r>
  <r>
    <n v="41690"/>
    <x v="0"/>
    <x v="0"/>
    <x v="0"/>
    <x v="0"/>
    <n v="10"/>
    <n v="3384"/>
    <n v="3600"/>
    <n v="42714"/>
    <n v="45360"/>
    <n v="36000"/>
    <n v="33840"/>
    <n v="2160"/>
    <n v="108"/>
    <n v="2052"/>
  </r>
  <r>
    <n v="41691"/>
    <x v="1"/>
    <x v="0"/>
    <x v="0"/>
    <x v="0"/>
    <n v="5"/>
    <n v="3042"/>
    <n v="3240"/>
    <n v="34578"/>
    <n v="36720"/>
    <n v="16200"/>
    <n v="15210"/>
    <n v="990"/>
    <n v="49.5"/>
    <n v="940.5"/>
  </r>
  <r>
    <n v="41691"/>
    <x v="0"/>
    <x v="0"/>
    <x v="6"/>
    <x v="0"/>
    <n v="12"/>
    <n v="3978"/>
    <n v="4230"/>
    <n v="28368"/>
    <n v="30240"/>
    <n v="50760"/>
    <n v="47736"/>
    <n v="3024"/>
    <n v="151.20000000000002"/>
    <n v="2872.8"/>
  </r>
  <r>
    <n v="41691"/>
    <x v="0"/>
    <x v="0"/>
    <x v="2"/>
    <x v="0"/>
    <n v="19"/>
    <n v="3978"/>
    <n v="4230"/>
    <n v="15912"/>
    <n v="16920"/>
    <n v="80370"/>
    <n v="75582"/>
    <n v="4788"/>
    <n v="239.4"/>
    <n v="4548.6000000000004"/>
  </r>
  <r>
    <n v="41692"/>
    <x v="5"/>
    <x v="3"/>
    <x v="2"/>
    <x v="0"/>
    <n v="18"/>
    <n v="3924"/>
    <n v="4230"/>
    <n v="15912"/>
    <n v="16920"/>
    <n v="76140"/>
    <n v="70632"/>
    <n v="5508"/>
    <n v="275.40000000000003"/>
    <n v="5232.6000000000004"/>
  </r>
  <r>
    <n v="41692"/>
    <x v="6"/>
    <x v="2"/>
    <x v="4"/>
    <x v="0"/>
    <n v="1"/>
    <n v="2952"/>
    <n v="3150"/>
    <n v="45630"/>
    <n v="48600"/>
    <n v="3150"/>
    <n v="2952"/>
    <n v="198"/>
    <n v="9.9"/>
    <n v="188.1"/>
  </r>
  <r>
    <n v="41692"/>
    <x v="3"/>
    <x v="1"/>
    <x v="0"/>
    <x v="0"/>
    <n v="15"/>
    <n v="3042"/>
    <n v="3240"/>
    <n v="38646"/>
    <n v="41040"/>
    <n v="48600"/>
    <n v="45630"/>
    <n v="2970"/>
    <n v="148.5"/>
    <n v="2821.5"/>
  </r>
  <r>
    <n v="41693"/>
    <x v="6"/>
    <x v="2"/>
    <x v="16"/>
    <x v="0"/>
    <n v="4"/>
    <n v="3978"/>
    <n v="4230"/>
    <n v="40608"/>
    <n v="43200"/>
    <n v="16920"/>
    <n v="15912"/>
    <n v="1008"/>
    <n v="50.400000000000006"/>
    <n v="957.6"/>
  </r>
  <r>
    <n v="41693"/>
    <x v="7"/>
    <x v="4"/>
    <x v="3"/>
    <x v="0"/>
    <n v="16"/>
    <n v="2106"/>
    <n v="2250"/>
    <n v="32940"/>
    <n v="35100"/>
    <n v="36000"/>
    <n v="33696"/>
    <n v="2304"/>
    <n v="115.2"/>
    <n v="2188.8000000000002"/>
  </r>
  <r>
    <n v="41693"/>
    <x v="7"/>
    <x v="4"/>
    <x v="1"/>
    <x v="1"/>
    <n v="10"/>
    <n v="2034"/>
    <n v="2160"/>
    <n v="78804"/>
    <n v="85140"/>
    <n v="21600"/>
    <n v="20340"/>
    <n v="1260"/>
    <n v="63"/>
    <n v="1197"/>
  </r>
  <r>
    <n v="41693"/>
    <x v="4"/>
    <x v="2"/>
    <x v="13"/>
    <x v="1"/>
    <n v="21"/>
    <n v="4482"/>
    <n v="4770"/>
    <n v="39240"/>
    <n v="42300"/>
    <n v="100170"/>
    <n v="94122"/>
    <n v="6048"/>
    <n v="302.40000000000003"/>
    <n v="5745.6"/>
  </r>
  <r>
    <n v="41693"/>
    <x v="6"/>
    <x v="2"/>
    <x v="3"/>
    <x v="0"/>
    <n v="7"/>
    <n v="3726"/>
    <n v="3960"/>
    <n v="15372"/>
    <n v="16380"/>
    <n v="27720"/>
    <n v="26082"/>
    <n v="1638"/>
    <n v="81.900000000000006"/>
    <n v="1556.1"/>
  </r>
  <r>
    <n v="41694"/>
    <x v="9"/>
    <x v="3"/>
    <x v="12"/>
    <x v="0"/>
    <n v="22"/>
    <n v="2952"/>
    <n v="3150"/>
    <n v="70794"/>
    <n v="75240"/>
    <n v="69300"/>
    <n v="64944"/>
    <n v="4356"/>
    <n v="217.8"/>
    <n v="4138.2"/>
  </r>
  <r>
    <n v="41695"/>
    <x v="0"/>
    <x v="0"/>
    <x v="12"/>
    <x v="0"/>
    <n v="15"/>
    <n v="3384"/>
    <n v="3600"/>
    <n v="11178"/>
    <n v="11880"/>
    <n v="54000"/>
    <n v="50760"/>
    <n v="3240"/>
    <n v="162"/>
    <n v="3078"/>
  </r>
  <r>
    <n v="41695"/>
    <x v="8"/>
    <x v="4"/>
    <x v="15"/>
    <x v="1"/>
    <n v="7"/>
    <n v="3546"/>
    <n v="3780"/>
    <n v="30024"/>
    <n v="32400"/>
    <n v="26460"/>
    <n v="24822"/>
    <n v="1638"/>
    <n v="81.900000000000006"/>
    <n v="1556.1"/>
  </r>
  <r>
    <n v="41695"/>
    <x v="8"/>
    <x v="4"/>
    <x v="5"/>
    <x v="0"/>
    <n v="17"/>
    <n v="5148"/>
    <n v="5490"/>
    <n v="58320"/>
    <n v="62100"/>
    <n v="93330"/>
    <n v="87516"/>
    <n v="5814"/>
    <n v="290.7"/>
    <n v="5523.3"/>
  </r>
  <r>
    <n v="41696"/>
    <x v="3"/>
    <x v="1"/>
    <x v="0"/>
    <x v="0"/>
    <n v="20"/>
    <n v="2034"/>
    <n v="2160"/>
    <n v="28476"/>
    <n v="30240"/>
    <n v="43200"/>
    <n v="40680"/>
    <n v="2520"/>
    <n v="126"/>
    <n v="2394"/>
  </r>
  <r>
    <n v="41696"/>
    <x v="5"/>
    <x v="3"/>
    <x v="16"/>
    <x v="0"/>
    <n v="5"/>
    <n v="2196"/>
    <n v="2340"/>
    <n v="77832"/>
    <n v="82800"/>
    <n v="11700"/>
    <n v="10980"/>
    <n v="720"/>
    <n v="36"/>
    <n v="684"/>
  </r>
  <r>
    <n v="41696"/>
    <x v="1"/>
    <x v="0"/>
    <x v="6"/>
    <x v="0"/>
    <n v="14"/>
    <n v="3546"/>
    <n v="3780"/>
    <n v="17730"/>
    <n v="18900"/>
    <n v="52920"/>
    <n v="49644"/>
    <n v="3276"/>
    <n v="163.80000000000001"/>
    <n v="3112.2"/>
  </r>
  <r>
    <n v="41696"/>
    <x v="1"/>
    <x v="0"/>
    <x v="9"/>
    <x v="0"/>
    <n v="6"/>
    <n v="3546"/>
    <n v="3780"/>
    <n v="50544"/>
    <n v="54000"/>
    <n v="22680"/>
    <n v="21276"/>
    <n v="1404"/>
    <n v="70.2"/>
    <n v="1333.8"/>
  </r>
  <r>
    <n v="41697"/>
    <x v="1"/>
    <x v="0"/>
    <x v="1"/>
    <x v="1"/>
    <n v="22"/>
    <n v="7506"/>
    <n v="8100"/>
    <n v="89550"/>
    <n v="96750"/>
    <n v="178200"/>
    <n v="165132"/>
    <n v="13068"/>
    <n v="653.40000000000009"/>
    <n v="12414.6"/>
  </r>
  <r>
    <n v="41697"/>
    <x v="5"/>
    <x v="3"/>
    <x v="4"/>
    <x v="0"/>
    <n v="6"/>
    <n v="3924"/>
    <n v="4230"/>
    <n v="9126"/>
    <n v="9720"/>
    <n v="25380"/>
    <n v="23544"/>
    <n v="1836"/>
    <n v="91.800000000000011"/>
    <n v="1744.2"/>
  </r>
  <r>
    <n v="41697"/>
    <x v="3"/>
    <x v="1"/>
    <x v="10"/>
    <x v="0"/>
    <n v="6"/>
    <n v="4482"/>
    <n v="4770"/>
    <n v="31374"/>
    <n v="33390"/>
    <n v="28620"/>
    <n v="26892"/>
    <n v="1728"/>
    <n v="86.4"/>
    <n v="1641.6"/>
  </r>
  <r>
    <n v="41697"/>
    <x v="8"/>
    <x v="4"/>
    <x v="8"/>
    <x v="0"/>
    <n v="2"/>
    <n v="3546"/>
    <n v="3780"/>
    <n v="51480"/>
    <n v="54900"/>
    <n v="7560"/>
    <n v="7092"/>
    <n v="468"/>
    <n v="23.400000000000002"/>
    <n v="444.6"/>
  </r>
  <r>
    <n v="41697"/>
    <x v="2"/>
    <x v="1"/>
    <x v="14"/>
    <x v="0"/>
    <n v="24"/>
    <n v="3726"/>
    <n v="3960"/>
    <n v="59040"/>
    <n v="63000"/>
    <n v="95040"/>
    <n v="89424"/>
    <n v="5616"/>
    <n v="280.8"/>
    <n v="5335.2"/>
  </r>
  <r>
    <n v="41697"/>
    <x v="8"/>
    <x v="4"/>
    <x v="7"/>
    <x v="0"/>
    <n v="11"/>
    <n v="2106"/>
    <n v="2250"/>
    <n v="59670"/>
    <n v="63450"/>
    <n v="24750"/>
    <n v="23166"/>
    <n v="1584"/>
    <n v="79.2"/>
    <n v="1504.8"/>
  </r>
  <r>
    <n v="41698"/>
    <x v="2"/>
    <x v="1"/>
    <x v="10"/>
    <x v="0"/>
    <n v="10"/>
    <n v="3546"/>
    <n v="3780"/>
    <n v="80676"/>
    <n v="85860"/>
    <n v="37800"/>
    <n v="35460"/>
    <n v="2340"/>
    <n v="117"/>
    <n v="2223"/>
  </r>
  <r>
    <n v="41698"/>
    <x v="4"/>
    <x v="2"/>
    <x v="1"/>
    <x v="1"/>
    <n v="7"/>
    <n v="3384"/>
    <n v="3600"/>
    <n v="46566"/>
    <n v="50310"/>
    <n v="25200"/>
    <n v="23688"/>
    <n v="1512"/>
    <n v="75.600000000000009"/>
    <n v="1436.4"/>
  </r>
  <r>
    <n v="41698"/>
    <x v="3"/>
    <x v="1"/>
    <x v="11"/>
    <x v="0"/>
    <n v="22"/>
    <n v="2106"/>
    <n v="2250"/>
    <n v="7092"/>
    <n v="7560"/>
    <n v="49500"/>
    <n v="46332"/>
    <n v="3168"/>
    <n v="158.4"/>
    <n v="3009.6"/>
  </r>
  <r>
    <n v="41699"/>
    <x v="8"/>
    <x v="4"/>
    <x v="1"/>
    <x v="1"/>
    <n v="7"/>
    <n v="3924"/>
    <n v="4230"/>
    <n v="75222"/>
    <n v="81270"/>
    <n v="29610"/>
    <n v="27468"/>
    <n v="2142"/>
    <n v="107.10000000000001"/>
    <n v="2034.9"/>
  </r>
  <r>
    <n v="41699"/>
    <x v="9"/>
    <x v="3"/>
    <x v="2"/>
    <x v="0"/>
    <n v="18"/>
    <n v="3582"/>
    <n v="3870"/>
    <n v="83538"/>
    <n v="88830"/>
    <n v="69660"/>
    <n v="64476"/>
    <n v="5184"/>
    <n v="259.2"/>
    <n v="4924.8"/>
  </r>
  <r>
    <n v="41699"/>
    <x v="5"/>
    <x v="3"/>
    <x v="7"/>
    <x v="0"/>
    <n v="12"/>
    <n v="3582"/>
    <n v="3870"/>
    <n v="91494"/>
    <n v="97290"/>
    <n v="46440"/>
    <n v="42984"/>
    <n v="3456"/>
    <n v="172.8"/>
    <n v="3283.2"/>
  </r>
  <r>
    <n v="41699"/>
    <x v="6"/>
    <x v="2"/>
    <x v="0"/>
    <x v="0"/>
    <n v="19"/>
    <n v="3726"/>
    <n v="3960"/>
    <n v="10170"/>
    <n v="10800"/>
    <n v="75240"/>
    <n v="70794"/>
    <n v="4446"/>
    <n v="222.3"/>
    <n v="4223.7"/>
  </r>
  <r>
    <n v="41699"/>
    <x v="3"/>
    <x v="1"/>
    <x v="7"/>
    <x v="0"/>
    <n v="23"/>
    <n v="3582"/>
    <n v="3870"/>
    <n v="31824"/>
    <n v="33840"/>
    <n v="89010"/>
    <n v="82386"/>
    <n v="6624"/>
    <n v="331.20000000000005"/>
    <n v="6292.8"/>
  </r>
  <r>
    <n v="41699"/>
    <x v="0"/>
    <x v="0"/>
    <x v="0"/>
    <x v="0"/>
    <n v="3"/>
    <n v="2952"/>
    <n v="3150"/>
    <n v="6102"/>
    <n v="6480"/>
    <n v="9450"/>
    <n v="8856"/>
    <n v="594"/>
    <n v="29.700000000000003"/>
    <n v="564.29999999999995"/>
  </r>
  <r>
    <n v="41699"/>
    <x v="8"/>
    <x v="4"/>
    <x v="0"/>
    <x v="0"/>
    <n v="24"/>
    <n v="3978"/>
    <n v="4230"/>
    <n v="42714"/>
    <n v="45360"/>
    <n v="101520"/>
    <n v="95472"/>
    <n v="6048"/>
    <n v="302.40000000000003"/>
    <n v="5745.6"/>
  </r>
  <r>
    <n v="41700"/>
    <x v="1"/>
    <x v="0"/>
    <x v="8"/>
    <x v="0"/>
    <n v="25"/>
    <n v="2034"/>
    <n v="2160"/>
    <n v="92664"/>
    <n v="98820"/>
    <n v="54000"/>
    <n v="50850"/>
    <n v="3150"/>
    <n v="157.5"/>
    <n v="2992.5"/>
  </r>
  <r>
    <n v="41701"/>
    <x v="5"/>
    <x v="3"/>
    <x v="7"/>
    <x v="0"/>
    <n v="5"/>
    <n v="3924"/>
    <n v="4230"/>
    <n v="43758"/>
    <n v="46530"/>
    <n v="21150"/>
    <n v="19620"/>
    <n v="1530"/>
    <n v="76.5"/>
    <n v="1453.5"/>
  </r>
  <r>
    <n v="41702"/>
    <x v="1"/>
    <x v="0"/>
    <x v="6"/>
    <x v="0"/>
    <n v="2"/>
    <n v="5832"/>
    <n v="6210"/>
    <n v="17730"/>
    <n v="18900"/>
    <n v="12420"/>
    <n v="11664"/>
    <n v="756"/>
    <n v="37.800000000000004"/>
    <n v="718.2"/>
  </r>
  <r>
    <n v="41702"/>
    <x v="1"/>
    <x v="0"/>
    <x v="8"/>
    <x v="0"/>
    <n v="14"/>
    <n v="3546"/>
    <n v="3780"/>
    <n v="25740"/>
    <n v="27450"/>
    <n v="52920"/>
    <n v="49644"/>
    <n v="3276"/>
    <n v="163.80000000000001"/>
    <n v="3112.2"/>
  </r>
  <r>
    <n v="41703"/>
    <x v="7"/>
    <x v="4"/>
    <x v="1"/>
    <x v="1"/>
    <n v="6"/>
    <n v="2034"/>
    <n v="2160"/>
    <n v="68058"/>
    <n v="73530"/>
    <n v="12960"/>
    <n v="12204"/>
    <n v="756"/>
    <n v="37.800000000000004"/>
    <n v="718.2"/>
  </r>
  <r>
    <n v="41703"/>
    <x v="6"/>
    <x v="2"/>
    <x v="12"/>
    <x v="0"/>
    <n v="13"/>
    <n v="2034"/>
    <n v="2160"/>
    <n v="26082"/>
    <n v="27720"/>
    <n v="28080"/>
    <n v="26442"/>
    <n v="1638"/>
    <n v="81.900000000000006"/>
    <n v="1556.1"/>
  </r>
  <r>
    <n v="41704"/>
    <x v="8"/>
    <x v="4"/>
    <x v="2"/>
    <x v="0"/>
    <n v="4"/>
    <n v="3042"/>
    <n v="3240"/>
    <n v="87516"/>
    <n v="93060"/>
    <n v="12960"/>
    <n v="12168"/>
    <n v="792"/>
    <n v="39.6"/>
    <n v="752.4"/>
  </r>
  <r>
    <n v="41705"/>
    <x v="5"/>
    <x v="3"/>
    <x v="2"/>
    <x v="0"/>
    <n v="21"/>
    <n v="3042"/>
    <n v="3240"/>
    <n v="7956"/>
    <n v="8460"/>
    <n v="68040"/>
    <n v="63882"/>
    <n v="4158"/>
    <n v="207.9"/>
    <n v="3950.1"/>
  </r>
  <r>
    <n v="41705"/>
    <x v="8"/>
    <x v="4"/>
    <x v="9"/>
    <x v="0"/>
    <n v="16"/>
    <n v="3726"/>
    <n v="3960"/>
    <n v="18954"/>
    <n v="20250"/>
    <n v="63360"/>
    <n v="59616"/>
    <n v="3744"/>
    <n v="187.20000000000002"/>
    <n v="3556.8"/>
  </r>
  <r>
    <n v="41705"/>
    <x v="2"/>
    <x v="1"/>
    <x v="7"/>
    <x v="0"/>
    <n v="10"/>
    <n v="2196"/>
    <n v="2340"/>
    <n v="59670"/>
    <n v="63450"/>
    <n v="23400"/>
    <n v="21960"/>
    <n v="1440"/>
    <n v="72"/>
    <n v="1368"/>
  </r>
  <r>
    <n v="41707"/>
    <x v="3"/>
    <x v="1"/>
    <x v="3"/>
    <x v="0"/>
    <n v="3"/>
    <n v="4482"/>
    <n v="4770"/>
    <n v="26352"/>
    <n v="28080"/>
    <n v="14310"/>
    <n v="13446"/>
    <n v="864"/>
    <n v="43.2"/>
    <n v="820.8"/>
  </r>
  <r>
    <n v="41707"/>
    <x v="5"/>
    <x v="3"/>
    <x v="4"/>
    <x v="0"/>
    <n v="1"/>
    <n v="5148"/>
    <n v="5490"/>
    <n v="18252"/>
    <n v="19440"/>
    <n v="5490"/>
    <n v="5148"/>
    <n v="342"/>
    <n v="17.100000000000001"/>
    <n v="324.89999999999998"/>
  </r>
  <r>
    <n v="41707"/>
    <x v="2"/>
    <x v="1"/>
    <x v="3"/>
    <x v="0"/>
    <n v="13"/>
    <n v="3978"/>
    <n v="4230"/>
    <n v="48312"/>
    <n v="51480"/>
    <n v="54990"/>
    <n v="51714"/>
    <n v="3276"/>
    <n v="163.80000000000001"/>
    <n v="3112.2"/>
  </r>
  <r>
    <n v="41708"/>
    <x v="3"/>
    <x v="1"/>
    <x v="12"/>
    <x v="0"/>
    <n v="15"/>
    <n v="2106"/>
    <n v="2250"/>
    <n v="78246"/>
    <n v="83160"/>
    <n v="33750"/>
    <n v="31590"/>
    <n v="2160"/>
    <n v="108"/>
    <n v="2052"/>
  </r>
  <r>
    <n v="41708"/>
    <x v="4"/>
    <x v="2"/>
    <x v="16"/>
    <x v="0"/>
    <n v="5"/>
    <n v="3978"/>
    <n v="4230"/>
    <n v="81216"/>
    <n v="86400"/>
    <n v="21150"/>
    <n v="19890"/>
    <n v="1260"/>
    <n v="63"/>
    <n v="1197"/>
  </r>
  <r>
    <n v="41708"/>
    <x v="5"/>
    <x v="3"/>
    <x v="4"/>
    <x v="0"/>
    <n v="25"/>
    <n v="2034"/>
    <n v="2160"/>
    <n v="12168"/>
    <n v="12960"/>
    <n v="54000"/>
    <n v="50850"/>
    <n v="3150"/>
    <n v="157.5"/>
    <n v="2992.5"/>
  </r>
  <r>
    <n v="41708"/>
    <x v="2"/>
    <x v="1"/>
    <x v="0"/>
    <x v="0"/>
    <n v="8"/>
    <n v="2034"/>
    <n v="2160"/>
    <n v="32544"/>
    <n v="34560"/>
    <n v="17280"/>
    <n v="16272"/>
    <n v="1008"/>
    <n v="50.400000000000006"/>
    <n v="957.6"/>
  </r>
  <r>
    <n v="41708"/>
    <x v="8"/>
    <x v="4"/>
    <x v="6"/>
    <x v="0"/>
    <n v="21"/>
    <n v="3582"/>
    <n v="3870"/>
    <n v="3546"/>
    <n v="3780"/>
    <n v="81270"/>
    <n v="75222"/>
    <n v="6048"/>
    <n v="302.40000000000003"/>
    <n v="5745.6"/>
  </r>
  <r>
    <n v="41709"/>
    <x v="0"/>
    <x v="0"/>
    <x v="2"/>
    <x v="0"/>
    <n v="16"/>
    <n v="3978"/>
    <n v="4230"/>
    <n v="27846"/>
    <n v="29610"/>
    <n v="67680"/>
    <n v="63648"/>
    <n v="4032"/>
    <n v="201.60000000000002"/>
    <n v="3830.4"/>
  </r>
  <r>
    <n v="41710"/>
    <x v="2"/>
    <x v="1"/>
    <x v="13"/>
    <x v="1"/>
    <n v="23"/>
    <n v="2196"/>
    <n v="2340"/>
    <n v="70632"/>
    <n v="76140"/>
    <n v="53820"/>
    <n v="50508"/>
    <n v="3312"/>
    <n v="165.60000000000002"/>
    <n v="3146.4"/>
  </r>
  <r>
    <n v="41710"/>
    <x v="8"/>
    <x v="4"/>
    <x v="16"/>
    <x v="0"/>
    <n v="22"/>
    <n v="3978"/>
    <n v="4230"/>
    <n v="16920"/>
    <n v="18000"/>
    <n v="93060"/>
    <n v="87516"/>
    <n v="5544"/>
    <n v="277.2"/>
    <n v="5266.8"/>
  </r>
  <r>
    <n v="41710"/>
    <x v="7"/>
    <x v="4"/>
    <x v="8"/>
    <x v="0"/>
    <n v="13"/>
    <n v="3978"/>
    <n v="4230"/>
    <n v="61776"/>
    <n v="65880"/>
    <n v="54990"/>
    <n v="51714"/>
    <n v="3276"/>
    <n v="163.80000000000001"/>
    <n v="3112.2"/>
  </r>
  <r>
    <n v="41711"/>
    <x v="2"/>
    <x v="1"/>
    <x v="5"/>
    <x v="0"/>
    <n v="27"/>
    <n v="3042"/>
    <n v="3240"/>
    <n v="99144"/>
    <n v="105570"/>
    <n v="87480"/>
    <n v="82134"/>
    <n v="5346"/>
    <n v="267.3"/>
    <n v="5078.7"/>
  </r>
  <r>
    <n v="41711"/>
    <x v="5"/>
    <x v="3"/>
    <x v="6"/>
    <x v="0"/>
    <n v="27"/>
    <n v="3978"/>
    <n v="4230"/>
    <n v="35460"/>
    <n v="37800"/>
    <n v="114210"/>
    <n v="107406"/>
    <n v="6804"/>
    <n v="340.20000000000005"/>
    <n v="6463.8"/>
  </r>
  <r>
    <n v="41711"/>
    <x v="0"/>
    <x v="0"/>
    <x v="0"/>
    <x v="0"/>
    <n v="27"/>
    <n v="3978"/>
    <n v="4230"/>
    <n v="32544"/>
    <n v="34560"/>
    <n v="114210"/>
    <n v="107406"/>
    <n v="6804"/>
    <n v="340.20000000000005"/>
    <n v="6463.8"/>
  </r>
  <r>
    <n v="41711"/>
    <x v="6"/>
    <x v="2"/>
    <x v="7"/>
    <x v="0"/>
    <n v="27"/>
    <n v="5832"/>
    <n v="6210"/>
    <n v="35802"/>
    <n v="38070"/>
    <n v="167670"/>
    <n v="157464"/>
    <n v="10206"/>
    <n v="510.3"/>
    <n v="9695.7000000000007"/>
  </r>
  <r>
    <n v="41711"/>
    <x v="7"/>
    <x v="4"/>
    <x v="4"/>
    <x v="0"/>
    <n v="27"/>
    <n v="2196"/>
    <n v="2340"/>
    <n v="27378"/>
    <n v="29160"/>
    <n v="63180"/>
    <n v="59292"/>
    <n v="3888"/>
    <n v="194.4"/>
    <n v="3693.6"/>
  </r>
  <r>
    <n v="41712"/>
    <x v="3"/>
    <x v="1"/>
    <x v="7"/>
    <x v="0"/>
    <n v="27"/>
    <n v="3546"/>
    <n v="3780"/>
    <n v="59670"/>
    <n v="63450"/>
    <n v="102060"/>
    <n v="95742"/>
    <n v="6318"/>
    <n v="315.90000000000003"/>
    <n v="6002.1"/>
  </r>
  <r>
    <n v="41712"/>
    <x v="0"/>
    <x v="0"/>
    <x v="0"/>
    <x v="0"/>
    <n v="12"/>
    <n v="3582"/>
    <n v="3870"/>
    <n v="2034"/>
    <n v="2160"/>
    <n v="46440"/>
    <n v="42984"/>
    <n v="3456"/>
    <n v="172.8"/>
    <n v="3283.2"/>
  </r>
  <r>
    <n v="41712"/>
    <x v="1"/>
    <x v="0"/>
    <x v="5"/>
    <x v="0"/>
    <n v="18"/>
    <n v="3978"/>
    <n v="4230"/>
    <n v="64152"/>
    <n v="68310"/>
    <n v="76140"/>
    <n v="71604"/>
    <n v="4536"/>
    <n v="226.8"/>
    <n v="4309.2"/>
  </r>
  <r>
    <n v="41712"/>
    <x v="6"/>
    <x v="2"/>
    <x v="6"/>
    <x v="0"/>
    <n v="8"/>
    <n v="3978"/>
    <n v="4230"/>
    <n v="88650"/>
    <n v="94500"/>
    <n v="33840"/>
    <n v="31824"/>
    <n v="2016"/>
    <n v="100.80000000000001"/>
    <n v="1915.2"/>
  </r>
  <r>
    <n v="41713"/>
    <x v="5"/>
    <x v="3"/>
    <x v="2"/>
    <x v="0"/>
    <n v="21"/>
    <n v="2034"/>
    <n v="2160"/>
    <n v="79560"/>
    <n v="84600"/>
    <n v="45360"/>
    <n v="42714"/>
    <n v="2646"/>
    <n v="132.30000000000001"/>
    <n v="2513.6999999999998"/>
  </r>
  <r>
    <n v="41714"/>
    <x v="3"/>
    <x v="1"/>
    <x v="3"/>
    <x v="0"/>
    <n v="25"/>
    <n v="3042"/>
    <n v="3240"/>
    <n v="2196"/>
    <n v="2340"/>
    <n v="81000"/>
    <n v="76050"/>
    <n v="4950"/>
    <n v="247.5"/>
    <n v="4702.5"/>
  </r>
  <r>
    <n v="41714"/>
    <x v="6"/>
    <x v="2"/>
    <x v="14"/>
    <x v="0"/>
    <n v="12"/>
    <n v="5148"/>
    <n v="5490"/>
    <n v="67896"/>
    <n v="72450"/>
    <n v="65880"/>
    <n v="61776"/>
    <n v="4104"/>
    <n v="205.20000000000002"/>
    <n v="3898.8"/>
  </r>
  <r>
    <n v="41714"/>
    <x v="0"/>
    <x v="0"/>
    <x v="6"/>
    <x v="0"/>
    <n v="9"/>
    <n v="2106"/>
    <n v="2250"/>
    <n v="88650"/>
    <n v="94500"/>
    <n v="20250"/>
    <n v="18954"/>
    <n v="1296"/>
    <n v="64.8"/>
    <n v="1231.2"/>
  </r>
  <r>
    <n v="41715"/>
    <x v="5"/>
    <x v="3"/>
    <x v="10"/>
    <x v="0"/>
    <n v="23"/>
    <n v="4482"/>
    <n v="4770"/>
    <n v="107568"/>
    <n v="114480"/>
    <n v="109710"/>
    <n v="103086"/>
    <n v="6624"/>
    <n v="331.20000000000005"/>
    <n v="6292.8"/>
  </r>
  <r>
    <n v="41715"/>
    <x v="0"/>
    <x v="0"/>
    <x v="10"/>
    <x v="0"/>
    <n v="23"/>
    <n v="3546"/>
    <n v="3780"/>
    <n v="35856"/>
    <n v="38160"/>
    <n v="86940"/>
    <n v="81558"/>
    <n v="5382"/>
    <n v="269.10000000000002"/>
    <n v="5112.8999999999996"/>
  </r>
  <r>
    <n v="41715"/>
    <x v="7"/>
    <x v="4"/>
    <x v="13"/>
    <x v="1"/>
    <n v="20"/>
    <n v="4482"/>
    <n v="4770"/>
    <n v="47088"/>
    <n v="50760"/>
    <n v="95400"/>
    <n v="89640"/>
    <n v="5760"/>
    <n v="288"/>
    <n v="5472"/>
  </r>
  <r>
    <n v="41715"/>
    <x v="2"/>
    <x v="1"/>
    <x v="14"/>
    <x v="0"/>
    <n v="25"/>
    <n v="4482"/>
    <n v="4770"/>
    <n v="67896"/>
    <n v="72450"/>
    <n v="119250"/>
    <n v="112050"/>
    <n v="7200"/>
    <n v="360"/>
    <n v="6840"/>
  </r>
  <r>
    <n v="41716"/>
    <x v="1"/>
    <x v="0"/>
    <x v="1"/>
    <x v="1"/>
    <n v="4"/>
    <n v="2034"/>
    <n v="2160"/>
    <n v="78804"/>
    <n v="85140"/>
    <n v="8640"/>
    <n v="8136"/>
    <n v="504"/>
    <n v="25.200000000000003"/>
    <n v="478.8"/>
  </r>
  <r>
    <n v="41716"/>
    <x v="4"/>
    <x v="2"/>
    <x v="8"/>
    <x v="0"/>
    <n v="24"/>
    <n v="3978"/>
    <n v="4230"/>
    <n v="128700"/>
    <n v="137250"/>
    <n v="101520"/>
    <n v="95472"/>
    <n v="6048"/>
    <n v="302.40000000000003"/>
    <n v="5745.6"/>
  </r>
  <r>
    <n v="41717"/>
    <x v="8"/>
    <x v="4"/>
    <x v="15"/>
    <x v="1"/>
    <n v="24"/>
    <n v="5832"/>
    <n v="6210"/>
    <n v="67554"/>
    <n v="72900"/>
    <n v="149040"/>
    <n v="139968"/>
    <n v="9072"/>
    <n v="453.6"/>
    <n v="8618.4"/>
  </r>
  <r>
    <n v="41717"/>
    <x v="7"/>
    <x v="4"/>
    <x v="15"/>
    <x v="1"/>
    <n v="16"/>
    <n v="3978"/>
    <n v="4230"/>
    <n v="22518"/>
    <n v="24300"/>
    <n v="67680"/>
    <n v="63648"/>
    <n v="4032"/>
    <n v="201.60000000000002"/>
    <n v="3830.4"/>
  </r>
  <r>
    <n v="41718"/>
    <x v="1"/>
    <x v="0"/>
    <x v="14"/>
    <x v="0"/>
    <n v="6"/>
    <n v="3978"/>
    <n v="4230"/>
    <n v="35424"/>
    <n v="37800"/>
    <n v="25380"/>
    <n v="23868"/>
    <n v="1512"/>
    <n v="75.600000000000009"/>
    <n v="1436.4"/>
  </r>
  <r>
    <n v="41718"/>
    <x v="8"/>
    <x v="4"/>
    <x v="6"/>
    <x v="0"/>
    <n v="4"/>
    <n v="5148"/>
    <n v="5490"/>
    <n v="49644"/>
    <n v="52920"/>
    <n v="21960"/>
    <n v="20592"/>
    <n v="1368"/>
    <n v="68.400000000000006"/>
    <n v="1299.5999999999999"/>
  </r>
  <r>
    <n v="41719"/>
    <x v="0"/>
    <x v="0"/>
    <x v="11"/>
    <x v="0"/>
    <n v="24"/>
    <n v="5832"/>
    <n v="6210"/>
    <n v="63828"/>
    <n v="68040"/>
    <n v="149040"/>
    <n v="139968"/>
    <n v="9072"/>
    <n v="453.6"/>
    <n v="8618.4"/>
  </r>
  <r>
    <n v="41719"/>
    <x v="1"/>
    <x v="0"/>
    <x v="11"/>
    <x v="0"/>
    <n v="21"/>
    <n v="2034"/>
    <n v="2160"/>
    <n v="7092"/>
    <n v="7560"/>
    <n v="45360"/>
    <n v="42714"/>
    <n v="2646"/>
    <n v="132.30000000000001"/>
    <n v="2513.6999999999998"/>
  </r>
  <r>
    <n v="41719"/>
    <x v="7"/>
    <x v="4"/>
    <x v="6"/>
    <x v="0"/>
    <n v="13"/>
    <n v="5832"/>
    <n v="6210"/>
    <n v="85104"/>
    <n v="90720"/>
    <n v="80730"/>
    <n v="75816"/>
    <n v="4914"/>
    <n v="245.70000000000002"/>
    <n v="4668.3"/>
  </r>
  <r>
    <n v="41720"/>
    <x v="2"/>
    <x v="1"/>
    <x v="11"/>
    <x v="0"/>
    <n v="2"/>
    <n v="3546"/>
    <n v="3780"/>
    <n v="7092"/>
    <n v="7560"/>
    <n v="7560"/>
    <n v="7092"/>
    <n v="468"/>
    <n v="23.400000000000002"/>
    <n v="444.6"/>
  </r>
  <r>
    <n v="41720"/>
    <x v="9"/>
    <x v="3"/>
    <x v="11"/>
    <x v="0"/>
    <n v="20"/>
    <n v="3726"/>
    <n v="3960"/>
    <n v="53190"/>
    <n v="56700"/>
    <n v="79200"/>
    <n v="74520"/>
    <n v="4680"/>
    <n v="234"/>
    <n v="4446"/>
  </r>
  <r>
    <n v="41721"/>
    <x v="2"/>
    <x v="1"/>
    <x v="3"/>
    <x v="0"/>
    <n v="21"/>
    <n v="3978"/>
    <n v="4230"/>
    <n v="50508"/>
    <n v="53820"/>
    <n v="88830"/>
    <n v="83538"/>
    <n v="5292"/>
    <n v="264.60000000000002"/>
    <n v="5027.3999999999996"/>
  </r>
  <r>
    <n v="41722"/>
    <x v="8"/>
    <x v="4"/>
    <x v="12"/>
    <x v="0"/>
    <n v="12"/>
    <n v="3042"/>
    <n v="3240"/>
    <n v="7452"/>
    <n v="7920"/>
    <n v="38880"/>
    <n v="36504"/>
    <n v="2376"/>
    <n v="118.80000000000001"/>
    <n v="2257.1999999999998"/>
  </r>
  <r>
    <n v="41722"/>
    <x v="8"/>
    <x v="4"/>
    <x v="15"/>
    <x v="1"/>
    <n v="23"/>
    <n v="3546"/>
    <n v="3780"/>
    <n v="112590"/>
    <n v="121500"/>
    <n v="86940"/>
    <n v="81558"/>
    <n v="5382"/>
    <n v="269.10000000000002"/>
    <n v="5112.8999999999996"/>
  </r>
  <r>
    <n v="41722"/>
    <x v="2"/>
    <x v="1"/>
    <x v="1"/>
    <x v="1"/>
    <n v="23"/>
    <n v="4482"/>
    <n v="4770"/>
    <n v="89550"/>
    <n v="96750"/>
    <n v="109710"/>
    <n v="103086"/>
    <n v="6624"/>
    <n v="331.20000000000005"/>
    <n v="6292.8"/>
  </r>
  <r>
    <n v="41723"/>
    <x v="2"/>
    <x v="1"/>
    <x v="14"/>
    <x v="0"/>
    <n v="24"/>
    <n v="3924"/>
    <n v="4230"/>
    <n v="61992"/>
    <n v="66150"/>
    <n v="101520"/>
    <n v="94176"/>
    <n v="7344"/>
    <n v="367.20000000000005"/>
    <n v="6976.8"/>
  </r>
  <r>
    <n v="41723"/>
    <x v="8"/>
    <x v="4"/>
    <x v="3"/>
    <x v="0"/>
    <n v="25"/>
    <n v="2952"/>
    <n v="3150"/>
    <n v="35136"/>
    <n v="37440"/>
    <n v="78750"/>
    <n v="73800"/>
    <n v="4950"/>
    <n v="247.5"/>
    <n v="4702.5"/>
  </r>
  <r>
    <n v="41723"/>
    <x v="0"/>
    <x v="0"/>
    <x v="15"/>
    <x v="1"/>
    <n v="17"/>
    <n v="3726"/>
    <n v="3960"/>
    <n v="172638"/>
    <n v="186300"/>
    <n v="67320"/>
    <n v="63342"/>
    <n v="3978"/>
    <n v="198.9"/>
    <n v="3779.1"/>
  </r>
  <r>
    <n v="41724"/>
    <x v="8"/>
    <x v="4"/>
    <x v="8"/>
    <x v="0"/>
    <n v="21"/>
    <n v="3978"/>
    <n v="4230"/>
    <n v="66924"/>
    <n v="71370"/>
    <n v="88830"/>
    <n v="83538"/>
    <n v="5292"/>
    <n v="264.60000000000002"/>
    <n v="5027.3999999999996"/>
  </r>
  <r>
    <n v="41724"/>
    <x v="2"/>
    <x v="1"/>
    <x v="13"/>
    <x v="1"/>
    <n v="9"/>
    <n v="3726"/>
    <n v="3960"/>
    <n v="78480"/>
    <n v="84600"/>
    <n v="35640"/>
    <n v="33534"/>
    <n v="2106"/>
    <n v="105.30000000000001"/>
    <n v="2000.7"/>
  </r>
  <r>
    <n v="41724"/>
    <x v="9"/>
    <x v="3"/>
    <x v="11"/>
    <x v="0"/>
    <n v="11"/>
    <n v="4482"/>
    <n v="4770"/>
    <n v="31914"/>
    <n v="34020"/>
    <n v="52470"/>
    <n v="49302"/>
    <n v="3168"/>
    <n v="158.4"/>
    <n v="3009.6"/>
  </r>
  <r>
    <n v="41725"/>
    <x v="6"/>
    <x v="2"/>
    <x v="2"/>
    <x v="0"/>
    <n v="4"/>
    <n v="3582"/>
    <n v="3870"/>
    <n v="87516"/>
    <n v="93060"/>
    <n v="15480"/>
    <n v="14328"/>
    <n v="1152"/>
    <n v="57.6"/>
    <n v="1094.4000000000001"/>
  </r>
  <r>
    <n v="41726"/>
    <x v="5"/>
    <x v="3"/>
    <x v="12"/>
    <x v="0"/>
    <n v="22"/>
    <n v="4482"/>
    <n v="4770"/>
    <n v="33534"/>
    <n v="35640"/>
    <n v="104940"/>
    <n v="98604"/>
    <n v="6336"/>
    <n v="316.8"/>
    <n v="6019.2"/>
  </r>
  <r>
    <n v="41726"/>
    <x v="7"/>
    <x v="4"/>
    <x v="7"/>
    <x v="0"/>
    <n v="15"/>
    <n v="3924"/>
    <n v="4230"/>
    <n v="75582"/>
    <n v="80370"/>
    <n v="63450"/>
    <n v="58860"/>
    <n v="4590"/>
    <n v="229.5"/>
    <n v="4360.5"/>
  </r>
  <r>
    <n v="41726"/>
    <x v="1"/>
    <x v="0"/>
    <x v="0"/>
    <x v="0"/>
    <n v="23"/>
    <n v="7506"/>
    <n v="8100"/>
    <n v="50850"/>
    <n v="54000"/>
    <n v="186300"/>
    <n v="172638"/>
    <n v="13662"/>
    <n v="683.1"/>
    <n v="12978.9"/>
  </r>
  <r>
    <n v="41726"/>
    <x v="7"/>
    <x v="4"/>
    <x v="14"/>
    <x v="0"/>
    <n v="9"/>
    <n v="3546"/>
    <n v="3780"/>
    <n v="50184"/>
    <n v="53550"/>
    <n v="34020"/>
    <n v="31914"/>
    <n v="2106"/>
    <n v="105.30000000000001"/>
    <n v="2000.7"/>
  </r>
  <r>
    <n v="41726"/>
    <x v="0"/>
    <x v="0"/>
    <x v="5"/>
    <x v="0"/>
    <n v="7"/>
    <n v="3042"/>
    <n v="3240"/>
    <n v="69984"/>
    <n v="74520"/>
    <n v="22680"/>
    <n v="21294"/>
    <n v="1386"/>
    <n v="69.3"/>
    <n v="1316.7"/>
  </r>
  <r>
    <n v="41726"/>
    <x v="2"/>
    <x v="1"/>
    <x v="5"/>
    <x v="0"/>
    <n v="25"/>
    <n v="3042"/>
    <n v="3240"/>
    <n v="58320"/>
    <n v="62100"/>
    <n v="81000"/>
    <n v="76050"/>
    <n v="4950"/>
    <n v="247.5"/>
    <n v="4702.5"/>
  </r>
  <r>
    <n v="41727"/>
    <x v="9"/>
    <x v="3"/>
    <x v="11"/>
    <x v="0"/>
    <n v="10"/>
    <n v="3978"/>
    <n v="4230"/>
    <n v="63828"/>
    <n v="68040"/>
    <n v="42300"/>
    <n v="39780"/>
    <n v="2520"/>
    <n v="126"/>
    <n v="2394"/>
  </r>
  <r>
    <n v="41728"/>
    <x v="3"/>
    <x v="1"/>
    <x v="15"/>
    <x v="1"/>
    <n v="8"/>
    <n v="5148"/>
    <n v="5490"/>
    <n v="82566"/>
    <n v="89100"/>
    <n v="43920"/>
    <n v="41184"/>
    <n v="2736"/>
    <n v="136.80000000000001"/>
    <n v="2599.1999999999998"/>
  </r>
  <r>
    <n v="41728"/>
    <x v="5"/>
    <x v="3"/>
    <x v="1"/>
    <x v="1"/>
    <n v="18"/>
    <n v="3042"/>
    <n v="3240"/>
    <n v="17910"/>
    <n v="19350"/>
    <n v="58320"/>
    <n v="54756"/>
    <n v="3564"/>
    <n v="178.20000000000002"/>
    <n v="3385.8"/>
  </r>
  <r>
    <n v="41728"/>
    <x v="4"/>
    <x v="2"/>
    <x v="16"/>
    <x v="0"/>
    <n v="8"/>
    <n v="5148"/>
    <n v="5490"/>
    <n v="54144"/>
    <n v="57600"/>
    <n v="43920"/>
    <n v="41184"/>
    <n v="2736"/>
    <n v="136.80000000000001"/>
    <n v="2599.1999999999998"/>
  </r>
  <r>
    <n v="41728"/>
    <x v="6"/>
    <x v="2"/>
    <x v="8"/>
    <x v="0"/>
    <n v="25"/>
    <n v="7506"/>
    <n v="8100"/>
    <n v="118404"/>
    <n v="126270"/>
    <n v="202500"/>
    <n v="187650"/>
    <n v="14850"/>
    <n v="742.5"/>
    <n v="14107.5"/>
  </r>
  <r>
    <n v="41728"/>
    <x v="0"/>
    <x v="0"/>
    <x v="14"/>
    <x v="0"/>
    <n v="7"/>
    <n v="3042"/>
    <n v="3240"/>
    <n v="53136"/>
    <n v="56700"/>
    <n v="22680"/>
    <n v="21294"/>
    <n v="1386"/>
    <n v="69.3"/>
    <n v="1316.7"/>
  </r>
  <r>
    <n v="41729"/>
    <x v="8"/>
    <x v="4"/>
    <x v="12"/>
    <x v="0"/>
    <n v="17"/>
    <n v="3978"/>
    <n v="4230"/>
    <n v="3726"/>
    <n v="3960"/>
    <n v="71910"/>
    <n v="67626"/>
    <n v="4284"/>
    <n v="214.20000000000002"/>
    <n v="4069.8"/>
  </r>
  <r>
    <n v="41730"/>
    <x v="6"/>
    <x v="2"/>
    <x v="2"/>
    <x v="0"/>
    <n v="3"/>
    <n v="2952"/>
    <n v="3150"/>
    <n v="11934"/>
    <n v="12690"/>
    <n v="9450"/>
    <n v="8856"/>
    <n v="594"/>
    <n v="29.700000000000003"/>
    <n v="564.29999999999995"/>
  </r>
  <r>
    <n v="41731"/>
    <x v="5"/>
    <x v="3"/>
    <x v="2"/>
    <x v="0"/>
    <n v="13"/>
    <n v="2034"/>
    <n v="2160"/>
    <n v="63648"/>
    <n v="67680"/>
    <n v="28080"/>
    <n v="26442"/>
    <n v="1638"/>
    <n v="81.900000000000006"/>
    <n v="1556.1"/>
  </r>
  <r>
    <n v="41731"/>
    <x v="4"/>
    <x v="2"/>
    <x v="9"/>
    <x v="0"/>
    <n v="17"/>
    <n v="3582"/>
    <n v="3870"/>
    <n v="29484"/>
    <n v="31500"/>
    <n v="65790"/>
    <n v="60894"/>
    <n v="4896"/>
    <n v="244.8"/>
    <n v="4651.2"/>
  </r>
  <r>
    <n v="41731"/>
    <x v="4"/>
    <x v="2"/>
    <x v="16"/>
    <x v="0"/>
    <n v="22"/>
    <n v="3978"/>
    <n v="4230"/>
    <n v="57528"/>
    <n v="61200"/>
    <n v="93060"/>
    <n v="87516"/>
    <n v="5544"/>
    <n v="277.2"/>
    <n v="5266.8"/>
  </r>
  <r>
    <n v="41732"/>
    <x v="2"/>
    <x v="1"/>
    <x v="10"/>
    <x v="0"/>
    <n v="23"/>
    <n v="2196"/>
    <n v="2340"/>
    <n v="4482"/>
    <n v="4770"/>
    <n v="53820"/>
    <n v="50508"/>
    <n v="3312"/>
    <n v="165.60000000000002"/>
    <n v="3146.4"/>
  </r>
  <r>
    <n v="41732"/>
    <x v="0"/>
    <x v="0"/>
    <x v="1"/>
    <x v="1"/>
    <n v="1"/>
    <n v="2034"/>
    <n v="2160"/>
    <n v="75222"/>
    <n v="81270"/>
    <n v="2160"/>
    <n v="2034"/>
    <n v="126"/>
    <n v="6.3000000000000007"/>
    <n v="119.7"/>
  </r>
  <r>
    <n v="41732"/>
    <x v="2"/>
    <x v="1"/>
    <x v="11"/>
    <x v="0"/>
    <n v="25"/>
    <n v="5148"/>
    <n v="5490"/>
    <n v="24822"/>
    <n v="26460"/>
    <n v="137250"/>
    <n v="128700"/>
    <n v="8550"/>
    <n v="427.5"/>
    <n v="8122.5"/>
  </r>
  <r>
    <n v="41732"/>
    <x v="8"/>
    <x v="4"/>
    <x v="8"/>
    <x v="0"/>
    <n v="22"/>
    <n v="3384"/>
    <n v="3600"/>
    <n v="46332"/>
    <n v="49410"/>
    <n v="79200"/>
    <n v="74448"/>
    <n v="4752"/>
    <n v="237.60000000000002"/>
    <n v="4514.3999999999996"/>
  </r>
  <r>
    <n v="41732"/>
    <x v="3"/>
    <x v="1"/>
    <x v="7"/>
    <x v="0"/>
    <n v="2"/>
    <n v="3978"/>
    <n v="4230"/>
    <n v="43758"/>
    <n v="46530"/>
    <n v="8460"/>
    <n v="7956"/>
    <n v="504"/>
    <n v="25.200000000000003"/>
    <n v="478.8"/>
  </r>
  <r>
    <n v="41733"/>
    <x v="9"/>
    <x v="3"/>
    <x v="1"/>
    <x v="1"/>
    <n v="11"/>
    <n v="3582"/>
    <n v="3870"/>
    <n v="32238"/>
    <n v="34830"/>
    <n v="42570"/>
    <n v="39402"/>
    <n v="3168"/>
    <n v="158.4"/>
    <n v="3009.6"/>
  </r>
  <r>
    <n v="41733"/>
    <x v="1"/>
    <x v="0"/>
    <x v="14"/>
    <x v="0"/>
    <n v="11"/>
    <n v="3546"/>
    <n v="3780"/>
    <n v="44280"/>
    <n v="47250"/>
    <n v="41580"/>
    <n v="39006"/>
    <n v="2574"/>
    <n v="128.70000000000002"/>
    <n v="2445.3000000000002"/>
  </r>
  <r>
    <n v="41733"/>
    <x v="0"/>
    <x v="0"/>
    <x v="10"/>
    <x v="0"/>
    <n v="1"/>
    <n v="7506"/>
    <n v="8100"/>
    <n v="35856"/>
    <n v="38160"/>
    <n v="8100"/>
    <n v="7506"/>
    <n v="594"/>
    <n v="29.700000000000003"/>
    <n v="564.29999999999995"/>
  </r>
  <r>
    <n v="41733"/>
    <x v="2"/>
    <x v="1"/>
    <x v="12"/>
    <x v="0"/>
    <n v="14"/>
    <n v="3978"/>
    <n v="4230"/>
    <n v="7452"/>
    <n v="7920"/>
    <n v="59220"/>
    <n v="55692"/>
    <n v="3528"/>
    <n v="176.4"/>
    <n v="3351.6"/>
  </r>
  <r>
    <n v="41734"/>
    <x v="6"/>
    <x v="2"/>
    <x v="15"/>
    <x v="1"/>
    <n v="11"/>
    <n v="2034"/>
    <n v="2160"/>
    <n v="187650"/>
    <n v="202500"/>
    <n v="23760"/>
    <n v="22374"/>
    <n v="1386"/>
    <n v="69.3"/>
    <n v="1316.7"/>
  </r>
  <r>
    <n v="41734"/>
    <x v="0"/>
    <x v="0"/>
    <x v="15"/>
    <x v="1"/>
    <n v="8"/>
    <n v="2952"/>
    <n v="3150"/>
    <n v="90072"/>
    <n v="97200"/>
    <n v="25200"/>
    <n v="23616"/>
    <n v="1584"/>
    <n v="79.2"/>
    <n v="1504.8"/>
  </r>
  <r>
    <n v="41734"/>
    <x v="5"/>
    <x v="3"/>
    <x v="3"/>
    <x v="0"/>
    <n v="1"/>
    <n v="3546"/>
    <n v="3780"/>
    <n v="43920"/>
    <n v="46800"/>
    <n v="3780"/>
    <n v="3546"/>
    <n v="234"/>
    <n v="11.700000000000001"/>
    <n v="222.3"/>
  </r>
  <r>
    <n v="41735"/>
    <x v="9"/>
    <x v="3"/>
    <x v="4"/>
    <x v="0"/>
    <n v="24"/>
    <n v="3546"/>
    <n v="3780"/>
    <n v="73008"/>
    <n v="77760"/>
    <n v="90720"/>
    <n v="85104"/>
    <n v="5616"/>
    <n v="280.8"/>
    <n v="5335.2"/>
  </r>
  <r>
    <n v="41736"/>
    <x v="0"/>
    <x v="0"/>
    <x v="1"/>
    <x v="1"/>
    <n v="15"/>
    <n v="3978"/>
    <n v="4230"/>
    <n v="21492"/>
    <n v="23220"/>
    <n v="63450"/>
    <n v="59670"/>
    <n v="3780"/>
    <n v="189"/>
    <n v="3591"/>
  </r>
  <r>
    <n v="41736"/>
    <x v="5"/>
    <x v="3"/>
    <x v="12"/>
    <x v="0"/>
    <n v="20"/>
    <n v="3546"/>
    <n v="3780"/>
    <n v="3726"/>
    <n v="3960"/>
    <n v="75600"/>
    <n v="70920"/>
    <n v="4680"/>
    <n v="234"/>
    <n v="4446"/>
  </r>
  <r>
    <n v="41737"/>
    <x v="0"/>
    <x v="0"/>
    <x v="15"/>
    <x v="1"/>
    <n v="1"/>
    <n v="5148"/>
    <n v="5490"/>
    <n v="142614"/>
    <n v="153900"/>
    <n v="5490"/>
    <n v="5148"/>
    <n v="342"/>
    <n v="17.100000000000001"/>
    <n v="324.89999999999998"/>
  </r>
  <r>
    <n v="41737"/>
    <x v="2"/>
    <x v="1"/>
    <x v="15"/>
    <x v="1"/>
    <n v="5"/>
    <n v="2196"/>
    <n v="2340"/>
    <n v="150120"/>
    <n v="162000"/>
    <n v="11700"/>
    <n v="10980"/>
    <n v="720"/>
    <n v="36"/>
    <n v="684"/>
  </r>
  <r>
    <n v="41737"/>
    <x v="6"/>
    <x v="2"/>
    <x v="4"/>
    <x v="0"/>
    <n v="2"/>
    <n v="3924"/>
    <n v="4230"/>
    <n v="48672"/>
    <n v="51840"/>
    <n v="8460"/>
    <n v="7848"/>
    <n v="612"/>
    <n v="30.6"/>
    <n v="581.4"/>
  </r>
  <r>
    <n v="41737"/>
    <x v="1"/>
    <x v="0"/>
    <x v="6"/>
    <x v="0"/>
    <n v="15"/>
    <n v="3978"/>
    <n v="4230"/>
    <n v="35460"/>
    <n v="37800"/>
    <n v="63450"/>
    <n v="59670"/>
    <n v="3780"/>
    <n v="189"/>
    <n v="3591"/>
  </r>
  <r>
    <n v="41738"/>
    <x v="5"/>
    <x v="3"/>
    <x v="0"/>
    <x v="0"/>
    <n v="24"/>
    <n v="2106"/>
    <n v="2250"/>
    <n v="2034"/>
    <n v="2160"/>
    <n v="54000"/>
    <n v="50544"/>
    <n v="3456"/>
    <n v="172.8"/>
    <n v="3283.2"/>
  </r>
  <r>
    <n v="41738"/>
    <x v="2"/>
    <x v="1"/>
    <x v="14"/>
    <x v="0"/>
    <n v="23"/>
    <n v="5148"/>
    <n v="5490"/>
    <n v="26568"/>
    <n v="28350"/>
    <n v="126270"/>
    <n v="118404"/>
    <n v="7866"/>
    <n v="393.3"/>
    <n v="7472.7"/>
  </r>
  <r>
    <n v="41738"/>
    <x v="3"/>
    <x v="1"/>
    <x v="4"/>
    <x v="0"/>
    <n v="20"/>
    <n v="3546"/>
    <n v="3780"/>
    <n v="36504"/>
    <n v="38880"/>
    <n v="75600"/>
    <n v="70920"/>
    <n v="4680"/>
    <n v="234"/>
    <n v="4446"/>
  </r>
  <r>
    <n v="41738"/>
    <x v="6"/>
    <x v="2"/>
    <x v="4"/>
    <x v="0"/>
    <n v="23"/>
    <n v="3546"/>
    <n v="3780"/>
    <n v="36504"/>
    <n v="38880"/>
    <n v="86940"/>
    <n v="81558"/>
    <n v="5382"/>
    <n v="269.10000000000002"/>
    <n v="5112.8999999999996"/>
  </r>
  <r>
    <n v="41738"/>
    <x v="3"/>
    <x v="1"/>
    <x v="8"/>
    <x v="0"/>
    <n v="22"/>
    <n v="5148"/>
    <n v="5490"/>
    <n v="56628"/>
    <n v="60390"/>
    <n v="120780"/>
    <n v="113256"/>
    <n v="7524"/>
    <n v="376.20000000000005"/>
    <n v="7147.8"/>
  </r>
  <r>
    <n v="41738"/>
    <x v="8"/>
    <x v="4"/>
    <x v="8"/>
    <x v="0"/>
    <n v="10"/>
    <n v="3384"/>
    <n v="3600"/>
    <n v="72072"/>
    <n v="76860"/>
    <n v="36000"/>
    <n v="33840"/>
    <n v="2160"/>
    <n v="108"/>
    <n v="2052"/>
  </r>
  <r>
    <n v="41739"/>
    <x v="5"/>
    <x v="3"/>
    <x v="1"/>
    <x v="1"/>
    <n v="5"/>
    <n v="3042"/>
    <n v="3240"/>
    <n v="78804"/>
    <n v="85140"/>
    <n v="16200"/>
    <n v="15210"/>
    <n v="990"/>
    <n v="49.5"/>
    <n v="940.5"/>
  </r>
  <r>
    <n v="41739"/>
    <x v="1"/>
    <x v="0"/>
    <x v="12"/>
    <x v="0"/>
    <n v="12"/>
    <n v="3978"/>
    <n v="4230"/>
    <n v="59616"/>
    <n v="63360"/>
    <n v="50760"/>
    <n v="47736"/>
    <n v="3024"/>
    <n v="151.20000000000002"/>
    <n v="2872.8"/>
  </r>
  <r>
    <n v="41740"/>
    <x v="9"/>
    <x v="3"/>
    <x v="5"/>
    <x v="0"/>
    <n v="19"/>
    <n v="3978"/>
    <n v="4230"/>
    <n v="29160"/>
    <n v="31050"/>
    <n v="80370"/>
    <n v="75582"/>
    <n v="4788"/>
    <n v="239.4"/>
    <n v="4548.6000000000004"/>
  </r>
  <r>
    <n v="41740"/>
    <x v="7"/>
    <x v="4"/>
    <x v="12"/>
    <x v="0"/>
    <n v="18"/>
    <n v="3924"/>
    <n v="4230"/>
    <n v="40986"/>
    <n v="43560"/>
    <n v="76140"/>
    <n v="70632"/>
    <n v="5508"/>
    <n v="275.40000000000003"/>
    <n v="5232.6000000000004"/>
  </r>
  <r>
    <n v="41741"/>
    <x v="4"/>
    <x v="2"/>
    <x v="1"/>
    <x v="1"/>
    <n v="1"/>
    <n v="2952"/>
    <n v="3150"/>
    <n v="32238"/>
    <n v="34830"/>
    <n v="3150"/>
    <n v="2952"/>
    <n v="198"/>
    <n v="9.9"/>
    <n v="188.1"/>
  </r>
  <r>
    <n v="41741"/>
    <x v="2"/>
    <x v="1"/>
    <x v="16"/>
    <x v="0"/>
    <n v="15"/>
    <n v="3042"/>
    <n v="3240"/>
    <n v="74448"/>
    <n v="79200"/>
    <n v="48600"/>
    <n v="45630"/>
    <n v="2970"/>
    <n v="148.5"/>
    <n v="2821.5"/>
  </r>
  <r>
    <n v="41741"/>
    <x v="3"/>
    <x v="1"/>
    <x v="15"/>
    <x v="1"/>
    <n v="4"/>
    <n v="3978"/>
    <n v="4230"/>
    <n v="15012"/>
    <n v="16200"/>
    <n v="16920"/>
    <n v="15912"/>
    <n v="1008"/>
    <n v="50.400000000000006"/>
    <n v="957.6"/>
  </r>
  <r>
    <n v="41741"/>
    <x v="4"/>
    <x v="2"/>
    <x v="7"/>
    <x v="0"/>
    <n v="16"/>
    <n v="2106"/>
    <n v="2250"/>
    <n v="11934"/>
    <n v="12690"/>
    <n v="36000"/>
    <n v="33696"/>
    <n v="2304"/>
    <n v="115.2"/>
    <n v="2188.8000000000002"/>
  </r>
  <r>
    <n v="41741"/>
    <x v="5"/>
    <x v="3"/>
    <x v="14"/>
    <x v="0"/>
    <n v="10"/>
    <n v="2034"/>
    <n v="2160"/>
    <n v="2952"/>
    <n v="3150"/>
    <n v="21600"/>
    <n v="20340"/>
    <n v="1260"/>
    <n v="63"/>
    <n v="1197"/>
  </r>
  <r>
    <n v="41741"/>
    <x v="7"/>
    <x v="4"/>
    <x v="6"/>
    <x v="0"/>
    <n v="21"/>
    <n v="4482"/>
    <n v="4770"/>
    <n v="31914"/>
    <n v="34020"/>
    <n v="100170"/>
    <n v="94122"/>
    <n v="6048"/>
    <n v="302.40000000000003"/>
    <n v="5745.6"/>
  </r>
  <r>
    <n v="41741"/>
    <x v="7"/>
    <x v="4"/>
    <x v="11"/>
    <x v="0"/>
    <n v="7"/>
    <n v="3726"/>
    <n v="3960"/>
    <n v="21276"/>
    <n v="22680"/>
    <n v="27720"/>
    <n v="26082"/>
    <n v="1638"/>
    <n v="81.900000000000006"/>
    <n v="1556.1"/>
  </r>
  <r>
    <n v="41741"/>
    <x v="0"/>
    <x v="0"/>
    <x v="9"/>
    <x v="0"/>
    <n v="22"/>
    <n v="2952"/>
    <n v="3150"/>
    <n v="23166"/>
    <n v="24750"/>
    <n v="69300"/>
    <n v="64944"/>
    <n v="4356"/>
    <n v="217.8"/>
    <n v="4138.2"/>
  </r>
  <r>
    <n v="41741"/>
    <x v="6"/>
    <x v="2"/>
    <x v="8"/>
    <x v="0"/>
    <n v="15"/>
    <n v="3384"/>
    <n v="3600"/>
    <n v="30888"/>
    <n v="32940"/>
    <n v="54000"/>
    <n v="50760"/>
    <n v="3240"/>
    <n v="162"/>
    <n v="3078"/>
  </r>
  <r>
    <n v="41742"/>
    <x v="8"/>
    <x v="4"/>
    <x v="4"/>
    <x v="0"/>
    <n v="7"/>
    <n v="3546"/>
    <n v="3780"/>
    <n v="6084"/>
    <n v="6480"/>
    <n v="26460"/>
    <n v="24822"/>
    <n v="1638"/>
    <n v="81.900000000000006"/>
    <n v="1556.1"/>
  </r>
  <r>
    <n v="41743"/>
    <x v="0"/>
    <x v="0"/>
    <x v="0"/>
    <x v="0"/>
    <n v="17"/>
    <n v="5148"/>
    <n v="5490"/>
    <n v="46782"/>
    <n v="49680"/>
    <n v="93330"/>
    <n v="87516"/>
    <n v="5814"/>
    <n v="290.7"/>
    <n v="5523.3"/>
  </r>
  <r>
    <n v="41743"/>
    <x v="8"/>
    <x v="4"/>
    <x v="7"/>
    <x v="0"/>
    <n v="20"/>
    <n v="2034"/>
    <n v="2160"/>
    <n v="23868"/>
    <n v="25380"/>
    <n v="43200"/>
    <n v="40680"/>
    <n v="2520"/>
    <n v="126"/>
    <n v="2394"/>
  </r>
  <r>
    <n v="41743"/>
    <x v="2"/>
    <x v="1"/>
    <x v="5"/>
    <x v="0"/>
    <n v="5"/>
    <n v="2196"/>
    <n v="2340"/>
    <n v="128304"/>
    <n v="136620"/>
    <n v="11700"/>
    <n v="10980"/>
    <n v="720"/>
    <n v="36"/>
    <n v="684"/>
  </r>
  <r>
    <n v="41743"/>
    <x v="7"/>
    <x v="4"/>
    <x v="0"/>
    <x v="0"/>
    <n v="14"/>
    <n v="3546"/>
    <n v="3780"/>
    <n v="30510"/>
    <n v="32400"/>
    <n v="52920"/>
    <n v="49644"/>
    <n v="3276"/>
    <n v="163.80000000000001"/>
    <n v="3112.2"/>
  </r>
  <r>
    <n v="41743"/>
    <x v="7"/>
    <x v="4"/>
    <x v="10"/>
    <x v="0"/>
    <n v="6"/>
    <n v="3546"/>
    <n v="3780"/>
    <n v="80676"/>
    <n v="85860"/>
    <n v="22680"/>
    <n v="21276"/>
    <n v="1404"/>
    <n v="70.2"/>
    <n v="1333.8"/>
  </r>
  <r>
    <n v="41743"/>
    <x v="8"/>
    <x v="4"/>
    <x v="9"/>
    <x v="0"/>
    <n v="22"/>
    <n v="7506"/>
    <n v="8100"/>
    <n v="8424"/>
    <n v="9000"/>
    <n v="178200"/>
    <n v="165132"/>
    <n v="13068"/>
    <n v="653.40000000000009"/>
    <n v="12414.6"/>
  </r>
  <r>
    <n v="41743"/>
    <x v="7"/>
    <x v="4"/>
    <x v="13"/>
    <x v="1"/>
    <n v="6"/>
    <n v="3924"/>
    <n v="4230"/>
    <n v="39240"/>
    <n v="42300"/>
    <n v="25380"/>
    <n v="23544"/>
    <n v="1836"/>
    <n v="91.800000000000011"/>
    <n v="1744.2"/>
  </r>
  <r>
    <n v="41744"/>
    <x v="2"/>
    <x v="1"/>
    <x v="14"/>
    <x v="0"/>
    <n v="6"/>
    <n v="4482"/>
    <n v="4770"/>
    <n v="5904"/>
    <n v="6300"/>
    <n v="28620"/>
    <n v="26892"/>
    <n v="1728"/>
    <n v="86.4"/>
    <n v="1641.6"/>
  </r>
  <r>
    <n v="41744"/>
    <x v="8"/>
    <x v="4"/>
    <x v="0"/>
    <x v="0"/>
    <n v="2"/>
    <n v="3546"/>
    <n v="3780"/>
    <n v="6102"/>
    <n v="6480"/>
    <n v="7560"/>
    <n v="7092"/>
    <n v="468"/>
    <n v="23.400000000000002"/>
    <n v="444.6"/>
  </r>
  <r>
    <n v="41744"/>
    <x v="0"/>
    <x v="0"/>
    <x v="14"/>
    <x v="0"/>
    <n v="24"/>
    <n v="3726"/>
    <n v="3960"/>
    <n v="47232"/>
    <n v="50400"/>
    <n v="95040"/>
    <n v="89424"/>
    <n v="5616"/>
    <n v="280.8"/>
    <n v="5335.2"/>
  </r>
  <r>
    <n v="41744"/>
    <x v="5"/>
    <x v="3"/>
    <x v="6"/>
    <x v="0"/>
    <n v="11"/>
    <n v="2106"/>
    <n v="2250"/>
    <n v="3546"/>
    <n v="3780"/>
    <n v="24750"/>
    <n v="23166"/>
    <n v="1584"/>
    <n v="79.2"/>
    <n v="1504.8"/>
  </r>
  <r>
    <n v="41744"/>
    <x v="1"/>
    <x v="0"/>
    <x v="8"/>
    <x v="0"/>
    <n v="10"/>
    <n v="3546"/>
    <n v="3780"/>
    <n v="123552"/>
    <n v="131760"/>
    <n v="37800"/>
    <n v="35460"/>
    <n v="2340"/>
    <n v="117"/>
    <n v="2223"/>
  </r>
  <r>
    <n v="41745"/>
    <x v="8"/>
    <x v="4"/>
    <x v="7"/>
    <x v="0"/>
    <n v="7"/>
    <n v="3384"/>
    <n v="3600"/>
    <n v="19890"/>
    <n v="21150"/>
    <n v="25200"/>
    <n v="23688"/>
    <n v="1512"/>
    <n v="75.600000000000009"/>
    <n v="1436.4"/>
  </r>
  <r>
    <n v="41745"/>
    <x v="0"/>
    <x v="0"/>
    <x v="13"/>
    <x v="1"/>
    <n v="22"/>
    <n v="2106"/>
    <n v="2250"/>
    <n v="47088"/>
    <n v="50760"/>
    <n v="49500"/>
    <n v="46332"/>
    <n v="3168"/>
    <n v="158.4"/>
    <n v="3009.6"/>
  </r>
  <r>
    <n v="41745"/>
    <x v="3"/>
    <x v="1"/>
    <x v="1"/>
    <x v="1"/>
    <n v="7"/>
    <n v="3924"/>
    <n v="4230"/>
    <n v="10746"/>
    <n v="11610"/>
    <n v="29610"/>
    <n v="27468"/>
    <n v="2142"/>
    <n v="107.10000000000001"/>
    <n v="2034.9"/>
  </r>
  <r>
    <n v="41746"/>
    <x v="1"/>
    <x v="0"/>
    <x v="14"/>
    <x v="0"/>
    <n v="18"/>
    <n v="3582"/>
    <n v="3870"/>
    <n v="32472"/>
    <n v="34650"/>
    <n v="69660"/>
    <n v="64476"/>
    <n v="5184"/>
    <n v="259.2"/>
    <n v="4924.8"/>
  </r>
  <r>
    <n v="41747"/>
    <x v="7"/>
    <x v="4"/>
    <x v="14"/>
    <x v="0"/>
    <n v="12"/>
    <n v="3582"/>
    <n v="3870"/>
    <n v="67896"/>
    <n v="72450"/>
    <n v="46440"/>
    <n v="42984"/>
    <n v="3456"/>
    <n v="172.8"/>
    <n v="3283.2"/>
  </r>
  <r>
    <n v="41747"/>
    <x v="1"/>
    <x v="0"/>
    <x v="7"/>
    <x v="0"/>
    <n v="19"/>
    <n v="3726"/>
    <n v="3960"/>
    <n v="83538"/>
    <n v="88830"/>
    <n v="75240"/>
    <n v="70794"/>
    <n v="4446"/>
    <n v="222.3"/>
    <n v="4223.7"/>
  </r>
  <r>
    <n v="41747"/>
    <x v="0"/>
    <x v="0"/>
    <x v="11"/>
    <x v="0"/>
    <n v="23"/>
    <n v="3582"/>
    <n v="3870"/>
    <n v="10638"/>
    <n v="11340"/>
    <n v="89010"/>
    <n v="82386"/>
    <n v="6624"/>
    <n v="331.20000000000005"/>
    <n v="6292.8"/>
  </r>
  <r>
    <n v="41747"/>
    <x v="1"/>
    <x v="0"/>
    <x v="13"/>
    <x v="1"/>
    <n v="3"/>
    <n v="2952"/>
    <n v="3150"/>
    <n v="11772"/>
    <n v="12690"/>
    <n v="9450"/>
    <n v="8856"/>
    <n v="594"/>
    <n v="29.700000000000003"/>
    <n v="564.29999999999995"/>
  </r>
  <r>
    <n v="41747"/>
    <x v="4"/>
    <x v="2"/>
    <x v="0"/>
    <x v="0"/>
    <n v="24"/>
    <n v="3978"/>
    <n v="4230"/>
    <n v="30510"/>
    <n v="32400"/>
    <n v="101520"/>
    <n v="95472"/>
    <n v="6048"/>
    <n v="302.40000000000003"/>
    <n v="5745.6"/>
  </r>
  <r>
    <n v="41748"/>
    <x v="8"/>
    <x v="4"/>
    <x v="9"/>
    <x v="0"/>
    <n v="25"/>
    <n v="2034"/>
    <n v="2160"/>
    <n v="14742"/>
    <n v="15750"/>
    <n v="54000"/>
    <n v="50850"/>
    <n v="3150"/>
    <n v="157.5"/>
    <n v="2992.5"/>
  </r>
  <r>
    <n v="41748"/>
    <x v="6"/>
    <x v="2"/>
    <x v="10"/>
    <x v="0"/>
    <n v="5"/>
    <n v="3924"/>
    <n v="4230"/>
    <n v="107568"/>
    <n v="114480"/>
    <n v="21150"/>
    <n v="19620"/>
    <n v="1530"/>
    <n v="76.5"/>
    <n v="1453.5"/>
  </r>
  <r>
    <n v="41748"/>
    <x v="5"/>
    <x v="3"/>
    <x v="13"/>
    <x v="1"/>
    <n v="2"/>
    <n v="5832"/>
    <n v="6210"/>
    <n v="90252"/>
    <n v="97290"/>
    <n v="12420"/>
    <n v="11664"/>
    <n v="756"/>
    <n v="37.800000000000004"/>
    <n v="718.2"/>
  </r>
  <r>
    <n v="41748"/>
    <x v="3"/>
    <x v="1"/>
    <x v="1"/>
    <x v="1"/>
    <n v="14"/>
    <n v="3546"/>
    <n v="3780"/>
    <n v="53730"/>
    <n v="58050"/>
    <n v="52920"/>
    <n v="49644"/>
    <n v="3276"/>
    <n v="163.80000000000001"/>
    <n v="3112.2"/>
  </r>
  <r>
    <n v="41748"/>
    <x v="9"/>
    <x v="3"/>
    <x v="15"/>
    <x v="1"/>
    <n v="6"/>
    <n v="2034"/>
    <n v="2160"/>
    <n v="52542"/>
    <n v="56700"/>
    <n v="12960"/>
    <n v="12204"/>
    <n v="756"/>
    <n v="37.800000000000004"/>
    <n v="718.2"/>
  </r>
  <r>
    <n v="41748"/>
    <x v="3"/>
    <x v="1"/>
    <x v="13"/>
    <x v="1"/>
    <n v="13"/>
    <n v="2034"/>
    <n v="2160"/>
    <n v="90252"/>
    <n v="97290"/>
    <n v="28080"/>
    <n v="26442"/>
    <n v="1638"/>
    <n v="81.900000000000006"/>
    <n v="1556.1"/>
  </r>
  <r>
    <n v="41749"/>
    <x v="2"/>
    <x v="1"/>
    <x v="2"/>
    <x v="0"/>
    <n v="4"/>
    <n v="3042"/>
    <n v="3240"/>
    <n v="51714"/>
    <n v="54990"/>
    <n v="12960"/>
    <n v="12168"/>
    <n v="792"/>
    <n v="39.6"/>
    <n v="752.4"/>
  </r>
  <r>
    <n v="41749"/>
    <x v="1"/>
    <x v="0"/>
    <x v="1"/>
    <x v="1"/>
    <n v="21"/>
    <n v="3042"/>
    <n v="3240"/>
    <n v="17910"/>
    <n v="19350"/>
    <n v="68040"/>
    <n v="63882"/>
    <n v="4158"/>
    <n v="207.9"/>
    <n v="3950.1"/>
  </r>
  <r>
    <n v="41749"/>
    <x v="0"/>
    <x v="0"/>
    <x v="5"/>
    <x v="0"/>
    <n v="16"/>
    <n v="3726"/>
    <n v="3960"/>
    <n v="40824"/>
    <n v="43470"/>
    <n v="63360"/>
    <n v="59616"/>
    <n v="3744"/>
    <n v="187.20000000000002"/>
    <n v="3556.8"/>
  </r>
  <r>
    <n v="41750"/>
    <x v="1"/>
    <x v="0"/>
    <x v="13"/>
    <x v="1"/>
    <n v="10"/>
    <n v="2196"/>
    <n v="2340"/>
    <n v="74556"/>
    <n v="80370"/>
    <n v="23400"/>
    <n v="21960"/>
    <n v="1440"/>
    <n v="72"/>
    <n v="1368"/>
  </r>
  <r>
    <n v="41750"/>
    <x v="8"/>
    <x v="4"/>
    <x v="8"/>
    <x v="0"/>
    <n v="3"/>
    <n v="4482"/>
    <n v="4770"/>
    <n v="56628"/>
    <n v="60390"/>
    <n v="14310"/>
    <n v="13446"/>
    <n v="864"/>
    <n v="43.2"/>
    <n v="820.8"/>
  </r>
  <r>
    <n v="41750"/>
    <x v="5"/>
    <x v="3"/>
    <x v="8"/>
    <x v="0"/>
    <n v="1"/>
    <n v="5148"/>
    <n v="5490"/>
    <n v="30888"/>
    <n v="32940"/>
    <n v="5490"/>
    <n v="5148"/>
    <n v="342"/>
    <n v="17.100000000000001"/>
    <n v="324.89999999999998"/>
  </r>
  <r>
    <n v="41751"/>
    <x v="9"/>
    <x v="3"/>
    <x v="5"/>
    <x v="0"/>
    <n v="13"/>
    <n v="3978"/>
    <n v="4230"/>
    <n v="128304"/>
    <n v="136620"/>
    <n v="54990"/>
    <n v="51714"/>
    <n v="3276"/>
    <n v="163.80000000000001"/>
    <n v="3112.2"/>
  </r>
  <r>
    <n v="41751"/>
    <x v="7"/>
    <x v="4"/>
    <x v="13"/>
    <x v="1"/>
    <n v="15"/>
    <n v="2106"/>
    <n v="2250"/>
    <n v="58860"/>
    <n v="63450"/>
    <n v="33750"/>
    <n v="31590"/>
    <n v="2160"/>
    <n v="108"/>
    <n v="2052"/>
  </r>
  <r>
    <n v="41752"/>
    <x v="7"/>
    <x v="4"/>
    <x v="13"/>
    <x v="1"/>
    <n v="5"/>
    <n v="3978"/>
    <n v="4230"/>
    <n v="54936"/>
    <n v="59220"/>
    <n v="21150"/>
    <n v="19890"/>
    <n v="1260"/>
    <n v="63"/>
    <n v="1197"/>
  </r>
  <r>
    <n v="41752"/>
    <x v="0"/>
    <x v="0"/>
    <x v="16"/>
    <x v="0"/>
    <n v="25"/>
    <n v="2034"/>
    <n v="2160"/>
    <n v="16920"/>
    <n v="18000"/>
    <n v="54000"/>
    <n v="50850"/>
    <n v="3150"/>
    <n v="157.5"/>
    <n v="2992.5"/>
  </r>
  <r>
    <n v="41753"/>
    <x v="1"/>
    <x v="0"/>
    <x v="1"/>
    <x v="1"/>
    <n v="8"/>
    <n v="2034"/>
    <n v="2160"/>
    <n v="46566"/>
    <n v="50310"/>
    <n v="17280"/>
    <n v="16272"/>
    <n v="1008"/>
    <n v="50.400000000000006"/>
    <n v="957.6"/>
  </r>
  <r>
    <n v="41753"/>
    <x v="3"/>
    <x v="1"/>
    <x v="8"/>
    <x v="0"/>
    <n v="21"/>
    <n v="3582"/>
    <n v="3870"/>
    <n v="102960"/>
    <n v="109800"/>
    <n v="81270"/>
    <n v="75222"/>
    <n v="6048"/>
    <n v="302.40000000000003"/>
    <n v="5745.6"/>
  </r>
  <r>
    <n v="41753"/>
    <x v="2"/>
    <x v="1"/>
    <x v="11"/>
    <x v="0"/>
    <n v="16"/>
    <n v="3978"/>
    <n v="4230"/>
    <n v="81558"/>
    <n v="86940"/>
    <n v="67680"/>
    <n v="63648"/>
    <n v="4032"/>
    <n v="201.60000000000002"/>
    <n v="3830.4"/>
  </r>
  <r>
    <n v="41753"/>
    <x v="6"/>
    <x v="2"/>
    <x v="6"/>
    <x v="0"/>
    <n v="23"/>
    <n v="2196"/>
    <n v="2340"/>
    <n v="49644"/>
    <n v="52920"/>
    <n v="53820"/>
    <n v="50508"/>
    <n v="3312"/>
    <n v="165.60000000000002"/>
    <n v="3146.4"/>
  </r>
  <r>
    <n v="41754"/>
    <x v="6"/>
    <x v="2"/>
    <x v="9"/>
    <x v="0"/>
    <n v="22"/>
    <n v="3978"/>
    <n v="4230"/>
    <n v="50544"/>
    <n v="54000"/>
    <n v="93060"/>
    <n v="87516"/>
    <n v="5544"/>
    <n v="277.2"/>
    <n v="5266.8"/>
  </r>
  <r>
    <n v="41754"/>
    <x v="6"/>
    <x v="2"/>
    <x v="5"/>
    <x v="0"/>
    <n v="13"/>
    <n v="3978"/>
    <n v="4230"/>
    <n v="34992"/>
    <n v="37260"/>
    <n v="54990"/>
    <n v="51714"/>
    <n v="3276"/>
    <n v="163.80000000000001"/>
    <n v="3112.2"/>
  </r>
  <r>
    <n v="41754"/>
    <x v="2"/>
    <x v="1"/>
    <x v="3"/>
    <x v="0"/>
    <n v="27"/>
    <n v="3042"/>
    <n v="3240"/>
    <n v="43920"/>
    <n v="46800"/>
    <n v="87480"/>
    <n v="82134"/>
    <n v="5346"/>
    <n v="267.3"/>
    <n v="5078.7"/>
  </r>
  <r>
    <n v="41754"/>
    <x v="2"/>
    <x v="1"/>
    <x v="16"/>
    <x v="0"/>
    <n v="27"/>
    <n v="3978"/>
    <n v="4230"/>
    <n v="60912"/>
    <n v="64800"/>
    <n v="114210"/>
    <n v="107406"/>
    <n v="6804"/>
    <n v="340.20000000000005"/>
    <n v="6463.8"/>
  </r>
  <r>
    <n v="41754"/>
    <x v="0"/>
    <x v="0"/>
    <x v="4"/>
    <x v="0"/>
    <n v="27"/>
    <n v="3978"/>
    <n v="4230"/>
    <n v="30420"/>
    <n v="32400"/>
    <n v="114210"/>
    <n v="107406"/>
    <n v="6804"/>
    <n v="340.20000000000005"/>
    <n v="6463.8"/>
  </r>
  <r>
    <n v="41754"/>
    <x v="0"/>
    <x v="0"/>
    <x v="1"/>
    <x v="1"/>
    <n v="27"/>
    <n v="5832"/>
    <n v="6210"/>
    <n v="32238"/>
    <n v="34830"/>
    <n v="167670"/>
    <n v="157464"/>
    <n v="10206"/>
    <n v="510.3"/>
    <n v="9695.7000000000007"/>
  </r>
  <r>
    <n v="41755"/>
    <x v="0"/>
    <x v="0"/>
    <x v="16"/>
    <x v="0"/>
    <n v="27"/>
    <n v="2196"/>
    <n v="2340"/>
    <n v="71064"/>
    <n v="75600"/>
    <n v="63180"/>
    <n v="59292"/>
    <n v="3888"/>
    <n v="194.4"/>
    <n v="3693.6"/>
  </r>
  <r>
    <n v="41755"/>
    <x v="4"/>
    <x v="2"/>
    <x v="15"/>
    <x v="1"/>
    <n v="27"/>
    <n v="3546"/>
    <n v="3780"/>
    <n v="30024"/>
    <n v="32400"/>
    <n v="102060"/>
    <n v="95742"/>
    <n v="6318"/>
    <n v="315.90000000000003"/>
    <n v="6002.1"/>
  </r>
  <r>
    <n v="41755"/>
    <x v="9"/>
    <x v="3"/>
    <x v="11"/>
    <x v="0"/>
    <n v="12"/>
    <n v="3582"/>
    <n v="3870"/>
    <n v="35460"/>
    <n v="37800"/>
    <n v="46440"/>
    <n v="42984"/>
    <n v="3456"/>
    <n v="172.8"/>
    <n v="3283.2"/>
  </r>
  <r>
    <n v="41755"/>
    <x v="1"/>
    <x v="0"/>
    <x v="10"/>
    <x v="0"/>
    <n v="18"/>
    <n v="3978"/>
    <n v="4230"/>
    <n v="98604"/>
    <n v="104940"/>
    <n v="76140"/>
    <n v="71604"/>
    <n v="4536"/>
    <n v="226.8"/>
    <n v="4309.2"/>
  </r>
  <r>
    <n v="41756"/>
    <x v="1"/>
    <x v="0"/>
    <x v="12"/>
    <x v="0"/>
    <n v="8"/>
    <n v="3978"/>
    <n v="4230"/>
    <n v="3726"/>
    <n v="3960"/>
    <n v="33840"/>
    <n v="31824"/>
    <n v="2016"/>
    <n v="100.80000000000001"/>
    <n v="1915.2"/>
  </r>
  <r>
    <n v="41756"/>
    <x v="8"/>
    <x v="4"/>
    <x v="8"/>
    <x v="0"/>
    <n v="21"/>
    <n v="2034"/>
    <n v="2160"/>
    <n v="5148"/>
    <n v="5490"/>
    <n v="45360"/>
    <n v="42714"/>
    <n v="2646"/>
    <n v="132.30000000000001"/>
    <n v="2513.6999999999998"/>
  </r>
  <r>
    <n v="41756"/>
    <x v="1"/>
    <x v="0"/>
    <x v="8"/>
    <x v="0"/>
    <n v="25"/>
    <n v="3042"/>
    <n v="3240"/>
    <n v="113256"/>
    <n v="120780"/>
    <n v="81000"/>
    <n v="76050"/>
    <n v="4950"/>
    <n v="247.5"/>
    <n v="4702.5"/>
  </r>
  <r>
    <n v="41757"/>
    <x v="8"/>
    <x v="4"/>
    <x v="5"/>
    <x v="0"/>
    <n v="12"/>
    <n v="5148"/>
    <n v="5490"/>
    <n v="52488"/>
    <n v="55890"/>
    <n v="65880"/>
    <n v="61776"/>
    <n v="4104"/>
    <n v="205.20000000000002"/>
    <n v="3898.8"/>
  </r>
  <r>
    <n v="41757"/>
    <x v="4"/>
    <x v="2"/>
    <x v="6"/>
    <x v="0"/>
    <n v="9"/>
    <n v="2106"/>
    <n v="2250"/>
    <n v="14184"/>
    <n v="15120"/>
    <n v="20250"/>
    <n v="18954"/>
    <n v="1296"/>
    <n v="64.8"/>
    <n v="1231.2"/>
  </r>
  <r>
    <n v="41757"/>
    <x v="5"/>
    <x v="3"/>
    <x v="3"/>
    <x v="0"/>
    <n v="23"/>
    <n v="4482"/>
    <n v="4770"/>
    <n v="39528"/>
    <n v="42120"/>
    <n v="109710"/>
    <n v="103086"/>
    <n v="6624"/>
    <n v="331.20000000000005"/>
    <n v="6292.8"/>
  </r>
  <r>
    <n v="41757"/>
    <x v="8"/>
    <x v="4"/>
    <x v="3"/>
    <x v="0"/>
    <n v="23"/>
    <n v="3546"/>
    <n v="3780"/>
    <n v="28548"/>
    <n v="30420"/>
    <n v="86940"/>
    <n v="81558"/>
    <n v="5382"/>
    <n v="269.10000000000002"/>
    <n v="5112.8999999999996"/>
  </r>
  <r>
    <n v="41758"/>
    <x v="1"/>
    <x v="0"/>
    <x v="9"/>
    <x v="0"/>
    <n v="20"/>
    <n v="4482"/>
    <n v="4770"/>
    <n v="12636"/>
    <n v="13500"/>
    <n v="95400"/>
    <n v="89640"/>
    <n v="5760"/>
    <n v="288"/>
    <n v="5472"/>
  </r>
  <r>
    <n v="41758"/>
    <x v="4"/>
    <x v="2"/>
    <x v="12"/>
    <x v="0"/>
    <n v="25"/>
    <n v="4482"/>
    <n v="4770"/>
    <n v="14904"/>
    <n v="15840"/>
    <n v="119250"/>
    <n v="112050"/>
    <n v="7200"/>
    <n v="360"/>
    <n v="6840"/>
  </r>
  <r>
    <n v="41758"/>
    <x v="7"/>
    <x v="4"/>
    <x v="8"/>
    <x v="0"/>
    <n v="4"/>
    <n v="2034"/>
    <n v="2160"/>
    <n v="56628"/>
    <n v="60390"/>
    <n v="8640"/>
    <n v="8136"/>
    <n v="504"/>
    <n v="25.200000000000003"/>
    <n v="478.8"/>
  </r>
  <r>
    <n v="41759"/>
    <x v="1"/>
    <x v="0"/>
    <x v="0"/>
    <x v="0"/>
    <n v="24"/>
    <n v="3978"/>
    <n v="4230"/>
    <n v="36612"/>
    <n v="38880"/>
    <n v="101520"/>
    <n v="95472"/>
    <n v="6048"/>
    <n v="302.40000000000003"/>
    <n v="5745.6"/>
  </r>
  <r>
    <n v="41759"/>
    <x v="5"/>
    <x v="3"/>
    <x v="16"/>
    <x v="0"/>
    <n v="24"/>
    <n v="5832"/>
    <n v="6210"/>
    <n v="71064"/>
    <n v="75600"/>
    <n v="149040"/>
    <n v="139968"/>
    <n v="9072"/>
    <n v="453.6"/>
    <n v="8618.4"/>
  </r>
  <r>
    <n v="41760"/>
    <x v="2"/>
    <x v="1"/>
    <x v="16"/>
    <x v="0"/>
    <n v="16"/>
    <n v="3978"/>
    <n v="4230"/>
    <n v="60912"/>
    <n v="64800"/>
    <n v="67680"/>
    <n v="63648"/>
    <n v="4032"/>
    <n v="201.60000000000002"/>
    <n v="3830.4"/>
  </r>
  <r>
    <n v="41760"/>
    <x v="1"/>
    <x v="0"/>
    <x v="4"/>
    <x v="0"/>
    <n v="6"/>
    <n v="3978"/>
    <n v="4230"/>
    <n v="60840"/>
    <n v="64800"/>
    <n v="25380"/>
    <n v="23868"/>
    <n v="1512"/>
    <n v="75.600000000000009"/>
    <n v="1436.4"/>
  </r>
  <r>
    <n v="41760"/>
    <x v="0"/>
    <x v="0"/>
    <x v="12"/>
    <x v="0"/>
    <n v="4"/>
    <n v="5148"/>
    <n v="5490"/>
    <n v="29808"/>
    <n v="31680"/>
    <n v="21960"/>
    <n v="20592"/>
    <n v="1368"/>
    <n v="68.400000000000006"/>
    <n v="1299.5999999999999"/>
  </r>
  <r>
    <n v="41760"/>
    <x v="9"/>
    <x v="3"/>
    <x v="10"/>
    <x v="0"/>
    <n v="24"/>
    <n v="5832"/>
    <n v="6210"/>
    <n v="94122"/>
    <n v="100170"/>
    <n v="149040"/>
    <n v="139968"/>
    <n v="9072"/>
    <n v="453.6"/>
    <n v="8618.4"/>
  </r>
  <r>
    <n v="41760"/>
    <x v="9"/>
    <x v="3"/>
    <x v="14"/>
    <x v="0"/>
    <n v="21"/>
    <n v="2034"/>
    <n v="2160"/>
    <n v="17712"/>
    <n v="18900"/>
    <n v="45360"/>
    <n v="42714"/>
    <n v="2646"/>
    <n v="132.30000000000001"/>
    <n v="2513.6999999999998"/>
  </r>
  <r>
    <n v="41760"/>
    <x v="4"/>
    <x v="2"/>
    <x v="0"/>
    <x v="0"/>
    <n v="13"/>
    <n v="5832"/>
    <n v="6210"/>
    <n v="42714"/>
    <n v="45360"/>
    <n v="80730"/>
    <n v="75816"/>
    <n v="4914"/>
    <n v="245.70000000000002"/>
    <n v="4668.3"/>
  </r>
  <r>
    <n v="41761"/>
    <x v="6"/>
    <x v="2"/>
    <x v="15"/>
    <x v="1"/>
    <n v="2"/>
    <n v="3546"/>
    <n v="3780"/>
    <n v="127602"/>
    <n v="137700"/>
    <n v="7560"/>
    <n v="7092"/>
    <n v="468"/>
    <n v="23.400000000000002"/>
    <n v="444.6"/>
  </r>
  <r>
    <n v="41761"/>
    <x v="5"/>
    <x v="3"/>
    <x v="8"/>
    <x v="0"/>
    <n v="20"/>
    <n v="3726"/>
    <n v="3960"/>
    <n v="123552"/>
    <n v="131760"/>
    <n v="79200"/>
    <n v="74520"/>
    <n v="4680"/>
    <n v="234"/>
    <n v="4446"/>
  </r>
  <r>
    <n v="41762"/>
    <x v="7"/>
    <x v="4"/>
    <x v="3"/>
    <x v="0"/>
    <n v="21"/>
    <n v="3978"/>
    <n v="4230"/>
    <n v="10980"/>
    <n v="11700"/>
    <n v="88830"/>
    <n v="83538"/>
    <n v="5292"/>
    <n v="264.60000000000002"/>
    <n v="5027.3999999999996"/>
  </r>
  <r>
    <n v="41763"/>
    <x v="5"/>
    <x v="3"/>
    <x v="7"/>
    <x v="0"/>
    <n v="12"/>
    <n v="3042"/>
    <n v="3240"/>
    <n v="99450"/>
    <n v="105750"/>
    <n v="38880"/>
    <n v="36504"/>
    <n v="2376"/>
    <n v="118.80000000000001"/>
    <n v="2257.1999999999998"/>
  </r>
  <r>
    <n v="41763"/>
    <x v="4"/>
    <x v="2"/>
    <x v="2"/>
    <x v="0"/>
    <n v="23"/>
    <n v="3546"/>
    <n v="3780"/>
    <n v="95472"/>
    <n v="101520"/>
    <n v="86940"/>
    <n v="81558"/>
    <n v="5382"/>
    <n v="269.10000000000002"/>
    <n v="5112.8999999999996"/>
  </r>
  <r>
    <n v="41763"/>
    <x v="2"/>
    <x v="1"/>
    <x v="11"/>
    <x v="0"/>
    <n v="23"/>
    <n v="4482"/>
    <n v="4770"/>
    <n v="67374"/>
    <n v="71820"/>
    <n v="109710"/>
    <n v="103086"/>
    <n v="6624"/>
    <n v="331.20000000000005"/>
    <n v="6292.8"/>
  </r>
  <r>
    <n v="41764"/>
    <x v="2"/>
    <x v="1"/>
    <x v="12"/>
    <x v="0"/>
    <n v="24"/>
    <n v="3924"/>
    <n v="4230"/>
    <n v="85698"/>
    <n v="91080"/>
    <n v="101520"/>
    <n v="94176"/>
    <n v="7344"/>
    <n v="367.20000000000005"/>
    <n v="6976.8"/>
  </r>
  <r>
    <n v="41764"/>
    <x v="0"/>
    <x v="0"/>
    <x v="8"/>
    <x v="0"/>
    <n v="25"/>
    <n v="2952"/>
    <n v="3150"/>
    <n v="123552"/>
    <n v="131760"/>
    <n v="78750"/>
    <n v="73800"/>
    <n v="4950"/>
    <n v="247.5"/>
    <n v="4702.5"/>
  </r>
  <r>
    <n v="41765"/>
    <x v="0"/>
    <x v="0"/>
    <x v="14"/>
    <x v="0"/>
    <n v="17"/>
    <n v="3726"/>
    <n v="3960"/>
    <n v="47232"/>
    <n v="50400"/>
    <n v="67320"/>
    <n v="63342"/>
    <n v="3978"/>
    <n v="198.9"/>
    <n v="3779.1"/>
  </r>
  <r>
    <n v="41765"/>
    <x v="9"/>
    <x v="3"/>
    <x v="8"/>
    <x v="0"/>
    <n v="21"/>
    <n v="3978"/>
    <n v="4230"/>
    <n v="97812"/>
    <n v="104310"/>
    <n v="88830"/>
    <n v="83538"/>
    <n v="5292"/>
    <n v="264.60000000000002"/>
    <n v="5027.3999999999996"/>
  </r>
  <r>
    <n v="41765"/>
    <x v="4"/>
    <x v="2"/>
    <x v="14"/>
    <x v="0"/>
    <n v="9"/>
    <n v="3726"/>
    <n v="3960"/>
    <n v="47232"/>
    <n v="50400"/>
    <n v="35640"/>
    <n v="33534"/>
    <n v="2106"/>
    <n v="105.30000000000001"/>
    <n v="2000.7"/>
  </r>
  <r>
    <n v="41765"/>
    <x v="2"/>
    <x v="1"/>
    <x v="16"/>
    <x v="0"/>
    <n v="11"/>
    <n v="4482"/>
    <n v="4770"/>
    <n v="47376"/>
    <n v="50400"/>
    <n v="52470"/>
    <n v="49302"/>
    <n v="3168"/>
    <n v="158.4"/>
    <n v="3009.6"/>
  </r>
  <r>
    <n v="41766"/>
    <x v="1"/>
    <x v="0"/>
    <x v="7"/>
    <x v="0"/>
    <n v="4"/>
    <n v="3582"/>
    <n v="3870"/>
    <n v="91494"/>
    <n v="97290"/>
    <n v="15480"/>
    <n v="14328"/>
    <n v="1152"/>
    <n v="57.6"/>
    <n v="1094.4000000000001"/>
  </r>
  <r>
    <n v="41766"/>
    <x v="6"/>
    <x v="2"/>
    <x v="5"/>
    <x v="0"/>
    <n v="22"/>
    <n v="4482"/>
    <n v="4770"/>
    <n v="40824"/>
    <n v="43470"/>
    <n v="104940"/>
    <n v="98604"/>
    <n v="6336"/>
    <n v="316.8"/>
    <n v="6019.2"/>
  </r>
  <r>
    <n v="41766"/>
    <x v="9"/>
    <x v="3"/>
    <x v="2"/>
    <x v="0"/>
    <n v="15"/>
    <n v="3924"/>
    <n v="4230"/>
    <n v="71604"/>
    <n v="76140"/>
    <n v="63450"/>
    <n v="58860"/>
    <n v="4590"/>
    <n v="229.5"/>
    <n v="4360.5"/>
  </r>
  <r>
    <n v="41767"/>
    <x v="2"/>
    <x v="1"/>
    <x v="3"/>
    <x v="0"/>
    <n v="23"/>
    <n v="7506"/>
    <n v="8100"/>
    <n v="4392"/>
    <n v="4680"/>
    <n v="186300"/>
    <n v="172638"/>
    <n v="13662"/>
    <n v="683.1"/>
    <n v="12978.9"/>
  </r>
  <r>
    <n v="41767"/>
    <x v="8"/>
    <x v="4"/>
    <x v="16"/>
    <x v="0"/>
    <n v="9"/>
    <n v="3546"/>
    <n v="3780"/>
    <n v="81216"/>
    <n v="86400"/>
    <n v="34020"/>
    <n v="31914"/>
    <n v="2106"/>
    <n v="105.30000000000001"/>
    <n v="2000.7"/>
  </r>
  <r>
    <n v="41767"/>
    <x v="3"/>
    <x v="1"/>
    <x v="9"/>
    <x v="0"/>
    <n v="7"/>
    <n v="3042"/>
    <n v="3240"/>
    <n v="23166"/>
    <n v="24750"/>
    <n v="22680"/>
    <n v="21294"/>
    <n v="1386"/>
    <n v="69.3"/>
    <n v="1316.7"/>
  </r>
  <r>
    <n v="41767"/>
    <x v="4"/>
    <x v="2"/>
    <x v="0"/>
    <x v="0"/>
    <n v="25"/>
    <n v="3042"/>
    <n v="3240"/>
    <n v="32544"/>
    <n v="34560"/>
    <n v="81000"/>
    <n v="76050"/>
    <n v="4950"/>
    <n v="247.5"/>
    <n v="4702.5"/>
  </r>
  <r>
    <n v="41767"/>
    <x v="6"/>
    <x v="2"/>
    <x v="1"/>
    <x v="1"/>
    <n v="10"/>
    <n v="3978"/>
    <n v="4230"/>
    <n v="14328"/>
    <n v="15480"/>
    <n v="42300"/>
    <n v="39780"/>
    <n v="2520"/>
    <n v="126"/>
    <n v="2394"/>
  </r>
  <r>
    <n v="41767"/>
    <x v="9"/>
    <x v="3"/>
    <x v="1"/>
    <x v="1"/>
    <n v="8"/>
    <n v="5148"/>
    <n v="5490"/>
    <n v="60894"/>
    <n v="65790"/>
    <n v="43920"/>
    <n v="41184"/>
    <n v="2736"/>
    <n v="136.80000000000001"/>
    <n v="2599.1999999999998"/>
  </r>
  <r>
    <n v="41768"/>
    <x v="3"/>
    <x v="1"/>
    <x v="7"/>
    <x v="0"/>
    <n v="18"/>
    <n v="3042"/>
    <n v="3240"/>
    <n v="63648"/>
    <n v="67680"/>
    <n v="58320"/>
    <n v="54756"/>
    <n v="3564"/>
    <n v="178.20000000000002"/>
    <n v="3385.8"/>
  </r>
  <r>
    <n v="41768"/>
    <x v="2"/>
    <x v="1"/>
    <x v="13"/>
    <x v="1"/>
    <n v="8"/>
    <n v="5148"/>
    <n v="5490"/>
    <n v="39240"/>
    <n v="42300"/>
    <n v="43920"/>
    <n v="41184"/>
    <n v="2736"/>
    <n v="136.80000000000001"/>
    <n v="2599.1999999999998"/>
  </r>
  <r>
    <n v="41769"/>
    <x v="9"/>
    <x v="3"/>
    <x v="12"/>
    <x v="0"/>
    <n v="25"/>
    <n v="7506"/>
    <n v="8100"/>
    <n v="59616"/>
    <n v="63360"/>
    <n v="202500"/>
    <n v="187650"/>
    <n v="14850"/>
    <n v="742.5"/>
    <n v="14107.5"/>
  </r>
  <r>
    <n v="41769"/>
    <x v="8"/>
    <x v="4"/>
    <x v="13"/>
    <x v="1"/>
    <n v="7"/>
    <n v="3042"/>
    <n v="3240"/>
    <n v="39240"/>
    <n v="42300"/>
    <n v="22680"/>
    <n v="21294"/>
    <n v="1386"/>
    <n v="69.3"/>
    <n v="1316.7"/>
  </r>
  <r>
    <n v="41769"/>
    <x v="0"/>
    <x v="0"/>
    <x v="11"/>
    <x v="0"/>
    <n v="17"/>
    <n v="3978"/>
    <n v="4230"/>
    <n v="14184"/>
    <n v="15120"/>
    <n v="71910"/>
    <n v="67626"/>
    <n v="4284"/>
    <n v="214.20000000000002"/>
    <n v="4069.8"/>
  </r>
  <r>
    <n v="41770"/>
    <x v="5"/>
    <x v="3"/>
    <x v="8"/>
    <x v="0"/>
    <n v="3"/>
    <n v="2952"/>
    <n v="3150"/>
    <n v="10296"/>
    <n v="10980"/>
    <n v="9450"/>
    <n v="8856"/>
    <n v="594"/>
    <n v="29.700000000000003"/>
    <n v="564.29999999999995"/>
  </r>
  <r>
    <n v="41770"/>
    <x v="1"/>
    <x v="0"/>
    <x v="12"/>
    <x v="0"/>
    <n v="13"/>
    <n v="2034"/>
    <n v="2160"/>
    <n v="52164"/>
    <n v="55440"/>
    <n v="28080"/>
    <n v="26442"/>
    <n v="1638"/>
    <n v="81.900000000000006"/>
    <n v="1556.1"/>
  </r>
  <r>
    <n v="41770"/>
    <x v="7"/>
    <x v="4"/>
    <x v="12"/>
    <x v="0"/>
    <n v="17"/>
    <n v="3582"/>
    <n v="3870"/>
    <n v="7452"/>
    <n v="7920"/>
    <n v="65790"/>
    <n v="60894"/>
    <n v="4896"/>
    <n v="244.8"/>
    <n v="4651.2"/>
  </r>
  <r>
    <n v="41770"/>
    <x v="6"/>
    <x v="2"/>
    <x v="5"/>
    <x v="0"/>
    <n v="22"/>
    <n v="3978"/>
    <n v="4230"/>
    <n v="139968"/>
    <n v="149040"/>
    <n v="93060"/>
    <n v="87516"/>
    <n v="5544"/>
    <n v="277.2"/>
    <n v="5266.8"/>
  </r>
  <r>
    <n v="41771"/>
    <x v="6"/>
    <x v="2"/>
    <x v="12"/>
    <x v="0"/>
    <n v="23"/>
    <n v="2196"/>
    <n v="2340"/>
    <n v="81972"/>
    <n v="87120"/>
    <n v="53820"/>
    <n v="50508"/>
    <n v="3312"/>
    <n v="165.60000000000002"/>
    <n v="3146.4"/>
  </r>
  <r>
    <n v="41771"/>
    <x v="9"/>
    <x v="3"/>
    <x v="16"/>
    <x v="0"/>
    <n v="1"/>
    <n v="2034"/>
    <n v="2160"/>
    <n v="60912"/>
    <n v="64800"/>
    <n v="2160"/>
    <n v="2034"/>
    <n v="126"/>
    <n v="6.3000000000000007"/>
    <n v="119.7"/>
  </r>
  <r>
    <n v="41771"/>
    <x v="4"/>
    <x v="2"/>
    <x v="14"/>
    <x v="0"/>
    <n v="25"/>
    <n v="5148"/>
    <n v="5490"/>
    <n v="35424"/>
    <n v="37800"/>
    <n v="137250"/>
    <n v="128700"/>
    <n v="8550"/>
    <n v="427.5"/>
    <n v="8122.5"/>
  </r>
  <r>
    <n v="41771"/>
    <x v="2"/>
    <x v="1"/>
    <x v="16"/>
    <x v="0"/>
    <n v="22"/>
    <n v="3384"/>
    <n v="3600"/>
    <n v="84600"/>
    <n v="90000"/>
    <n v="79200"/>
    <n v="74448"/>
    <n v="4752"/>
    <n v="237.60000000000002"/>
    <n v="4514.3999999999996"/>
  </r>
  <r>
    <n v="41772"/>
    <x v="6"/>
    <x v="2"/>
    <x v="3"/>
    <x v="0"/>
    <n v="2"/>
    <n v="3978"/>
    <n v="4230"/>
    <n v="6588"/>
    <n v="7020"/>
    <n v="8460"/>
    <n v="7956"/>
    <n v="504"/>
    <n v="25.200000000000003"/>
    <n v="478.8"/>
  </r>
  <r>
    <n v="41774"/>
    <x v="7"/>
    <x v="4"/>
    <x v="3"/>
    <x v="0"/>
    <n v="11"/>
    <n v="3582"/>
    <n v="3870"/>
    <n v="43920"/>
    <n v="46800"/>
    <n v="42570"/>
    <n v="39402"/>
    <n v="3168"/>
    <n v="158.4"/>
    <n v="3009.6"/>
  </r>
  <r>
    <n v="41774"/>
    <x v="0"/>
    <x v="0"/>
    <x v="12"/>
    <x v="0"/>
    <n v="11"/>
    <n v="3546"/>
    <n v="3780"/>
    <n v="93150"/>
    <n v="99000"/>
    <n v="41580"/>
    <n v="39006"/>
    <n v="2574"/>
    <n v="128.70000000000002"/>
    <n v="2445.3000000000002"/>
  </r>
  <r>
    <n v="41774"/>
    <x v="3"/>
    <x v="1"/>
    <x v="9"/>
    <x v="0"/>
    <n v="1"/>
    <n v="7506"/>
    <n v="8100"/>
    <n v="21060"/>
    <n v="22500"/>
    <n v="8100"/>
    <n v="7506"/>
    <n v="594"/>
    <n v="29.700000000000003"/>
    <n v="564.29999999999995"/>
  </r>
  <r>
    <n v="41774"/>
    <x v="9"/>
    <x v="3"/>
    <x v="16"/>
    <x v="0"/>
    <n v="14"/>
    <n v="3978"/>
    <n v="4230"/>
    <n v="13536"/>
    <n v="14400"/>
    <n v="59220"/>
    <n v="55692"/>
    <n v="3528"/>
    <n v="176.4"/>
    <n v="3351.6"/>
  </r>
  <r>
    <n v="41775"/>
    <x v="6"/>
    <x v="2"/>
    <x v="8"/>
    <x v="0"/>
    <n v="11"/>
    <n v="2034"/>
    <n v="2160"/>
    <n v="46332"/>
    <n v="49410"/>
    <n v="23760"/>
    <n v="22374"/>
    <n v="1386"/>
    <n v="69.3"/>
    <n v="1316.7"/>
  </r>
  <r>
    <n v="41775"/>
    <x v="6"/>
    <x v="2"/>
    <x v="6"/>
    <x v="0"/>
    <n v="8"/>
    <n v="2952"/>
    <n v="3150"/>
    <n v="74466"/>
    <n v="79380"/>
    <n v="25200"/>
    <n v="23616"/>
    <n v="1584"/>
    <n v="79.2"/>
    <n v="1504.8"/>
  </r>
  <r>
    <n v="41775"/>
    <x v="3"/>
    <x v="1"/>
    <x v="15"/>
    <x v="1"/>
    <n v="1"/>
    <n v="3546"/>
    <n v="3780"/>
    <n v="172638"/>
    <n v="186300"/>
    <n v="3780"/>
    <n v="3546"/>
    <n v="234"/>
    <n v="11.700000000000001"/>
    <n v="222.3"/>
  </r>
  <r>
    <n v="41776"/>
    <x v="8"/>
    <x v="4"/>
    <x v="12"/>
    <x v="0"/>
    <n v="24"/>
    <n v="3546"/>
    <n v="3780"/>
    <n v="3726"/>
    <n v="3960"/>
    <n v="90720"/>
    <n v="85104"/>
    <n v="5616"/>
    <n v="280.8"/>
    <n v="5335.2"/>
  </r>
  <r>
    <n v="41776"/>
    <x v="9"/>
    <x v="3"/>
    <x v="11"/>
    <x v="0"/>
    <n v="15"/>
    <n v="3978"/>
    <n v="4230"/>
    <n v="31914"/>
    <n v="34020"/>
    <n v="63450"/>
    <n v="59670"/>
    <n v="3780"/>
    <n v="189"/>
    <n v="3591"/>
  </r>
  <r>
    <n v="41776"/>
    <x v="6"/>
    <x v="2"/>
    <x v="13"/>
    <x v="1"/>
    <n v="20"/>
    <n v="3546"/>
    <n v="3780"/>
    <n v="35316"/>
    <n v="38070"/>
    <n v="75600"/>
    <n v="70920"/>
    <n v="4680"/>
    <n v="234"/>
    <n v="4446"/>
  </r>
  <r>
    <n v="41776"/>
    <x v="1"/>
    <x v="0"/>
    <x v="12"/>
    <x v="0"/>
    <n v="1"/>
    <n v="5148"/>
    <n v="5490"/>
    <n v="81972"/>
    <n v="87120"/>
    <n v="5490"/>
    <n v="5148"/>
    <n v="342"/>
    <n v="17.100000000000001"/>
    <n v="324.89999999999998"/>
  </r>
  <r>
    <n v="41777"/>
    <x v="2"/>
    <x v="1"/>
    <x v="16"/>
    <x v="0"/>
    <n v="5"/>
    <n v="2196"/>
    <n v="2340"/>
    <n v="27072"/>
    <n v="28800"/>
    <n v="11700"/>
    <n v="10980"/>
    <n v="720"/>
    <n v="36"/>
    <n v="684"/>
  </r>
  <r>
    <n v="41778"/>
    <x v="3"/>
    <x v="1"/>
    <x v="7"/>
    <x v="0"/>
    <n v="2"/>
    <n v="3924"/>
    <n v="4230"/>
    <n v="19890"/>
    <n v="21150"/>
    <n v="8460"/>
    <n v="7848"/>
    <n v="612"/>
    <n v="30.6"/>
    <n v="581.4"/>
  </r>
  <r>
    <n v="41778"/>
    <x v="1"/>
    <x v="0"/>
    <x v="11"/>
    <x v="0"/>
    <n v="15"/>
    <n v="3978"/>
    <n v="4230"/>
    <n v="60282"/>
    <n v="64260"/>
    <n v="63450"/>
    <n v="59670"/>
    <n v="3780"/>
    <n v="189"/>
    <n v="3591"/>
  </r>
  <r>
    <n v="41778"/>
    <x v="7"/>
    <x v="4"/>
    <x v="15"/>
    <x v="1"/>
    <n v="24"/>
    <n v="2106"/>
    <n v="2250"/>
    <n v="157626"/>
    <n v="170100"/>
    <n v="54000"/>
    <n v="50544"/>
    <n v="3456"/>
    <n v="172.8"/>
    <n v="3283.2"/>
  </r>
  <r>
    <n v="41779"/>
    <x v="7"/>
    <x v="4"/>
    <x v="7"/>
    <x v="0"/>
    <n v="23"/>
    <n v="5148"/>
    <n v="5490"/>
    <n v="19890"/>
    <n v="21150"/>
    <n v="126270"/>
    <n v="118404"/>
    <n v="7866"/>
    <n v="393.3"/>
    <n v="7472.7"/>
  </r>
  <r>
    <n v="41779"/>
    <x v="6"/>
    <x v="2"/>
    <x v="3"/>
    <x v="0"/>
    <n v="20"/>
    <n v="3546"/>
    <n v="3780"/>
    <n v="4392"/>
    <n v="4680"/>
    <n v="75600"/>
    <n v="70920"/>
    <n v="4680"/>
    <n v="234"/>
    <n v="4446"/>
  </r>
  <r>
    <n v="41779"/>
    <x v="8"/>
    <x v="4"/>
    <x v="14"/>
    <x v="0"/>
    <n v="23"/>
    <n v="3546"/>
    <n v="3780"/>
    <n v="44280"/>
    <n v="47250"/>
    <n v="86940"/>
    <n v="81558"/>
    <n v="5382"/>
    <n v="269.10000000000002"/>
    <n v="5112.8999999999996"/>
  </r>
  <r>
    <n v="41779"/>
    <x v="2"/>
    <x v="1"/>
    <x v="13"/>
    <x v="1"/>
    <n v="22"/>
    <n v="5148"/>
    <n v="5490"/>
    <n v="82404"/>
    <n v="88830"/>
    <n v="120780"/>
    <n v="113256"/>
    <n v="7524"/>
    <n v="376.20000000000005"/>
    <n v="7147.8"/>
  </r>
  <r>
    <n v="41779"/>
    <x v="0"/>
    <x v="0"/>
    <x v="2"/>
    <x v="0"/>
    <n v="10"/>
    <n v="3384"/>
    <n v="3600"/>
    <n v="95472"/>
    <n v="101520"/>
    <n v="36000"/>
    <n v="33840"/>
    <n v="2160"/>
    <n v="108"/>
    <n v="2052"/>
  </r>
  <r>
    <n v="41779"/>
    <x v="3"/>
    <x v="1"/>
    <x v="13"/>
    <x v="1"/>
    <n v="5"/>
    <n v="3042"/>
    <n v="3240"/>
    <n v="58860"/>
    <n v="63450"/>
    <n v="16200"/>
    <n v="15210"/>
    <n v="990"/>
    <n v="49.5"/>
    <n v="940.5"/>
  </r>
  <r>
    <n v="41780"/>
    <x v="6"/>
    <x v="2"/>
    <x v="4"/>
    <x v="0"/>
    <n v="12"/>
    <n v="3978"/>
    <n v="4230"/>
    <n v="48672"/>
    <n v="51840"/>
    <n v="50760"/>
    <n v="47736"/>
    <n v="3024"/>
    <n v="151.20000000000002"/>
    <n v="2872.8"/>
  </r>
  <r>
    <n v="41780"/>
    <x v="7"/>
    <x v="4"/>
    <x v="6"/>
    <x v="0"/>
    <n v="19"/>
    <n v="3978"/>
    <n v="4230"/>
    <n v="60282"/>
    <n v="64260"/>
    <n v="80370"/>
    <n v="75582"/>
    <n v="4788"/>
    <n v="239.4"/>
    <n v="4548.6000000000004"/>
  </r>
  <r>
    <n v="41781"/>
    <x v="7"/>
    <x v="4"/>
    <x v="0"/>
    <x v="0"/>
    <n v="18"/>
    <n v="3924"/>
    <n v="4230"/>
    <n v="42714"/>
    <n v="45360"/>
    <n v="76140"/>
    <n v="70632"/>
    <n v="5508"/>
    <n v="275.40000000000003"/>
    <n v="5232.6000000000004"/>
  </r>
  <r>
    <n v="41781"/>
    <x v="5"/>
    <x v="3"/>
    <x v="7"/>
    <x v="0"/>
    <n v="1"/>
    <n v="2952"/>
    <n v="3150"/>
    <n v="35802"/>
    <n v="38070"/>
    <n v="3150"/>
    <n v="2952"/>
    <n v="198"/>
    <n v="9.9"/>
    <n v="188.1"/>
  </r>
  <r>
    <n v="41781"/>
    <x v="8"/>
    <x v="4"/>
    <x v="3"/>
    <x v="0"/>
    <n v="15"/>
    <n v="3042"/>
    <n v="3240"/>
    <n v="26352"/>
    <n v="28080"/>
    <n v="48600"/>
    <n v="45630"/>
    <n v="2970"/>
    <n v="148.5"/>
    <n v="2821.5"/>
  </r>
  <r>
    <n v="41782"/>
    <x v="3"/>
    <x v="1"/>
    <x v="14"/>
    <x v="0"/>
    <n v="4"/>
    <n v="3978"/>
    <n v="4230"/>
    <n v="38376"/>
    <n v="40950"/>
    <n v="16920"/>
    <n v="15912"/>
    <n v="1008"/>
    <n v="50.400000000000006"/>
    <n v="957.6"/>
  </r>
  <r>
    <n v="41782"/>
    <x v="2"/>
    <x v="1"/>
    <x v="1"/>
    <x v="1"/>
    <n v="16"/>
    <n v="2106"/>
    <n v="2250"/>
    <n v="82386"/>
    <n v="89010"/>
    <n v="36000"/>
    <n v="33696"/>
    <n v="2304"/>
    <n v="115.2"/>
    <n v="2188.8000000000002"/>
  </r>
  <r>
    <n v="41783"/>
    <x v="5"/>
    <x v="3"/>
    <x v="0"/>
    <x v="0"/>
    <n v="10"/>
    <n v="2034"/>
    <n v="2160"/>
    <n v="14238"/>
    <n v="15120"/>
    <n v="21600"/>
    <n v="20340"/>
    <n v="1260"/>
    <n v="63"/>
    <n v="1197"/>
  </r>
  <r>
    <n v="41783"/>
    <x v="0"/>
    <x v="0"/>
    <x v="14"/>
    <x v="0"/>
    <n v="21"/>
    <n v="4482"/>
    <n v="4770"/>
    <n v="23616"/>
    <n v="25200"/>
    <n v="100170"/>
    <n v="94122"/>
    <n v="6048"/>
    <n v="302.40000000000003"/>
    <n v="5745.6"/>
  </r>
  <r>
    <n v="41783"/>
    <x v="8"/>
    <x v="4"/>
    <x v="6"/>
    <x v="0"/>
    <n v="7"/>
    <n v="3726"/>
    <n v="3960"/>
    <n v="70920"/>
    <n v="75600"/>
    <n v="27720"/>
    <n v="26082"/>
    <n v="1638"/>
    <n v="81.900000000000006"/>
    <n v="1556.1"/>
  </r>
  <r>
    <n v="41783"/>
    <x v="8"/>
    <x v="4"/>
    <x v="10"/>
    <x v="0"/>
    <n v="22"/>
    <n v="2952"/>
    <n v="3150"/>
    <n v="53784"/>
    <n v="57240"/>
    <n v="69300"/>
    <n v="64944"/>
    <n v="4356"/>
    <n v="217.8"/>
    <n v="4138.2"/>
  </r>
  <r>
    <n v="41783"/>
    <x v="7"/>
    <x v="4"/>
    <x v="0"/>
    <x v="0"/>
    <n v="15"/>
    <n v="3384"/>
    <n v="3600"/>
    <n v="6102"/>
    <n v="6480"/>
    <n v="54000"/>
    <n v="50760"/>
    <n v="3240"/>
    <n v="162"/>
    <n v="3078"/>
  </r>
  <r>
    <n v="41783"/>
    <x v="6"/>
    <x v="2"/>
    <x v="10"/>
    <x v="0"/>
    <n v="7"/>
    <n v="3546"/>
    <n v="3780"/>
    <n v="71712"/>
    <n v="76320"/>
    <n v="26460"/>
    <n v="24822"/>
    <n v="1638"/>
    <n v="81.900000000000006"/>
    <n v="1556.1"/>
  </r>
  <r>
    <n v="41783"/>
    <x v="5"/>
    <x v="3"/>
    <x v="14"/>
    <x v="0"/>
    <n v="17"/>
    <n v="5148"/>
    <n v="5490"/>
    <n v="35424"/>
    <n v="37800"/>
    <n v="93330"/>
    <n v="87516"/>
    <n v="5814"/>
    <n v="290.7"/>
    <n v="5523.3"/>
  </r>
  <r>
    <n v="41784"/>
    <x v="5"/>
    <x v="3"/>
    <x v="0"/>
    <x v="0"/>
    <n v="20"/>
    <n v="2034"/>
    <n v="2160"/>
    <n v="8136"/>
    <n v="8640"/>
    <n v="43200"/>
    <n v="40680"/>
    <n v="2520"/>
    <n v="126"/>
    <n v="2394"/>
  </r>
  <r>
    <n v="41784"/>
    <x v="4"/>
    <x v="2"/>
    <x v="16"/>
    <x v="0"/>
    <n v="5"/>
    <n v="2196"/>
    <n v="2340"/>
    <n v="33840"/>
    <n v="36000"/>
    <n v="11700"/>
    <n v="10980"/>
    <n v="720"/>
    <n v="36"/>
    <n v="684"/>
  </r>
  <r>
    <n v="41784"/>
    <x v="6"/>
    <x v="2"/>
    <x v="4"/>
    <x v="0"/>
    <n v="14"/>
    <n v="3546"/>
    <n v="3780"/>
    <n v="42588"/>
    <n v="45360"/>
    <n v="52920"/>
    <n v="49644"/>
    <n v="3276"/>
    <n v="163.80000000000001"/>
    <n v="3112.2"/>
  </r>
  <r>
    <n v="41786"/>
    <x v="7"/>
    <x v="4"/>
    <x v="4"/>
    <x v="0"/>
    <n v="6"/>
    <n v="3546"/>
    <n v="3780"/>
    <n v="36504"/>
    <n v="38880"/>
    <n v="22680"/>
    <n v="21276"/>
    <n v="1404"/>
    <n v="70.2"/>
    <n v="1333.8"/>
  </r>
  <r>
    <n v="41786"/>
    <x v="8"/>
    <x v="4"/>
    <x v="12"/>
    <x v="0"/>
    <n v="22"/>
    <n v="7506"/>
    <n v="8100"/>
    <n v="85698"/>
    <n v="91080"/>
    <n v="178200"/>
    <n v="165132"/>
    <n v="13068"/>
    <n v="653.40000000000009"/>
    <n v="12414.6"/>
  </r>
  <r>
    <n v="41786"/>
    <x v="1"/>
    <x v="0"/>
    <x v="10"/>
    <x v="0"/>
    <n v="6"/>
    <n v="3924"/>
    <n v="4230"/>
    <n v="107568"/>
    <n v="114480"/>
    <n v="25380"/>
    <n v="23544"/>
    <n v="1836"/>
    <n v="91.800000000000011"/>
    <n v="1744.2"/>
  </r>
  <r>
    <n v="41786"/>
    <x v="2"/>
    <x v="1"/>
    <x v="4"/>
    <x v="0"/>
    <n v="6"/>
    <n v="4482"/>
    <n v="4770"/>
    <n v="66924"/>
    <n v="71280"/>
    <n v="28620"/>
    <n v="26892"/>
    <n v="1728"/>
    <n v="86.4"/>
    <n v="1641.6"/>
  </r>
  <r>
    <n v="41786"/>
    <x v="9"/>
    <x v="3"/>
    <x v="15"/>
    <x v="1"/>
    <n v="2"/>
    <n v="3546"/>
    <n v="3780"/>
    <n v="142614"/>
    <n v="153900"/>
    <n v="7560"/>
    <n v="7092"/>
    <n v="468"/>
    <n v="23.400000000000002"/>
    <n v="444.6"/>
  </r>
  <r>
    <n v="41787"/>
    <x v="1"/>
    <x v="0"/>
    <x v="0"/>
    <x v="0"/>
    <n v="24"/>
    <n v="3726"/>
    <n v="3960"/>
    <n v="20340"/>
    <n v="21600"/>
    <n v="95040"/>
    <n v="89424"/>
    <n v="5616"/>
    <n v="280.8"/>
    <n v="5335.2"/>
  </r>
  <r>
    <n v="41787"/>
    <x v="2"/>
    <x v="1"/>
    <x v="1"/>
    <x v="1"/>
    <n v="11"/>
    <n v="2106"/>
    <n v="2250"/>
    <n v="28656"/>
    <n v="30960"/>
    <n v="24750"/>
    <n v="23166"/>
    <n v="1584"/>
    <n v="79.2"/>
    <n v="1504.8"/>
  </r>
  <r>
    <n v="41787"/>
    <x v="1"/>
    <x v="0"/>
    <x v="15"/>
    <x v="1"/>
    <n v="10"/>
    <n v="3546"/>
    <n v="3780"/>
    <n v="37530"/>
    <n v="40500"/>
    <n v="37800"/>
    <n v="35460"/>
    <n v="2340"/>
    <n v="117"/>
    <n v="2223"/>
  </r>
  <r>
    <n v="41787"/>
    <x v="7"/>
    <x v="4"/>
    <x v="14"/>
    <x v="0"/>
    <n v="7"/>
    <n v="3384"/>
    <n v="3600"/>
    <n v="50184"/>
    <n v="53550"/>
    <n v="25200"/>
    <n v="23688"/>
    <n v="1512"/>
    <n v="75.600000000000009"/>
    <n v="1436.4"/>
  </r>
  <r>
    <n v="41788"/>
    <x v="7"/>
    <x v="4"/>
    <x v="13"/>
    <x v="1"/>
    <n v="22"/>
    <n v="2106"/>
    <n v="2250"/>
    <n v="98100"/>
    <n v="105750"/>
    <n v="49500"/>
    <n v="46332"/>
    <n v="3168"/>
    <n v="158.4"/>
    <n v="3009.6"/>
  </r>
  <r>
    <n v="41789"/>
    <x v="3"/>
    <x v="1"/>
    <x v="5"/>
    <x v="0"/>
    <n v="7"/>
    <n v="3924"/>
    <n v="4230"/>
    <n v="5832"/>
    <n v="6210"/>
    <n v="29610"/>
    <n v="27468"/>
    <n v="2142"/>
    <n v="107.10000000000001"/>
    <n v="2034.9"/>
  </r>
  <r>
    <n v="41790"/>
    <x v="7"/>
    <x v="4"/>
    <x v="5"/>
    <x v="0"/>
    <n v="18"/>
    <n v="3582"/>
    <n v="3870"/>
    <n v="104976"/>
    <n v="111780"/>
    <n v="69660"/>
    <n v="64476"/>
    <n v="5184"/>
    <n v="259.2"/>
    <n v="4924.8"/>
  </r>
  <r>
    <n v="41790"/>
    <x v="0"/>
    <x v="0"/>
    <x v="15"/>
    <x v="1"/>
    <n v="12"/>
    <n v="3582"/>
    <n v="3870"/>
    <n v="22518"/>
    <n v="24300"/>
    <n v="46440"/>
    <n v="42984"/>
    <n v="3456"/>
    <n v="172.8"/>
    <n v="3283.2"/>
  </r>
  <r>
    <n v="41791"/>
    <x v="7"/>
    <x v="4"/>
    <x v="11"/>
    <x v="0"/>
    <n v="19"/>
    <n v="3726"/>
    <n v="3960"/>
    <n v="46098"/>
    <n v="49140"/>
    <n v="75240"/>
    <n v="70794"/>
    <n v="4446"/>
    <n v="222.3"/>
    <n v="4223.7"/>
  </r>
  <r>
    <n v="41791"/>
    <x v="8"/>
    <x v="4"/>
    <x v="9"/>
    <x v="0"/>
    <n v="23"/>
    <n v="3582"/>
    <n v="3870"/>
    <n v="52650"/>
    <n v="56250"/>
    <n v="89010"/>
    <n v="82386"/>
    <n v="6624"/>
    <n v="331.20000000000005"/>
    <n v="6292.8"/>
  </r>
  <r>
    <n v="41791"/>
    <x v="7"/>
    <x v="4"/>
    <x v="15"/>
    <x v="1"/>
    <n v="3"/>
    <n v="2952"/>
    <n v="3150"/>
    <n v="82566"/>
    <n v="89100"/>
    <n v="9450"/>
    <n v="8856"/>
    <n v="594"/>
    <n v="29.700000000000003"/>
    <n v="564.29999999999995"/>
  </r>
  <r>
    <n v="41792"/>
    <x v="8"/>
    <x v="4"/>
    <x v="9"/>
    <x v="0"/>
    <n v="24"/>
    <n v="3978"/>
    <n v="4230"/>
    <n v="52650"/>
    <n v="56250"/>
    <n v="101520"/>
    <n v="95472"/>
    <n v="6048"/>
    <n v="302.40000000000003"/>
    <n v="5745.6"/>
  </r>
  <r>
    <n v="41793"/>
    <x v="1"/>
    <x v="0"/>
    <x v="6"/>
    <x v="0"/>
    <n v="25"/>
    <n v="2034"/>
    <n v="2160"/>
    <n v="24822"/>
    <n v="26460"/>
    <n v="54000"/>
    <n v="50850"/>
    <n v="3150"/>
    <n v="157.5"/>
    <n v="2992.5"/>
  </r>
  <r>
    <n v="41793"/>
    <x v="0"/>
    <x v="0"/>
    <x v="5"/>
    <x v="0"/>
    <n v="5"/>
    <n v="3924"/>
    <n v="4230"/>
    <n v="116640"/>
    <n v="124200"/>
    <n v="21150"/>
    <n v="19620"/>
    <n v="1530"/>
    <n v="76.5"/>
    <n v="1453.5"/>
  </r>
  <r>
    <n v="41793"/>
    <x v="2"/>
    <x v="1"/>
    <x v="14"/>
    <x v="0"/>
    <n v="2"/>
    <n v="5832"/>
    <n v="6210"/>
    <n v="38376"/>
    <n v="40950"/>
    <n v="12420"/>
    <n v="11664"/>
    <n v="756"/>
    <n v="37.800000000000004"/>
    <n v="718.2"/>
  </r>
  <r>
    <n v="41794"/>
    <x v="9"/>
    <x v="3"/>
    <x v="12"/>
    <x v="0"/>
    <n v="14"/>
    <n v="3546"/>
    <n v="3780"/>
    <n v="74520"/>
    <n v="79200"/>
    <n v="52920"/>
    <n v="49644"/>
    <n v="3276"/>
    <n v="163.80000000000001"/>
    <n v="3112.2"/>
  </r>
  <r>
    <n v="41794"/>
    <x v="2"/>
    <x v="1"/>
    <x v="1"/>
    <x v="1"/>
    <n v="6"/>
    <n v="2034"/>
    <n v="2160"/>
    <n v="25074"/>
    <n v="27090"/>
    <n v="12960"/>
    <n v="12204"/>
    <n v="756"/>
    <n v="37.800000000000004"/>
    <n v="718.2"/>
  </r>
  <r>
    <n v="41794"/>
    <x v="6"/>
    <x v="2"/>
    <x v="10"/>
    <x v="0"/>
    <n v="13"/>
    <n v="2034"/>
    <n v="2160"/>
    <n v="58266"/>
    <n v="62010"/>
    <n v="28080"/>
    <n v="26442"/>
    <n v="1638"/>
    <n v="81.900000000000006"/>
    <n v="1556.1"/>
  </r>
  <r>
    <n v="41794"/>
    <x v="6"/>
    <x v="2"/>
    <x v="9"/>
    <x v="0"/>
    <n v="4"/>
    <n v="3042"/>
    <n v="3240"/>
    <n v="52650"/>
    <n v="56250"/>
    <n v="12960"/>
    <n v="12168"/>
    <n v="792"/>
    <n v="39.6"/>
    <n v="752.4"/>
  </r>
  <r>
    <n v="41796"/>
    <x v="3"/>
    <x v="1"/>
    <x v="15"/>
    <x v="1"/>
    <n v="21"/>
    <n v="3042"/>
    <n v="3240"/>
    <n v="120096"/>
    <n v="129600"/>
    <n v="68040"/>
    <n v="63882"/>
    <n v="4158"/>
    <n v="207.9"/>
    <n v="3950.1"/>
  </r>
  <r>
    <n v="41796"/>
    <x v="2"/>
    <x v="1"/>
    <x v="3"/>
    <x v="0"/>
    <n v="16"/>
    <n v="3726"/>
    <n v="3960"/>
    <n v="54900"/>
    <n v="58500"/>
    <n v="63360"/>
    <n v="59616"/>
    <n v="3744"/>
    <n v="187.20000000000002"/>
    <n v="3556.8"/>
  </r>
  <r>
    <n v="41796"/>
    <x v="4"/>
    <x v="2"/>
    <x v="0"/>
    <x v="0"/>
    <n v="10"/>
    <n v="2196"/>
    <n v="2340"/>
    <n v="34578"/>
    <n v="36720"/>
    <n v="23400"/>
    <n v="21960"/>
    <n v="1440"/>
    <n v="72"/>
    <n v="1368"/>
  </r>
  <r>
    <n v="41797"/>
    <x v="8"/>
    <x v="4"/>
    <x v="2"/>
    <x v="0"/>
    <n v="3"/>
    <n v="4482"/>
    <n v="4770"/>
    <n v="55692"/>
    <n v="59220"/>
    <n v="14310"/>
    <n v="13446"/>
    <n v="864"/>
    <n v="43.2"/>
    <n v="820.8"/>
  </r>
  <r>
    <n v="41797"/>
    <x v="7"/>
    <x v="4"/>
    <x v="7"/>
    <x v="0"/>
    <n v="1"/>
    <n v="5148"/>
    <n v="5490"/>
    <n v="31824"/>
    <n v="33840"/>
    <n v="5490"/>
    <n v="5148"/>
    <n v="342"/>
    <n v="17.100000000000001"/>
    <n v="324.89999999999998"/>
  </r>
  <r>
    <n v="41797"/>
    <x v="4"/>
    <x v="2"/>
    <x v="1"/>
    <x v="1"/>
    <n v="13"/>
    <n v="3978"/>
    <n v="4230"/>
    <n v="78804"/>
    <n v="85140"/>
    <n v="54990"/>
    <n v="51714"/>
    <n v="3276"/>
    <n v="163.80000000000001"/>
    <n v="3112.2"/>
  </r>
  <r>
    <n v="41797"/>
    <x v="6"/>
    <x v="2"/>
    <x v="4"/>
    <x v="0"/>
    <n v="15"/>
    <n v="2106"/>
    <n v="2250"/>
    <n v="76050"/>
    <n v="81000"/>
    <n v="33750"/>
    <n v="31590"/>
    <n v="2160"/>
    <n v="108"/>
    <n v="2052"/>
  </r>
  <r>
    <n v="41798"/>
    <x v="2"/>
    <x v="1"/>
    <x v="10"/>
    <x v="0"/>
    <n v="5"/>
    <n v="3978"/>
    <n v="4230"/>
    <n v="112050"/>
    <n v="119250"/>
    <n v="21150"/>
    <n v="19890"/>
    <n v="1260"/>
    <n v="63"/>
    <n v="1197"/>
  </r>
  <r>
    <n v="41798"/>
    <x v="1"/>
    <x v="0"/>
    <x v="12"/>
    <x v="0"/>
    <n v="25"/>
    <n v="2034"/>
    <n v="2160"/>
    <n v="33534"/>
    <n v="35640"/>
    <n v="54000"/>
    <n v="50850"/>
    <n v="3150"/>
    <n v="157.5"/>
    <n v="2992.5"/>
  </r>
  <r>
    <n v="41801"/>
    <x v="2"/>
    <x v="1"/>
    <x v="9"/>
    <x v="0"/>
    <n v="14"/>
    <n v="3978"/>
    <n v="4230"/>
    <n v="2106"/>
    <n v="2250"/>
    <n v="59220"/>
    <n v="55692"/>
    <n v="3528"/>
    <n v="176.4"/>
    <n v="3351.6"/>
  </r>
  <r>
    <n v="41801"/>
    <x v="4"/>
    <x v="2"/>
    <x v="16"/>
    <x v="0"/>
    <n v="11"/>
    <n v="2034"/>
    <n v="2160"/>
    <n v="77832"/>
    <n v="82800"/>
    <n v="23760"/>
    <n v="22374"/>
    <n v="1386"/>
    <n v="69.3"/>
    <n v="1316.7"/>
  </r>
  <r>
    <n v="41802"/>
    <x v="9"/>
    <x v="3"/>
    <x v="13"/>
    <x v="1"/>
    <n v="8"/>
    <n v="2952"/>
    <n v="3150"/>
    <n v="62784"/>
    <n v="67680"/>
    <n v="25200"/>
    <n v="23616"/>
    <n v="1584"/>
    <n v="79.2"/>
    <n v="1504.8"/>
  </r>
  <r>
    <n v="41802"/>
    <x v="8"/>
    <x v="4"/>
    <x v="15"/>
    <x v="1"/>
    <n v="1"/>
    <n v="3546"/>
    <n v="3780"/>
    <n v="60048"/>
    <n v="64800"/>
    <n v="3780"/>
    <n v="3546"/>
    <n v="234"/>
    <n v="11.700000000000001"/>
    <n v="222.3"/>
  </r>
  <r>
    <n v="41802"/>
    <x v="1"/>
    <x v="0"/>
    <x v="13"/>
    <x v="1"/>
    <n v="24"/>
    <n v="3546"/>
    <n v="3780"/>
    <n v="74556"/>
    <n v="80370"/>
    <n v="90720"/>
    <n v="85104"/>
    <n v="5616"/>
    <n v="280.8"/>
    <n v="5335.2"/>
  </r>
  <r>
    <n v="41803"/>
    <x v="8"/>
    <x v="4"/>
    <x v="14"/>
    <x v="0"/>
    <n v="15"/>
    <n v="3978"/>
    <n v="4230"/>
    <n v="2952"/>
    <n v="3150"/>
    <n v="63450"/>
    <n v="59670"/>
    <n v="3780"/>
    <n v="189"/>
    <n v="3591"/>
  </r>
  <r>
    <n v="41803"/>
    <x v="3"/>
    <x v="1"/>
    <x v="5"/>
    <x v="0"/>
    <n v="20"/>
    <n v="3546"/>
    <n v="3780"/>
    <n v="145800"/>
    <n v="155250"/>
    <n v="75600"/>
    <n v="70920"/>
    <n v="4680"/>
    <n v="234"/>
    <n v="4446"/>
  </r>
  <r>
    <n v="41804"/>
    <x v="9"/>
    <x v="3"/>
    <x v="16"/>
    <x v="0"/>
    <n v="1"/>
    <n v="5148"/>
    <n v="5490"/>
    <n v="71064"/>
    <n v="75600"/>
    <n v="5490"/>
    <n v="5148"/>
    <n v="342"/>
    <n v="17.100000000000001"/>
    <n v="324.89999999999998"/>
  </r>
  <r>
    <n v="41805"/>
    <x v="3"/>
    <x v="1"/>
    <x v="10"/>
    <x v="0"/>
    <n v="5"/>
    <n v="2196"/>
    <n v="2340"/>
    <n v="67230"/>
    <n v="71550"/>
    <n v="11700"/>
    <n v="10980"/>
    <n v="720"/>
    <n v="36"/>
    <n v="684"/>
  </r>
  <r>
    <n v="41805"/>
    <x v="2"/>
    <x v="1"/>
    <x v="2"/>
    <x v="0"/>
    <n v="2"/>
    <n v="3924"/>
    <n v="4230"/>
    <n v="67626"/>
    <n v="71910"/>
    <n v="8460"/>
    <n v="7848"/>
    <n v="612"/>
    <n v="30.6"/>
    <n v="581.4"/>
  </r>
  <r>
    <n v="41805"/>
    <x v="2"/>
    <x v="1"/>
    <x v="2"/>
    <x v="0"/>
    <n v="15"/>
    <n v="3978"/>
    <n v="4230"/>
    <n v="99450"/>
    <n v="105750"/>
    <n v="63450"/>
    <n v="59670"/>
    <n v="3780"/>
    <n v="189"/>
    <n v="3591"/>
  </r>
  <r>
    <n v="41805"/>
    <x v="2"/>
    <x v="1"/>
    <x v="15"/>
    <x v="1"/>
    <n v="24"/>
    <n v="2106"/>
    <n v="2250"/>
    <n v="7506"/>
    <n v="8100"/>
    <n v="54000"/>
    <n v="50544"/>
    <n v="3456"/>
    <n v="172.8"/>
    <n v="3283.2"/>
  </r>
  <r>
    <n v="41805"/>
    <x v="6"/>
    <x v="2"/>
    <x v="1"/>
    <x v="1"/>
    <n v="23"/>
    <n v="5148"/>
    <n v="5490"/>
    <n v="53730"/>
    <n v="58050"/>
    <n v="126270"/>
    <n v="118404"/>
    <n v="7866"/>
    <n v="393.3"/>
    <n v="7472.7"/>
  </r>
  <r>
    <n v="41806"/>
    <x v="6"/>
    <x v="2"/>
    <x v="8"/>
    <x v="0"/>
    <n v="20"/>
    <n v="3546"/>
    <n v="3780"/>
    <n v="61776"/>
    <n v="65880"/>
    <n v="75600"/>
    <n v="70920"/>
    <n v="4680"/>
    <n v="234"/>
    <n v="4446"/>
  </r>
  <r>
    <n v="41806"/>
    <x v="9"/>
    <x v="3"/>
    <x v="0"/>
    <x v="0"/>
    <n v="23"/>
    <n v="3546"/>
    <n v="3780"/>
    <n v="18306"/>
    <n v="19440"/>
    <n v="86940"/>
    <n v="81558"/>
    <n v="5382"/>
    <n v="269.10000000000002"/>
    <n v="5112.8999999999996"/>
  </r>
  <r>
    <n v="41806"/>
    <x v="8"/>
    <x v="4"/>
    <x v="3"/>
    <x v="0"/>
    <n v="22"/>
    <n v="5148"/>
    <n v="5490"/>
    <n v="21960"/>
    <n v="23400"/>
    <n v="120780"/>
    <n v="113256"/>
    <n v="7524"/>
    <n v="376.20000000000005"/>
    <n v="7147.8"/>
  </r>
  <r>
    <n v="41806"/>
    <x v="5"/>
    <x v="3"/>
    <x v="8"/>
    <x v="0"/>
    <n v="10"/>
    <n v="3384"/>
    <n v="3600"/>
    <n v="108108"/>
    <n v="115290"/>
    <n v="36000"/>
    <n v="33840"/>
    <n v="2160"/>
    <n v="108"/>
    <n v="2052"/>
  </r>
  <r>
    <n v="41806"/>
    <x v="2"/>
    <x v="1"/>
    <x v="4"/>
    <x v="0"/>
    <n v="5"/>
    <n v="3042"/>
    <n v="3240"/>
    <n v="18252"/>
    <n v="19440"/>
    <n v="16200"/>
    <n v="15210"/>
    <n v="990"/>
    <n v="49.5"/>
    <n v="940.5"/>
  </r>
  <r>
    <n v="41806"/>
    <x v="3"/>
    <x v="1"/>
    <x v="13"/>
    <x v="1"/>
    <n v="12"/>
    <n v="3978"/>
    <n v="4230"/>
    <n v="35316"/>
    <n v="38070"/>
    <n v="50760"/>
    <n v="47736"/>
    <n v="3024"/>
    <n v="151.20000000000002"/>
    <n v="2872.8"/>
  </r>
  <r>
    <n v="41806"/>
    <x v="3"/>
    <x v="1"/>
    <x v="0"/>
    <x v="0"/>
    <n v="19"/>
    <n v="3978"/>
    <n v="4230"/>
    <n v="46782"/>
    <n v="49680"/>
    <n v="80370"/>
    <n v="75582"/>
    <n v="4788"/>
    <n v="239.4"/>
    <n v="4548.6000000000004"/>
  </r>
  <r>
    <n v="41806"/>
    <x v="0"/>
    <x v="0"/>
    <x v="5"/>
    <x v="0"/>
    <n v="18"/>
    <n v="3924"/>
    <n v="4230"/>
    <n v="17496"/>
    <n v="18630"/>
    <n v="76140"/>
    <n v="70632"/>
    <n v="5508"/>
    <n v="275.40000000000003"/>
    <n v="5232.6000000000004"/>
  </r>
  <r>
    <n v="41806"/>
    <x v="7"/>
    <x v="4"/>
    <x v="9"/>
    <x v="0"/>
    <n v="1"/>
    <n v="2952"/>
    <n v="3150"/>
    <n v="25272"/>
    <n v="27000"/>
    <n v="3150"/>
    <n v="2952"/>
    <n v="198"/>
    <n v="9.9"/>
    <n v="188.1"/>
  </r>
  <r>
    <n v="41806"/>
    <x v="8"/>
    <x v="4"/>
    <x v="16"/>
    <x v="0"/>
    <n v="15"/>
    <n v="3042"/>
    <n v="3240"/>
    <n v="40608"/>
    <n v="43200"/>
    <n v="48600"/>
    <n v="45630"/>
    <n v="2970"/>
    <n v="148.5"/>
    <n v="2821.5"/>
  </r>
  <r>
    <n v="41807"/>
    <x v="1"/>
    <x v="0"/>
    <x v="6"/>
    <x v="0"/>
    <n v="4"/>
    <n v="3978"/>
    <n v="4230"/>
    <n v="56736"/>
    <n v="60480"/>
    <n v="16920"/>
    <n v="15912"/>
    <n v="1008"/>
    <n v="50.400000000000006"/>
    <n v="957.6"/>
  </r>
  <r>
    <n v="41807"/>
    <x v="2"/>
    <x v="1"/>
    <x v="2"/>
    <x v="0"/>
    <n v="16"/>
    <n v="2106"/>
    <n v="2250"/>
    <n v="75582"/>
    <n v="80370"/>
    <n v="36000"/>
    <n v="33696"/>
    <n v="2304"/>
    <n v="115.2"/>
    <n v="2188.8000000000002"/>
  </r>
  <r>
    <n v="41808"/>
    <x v="4"/>
    <x v="2"/>
    <x v="14"/>
    <x v="0"/>
    <n v="10"/>
    <n v="2034"/>
    <n v="2160"/>
    <n v="41328"/>
    <n v="44100"/>
    <n v="21600"/>
    <n v="20340"/>
    <n v="1260"/>
    <n v="63"/>
    <n v="1197"/>
  </r>
  <r>
    <n v="41808"/>
    <x v="6"/>
    <x v="2"/>
    <x v="1"/>
    <x v="1"/>
    <n v="21"/>
    <n v="4482"/>
    <n v="4770"/>
    <n v="60894"/>
    <n v="65790"/>
    <n v="100170"/>
    <n v="94122"/>
    <n v="6048"/>
    <n v="302.40000000000003"/>
    <n v="5745.6"/>
  </r>
  <r>
    <n v="41808"/>
    <x v="8"/>
    <x v="4"/>
    <x v="16"/>
    <x v="0"/>
    <n v="7"/>
    <n v="3726"/>
    <n v="3960"/>
    <n v="71064"/>
    <n v="75600"/>
    <n v="27720"/>
    <n v="26082"/>
    <n v="1638"/>
    <n v="81.900000000000006"/>
    <n v="1556.1"/>
  </r>
  <r>
    <n v="41808"/>
    <x v="5"/>
    <x v="3"/>
    <x v="3"/>
    <x v="0"/>
    <n v="22"/>
    <n v="2952"/>
    <n v="3150"/>
    <n v="37332"/>
    <n v="39780"/>
    <n v="69300"/>
    <n v="64944"/>
    <n v="4356"/>
    <n v="217.8"/>
    <n v="4138.2"/>
  </r>
  <r>
    <n v="41809"/>
    <x v="1"/>
    <x v="0"/>
    <x v="4"/>
    <x v="0"/>
    <n v="15"/>
    <n v="3384"/>
    <n v="3600"/>
    <n v="42588"/>
    <n v="45360"/>
    <n v="54000"/>
    <n v="50760"/>
    <n v="3240"/>
    <n v="162"/>
    <n v="3078"/>
  </r>
  <r>
    <n v="41809"/>
    <x v="6"/>
    <x v="2"/>
    <x v="7"/>
    <x v="0"/>
    <n v="7"/>
    <n v="3546"/>
    <n v="3780"/>
    <n v="87516"/>
    <n v="93060"/>
    <n v="26460"/>
    <n v="24822"/>
    <n v="1638"/>
    <n v="81.900000000000006"/>
    <n v="1556.1"/>
  </r>
  <r>
    <n v="41809"/>
    <x v="0"/>
    <x v="0"/>
    <x v="11"/>
    <x v="0"/>
    <n v="17"/>
    <n v="5148"/>
    <n v="5490"/>
    <n v="70920"/>
    <n v="75600"/>
    <n v="93330"/>
    <n v="87516"/>
    <n v="5814"/>
    <n v="290.7"/>
    <n v="5523.3"/>
  </r>
  <r>
    <n v="41809"/>
    <x v="1"/>
    <x v="0"/>
    <x v="1"/>
    <x v="1"/>
    <n v="20"/>
    <n v="2034"/>
    <n v="2160"/>
    <n v="53730"/>
    <n v="58050"/>
    <n v="43200"/>
    <n v="40680"/>
    <n v="2520"/>
    <n v="126"/>
    <n v="2394"/>
  </r>
  <r>
    <n v="41809"/>
    <x v="6"/>
    <x v="2"/>
    <x v="14"/>
    <x v="0"/>
    <n v="5"/>
    <n v="2196"/>
    <n v="2340"/>
    <n v="8856"/>
    <n v="9450"/>
    <n v="11700"/>
    <n v="10980"/>
    <n v="720"/>
    <n v="36"/>
    <n v="684"/>
  </r>
  <r>
    <n v="41810"/>
    <x v="3"/>
    <x v="1"/>
    <x v="5"/>
    <x v="0"/>
    <n v="14"/>
    <n v="3546"/>
    <n v="3780"/>
    <n v="52488"/>
    <n v="55890"/>
    <n v="52920"/>
    <n v="49644"/>
    <n v="3276"/>
    <n v="163.80000000000001"/>
    <n v="3112.2"/>
  </r>
  <r>
    <n v="41810"/>
    <x v="1"/>
    <x v="0"/>
    <x v="15"/>
    <x v="1"/>
    <n v="6"/>
    <n v="3546"/>
    <n v="3780"/>
    <n v="112590"/>
    <n v="121500"/>
    <n v="22680"/>
    <n v="21276"/>
    <n v="1404"/>
    <n v="70.2"/>
    <n v="1333.8"/>
  </r>
  <r>
    <n v="41810"/>
    <x v="8"/>
    <x v="4"/>
    <x v="4"/>
    <x v="0"/>
    <n v="22"/>
    <n v="7506"/>
    <n v="8100"/>
    <n v="60840"/>
    <n v="64800"/>
    <n v="178200"/>
    <n v="165132"/>
    <n v="13068"/>
    <n v="653.40000000000009"/>
    <n v="12414.6"/>
  </r>
  <r>
    <n v="41811"/>
    <x v="8"/>
    <x v="4"/>
    <x v="12"/>
    <x v="0"/>
    <n v="6"/>
    <n v="3924"/>
    <n v="4230"/>
    <n v="44712"/>
    <n v="47520"/>
    <n v="25380"/>
    <n v="23544"/>
    <n v="1836"/>
    <n v="91.800000000000011"/>
    <n v="1744.2"/>
  </r>
  <r>
    <n v="41811"/>
    <x v="3"/>
    <x v="1"/>
    <x v="15"/>
    <x v="1"/>
    <n v="6"/>
    <n v="4482"/>
    <n v="4770"/>
    <n v="97578"/>
    <n v="105300"/>
    <n v="28620"/>
    <n v="26892"/>
    <n v="1728"/>
    <n v="86.4"/>
    <n v="1641.6"/>
  </r>
  <r>
    <n v="41812"/>
    <x v="1"/>
    <x v="0"/>
    <x v="8"/>
    <x v="0"/>
    <n v="2"/>
    <n v="3546"/>
    <n v="3780"/>
    <n v="66924"/>
    <n v="71370"/>
    <n v="7560"/>
    <n v="7092"/>
    <n v="468"/>
    <n v="23.400000000000002"/>
    <n v="444.6"/>
  </r>
  <r>
    <n v="41812"/>
    <x v="9"/>
    <x v="3"/>
    <x v="11"/>
    <x v="0"/>
    <n v="24"/>
    <n v="3726"/>
    <n v="3960"/>
    <n v="17730"/>
    <n v="18900"/>
    <n v="95040"/>
    <n v="89424"/>
    <n v="5616"/>
    <n v="280.8"/>
    <n v="5335.2"/>
  </r>
  <r>
    <n v="41812"/>
    <x v="4"/>
    <x v="2"/>
    <x v="1"/>
    <x v="1"/>
    <n v="11"/>
    <n v="2106"/>
    <n v="2250"/>
    <n v="21492"/>
    <n v="23220"/>
    <n v="24750"/>
    <n v="23166"/>
    <n v="1584"/>
    <n v="79.2"/>
    <n v="1504.8"/>
  </r>
  <r>
    <n v="41812"/>
    <x v="4"/>
    <x v="2"/>
    <x v="5"/>
    <x v="0"/>
    <n v="10"/>
    <n v="3546"/>
    <n v="3780"/>
    <n v="5832"/>
    <n v="6210"/>
    <n v="37800"/>
    <n v="35460"/>
    <n v="2340"/>
    <n v="117"/>
    <n v="2223"/>
  </r>
  <r>
    <n v="41812"/>
    <x v="2"/>
    <x v="1"/>
    <x v="7"/>
    <x v="0"/>
    <n v="7"/>
    <n v="3384"/>
    <n v="3600"/>
    <n v="27846"/>
    <n v="29610"/>
    <n v="25200"/>
    <n v="23688"/>
    <n v="1512"/>
    <n v="75.600000000000009"/>
    <n v="1436.4"/>
  </r>
  <r>
    <n v="41812"/>
    <x v="1"/>
    <x v="0"/>
    <x v="13"/>
    <x v="1"/>
    <n v="22"/>
    <n v="2106"/>
    <n v="2250"/>
    <n v="7848"/>
    <n v="8460"/>
    <n v="49500"/>
    <n v="46332"/>
    <n v="3168"/>
    <n v="158.4"/>
    <n v="3009.6"/>
  </r>
  <r>
    <n v="41814"/>
    <x v="5"/>
    <x v="3"/>
    <x v="10"/>
    <x v="0"/>
    <n v="7"/>
    <n v="3924"/>
    <n v="4230"/>
    <n v="22410"/>
    <n v="23850"/>
    <n v="29610"/>
    <n v="27468"/>
    <n v="2142"/>
    <n v="107.10000000000001"/>
    <n v="2034.9"/>
  </r>
  <r>
    <n v="41814"/>
    <x v="1"/>
    <x v="0"/>
    <x v="16"/>
    <x v="0"/>
    <n v="18"/>
    <n v="3582"/>
    <n v="3870"/>
    <n v="71064"/>
    <n v="75600"/>
    <n v="69660"/>
    <n v="64476"/>
    <n v="5184"/>
    <n v="259.2"/>
    <n v="4924.8"/>
  </r>
  <r>
    <n v="41815"/>
    <x v="0"/>
    <x v="0"/>
    <x v="4"/>
    <x v="0"/>
    <n v="12"/>
    <n v="3582"/>
    <n v="3870"/>
    <n v="24336"/>
    <n v="25920"/>
    <n v="46440"/>
    <n v="42984"/>
    <n v="3456"/>
    <n v="172.8"/>
    <n v="3283.2"/>
  </r>
  <r>
    <n v="41815"/>
    <x v="4"/>
    <x v="2"/>
    <x v="11"/>
    <x v="0"/>
    <n v="19"/>
    <n v="3726"/>
    <n v="3960"/>
    <n v="74466"/>
    <n v="79380"/>
    <n v="75240"/>
    <n v="70794"/>
    <n v="4446"/>
    <n v="222.3"/>
    <n v="4223.7"/>
  </r>
  <r>
    <n v="41815"/>
    <x v="4"/>
    <x v="2"/>
    <x v="15"/>
    <x v="1"/>
    <n v="23"/>
    <n v="3582"/>
    <n v="3870"/>
    <n v="172638"/>
    <n v="186300"/>
    <n v="89010"/>
    <n v="82386"/>
    <n v="6624"/>
    <n v="331.20000000000005"/>
    <n v="6292.8"/>
  </r>
  <r>
    <n v="41815"/>
    <x v="3"/>
    <x v="1"/>
    <x v="5"/>
    <x v="0"/>
    <n v="3"/>
    <n v="2952"/>
    <n v="3150"/>
    <n v="81648"/>
    <n v="86940"/>
    <n v="9450"/>
    <n v="8856"/>
    <n v="594"/>
    <n v="29.700000000000003"/>
    <n v="564.29999999999995"/>
  </r>
  <r>
    <n v="41815"/>
    <x v="9"/>
    <x v="3"/>
    <x v="6"/>
    <x v="0"/>
    <n v="24"/>
    <n v="3978"/>
    <n v="4230"/>
    <n v="35460"/>
    <n v="37800"/>
    <n v="101520"/>
    <n v="95472"/>
    <n v="6048"/>
    <n v="302.40000000000003"/>
    <n v="5745.6"/>
  </r>
  <r>
    <n v="41815"/>
    <x v="6"/>
    <x v="2"/>
    <x v="0"/>
    <x v="0"/>
    <n v="25"/>
    <n v="2034"/>
    <n v="2160"/>
    <n v="40680"/>
    <n v="43200"/>
    <n v="54000"/>
    <n v="50850"/>
    <n v="3150"/>
    <n v="157.5"/>
    <n v="2992.5"/>
  </r>
  <r>
    <n v="41816"/>
    <x v="6"/>
    <x v="2"/>
    <x v="8"/>
    <x v="0"/>
    <n v="5"/>
    <n v="3924"/>
    <n v="4230"/>
    <n v="82368"/>
    <n v="87840"/>
    <n v="21150"/>
    <n v="19620"/>
    <n v="1530"/>
    <n v="76.5"/>
    <n v="1453.5"/>
  </r>
  <r>
    <n v="41817"/>
    <x v="5"/>
    <x v="3"/>
    <x v="0"/>
    <x v="0"/>
    <n v="2"/>
    <n v="5832"/>
    <n v="6210"/>
    <n v="18306"/>
    <n v="19440"/>
    <n v="12420"/>
    <n v="11664"/>
    <n v="756"/>
    <n v="37.800000000000004"/>
    <n v="718.2"/>
  </r>
  <r>
    <n v="41817"/>
    <x v="5"/>
    <x v="3"/>
    <x v="10"/>
    <x v="0"/>
    <n v="14"/>
    <n v="3546"/>
    <n v="3780"/>
    <n v="40338"/>
    <n v="42930"/>
    <n v="52920"/>
    <n v="49644"/>
    <n v="3276"/>
    <n v="163.80000000000001"/>
    <n v="3112.2"/>
  </r>
  <r>
    <n v="41817"/>
    <x v="1"/>
    <x v="0"/>
    <x v="5"/>
    <x v="0"/>
    <n v="6"/>
    <n v="2034"/>
    <n v="2160"/>
    <n v="139968"/>
    <n v="149040"/>
    <n v="12960"/>
    <n v="12204"/>
    <n v="756"/>
    <n v="37.800000000000004"/>
    <n v="718.2"/>
  </r>
  <r>
    <n v="41818"/>
    <x v="7"/>
    <x v="4"/>
    <x v="11"/>
    <x v="0"/>
    <n v="13"/>
    <n v="2034"/>
    <n v="2160"/>
    <n v="81558"/>
    <n v="86940"/>
    <n v="28080"/>
    <n v="26442"/>
    <n v="1638"/>
    <n v="81.900000000000006"/>
    <n v="1556.1"/>
  </r>
  <r>
    <n v="41818"/>
    <x v="1"/>
    <x v="0"/>
    <x v="14"/>
    <x v="0"/>
    <n v="4"/>
    <n v="3042"/>
    <n v="3240"/>
    <n v="2952"/>
    <n v="3150"/>
    <n v="12960"/>
    <n v="12168"/>
    <n v="792"/>
    <n v="39.6"/>
    <n v="752.4"/>
  </r>
  <r>
    <n v="41818"/>
    <x v="2"/>
    <x v="1"/>
    <x v="13"/>
    <x v="1"/>
    <n v="21"/>
    <n v="3042"/>
    <n v="3240"/>
    <n v="90252"/>
    <n v="97290"/>
    <n v="68040"/>
    <n v="63882"/>
    <n v="4158"/>
    <n v="207.9"/>
    <n v="3950.1"/>
  </r>
  <r>
    <n v="41818"/>
    <x v="6"/>
    <x v="2"/>
    <x v="16"/>
    <x v="0"/>
    <n v="16"/>
    <n v="3726"/>
    <n v="3960"/>
    <n v="77832"/>
    <n v="82800"/>
    <n v="63360"/>
    <n v="59616"/>
    <n v="3744"/>
    <n v="187.20000000000002"/>
    <n v="3556.8"/>
  </r>
  <r>
    <n v="41818"/>
    <x v="9"/>
    <x v="3"/>
    <x v="10"/>
    <x v="0"/>
    <n v="10"/>
    <n v="2196"/>
    <n v="2340"/>
    <n v="62748"/>
    <n v="66780"/>
    <n v="23400"/>
    <n v="21960"/>
    <n v="1440"/>
    <n v="72"/>
    <n v="1368"/>
  </r>
  <r>
    <n v="41819"/>
    <x v="7"/>
    <x v="4"/>
    <x v="14"/>
    <x v="0"/>
    <n v="3"/>
    <n v="4482"/>
    <n v="4770"/>
    <n v="32472"/>
    <n v="34650"/>
    <n v="14310"/>
    <n v="13446"/>
    <n v="864"/>
    <n v="43.2"/>
    <n v="820.8"/>
  </r>
  <r>
    <n v="41819"/>
    <x v="1"/>
    <x v="0"/>
    <x v="8"/>
    <x v="0"/>
    <n v="1"/>
    <n v="5148"/>
    <n v="5490"/>
    <n v="10296"/>
    <n v="10980"/>
    <n v="5490"/>
    <n v="5148"/>
    <n v="342"/>
    <n v="17.100000000000001"/>
    <n v="324.89999999999998"/>
  </r>
  <r>
    <n v="41819"/>
    <x v="1"/>
    <x v="0"/>
    <x v="10"/>
    <x v="0"/>
    <n v="13"/>
    <n v="3978"/>
    <n v="4230"/>
    <n v="26892"/>
    <n v="28620"/>
    <n v="54990"/>
    <n v="51714"/>
    <n v="3276"/>
    <n v="163.80000000000001"/>
    <n v="3112.2"/>
  </r>
  <r>
    <n v="41819"/>
    <x v="7"/>
    <x v="4"/>
    <x v="1"/>
    <x v="1"/>
    <n v="15"/>
    <n v="2106"/>
    <n v="2250"/>
    <n v="32238"/>
    <n v="34830"/>
    <n v="33750"/>
    <n v="31590"/>
    <n v="2160"/>
    <n v="108"/>
    <n v="2052"/>
  </r>
  <r>
    <n v="41819"/>
    <x v="9"/>
    <x v="3"/>
    <x v="6"/>
    <x v="0"/>
    <n v="5"/>
    <n v="3978"/>
    <n v="4230"/>
    <n v="74466"/>
    <n v="79380"/>
    <n v="21150"/>
    <n v="19890"/>
    <n v="1260"/>
    <n v="63"/>
    <n v="1197"/>
  </r>
  <r>
    <n v="41820"/>
    <x v="0"/>
    <x v="0"/>
    <x v="4"/>
    <x v="0"/>
    <n v="25"/>
    <n v="2034"/>
    <n v="2160"/>
    <n v="15210"/>
    <n v="16200"/>
    <n v="54000"/>
    <n v="50850"/>
    <n v="3150"/>
    <n v="157.5"/>
    <n v="2992.5"/>
  </r>
  <r>
    <n v="41820"/>
    <x v="2"/>
    <x v="1"/>
    <x v="1"/>
    <x v="1"/>
    <n v="8"/>
    <n v="2034"/>
    <n v="2160"/>
    <n v="46566"/>
    <n v="50310"/>
    <n v="17280"/>
    <n v="16272"/>
    <n v="1008"/>
    <n v="50.400000000000006"/>
    <n v="957.6"/>
  </r>
  <r>
    <n v="41820"/>
    <x v="4"/>
    <x v="2"/>
    <x v="16"/>
    <x v="0"/>
    <n v="21"/>
    <n v="3582"/>
    <n v="3870"/>
    <n v="43992"/>
    <n v="46800"/>
    <n v="81270"/>
    <n v="75222"/>
    <n v="6048"/>
    <n v="302.40000000000003"/>
    <n v="5745.6"/>
  </r>
  <r>
    <n v="41821"/>
    <x v="2"/>
    <x v="1"/>
    <x v="14"/>
    <x v="0"/>
    <n v="16"/>
    <n v="3978"/>
    <n v="4230"/>
    <n v="8856"/>
    <n v="9450"/>
    <n v="67680"/>
    <n v="63648"/>
    <n v="4032"/>
    <n v="201.60000000000002"/>
    <n v="3830.4"/>
  </r>
  <r>
    <n v="41821"/>
    <x v="5"/>
    <x v="3"/>
    <x v="4"/>
    <x v="0"/>
    <n v="23"/>
    <n v="2196"/>
    <n v="2340"/>
    <n v="60840"/>
    <n v="64800"/>
    <n v="53820"/>
    <n v="50508"/>
    <n v="3312"/>
    <n v="165.60000000000002"/>
    <n v="3146.4"/>
  </r>
  <r>
    <n v="41821"/>
    <x v="1"/>
    <x v="0"/>
    <x v="3"/>
    <x v="0"/>
    <n v="22"/>
    <n v="3978"/>
    <n v="4230"/>
    <n v="41724"/>
    <n v="44460"/>
    <n v="93060"/>
    <n v="87516"/>
    <n v="5544"/>
    <n v="277.2"/>
    <n v="5266.8"/>
  </r>
  <r>
    <n v="41821"/>
    <x v="5"/>
    <x v="3"/>
    <x v="2"/>
    <x v="0"/>
    <n v="13"/>
    <n v="3978"/>
    <n v="4230"/>
    <n v="11934"/>
    <n v="12690"/>
    <n v="54990"/>
    <n v="51714"/>
    <n v="3276"/>
    <n v="163.80000000000001"/>
    <n v="3112.2"/>
  </r>
  <r>
    <n v="41821"/>
    <x v="1"/>
    <x v="0"/>
    <x v="11"/>
    <x v="0"/>
    <n v="27"/>
    <n v="3042"/>
    <n v="3240"/>
    <n v="78012"/>
    <n v="83160"/>
    <n v="87480"/>
    <n v="82134"/>
    <n v="5346"/>
    <n v="267.3"/>
    <n v="5078.7"/>
  </r>
  <r>
    <n v="41822"/>
    <x v="0"/>
    <x v="0"/>
    <x v="3"/>
    <x v="0"/>
    <n v="27"/>
    <n v="3978"/>
    <n v="4230"/>
    <n v="2196"/>
    <n v="2340"/>
    <n v="114210"/>
    <n v="107406"/>
    <n v="6804"/>
    <n v="340.20000000000005"/>
    <n v="6463.8"/>
  </r>
  <r>
    <n v="41822"/>
    <x v="4"/>
    <x v="2"/>
    <x v="11"/>
    <x v="0"/>
    <n v="27"/>
    <n v="3978"/>
    <n v="4230"/>
    <n v="63828"/>
    <n v="68040"/>
    <n v="114210"/>
    <n v="107406"/>
    <n v="6804"/>
    <n v="340.20000000000005"/>
    <n v="6463.8"/>
  </r>
  <r>
    <n v="41822"/>
    <x v="8"/>
    <x v="4"/>
    <x v="1"/>
    <x v="1"/>
    <n v="27"/>
    <n v="5832"/>
    <n v="6210"/>
    <n v="32238"/>
    <n v="34830"/>
    <n v="167670"/>
    <n v="157464"/>
    <n v="10206"/>
    <n v="510.3"/>
    <n v="9695.7000000000007"/>
  </r>
  <r>
    <n v="41822"/>
    <x v="2"/>
    <x v="1"/>
    <x v="15"/>
    <x v="1"/>
    <n v="27"/>
    <n v="2196"/>
    <n v="2340"/>
    <n v="15012"/>
    <n v="16200"/>
    <n v="63180"/>
    <n v="59292"/>
    <n v="3888"/>
    <n v="194.4"/>
    <n v="3693.6"/>
  </r>
  <r>
    <n v="41822"/>
    <x v="5"/>
    <x v="3"/>
    <x v="14"/>
    <x v="0"/>
    <n v="27"/>
    <n v="3546"/>
    <n v="3780"/>
    <n v="50184"/>
    <n v="53550"/>
    <n v="102060"/>
    <n v="95742"/>
    <n v="6318"/>
    <n v="315.90000000000003"/>
    <n v="6002.1"/>
  </r>
  <r>
    <n v="41823"/>
    <x v="8"/>
    <x v="4"/>
    <x v="5"/>
    <x v="0"/>
    <n v="12"/>
    <n v="3582"/>
    <n v="3870"/>
    <n v="64152"/>
    <n v="68310"/>
    <n v="46440"/>
    <n v="42984"/>
    <n v="3456"/>
    <n v="172.8"/>
    <n v="3283.2"/>
  </r>
  <r>
    <n v="41823"/>
    <x v="5"/>
    <x v="3"/>
    <x v="7"/>
    <x v="0"/>
    <n v="18"/>
    <n v="3978"/>
    <n v="4230"/>
    <n v="67626"/>
    <n v="71910"/>
    <n v="76140"/>
    <n v="71604"/>
    <n v="4536"/>
    <n v="226.8"/>
    <n v="4309.2"/>
  </r>
  <r>
    <n v="41823"/>
    <x v="4"/>
    <x v="2"/>
    <x v="11"/>
    <x v="0"/>
    <n v="8"/>
    <n v="3978"/>
    <n v="4230"/>
    <n v="78012"/>
    <n v="83160"/>
    <n v="33840"/>
    <n v="31824"/>
    <n v="2016"/>
    <n v="100.80000000000001"/>
    <n v="1915.2"/>
  </r>
  <r>
    <n v="41824"/>
    <x v="8"/>
    <x v="4"/>
    <x v="6"/>
    <x v="0"/>
    <n v="21"/>
    <n v="2034"/>
    <n v="2160"/>
    <n v="31914"/>
    <n v="34020"/>
    <n v="45360"/>
    <n v="42714"/>
    <n v="2646"/>
    <n v="132.30000000000001"/>
    <n v="2513.6999999999998"/>
  </r>
  <r>
    <n v="41824"/>
    <x v="8"/>
    <x v="4"/>
    <x v="8"/>
    <x v="0"/>
    <n v="25"/>
    <n v="3042"/>
    <n v="3240"/>
    <n v="41184"/>
    <n v="43920"/>
    <n v="81000"/>
    <n v="76050"/>
    <n v="4950"/>
    <n v="247.5"/>
    <n v="4702.5"/>
  </r>
  <r>
    <n v="41824"/>
    <x v="9"/>
    <x v="3"/>
    <x v="4"/>
    <x v="0"/>
    <n v="12"/>
    <n v="5148"/>
    <n v="5490"/>
    <n v="3042"/>
    <n v="3240"/>
    <n v="65880"/>
    <n v="61776"/>
    <n v="4104"/>
    <n v="205.20000000000002"/>
    <n v="3898.8"/>
  </r>
  <r>
    <n v="41824"/>
    <x v="0"/>
    <x v="0"/>
    <x v="13"/>
    <x v="1"/>
    <n v="9"/>
    <n v="2106"/>
    <n v="2250"/>
    <n v="90252"/>
    <n v="97290"/>
    <n v="20250"/>
    <n v="18954"/>
    <n v="1296"/>
    <n v="64.8"/>
    <n v="1231.2"/>
  </r>
  <r>
    <n v="41825"/>
    <x v="7"/>
    <x v="4"/>
    <x v="0"/>
    <x v="0"/>
    <n v="23"/>
    <n v="4482"/>
    <n v="4770"/>
    <n v="24408"/>
    <n v="25920"/>
    <n v="109710"/>
    <n v="103086"/>
    <n v="6624"/>
    <n v="331.20000000000005"/>
    <n v="6292.8"/>
  </r>
  <r>
    <n v="41825"/>
    <x v="7"/>
    <x v="4"/>
    <x v="11"/>
    <x v="0"/>
    <n v="23"/>
    <n v="3546"/>
    <n v="3780"/>
    <n v="24822"/>
    <n v="26460"/>
    <n v="86940"/>
    <n v="81558"/>
    <n v="5382"/>
    <n v="269.10000000000002"/>
    <n v="5112.8999999999996"/>
  </r>
  <r>
    <n v="41825"/>
    <x v="4"/>
    <x v="2"/>
    <x v="0"/>
    <x v="0"/>
    <n v="20"/>
    <n v="4482"/>
    <n v="4770"/>
    <n v="40680"/>
    <n v="43200"/>
    <n v="95400"/>
    <n v="89640"/>
    <n v="5760"/>
    <n v="288"/>
    <n v="5472"/>
  </r>
  <r>
    <n v="41826"/>
    <x v="7"/>
    <x v="4"/>
    <x v="11"/>
    <x v="0"/>
    <n v="25"/>
    <n v="4482"/>
    <n v="4770"/>
    <n v="21276"/>
    <n v="22680"/>
    <n v="119250"/>
    <n v="112050"/>
    <n v="7200"/>
    <n v="360"/>
    <n v="6840"/>
  </r>
  <r>
    <n v="41828"/>
    <x v="6"/>
    <x v="2"/>
    <x v="0"/>
    <x v="0"/>
    <n v="4"/>
    <n v="2034"/>
    <n v="2160"/>
    <n v="10170"/>
    <n v="10800"/>
    <n v="8640"/>
    <n v="8136"/>
    <n v="504"/>
    <n v="25.200000000000003"/>
    <n v="478.8"/>
  </r>
  <r>
    <n v="41828"/>
    <x v="9"/>
    <x v="3"/>
    <x v="9"/>
    <x v="0"/>
    <n v="24"/>
    <n v="3978"/>
    <n v="4230"/>
    <n v="4212"/>
    <n v="4500"/>
    <n v="101520"/>
    <n v="95472"/>
    <n v="6048"/>
    <n v="302.40000000000003"/>
    <n v="5745.6"/>
  </r>
  <r>
    <n v="41828"/>
    <x v="2"/>
    <x v="1"/>
    <x v="15"/>
    <x v="1"/>
    <n v="24"/>
    <n v="5832"/>
    <n v="6210"/>
    <n v="60048"/>
    <n v="64800"/>
    <n v="149040"/>
    <n v="139968"/>
    <n v="9072"/>
    <n v="453.6"/>
    <n v="8618.4"/>
  </r>
  <r>
    <n v="41829"/>
    <x v="9"/>
    <x v="3"/>
    <x v="7"/>
    <x v="0"/>
    <n v="16"/>
    <n v="3978"/>
    <n v="4230"/>
    <n v="71604"/>
    <n v="76140"/>
    <n v="67680"/>
    <n v="63648"/>
    <n v="4032"/>
    <n v="201.60000000000002"/>
    <n v="3830.4"/>
  </r>
  <r>
    <n v="41830"/>
    <x v="3"/>
    <x v="1"/>
    <x v="9"/>
    <x v="0"/>
    <n v="6"/>
    <n v="3978"/>
    <n v="4230"/>
    <n v="4212"/>
    <n v="4500"/>
    <n v="25380"/>
    <n v="23868"/>
    <n v="1512"/>
    <n v="75.600000000000009"/>
    <n v="1436.4"/>
  </r>
  <r>
    <n v="41830"/>
    <x v="7"/>
    <x v="4"/>
    <x v="14"/>
    <x v="0"/>
    <n v="4"/>
    <n v="5148"/>
    <n v="5490"/>
    <n v="67896"/>
    <n v="72450"/>
    <n v="21960"/>
    <n v="20592"/>
    <n v="1368"/>
    <n v="68.400000000000006"/>
    <n v="1299.5999999999999"/>
  </r>
  <r>
    <n v="41831"/>
    <x v="5"/>
    <x v="3"/>
    <x v="15"/>
    <x v="1"/>
    <n v="24"/>
    <n v="5832"/>
    <n v="6210"/>
    <n v="60048"/>
    <n v="64800"/>
    <n v="149040"/>
    <n v="139968"/>
    <n v="9072"/>
    <n v="453.6"/>
    <n v="8618.4"/>
  </r>
  <r>
    <n v="41832"/>
    <x v="7"/>
    <x v="4"/>
    <x v="0"/>
    <x v="0"/>
    <n v="21"/>
    <n v="2034"/>
    <n v="2160"/>
    <n v="46782"/>
    <n v="49680"/>
    <n v="45360"/>
    <n v="42714"/>
    <n v="2646"/>
    <n v="132.30000000000001"/>
    <n v="2513.6999999999998"/>
  </r>
  <r>
    <n v="41832"/>
    <x v="8"/>
    <x v="4"/>
    <x v="16"/>
    <x v="0"/>
    <n v="13"/>
    <n v="5832"/>
    <n v="6210"/>
    <n v="81216"/>
    <n v="86400"/>
    <n v="80730"/>
    <n v="75816"/>
    <n v="4914"/>
    <n v="245.70000000000002"/>
    <n v="4668.3"/>
  </r>
  <r>
    <n v="41833"/>
    <x v="4"/>
    <x v="2"/>
    <x v="4"/>
    <x v="0"/>
    <n v="2"/>
    <n v="3546"/>
    <n v="3780"/>
    <n v="36504"/>
    <n v="38880"/>
    <n v="7560"/>
    <n v="7092"/>
    <n v="468"/>
    <n v="23.400000000000002"/>
    <n v="444.6"/>
  </r>
  <r>
    <n v="41833"/>
    <x v="9"/>
    <x v="3"/>
    <x v="1"/>
    <x v="1"/>
    <n v="20"/>
    <n v="3726"/>
    <n v="3960"/>
    <n v="46566"/>
    <n v="50310"/>
    <n v="79200"/>
    <n v="74520"/>
    <n v="4680"/>
    <n v="234"/>
    <n v="4446"/>
  </r>
  <r>
    <n v="41834"/>
    <x v="2"/>
    <x v="1"/>
    <x v="8"/>
    <x v="0"/>
    <n v="21"/>
    <n v="3978"/>
    <n v="4230"/>
    <n v="20592"/>
    <n v="21960"/>
    <n v="88830"/>
    <n v="83538"/>
    <n v="5292"/>
    <n v="264.60000000000002"/>
    <n v="5027.3999999999996"/>
  </r>
  <r>
    <n v="41834"/>
    <x v="6"/>
    <x v="2"/>
    <x v="1"/>
    <x v="1"/>
    <n v="12"/>
    <n v="3042"/>
    <n v="3240"/>
    <n v="21492"/>
    <n v="23220"/>
    <n v="38880"/>
    <n v="36504"/>
    <n v="2376"/>
    <n v="118.80000000000001"/>
    <n v="2257.1999999999998"/>
  </r>
  <r>
    <n v="41834"/>
    <x v="3"/>
    <x v="1"/>
    <x v="1"/>
    <x v="1"/>
    <n v="23"/>
    <n v="3546"/>
    <n v="3780"/>
    <n v="75222"/>
    <n v="81270"/>
    <n v="86940"/>
    <n v="81558"/>
    <n v="5382"/>
    <n v="269.10000000000002"/>
    <n v="5112.8999999999996"/>
  </r>
  <r>
    <n v="41835"/>
    <x v="0"/>
    <x v="0"/>
    <x v="1"/>
    <x v="1"/>
    <n v="23"/>
    <n v="4482"/>
    <n v="4770"/>
    <n v="42984"/>
    <n v="46440"/>
    <n v="109710"/>
    <n v="103086"/>
    <n v="6624"/>
    <n v="331.20000000000005"/>
    <n v="6292.8"/>
  </r>
  <r>
    <n v="41836"/>
    <x v="7"/>
    <x v="4"/>
    <x v="4"/>
    <x v="0"/>
    <n v="24"/>
    <n v="3924"/>
    <n v="4230"/>
    <n v="33462"/>
    <n v="35640"/>
    <n v="101520"/>
    <n v="94176"/>
    <n v="7344"/>
    <n v="367.20000000000005"/>
    <n v="6976.8"/>
  </r>
  <r>
    <n v="41836"/>
    <x v="1"/>
    <x v="0"/>
    <x v="13"/>
    <x v="1"/>
    <n v="25"/>
    <n v="2952"/>
    <n v="3150"/>
    <n v="19620"/>
    <n v="21150"/>
    <n v="78750"/>
    <n v="73800"/>
    <n v="4950"/>
    <n v="247.5"/>
    <n v="4702.5"/>
  </r>
  <r>
    <n v="41836"/>
    <x v="3"/>
    <x v="1"/>
    <x v="12"/>
    <x v="0"/>
    <n v="17"/>
    <n v="3726"/>
    <n v="3960"/>
    <n v="14904"/>
    <n v="15840"/>
    <n v="67320"/>
    <n v="63342"/>
    <n v="3978"/>
    <n v="198.9"/>
    <n v="3779.1"/>
  </r>
  <r>
    <n v="41836"/>
    <x v="4"/>
    <x v="2"/>
    <x v="9"/>
    <x v="0"/>
    <n v="21"/>
    <n v="3978"/>
    <n v="4230"/>
    <n v="2106"/>
    <n v="2250"/>
    <n v="88830"/>
    <n v="83538"/>
    <n v="5292"/>
    <n v="264.60000000000002"/>
    <n v="5027.3999999999996"/>
  </r>
  <r>
    <n v="41837"/>
    <x v="8"/>
    <x v="4"/>
    <x v="6"/>
    <x v="0"/>
    <n v="9"/>
    <n v="3726"/>
    <n v="3960"/>
    <n v="49644"/>
    <n v="52920"/>
    <n v="35640"/>
    <n v="33534"/>
    <n v="2106"/>
    <n v="105.30000000000001"/>
    <n v="2000.7"/>
  </r>
  <r>
    <n v="41837"/>
    <x v="0"/>
    <x v="0"/>
    <x v="9"/>
    <x v="0"/>
    <n v="11"/>
    <n v="4482"/>
    <n v="4770"/>
    <n v="2106"/>
    <n v="2250"/>
    <n v="52470"/>
    <n v="49302"/>
    <n v="3168"/>
    <n v="158.4"/>
    <n v="3009.6"/>
  </r>
  <r>
    <n v="41838"/>
    <x v="6"/>
    <x v="2"/>
    <x v="10"/>
    <x v="0"/>
    <n v="4"/>
    <n v="3582"/>
    <n v="3870"/>
    <n v="4482"/>
    <n v="4770"/>
    <n v="15480"/>
    <n v="14328"/>
    <n v="1152"/>
    <n v="57.6"/>
    <n v="1094.4000000000001"/>
  </r>
  <r>
    <n v="41839"/>
    <x v="2"/>
    <x v="1"/>
    <x v="8"/>
    <x v="0"/>
    <n v="22"/>
    <n v="4482"/>
    <n v="4770"/>
    <n v="30888"/>
    <n v="32940"/>
    <n v="104940"/>
    <n v="98604"/>
    <n v="6336"/>
    <n v="316.8"/>
    <n v="6019.2"/>
  </r>
  <r>
    <n v="41839"/>
    <x v="9"/>
    <x v="3"/>
    <x v="8"/>
    <x v="0"/>
    <n v="15"/>
    <n v="3924"/>
    <n v="4230"/>
    <n v="72072"/>
    <n v="76860"/>
    <n v="63450"/>
    <n v="58860"/>
    <n v="4590"/>
    <n v="229.5"/>
    <n v="4360.5"/>
  </r>
  <r>
    <n v="41839"/>
    <x v="9"/>
    <x v="3"/>
    <x v="0"/>
    <x v="0"/>
    <n v="23"/>
    <n v="7506"/>
    <n v="8100"/>
    <n v="40680"/>
    <n v="43200"/>
    <n v="186300"/>
    <n v="172638"/>
    <n v="13662"/>
    <n v="683.1"/>
    <n v="12978.9"/>
  </r>
  <r>
    <n v="41839"/>
    <x v="4"/>
    <x v="2"/>
    <x v="8"/>
    <x v="0"/>
    <n v="9"/>
    <n v="3546"/>
    <n v="3780"/>
    <n v="15444"/>
    <n v="16470"/>
    <n v="34020"/>
    <n v="31914"/>
    <n v="2106"/>
    <n v="105.30000000000001"/>
    <n v="2000.7"/>
  </r>
  <r>
    <n v="41840"/>
    <x v="2"/>
    <x v="1"/>
    <x v="7"/>
    <x v="0"/>
    <n v="7"/>
    <n v="3042"/>
    <n v="3240"/>
    <n v="39780"/>
    <n v="42300"/>
    <n v="22680"/>
    <n v="21294"/>
    <n v="1386"/>
    <n v="69.3"/>
    <n v="1316.7"/>
  </r>
  <r>
    <n v="41840"/>
    <x v="8"/>
    <x v="4"/>
    <x v="14"/>
    <x v="0"/>
    <n v="25"/>
    <n v="3042"/>
    <n v="3240"/>
    <n v="56088"/>
    <n v="59850"/>
    <n v="81000"/>
    <n v="76050"/>
    <n v="4950"/>
    <n v="247.5"/>
    <n v="4702.5"/>
  </r>
  <r>
    <n v="41841"/>
    <x v="4"/>
    <x v="2"/>
    <x v="3"/>
    <x v="0"/>
    <n v="10"/>
    <n v="3978"/>
    <n v="4230"/>
    <n v="13176"/>
    <n v="14040"/>
    <n v="42300"/>
    <n v="39780"/>
    <n v="2520"/>
    <n v="126"/>
    <n v="2394"/>
  </r>
  <r>
    <n v="41843"/>
    <x v="5"/>
    <x v="3"/>
    <x v="15"/>
    <x v="1"/>
    <n v="8"/>
    <n v="5148"/>
    <n v="5490"/>
    <n v="120096"/>
    <n v="129600"/>
    <n v="43920"/>
    <n v="41184"/>
    <n v="2736"/>
    <n v="136.80000000000001"/>
    <n v="2599.1999999999998"/>
  </r>
  <r>
    <n v="41844"/>
    <x v="5"/>
    <x v="3"/>
    <x v="8"/>
    <x v="0"/>
    <n v="18"/>
    <n v="3042"/>
    <n v="3240"/>
    <n v="108108"/>
    <n v="115290"/>
    <n v="58320"/>
    <n v="54756"/>
    <n v="3564"/>
    <n v="178.20000000000002"/>
    <n v="3385.8"/>
  </r>
  <r>
    <n v="41844"/>
    <x v="2"/>
    <x v="1"/>
    <x v="12"/>
    <x v="0"/>
    <n v="8"/>
    <n v="5148"/>
    <n v="5490"/>
    <n v="93150"/>
    <n v="99000"/>
    <n v="43920"/>
    <n v="41184"/>
    <n v="2736"/>
    <n v="136.80000000000001"/>
    <n v="2599.1999999999998"/>
  </r>
  <r>
    <n v="41844"/>
    <x v="1"/>
    <x v="0"/>
    <x v="1"/>
    <x v="1"/>
    <n v="25"/>
    <n v="7506"/>
    <n v="8100"/>
    <n v="64476"/>
    <n v="69660"/>
    <n v="202500"/>
    <n v="187650"/>
    <n v="14850"/>
    <n v="742.5"/>
    <n v="14107.5"/>
  </r>
  <r>
    <n v="41845"/>
    <x v="7"/>
    <x v="4"/>
    <x v="2"/>
    <x v="0"/>
    <n v="7"/>
    <n v="3042"/>
    <n v="3240"/>
    <n v="11934"/>
    <n v="12690"/>
    <n v="22680"/>
    <n v="21294"/>
    <n v="1386"/>
    <n v="69.3"/>
    <n v="1316.7"/>
  </r>
  <r>
    <n v="41845"/>
    <x v="2"/>
    <x v="1"/>
    <x v="0"/>
    <x v="0"/>
    <n v="17"/>
    <n v="3978"/>
    <n v="4230"/>
    <n v="16272"/>
    <n v="17280"/>
    <n v="71910"/>
    <n v="67626"/>
    <n v="4284"/>
    <n v="214.20000000000002"/>
    <n v="4069.8"/>
  </r>
  <r>
    <n v="41845"/>
    <x v="7"/>
    <x v="4"/>
    <x v="7"/>
    <x v="0"/>
    <n v="3"/>
    <n v="2952"/>
    <n v="3150"/>
    <n v="95472"/>
    <n v="101520"/>
    <n v="9450"/>
    <n v="8856"/>
    <n v="594"/>
    <n v="29.700000000000003"/>
    <n v="564.29999999999995"/>
  </r>
  <r>
    <n v="41846"/>
    <x v="1"/>
    <x v="0"/>
    <x v="4"/>
    <x v="0"/>
    <n v="13"/>
    <n v="2034"/>
    <n v="2160"/>
    <n v="76050"/>
    <n v="81000"/>
    <n v="28080"/>
    <n v="26442"/>
    <n v="1638"/>
    <n v="81.900000000000006"/>
    <n v="1556.1"/>
  </r>
  <r>
    <n v="41846"/>
    <x v="3"/>
    <x v="1"/>
    <x v="9"/>
    <x v="0"/>
    <n v="17"/>
    <n v="3582"/>
    <n v="3870"/>
    <n v="18954"/>
    <n v="20250"/>
    <n v="65790"/>
    <n v="60894"/>
    <n v="4896"/>
    <n v="244.8"/>
    <n v="4651.2"/>
  </r>
  <r>
    <n v="41846"/>
    <x v="7"/>
    <x v="4"/>
    <x v="6"/>
    <x v="0"/>
    <n v="22"/>
    <n v="3978"/>
    <n v="4230"/>
    <n v="60282"/>
    <n v="64260"/>
    <n v="93060"/>
    <n v="87516"/>
    <n v="5544"/>
    <n v="277.2"/>
    <n v="5266.8"/>
  </r>
  <r>
    <n v="41846"/>
    <x v="0"/>
    <x v="0"/>
    <x v="16"/>
    <x v="0"/>
    <n v="23"/>
    <n v="2196"/>
    <n v="2340"/>
    <n v="13536"/>
    <n v="14400"/>
    <n v="53820"/>
    <n v="50508"/>
    <n v="3312"/>
    <n v="165.60000000000002"/>
    <n v="3146.4"/>
  </r>
  <r>
    <n v="41846"/>
    <x v="3"/>
    <x v="1"/>
    <x v="9"/>
    <x v="0"/>
    <n v="1"/>
    <n v="2034"/>
    <n v="2160"/>
    <n v="52650"/>
    <n v="56250"/>
    <n v="2160"/>
    <n v="2034"/>
    <n v="126"/>
    <n v="6.3000000000000007"/>
    <n v="119.7"/>
  </r>
  <r>
    <n v="41846"/>
    <x v="8"/>
    <x v="4"/>
    <x v="8"/>
    <x v="0"/>
    <n v="25"/>
    <n v="5148"/>
    <n v="5490"/>
    <n v="97812"/>
    <n v="104310"/>
    <n v="137250"/>
    <n v="128700"/>
    <n v="8550"/>
    <n v="427.5"/>
    <n v="8122.5"/>
  </r>
  <r>
    <n v="41846"/>
    <x v="5"/>
    <x v="3"/>
    <x v="4"/>
    <x v="0"/>
    <n v="22"/>
    <n v="3384"/>
    <n v="3600"/>
    <n v="42588"/>
    <n v="45360"/>
    <n v="79200"/>
    <n v="74448"/>
    <n v="4752"/>
    <n v="237.60000000000002"/>
    <n v="4514.3999999999996"/>
  </r>
  <r>
    <n v="41846"/>
    <x v="5"/>
    <x v="3"/>
    <x v="14"/>
    <x v="0"/>
    <n v="2"/>
    <n v="3978"/>
    <n v="4230"/>
    <n v="8856"/>
    <n v="9450"/>
    <n v="8460"/>
    <n v="7956"/>
    <n v="504"/>
    <n v="25.200000000000003"/>
    <n v="478.8"/>
  </r>
  <r>
    <n v="41847"/>
    <x v="7"/>
    <x v="4"/>
    <x v="7"/>
    <x v="0"/>
    <n v="11"/>
    <n v="3582"/>
    <n v="3870"/>
    <n v="83538"/>
    <n v="88830"/>
    <n v="42570"/>
    <n v="39402"/>
    <n v="3168"/>
    <n v="158.4"/>
    <n v="3009.6"/>
  </r>
  <r>
    <n v="41847"/>
    <x v="7"/>
    <x v="4"/>
    <x v="0"/>
    <x v="0"/>
    <n v="11"/>
    <n v="3546"/>
    <n v="3780"/>
    <n v="30510"/>
    <n v="32400"/>
    <n v="41580"/>
    <n v="39006"/>
    <n v="2574"/>
    <n v="128.70000000000002"/>
    <n v="2445.3000000000002"/>
  </r>
  <r>
    <n v="41847"/>
    <x v="6"/>
    <x v="2"/>
    <x v="12"/>
    <x v="0"/>
    <n v="1"/>
    <n v="7506"/>
    <n v="8100"/>
    <n v="78246"/>
    <n v="83160"/>
    <n v="8100"/>
    <n v="7506"/>
    <n v="594"/>
    <n v="29.700000000000003"/>
    <n v="564.29999999999995"/>
  </r>
  <r>
    <n v="41848"/>
    <x v="9"/>
    <x v="3"/>
    <x v="7"/>
    <x v="0"/>
    <n v="14"/>
    <n v="3978"/>
    <n v="4230"/>
    <n v="71604"/>
    <n v="76140"/>
    <n v="59220"/>
    <n v="55692"/>
    <n v="3528"/>
    <n v="176.4"/>
    <n v="3351.6"/>
  </r>
  <r>
    <n v="41848"/>
    <x v="6"/>
    <x v="2"/>
    <x v="10"/>
    <x v="0"/>
    <n v="11"/>
    <n v="2034"/>
    <n v="2160"/>
    <n v="94122"/>
    <n v="100170"/>
    <n v="23760"/>
    <n v="22374"/>
    <n v="1386"/>
    <n v="69.3"/>
    <n v="1316.7"/>
  </r>
  <r>
    <n v="41848"/>
    <x v="1"/>
    <x v="0"/>
    <x v="0"/>
    <x v="0"/>
    <n v="8"/>
    <n v="2952"/>
    <n v="3150"/>
    <n v="14238"/>
    <n v="15120"/>
    <n v="25200"/>
    <n v="23616"/>
    <n v="1584"/>
    <n v="79.2"/>
    <n v="1504.8"/>
  </r>
  <r>
    <n v="41849"/>
    <x v="1"/>
    <x v="0"/>
    <x v="15"/>
    <x v="1"/>
    <n v="1"/>
    <n v="3546"/>
    <n v="3780"/>
    <n v="60048"/>
    <n v="64800"/>
    <n v="3780"/>
    <n v="3546"/>
    <n v="234"/>
    <n v="11.700000000000001"/>
    <n v="222.3"/>
  </r>
  <r>
    <n v="41850"/>
    <x v="8"/>
    <x v="4"/>
    <x v="2"/>
    <x v="0"/>
    <n v="24"/>
    <n v="3546"/>
    <n v="3780"/>
    <n v="7956"/>
    <n v="8460"/>
    <n v="90720"/>
    <n v="85104"/>
    <n v="5616"/>
    <n v="280.8"/>
    <n v="5335.2"/>
  </r>
  <r>
    <n v="41850"/>
    <x v="8"/>
    <x v="4"/>
    <x v="7"/>
    <x v="0"/>
    <n v="15"/>
    <n v="3978"/>
    <n v="4230"/>
    <n v="55692"/>
    <n v="59220"/>
    <n v="63450"/>
    <n v="59670"/>
    <n v="3780"/>
    <n v="189"/>
    <n v="3591"/>
  </r>
  <r>
    <n v="41851"/>
    <x v="5"/>
    <x v="3"/>
    <x v="0"/>
    <x v="0"/>
    <n v="20"/>
    <n v="3546"/>
    <n v="3780"/>
    <n v="26442"/>
    <n v="28080"/>
    <n v="75600"/>
    <n v="70920"/>
    <n v="4680"/>
    <n v="234"/>
    <n v="4446"/>
  </r>
  <r>
    <n v="41851"/>
    <x v="0"/>
    <x v="0"/>
    <x v="2"/>
    <x v="0"/>
    <n v="1"/>
    <n v="5148"/>
    <n v="5490"/>
    <n v="83538"/>
    <n v="88830"/>
    <n v="5490"/>
    <n v="5148"/>
    <n v="342"/>
    <n v="17.100000000000001"/>
    <n v="324.89999999999998"/>
  </r>
  <r>
    <n v="41852"/>
    <x v="6"/>
    <x v="2"/>
    <x v="13"/>
    <x v="1"/>
    <n v="5"/>
    <n v="2196"/>
    <n v="2340"/>
    <n v="74556"/>
    <n v="80370"/>
    <n v="11700"/>
    <n v="10980"/>
    <n v="720"/>
    <n v="36"/>
    <n v="684"/>
  </r>
  <r>
    <n v="41852"/>
    <x v="3"/>
    <x v="1"/>
    <x v="2"/>
    <x v="0"/>
    <n v="2"/>
    <n v="3924"/>
    <n v="4230"/>
    <n v="43758"/>
    <n v="46530"/>
    <n v="8460"/>
    <n v="7848"/>
    <n v="612"/>
    <n v="30.6"/>
    <n v="581.4"/>
  </r>
  <r>
    <n v="41854"/>
    <x v="1"/>
    <x v="0"/>
    <x v="16"/>
    <x v="0"/>
    <n v="15"/>
    <n v="3978"/>
    <n v="4230"/>
    <n v="47376"/>
    <n v="50400"/>
    <n v="63450"/>
    <n v="59670"/>
    <n v="3780"/>
    <n v="189"/>
    <n v="3591"/>
  </r>
  <r>
    <n v="41854"/>
    <x v="7"/>
    <x v="4"/>
    <x v="3"/>
    <x v="0"/>
    <n v="24"/>
    <n v="2106"/>
    <n v="2250"/>
    <n v="35136"/>
    <n v="37440"/>
    <n v="54000"/>
    <n v="50544"/>
    <n v="3456"/>
    <n v="172.8"/>
    <n v="3283.2"/>
  </r>
  <r>
    <n v="41854"/>
    <x v="6"/>
    <x v="2"/>
    <x v="3"/>
    <x v="0"/>
    <n v="23"/>
    <n v="5148"/>
    <n v="5490"/>
    <n v="35136"/>
    <n v="37440"/>
    <n v="126270"/>
    <n v="118404"/>
    <n v="7866"/>
    <n v="393.3"/>
    <n v="7472.7"/>
  </r>
  <r>
    <n v="41854"/>
    <x v="6"/>
    <x v="2"/>
    <x v="11"/>
    <x v="0"/>
    <n v="20"/>
    <n v="3546"/>
    <n v="3780"/>
    <n v="7092"/>
    <n v="7560"/>
    <n v="75600"/>
    <n v="70920"/>
    <n v="4680"/>
    <n v="234"/>
    <n v="4446"/>
  </r>
  <r>
    <n v="41855"/>
    <x v="8"/>
    <x v="4"/>
    <x v="4"/>
    <x v="0"/>
    <n v="23"/>
    <n v="3546"/>
    <n v="3780"/>
    <n v="24336"/>
    <n v="25920"/>
    <n v="86940"/>
    <n v="81558"/>
    <n v="5382"/>
    <n v="269.10000000000002"/>
    <n v="5112.8999999999996"/>
  </r>
  <r>
    <n v="41855"/>
    <x v="9"/>
    <x v="3"/>
    <x v="15"/>
    <x v="1"/>
    <n v="22"/>
    <n v="5148"/>
    <n v="5490"/>
    <n v="165132"/>
    <n v="178200"/>
    <n v="120780"/>
    <n v="113256"/>
    <n v="7524"/>
    <n v="376.20000000000005"/>
    <n v="7147.8"/>
  </r>
  <r>
    <n v="41855"/>
    <x v="8"/>
    <x v="4"/>
    <x v="9"/>
    <x v="0"/>
    <n v="10"/>
    <n v="3384"/>
    <n v="3600"/>
    <n v="23166"/>
    <n v="24750"/>
    <n v="36000"/>
    <n v="33840"/>
    <n v="2160"/>
    <n v="108"/>
    <n v="2052"/>
  </r>
  <r>
    <n v="41855"/>
    <x v="0"/>
    <x v="0"/>
    <x v="3"/>
    <x v="0"/>
    <n v="5"/>
    <n v="3042"/>
    <n v="3240"/>
    <n v="35136"/>
    <n v="37440"/>
    <n v="16200"/>
    <n v="15210"/>
    <n v="990"/>
    <n v="49.5"/>
    <n v="940.5"/>
  </r>
  <r>
    <n v="41856"/>
    <x v="7"/>
    <x v="4"/>
    <x v="15"/>
    <x v="1"/>
    <n v="12"/>
    <n v="3978"/>
    <n v="4230"/>
    <n v="15012"/>
    <n v="16200"/>
    <n v="50760"/>
    <n v="47736"/>
    <n v="3024"/>
    <n v="151.20000000000002"/>
    <n v="2872.8"/>
  </r>
  <r>
    <n v="41856"/>
    <x v="1"/>
    <x v="0"/>
    <x v="12"/>
    <x v="0"/>
    <n v="19"/>
    <n v="3978"/>
    <n v="4230"/>
    <n v="44712"/>
    <n v="47520"/>
    <n v="80370"/>
    <n v="75582"/>
    <n v="4788"/>
    <n v="239.4"/>
    <n v="4548.6000000000004"/>
  </r>
  <r>
    <n v="41856"/>
    <x v="8"/>
    <x v="4"/>
    <x v="8"/>
    <x v="0"/>
    <n v="18"/>
    <n v="3924"/>
    <n v="4230"/>
    <n v="128700"/>
    <n v="137250"/>
    <n v="76140"/>
    <n v="70632"/>
    <n v="5508"/>
    <n v="275.40000000000003"/>
    <n v="5232.6000000000004"/>
  </r>
  <r>
    <n v="41856"/>
    <x v="5"/>
    <x v="3"/>
    <x v="15"/>
    <x v="1"/>
    <n v="1"/>
    <n v="2952"/>
    <n v="3150"/>
    <n v="127602"/>
    <n v="137700"/>
    <n v="3150"/>
    <n v="2952"/>
    <n v="198"/>
    <n v="9.9"/>
    <n v="188.1"/>
  </r>
  <r>
    <n v="41857"/>
    <x v="1"/>
    <x v="0"/>
    <x v="15"/>
    <x v="1"/>
    <n v="15"/>
    <n v="3042"/>
    <n v="3240"/>
    <n v="97578"/>
    <n v="105300"/>
    <n v="48600"/>
    <n v="45630"/>
    <n v="2970"/>
    <n v="148.5"/>
    <n v="2821.5"/>
  </r>
  <r>
    <n v="41857"/>
    <x v="4"/>
    <x v="2"/>
    <x v="13"/>
    <x v="1"/>
    <n v="4"/>
    <n v="3978"/>
    <n v="4230"/>
    <n v="98100"/>
    <n v="105750"/>
    <n v="16920"/>
    <n v="15912"/>
    <n v="1008"/>
    <n v="50.400000000000006"/>
    <n v="957.6"/>
  </r>
  <r>
    <n v="41857"/>
    <x v="4"/>
    <x v="2"/>
    <x v="7"/>
    <x v="0"/>
    <n v="16"/>
    <n v="2106"/>
    <n v="2250"/>
    <n v="47736"/>
    <n v="50760"/>
    <n v="36000"/>
    <n v="33696"/>
    <n v="2304"/>
    <n v="115.2"/>
    <n v="2188.8000000000002"/>
  </r>
  <r>
    <n v="41857"/>
    <x v="4"/>
    <x v="2"/>
    <x v="10"/>
    <x v="0"/>
    <n v="10"/>
    <n v="2034"/>
    <n v="2160"/>
    <n v="107568"/>
    <n v="114480"/>
    <n v="21600"/>
    <n v="20340"/>
    <n v="1260"/>
    <n v="63"/>
    <n v="1197"/>
  </r>
  <r>
    <n v="41858"/>
    <x v="3"/>
    <x v="1"/>
    <x v="13"/>
    <x v="1"/>
    <n v="21"/>
    <n v="4482"/>
    <n v="4770"/>
    <n v="74556"/>
    <n v="80370"/>
    <n v="100170"/>
    <n v="94122"/>
    <n v="6048"/>
    <n v="302.40000000000003"/>
    <n v="5745.6"/>
  </r>
  <r>
    <n v="41858"/>
    <x v="4"/>
    <x v="2"/>
    <x v="11"/>
    <x v="0"/>
    <n v="7"/>
    <n v="3726"/>
    <n v="3960"/>
    <n v="81558"/>
    <n v="86940"/>
    <n v="27720"/>
    <n v="26082"/>
    <n v="1638"/>
    <n v="81.900000000000006"/>
    <n v="1556.1"/>
  </r>
  <r>
    <n v="41859"/>
    <x v="7"/>
    <x v="4"/>
    <x v="9"/>
    <x v="0"/>
    <n v="22"/>
    <n v="2952"/>
    <n v="3150"/>
    <n v="44226"/>
    <n v="47250"/>
    <n v="69300"/>
    <n v="64944"/>
    <n v="4356"/>
    <n v="217.8"/>
    <n v="4138.2"/>
  </r>
  <r>
    <n v="41859"/>
    <x v="2"/>
    <x v="1"/>
    <x v="8"/>
    <x v="0"/>
    <n v="15"/>
    <n v="3384"/>
    <n v="3600"/>
    <n v="10296"/>
    <n v="10980"/>
    <n v="54000"/>
    <n v="50760"/>
    <n v="3240"/>
    <n v="162"/>
    <n v="3078"/>
  </r>
  <r>
    <n v="41859"/>
    <x v="0"/>
    <x v="0"/>
    <x v="5"/>
    <x v="0"/>
    <n v="7"/>
    <n v="3546"/>
    <n v="3780"/>
    <n v="139968"/>
    <n v="149040"/>
    <n v="26460"/>
    <n v="24822"/>
    <n v="1638"/>
    <n v="81.900000000000006"/>
    <n v="1556.1"/>
  </r>
  <r>
    <n v="41860"/>
    <x v="4"/>
    <x v="2"/>
    <x v="0"/>
    <x v="0"/>
    <n v="17"/>
    <n v="5148"/>
    <n v="5490"/>
    <n v="4068"/>
    <n v="4320"/>
    <n v="93330"/>
    <n v="87516"/>
    <n v="5814"/>
    <n v="290.7"/>
    <n v="5523.3"/>
  </r>
  <r>
    <n v="41860"/>
    <x v="4"/>
    <x v="2"/>
    <x v="11"/>
    <x v="0"/>
    <n v="20"/>
    <n v="2034"/>
    <n v="2160"/>
    <n v="3546"/>
    <n v="3780"/>
    <n v="43200"/>
    <n v="40680"/>
    <n v="2520"/>
    <n v="126"/>
    <n v="2394"/>
  </r>
  <r>
    <n v="41860"/>
    <x v="7"/>
    <x v="4"/>
    <x v="3"/>
    <x v="0"/>
    <n v="5"/>
    <n v="2196"/>
    <n v="2340"/>
    <n v="35136"/>
    <n v="37440"/>
    <n v="11700"/>
    <n v="10980"/>
    <n v="720"/>
    <n v="36"/>
    <n v="684"/>
  </r>
  <r>
    <n v="41860"/>
    <x v="1"/>
    <x v="0"/>
    <x v="0"/>
    <x v="0"/>
    <n v="14"/>
    <n v="3546"/>
    <n v="3780"/>
    <n v="42714"/>
    <n v="45360"/>
    <n v="52920"/>
    <n v="49644"/>
    <n v="3276"/>
    <n v="163.80000000000001"/>
    <n v="3112.2"/>
  </r>
  <r>
    <n v="41860"/>
    <x v="2"/>
    <x v="1"/>
    <x v="16"/>
    <x v="0"/>
    <n v="6"/>
    <n v="3546"/>
    <n v="3780"/>
    <n v="43992"/>
    <n v="46800"/>
    <n v="22680"/>
    <n v="21276"/>
    <n v="1404"/>
    <n v="70.2"/>
    <n v="1333.8"/>
  </r>
  <r>
    <n v="41860"/>
    <x v="6"/>
    <x v="2"/>
    <x v="7"/>
    <x v="0"/>
    <n v="22"/>
    <n v="7506"/>
    <n v="8100"/>
    <n v="7956"/>
    <n v="8460"/>
    <n v="178200"/>
    <n v="165132"/>
    <n v="13068"/>
    <n v="653.40000000000009"/>
    <n v="12414.6"/>
  </r>
  <r>
    <n v="41861"/>
    <x v="3"/>
    <x v="1"/>
    <x v="9"/>
    <x v="0"/>
    <n v="6"/>
    <n v="3924"/>
    <n v="4230"/>
    <n v="25272"/>
    <n v="27000"/>
    <n v="25380"/>
    <n v="23544"/>
    <n v="1836"/>
    <n v="91.800000000000011"/>
    <n v="1744.2"/>
  </r>
  <r>
    <n v="41861"/>
    <x v="0"/>
    <x v="0"/>
    <x v="7"/>
    <x v="0"/>
    <n v="6"/>
    <n v="4482"/>
    <n v="4770"/>
    <n v="75582"/>
    <n v="80370"/>
    <n v="28620"/>
    <n v="26892"/>
    <n v="1728"/>
    <n v="86.4"/>
    <n v="1641.6"/>
  </r>
  <r>
    <n v="41861"/>
    <x v="5"/>
    <x v="3"/>
    <x v="10"/>
    <x v="0"/>
    <n v="2"/>
    <n v="3546"/>
    <n v="3780"/>
    <n v="58266"/>
    <n v="62010"/>
    <n v="7560"/>
    <n v="7092"/>
    <n v="468"/>
    <n v="23.400000000000002"/>
    <n v="444.6"/>
  </r>
  <r>
    <n v="41862"/>
    <x v="6"/>
    <x v="2"/>
    <x v="12"/>
    <x v="0"/>
    <n v="24"/>
    <n v="3726"/>
    <n v="3960"/>
    <n v="78246"/>
    <n v="83160"/>
    <n v="95040"/>
    <n v="89424"/>
    <n v="5616"/>
    <n v="280.8"/>
    <n v="5335.2"/>
  </r>
  <r>
    <n v="41863"/>
    <x v="6"/>
    <x v="2"/>
    <x v="10"/>
    <x v="0"/>
    <n v="11"/>
    <n v="2106"/>
    <n v="2250"/>
    <n v="8964"/>
    <n v="9540"/>
    <n v="24750"/>
    <n v="23166"/>
    <n v="1584"/>
    <n v="79.2"/>
    <n v="1504.8"/>
  </r>
  <r>
    <n v="41863"/>
    <x v="2"/>
    <x v="1"/>
    <x v="3"/>
    <x v="0"/>
    <n v="10"/>
    <n v="3546"/>
    <n v="3780"/>
    <n v="24156"/>
    <n v="25740"/>
    <n v="37800"/>
    <n v="35460"/>
    <n v="2340"/>
    <n v="117"/>
    <n v="2223"/>
  </r>
  <r>
    <n v="41864"/>
    <x v="3"/>
    <x v="1"/>
    <x v="5"/>
    <x v="0"/>
    <n v="7"/>
    <n v="3384"/>
    <n v="3600"/>
    <n v="110808"/>
    <n v="117990"/>
    <n v="25200"/>
    <n v="23688"/>
    <n v="1512"/>
    <n v="75.600000000000009"/>
    <n v="1436.4"/>
  </r>
  <r>
    <n v="41864"/>
    <x v="4"/>
    <x v="2"/>
    <x v="8"/>
    <x v="0"/>
    <n v="22"/>
    <n v="2106"/>
    <n v="2250"/>
    <n v="15444"/>
    <n v="16470"/>
    <n v="49500"/>
    <n v="46332"/>
    <n v="3168"/>
    <n v="158.4"/>
    <n v="3009.6"/>
  </r>
  <r>
    <n v="41864"/>
    <x v="6"/>
    <x v="2"/>
    <x v="1"/>
    <x v="1"/>
    <n v="7"/>
    <n v="3924"/>
    <n v="4230"/>
    <n v="28656"/>
    <n v="30960"/>
    <n v="29610"/>
    <n v="27468"/>
    <n v="2142"/>
    <n v="107.10000000000001"/>
    <n v="2034.9"/>
  </r>
  <r>
    <n v="41864"/>
    <x v="6"/>
    <x v="2"/>
    <x v="1"/>
    <x v="1"/>
    <n v="18"/>
    <n v="3582"/>
    <n v="3870"/>
    <n v="85968"/>
    <n v="92880"/>
    <n v="69660"/>
    <n v="64476"/>
    <n v="5184"/>
    <n v="259.2"/>
    <n v="4924.8"/>
  </r>
  <r>
    <n v="41866"/>
    <x v="5"/>
    <x v="3"/>
    <x v="10"/>
    <x v="0"/>
    <n v="12"/>
    <n v="3582"/>
    <n v="3870"/>
    <n v="71712"/>
    <n v="76320"/>
    <n v="46440"/>
    <n v="42984"/>
    <n v="3456"/>
    <n v="172.8"/>
    <n v="3283.2"/>
  </r>
  <r>
    <n v="41867"/>
    <x v="0"/>
    <x v="0"/>
    <x v="9"/>
    <x v="0"/>
    <n v="19"/>
    <n v="3726"/>
    <n v="3960"/>
    <n v="8424"/>
    <n v="9000"/>
    <n v="75240"/>
    <n v="70794"/>
    <n v="4446"/>
    <n v="222.3"/>
    <n v="4223.7"/>
  </r>
  <r>
    <n v="41867"/>
    <x v="5"/>
    <x v="3"/>
    <x v="16"/>
    <x v="0"/>
    <n v="23"/>
    <n v="3582"/>
    <n v="3870"/>
    <n v="54144"/>
    <n v="57600"/>
    <n v="89010"/>
    <n v="82386"/>
    <n v="6624"/>
    <n v="331.20000000000005"/>
    <n v="6292.8"/>
  </r>
  <r>
    <n v="41867"/>
    <x v="8"/>
    <x v="4"/>
    <x v="4"/>
    <x v="0"/>
    <n v="3"/>
    <n v="2952"/>
    <n v="3150"/>
    <n v="9126"/>
    <n v="9720"/>
    <n v="9450"/>
    <n v="8856"/>
    <n v="594"/>
    <n v="29.700000000000003"/>
    <n v="564.29999999999995"/>
  </r>
  <r>
    <n v="41868"/>
    <x v="6"/>
    <x v="2"/>
    <x v="2"/>
    <x v="0"/>
    <n v="24"/>
    <n v="3978"/>
    <n v="4230"/>
    <n v="11934"/>
    <n v="12690"/>
    <n v="101520"/>
    <n v="95472"/>
    <n v="6048"/>
    <n v="302.40000000000003"/>
    <n v="5745.6"/>
  </r>
  <r>
    <n v="41868"/>
    <x v="1"/>
    <x v="0"/>
    <x v="13"/>
    <x v="1"/>
    <n v="25"/>
    <n v="2034"/>
    <n v="2160"/>
    <n v="19620"/>
    <n v="21150"/>
    <n v="54000"/>
    <n v="50850"/>
    <n v="3150"/>
    <n v="157.5"/>
    <n v="2992.5"/>
  </r>
  <r>
    <n v="41870"/>
    <x v="9"/>
    <x v="3"/>
    <x v="6"/>
    <x v="0"/>
    <n v="5"/>
    <n v="3924"/>
    <n v="4230"/>
    <n v="24822"/>
    <n v="26460"/>
    <n v="21150"/>
    <n v="19620"/>
    <n v="1530"/>
    <n v="76.5"/>
    <n v="1453.5"/>
  </r>
  <r>
    <n v="41870"/>
    <x v="2"/>
    <x v="1"/>
    <x v="11"/>
    <x v="0"/>
    <n v="2"/>
    <n v="5832"/>
    <n v="6210"/>
    <n v="7092"/>
    <n v="7560"/>
    <n v="12420"/>
    <n v="11664"/>
    <n v="756"/>
    <n v="37.800000000000004"/>
    <n v="718.2"/>
  </r>
  <r>
    <n v="41870"/>
    <x v="3"/>
    <x v="1"/>
    <x v="13"/>
    <x v="1"/>
    <n v="14"/>
    <n v="3546"/>
    <n v="3780"/>
    <n v="11772"/>
    <n v="12690"/>
    <n v="52920"/>
    <n v="49644"/>
    <n v="3276"/>
    <n v="163.80000000000001"/>
    <n v="3112.2"/>
  </r>
  <r>
    <n v="41870"/>
    <x v="8"/>
    <x v="4"/>
    <x v="9"/>
    <x v="0"/>
    <n v="6"/>
    <n v="2034"/>
    <n v="2160"/>
    <n v="23166"/>
    <n v="24750"/>
    <n v="12960"/>
    <n v="12204"/>
    <n v="756"/>
    <n v="37.800000000000004"/>
    <n v="718.2"/>
  </r>
  <r>
    <n v="41871"/>
    <x v="0"/>
    <x v="0"/>
    <x v="14"/>
    <x v="0"/>
    <n v="13"/>
    <n v="2034"/>
    <n v="2160"/>
    <n v="32472"/>
    <n v="34650"/>
    <n v="28080"/>
    <n v="26442"/>
    <n v="1638"/>
    <n v="81.900000000000006"/>
    <n v="1556.1"/>
  </r>
  <r>
    <n v="41871"/>
    <x v="8"/>
    <x v="4"/>
    <x v="13"/>
    <x v="1"/>
    <n v="4"/>
    <n v="3042"/>
    <n v="3240"/>
    <n v="62784"/>
    <n v="67680"/>
    <n v="12960"/>
    <n v="12168"/>
    <n v="792"/>
    <n v="39.6"/>
    <n v="752.4"/>
  </r>
  <r>
    <n v="41871"/>
    <x v="2"/>
    <x v="1"/>
    <x v="13"/>
    <x v="1"/>
    <n v="21"/>
    <n v="3042"/>
    <n v="3240"/>
    <n v="51012"/>
    <n v="54990"/>
    <n v="68040"/>
    <n v="63882"/>
    <n v="4158"/>
    <n v="207.9"/>
    <n v="3950.1"/>
  </r>
  <r>
    <n v="41871"/>
    <x v="9"/>
    <x v="3"/>
    <x v="16"/>
    <x v="0"/>
    <n v="16"/>
    <n v="3726"/>
    <n v="3960"/>
    <n v="50760"/>
    <n v="54000"/>
    <n v="63360"/>
    <n v="59616"/>
    <n v="3744"/>
    <n v="187.20000000000002"/>
    <n v="3556.8"/>
  </r>
  <r>
    <n v="41871"/>
    <x v="4"/>
    <x v="2"/>
    <x v="4"/>
    <x v="0"/>
    <n v="10"/>
    <n v="2196"/>
    <n v="2340"/>
    <n v="51714"/>
    <n v="55080"/>
    <n v="23400"/>
    <n v="21960"/>
    <n v="1440"/>
    <n v="72"/>
    <n v="1368"/>
  </r>
  <r>
    <n v="41871"/>
    <x v="2"/>
    <x v="1"/>
    <x v="6"/>
    <x v="0"/>
    <n v="3"/>
    <n v="4482"/>
    <n v="4770"/>
    <n v="53190"/>
    <n v="56700"/>
    <n v="14310"/>
    <n v="13446"/>
    <n v="864"/>
    <n v="43.2"/>
    <n v="820.8"/>
  </r>
  <r>
    <n v="41872"/>
    <x v="0"/>
    <x v="0"/>
    <x v="4"/>
    <x v="0"/>
    <n v="1"/>
    <n v="5148"/>
    <n v="5490"/>
    <n v="39546"/>
    <n v="42120"/>
    <n v="5490"/>
    <n v="5148"/>
    <n v="342"/>
    <n v="17.100000000000001"/>
    <n v="324.89999999999998"/>
  </r>
  <r>
    <n v="41872"/>
    <x v="8"/>
    <x v="4"/>
    <x v="6"/>
    <x v="0"/>
    <n v="13"/>
    <n v="3978"/>
    <n v="4230"/>
    <n v="60282"/>
    <n v="64260"/>
    <n v="54990"/>
    <n v="51714"/>
    <n v="3276"/>
    <n v="163.80000000000001"/>
    <n v="3112.2"/>
  </r>
  <r>
    <n v="41873"/>
    <x v="0"/>
    <x v="0"/>
    <x v="6"/>
    <x v="0"/>
    <n v="15"/>
    <n v="2106"/>
    <n v="2250"/>
    <n v="60282"/>
    <n v="64260"/>
    <n v="33750"/>
    <n v="31590"/>
    <n v="2160"/>
    <n v="108"/>
    <n v="2052"/>
  </r>
  <r>
    <n v="41873"/>
    <x v="7"/>
    <x v="4"/>
    <x v="7"/>
    <x v="0"/>
    <n v="5"/>
    <n v="3978"/>
    <n v="4230"/>
    <n v="59670"/>
    <n v="63450"/>
    <n v="21150"/>
    <n v="19890"/>
    <n v="1260"/>
    <n v="63"/>
    <n v="1197"/>
  </r>
  <r>
    <n v="41874"/>
    <x v="9"/>
    <x v="3"/>
    <x v="7"/>
    <x v="0"/>
    <n v="25"/>
    <n v="2034"/>
    <n v="2160"/>
    <n v="15912"/>
    <n v="16920"/>
    <n v="54000"/>
    <n v="50850"/>
    <n v="3150"/>
    <n v="157.5"/>
    <n v="2992.5"/>
  </r>
  <r>
    <n v="41874"/>
    <x v="2"/>
    <x v="1"/>
    <x v="2"/>
    <x v="0"/>
    <n v="8"/>
    <n v="2034"/>
    <n v="2160"/>
    <n v="67626"/>
    <n v="71910"/>
    <n v="17280"/>
    <n v="16272"/>
    <n v="1008"/>
    <n v="50.400000000000006"/>
    <n v="957.6"/>
  </r>
  <r>
    <n v="41874"/>
    <x v="7"/>
    <x v="4"/>
    <x v="14"/>
    <x v="0"/>
    <n v="21"/>
    <n v="3582"/>
    <n v="3870"/>
    <n v="56088"/>
    <n v="59850"/>
    <n v="81270"/>
    <n v="75222"/>
    <n v="6048"/>
    <n v="302.40000000000003"/>
    <n v="5745.6"/>
  </r>
  <r>
    <n v="41875"/>
    <x v="3"/>
    <x v="1"/>
    <x v="2"/>
    <x v="0"/>
    <n v="16"/>
    <n v="3978"/>
    <n v="4230"/>
    <n v="67626"/>
    <n v="71910"/>
    <n v="67680"/>
    <n v="63648"/>
    <n v="4032"/>
    <n v="201.60000000000002"/>
    <n v="3830.4"/>
  </r>
  <r>
    <n v="41875"/>
    <x v="2"/>
    <x v="1"/>
    <x v="16"/>
    <x v="0"/>
    <n v="23"/>
    <n v="2196"/>
    <n v="2340"/>
    <n v="54144"/>
    <n v="57600"/>
    <n v="53820"/>
    <n v="50508"/>
    <n v="3312"/>
    <n v="165.60000000000002"/>
    <n v="3146.4"/>
  </r>
  <r>
    <n v="41875"/>
    <x v="4"/>
    <x v="2"/>
    <x v="16"/>
    <x v="0"/>
    <n v="22"/>
    <n v="3978"/>
    <n v="4230"/>
    <n v="77832"/>
    <n v="82800"/>
    <n v="93060"/>
    <n v="87516"/>
    <n v="5544"/>
    <n v="277.2"/>
    <n v="5266.8"/>
  </r>
  <r>
    <n v="41876"/>
    <x v="9"/>
    <x v="3"/>
    <x v="7"/>
    <x v="0"/>
    <n v="13"/>
    <n v="3978"/>
    <n v="4230"/>
    <n v="83538"/>
    <n v="88830"/>
    <n v="54990"/>
    <n v="51714"/>
    <n v="3276"/>
    <n v="163.80000000000001"/>
    <n v="3112.2"/>
  </r>
  <r>
    <n v="41876"/>
    <x v="3"/>
    <x v="1"/>
    <x v="8"/>
    <x v="0"/>
    <n v="27"/>
    <n v="3042"/>
    <n v="3240"/>
    <n v="92664"/>
    <n v="98820"/>
    <n v="87480"/>
    <n v="82134"/>
    <n v="5346"/>
    <n v="267.3"/>
    <n v="5078.7"/>
  </r>
  <r>
    <n v="41877"/>
    <x v="5"/>
    <x v="3"/>
    <x v="12"/>
    <x v="0"/>
    <n v="27"/>
    <n v="3978"/>
    <n v="4230"/>
    <n v="26082"/>
    <n v="27720"/>
    <n v="114210"/>
    <n v="107406"/>
    <n v="6804"/>
    <n v="340.20000000000005"/>
    <n v="6463.8"/>
  </r>
  <r>
    <n v="41877"/>
    <x v="3"/>
    <x v="1"/>
    <x v="10"/>
    <x v="0"/>
    <n v="27"/>
    <n v="3978"/>
    <n v="4230"/>
    <n v="49302"/>
    <n v="52470"/>
    <n v="114210"/>
    <n v="107406"/>
    <n v="6804"/>
    <n v="340.20000000000005"/>
    <n v="6463.8"/>
  </r>
  <r>
    <n v="41877"/>
    <x v="6"/>
    <x v="2"/>
    <x v="11"/>
    <x v="0"/>
    <n v="27"/>
    <n v="5832"/>
    <n v="6210"/>
    <n v="74466"/>
    <n v="79380"/>
    <n v="167670"/>
    <n v="157464"/>
    <n v="10206"/>
    <n v="510.3"/>
    <n v="9695.7000000000007"/>
  </r>
  <r>
    <n v="41877"/>
    <x v="5"/>
    <x v="3"/>
    <x v="3"/>
    <x v="0"/>
    <n v="27"/>
    <n v="2196"/>
    <n v="2340"/>
    <n v="6588"/>
    <n v="7020"/>
    <n v="63180"/>
    <n v="59292"/>
    <n v="3888"/>
    <n v="194.4"/>
    <n v="3693.6"/>
  </r>
  <r>
    <n v="41877"/>
    <x v="2"/>
    <x v="1"/>
    <x v="1"/>
    <x v="1"/>
    <n v="27"/>
    <n v="3546"/>
    <n v="3780"/>
    <n v="57312"/>
    <n v="61920"/>
    <n v="102060"/>
    <n v="95742"/>
    <n v="6318"/>
    <n v="315.90000000000003"/>
    <n v="6002.1"/>
  </r>
  <r>
    <n v="41877"/>
    <x v="8"/>
    <x v="4"/>
    <x v="5"/>
    <x v="0"/>
    <n v="12"/>
    <n v="3582"/>
    <n v="3870"/>
    <n v="52488"/>
    <n v="55890"/>
    <n v="46440"/>
    <n v="42984"/>
    <n v="3456"/>
    <n v="172.8"/>
    <n v="3283.2"/>
  </r>
  <r>
    <n v="41877"/>
    <x v="4"/>
    <x v="2"/>
    <x v="4"/>
    <x v="0"/>
    <n v="18"/>
    <n v="3978"/>
    <n v="4230"/>
    <n v="73008"/>
    <n v="77760"/>
    <n v="76140"/>
    <n v="71604"/>
    <n v="4536"/>
    <n v="226.8"/>
    <n v="4309.2"/>
  </r>
  <r>
    <n v="41878"/>
    <x v="6"/>
    <x v="2"/>
    <x v="8"/>
    <x v="0"/>
    <n v="8"/>
    <n v="3978"/>
    <n v="4230"/>
    <n v="5148"/>
    <n v="5490"/>
    <n v="33840"/>
    <n v="31824"/>
    <n v="2016"/>
    <n v="100.80000000000001"/>
    <n v="1915.2"/>
  </r>
  <r>
    <n v="41878"/>
    <x v="0"/>
    <x v="0"/>
    <x v="4"/>
    <x v="0"/>
    <n v="21"/>
    <n v="2034"/>
    <n v="2160"/>
    <n v="48672"/>
    <n v="51840"/>
    <n v="45360"/>
    <n v="42714"/>
    <n v="2646"/>
    <n v="132.30000000000001"/>
    <n v="2513.6999999999998"/>
  </r>
  <r>
    <n v="41879"/>
    <x v="5"/>
    <x v="3"/>
    <x v="4"/>
    <x v="0"/>
    <n v="25"/>
    <n v="3042"/>
    <n v="3240"/>
    <n v="27378"/>
    <n v="29160"/>
    <n v="81000"/>
    <n v="76050"/>
    <n v="4950"/>
    <n v="247.5"/>
    <n v="4702.5"/>
  </r>
  <r>
    <n v="41879"/>
    <x v="9"/>
    <x v="3"/>
    <x v="9"/>
    <x v="0"/>
    <n v="12"/>
    <n v="5148"/>
    <n v="5490"/>
    <n v="50544"/>
    <n v="54000"/>
    <n v="65880"/>
    <n v="61776"/>
    <n v="4104"/>
    <n v="205.20000000000002"/>
    <n v="3898.8"/>
  </r>
  <r>
    <n v="41879"/>
    <x v="2"/>
    <x v="1"/>
    <x v="3"/>
    <x v="0"/>
    <n v="9"/>
    <n v="2106"/>
    <n v="2250"/>
    <n v="39528"/>
    <n v="42120"/>
    <n v="20250"/>
    <n v="18954"/>
    <n v="1296"/>
    <n v="64.8"/>
    <n v="1231.2"/>
  </r>
  <r>
    <n v="41879"/>
    <x v="3"/>
    <x v="1"/>
    <x v="13"/>
    <x v="1"/>
    <n v="23"/>
    <n v="4482"/>
    <n v="4770"/>
    <n v="54936"/>
    <n v="59220"/>
    <n v="109710"/>
    <n v="103086"/>
    <n v="6624"/>
    <n v="331.20000000000005"/>
    <n v="6292.8"/>
  </r>
  <r>
    <n v="41881"/>
    <x v="6"/>
    <x v="2"/>
    <x v="5"/>
    <x v="0"/>
    <n v="23"/>
    <n v="3546"/>
    <n v="3780"/>
    <n v="139968"/>
    <n v="149040"/>
    <n v="86940"/>
    <n v="81558"/>
    <n v="5382"/>
    <n v="269.10000000000002"/>
    <n v="5112.8999999999996"/>
  </r>
  <r>
    <n v="41882"/>
    <x v="5"/>
    <x v="3"/>
    <x v="7"/>
    <x v="0"/>
    <n v="20"/>
    <n v="4482"/>
    <n v="4770"/>
    <n v="79560"/>
    <n v="84600"/>
    <n v="95400"/>
    <n v="89640"/>
    <n v="5760"/>
    <n v="288"/>
    <n v="5472"/>
  </r>
  <r>
    <n v="41883"/>
    <x v="0"/>
    <x v="0"/>
    <x v="9"/>
    <x v="0"/>
    <n v="25"/>
    <n v="4482"/>
    <n v="4770"/>
    <n v="40014"/>
    <n v="42750"/>
    <n v="119250"/>
    <n v="112050"/>
    <n v="7200"/>
    <n v="360"/>
    <n v="6840"/>
  </r>
  <r>
    <n v="41883"/>
    <x v="8"/>
    <x v="4"/>
    <x v="10"/>
    <x v="0"/>
    <n v="4"/>
    <n v="2034"/>
    <n v="2160"/>
    <n v="80676"/>
    <n v="85860"/>
    <n v="8640"/>
    <n v="8136"/>
    <n v="504"/>
    <n v="25.200000000000003"/>
    <n v="478.8"/>
  </r>
  <r>
    <n v="41884"/>
    <x v="0"/>
    <x v="0"/>
    <x v="11"/>
    <x v="0"/>
    <n v="24"/>
    <n v="3978"/>
    <n v="4230"/>
    <n v="28368"/>
    <n v="30240"/>
    <n v="101520"/>
    <n v="95472"/>
    <n v="6048"/>
    <n v="302.40000000000003"/>
    <n v="5745.6"/>
  </r>
  <r>
    <n v="41884"/>
    <x v="0"/>
    <x v="0"/>
    <x v="0"/>
    <x v="0"/>
    <n v="24"/>
    <n v="5832"/>
    <n v="6210"/>
    <n v="38646"/>
    <n v="41040"/>
    <n v="149040"/>
    <n v="139968"/>
    <n v="9072"/>
    <n v="453.6"/>
    <n v="8618.4"/>
  </r>
  <r>
    <n v="41884"/>
    <x v="6"/>
    <x v="2"/>
    <x v="16"/>
    <x v="0"/>
    <n v="16"/>
    <n v="3978"/>
    <n v="4230"/>
    <n v="33840"/>
    <n v="36000"/>
    <n v="67680"/>
    <n v="63648"/>
    <n v="4032"/>
    <n v="201.60000000000002"/>
    <n v="3830.4"/>
  </r>
  <r>
    <n v="41885"/>
    <x v="8"/>
    <x v="4"/>
    <x v="3"/>
    <x v="0"/>
    <n v="6"/>
    <n v="3978"/>
    <n v="4230"/>
    <n v="50508"/>
    <n v="53820"/>
    <n v="25380"/>
    <n v="23868"/>
    <n v="1512"/>
    <n v="75.600000000000009"/>
    <n v="1436.4"/>
  </r>
  <r>
    <n v="41885"/>
    <x v="0"/>
    <x v="0"/>
    <x v="14"/>
    <x v="0"/>
    <n v="4"/>
    <n v="5148"/>
    <n v="5490"/>
    <n v="59040"/>
    <n v="63000"/>
    <n v="21960"/>
    <n v="20592"/>
    <n v="1368"/>
    <n v="68.400000000000006"/>
    <n v="1299.5999999999999"/>
  </r>
  <r>
    <n v="41885"/>
    <x v="1"/>
    <x v="0"/>
    <x v="7"/>
    <x v="0"/>
    <n v="24"/>
    <n v="5832"/>
    <n v="6210"/>
    <n v="51714"/>
    <n v="54990"/>
    <n v="149040"/>
    <n v="139968"/>
    <n v="9072"/>
    <n v="453.6"/>
    <n v="8618.4"/>
  </r>
  <r>
    <n v="41885"/>
    <x v="2"/>
    <x v="1"/>
    <x v="16"/>
    <x v="0"/>
    <n v="21"/>
    <n v="2034"/>
    <n v="2160"/>
    <n v="81216"/>
    <n v="86400"/>
    <n v="45360"/>
    <n v="42714"/>
    <n v="2646"/>
    <n v="132.30000000000001"/>
    <n v="2513.6999999999998"/>
  </r>
  <r>
    <n v="41885"/>
    <x v="7"/>
    <x v="4"/>
    <x v="3"/>
    <x v="0"/>
    <n v="13"/>
    <n v="5832"/>
    <n v="6210"/>
    <n v="26352"/>
    <n v="28080"/>
    <n v="80730"/>
    <n v="75816"/>
    <n v="4914"/>
    <n v="245.70000000000002"/>
    <n v="4668.3"/>
  </r>
  <r>
    <n v="41885"/>
    <x v="5"/>
    <x v="3"/>
    <x v="5"/>
    <x v="0"/>
    <n v="2"/>
    <n v="3546"/>
    <n v="3780"/>
    <n v="64152"/>
    <n v="68310"/>
    <n v="7560"/>
    <n v="7092"/>
    <n v="468"/>
    <n v="23.400000000000002"/>
    <n v="444.6"/>
  </r>
  <r>
    <n v="41886"/>
    <x v="1"/>
    <x v="0"/>
    <x v="0"/>
    <x v="0"/>
    <n v="20"/>
    <n v="3726"/>
    <n v="3960"/>
    <n v="20340"/>
    <n v="21600"/>
    <n v="79200"/>
    <n v="74520"/>
    <n v="4680"/>
    <n v="234"/>
    <n v="4446"/>
  </r>
  <r>
    <n v="41886"/>
    <x v="7"/>
    <x v="4"/>
    <x v="4"/>
    <x v="0"/>
    <n v="21"/>
    <n v="3978"/>
    <n v="4230"/>
    <n v="42588"/>
    <n v="45360"/>
    <n v="88830"/>
    <n v="83538"/>
    <n v="5292"/>
    <n v="264.60000000000002"/>
    <n v="5027.3999999999996"/>
  </r>
  <r>
    <n v="41889"/>
    <x v="5"/>
    <x v="3"/>
    <x v="6"/>
    <x v="0"/>
    <n v="12"/>
    <n v="3042"/>
    <n v="3240"/>
    <n v="17730"/>
    <n v="18900"/>
    <n v="38880"/>
    <n v="36504"/>
    <n v="2376"/>
    <n v="118.80000000000001"/>
    <n v="2257.1999999999998"/>
  </r>
  <r>
    <n v="41889"/>
    <x v="5"/>
    <x v="3"/>
    <x v="2"/>
    <x v="0"/>
    <n v="23"/>
    <n v="3546"/>
    <n v="3780"/>
    <n v="11934"/>
    <n v="12690"/>
    <n v="86940"/>
    <n v="81558"/>
    <n v="5382"/>
    <n v="269.10000000000002"/>
    <n v="5112.8999999999996"/>
  </r>
  <r>
    <n v="41889"/>
    <x v="7"/>
    <x v="4"/>
    <x v="14"/>
    <x v="0"/>
    <n v="23"/>
    <n v="4482"/>
    <n v="4770"/>
    <n v="38376"/>
    <n v="40950"/>
    <n v="109710"/>
    <n v="103086"/>
    <n v="6624"/>
    <n v="331.20000000000005"/>
    <n v="6292.8"/>
  </r>
  <r>
    <n v="41889"/>
    <x v="1"/>
    <x v="0"/>
    <x v="16"/>
    <x v="0"/>
    <n v="24"/>
    <n v="3924"/>
    <n v="4230"/>
    <n v="33840"/>
    <n v="36000"/>
    <n v="101520"/>
    <n v="94176"/>
    <n v="7344"/>
    <n v="367.20000000000005"/>
    <n v="6976.8"/>
  </r>
  <r>
    <n v="41890"/>
    <x v="4"/>
    <x v="2"/>
    <x v="12"/>
    <x v="0"/>
    <n v="25"/>
    <n v="2952"/>
    <n v="3150"/>
    <n v="44712"/>
    <n v="47520"/>
    <n v="78750"/>
    <n v="73800"/>
    <n v="4950"/>
    <n v="247.5"/>
    <n v="4702.5"/>
  </r>
  <r>
    <n v="41890"/>
    <x v="7"/>
    <x v="4"/>
    <x v="5"/>
    <x v="0"/>
    <n v="17"/>
    <n v="3726"/>
    <n v="3960"/>
    <n v="116640"/>
    <n v="124200"/>
    <n v="67320"/>
    <n v="63342"/>
    <n v="3978"/>
    <n v="198.9"/>
    <n v="3779.1"/>
  </r>
  <r>
    <n v="41890"/>
    <x v="8"/>
    <x v="4"/>
    <x v="10"/>
    <x v="0"/>
    <n v="21"/>
    <n v="3978"/>
    <n v="4230"/>
    <n v="67230"/>
    <n v="71550"/>
    <n v="88830"/>
    <n v="83538"/>
    <n v="5292"/>
    <n v="264.60000000000002"/>
    <n v="5027.3999999999996"/>
  </r>
  <r>
    <n v="41891"/>
    <x v="1"/>
    <x v="0"/>
    <x v="0"/>
    <x v="0"/>
    <n v="9"/>
    <n v="3726"/>
    <n v="3960"/>
    <n v="30510"/>
    <n v="32400"/>
    <n v="35640"/>
    <n v="33534"/>
    <n v="2106"/>
    <n v="105.30000000000001"/>
    <n v="2000.7"/>
  </r>
  <r>
    <n v="41891"/>
    <x v="2"/>
    <x v="1"/>
    <x v="11"/>
    <x v="0"/>
    <n v="11"/>
    <n v="4482"/>
    <n v="4770"/>
    <n v="85104"/>
    <n v="90720"/>
    <n v="52470"/>
    <n v="49302"/>
    <n v="3168"/>
    <n v="158.4"/>
    <n v="3009.6"/>
  </r>
  <r>
    <n v="41892"/>
    <x v="6"/>
    <x v="2"/>
    <x v="6"/>
    <x v="0"/>
    <n v="4"/>
    <n v="3582"/>
    <n v="3870"/>
    <n v="70920"/>
    <n v="75600"/>
    <n v="15480"/>
    <n v="14328"/>
    <n v="1152"/>
    <n v="57.6"/>
    <n v="1094.4000000000001"/>
  </r>
  <r>
    <n v="41892"/>
    <x v="3"/>
    <x v="1"/>
    <x v="1"/>
    <x v="1"/>
    <n v="22"/>
    <n v="4482"/>
    <n v="4770"/>
    <n v="71640"/>
    <n v="77400"/>
    <n v="104940"/>
    <n v="98604"/>
    <n v="6336"/>
    <n v="316.8"/>
    <n v="6019.2"/>
  </r>
  <r>
    <n v="41892"/>
    <x v="1"/>
    <x v="0"/>
    <x v="10"/>
    <x v="0"/>
    <n v="15"/>
    <n v="3924"/>
    <n v="4230"/>
    <n v="40338"/>
    <n v="42930"/>
    <n v="63450"/>
    <n v="58860"/>
    <n v="4590"/>
    <n v="229.5"/>
    <n v="4360.5"/>
  </r>
  <r>
    <n v="41892"/>
    <x v="7"/>
    <x v="4"/>
    <x v="5"/>
    <x v="0"/>
    <n v="23"/>
    <n v="7506"/>
    <n v="8100"/>
    <n v="52488"/>
    <n v="55890"/>
    <n v="186300"/>
    <n v="172638"/>
    <n v="13662"/>
    <n v="683.1"/>
    <n v="12978.9"/>
  </r>
  <r>
    <n v="41892"/>
    <x v="1"/>
    <x v="0"/>
    <x v="4"/>
    <x v="0"/>
    <n v="9"/>
    <n v="3546"/>
    <n v="3780"/>
    <n v="21294"/>
    <n v="22680"/>
    <n v="34020"/>
    <n v="31914"/>
    <n v="2106"/>
    <n v="105.30000000000001"/>
    <n v="2000.7"/>
  </r>
  <r>
    <n v="41893"/>
    <x v="8"/>
    <x v="4"/>
    <x v="4"/>
    <x v="0"/>
    <n v="7"/>
    <n v="3042"/>
    <n v="3240"/>
    <n v="15210"/>
    <n v="16200"/>
    <n v="22680"/>
    <n v="21294"/>
    <n v="1386"/>
    <n v="69.3"/>
    <n v="1316.7"/>
  </r>
  <r>
    <n v="41893"/>
    <x v="8"/>
    <x v="4"/>
    <x v="12"/>
    <x v="0"/>
    <n v="25"/>
    <n v="3042"/>
    <n v="3240"/>
    <n v="44712"/>
    <n v="47520"/>
    <n v="81000"/>
    <n v="76050"/>
    <n v="4950"/>
    <n v="247.5"/>
    <n v="4702.5"/>
  </r>
  <r>
    <n v="41893"/>
    <x v="3"/>
    <x v="1"/>
    <x v="2"/>
    <x v="0"/>
    <n v="10"/>
    <n v="3978"/>
    <n v="4230"/>
    <n v="19890"/>
    <n v="21150"/>
    <n v="42300"/>
    <n v="39780"/>
    <n v="2520"/>
    <n v="126"/>
    <n v="2394"/>
  </r>
  <r>
    <n v="41894"/>
    <x v="0"/>
    <x v="0"/>
    <x v="10"/>
    <x v="0"/>
    <n v="8"/>
    <n v="5148"/>
    <n v="5490"/>
    <n v="35856"/>
    <n v="38160"/>
    <n v="43920"/>
    <n v="41184"/>
    <n v="2736"/>
    <n v="136.80000000000001"/>
    <n v="2599.1999999999998"/>
  </r>
  <r>
    <n v="41894"/>
    <x v="8"/>
    <x v="4"/>
    <x v="1"/>
    <x v="1"/>
    <n v="18"/>
    <n v="3042"/>
    <n v="3240"/>
    <n v="78804"/>
    <n v="85140"/>
    <n v="58320"/>
    <n v="54756"/>
    <n v="3564"/>
    <n v="178.20000000000002"/>
    <n v="3385.8"/>
  </r>
  <r>
    <n v="41894"/>
    <x v="5"/>
    <x v="3"/>
    <x v="14"/>
    <x v="0"/>
    <n v="8"/>
    <n v="5148"/>
    <n v="5490"/>
    <n v="32472"/>
    <n v="34650"/>
    <n v="43920"/>
    <n v="41184"/>
    <n v="2736"/>
    <n v="136.80000000000001"/>
    <n v="2599.1999999999998"/>
  </r>
  <r>
    <n v="41894"/>
    <x v="0"/>
    <x v="0"/>
    <x v="15"/>
    <x v="1"/>
    <n v="25"/>
    <n v="7506"/>
    <n v="8100"/>
    <n v="30024"/>
    <n v="32400"/>
    <n v="202500"/>
    <n v="187650"/>
    <n v="14850"/>
    <n v="742.5"/>
    <n v="14107.5"/>
  </r>
  <r>
    <n v="41895"/>
    <x v="5"/>
    <x v="3"/>
    <x v="8"/>
    <x v="0"/>
    <n v="7"/>
    <n v="3042"/>
    <n v="3240"/>
    <n v="97812"/>
    <n v="104310"/>
    <n v="22680"/>
    <n v="21294"/>
    <n v="1386"/>
    <n v="69.3"/>
    <n v="1316.7"/>
  </r>
  <r>
    <n v="41895"/>
    <x v="9"/>
    <x v="3"/>
    <x v="10"/>
    <x v="0"/>
    <n v="17"/>
    <n v="3978"/>
    <n v="4230"/>
    <n v="76194"/>
    <n v="81090"/>
    <n v="71910"/>
    <n v="67626"/>
    <n v="4284"/>
    <n v="214.20000000000002"/>
    <n v="4069.8"/>
  </r>
  <r>
    <n v="41897"/>
    <x v="4"/>
    <x v="2"/>
    <x v="5"/>
    <x v="0"/>
    <n v="3"/>
    <n v="2952"/>
    <n v="3150"/>
    <n v="145800"/>
    <n v="155250"/>
    <n v="9450"/>
    <n v="8856"/>
    <n v="594"/>
    <n v="29.700000000000003"/>
    <n v="564.29999999999995"/>
  </r>
  <r>
    <n v="41898"/>
    <x v="6"/>
    <x v="2"/>
    <x v="11"/>
    <x v="0"/>
    <n v="13"/>
    <n v="2034"/>
    <n v="2160"/>
    <n v="49644"/>
    <n v="52920"/>
    <n v="28080"/>
    <n v="26442"/>
    <n v="1638"/>
    <n v="81.900000000000006"/>
    <n v="1556.1"/>
  </r>
  <r>
    <n v="41898"/>
    <x v="7"/>
    <x v="4"/>
    <x v="10"/>
    <x v="0"/>
    <n v="17"/>
    <n v="3582"/>
    <n v="3870"/>
    <n v="4482"/>
    <n v="4770"/>
    <n v="65790"/>
    <n v="60894"/>
    <n v="4896"/>
    <n v="244.8"/>
    <n v="4651.2"/>
  </r>
  <r>
    <n v="41898"/>
    <x v="8"/>
    <x v="4"/>
    <x v="9"/>
    <x v="0"/>
    <n v="22"/>
    <n v="3978"/>
    <n v="4230"/>
    <n v="31590"/>
    <n v="33750"/>
    <n v="93060"/>
    <n v="87516"/>
    <n v="5544"/>
    <n v="277.2"/>
    <n v="5266.8"/>
  </r>
  <r>
    <n v="41899"/>
    <x v="6"/>
    <x v="2"/>
    <x v="7"/>
    <x v="0"/>
    <n v="23"/>
    <n v="2196"/>
    <n v="2340"/>
    <n v="75582"/>
    <n v="80370"/>
    <n v="53820"/>
    <n v="50508"/>
    <n v="3312"/>
    <n v="165.60000000000002"/>
    <n v="3146.4"/>
  </r>
  <r>
    <n v="41900"/>
    <x v="4"/>
    <x v="2"/>
    <x v="12"/>
    <x v="0"/>
    <n v="1"/>
    <n v="2034"/>
    <n v="2160"/>
    <n v="26082"/>
    <n v="27720"/>
    <n v="2160"/>
    <n v="2034"/>
    <n v="126"/>
    <n v="6.3000000000000007"/>
    <n v="119.7"/>
  </r>
  <r>
    <n v="41900"/>
    <x v="9"/>
    <x v="3"/>
    <x v="13"/>
    <x v="1"/>
    <n v="25"/>
    <n v="5148"/>
    <n v="5490"/>
    <n v="70632"/>
    <n v="76140"/>
    <n v="137250"/>
    <n v="128700"/>
    <n v="8550"/>
    <n v="427.5"/>
    <n v="8122.5"/>
  </r>
  <r>
    <n v="41900"/>
    <x v="6"/>
    <x v="2"/>
    <x v="15"/>
    <x v="1"/>
    <n v="22"/>
    <n v="3384"/>
    <n v="3600"/>
    <n v="105084"/>
    <n v="113400"/>
    <n v="79200"/>
    <n v="74448"/>
    <n v="4752"/>
    <n v="237.60000000000002"/>
    <n v="4514.3999999999996"/>
  </r>
  <r>
    <n v="41901"/>
    <x v="6"/>
    <x v="2"/>
    <x v="4"/>
    <x v="0"/>
    <n v="2"/>
    <n v="3978"/>
    <n v="4230"/>
    <n v="42588"/>
    <n v="45360"/>
    <n v="8460"/>
    <n v="7956"/>
    <n v="504"/>
    <n v="25.200000000000003"/>
    <n v="478.8"/>
  </r>
  <r>
    <n v="41901"/>
    <x v="5"/>
    <x v="3"/>
    <x v="16"/>
    <x v="0"/>
    <n v="11"/>
    <n v="3582"/>
    <n v="3870"/>
    <n v="64296"/>
    <n v="68400"/>
    <n v="42570"/>
    <n v="39402"/>
    <n v="3168"/>
    <n v="158.4"/>
    <n v="3009.6"/>
  </r>
  <r>
    <n v="41901"/>
    <x v="9"/>
    <x v="3"/>
    <x v="4"/>
    <x v="0"/>
    <n v="11"/>
    <n v="3546"/>
    <n v="3780"/>
    <n v="6084"/>
    <n v="6480"/>
    <n v="41580"/>
    <n v="39006"/>
    <n v="2574"/>
    <n v="128.70000000000002"/>
    <n v="2445.3000000000002"/>
  </r>
  <r>
    <n v="41901"/>
    <x v="6"/>
    <x v="2"/>
    <x v="16"/>
    <x v="0"/>
    <n v="1"/>
    <n v="7506"/>
    <n v="8100"/>
    <n v="57528"/>
    <n v="61200"/>
    <n v="8100"/>
    <n v="7506"/>
    <n v="594"/>
    <n v="29.700000000000003"/>
    <n v="564.29999999999995"/>
  </r>
  <r>
    <n v="41901"/>
    <x v="1"/>
    <x v="0"/>
    <x v="15"/>
    <x v="1"/>
    <n v="14"/>
    <n v="3978"/>
    <n v="4230"/>
    <n v="7506"/>
    <n v="8100"/>
    <n v="59220"/>
    <n v="55692"/>
    <n v="3528"/>
    <n v="176.4"/>
    <n v="3351.6"/>
  </r>
  <r>
    <n v="41901"/>
    <x v="7"/>
    <x v="4"/>
    <x v="14"/>
    <x v="0"/>
    <n v="11"/>
    <n v="2034"/>
    <n v="2160"/>
    <n v="59040"/>
    <n v="63000"/>
    <n v="23760"/>
    <n v="22374"/>
    <n v="1386"/>
    <n v="69.3"/>
    <n v="1316.7"/>
  </r>
  <r>
    <n v="41902"/>
    <x v="5"/>
    <x v="3"/>
    <x v="1"/>
    <x v="1"/>
    <n v="8"/>
    <n v="2952"/>
    <n v="3150"/>
    <n v="60894"/>
    <n v="65790"/>
    <n v="25200"/>
    <n v="23616"/>
    <n v="1584"/>
    <n v="79.2"/>
    <n v="1504.8"/>
  </r>
  <r>
    <n v="41902"/>
    <x v="3"/>
    <x v="1"/>
    <x v="2"/>
    <x v="0"/>
    <n v="1"/>
    <n v="3546"/>
    <n v="3780"/>
    <n v="55692"/>
    <n v="59220"/>
    <n v="3780"/>
    <n v="3546"/>
    <n v="234"/>
    <n v="11.700000000000001"/>
    <n v="222.3"/>
  </r>
  <r>
    <n v="41902"/>
    <x v="2"/>
    <x v="1"/>
    <x v="0"/>
    <x v="0"/>
    <n v="24"/>
    <n v="3546"/>
    <n v="3780"/>
    <n v="6102"/>
    <n v="6480"/>
    <n v="90720"/>
    <n v="85104"/>
    <n v="5616"/>
    <n v="280.8"/>
    <n v="5335.2"/>
  </r>
  <r>
    <n v="41902"/>
    <x v="2"/>
    <x v="1"/>
    <x v="14"/>
    <x v="0"/>
    <n v="15"/>
    <n v="3978"/>
    <n v="4230"/>
    <n v="5904"/>
    <n v="6300"/>
    <n v="63450"/>
    <n v="59670"/>
    <n v="3780"/>
    <n v="189"/>
    <n v="3591"/>
  </r>
  <r>
    <n v="41902"/>
    <x v="6"/>
    <x v="2"/>
    <x v="3"/>
    <x v="0"/>
    <n v="20"/>
    <n v="3546"/>
    <n v="3780"/>
    <n v="43920"/>
    <n v="46800"/>
    <n v="75600"/>
    <n v="70920"/>
    <n v="4680"/>
    <n v="234"/>
    <n v="4446"/>
  </r>
  <r>
    <n v="41903"/>
    <x v="9"/>
    <x v="3"/>
    <x v="4"/>
    <x v="0"/>
    <n v="1"/>
    <n v="5148"/>
    <n v="5490"/>
    <n v="12168"/>
    <n v="12960"/>
    <n v="5490"/>
    <n v="5148"/>
    <n v="342"/>
    <n v="17.100000000000001"/>
    <n v="324.89999999999998"/>
  </r>
  <r>
    <n v="41903"/>
    <x v="0"/>
    <x v="0"/>
    <x v="4"/>
    <x v="0"/>
    <n v="5"/>
    <n v="2196"/>
    <n v="2340"/>
    <n v="9126"/>
    <n v="9720"/>
    <n v="11700"/>
    <n v="10980"/>
    <n v="720"/>
    <n v="36"/>
    <n v="684"/>
  </r>
  <r>
    <n v="41903"/>
    <x v="5"/>
    <x v="3"/>
    <x v="11"/>
    <x v="0"/>
    <n v="2"/>
    <n v="3924"/>
    <n v="4230"/>
    <n v="67374"/>
    <n v="71820"/>
    <n v="8460"/>
    <n v="7848"/>
    <n v="612"/>
    <n v="30.6"/>
    <n v="581.4"/>
  </r>
  <r>
    <n v="41904"/>
    <x v="7"/>
    <x v="4"/>
    <x v="5"/>
    <x v="0"/>
    <n v="15"/>
    <n v="3978"/>
    <n v="4230"/>
    <n v="122472"/>
    <n v="130410"/>
    <n v="63450"/>
    <n v="59670"/>
    <n v="3780"/>
    <n v="189"/>
    <n v="3591"/>
  </r>
  <r>
    <n v="41905"/>
    <x v="5"/>
    <x v="3"/>
    <x v="1"/>
    <x v="1"/>
    <n v="24"/>
    <n v="2106"/>
    <n v="2250"/>
    <n v="64476"/>
    <n v="69660"/>
    <n v="54000"/>
    <n v="50544"/>
    <n v="3456"/>
    <n v="172.8"/>
    <n v="3283.2"/>
  </r>
  <r>
    <n v="41905"/>
    <x v="7"/>
    <x v="4"/>
    <x v="14"/>
    <x v="0"/>
    <n v="23"/>
    <n v="5148"/>
    <n v="5490"/>
    <n v="35424"/>
    <n v="37800"/>
    <n v="126270"/>
    <n v="118404"/>
    <n v="7866"/>
    <n v="393.3"/>
    <n v="7472.7"/>
  </r>
  <r>
    <n v="41906"/>
    <x v="5"/>
    <x v="3"/>
    <x v="6"/>
    <x v="0"/>
    <n v="20"/>
    <n v="3546"/>
    <n v="3780"/>
    <n v="63828"/>
    <n v="68040"/>
    <n v="75600"/>
    <n v="70920"/>
    <n v="4680"/>
    <n v="234"/>
    <n v="4446"/>
  </r>
  <r>
    <n v="41906"/>
    <x v="6"/>
    <x v="2"/>
    <x v="6"/>
    <x v="0"/>
    <n v="23"/>
    <n v="3546"/>
    <n v="3780"/>
    <n v="56736"/>
    <n v="60480"/>
    <n v="86940"/>
    <n v="81558"/>
    <n v="5382"/>
    <n v="269.10000000000002"/>
    <n v="5112.8999999999996"/>
  </r>
  <r>
    <n v="41906"/>
    <x v="3"/>
    <x v="1"/>
    <x v="14"/>
    <x v="0"/>
    <n v="22"/>
    <n v="5148"/>
    <n v="5490"/>
    <n v="70848"/>
    <n v="75600"/>
    <n v="120780"/>
    <n v="113256"/>
    <n v="7524"/>
    <n v="376.20000000000005"/>
    <n v="7147.8"/>
  </r>
  <r>
    <n v="41906"/>
    <x v="4"/>
    <x v="2"/>
    <x v="10"/>
    <x v="0"/>
    <n v="10"/>
    <n v="3384"/>
    <n v="3600"/>
    <n v="98604"/>
    <n v="104940"/>
    <n v="36000"/>
    <n v="33840"/>
    <n v="2160"/>
    <n v="108"/>
    <n v="2052"/>
  </r>
  <r>
    <n v="41907"/>
    <x v="8"/>
    <x v="4"/>
    <x v="11"/>
    <x v="0"/>
    <n v="5"/>
    <n v="3042"/>
    <n v="3240"/>
    <n v="78012"/>
    <n v="83160"/>
    <n v="16200"/>
    <n v="15210"/>
    <n v="990"/>
    <n v="49.5"/>
    <n v="940.5"/>
  </r>
  <r>
    <n v="41907"/>
    <x v="4"/>
    <x v="2"/>
    <x v="5"/>
    <x v="0"/>
    <n v="12"/>
    <n v="3978"/>
    <n v="4230"/>
    <n v="69984"/>
    <n v="74520"/>
    <n v="50760"/>
    <n v="47736"/>
    <n v="3024"/>
    <n v="151.20000000000002"/>
    <n v="2872.8"/>
  </r>
  <r>
    <n v="41907"/>
    <x v="3"/>
    <x v="1"/>
    <x v="9"/>
    <x v="0"/>
    <n v="19"/>
    <n v="3978"/>
    <n v="4230"/>
    <n v="50544"/>
    <n v="54000"/>
    <n v="80370"/>
    <n v="75582"/>
    <n v="4788"/>
    <n v="239.4"/>
    <n v="4548.6000000000004"/>
  </r>
  <r>
    <n v="41907"/>
    <x v="8"/>
    <x v="4"/>
    <x v="16"/>
    <x v="0"/>
    <n v="18"/>
    <n v="3924"/>
    <n v="4230"/>
    <n v="81216"/>
    <n v="86400"/>
    <n v="76140"/>
    <n v="70632"/>
    <n v="5508"/>
    <n v="275.40000000000003"/>
    <n v="5232.6000000000004"/>
  </r>
  <r>
    <n v="41908"/>
    <x v="9"/>
    <x v="3"/>
    <x v="0"/>
    <x v="0"/>
    <n v="1"/>
    <n v="2952"/>
    <n v="3150"/>
    <n v="18306"/>
    <n v="19440"/>
    <n v="3150"/>
    <n v="2952"/>
    <n v="198"/>
    <n v="9.9"/>
    <n v="188.1"/>
  </r>
  <r>
    <n v="41908"/>
    <x v="0"/>
    <x v="0"/>
    <x v="8"/>
    <x v="0"/>
    <n v="15"/>
    <n v="3042"/>
    <n v="3240"/>
    <n v="5148"/>
    <n v="5490"/>
    <n v="48600"/>
    <n v="45630"/>
    <n v="2970"/>
    <n v="148.5"/>
    <n v="2821.5"/>
  </r>
  <r>
    <n v="41908"/>
    <x v="9"/>
    <x v="3"/>
    <x v="7"/>
    <x v="0"/>
    <n v="4"/>
    <n v="3978"/>
    <n v="4230"/>
    <n v="59670"/>
    <n v="63450"/>
    <n v="16920"/>
    <n v="15912"/>
    <n v="1008"/>
    <n v="50.400000000000006"/>
    <n v="957.6"/>
  </r>
  <r>
    <n v="41909"/>
    <x v="5"/>
    <x v="3"/>
    <x v="9"/>
    <x v="0"/>
    <n v="16"/>
    <n v="2106"/>
    <n v="2250"/>
    <n v="18954"/>
    <n v="20250"/>
    <n v="36000"/>
    <n v="33696"/>
    <n v="2304"/>
    <n v="115.2"/>
    <n v="2188.8000000000002"/>
  </r>
  <r>
    <n v="41909"/>
    <x v="9"/>
    <x v="3"/>
    <x v="16"/>
    <x v="0"/>
    <n v="10"/>
    <n v="2034"/>
    <n v="2160"/>
    <n v="71064"/>
    <n v="75600"/>
    <n v="21600"/>
    <n v="20340"/>
    <n v="1260"/>
    <n v="63"/>
    <n v="1197"/>
  </r>
  <r>
    <n v="41909"/>
    <x v="4"/>
    <x v="2"/>
    <x v="8"/>
    <x v="0"/>
    <n v="21"/>
    <n v="4482"/>
    <n v="4770"/>
    <n v="128700"/>
    <n v="137250"/>
    <n v="100170"/>
    <n v="94122"/>
    <n v="6048"/>
    <n v="302.40000000000003"/>
    <n v="5745.6"/>
  </r>
  <r>
    <n v="41909"/>
    <x v="4"/>
    <x v="2"/>
    <x v="14"/>
    <x v="0"/>
    <n v="7"/>
    <n v="3726"/>
    <n v="3960"/>
    <n v="17712"/>
    <n v="18900"/>
    <n v="27720"/>
    <n v="26082"/>
    <n v="1638"/>
    <n v="81.900000000000006"/>
    <n v="1556.1"/>
  </r>
  <r>
    <n v="41910"/>
    <x v="1"/>
    <x v="0"/>
    <x v="3"/>
    <x v="0"/>
    <n v="22"/>
    <n v="2952"/>
    <n v="3150"/>
    <n v="28548"/>
    <n v="30420"/>
    <n v="69300"/>
    <n v="64944"/>
    <n v="4356"/>
    <n v="217.8"/>
    <n v="4138.2"/>
  </r>
  <r>
    <n v="41910"/>
    <x v="6"/>
    <x v="2"/>
    <x v="11"/>
    <x v="0"/>
    <n v="15"/>
    <n v="3384"/>
    <n v="3600"/>
    <n v="49644"/>
    <n v="52920"/>
    <n v="54000"/>
    <n v="50760"/>
    <n v="3240"/>
    <n v="162"/>
    <n v="3078"/>
  </r>
  <r>
    <n v="41911"/>
    <x v="6"/>
    <x v="2"/>
    <x v="1"/>
    <x v="1"/>
    <n v="7"/>
    <n v="3546"/>
    <n v="3780"/>
    <n v="35820"/>
    <n v="38700"/>
    <n v="26460"/>
    <n v="24822"/>
    <n v="1638"/>
    <n v="81.900000000000006"/>
    <n v="1556.1"/>
  </r>
  <r>
    <n v="41911"/>
    <x v="7"/>
    <x v="4"/>
    <x v="5"/>
    <x v="0"/>
    <n v="17"/>
    <n v="5148"/>
    <n v="5490"/>
    <n v="5832"/>
    <n v="6210"/>
    <n v="93330"/>
    <n v="87516"/>
    <n v="5814"/>
    <n v="290.7"/>
    <n v="5523.3"/>
  </r>
  <r>
    <n v="41911"/>
    <x v="2"/>
    <x v="1"/>
    <x v="6"/>
    <x v="0"/>
    <n v="20"/>
    <n v="2034"/>
    <n v="2160"/>
    <n v="88650"/>
    <n v="94500"/>
    <n v="43200"/>
    <n v="40680"/>
    <n v="2520"/>
    <n v="126"/>
    <n v="2394"/>
  </r>
  <r>
    <n v="41911"/>
    <x v="8"/>
    <x v="4"/>
    <x v="11"/>
    <x v="0"/>
    <n v="5"/>
    <n v="2196"/>
    <n v="2340"/>
    <n v="63828"/>
    <n v="68040"/>
    <n v="11700"/>
    <n v="10980"/>
    <n v="720"/>
    <n v="36"/>
    <n v="684"/>
  </r>
  <r>
    <n v="41912"/>
    <x v="0"/>
    <x v="0"/>
    <x v="8"/>
    <x v="0"/>
    <n v="14"/>
    <n v="3546"/>
    <n v="3780"/>
    <n v="82368"/>
    <n v="87840"/>
    <n v="52920"/>
    <n v="49644"/>
    <n v="3276"/>
    <n v="163.80000000000001"/>
    <n v="3112.2"/>
  </r>
  <r>
    <n v="41912"/>
    <x v="6"/>
    <x v="2"/>
    <x v="7"/>
    <x v="0"/>
    <n v="6"/>
    <n v="3546"/>
    <n v="3780"/>
    <n v="3978"/>
    <n v="4230"/>
    <n v="22680"/>
    <n v="21276"/>
    <n v="1404"/>
    <n v="70.2"/>
    <n v="133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063D27-780D-43CF-A35E-D9C18B5B0EF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9">
    <pivotField showAll="0"/>
    <pivotField showAll="0"/>
    <pivotField showAll="0"/>
    <pivotField showAll="0"/>
    <pivotField showAll="0"/>
    <pivotField axis="axisRow" showAll="0">
      <items count="5">
        <item x="2"/>
        <item x="3"/>
        <item x="0"/>
        <item x="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dataField="1" numFmtId="2" showAll="0"/>
    <pivotField numFmtId="2" showAll="0"/>
    <pivotField showAll="0">
      <items count="5">
        <item x="3"/>
        <item x="2"/>
        <item x="1"/>
        <item x="0"/>
        <item t="default"/>
      </items>
    </pivotField>
    <pivotField showAll="0"/>
  </pivotFields>
  <rowFields count="1">
    <field x="5"/>
  </rowFields>
  <rowItems count="5">
    <i>
      <x/>
    </i>
    <i>
      <x v="1"/>
    </i>
    <i>
      <x v="2"/>
    </i>
    <i>
      <x v="3"/>
    </i>
    <i t="grand">
      <x/>
    </i>
  </rowItems>
  <colItems count="1">
    <i/>
  </colItems>
  <dataFields count="1">
    <dataField name="Average of Profit" fld="15" subtotal="average" baseField="5" baseItem="0"/>
  </dataFields>
  <chartFormats count="8">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5" count="1" selected="0">
            <x v="0"/>
          </reference>
        </references>
      </pivotArea>
    </chartFormat>
    <chartFormat chart="5" format="8">
      <pivotArea type="data" outline="0" fieldPosition="0">
        <references count="2">
          <reference field="4294967294" count="1" selected="0">
            <x v="0"/>
          </reference>
          <reference field="5" count="1" selected="0">
            <x v="1"/>
          </reference>
        </references>
      </pivotArea>
    </chartFormat>
    <chartFormat chart="5" format="9">
      <pivotArea type="data" outline="0" fieldPosition="0">
        <references count="2">
          <reference field="4294967294" count="1" selected="0">
            <x v="0"/>
          </reference>
          <reference field="5" count="1" selected="0">
            <x v="2"/>
          </reference>
        </references>
      </pivotArea>
    </chartFormat>
    <chartFormat chart="5"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95DE62-EC20-49D4-ADEC-717F63688EB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3:F7" firstHeaderRow="1" firstDataRow="1" firstDataCol="1"/>
  <pivotFields count="19">
    <pivotField showAll="0"/>
    <pivotField showAll="0"/>
    <pivotField axis="axisRow" showAll="0">
      <items count="4">
        <item sd="0" x="0"/>
        <item sd="0" x="1"/>
        <item sd="0" x="2"/>
        <item t="default"/>
      </items>
    </pivotField>
    <pivotField showAll="0"/>
    <pivotField showAll="0"/>
    <pivotField showAll="0">
      <items count="5">
        <item sd="0" x="2"/>
        <item sd="0" x="3"/>
        <item sd="0" x="0"/>
        <item sd="0" x="1"/>
        <item t="default"/>
      </items>
    </pivotField>
    <pivotField axis="axisRow" showAll="0">
      <items count="4">
        <item x="0"/>
        <item x="1"/>
        <item x="2"/>
        <item t="default"/>
      </items>
    </pivotField>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pivotField showAll="0"/>
    <pivotField dataField="1" numFmtId="2" showAll="0"/>
    <pivotField numFmtId="2" showAll="0"/>
    <pivotField showAll="0">
      <items count="5">
        <item x="3"/>
        <item x="2"/>
        <item x="1"/>
        <item x="0"/>
        <item t="default"/>
      </items>
    </pivotField>
    <pivotField showAll="0"/>
  </pivotFields>
  <rowFields count="3">
    <field x="2"/>
    <field x="6"/>
    <field x="8"/>
  </rowFields>
  <rowItems count="4">
    <i>
      <x/>
    </i>
    <i>
      <x v="1"/>
    </i>
    <i>
      <x v="2"/>
    </i>
    <i t="grand">
      <x/>
    </i>
  </rowItems>
  <colItems count="1">
    <i/>
  </colItems>
  <dataFields count="1">
    <dataField name="Count of Profit" fld="15" subtotal="count" baseField="2" baseItem="0"/>
  </dataFields>
  <chartFormats count="7">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F7DEA5-5927-4843-8534-1D2C9C25ECF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9:C24" firstHeaderRow="0" firstDataRow="1" firstDataCol="1"/>
  <pivotFields count="19">
    <pivotField showAll="0"/>
    <pivotField showAll="0"/>
    <pivotField showAll="0">
      <items count="4">
        <item x="0"/>
        <item x="1"/>
        <item x="2"/>
        <item t="default"/>
      </items>
    </pivotField>
    <pivotField showAll="0"/>
    <pivotField showAll="0"/>
    <pivotField axis="axisRow" showAll="0">
      <items count="5">
        <item sd="0" x="2"/>
        <item sd="0" x="3"/>
        <item sd="0" x="0"/>
        <item sd="0" x="1"/>
        <item t="default"/>
      </items>
    </pivotField>
    <pivotField showAll="0">
      <items count="4">
        <item x="0"/>
        <item x="1"/>
        <item x="2"/>
        <item t="default"/>
      </items>
    </pivotField>
    <pivotField showAll="0"/>
    <pivotField showAll="0"/>
    <pivotField showAll="0"/>
    <pivotField showAll="0"/>
    <pivotField showAll="0"/>
    <pivotField showAll="0"/>
    <pivotField showAll="0"/>
    <pivotField dataField="1" showAll="0"/>
    <pivotField dataField="1" numFmtId="2" showAll="0"/>
    <pivotField numFmtId="2" showAll="0"/>
    <pivotField showAll="0">
      <items count="5">
        <item x="3"/>
        <item x="2"/>
        <item x="1"/>
        <item x="0"/>
        <item t="default"/>
      </items>
    </pivotField>
    <pivotField showAll="0"/>
  </pivotFields>
  <rowFields count="1">
    <field x="5"/>
  </rowFields>
  <rowItems count="5">
    <i>
      <x/>
    </i>
    <i>
      <x v="1"/>
    </i>
    <i>
      <x v="2"/>
    </i>
    <i>
      <x v="3"/>
    </i>
    <i t="grand">
      <x/>
    </i>
  </rowItems>
  <colFields count="1">
    <field x="-2"/>
  </colFields>
  <colItems count="2">
    <i>
      <x/>
    </i>
    <i i="1">
      <x v="1"/>
    </i>
  </colItems>
  <dataFields count="2">
    <dataField name="Sum of Profit" fld="15" baseField="5" baseItem="0"/>
    <dataField name="Sum of Discount" fld="1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97C3C7-169C-4243-8EEF-314B2A8B9AF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1:B16" firstHeaderRow="1" firstDataRow="1" firstDataCol="1"/>
  <pivotFields count="19">
    <pivotField showAll="0"/>
    <pivotField showAll="0"/>
    <pivotField axis="axisRow" showAll="0">
      <items count="4">
        <item x="0"/>
        <item x="1"/>
        <item x="2"/>
        <item t="default"/>
      </items>
    </pivotField>
    <pivotField showAll="0"/>
    <pivotField showAll="0"/>
    <pivotField axis="axisRow" showAll="0">
      <items count="5">
        <item sd="0" x="2"/>
        <item sd="0" x="3"/>
        <item sd="0" x="0"/>
        <item sd="0" x="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dataField="1" numFmtId="2" showAll="0"/>
    <pivotField numFmtId="2" showAll="0"/>
    <pivotField showAll="0">
      <items count="5">
        <item x="3"/>
        <item x="2"/>
        <item x="1"/>
        <item x="0"/>
        <item t="default"/>
      </items>
    </pivotField>
    <pivotField showAll="0"/>
  </pivotFields>
  <rowFields count="2">
    <field x="5"/>
    <field x="2"/>
  </rowFields>
  <rowItems count="5">
    <i>
      <x/>
    </i>
    <i>
      <x v="1"/>
    </i>
    <i>
      <x v="2"/>
    </i>
    <i>
      <x v="3"/>
    </i>
    <i t="grand">
      <x/>
    </i>
  </rowItems>
  <colItems count="1">
    <i/>
  </colItems>
  <dataFields count="1">
    <dataField name="Sum of Profit" fld="15" baseField="5" baseItem="0"/>
  </dataFields>
  <chartFormats count="4">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76E8C4-254B-4B5C-85C9-F82FFDB4D1B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9" firstHeaderRow="1" firstDataRow="1" firstDataCol="1"/>
  <pivotFields count="15">
    <pivotField showAll="0"/>
    <pivotField showAll="0">
      <items count="11">
        <item x="1"/>
        <item x="9"/>
        <item x="7"/>
        <item x="8"/>
        <item x="4"/>
        <item x="3"/>
        <item x="0"/>
        <item x="5"/>
        <item x="6"/>
        <item x="2"/>
        <item t="default"/>
      </items>
    </pivotField>
    <pivotField axis="axisRow" showAll="0">
      <items count="6">
        <item x="0"/>
        <item x="2"/>
        <item x="1"/>
        <item x="4"/>
        <item x="3"/>
        <item t="default"/>
      </items>
    </pivotField>
    <pivotField showAll="0">
      <items count="18">
        <item x="16"/>
        <item x="11"/>
        <item x="6"/>
        <item x="7"/>
        <item x="10"/>
        <item x="8"/>
        <item x="5"/>
        <item x="15"/>
        <item x="0"/>
        <item x="1"/>
        <item x="12"/>
        <item x="2"/>
        <item x="3"/>
        <item x="14"/>
        <item x="4"/>
        <item x="9"/>
        <item x="13"/>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s>
  <rowFields count="1">
    <field x="2"/>
  </rowFields>
  <rowItems count="6">
    <i>
      <x/>
    </i>
    <i>
      <x v="1"/>
    </i>
    <i>
      <x v="2"/>
    </i>
    <i>
      <x v="3"/>
    </i>
    <i>
      <x v="4"/>
    </i>
    <i t="grand">
      <x/>
    </i>
  </rowItems>
  <colItems count="1">
    <i/>
  </colItems>
  <dataFields count="1">
    <dataField name="Count of Profit" fld="12" subtotal="countNums" baseField="2" baseItem="0"/>
  </dataFields>
  <chartFormats count="6">
    <chartFormat chart="8" format="19" series="1">
      <pivotArea type="data" outline="0" fieldPosition="0">
        <references count="1">
          <reference field="4294967294" count="1" selected="0">
            <x v="0"/>
          </reference>
        </references>
      </pivotArea>
    </chartFormat>
    <chartFormat chart="8" format="20">
      <pivotArea type="data" outline="0" fieldPosition="0">
        <references count="2">
          <reference field="4294967294" count="1" selected="0">
            <x v="0"/>
          </reference>
          <reference field="2" count="1" selected="0">
            <x v="0"/>
          </reference>
        </references>
      </pivotArea>
    </chartFormat>
    <chartFormat chart="8" format="21">
      <pivotArea type="data" outline="0" fieldPosition="0">
        <references count="2">
          <reference field="4294967294" count="1" selected="0">
            <x v="0"/>
          </reference>
          <reference field="2" count="1" selected="0">
            <x v="1"/>
          </reference>
        </references>
      </pivotArea>
    </chartFormat>
    <chartFormat chart="8" format="22">
      <pivotArea type="data" outline="0" fieldPosition="0">
        <references count="2">
          <reference field="4294967294" count="1" selected="0">
            <x v="0"/>
          </reference>
          <reference field="2" count="1" selected="0">
            <x v="2"/>
          </reference>
        </references>
      </pivotArea>
    </chartFormat>
    <chartFormat chart="8" format="23">
      <pivotArea type="data" outline="0" fieldPosition="0">
        <references count="2">
          <reference field="4294967294" count="1" selected="0">
            <x v="0"/>
          </reference>
          <reference field="2" count="1" selected="0">
            <x v="3"/>
          </reference>
        </references>
      </pivotArea>
    </chartFormat>
    <chartFormat chart="8" format="24">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884710-5D14-4EE4-B364-D8F85D038C9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3:E14" firstHeaderRow="1" firstDataRow="1" firstDataCol="1"/>
  <pivotFields count="15">
    <pivotField showAll="0"/>
    <pivotField axis="axisRow" showAll="0">
      <items count="11">
        <item sd="0" x="1"/>
        <item sd="0" x="9"/>
        <item sd="0" x="7"/>
        <item sd="0" x="8"/>
        <item sd="0" x="4"/>
        <item sd="0" x="3"/>
        <item sd="0" x="0"/>
        <item sd="0" x="5"/>
        <item sd="0" x="6"/>
        <item sd="0" x="2"/>
        <item t="default" sd="0"/>
      </items>
    </pivotField>
    <pivotField axis="axisRow" showAll="0">
      <items count="6">
        <item x="0"/>
        <item x="2"/>
        <item x="1"/>
        <item x="4"/>
        <item x="3"/>
        <item t="default"/>
      </items>
    </pivotField>
    <pivotField showAll="0">
      <items count="18">
        <item x="16"/>
        <item x="11"/>
        <item x="6"/>
        <item x="7"/>
        <item x="10"/>
        <item x="8"/>
        <item x="5"/>
        <item x="15"/>
        <item x="0"/>
        <item x="1"/>
        <item x="12"/>
        <item x="2"/>
        <item x="3"/>
        <item x="14"/>
        <item x="4"/>
        <item x="9"/>
        <item x="13"/>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s>
  <rowFields count="2">
    <field x="1"/>
    <field x="2"/>
  </rowFields>
  <rowItems count="11">
    <i>
      <x/>
    </i>
    <i>
      <x v="1"/>
    </i>
    <i>
      <x v="2"/>
    </i>
    <i>
      <x v="3"/>
    </i>
    <i>
      <x v="4"/>
    </i>
    <i>
      <x v="5"/>
    </i>
    <i>
      <x v="6"/>
    </i>
    <i>
      <x v="7"/>
    </i>
    <i>
      <x v="8"/>
    </i>
    <i>
      <x v="9"/>
    </i>
    <i t="grand">
      <x/>
    </i>
  </rowItems>
  <colItems count="1">
    <i/>
  </colItems>
  <dataFields count="1">
    <dataField name="Sum of Profit" fld="12" baseField="1" baseItem="0"/>
  </dataFields>
  <chartFormats count="1">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178BDA-6C77-44A2-A6C6-00C966E51E8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15">
    <pivotField showAll="0"/>
    <pivotField axis="axisRow" showAll="0">
      <items count="11">
        <item x="1"/>
        <item x="9"/>
        <item x="7"/>
        <item x="8"/>
        <item x="4"/>
        <item x="3"/>
        <item x="0"/>
        <item x="5"/>
        <item x="6"/>
        <item x="2"/>
        <item t="default"/>
      </items>
    </pivotField>
    <pivotField showAll="0">
      <items count="6">
        <item x="0"/>
        <item x="2"/>
        <item x="1"/>
        <item x="4"/>
        <item x="3"/>
        <item t="default"/>
      </items>
    </pivotField>
    <pivotField showAll="0">
      <items count="18">
        <item x="16"/>
        <item x="11"/>
        <item x="6"/>
        <item x="7"/>
        <item x="10"/>
        <item x="8"/>
        <item x="5"/>
        <item x="15"/>
        <item x="0"/>
        <item x="1"/>
        <item x="12"/>
        <item x="2"/>
        <item x="3"/>
        <item x="14"/>
        <item x="4"/>
        <item x="9"/>
        <item x="13"/>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Average of Profit" fld="12" subtotal="average" baseField="1" baseItem="0"/>
  </dataFields>
  <chartFormats count="1">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E18681-6FCC-4920-BBA6-B250A46FCA1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3:K21" firstHeaderRow="1" firstDataRow="1" firstDataCol="1"/>
  <pivotFields count="15">
    <pivotField showAll="0"/>
    <pivotField showAll="0">
      <items count="11">
        <item x="1"/>
        <item x="9"/>
        <item x="7"/>
        <item x="8"/>
        <item x="4"/>
        <item x="3"/>
        <item x="0"/>
        <item x="5"/>
        <item x="6"/>
        <item x="2"/>
        <item t="default"/>
      </items>
    </pivotField>
    <pivotField showAll="0">
      <items count="6">
        <item x="0"/>
        <item x="2"/>
        <item x="1"/>
        <item x="4"/>
        <item x="3"/>
        <item t="default"/>
      </items>
    </pivotField>
    <pivotField axis="axisRow" showAll="0">
      <items count="18">
        <item x="16"/>
        <item x="11"/>
        <item x="6"/>
        <item x="7"/>
        <item x="10"/>
        <item x="8"/>
        <item x="5"/>
        <item x="15"/>
        <item x="0"/>
        <item x="1"/>
        <item x="12"/>
        <item x="2"/>
        <item x="3"/>
        <item x="14"/>
        <item x="4"/>
        <item x="9"/>
        <item x="13"/>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s>
  <rowFields count="1">
    <field x="3"/>
  </rowFields>
  <rowItems count="18">
    <i>
      <x/>
    </i>
    <i>
      <x v="1"/>
    </i>
    <i>
      <x v="2"/>
    </i>
    <i>
      <x v="3"/>
    </i>
    <i>
      <x v="4"/>
    </i>
    <i>
      <x v="5"/>
    </i>
    <i>
      <x v="6"/>
    </i>
    <i>
      <x v="7"/>
    </i>
    <i>
      <x v="8"/>
    </i>
    <i>
      <x v="9"/>
    </i>
    <i>
      <x v="10"/>
    </i>
    <i>
      <x v="11"/>
    </i>
    <i>
      <x v="12"/>
    </i>
    <i>
      <x v="13"/>
    </i>
    <i>
      <x v="14"/>
    </i>
    <i>
      <x v="15"/>
    </i>
    <i>
      <x v="16"/>
    </i>
    <i t="grand">
      <x/>
    </i>
  </rowItems>
  <colItems count="1">
    <i/>
  </colItems>
  <dataFields count="1">
    <dataField name="Sum of New Profit" fld="14" baseField="0" baseItem="0"/>
  </dataFields>
  <chartFormats count="1">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1B8A407-4488-49EC-99AA-F602FC2D0525}" sourceName="Region">
  <pivotTables>
    <pivotTable tabId="23" name="PivotTable1"/>
    <pivotTable tabId="23" name="PivotTable2"/>
    <pivotTable tabId="23" name="PivotTable3"/>
    <pivotTable tabId="23" name="PivotTable4"/>
  </pivotTables>
  <data>
    <tabular pivotCacheId="175207408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DB7847B-0BA0-40D2-94A4-71533EEF2AAF}" sourceName="Category">
  <pivotTables>
    <pivotTable tabId="23" name="PivotTable1"/>
    <pivotTable tabId="23" name="PivotTable2"/>
    <pivotTable tabId="23" name="PivotTable3"/>
    <pivotTable tabId="23" name="PivotTable4"/>
  </pivotTables>
  <data>
    <tabular pivotCacheId="175207408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7410381A-B19B-4FC1-8A7E-BCDC64DAF199}" sourceName="Class">
  <pivotTables>
    <pivotTable tabId="23" name="PivotTable1"/>
    <pivotTable tabId="23" name="PivotTable2"/>
    <pivotTable tabId="23" name="PivotTable3"/>
    <pivotTable tabId="23" name="PivotTable4"/>
  </pivotTables>
  <data>
    <tabular pivotCacheId="1752074085">
      <items count="4">
        <i x="3"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1" xr10:uid="{04A5284F-26DC-4DB5-91C4-ECFDA91EE925}" sourceName="Class">
  <pivotTables>
    <pivotTable tabId="26" name="PivotTable2"/>
    <pivotTable tabId="26" name="PivotTable3"/>
    <pivotTable tabId="26" name="PivotTable4"/>
    <pivotTable tabId="26" name="PivotTable5"/>
  </pivotTables>
  <data>
    <tabular pivotCacheId="1771587464">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_Segment" xr10:uid="{34009B81-551E-48C7-938E-4ECE3592BDAA}" sourceName="G. Segment">
  <pivotTables>
    <pivotTable tabId="26" name="PivotTable2"/>
    <pivotTable tabId="26" name="PivotTable3"/>
    <pivotTable tabId="26" name="PivotTable4"/>
    <pivotTable tabId="26" name="PivotTable5"/>
  </pivotTables>
  <data>
    <tabular pivotCacheId="1771587464">
      <items count="5">
        <i x="0" s="1"/>
        <i x="2" s="1"/>
        <i x="1" s="1"/>
        <i x="4"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4E76E7E3-80FB-41D4-A65D-44FDE75BEC23}" sourceName="Branch">
  <pivotTables>
    <pivotTable tabId="26" name="PivotTable2"/>
    <pivotTable tabId="26" name="PivotTable3"/>
    <pivotTable tabId="26" name="PivotTable4"/>
    <pivotTable tabId="26" name="PivotTable5"/>
  </pivotTables>
  <data>
    <tabular pivotCacheId="1771587464">
      <items count="10">
        <i x="1" s="1"/>
        <i x="9" s="1"/>
        <i x="7" s="1"/>
        <i x="8" s="1"/>
        <i x="4" s="1"/>
        <i x="3" s="1"/>
        <i x="0" s="1"/>
        <i x="5" s="1"/>
        <i x="6"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27D3603-443B-4D9C-935E-C3EF17D6B557}" sourceName="Product">
  <pivotTables>
    <pivotTable tabId="26" name="PivotTable2"/>
    <pivotTable tabId="26" name="PivotTable3"/>
    <pivotTable tabId="26" name="PivotTable4"/>
    <pivotTable tabId="26" name="PivotTable5"/>
  </pivotTables>
  <data>
    <tabular pivotCacheId="1771587464">
      <items count="17">
        <i x="16" s="1"/>
        <i x="11" s="1"/>
        <i x="6" s="1"/>
        <i x="7" s="1"/>
        <i x="10" s="1"/>
        <i x="8" s="1"/>
        <i x="5" s="1"/>
        <i x="15" s="1"/>
        <i x="0" s="1"/>
        <i x="1" s="1"/>
        <i x="12" s="1"/>
        <i x="2" s="1"/>
        <i x="3" s="1"/>
        <i x="14" s="1"/>
        <i x="4" s="1"/>
        <i x="9"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97A21C3-95B9-4EF0-A36A-C8D56E0F2336}" cache="Slicer_Region" caption="Region" rowHeight="241300"/>
  <slicer name="Category" xr10:uid="{06001AA5-D620-42E2-B0FD-BB082FE5580B}" cache="Slicer_Category" caption="Category" rowHeight="241300"/>
  <slicer name="Class" xr10:uid="{7FA6618D-504E-4CDA-BA8C-91CFCDCEDE6F}" cache="Slicer_Class" caption="Clas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ss 2" xr10:uid="{746920AB-7451-46C2-B167-38D516FC8F6D}" cache="Slicer_Class1" caption="Class" rowHeight="241300"/>
  <slicer name="G. Segment 1" xr10:uid="{5C619606-2ACF-42B6-9DF4-D818B920CCA6}" cache="Slicer_G._Segment" caption="G. Segment" columnCount="5" rowHeight="241300"/>
  <slicer name="Branch 1" xr10:uid="{0B0A07D4-5375-4737-BBD8-FBA912118680}" cache="Slicer_Branch" caption="Branch" rowHeight="241300"/>
  <slicer name="Product" xr10:uid="{033AE4C5-2392-41DA-BA95-F0053EF566CE}"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322CBE-ED4E-4066-98C5-02BF5F1D839C}" name="Product" displayName="Product" ref="A2:S2001" totalsRowShown="0" headerRowDxfId="41" dataDxfId="40">
  <autoFilter ref="A2:S2001" xr:uid="{E3322CBE-ED4E-4066-98C5-02BF5F1D839C}"/>
  <tableColumns count="19">
    <tableColumn id="1" xr3:uid="{2A962774-6A84-453D-9448-FD9621F29C4A}" name="Row ID" dataDxfId="39"/>
    <tableColumn id="2" xr3:uid="{2A82CCF9-1BD0-47B0-9F63-DF1514022748}" name="Ship Mode" dataDxfId="38"/>
    <tableColumn id="3" xr3:uid="{14742573-6F61-4878-9392-06F8FD6AF6D1}" name="Segment" dataDxfId="37"/>
    <tableColumn id="4" xr3:uid="{FC5D4BEE-EB45-48AB-AB86-C7F790845571}" name="City" dataDxfId="36"/>
    <tableColumn id="5" xr3:uid="{9748CE95-7095-4A2F-BE91-C87D92C71AE9}" name="State" dataDxfId="35"/>
    <tableColumn id="6" xr3:uid="{E77061C8-73DB-4B3E-AE98-E980B205EBE1}" name="Region" dataDxfId="34"/>
    <tableColumn id="7" xr3:uid="{41F47F46-A70C-4218-884B-BE49ED707C47}" name="Category" dataDxfId="33"/>
    <tableColumn id="18" xr3:uid="{FE7730EB-0DD6-4F1A-82CA-6D7B30297CF3}" name="Code" dataDxfId="32">
      <calculatedColumnFormula>VLOOKUP(Product[[#This Row],[Category]],Code!$C$2:$D$5,2,0)</calculatedColumnFormula>
    </tableColumn>
    <tableColumn id="8" xr3:uid="{D0D92BD6-F70D-492D-AFA8-4D3A635EF56F}" name="Sub-Category" dataDxfId="31"/>
    <tableColumn id="9" xr3:uid="{F587127B-6DC1-4160-926E-905D2D7AB9E1}" name="Product Name" dataDxfId="30"/>
    <tableColumn id="10" xr3:uid="{D9B9B604-51AA-4BF8-978F-42A9A7842A89}" name="Sales" dataDxfId="29"/>
    <tableColumn id="16" xr3:uid="{80A0D02D-4413-4BDD-93BF-4F149FB41D0E}" name="New Sales" dataDxfId="28">
      <calculatedColumnFormula>$K$1*Product[[#This Row],[Quantity]]</calculatedColumnFormula>
    </tableColumn>
    <tableColumn id="15" xr3:uid="{6E55AA78-AE26-4619-8280-1229D7851415}" name="Price" dataDxfId="27">
      <calculatedColumnFormula>Product[[#This Row],[Sales]]/Product[[#This Row],[Quantity]]</calculatedColumnFormula>
    </tableColumn>
    <tableColumn id="11" xr3:uid="{1CB7711A-6CF0-4849-A8F8-2BDE33702429}" name="Quantity" dataDxfId="26"/>
    <tableColumn id="12" xr3:uid="{97F0D770-5DDA-4AC2-B3F3-89E707480E39}" name="Discount" dataDxfId="25"/>
    <tableColumn id="13" xr3:uid="{03609346-4132-40CD-8A47-7AB254BFA6C2}" name="Profit" dataDxfId="24"/>
    <tableColumn id="14" xr3:uid="{4F36FC0E-1F53-4F95-91B9-C4151E11F26F}" name="profit after discout" dataDxfId="23">
      <calculatedColumnFormula>Product[[#This Row],[Profit]]-Product[[#This Row],[Discount]]</calculatedColumnFormula>
    </tableColumn>
    <tableColumn id="17" xr3:uid="{C886DF18-2B12-444C-8CC2-E4A47FFDF800}" name="Class" dataDxfId="22">
      <calculatedColumnFormula array="1">_xlfn.IFS(Product[[#This Row],[New Sales]]&gt;=2000,"A",Product[[#This Row],[New Sales]]&gt;=1000,"B",Product[[#This Row],[New Sales]]&gt;=500,"C",Product[[#This Row],[New Sales]]&gt;=100,"D",Product[[#This Row],[New Sales]]&lt;100,"E")</calculatedColumnFormula>
    </tableColumn>
    <tableColumn id="19" xr3:uid="{ED068094-6A3E-4BAC-A3D7-2982DAD72B33}" name="Change between Sales &amp; New Sales" data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85D130A-55CB-471C-9EDD-58F40B208F4E}" name="Sales" displayName="Sales" ref="A2:O3002" totalsRowShown="0" headerRowDxfId="20" dataDxfId="19">
  <autoFilter ref="A2:O3002" xr:uid="{485D130A-55CB-471C-9EDD-58F40B208F4E}"/>
  <tableColumns count="15">
    <tableColumn id="1" xr3:uid="{5EC5F517-DC23-47AA-9BF6-3905680D4E31}" name="Date" dataDxfId="18"/>
    <tableColumn id="2" xr3:uid="{5C9F4298-6791-41D0-8769-22091CC105A3}" name="Branch" dataDxfId="17"/>
    <tableColumn id="3" xr3:uid="{8F9FBA1A-38AB-45F2-A5B1-BD831404A4DA}" name="G. Segment" dataDxfId="16"/>
    <tableColumn id="4" xr3:uid="{DA27F022-A160-45EE-81FE-195778854EEC}" name="Product" dataDxfId="15"/>
    <tableColumn id="5" xr3:uid="{CCDFF1C1-A880-4DF4-9960-115C5CD66ED8}" name="Class" dataDxfId="14"/>
    <tableColumn id="6" xr3:uid="{A69A35D1-428C-4C6F-9E0C-1E9BFF0B09CA}" name="Quantity" dataDxfId="13"/>
    <tableColumn id="7" xr3:uid="{076A219F-7B97-4262-AF66-3B221C8A5024}" name="Unit Cost" dataDxfId="12"/>
    <tableColumn id="8" xr3:uid="{B3FCDBB6-8CE0-484B-95CE-C9EE4B52A301}" name="Unit Price" dataDxfId="11"/>
    <tableColumn id="9" xr3:uid="{6BD89085-EF7A-4CD7-9F17-5A99BB20639E}" name="COGS" dataDxfId="10"/>
    <tableColumn id="10" xr3:uid="{F3CA354F-C1FB-49CF-BCB0-9120D1DAC77E}" name="Sales" dataDxfId="9"/>
    <tableColumn id="11" xr3:uid="{2CC60893-7C0D-4AFE-BD19-847503C67B44}" name="Revenue" dataDxfId="8">
      <calculatedColumnFormula>Sales[[#This Row],[Unit Price]]*Sales[[#This Row],[Quantity]]</calculatedColumnFormula>
    </tableColumn>
    <tableColumn id="12" xr3:uid="{57C9257A-EE4E-4715-8EE8-C4728641BA6A}" name="Cost" dataDxfId="7">
      <calculatedColumnFormula>Sales[[#This Row],[Unit Cost]]*Sales[[#This Row],[Quantity]]</calculatedColumnFormula>
    </tableColumn>
    <tableColumn id="13" xr3:uid="{DFFDB9BD-509B-4EC1-AA84-1A37CD2E581A}" name="Profit" dataDxfId="6">
      <calculatedColumnFormula>Sales[[#This Row],[Revenue]]-Sales[[#This Row],[Cost]]</calculatedColumnFormula>
    </tableColumn>
    <tableColumn id="14" xr3:uid="{4ADA7336-BF6B-40A5-93DF-7CF247ACC9FD}" name="Discount " dataDxfId="5">
      <calculatedColumnFormula>Sales[[#This Row],[Profit]]*$N$1</calculatedColumnFormula>
    </tableColumn>
    <tableColumn id="15" xr3:uid="{0CA55D4F-2F73-46F0-A47B-6E1A887C5117}" name="New Profit" dataDxfId="4">
      <calculatedColumnFormula>Sales[[#This Row],[Profit]]-Sales[[#This Row],[Discount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87253-7900-4DA6-8061-C900A460640D}">
  <sheetPr>
    <tabColor rgb="FF0070C0"/>
  </sheetPr>
  <dimension ref="A1:AE55"/>
  <sheetViews>
    <sheetView topLeftCell="A18" zoomScaleNormal="100" zoomScaleSheetLayoutView="100" workbookViewId="0">
      <selection activeCell="G30" sqref="G30"/>
    </sheetView>
  </sheetViews>
  <sheetFormatPr defaultRowHeight="15"/>
  <cols>
    <col min="1" max="1" width="6.28515625" customWidth="1"/>
    <col min="2" max="2" width="5.140625" customWidth="1"/>
    <col min="10" max="10" width="11.7109375" customWidth="1"/>
  </cols>
  <sheetData>
    <row r="1" spans="1:30" ht="6" customHeight="1">
      <c r="A1" s="55" t="s">
        <v>1644</v>
      </c>
      <c r="B1" s="55"/>
      <c r="C1" s="55"/>
      <c r="D1" s="55"/>
      <c r="E1" s="55"/>
      <c r="F1" s="55"/>
      <c r="G1" s="55"/>
      <c r="H1" s="55"/>
      <c r="I1" s="55"/>
      <c r="J1" s="55"/>
      <c r="K1" s="55"/>
      <c r="L1" s="1"/>
      <c r="M1" s="1"/>
      <c r="N1" s="1"/>
      <c r="O1" s="1"/>
      <c r="P1" s="1"/>
      <c r="Q1" s="1"/>
      <c r="R1" s="1"/>
      <c r="S1" s="1"/>
      <c r="T1" s="1"/>
      <c r="U1" s="1"/>
      <c r="V1" s="1"/>
      <c r="W1" s="1"/>
      <c r="X1" s="1"/>
      <c r="Y1" s="1"/>
      <c r="Z1" s="1"/>
      <c r="AA1" s="1"/>
      <c r="AB1" s="1"/>
      <c r="AC1" s="1"/>
      <c r="AD1" s="1"/>
    </row>
    <row r="2" spans="1:30" ht="21" customHeight="1">
      <c r="A2" s="55"/>
      <c r="B2" s="55"/>
      <c r="C2" s="55"/>
      <c r="D2" s="55"/>
      <c r="E2" s="55"/>
      <c r="F2" s="55"/>
      <c r="G2" s="55"/>
      <c r="H2" s="55"/>
      <c r="I2" s="55"/>
      <c r="J2" s="55"/>
      <c r="K2" s="55"/>
      <c r="L2" s="1"/>
      <c r="M2" s="1"/>
      <c r="N2" s="1"/>
      <c r="O2" s="1"/>
      <c r="P2" s="1"/>
      <c r="Q2" s="1"/>
      <c r="R2" s="1"/>
      <c r="S2" s="1"/>
      <c r="T2" s="1"/>
      <c r="U2" s="1"/>
      <c r="V2" s="1"/>
      <c r="W2" s="1"/>
      <c r="X2" s="1"/>
      <c r="Y2" s="1"/>
      <c r="Z2" s="1"/>
      <c r="AA2" s="1"/>
      <c r="AB2" s="1"/>
      <c r="AC2" s="1"/>
      <c r="AD2" s="1"/>
    </row>
    <row r="3" spans="1:30" ht="6" customHeight="1">
      <c r="A3" s="56"/>
      <c r="B3" s="56"/>
      <c r="C3" s="56"/>
      <c r="D3" s="56"/>
      <c r="E3" s="56"/>
      <c r="F3" s="56"/>
      <c r="G3" s="56"/>
      <c r="H3" s="56"/>
      <c r="I3" s="56"/>
      <c r="J3" s="1"/>
      <c r="K3" s="1"/>
      <c r="L3" s="1"/>
      <c r="M3" s="1"/>
      <c r="N3" s="1"/>
      <c r="O3" s="1"/>
      <c r="P3" s="1"/>
      <c r="Q3" s="1"/>
      <c r="R3" s="1"/>
      <c r="S3" s="1"/>
      <c r="T3" s="1"/>
      <c r="U3" s="1"/>
      <c r="V3" s="1"/>
      <c r="W3" s="1"/>
      <c r="X3" s="1"/>
      <c r="Y3" s="1"/>
      <c r="Z3" s="1"/>
      <c r="AA3" s="1"/>
      <c r="AB3" s="1"/>
      <c r="AC3" s="1"/>
      <c r="AD3" s="1"/>
    </row>
    <row r="4" spans="1:30" ht="17.25">
      <c r="A4" s="21">
        <v>1</v>
      </c>
      <c r="B4" s="25" t="s">
        <v>1646</v>
      </c>
      <c r="C4" s="9"/>
      <c r="D4" s="9"/>
      <c r="E4" s="9"/>
      <c r="F4" s="9"/>
      <c r="G4" s="6"/>
      <c r="H4" s="6"/>
      <c r="I4" s="6"/>
      <c r="J4" s="6"/>
      <c r="K4" s="7"/>
      <c r="L4" s="1"/>
      <c r="M4" s="1"/>
      <c r="N4" s="1"/>
      <c r="O4" s="1"/>
      <c r="P4" s="1"/>
      <c r="Q4" s="1"/>
      <c r="R4" s="1"/>
      <c r="S4" s="1"/>
      <c r="T4" s="1"/>
      <c r="U4" s="1"/>
      <c r="V4" s="1"/>
      <c r="W4" s="1"/>
      <c r="X4" s="1"/>
      <c r="Y4" s="1"/>
      <c r="Z4" s="1"/>
      <c r="AA4" s="1"/>
      <c r="AB4" s="1"/>
      <c r="AC4" s="1"/>
      <c r="AD4" s="1"/>
    </row>
    <row r="5" spans="1:30" ht="17.25">
      <c r="A5" s="22">
        <v>2</v>
      </c>
      <c r="B5" s="26" t="s">
        <v>1616</v>
      </c>
      <c r="C5" s="14"/>
      <c r="D5" s="14"/>
      <c r="E5" s="14"/>
      <c r="F5" s="14"/>
      <c r="G5" s="2"/>
      <c r="H5" s="2"/>
      <c r="I5" s="2"/>
      <c r="J5" s="2"/>
      <c r="K5" s="8"/>
      <c r="L5" s="1"/>
      <c r="M5" s="1"/>
      <c r="N5" s="1"/>
      <c r="O5" s="1"/>
      <c r="P5" s="1"/>
      <c r="Q5" s="1"/>
      <c r="R5" s="1"/>
      <c r="S5" s="1"/>
      <c r="T5" s="1"/>
      <c r="U5" s="1"/>
      <c r="V5" s="1"/>
      <c r="W5" s="1"/>
      <c r="X5" s="1"/>
      <c r="Y5" s="1"/>
      <c r="Z5" s="1"/>
      <c r="AA5" s="1"/>
      <c r="AB5" s="1"/>
      <c r="AC5" s="1"/>
      <c r="AD5" s="1"/>
    </row>
    <row r="6" spans="1:30" ht="17.25">
      <c r="A6" s="22">
        <v>3</v>
      </c>
      <c r="B6" s="26" t="s">
        <v>1617</v>
      </c>
      <c r="C6" s="14"/>
      <c r="D6" s="14"/>
      <c r="E6" s="14"/>
      <c r="F6" s="14"/>
      <c r="G6" s="2"/>
      <c r="H6" s="2"/>
      <c r="I6" s="2"/>
      <c r="J6" s="2"/>
      <c r="K6" s="8"/>
      <c r="L6" s="1"/>
      <c r="M6" s="1"/>
      <c r="N6" s="1"/>
      <c r="O6" s="1"/>
      <c r="P6" s="1"/>
      <c r="Q6" s="1"/>
      <c r="R6" s="1"/>
      <c r="S6" s="1"/>
      <c r="T6" s="1"/>
      <c r="U6" s="1"/>
      <c r="V6" s="1"/>
      <c r="W6" s="1"/>
      <c r="X6" s="1"/>
      <c r="Y6" s="1"/>
      <c r="Z6" s="1"/>
      <c r="AA6" s="1"/>
      <c r="AB6" s="1"/>
      <c r="AC6" s="1"/>
      <c r="AD6" s="1"/>
    </row>
    <row r="7" spans="1:30" ht="17.25">
      <c r="A7" s="22">
        <v>4</v>
      </c>
      <c r="B7" s="26" t="s">
        <v>1618</v>
      </c>
      <c r="C7" s="14"/>
      <c r="D7" s="14"/>
      <c r="E7" s="14"/>
      <c r="F7" s="14"/>
      <c r="G7" s="2"/>
      <c r="H7" s="2"/>
      <c r="I7" s="2"/>
      <c r="J7" s="2"/>
      <c r="K7" s="8"/>
      <c r="L7" s="1"/>
      <c r="M7" s="1"/>
      <c r="N7" s="1"/>
      <c r="O7" s="1"/>
      <c r="P7" s="1"/>
      <c r="Q7" s="1"/>
      <c r="R7" s="1"/>
      <c r="S7" s="1"/>
      <c r="T7" s="1"/>
      <c r="U7" s="1"/>
      <c r="V7" s="1"/>
      <c r="W7" s="1"/>
      <c r="X7" s="1"/>
      <c r="Y7" s="1"/>
      <c r="Z7" s="1"/>
      <c r="AA7" s="1"/>
      <c r="AB7" s="1"/>
      <c r="AC7" s="1"/>
      <c r="AD7" s="1"/>
    </row>
    <row r="8" spans="1:30" ht="17.25">
      <c r="A8" s="22">
        <v>5</v>
      </c>
      <c r="B8" s="26" t="s">
        <v>1619</v>
      </c>
      <c r="C8" s="14"/>
      <c r="D8" s="14"/>
      <c r="E8" s="14"/>
      <c r="F8" s="14"/>
      <c r="G8" s="2"/>
      <c r="H8" s="2"/>
      <c r="I8" s="2"/>
      <c r="J8" s="2"/>
      <c r="K8" s="8"/>
      <c r="L8" s="1"/>
      <c r="M8" s="1"/>
      <c r="N8" s="1"/>
      <c r="O8" s="1"/>
      <c r="P8" s="1"/>
      <c r="Q8" s="1"/>
      <c r="R8" s="1"/>
      <c r="S8" s="1"/>
      <c r="T8" s="1"/>
      <c r="U8" s="1"/>
      <c r="V8" s="1"/>
      <c r="W8" s="1"/>
      <c r="X8" s="1"/>
      <c r="Y8" s="1"/>
      <c r="Z8" s="1"/>
      <c r="AA8" s="1"/>
      <c r="AB8" s="1"/>
      <c r="AC8" s="1"/>
      <c r="AD8" s="1"/>
    </row>
    <row r="9" spans="1:30" ht="17.25">
      <c r="A9" s="22">
        <v>6</v>
      </c>
      <c r="B9" s="26" t="s">
        <v>1620</v>
      </c>
      <c r="C9" s="14"/>
      <c r="D9" s="14"/>
      <c r="E9" s="14"/>
      <c r="F9" s="14"/>
      <c r="G9" s="2"/>
      <c r="H9" s="2"/>
      <c r="I9" s="2"/>
      <c r="J9" s="2"/>
      <c r="K9" s="8"/>
      <c r="L9" s="1"/>
      <c r="M9" s="1"/>
      <c r="N9" s="1"/>
      <c r="O9" s="1"/>
      <c r="P9" s="1"/>
      <c r="Q9" s="1"/>
      <c r="R9" s="1"/>
      <c r="S9" s="1"/>
      <c r="T9" s="1"/>
      <c r="U9" s="1"/>
      <c r="V9" s="1"/>
      <c r="W9" s="1"/>
      <c r="X9" s="1"/>
      <c r="Y9" s="1"/>
      <c r="Z9" s="1"/>
      <c r="AA9" s="1"/>
      <c r="AB9" s="1"/>
      <c r="AC9" s="1"/>
      <c r="AD9" s="1"/>
    </row>
    <row r="10" spans="1:30" ht="17.25">
      <c r="A10" s="22">
        <v>7</v>
      </c>
      <c r="B10" s="26" t="s">
        <v>1621</v>
      </c>
      <c r="C10" s="14"/>
      <c r="D10" s="14"/>
      <c r="E10" s="14"/>
      <c r="F10" s="14"/>
      <c r="G10" s="2"/>
      <c r="H10" s="2"/>
      <c r="I10" s="2"/>
      <c r="J10" s="2"/>
      <c r="K10" s="8"/>
      <c r="L10" s="1"/>
      <c r="M10" s="1"/>
      <c r="N10" s="1"/>
      <c r="O10" s="1"/>
      <c r="P10" s="1"/>
      <c r="Q10" s="1"/>
      <c r="R10" s="1"/>
      <c r="S10" s="1"/>
      <c r="T10" s="1"/>
      <c r="U10" s="1"/>
      <c r="V10" s="1"/>
      <c r="W10" s="1"/>
      <c r="X10" s="1"/>
      <c r="Y10" s="1"/>
      <c r="Z10" s="1"/>
      <c r="AA10" s="1"/>
      <c r="AB10" s="1"/>
      <c r="AC10" s="1"/>
      <c r="AD10" s="1"/>
    </row>
    <row r="11" spans="1:30" ht="17.25">
      <c r="A11" s="22">
        <v>8</v>
      </c>
      <c r="B11" s="26" t="s">
        <v>1622</v>
      </c>
      <c r="C11" s="14"/>
      <c r="D11" s="14"/>
      <c r="E11" s="14"/>
      <c r="F11" s="14"/>
      <c r="G11" s="2"/>
      <c r="H11" s="2"/>
      <c r="I11" s="2"/>
      <c r="J11" s="2"/>
      <c r="K11" s="8"/>
      <c r="L11" s="1"/>
      <c r="M11" s="1"/>
      <c r="N11" s="1"/>
      <c r="O11" s="1"/>
      <c r="P11" s="1"/>
      <c r="Q11" s="1"/>
      <c r="R11" s="1"/>
      <c r="S11" s="1"/>
      <c r="T11" s="1"/>
      <c r="U11" s="1"/>
      <c r="V11" s="1"/>
      <c r="W11" s="1"/>
      <c r="X11" s="1"/>
      <c r="Y11" s="1"/>
      <c r="Z11" s="1"/>
      <c r="AA11" s="1"/>
      <c r="AB11" s="1"/>
      <c r="AC11" s="1"/>
      <c r="AD11" s="1"/>
    </row>
    <row r="12" spans="1:30" ht="17.25">
      <c r="A12" s="22">
        <v>9</v>
      </c>
      <c r="B12" s="27" t="s">
        <v>1647</v>
      </c>
      <c r="C12" s="2"/>
      <c r="D12" s="2"/>
      <c r="E12" s="14"/>
      <c r="F12" s="14"/>
      <c r="G12" s="2"/>
      <c r="H12" s="2"/>
      <c r="I12" s="2"/>
      <c r="J12" s="2"/>
      <c r="K12" s="8"/>
      <c r="L12" s="1"/>
      <c r="M12" s="1"/>
      <c r="N12" s="1"/>
      <c r="O12" s="1"/>
      <c r="P12" s="1"/>
      <c r="Q12" s="1"/>
      <c r="R12" s="1"/>
      <c r="S12" s="1"/>
      <c r="T12" s="1"/>
      <c r="U12" s="1"/>
      <c r="V12" s="1"/>
      <c r="W12" s="1"/>
      <c r="X12" s="1"/>
      <c r="Y12" s="1"/>
      <c r="Z12" s="1"/>
      <c r="AA12" s="1"/>
      <c r="AB12" s="1"/>
      <c r="AC12" s="1"/>
      <c r="AD12" s="1"/>
    </row>
    <row r="13" spans="1:30" ht="17.25">
      <c r="A13" s="22">
        <v>10</v>
      </c>
      <c r="B13" s="27" t="s">
        <v>1623</v>
      </c>
      <c r="C13" s="2"/>
      <c r="D13" s="2"/>
      <c r="E13" s="2"/>
      <c r="F13" s="2"/>
      <c r="G13" s="2"/>
      <c r="H13" s="2"/>
      <c r="I13" s="2"/>
      <c r="J13" s="2"/>
      <c r="K13" s="8"/>
      <c r="L13" s="1"/>
      <c r="M13" s="1"/>
      <c r="N13" s="1"/>
      <c r="O13" s="1"/>
      <c r="P13" s="1"/>
      <c r="Q13" s="1"/>
      <c r="R13" s="1"/>
      <c r="S13" s="1"/>
      <c r="T13" s="1"/>
      <c r="U13" s="1"/>
      <c r="V13" s="1"/>
      <c r="W13" s="1"/>
      <c r="X13" s="1"/>
      <c r="Y13" s="1"/>
      <c r="Z13" s="1"/>
      <c r="AA13" s="1"/>
      <c r="AB13" s="1"/>
      <c r="AC13" s="1"/>
      <c r="AD13" s="1"/>
    </row>
    <row r="14" spans="1:30" ht="17.25">
      <c r="A14" s="22">
        <v>11</v>
      </c>
      <c r="B14" s="26" t="s">
        <v>1624</v>
      </c>
      <c r="C14" s="14"/>
      <c r="D14" s="14"/>
      <c r="E14" s="2"/>
      <c r="F14" s="2"/>
      <c r="G14" s="2"/>
      <c r="H14" s="2"/>
      <c r="I14" s="2"/>
      <c r="J14" s="2"/>
      <c r="K14" s="8"/>
      <c r="L14" s="1"/>
      <c r="M14" s="1"/>
      <c r="N14" s="1"/>
      <c r="O14" s="1"/>
      <c r="P14" s="1"/>
      <c r="Q14" s="1"/>
      <c r="R14" s="1"/>
      <c r="S14" s="1"/>
      <c r="T14" s="1"/>
      <c r="U14" s="1"/>
      <c r="V14" s="1"/>
      <c r="W14" s="1"/>
      <c r="X14" s="1"/>
      <c r="Y14" s="1"/>
      <c r="Z14" s="1"/>
      <c r="AA14" s="1"/>
      <c r="AB14" s="1"/>
      <c r="AC14" s="1"/>
      <c r="AD14" s="1"/>
    </row>
    <row r="15" spans="1:30" ht="17.25">
      <c r="A15" s="22">
        <v>12</v>
      </c>
      <c r="B15" s="28" t="s">
        <v>1625</v>
      </c>
      <c r="C15" s="10"/>
      <c r="D15" s="10"/>
      <c r="E15" s="10"/>
      <c r="F15" s="10"/>
      <c r="G15" s="10"/>
      <c r="H15" s="10"/>
      <c r="I15" s="10"/>
      <c r="J15" s="10"/>
      <c r="K15" s="11"/>
      <c r="L15" s="1"/>
      <c r="M15" s="1"/>
      <c r="N15" s="1"/>
      <c r="O15" s="1"/>
      <c r="P15" s="1"/>
      <c r="Q15" s="1"/>
      <c r="R15" s="1"/>
      <c r="S15" s="1"/>
      <c r="T15" s="1"/>
      <c r="U15" s="1"/>
      <c r="V15" s="1"/>
      <c r="W15" s="1"/>
      <c r="X15" s="1"/>
      <c r="Y15" s="1"/>
      <c r="Z15" s="1"/>
      <c r="AA15" s="1"/>
      <c r="AB15" s="1"/>
      <c r="AC15" s="1"/>
      <c r="AD15" s="1"/>
    </row>
    <row r="16" spans="1:30" ht="17.25">
      <c r="A16" s="67"/>
      <c r="B16" s="29"/>
      <c r="C16" s="15" t="s">
        <v>1626</v>
      </c>
      <c r="D16" s="3">
        <v>2000</v>
      </c>
      <c r="E16" s="15" t="s">
        <v>1627</v>
      </c>
      <c r="F16" s="3">
        <v>100</v>
      </c>
      <c r="G16" s="3"/>
      <c r="H16" s="2"/>
      <c r="I16" s="2"/>
      <c r="J16" s="2"/>
      <c r="K16" s="8"/>
      <c r="L16" s="1"/>
      <c r="M16" s="1"/>
      <c r="N16" s="1"/>
      <c r="O16" s="1"/>
      <c r="P16" s="1"/>
      <c r="Q16" s="1"/>
      <c r="R16" s="1"/>
      <c r="S16" s="1"/>
      <c r="T16" s="1"/>
      <c r="U16" s="1"/>
      <c r="V16" s="1"/>
      <c r="W16" s="1"/>
      <c r="X16" s="1"/>
      <c r="Y16" s="1"/>
      <c r="Z16" s="1"/>
      <c r="AA16" s="1"/>
      <c r="AB16" s="1"/>
      <c r="AC16" s="1"/>
      <c r="AD16" s="1"/>
    </row>
    <row r="17" spans="1:30" ht="17.25">
      <c r="A17" s="68"/>
      <c r="B17" s="29"/>
      <c r="C17" s="15" t="s">
        <v>1628</v>
      </c>
      <c r="D17" s="3">
        <v>1000</v>
      </c>
      <c r="E17" s="15" t="s">
        <v>1629</v>
      </c>
      <c r="F17" s="4" t="s">
        <v>1630</v>
      </c>
      <c r="G17" s="3"/>
      <c r="H17" s="2"/>
      <c r="I17" s="2"/>
      <c r="J17" s="2"/>
      <c r="K17" s="8"/>
      <c r="L17" s="1"/>
      <c r="M17" s="1"/>
      <c r="N17" s="1"/>
      <c r="O17" s="1"/>
      <c r="P17" s="1"/>
      <c r="Q17" s="1"/>
      <c r="R17" s="1"/>
      <c r="S17" s="1"/>
      <c r="T17" s="1"/>
      <c r="U17" s="1"/>
      <c r="V17" s="1"/>
      <c r="W17" s="1"/>
      <c r="X17" s="1"/>
      <c r="Y17" s="1"/>
      <c r="Z17" s="1"/>
      <c r="AA17" s="1"/>
      <c r="AB17" s="1"/>
      <c r="AC17" s="1"/>
      <c r="AD17" s="1"/>
    </row>
    <row r="18" spans="1:30" ht="17.25">
      <c r="A18" s="69"/>
      <c r="B18" s="29"/>
      <c r="C18" s="15" t="s">
        <v>1631</v>
      </c>
      <c r="D18" s="3">
        <v>500</v>
      </c>
      <c r="E18" s="3"/>
      <c r="F18" s="3"/>
      <c r="G18" s="3"/>
      <c r="H18" s="2"/>
      <c r="I18" s="2"/>
      <c r="J18" s="2"/>
      <c r="K18" s="8"/>
      <c r="L18" s="1"/>
      <c r="M18" s="1"/>
      <c r="N18" s="1"/>
      <c r="O18" s="1"/>
      <c r="P18" s="1"/>
      <c r="Q18" s="1"/>
      <c r="R18" s="1"/>
      <c r="S18" s="1"/>
      <c r="T18" s="1"/>
      <c r="U18" s="1"/>
      <c r="V18" s="1"/>
      <c r="W18" s="1"/>
      <c r="X18" s="1"/>
      <c r="Y18" s="1"/>
      <c r="Z18" s="1"/>
      <c r="AA18" s="1"/>
      <c r="AB18" s="1"/>
      <c r="AC18" s="1"/>
      <c r="AD18" s="1"/>
    </row>
    <row r="19" spans="1:30" ht="17.25">
      <c r="A19" s="22">
        <v>13</v>
      </c>
      <c r="B19" s="26" t="s">
        <v>1632</v>
      </c>
      <c r="C19" s="14"/>
      <c r="D19" s="14"/>
      <c r="E19" s="14"/>
      <c r="F19" s="14"/>
      <c r="G19" s="2"/>
      <c r="H19" s="2"/>
      <c r="I19" s="2"/>
      <c r="J19" s="2"/>
      <c r="K19" s="8"/>
      <c r="L19" s="1"/>
      <c r="M19" s="1"/>
      <c r="N19" s="1"/>
      <c r="O19" s="1"/>
      <c r="P19" s="1"/>
      <c r="Q19" s="1"/>
      <c r="R19" s="1"/>
      <c r="S19" s="1"/>
      <c r="T19" s="1"/>
      <c r="U19" s="1"/>
      <c r="V19" s="1"/>
      <c r="W19" s="1"/>
      <c r="X19" s="1"/>
      <c r="Y19" s="1"/>
      <c r="Z19" s="1"/>
      <c r="AA19" s="1"/>
      <c r="AB19" s="1"/>
      <c r="AC19" s="1"/>
      <c r="AD19" s="1"/>
    </row>
    <row r="20" spans="1:30" ht="17.25">
      <c r="A20" s="22">
        <v>14</v>
      </c>
      <c r="B20" s="26" t="s">
        <v>1633</v>
      </c>
      <c r="C20" s="14"/>
      <c r="D20" s="14"/>
      <c r="E20" s="14"/>
      <c r="F20" s="14"/>
      <c r="G20" s="2"/>
      <c r="H20" s="14"/>
      <c r="I20" s="2"/>
      <c r="J20" s="2"/>
      <c r="K20" s="8"/>
      <c r="M20" s="1"/>
      <c r="N20" s="1"/>
      <c r="O20" s="1"/>
      <c r="P20" s="1"/>
      <c r="Q20" s="1"/>
      <c r="R20" s="1"/>
      <c r="S20" s="1"/>
      <c r="T20" s="1"/>
      <c r="U20" s="1"/>
      <c r="V20" s="1"/>
      <c r="W20" s="1"/>
      <c r="X20" s="1"/>
      <c r="Y20" s="1"/>
      <c r="Z20" s="1"/>
      <c r="AA20" s="1"/>
      <c r="AB20" s="1"/>
      <c r="AC20" s="1"/>
      <c r="AD20" s="1"/>
    </row>
    <row r="21" spans="1:30" ht="17.25">
      <c r="A21" s="22">
        <v>15</v>
      </c>
      <c r="B21" s="26" t="s">
        <v>1634</v>
      </c>
      <c r="C21" s="14"/>
      <c r="D21" s="14"/>
      <c r="E21" s="14"/>
      <c r="F21" s="14"/>
      <c r="G21" s="2"/>
      <c r="H21" s="14"/>
      <c r="I21" s="2"/>
      <c r="J21" s="2"/>
      <c r="K21" s="8"/>
      <c r="L21" s="1"/>
      <c r="M21" s="1"/>
      <c r="N21" s="1"/>
      <c r="O21" s="1"/>
      <c r="P21" s="1"/>
      <c r="Q21" s="1"/>
      <c r="R21" s="1"/>
      <c r="S21" s="1"/>
      <c r="T21" s="1"/>
      <c r="U21" s="1"/>
      <c r="V21" s="1"/>
      <c r="W21" s="1"/>
      <c r="X21" s="1"/>
      <c r="Y21" s="1"/>
      <c r="Z21" s="1"/>
      <c r="AA21" s="1"/>
      <c r="AB21" s="1"/>
      <c r="AC21" s="1"/>
      <c r="AD21" s="1"/>
    </row>
    <row r="22" spans="1:30" ht="17.25">
      <c r="A22" s="22">
        <v>16</v>
      </c>
      <c r="B22" s="26" t="s">
        <v>1635</v>
      </c>
      <c r="C22" s="14"/>
      <c r="D22" s="14"/>
      <c r="E22" s="14"/>
      <c r="F22" s="14"/>
      <c r="G22" s="2"/>
      <c r="H22" s="14"/>
      <c r="I22" s="2"/>
      <c r="J22" s="2"/>
      <c r="K22" s="8"/>
      <c r="L22" s="1"/>
      <c r="M22" s="1"/>
      <c r="N22" s="1"/>
      <c r="O22" s="1"/>
      <c r="P22" s="1"/>
      <c r="Q22" s="1"/>
      <c r="R22" s="1"/>
      <c r="S22" s="1"/>
      <c r="T22" s="1"/>
      <c r="U22" s="1"/>
      <c r="V22" s="1"/>
      <c r="W22" s="1"/>
      <c r="X22" s="1"/>
      <c r="Y22" s="1"/>
      <c r="Z22" s="1"/>
      <c r="AA22" s="1"/>
      <c r="AB22" s="1"/>
      <c r="AC22" s="1"/>
      <c r="AD22" s="1"/>
    </row>
    <row r="23" spans="1:30" ht="17.25">
      <c r="A23" s="22">
        <v>17</v>
      </c>
      <c r="B23" s="26" t="s">
        <v>1636</v>
      </c>
      <c r="C23" s="14"/>
      <c r="D23" s="14"/>
      <c r="E23" s="14"/>
      <c r="F23" s="14"/>
      <c r="G23" s="2"/>
      <c r="H23" s="2"/>
      <c r="I23" s="2"/>
      <c r="J23" s="2"/>
      <c r="K23" s="8"/>
      <c r="L23" s="1"/>
      <c r="M23" s="1"/>
      <c r="N23" s="1"/>
      <c r="O23" s="1"/>
      <c r="P23" s="1"/>
      <c r="Q23" s="1"/>
      <c r="R23" s="1"/>
      <c r="S23" s="1"/>
      <c r="T23" s="1"/>
      <c r="U23" s="1"/>
      <c r="V23" s="1"/>
      <c r="W23" s="1"/>
      <c r="X23" s="1"/>
      <c r="Y23" s="1"/>
      <c r="Z23" s="1"/>
      <c r="AA23" s="1"/>
      <c r="AB23" s="1"/>
      <c r="AC23" s="1"/>
      <c r="AD23" s="1"/>
    </row>
    <row r="24" spans="1:30" ht="17.25">
      <c r="A24" s="22">
        <v>18</v>
      </c>
      <c r="B24" s="26" t="s">
        <v>1637</v>
      </c>
      <c r="C24" s="14"/>
      <c r="D24" s="14"/>
      <c r="E24" s="14"/>
      <c r="F24" s="14"/>
      <c r="G24" s="2"/>
      <c r="H24" s="2"/>
      <c r="I24" s="2"/>
      <c r="J24" s="2"/>
      <c r="K24" s="8"/>
      <c r="L24" s="1"/>
      <c r="M24" s="1"/>
      <c r="N24" s="1"/>
      <c r="O24" s="1"/>
      <c r="P24" s="1"/>
      <c r="Q24" s="1"/>
      <c r="R24" s="1"/>
      <c r="S24" s="1"/>
      <c r="T24" s="1"/>
      <c r="U24" s="1"/>
      <c r="V24" s="1"/>
      <c r="W24" s="1"/>
      <c r="X24" s="1"/>
      <c r="Y24" s="1"/>
      <c r="Z24" s="1"/>
      <c r="AA24" s="1"/>
      <c r="AB24" s="1"/>
      <c r="AC24" s="1"/>
      <c r="AD24" s="1"/>
    </row>
    <row r="25" spans="1:30" ht="17.25">
      <c r="A25" s="22">
        <v>19</v>
      </c>
      <c r="B25" s="26" t="s">
        <v>1638</v>
      </c>
      <c r="C25" s="14"/>
      <c r="D25" s="14"/>
      <c r="E25" s="14"/>
      <c r="F25" s="14"/>
      <c r="G25" s="14"/>
      <c r="H25" s="14"/>
      <c r="I25" s="14"/>
      <c r="J25" s="2"/>
      <c r="K25" s="8"/>
      <c r="L25" s="1"/>
      <c r="M25" s="1"/>
      <c r="N25" s="1"/>
      <c r="O25" s="1"/>
      <c r="P25" s="1"/>
      <c r="Q25" s="1"/>
      <c r="R25" s="1"/>
      <c r="S25" s="1"/>
      <c r="T25" s="1"/>
      <c r="U25" s="1"/>
      <c r="V25" s="1"/>
      <c r="W25" s="1"/>
      <c r="X25" s="1"/>
      <c r="Y25" s="1"/>
      <c r="Z25" s="1"/>
      <c r="AA25" s="1"/>
      <c r="AB25" s="1"/>
      <c r="AC25" s="1"/>
      <c r="AD25" s="1"/>
    </row>
    <row r="26" spans="1:30" ht="17.25">
      <c r="A26" s="22">
        <v>20</v>
      </c>
      <c r="B26" s="26" t="s">
        <v>1639</v>
      </c>
      <c r="C26" s="14"/>
      <c r="D26" s="14"/>
      <c r="E26" s="14"/>
      <c r="F26" s="14"/>
      <c r="G26" s="14"/>
      <c r="H26" s="14"/>
      <c r="I26" s="14"/>
      <c r="J26" s="2"/>
      <c r="K26" s="8"/>
      <c r="L26" s="1"/>
      <c r="M26" s="1"/>
      <c r="N26" s="1"/>
      <c r="O26" s="1"/>
      <c r="P26" s="1"/>
      <c r="Q26" s="1"/>
      <c r="R26" s="1"/>
      <c r="S26" s="1"/>
      <c r="T26" s="1"/>
      <c r="U26" s="1"/>
      <c r="V26" s="1"/>
      <c r="W26" s="1"/>
      <c r="X26" s="1"/>
      <c r="Y26" s="1"/>
      <c r="Z26" s="1"/>
      <c r="AA26" s="1"/>
      <c r="AB26" s="1"/>
      <c r="AC26" s="1"/>
      <c r="AD26" s="1"/>
    </row>
    <row r="27" spans="1:30" ht="17.25">
      <c r="A27" s="22">
        <v>21</v>
      </c>
      <c r="B27" s="26" t="s">
        <v>1640</v>
      </c>
      <c r="C27" s="14"/>
      <c r="D27" s="14"/>
      <c r="E27" s="14"/>
      <c r="F27" s="14"/>
      <c r="G27" s="14"/>
      <c r="H27" s="14"/>
      <c r="I27" s="14"/>
      <c r="J27" s="2"/>
      <c r="K27" s="8"/>
      <c r="L27" s="1"/>
      <c r="M27" s="1"/>
      <c r="N27" s="1"/>
      <c r="O27" s="1"/>
      <c r="P27" s="1"/>
      <c r="Q27" s="1"/>
      <c r="R27" s="1"/>
      <c r="S27" s="1"/>
      <c r="T27" s="1"/>
      <c r="U27" s="1"/>
      <c r="V27" s="1"/>
      <c r="W27" s="1"/>
      <c r="X27" s="1"/>
      <c r="Y27" s="1"/>
      <c r="Z27" s="1"/>
      <c r="AA27" s="1"/>
      <c r="AB27" s="1"/>
      <c r="AC27" s="1"/>
      <c r="AD27" s="1"/>
    </row>
    <row r="28" spans="1:30" ht="17.25">
      <c r="A28" s="23">
        <v>22</v>
      </c>
      <c r="B28" s="30" t="s">
        <v>1641</v>
      </c>
      <c r="C28" s="16"/>
      <c r="D28" s="16"/>
      <c r="E28" s="16"/>
      <c r="F28" s="16"/>
      <c r="G28" s="16"/>
      <c r="H28" s="17"/>
      <c r="I28" s="17"/>
      <c r="J28" s="17"/>
      <c r="K28" s="20"/>
      <c r="L28" s="1"/>
      <c r="M28" s="1"/>
      <c r="N28" s="1"/>
      <c r="O28" s="1"/>
      <c r="P28" s="1"/>
      <c r="Q28" s="1"/>
      <c r="R28" s="1"/>
      <c r="S28" s="1"/>
      <c r="T28" s="1"/>
      <c r="U28" s="1"/>
      <c r="V28" s="1"/>
      <c r="W28" s="1"/>
      <c r="X28" s="1"/>
      <c r="Y28" s="1"/>
      <c r="Z28" s="1"/>
      <c r="AA28" s="1"/>
      <c r="AB28" s="1"/>
      <c r="AC28" s="1"/>
      <c r="AD28" s="1"/>
    </row>
    <row r="29" spans="1:30" ht="21.75" customHeight="1">
      <c r="A29" s="57">
        <v>23</v>
      </c>
      <c r="B29" s="31" t="s">
        <v>1645</v>
      </c>
      <c r="C29" s="18"/>
      <c r="D29" s="18"/>
      <c r="E29" s="18"/>
      <c r="F29" s="18"/>
      <c r="G29" s="18"/>
      <c r="H29" s="18"/>
      <c r="I29" s="18"/>
      <c r="J29" s="18"/>
      <c r="K29" s="19"/>
      <c r="L29" s="1"/>
      <c r="M29" s="1"/>
      <c r="N29" s="1"/>
      <c r="O29" s="1"/>
      <c r="P29" s="1"/>
      <c r="Q29" s="1"/>
      <c r="R29" s="1"/>
      <c r="S29" s="1"/>
      <c r="T29" s="1"/>
      <c r="U29" s="1"/>
      <c r="V29" s="1"/>
      <c r="W29" s="1"/>
      <c r="X29" s="1"/>
      <c r="Y29" s="1"/>
      <c r="Z29" s="1"/>
      <c r="AA29" s="1"/>
      <c r="AB29" s="1"/>
      <c r="AC29" s="1"/>
      <c r="AD29" s="1"/>
    </row>
    <row r="30" spans="1:30" ht="21" customHeight="1">
      <c r="A30" s="58"/>
      <c r="B30" s="32" t="s">
        <v>47</v>
      </c>
      <c r="C30" s="4" t="s">
        <v>52</v>
      </c>
      <c r="D30" s="3"/>
      <c r="E30" s="3"/>
      <c r="F30" s="3"/>
      <c r="G30" s="3"/>
      <c r="H30" s="3"/>
      <c r="I30" s="3"/>
      <c r="J30" s="3"/>
      <c r="K30" s="33"/>
      <c r="L30" s="5"/>
      <c r="M30" s="5"/>
      <c r="N30" s="5"/>
      <c r="O30" s="5"/>
      <c r="P30" s="1"/>
      <c r="Q30" s="1"/>
      <c r="R30" s="1"/>
      <c r="S30" s="1"/>
      <c r="T30" s="1"/>
      <c r="U30" s="1"/>
      <c r="V30" s="1"/>
      <c r="W30" s="1"/>
      <c r="X30" s="1"/>
      <c r="Y30" s="1"/>
      <c r="Z30" s="1"/>
      <c r="AA30" s="1"/>
      <c r="AB30" s="1"/>
      <c r="AC30" s="1"/>
      <c r="AD30" s="1"/>
    </row>
    <row r="31" spans="1:30" ht="17.25" customHeight="1">
      <c r="A31" s="58"/>
      <c r="B31" s="32" t="s">
        <v>47</v>
      </c>
      <c r="C31" s="4" t="s">
        <v>51</v>
      </c>
      <c r="D31" s="3"/>
      <c r="E31" s="3"/>
      <c r="F31" s="3"/>
      <c r="G31" s="3"/>
      <c r="H31" s="3"/>
      <c r="I31" s="3"/>
      <c r="J31" s="3"/>
      <c r="K31" s="33"/>
      <c r="L31" s="1"/>
      <c r="M31" s="1"/>
      <c r="N31" s="1"/>
      <c r="O31" s="1"/>
      <c r="P31" s="1"/>
      <c r="Q31" s="1"/>
      <c r="R31" s="1"/>
      <c r="S31" s="1"/>
      <c r="T31" s="1"/>
      <c r="U31" s="1"/>
      <c r="V31" s="1"/>
      <c r="W31" s="1"/>
      <c r="X31" s="1"/>
      <c r="Y31" s="1"/>
      <c r="Z31" s="1"/>
      <c r="AA31" s="1"/>
      <c r="AB31" s="1"/>
      <c r="AC31" s="1"/>
      <c r="AD31" s="1"/>
    </row>
    <row r="32" spans="1:30" ht="17.25" customHeight="1">
      <c r="A32" s="58"/>
      <c r="B32" s="32" t="s">
        <v>47</v>
      </c>
      <c r="C32" s="4" t="s">
        <v>50</v>
      </c>
      <c r="D32" s="4"/>
      <c r="E32" s="4"/>
      <c r="F32" s="3"/>
      <c r="G32" s="3"/>
      <c r="H32" s="3"/>
      <c r="I32" s="3"/>
      <c r="J32" s="3"/>
      <c r="K32" s="33"/>
      <c r="L32" s="1"/>
      <c r="M32" s="1"/>
      <c r="N32" s="1"/>
      <c r="O32" s="1"/>
      <c r="P32" s="1"/>
      <c r="Q32" s="1"/>
      <c r="R32" s="1"/>
      <c r="S32" s="1"/>
      <c r="T32" s="1"/>
      <c r="U32" s="1"/>
      <c r="V32" s="1"/>
      <c r="W32" s="1"/>
      <c r="X32" s="1"/>
      <c r="Y32" s="1"/>
      <c r="Z32" s="1"/>
      <c r="AA32" s="1"/>
      <c r="AB32" s="1"/>
      <c r="AC32" s="1"/>
      <c r="AD32" s="1"/>
    </row>
    <row r="33" spans="1:31" ht="17.25" customHeight="1">
      <c r="A33" s="58"/>
      <c r="B33" s="32" t="s">
        <v>47</v>
      </c>
      <c r="C33" s="4" t="s">
        <v>49</v>
      </c>
      <c r="D33" s="4"/>
      <c r="E33" s="4"/>
      <c r="F33" s="3"/>
      <c r="G33" s="3"/>
      <c r="H33" s="3"/>
      <c r="I33" s="3"/>
      <c r="J33" s="3"/>
      <c r="K33" s="33"/>
      <c r="L33" s="1"/>
      <c r="M33" s="1"/>
      <c r="N33" s="1"/>
      <c r="O33" s="1"/>
      <c r="P33" s="1"/>
      <c r="Q33" s="1"/>
      <c r="R33" s="1"/>
      <c r="S33" s="1"/>
      <c r="T33" s="1"/>
      <c r="U33" s="1"/>
      <c r="V33" s="1"/>
      <c r="W33" s="1"/>
      <c r="X33" s="1"/>
      <c r="Y33" s="1"/>
      <c r="Z33" s="1"/>
      <c r="AA33" s="1"/>
      <c r="AB33" s="1"/>
      <c r="AC33" s="1"/>
      <c r="AD33" s="1"/>
    </row>
    <row r="34" spans="1:31" ht="17.25" customHeight="1">
      <c r="A34" s="58"/>
      <c r="B34" s="32" t="s">
        <v>47</v>
      </c>
      <c r="C34" s="4" t="s">
        <v>48</v>
      </c>
      <c r="D34" s="4"/>
      <c r="E34" s="4"/>
      <c r="F34" s="3"/>
      <c r="G34" s="3"/>
      <c r="H34" s="3"/>
      <c r="I34" s="3"/>
      <c r="J34" s="3"/>
      <c r="K34" s="33"/>
      <c r="L34" s="1"/>
      <c r="M34" s="1"/>
      <c r="N34" s="1"/>
      <c r="O34" s="1"/>
      <c r="P34" s="1"/>
      <c r="Q34" s="1"/>
      <c r="R34" s="1"/>
      <c r="S34" s="1"/>
      <c r="T34" s="1"/>
      <c r="U34" s="1"/>
      <c r="V34" s="1"/>
      <c r="W34" s="1"/>
      <c r="X34" s="1"/>
      <c r="Y34" s="1"/>
      <c r="Z34" s="1"/>
      <c r="AA34" s="1"/>
      <c r="AB34" s="1"/>
      <c r="AC34" s="1"/>
      <c r="AD34" s="1"/>
    </row>
    <row r="35" spans="1:31" ht="17.25">
      <c r="A35" s="59"/>
      <c r="B35" s="32" t="s">
        <v>47</v>
      </c>
      <c r="C35" s="4" t="s">
        <v>46</v>
      </c>
      <c r="D35" s="4"/>
      <c r="E35" s="4"/>
      <c r="F35" s="3"/>
      <c r="G35" s="3"/>
      <c r="H35" s="3"/>
      <c r="I35" s="3"/>
      <c r="J35" s="3"/>
      <c r="K35" s="33"/>
      <c r="L35" s="1"/>
      <c r="M35" s="1"/>
      <c r="N35" s="1"/>
      <c r="O35" s="1"/>
      <c r="P35" s="1"/>
      <c r="Q35" s="1"/>
      <c r="R35" s="1"/>
      <c r="S35" s="1"/>
      <c r="T35" s="1"/>
      <c r="U35" s="1"/>
      <c r="V35" s="1"/>
      <c r="W35" s="1"/>
      <c r="X35" s="1"/>
      <c r="Y35" s="1"/>
      <c r="Z35" s="1"/>
      <c r="AA35" s="1"/>
      <c r="AB35" s="1"/>
      <c r="AC35" s="1"/>
      <c r="AD35" s="1"/>
    </row>
    <row r="36" spans="1:31" ht="35.25" customHeight="1">
      <c r="A36" s="24">
        <v>24</v>
      </c>
      <c r="B36" s="61" t="s">
        <v>1611</v>
      </c>
      <c r="C36" s="62"/>
      <c r="D36" s="62"/>
      <c r="E36" s="62"/>
      <c r="F36" s="62"/>
      <c r="G36" s="62"/>
      <c r="H36" s="62"/>
      <c r="I36" s="62"/>
      <c r="J36" s="62"/>
      <c r="K36" s="63"/>
      <c r="L36" s="1"/>
      <c r="M36" s="1"/>
      <c r="N36" s="1"/>
      <c r="O36" s="1"/>
      <c r="P36" s="1"/>
      <c r="Q36" s="1"/>
      <c r="R36" s="1"/>
      <c r="S36" s="1"/>
      <c r="T36" s="1"/>
      <c r="U36" s="1"/>
      <c r="V36" s="1"/>
      <c r="W36" s="1"/>
      <c r="X36" s="1"/>
      <c r="Y36" s="1"/>
      <c r="Z36" s="1"/>
      <c r="AA36" s="1"/>
      <c r="AB36" s="1"/>
      <c r="AC36" s="1"/>
      <c r="AD36" s="1"/>
    </row>
    <row r="37" spans="1:31" ht="23.25" customHeight="1">
      <c r="A37" s="24">
        <v>25</v>
      </c>
      <c r="B37" s="64" t="s">
        <v>1642</v>
      </c>
      <c r="C37" s="65"/>
      <c r="D37" s="65"/>
      <c r="E37" s="65"/>
      <c r="F37" s="65"/>
      <c r="G37" s="65"/>
      <c r="H37" s="65"/>
      <c r="I37" s="65"/>
      <c r="J37" s="65"/>
      <c r="K37" s="66"/>
      <c r="L37" s="1"/>
      <c r="M37" s="1"/>
      <c r="N37" s="1"/>
      <c r="O37" s="1"/>
      <c r="P37" s="1"/>
      <c r="Q37" s="1"/>
      <c r="R37" s="1"/>
      <c r="S37" s="1"/>
      <c r="T37" s="1"/>
      <c r="U37" s="1"/>
      <c r="V37" s="1"/>
      <c r="W37" s="1"/>
      <c r="X37" s="1"/>
      <c r="Y37" s="1"/>
      <c r="Z37" s="1"/>
      <c r="AA37" s="1"/>
      <c r="AB37" s="1"/>
      <c r="AC37" s="1"/>
      <c r="AD37" s="1"/>
    </row>
    <row r="38" spans="1:3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row>
    <row r="39" spans="1:31" ht="18" customHeight="1">
      <c r="A39" s="60" t="s">
        <v>53</v>
      </c>
      <c r="B39" s="60"/>
      <c r="C39" s="60"/>
      <c r="D39" s="60"/>
      <c r="E39" s="60"/>
      <c r="F39" s="60"/>
      <c r="G39" s="60"/>
      <c r="H39" s="60"/>
      <c r="I39" s="60"/>
      <c r="J39" s="60"/>
      <c r="K39" s="60"/>
      <c r="L39" s="60"/>
      <c r="M39" s="60"/>
      <c r="N39" s="60"/>
      <c r="O39" s="60"/>
      <c r="P39" s="1"/>
      <c r="Q39" s="1"/>
      <c r="R39" s="1"/>
      <c r="S39" s="1"/>
      <c r="T39" s="1"/>
      <c r="U39" s="1"/>
      <c r="V39" s="1"/>
      <c r="W39" s="1"/>
      <c r="X39" s="1"/>
      <c r="Y39" s="1"/>
      <c r="Z39" s="1"/>
      <c r="AA39" s="1"/>
      <c r="AB39" s="1"/>
      <c r="AC39" s="1"/>
      <c r="AD39" s="1"/>
    </row>
    <row r="40" spans="1:31" ht="18" customHeight="1">
      <c r="A40" s="70" t="s">
        <v>55</v>
      </c>
      <c r="B40" s="70"/>
      <c r="C40" s="70"/>
      <c r="D40" s="71" t="s">
        <v>1648</v>
      </c>
      <c r="E40" s="72"/>
      <c r="F40" s="72"/>
      <c r="G40" s="72"/>
      <c r="H40" s="72"/>
      <c r="I40" s="72"/>
      <c r="J40" s="72"/>
      <c r="K40" s="72"/>
      <c r="L40" s="72"/>
      <c r="M40" s="72"/>
      <c r="N40" s="72"/>
      <c r="O40" s="73"/>
      <c r="P40" s="1"/>
      <c r="Q40" s="1"/>
      <c r="R40" s="1"/>
      <c r="S40" s="1"/>
      <c r="T40" s="1"/>
      <c r="U40" s="1"/>
      <c r="V40" s="1"/>
      <c r="W40" s="1"/>
      <c r="X40" s="1"/>
      <c r="Y40" s="1"/>
      <c r="Z40" s="1"/>
      <c r="AA40" s="1"/>
      <c r="AB40" s="1"/>
      <c r="AC40" s="1"/>
      <c r="AD40" s="1"/>
    </row>
    <row r="41" spans="1:31" ht="18" customHeight="1">
      <c r="A41" s="70" t="s">
        <v>54</v>
      </c>
      <c r="B41" s="70"/>
      <c r="C41" s="70"/>
      <c r="D41" s="74" t="s">
        <v>1656</v>
      </c>
      <c r="E41" s="75"/>
      <c r="F41" s="75"/>
      <c r="G41" s="75"/>
      <c r="H41" s="75"/>
      <c r="I41" s="75"/>
      <c r="J41" s="75"/>
      <c r="K41" s="75"/>
      <c r="L41" s="75"/>
      <c r="M41" s="75"/>
      <c r="N41" s="75"/>
      <c r="O41" s="76"/>
      <c r="P41" s="1"/>
      <c r="Q41" s="1"/>
      <c r="R41" s="1"/>
      <c r="S41" s="1"/>
      <c r="T41" s="1"/>
      <c r="U41" s="1"/>
      <c r="V41" s="1"/>
      <c r="W41" s="1"/>
      <c r="X41" s="1"/>
      <c r="Y41" s="1"/>
      <c r="Z41" s="1"/>
      <c r="AA41" s="1"/>
      <c r="AB41" s="1"/>
      <c r="AC41" s="1"/>
      <c r="AD41" s="1"/>
    </row>
    <row r="42" spans="1:31" ht="18" customHeight="1">
      <c r="A42" s="70" t="s">
        <v>44</v>
      </c>
      <c r="B42" s="70"/>
      <c r="C42" s="70"/>
      <c r="D42" s="77"/>
      <c r="E42" s="78"/>
      <c r="F42" s="78"/>
      <c r="G42" s="78"/>
      <c r="H42" s="78"/>
      <c r="I42" s="78"/>
      <c r="J42" s="78"/>
      <c r="K42" s="78"/>
      <c r="L42" s="78"/>
      <c r="M42" s="78"/>
      <c r="N42" s="78"/>
      <c r="O42" s="79"/>
      <c r="P42" s="1"/>
      <c r="Q42" s="1"/>
      <c r="R42" s="1"/>
      <c r="S42" s="1"/>
      <c r="T42" s="1"/>
      <c r="U42" s="1"/>
      <c r="V42" s="1"/>
      <c r="W42" s="1"/>
      <c r="X42" s="1"/>
      <c r="Y42" s="1"/>
      <c r="Z42" s="1"/>
      <c r="AA42" s="1"/>
      <c r="AB42" s="1"/>
      <c r="AC42" s="1"/>
      <c r="AD42" s="1"/>
    </row>
    <row r="43" spans="1:31" ht="18" customHeight="1">
      <c r="A43" s="70" t="s">
        <v>45</v>
      </c>
      <c r="B43" s="70"/>
      <c r="C43" s="70"/>
      <c r="D43" s="77"/>
      <c r="E43" s="78"/>
      <c r="F43" s="78"/>
      <c r="G43" s="78"/>
      <c r="H43" s="78"/>
      <c r="I43" s="78"/>
      <c r="J43" s="78"/>
      <c r="K43" s="78"/>
      <c r="L43" s="78"/>
      <c r="M43" s="78"/>
      <c r="N43" s="78"/>
      <c r="O43" s="79"/>
      <c r="P43" s="1"/>
      <c r="Q43" s="1"/>
      <c r="R43" s="1"/>
      <c r="S43" s="1"/>
      <c r="T43" s="1"/>
      <c r="U43" s="1"/>
      <c r="V43" s="1"/>
      <c r="W43" s="1"/>
      <c r="X43" s="1"/>
      <c r="Y43" s="1"/>
      <c r="Z43" s="1"/>
      <c r="AA43" s="1"/>
      <c r="AB43" s="1"/>
      <c r="AC43" s="1"/>
      <c r="AD43" s="1"/>
    </row>
    <row r="44" spans="1:31" ht="5.25" customHeight="1">
      <c r="A44" s="80"/>
      <c r="B44" s="80"/>
      <c r="C44" s="80"/>
      <c r="D44" s="80"/>
      <c r="E44" s="80"/>
      <c r="F44" s="80"/>
      <c r="G44" s="80"/>
      <c r="H44" s="80"/>
      <c r="I44" s="80"/>
      <c r="J44" s="80"/>
      <c r="K44" s="80"/>
      <c r="L44" s="80"/>
      <c r="M44" s="80"/>
      <c r="N44" s="80"/>
      <c r="O44" s="80"/>
      <c r="P44" s="1"/>
      <c r="Q44" s="1"/>
      <c r="R44" s="1"/>
      <c r="S44" s="1"/>
      <c r="T44" s="1"/>
      <c r="U44" s="1"/>
      <c r="V44" s="1"/>
      <c r="W44" s="1"/>
      <c r="X44" s="1"/>
      <c r="Y44" s="1"/>
      <c r="Z44" s="1"/>
      <c r="AA44" s="1"/>
      <c r="AB44" s="1"/>
      <c r="AC44" s="1"/>
      <c r="AD44" s="1"/>
    </row>
    <row r="45" spans="1:31" ht="27" customHeight="1">
      <c r="A45" s="81" t="s">
        <v>1643</v>
      </c>
      <c r="B45" s="81"/>
      <c r="C45" s="81"/>
      <c r="D45" s="81"/>
      <c r="E45" s="81"/>
      <c r="F45" s="81"/>
      <c r="G45" s="81"/>
      <c r="H45" s="81"/>
      <c r="I45" s="81"/>
      <c r="J45" s="81"/>
      <c r="K45" s="81"/>
      <c r="L45" s="81"/>
      <c r="M45" s="81"/>
      <c r="N45" s="81"/>
      <c r="O45" s="81"/>
      <c r="P45" s="1"/>
      <c r="Q45" s="1"/>
      <c r="R45" s="1"/>
      <c r="S45" s="1"/>
      <c r="T45" s="1"/>
      <c r="U45" s="1"/>
      <c r="V45" s="1"/>
      <c r="W45" s="1"/>
      <c r="X45" s="1"/>
      <c r="Y45" s="1"/>
      <c r="Z45" s="1"/>
      <c r="AA45" s="1"/>
      <c r="AB45" s="1"/>
      <c r="AC45" s="1"/>
      <c r="AD45" s="1"/>
    </row>
    <row r="46" spans="1:3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spans="1:3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spans="1:3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spans="1:3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spans="1:3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spans="1:3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spans="1:3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spans="1:3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spans="1:3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spans="1:3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sheetData>
  <mergeCells count="19">
    <mergeCell ref="A43:C43"/>
    <mergeCell ref="D43:O43"/>
    <mergeCell ref="A44:K44"/>
    <mergeCell ref="L44:O44"/>
    <mergeCell ref="A45:K45"/>
    <mergeCell ref="L45:O45"/>
    <mergeCell ref="A40:C40"/>
    <mergeCell ref="D40:O40"/>
    <mergeCell ref="A41:C41"/>
    <mergeCell ref="D41:O41"/>
    <mergeCell ref="A42:C42"/>
    <mergeCell ref="D42:O42"/>
    <mergeCell ref="A1:K2"/>
    <mergeCell ref="A3:I3"/>
    <mergeCell ref="A29:A35"/>
    <mergeCell ref="A39:O39"/>
    <mergeCell ref="B36:K36"/>
    <mergeCell ref="B37:K37"/>
    <mergeCell ref="A16:A18"/>
  </mergeCells>
  <pageMargins left="0.7" right="0.7" top="0.75" bottom="0.75" header="0.3" footer="0.3"/>
  <pageSetup scale="5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1365F-66D2-4697-80AB-CADB0C51C7FB}">
  <sheetPr>
    <tabColor theme="5" tint="-0.249977111117893"/>
  </sheetPr>
  <dimension ref="A1:S2026"/>
  <sheetViews>
    <sheetView topLeftCell="A3" zoomScaleNormal="100" workbookViewId="0">
      <selection activeCell="D10" sqref="D10"/>
    </sheetView>
  </sheetViews>
  <sheetFormatPr defaultRowHeight="15"/>
  <cols>
    <col min="1" max="1" width="2" style="12" bestFit="1" customWidth="1"/>
    <col min="2" max="2" width="16" style="12" bestFit="1" customWidth="1"/>
    <col min="3" max="3" width="13.42578125" style="12" bestFit="1" customWidth="1"/>
    <col min="4" max="4" width="16.85546875" style="12" bestFit="1" customWidth="1"/>
    <col min="5" max="5" width="8.42578125" style="12" bestFit="1" customWidth="1"/>
    <col min="6" max="6" width="11.7109375" style="12" bestFit="1" customWidth="1"/>
    <col min="7" max="7" width="16.5703125" style="12" customWidth="1"/>
    <col min="8" max="8" width="19.42578125" style="12" customWidth="1"/>
    <col min="9" max="9" width="17.42578125" style="12" bestFit="1" customWidth="1"/>
    <col min="10" max="10" width="68.85546875" style="12" customWidth="1"/>
    <col min="11" max="11" width="10.140625" style="12" bestFit="1" customWidth="1"/>
    <col min="12" max="12" width="15" customWidth="1"/>
    <col min="13" max="13" width="15.140625" style="12" customWidth="1"/>
    <col min="14" max="14" width="13.7109375" style="12" bestFit="1" customWidth="1"/>
    <col min="15" max="15" width="13.28515625" style="12" bestFit="1" customWidth="1"/>
    <col min="16" max="16" width="10.5703125" style="12" bestFit="1" customWidth="1"/>
    <col min="17" max="17" width="17.5703125" style="12" customWidth="1"/>
    <col min="18" max="18" width="10.7109375" bestFit="1" customWidth="1"/>
    <col min="19" max="19" width="37.85546875" bestFit="1" customWidth="1"/>
    <col min="20" max="16384" width="9.140625" style="12"/>
  </cols>
  <sheetData>
    <row r="1" spans="1:19">
      <c r="K1" s="12">
        <v>150</v>
      </c>
      <c r="L1" s="12"/>
      <c r="R1" s="12"/>
      <c r="S1" s="12"/>
    </row>
    <row r="2" spans="1:19">
      <c r="A2" s="12" t="s">
        <v>56</v>
      </c>
      <c r="B2" s="12" t="s">
        <v>57</v>
      </c>
      <c r="C2" s="12" t="s">
        <v>58</v>
      </c>
      <c r="D2" s="12" t="s">
        <v>59</v>
      </c>
      <c r="E2" s="12" t="s">
        <v>60</v>
      </c>
      <c r="F2" s="12" t="s">
        <v>61</v>
      </c>
      <c r="G2" s="12" t="s">
        <v>62</v>
      </c>
      <c r="H2" s="12" t="s">
        <v>1612</v>
      </c>
      <c r="I2" s="12" t="s">
        <v>63</v>
      </c>
      <c r="J2" s="12" t="s">
        <v>64</v>
      </c>
      <c r="K2" s="12" t="s">
        <v>9</v>
      </c>
      <c r="L2" s="12" t="s">
        <v>1651</v>
      </c>
      <c r="M2" s="12" t="s">
        <v>1650</v>
      </c>
      <c r="N2" s="12" t="s">
        <v>1</v>
      </c>
      <c r="O2" s="12" t="s">
        <v>65</v>
      </c>
      <c r="P2" s="12" t="s">
        <v>66</v>
      </c>
      <c r="Q2" s="12" t="s">
        <v>1649</v>
      </c>
      <c r="R2" s="12" t="s">
        <v>5</v>
      </c>
      <c r="S2" s="12" t="s">
        <v>1655</v>
      </c>
    </row>
    <row r="3" spans="1:19">
      <c r="A3" s="12">
        <v>1</v>
      </c>
      <c r="B3" s="12" t="s">
        <v>67</v>
      </c>
      <c r="C3" s="12" t="s">
        <v>68</v>
      </c>
      <c r="D3" s="12" t="s">
        <v>69</v>
      </c>
      <c r="E3" s="12" t="s">
        <v>70</v>
      </c>
      <c r="F3" s="12" t="s">
        <v>71</v>
      </c>
      <c r="G3" s="12" t="s">
        <v>72</v>
      </c>
      <c r="H3" s="12" t="str">
        <f>VLOOKUP(Product[[#This Row],[Category]],Code!$C$2:$D$5,2,0)</f>
        <v>F-101</v>
      </c>
      <c r="I3" s="12" t="s">
        <v>73</v>
      </c>
      <c r="J3" s="12" t="s">
        <v>74</v>
      </c>
      <c r="K3" s="12">
        <v>261.95999999999998</v>
      </c>
      <c r="L3" s="12">
        <f>$K$1*Product[[#This Row],[Quantity]]</f>
        <v>300</v>
      </c>
      <c r="M3" s="12">
        <f>Product[[#This Row],[Sales]]/Product[[#This Row],[Quantity]]</f>
        <v>130.97999999999999</v>
      </c>
      <c r="N3" s="12">
        <v>2</v>
      </c>
      <c r="O3" s="12">
        <v>0</v>
      </c>
      <c r="P3" s="13">
        <v>41.913600000000002</v>
      </c>
      <c r="Q3" s="13">
        <f>Product[[#This Row],[Profit]]-Product[[#This Row],[Discount]]</f>
        <v>41.913600000000002</v>
      </c>
      <c r="R3" s="12" t="str" cm="1">
        <f t="array" ref="R3">_xlfn.IFS(Product[[#This Row],[New Sales]]&gt;=2000,"A",Product[[#This Row],[New Sales]]&gt;=1000,"B",Product[[#This Row],[New Sales]]&gt;=500,"C",Product[[#This Row],[New Sales]]&gt;=100,"D",Product[[#This Row],[New Sales]]&lt;100,"E")</f>
        <v>D</v>
      </c>
      <c r="S3" s="12"/>
    </row>
    <row r="4" spans="1:19">
      <c r="A4" s="12">
        <v>2</v>
      </c>
      <c r="B4" s="12" t="s">
        <v>67</v>
      </c>
      <c r="C4" s="12" t="s">
        <v>68</v>
      </c>
      <c r="D4" s="12" t="s">
        <v>69</v>
      </c>
      <c r="E4" s="12" t="s">
        <v>70</v>
      </c>
      <c r="F4" s="12" t="s">
        <v>71</v>
      </c>
      <c r="G4" s="12" t="s">
        <v>72</v>
      </c>
      <c r="H4" s="12" t="str">
        <f>VLOOKUP(Product[[#This Row],[Category]],Code!$C$2:$D$5,2,0)</f>
        <v>F-101</v>
      </c>
      <c r="I4" s="12" t="s">
        <v>75</v>
      </c>
      <c r="J4" s="12" t="s">
        <v>76</v>
      </c>
      <c r="K4" s="12">
        <v>731.93999999999994</v>
      </c>
      <c r="L4" s="12">
        <f>$K$1*Product[[#This Row],[Quantity]]</f>
        <v>450</v>
      </c>
      <c r="M4" s="12">
        <f>Product[[#This Row],[Sales]]/Product[[#This Row],[Quantity]]</f>
        <v>243.98</v>
      </c>
      <c r="N4" s="12">
        <v>3</v>
      </c>
      <c r="O4" s="12">
        <v>0</v>
      </c>
      <c r="P4" s="13">
        <v>219.58199999999997</v>
      </c>
      <c r="Q4" s="13">
        <f>Product[[#This Row],[Profit]]-Product[[#This Row],[Discount]]</f>
        <v>219.58199999999997</v>
      </c>
      <c r="R4" s="12" t="str" cm="1">
        <f t="array" ref="R4">_xlfn.IFS(Product[[#This Row],[New Sales]]&gt;=2000,"A",Product[[#This Row],[New Sales]]&gt;=1000,"B",Product[[#This Row],[New Sales]]&gt;=500,"C",Product[[#This Row],[New Sales]]&gt;=100,"D",Product[[#This Row],[New Sales]]&lt;100,"E")</f>
        <v>D</v>
      </c>
      <c r="S4" s="12"/>
    </row>
    <row r="5" spans="1:19">
      <c r="A5" s="12">
        <v>3</v>
      </c>
      <c r="B5" s="12" t="s">
        <v>67</v>
      </c>
      <c r="C5" s="12" t="s">
        <v>77</v>
      </c>
      <c r="D5" s="12" t="s">
        <v>78</v>
      </c>
      <c r="E5" s="12" t="s">
        <v>79</v>
      </c>
      <c r="F5" s="12" t="s">
        <v>80</v>
      </c>
      <c r="G5" s="12" t="s">
        <v>81</v>
      </c>
      <c r="H5" s="12" t="str">
        <f>VLOOKUP(Product[[#This Row],[Category]],Code!$C$2:$D$5,2,0)</f>
        <v>O-102</v>
      </c>
      <c r="I5" s="12" t="s">
        <v>82</v>
      </c>
      <c r="J5" s="12" t="s">
        <v>83</v>
      </c>
      <c r="L5" s="12">
        <f>$K$1*Product[[#This Row],[Quantity]]</f>
        <v>300</v>
      </c>
      <c r="M5" s="12">
        <f>Product[[#This Row],[Sales]]/Product[[#This Row],[Quantity]]</f>
        <v>0</v>
      </c>
      <c r="N5" s="12">
        <v>2</v>
      </c>
      <c r="O5" s="12">
        <v>0</v>
      </c>
      <c r="P5" s="13">
        <v>6.8713999999999995</v>
      </c>
      <c r="Q5" s="13">
        <f>Product[[#This Row],[Profit]]-Product[[#This Row],[Discount]]</f>
        <v>6.8713999999999995</v>
      </c>
      <c r="R5" s="12" t="str" cm="1">
        <f t="array" ref="R5">_xlfn.IFS(Product[[#This Row],[New Sales]]&gt;=2000,"A",Product[[#This Row],[New Sales]]&gt;=1000,"B",Product[[#This Row],[New Sales]]&gt;=500,"C",Product[[#This Row],[New Sales]]&gt;=100,"D",Product[[#This Row],[New Sales]]&lt;100,"E")</f>
        <v>D</v>
      </c>
      <c r="S5" s="12"/>
    </row>
    <row r="6" spans="1:19">
      <c r="A6" s="12">
        <v>4</v>
      </c>
      <c r="B6" s="12" t="s">
        <v>84</v>
      </c>
      <c r="C6" s="12" t="s">
        <v>68</v>
      </c>
      <c r="D6" s="12" t="s">
        <v>85</v>
      </c>
      <c r="E6" s="12" t="s">
        <v>86</v>
      </c>
      <c r="F6" s="12" t="s">
        <v>71</v>
      </c>
      <c r="G6" s="12" t="s">
        <v>72</v>
      </c>
      <c r="H6" s="12" t="str">
        <f>VLOOKUP(Product[[#This Row],[Category]],Code!$C$2:$D$5,2,0)</f>
        <v>F-101</v>
      </c>
      <c r="I6" s="12" t="s">
        <v>87</v>
      </c>
      <c r="J6" s="12" t="s">
        <v>88</v>
      </c>
      <c r="K6" s="12">
        <v>957.57749999999999</v>
      </c>
      <c r="L6" s="12">
        <f>$K$1*Product[[#This Row],[Quantity]]</f>
        <v>750</v>
      </c>
      <c r="M6" s="12">
        <f>Product[[#This Row],[Sales]]/Product[[#This Row],[Quantity]]</f>
        <v>191.5155</v>
      </c>
      <c r="N6" s="12">
        <v>5</v>
      </c>
      <c r="O6" s="12">
        <v>0.45</v>
      </c>
      <c r="P6" s="13">
        <v>-383.03100000000006</v>
      </c>
      <c r="Q6" s="13">
        <f>Product[[#This Row],[Profit]]-Product[[#This Row],[Discount]]</f>
        <v>-383.48100000000005</v>
      </c>
      <c r="R6" s="12" t="str" cm="1">
        <f t="array" ref="R6">_xlfn.IFS(Product[[#This Row],[New Sales]]&gt;=2000,"A",Product[[#This Row],[New Sales]]&gt;=1000,"B",Product[[#This Row],[New Sales]]&gt;=500,"C",Product[[#This Row],[New Sales]]&gt;=100,"D",Product[[#This Row],[New Sales]]&lt;100,"E")</f>
        <v>C</v>
      </c>
      <c r="S6" s="12"/>
    </row>
    <row r="7" spans="1:19">
      <c r="A7" s="12">
        <v>5</v>
      </c>
      <c r="B7" s="12" t="s">
        <v>84</v>
      </c>
      <c r="C7" s="12" t="s">
        <v>68</v>
      </c>
      <c r="D7" s="12" t="s">
        <v>85</v>
      </c>
      <c r="E7" s="12" t="s">
        <v>86</v>
      </c>
      <c r="F7" s="12" t="s">
        <v>71</v>
      </c>
      <c r="G7" s="12" t="s">
        <v>81</v>
      </c>
      <c r="H7" s="12" t="str">
        <f>VLOOKUP(Product[[#This Row],[Category]],Code!$C$2:$D$5,2,0)</f>
        <v>O-102</v>
      </c>
      <c r="I7" s="12" t="s">
        <v>89</v>
      </c>
      <c r="J7" s="12" t="s">
        <v>90</v>
      </c>
      <c r="K7" s="12">
        <v>22.368000000000002</v>
      </c>
      <c r="L7" s="12">
        <f>$K$1*Product[[#This Row],[Quantity]]</f>
        <v>300</v>
      </c>
      <c r="M7" s="12">
        <f>Product[[#This Row],[Sales]]/Product[[#This Row],[Quantity]]</f>
        <v>11.184000000000001</v>
      </c>
      <c r="N7" s="12">
        <v>2</v>
      </c>
      <c r="O7" s="12">
        <v>0.2</v>
      </c>
      <c r="P7" s="13">
        <v>2.5163999999999991</v>
      </c>
      <c r="Q7" s="13">
        <f>Product[[#This Row],[Profit]]-Product[[#This Row],[Discount]]</f>
        <v>2.3163999999999989</v>
      </c>
      <c r="R7" s="12" t="str" cm="1">
        <f t="array" ref="R7">_xlfn.IFS(Product[[#This Row],[New Sales]]&gt;=2000,"A",Product[[#This Row],[New Sales]]&gt;=1000,"B",Product[[#This Row],[New Sales]]&gt;=500,"C",Product[[#This Row],[New Sales]]&gt;=100,"D",Product[[#This Row],[New Sales]]&lt;100,"E")</f>
        <v>D</v>
      </c>
      <c r="S7" s="12"/>
    </row>
    <row r="8" spans="1:19">
      <c r="A8" s="12">
        <v>6</v>
      </c>
      <c r="B8" s="12" t="s">
        <v>84</v>
      </c>
      <c r="C8" s="12" t="s">
        <v>68</v>
      </c>
      <c r="D8" s="12" t="s">
        <v>78</v>
      </c>
      <c r="E8" s="12" t="s">
        <v>79</v>
      </c>
      <c r="F8" s="12" t="s">
        <v>80</v>
      </c>
      <c r="G8" s="12" t="s">
        <v>72</v>
      </c>
      <c r="H8" s="12" t="str">
        <f>VLOOKUP(Product[[#This Row],[Category]],Code!$C$2:$D$5,2,0)</f>
        <v>F-101</v>
      </c>
      <c r="I8" s="12" t="s">
        <v>91</v>
      </c>
      <c r="J8" s="12" t="s">
        <v>92</v>
      </c>
      <c r="K8" s="12">
        <v>48.86</v>
      </c>
      <c r="L8" s="12">
        <f>$K$1*Product[[#This Row],[Quantity]]</f>
        <v>1050</v>
      </c>
      <c r="M8" s="12">
        <f>Product[[#This Row],[Sales]]/Product[[#This Row],[Quantity]]</f>
        <v>6.9799999999999995</v>
      </c>
      <c r="N8" s="12">
        <v>7</v>
      </c>
      <c r="O8" s="12">
        <v>0</v>
      </c>
      <c r="P8" s="13">
        <v>14.169399999999996</v>
      </c>
      <c r="Q8" s="13">
        <f>Product[[#This Row],[Profit]]-Product[[#This Row],[Discount]]</f>
        <v>14.169399999999996</v>
      </c>
      <c r="R8" s="12" t="str" cm="1">
        <f t="array" ref="R8">_xlfn.IFS(Product[[#This Row],[New Sales]]&gt;=2000,"A",Product[[#This Row],[New Sales]]&gt;=1000,"B",Product[[#This Row],[New Sales]]&gt;=500,"C",Product[[#This Row],[New Sales]]&gt;=100,"D",Product[[#This Row],[New Sales]]&lt;100,"E")</f>
        <v>B</v>
      </c>
      <c r="S8" s="12"/>
    </row>
    <row r="9" spans="1:19">
      <c r="A9" s="12">
        <v>7</v>
      </c>
      <c r="B9" s="12" t="s">
        <v>84</v>
      </c>
      <c r="C9" s="12" t="s">
        <v>68</v>
      </c>
      <c r="D9" s="12" t="s">
        <v>78</v>
      </c>
      <c r="E9" s="12" t="s">
        <v>79</v>
      </c>
      <c r="F9" s="12" t="s">
        <v>80</v>
      </c>
      <c r="G9" s="12" t="s">
        <v>81</v>
      </c>
      <c r="H9" s="12" t="str">
        <f>VLOOKUP(Product[[#This Row],[Category]],Code!$C$2:$D$5,2,0)</f>
        <v>O-102</v>
      </c>
      <c r="I9" s="12" t="s">
        <v>93</v>
      </c>
      <c r="J9" s="12" t="s">
        <v>94</v>
      </c>
      <c r="K9" s="12">
        <v>7.28</v>
      </c>
      <c r="L9" s="12">
        <f>$K$1*Product[[#This Row],[Quantity]]</f>
        <v>600</v>
      </c>
      <c r="M9" s="12">
        <f>Product[[#This Row],[Sales]]/Product[[#This Row],[Quantity]]</f>
        <v>1.82</v>
      </c>
      <c r="N9" s="12">
        <v>4</v>
      </c>
      <c r="O9" s="12">
        <v>0</v>
      </c>
      <c r="P9" s="13">
        <v>1.9656000000000002</v>
      </c>
      <c r="Q9" s="13">
        <f>Product[[#This Row],[Profit]]-Product[[#This Row],[Discount]]</f>
        <v>1.9656000000000002</v>
      </c>
      <c r="R9" s="12" t="str" cm="1">
        <f t="array" ref="R9">_xlfn.IFS(Product[[#This Row],[New Sales]]&gt;=2000,"A",Product[[#This Row],[New Sales]]&gt;=1000,"B",Product[[#This Row],[New Sales]]&gt;=500,"C",Product[[#This Row],[New Sales]]&gt;=100,"D",Product[[#This Row],[New Sales]]&lt;100,"E")</f>
        <v>C</v>
      </c>
      <c r="S9" s="12"/>
    </row>
    <row r="10" spans="1:19">
      <c r="A10" s="12">
        <v>8</v>
      </c>
      <c r="B10" s="12" t="s">
        <v>84</v>
      </c>
      <c r="C10" s="12" t="s">
        <v>68</v>
      </c>
      <c r="D10" s="12" t="s">
        <v>78</v>
      </c>
      <c r="E10" s="12" t="s">
        <v>79</v>
      </c>
      <c r="F10" s="12" t="s">
        <v>80</v>
      </c>
      <c r="G10" s="12" t="s">
        <v>95</v>
      </c>
      <c r="H10" s="12" t="str">
        <f>VLOOKUP(Product[[#This Row],[Category]],Code!$C$2:$D$5,2,0)</f>
        <v>T-103</v>
      </c>
      <c r="I10" s="12" t="s">
        <v>96</v>
      </c>
      <c r="J10" s="12" t="s">
        <v>97</v>
      </c>
      <c r="K10" s="12">
        <v>907.15200000000004</v>
      </c>
      <c r="L10" s="12">
        <f>$K$1*Product[[#This Row],[Quantity]]</f>
        <v>900</v>
      </c>
      <c r="M10" s="12">
        <f>Product[[#This Row],[Sales]]/Product[[#This Row],[Quantity]]</f>
        <v>151.19200000000001</v>
      </c>
      <c r="N10" s="12">
        <v>6</v>
      </c>
      <c r="O10" s="12">
        <v>0.2</v>
      </c>
      <c r="P10" s="13">
        <v>90.715200000000038</v>
      </c>
      <c r="Q10" s="13">
        <f>Product[[#This Row],[Profit]]-Product[[#This Row],[Discount]]</f>
        <v>90.515200000000036</v>
      </c>
      <c r="R10" s="12" t="str" cm="1">
        <f t="array" ref="R10">_xlfn.IFS(Product[[#This Row],[New Sales]]&gt;=2000,"A",Product[[#This Row],[New Sales]]&gt;=1000,"B",Product[[#This Row],[New Sales]]&gt;=500,"C",Product[[#This Row],[New Sales]]&gt;=100,"D",Product[[#This Row],[New Sales]]&lt;100,"E")</f>
        <v>C</v>
      </c>
      <c r="S10" s="12"/>
    </row>
    <row r="11" spans="1:19">
      <c r="A11" s="12">
        <v>9</v>
      </c>
      <c r="B11" s="12" t="s">
        <v>84</v>
      </c>
      <c r="C11" s="12" t="s">
        <v>68</v>
      </c>
      <c r="D11" s="12" t="s">
        <v>78</v>
      </c>
      <c r="E11" s="12" t="s">
        <v>79</v>
      </c>
      <c r="F11" s="12" t="s">
        <v>80</v>
      </c>
      <c r="G11" s="12" t="s">
        <v>81</v>
      </c>
      <c r="H11" s="12" t="str">
        <f>VLOOKUP(Product[[#This Row],[Category]],Code!$C$2:$D$5,2,0)</f>
        <v>O-102</v>
      </c>
      <c r="I11" s="12" t="s">
        <v>98</v>
      </c>
      <c r="J11" s="12" t="s">
        <v>99</v>
      </c>
      <c r="K11" s="12">
        <v>18.504000000000001</v>
      </c>
      <c r="L11" s="12">
        <f>$K$1*Product[[#This Row],[Quantity]]</f>
        <v>450</v>
      </c>
      <c r="M11" s="12">
        <f>Product[[#This Row],[Sales]]/Product[[#This Row],[Quantity]]</f>
        <v>6.1680000000000001</v>
      </c>
      <c r="N11" s="12">
        <v>3</v>
      </c>
      <c r="O11" s="12">
        <v>0.2</v>
      </c>
      <c r="P11" s="13">
        <v>5.7824999999999998</v>
      </c>
      <c r="Q11" s="13">
        <f>Product[[#This Row],[Profit]]-Product[[#This Row],[Discount]]</f>
        <v>5.5824999999999996</v>
      </c>
      <c r="R11" s="12" t="str" cm="1">
        <f t="array" ref="R11">_xlfn.IFS(Product[[#This Row],[New Sales]]&gt;=2000,"A",Product[[#This Row],[New Sales]]&gt;=1000,"B",Product[[#This Row],[New Sales]]&gt;=500,"C",Product[[#This Row],[New Sales]]&gt;=100,"D",Product[[#This Row],[New Sales]]&lt;100,"E")</f>
        <v>D</v>
      </c>
      <c r="S11" s="12"/>
    </row>
    <row r="12" spans="1:19">
      <c r="A12" s="12">
        <v>10</v>
      </c>
      <c r="B12" s="12" t="s">
        <v>84</v>
      </c>
      <c r="C12" s="12" t="s">
        <v>68</v>
      </c>
      <c r="D12" s="12" t="s">
        <v>78</v>
      </c>
      <c r="E12" s="12" t="s">
        <v>79</v>
      </c>
      <c r="F12" s="12" t="s">
        <v>80</v>
      </c>
      <c r="G12" s="12" t="s">
        <v>81</v>
      </c>
      <c r="H12" s="12" t="str">
        <f>VLOOKUP(Product[[#This Row],[Category]],Code!$C$2:$D$5,2,0)</f>
        <v>O-102</v>
      </c>
      <c r="I12" s="12" t="s">
        <v>100</v>
      </c>
      <c r="J12" s="12" t="s">
        <v>101</v>
      </c>
      <c r="K12" s="12">
        <v>114.9</v>
      </c>
      <c r="L12" s="12">
        <f>$K$1*Product[[#This Row],[Quantity]]</f>
        <v>750</v>
      </c>
      <c r="M12" s="12">
        <f>Product[[#This Row],[Sales]]/Product[[#This Row],[Quantity]]</f>
        <v>22.98</v>
      </c>
      <c r="N12" s="12">
        <v>5</v>
      </c>
      <c r="O12" s="12">
        <v>0</v>
      </c>
      <c r="P12" s="13">
        <v>34.469999999999992</v>
      </c>
      <c r="Q12" s="13">
        <f>Product[[#This Row],[Profit]]-Product[[#This Row],[Discount]]</f>
        <v>34.469999999999992</v>
      </c>
      <c r="R12" s="12" t="str" cm="1">
        <f t="array" ref="R12">_xlfn.IFS(Product[[#This Row],[New Sales]]&gt;=2000,"A",Product[[#This Row],[New Sales]]&gt;=1000,"B",Product[[#This Row],[New Sales]]&gt;=500,"C",Product[[#This Row],[New Sales]]&gt;=100,"D",Product[[#This Row],[New Sales]]&lt;100,"E")</f>
        <v>C</v>
      </c>
      <c r="S12" s="12"/>
    </row>
    <row r="13" spans="1:19">
      <c r="A13" s="12">
        <v>11</v>
      </c>
      <c r="B13" s="12" t="s">
        <v>84</v>
      </c>
      <c r="C13" s="12" t="s">
        <v>68</v>
      </c>
      <c r="D13" s="12" t="s">
        <v>78</v>
      </c>
      <c r="E13" s="12" t="s">
        <v>79</v>
      </c>
      <c r="F13" s="12" t="s">
        <v>80</v>
      </c>
      <c r="G13" s="12" t="s">
        <v>72</v>
      </c>
      <c r="H13" s="12" t="str">
        <f>VLOOKUP(Product[[#This Row],[Category]],Code!$C$2:$D$5,2,0)</f>
        <v>F-101</v>
      </c>
      <c r="I13" s="12" t="s">
        <v>87</v>
      </c>
      <c r="J13" s="12" t="s">
        <v>102</v>
      </c>
      <c r="K13" s="12">
        <v>1706.1840000000002</v>
      </c>
      <c r="L13" s="12">
        <f>$K$1*Product[[#This Row],[Quantity]]</f>
        <v>1350</v>
      </c>
      <c r="M13" s="12">
        <f>Product[[#This Row],[Sales]]/Product[[#This Row],[Quantity]]</f>
        <v>189.57600000000002</v>
      </c>
      <c r="N13" s="12">
        <v>9</v>
      </c>
      <c r="O13" s="12">
        <v>0.2</v>
      </c>
      <c r="P13" s="13">
        <v>85.309199999999805</v>
      </c>
      <c r="Q13" s="13">
        <f>Product[[#This Row],[Profit]]-Product[[#This Row],[Discount]]</f>
        <v>85.109199999999802</v>
      </c>
      <c r="R13" s="12" t="str" cm="1">
        <f t="array" ref="R13">_xlfn.IFS(Product[[#This Row],[New Sales]]&gt;=2000,"A",Product[[#This Row],[New Sales]]&gt;=1000,"B",Product[[#This Row],[New Sales]]&gt;=500,"C",Product[[#This Row],[New Sales]]&gt;=100,"D",Product[[#This Row],[New Sales]]&lt;100,"E")</f>
        <v>B</v>
      </c>
      <c r="S13" s="12"/>
    </row>
    <row r="14" spans="1:19">
      <c r="A14" s="12">
        <v>12</v>
      </c>
      <c r="B14" s="12" t="s">
        <v>84</v>
      </c>
      <c r="C14" s="12" t="s">
        <v>68</v>
      </c>
      <c r="D14" s="12" t="s">
        <v>78</v>
      </c>
      <c r="E14" s="12" t="s">
        <v>79</v>
      </c>
      <c r="F14" s="12" t="s">
        <v>80</v>
      </c>
      <c r="G14" s="12" t="s">
        <v>95</v>
      </c>
      <c r="H14" s="12" t="str">
        <f>VLOOKUP(Product[[#This Row],[Category]],Code!$C$2:$D$5,2,0)</f>
        <v>T-103</v>
      </c>
      <c r="I14" s="12" t="s">
        <v>96</v>
      </c>
      <c r="J14" s="12" t="s">
        <v>103</v>
      </c>
      <c r="K14" s="12">
        <v>911.42399999999998</v>
      </c>
      <c r="L14" s="12">
        <f>$K$1*Product[[#This Row],[Quantity]]</f>
        <v>600</v>
      </c>
      <c r="M14" s="12">
        <f>Product[[#This Row],[Sales]]/Product[[#This Row],[Quantity]]</f>
        <v>227.85599999999999</v>
      </c>
      <c r="N14" s="12">
        <v>4</v>
      </c>
      <c r="O14" s="12">
        <v>0.2</v>
      </c>
      <c r="P14" s="13">
        <v>68.356800000000021</v>
      </c>
      <c r="Q14" s="13">
        <f>Product[[#This Row],[Profit]]-Product[[#This Row],[Discount]]</f>
        <v>68.156800000000018</v>
      </c>
      <c r="R14" s="12" t="str" cm="1">
        <f t="array" ref="R14">_xlfn.IFS(Product[[#This Row],[New Sales]]&gt;=2000,"A",Product[[#This Row],[New Sales]]&gt;=1000,"B",Product[[#This Row],[New Sales]]&gt;=500,"C",Product[[#This Row],[New Sales]]&gt;=100,"D",Product[[#This Row],[New Sales]]&lt;100,"E")</f>
        <v>C</v>
      </c>
      <c r="S14" s="12"/>
    </row>
    <row r="15" spans="1:19">
      <c r="A15" s="12">
        <v>13</v>
      </c>
      <c r="B15" s="12" t="s">
        <v>84</v>
      </c>
      <c r="C15" s="12" t="s">
        <v>68</v>
      </c>
      <c r="D15" s="12" t="s">
        <v>104</v>
      </c>
      <c r="E15" s="12" t="s">
        <v>105</v>
      </c>
      <c r="F15" s="12" t="s">
        <v>71</v>
      </c>
      <c r="G15" s="12" t="s">
        <v>81</v>
      </c>
      <c r="H15" s="12" t="str">
        <f>VLOOKUP(Product[[#This Row],[Category]],Code!$C$2:$D$5,2,0)</f>
        <v>O-102</v>
      </c>
      <c r="I15" s="12" t="s">
        <v>106</v>
      </c>
      <c r="J15" s="12" t="s">
        <v>107</v>
      </c>
      <c r="K15" s="12">
        <v>15.552000000000003</v>
      </c>
      <c r="L15" s="12">
        <f>$K$1*Product[[#This Row],[Quantity]]</f>
        <v>450</v>
      </c>
      <c r="M15" s="12">
        <f>Product[[#This Row],[Sales]]/Product[[#This Row],[Quantity]]</f>
        <v>5.1840000000000011</v>
      </c>
      <c r="N15" s="12">
        <v>3</v>
      </c>
      <c r="O15" s="12">
        <v>0.2</v>
      </c>
      <c r="P15" s="13">
        <v>5.4432</v>
      </c>
      <c r="Q15" s="13">
        <f>Product[[#This Row],[Profit]]-Product[[#This Row],[Discount]]</f>
        <v>5.2431999999999999</v>
      </c>
      <c r="R15" s="12" t="str" cm="1">
        <f t="array" ref="R15">_xlfn.IFS(Product[[#This Row],[New Sales]]&gt;=2000,"A",Product[[#This Row],[New Sales]]&gt;=1000,"B",Product[[#This Row],[New Sales]]&gt;=500,"C",Product[[#This Row],[New Sales]]&gt;=100,"D",Product[[#This Row],[New Sales]]&lt;100,"E")</f>
        <v>D</v>
      </c>
      <c r="S15" s="12"/>
    </row>
    <row r="16" spans="1:19">
      <c r="A16" s="12">
        <v>14</v>
      </c>
      <c r="B16" s="12" t="s">
        <v>84</v>
      </c>
      <c r="C16" s="12" t="s">
        <v>68</v>
      </c>
      <c r="D16" s="12" t="s">
        <v>108</v>
      </c>
      <c r="E16" s="12" t="s">
        <v>109</v>
      </c>
      <c r="F16" s="12" t="s">
        <v>80</v>
      </c>
      <c r="G16" s="12" t="s">
        <v>81</v>
      </c>
      <c r="H16" s="12" t="str">
        <f>VLOOKUP(Product[[#This Row],[Category]],Code!$C$2:$D$5,2,0)</f>
        <v>O-102</v>
      </c>
      <c r="I16" s="12" t="s">
        <v>98</v>
      </c>
      <c r="J16" s="12" t="s">
        <v>110</v>
      </c>
      <c r="K16" s="12">
        <v>407.97600000000006</v>
      </c>
      <c r="L16" s="12">
        <f>$K$1*Product[[#This Row],[Quantity]]</f>
        <v>450</v>
      </c>
      <c r="M16" s="12">
        <f>Product[[#This Row],[Sales]]/Product[[#This Row],[Quantity]]</f>
        <v>135.99200000000002</v>
      </c>
      <c r="N16" s="12">
        <v>3</v>
      </c>
      <c r="O16" s="12">
        <v>0.2</v>
      </c>
      <c r="P16" s="13">
        <v>132.59219999999993</v>
      </c>
      <c r="Q16" s="13">
        <f>Product[[#This Row],[Profit]]-Product[[#This Row],[Discount]]</f>
        <v>132.39219999999995</v>
      </c>
      <c r="R16" s="12" t="str" cm="1">
        <f t="array" ref="R16">_xlfn.IFS(Product[[#This Row],[New Sales]]&gt;=2000,"A",Product[[#This Row],[New Sales]]&gt;=1000,"B",Product[[#This Row],[New Sales]]&gt;=500,"C",Product[[#This Row],[New Sales]]&gt;=100,"D",Product[[#This Row],[New Sales]]&lt;100,"E")</f>
        <v>D</v>
      </c>
      <c r="S16" s="12"/>
    </row>
    <row r="17" spans="1:19">
      <c r="A17" s="12">
        <v>15</v>
      </c>
      <c r="B17" s="12" t="s">
        <v>84</v>
      </c>
      <c r="C17" s="12" t="s">
        <v>111</v>
      </c>
      <c r="D17" s="12" t="s">
        <v>112</v>
      </c>
      <c r="E17" s="12" t="s">
        <v>113</v>
      </c>
      <c r="F17" s="12" t="s">
        <v>114</v>
      </c>
      <c r="G17" s="12" t="s">
        <v>81</v>
      </c>
      <c r="H17" s="12" t="str">
        <f>VLOOKUP(Product[[#This Row],[Category]],Code!$C$2:$D$5,2,0)</f>
        <v>O-102</v>
      </c>
      <c r="I17" s="12" t="s">
        <v>100</v>
      </c>
      <c r="J17" s="12" t="s">
        <v>115</v>
      </c>
      <c r="K17" s="12">
        <v>68.809999999999988</v>
      </c>
      <c r="L17" s="12">
        <f>$K$1*Product[[#This Row],[Quantity]]</f>
        <v>750</v>
      </c>
      <c r="M17" s="12">
        <f>Product[[#This Row],[Sales]]/Product[[#This Row],[Quantity]]</f>
        <v>13.761999999999997</v>
      </c>
      <c r="N17" s="12">
        <v>5</v>
      </c>
      <c r="O17" s="12">
        <v>0.8</v>
      </c>
      <c r="P17" s="13">
        <v>-123.858</v>
      </c>
      <c r="Q17" s="13">
        <f>Product[[#This Row],[Profit]]-Product[[#This Row],[Discount]]</f>
        <v>-124.658</v>
      </c>
      <c r="R17" s="12" t="str" cm="1">
        <f t="array" ref="R17">_xlfn.IFS(Product[[#This Row],[New Sales]]&gt;=2000,"A",Product[[#This Row],[New Sales]]&gt;=1000,"B",Product[[#This Row],[New Sales]]&gt;=500,"C",Product[[#This Row],[New Sales]]&gt;=100,"D",Product[[#This Row],[New Sales]]&lt;100,"E")</f>
        <v>C</v>
      </c>
      <c r="S17" s="12"/>
    </row>
    <row r="18" spans="1:19">
      <c r="A18" s="12">
        <v>16</v>
      </c>
      <c r="B18" s="12" t="s">
        <v>84</v>
      </c>
      <c r="C18" s="12" t="s">
        <v>111</v>
      </c>
      <c r="D18" s="12" t="s">
        <v>112</v>
      </c>
      <c r="E18" s="12" t="s">
        <v>113</v>
      </c>
      <c r="F18" s="12" t="s">
        <v>114</v>
      </c>
      <c r="G18" s="12" t="s">
        <v>81</v>
      </c>
      <c r="H18" s="12" t="str">
        <f>VLOOKUP(Product[[#This Row],[Category]],Code!$C$2:$D$5,2,0)</f>
        <v>O-102</v>
      </c>
      <c r="I18" s="12" t="s">
        <v>98</v>
      </c>
      <c r="J18" s="12" t="s">
        <v>116</v>
      </c>
      <c r="K18" s="12">
        <v>2.5439999999999996</v>
      </c>
      <c r="L18" s="12">
        <f>$K$1*Product[[#This Row],[Quantity]]</f>
        <v>450</v>
      </c>
      <c r="M18" s="12">
        <f>Product[[#This Row],[Sales]]/Product[[#This Row],[Quantity]]</f>
        <v>0.84799999999999986</v>
      </c>
      <c r="N18" s="12">
        <v>3</v>
      </c>
      <c r="O18" s="12">
        <v>0.8</v>
      </c>
      <c r="P18" s="13">
        <v>-3.8160000000000016</v>
      </c>
      <c r="Q18" s="13">
        <f>Product[[#This Row],[Profit]]-Product[[#This Row],[Discount]]</f>
        <v>-4.6160000000000014</v>
      </c>
      <c r="R18" s="12" t="str" cm="1">
        <f t="array" ref="R18">_xlfn.IFS(Product[[#This Row],[New Sales]]&gt;=2000,"A",Product[[#This Row],[New Sales]]&gt;=1000,"B",Product[[#This Row],[New Sales]]&gt;=500,"C",Product[[#This Row],[New Sales]]&gt;=100,"D",Product[[#This Row],[New Sales]]&lt;100,"E")</f>
        <v>D</v>
      </c>
      <c r="S18" s="12"/>
    </row>
    <row r="19" spans="1:19">
      <c r="A19" s="12">
        <v>17</v>
      </c>
      <c r="B19" s="12" t="s">
        <v>84</v>
      </c>
      <c r="C19" s="12" t="s">
        <v>68</v>
      </c>
      <c r="D19" s="12" t="s">
        <v>117</v>
      </c>
      <c r="E19" s="12" t="s">
        <v>118</v>
      </c>
      <c r="F19" s="12" t="s">
        <v>114</v>
      </c>
      <c r="G19" s="12" t="s">
        <v>81</v>
      </c>
      <c r="H19" s="12" t="str">
        <f>VLOOKUP(Product[[#This Row],[Category]],Code!$C$2:$D$5,2,0)</f>
        <v>O-102</v>
      </c>
      <c r="I19" s="12" t="s">
        <v>89</v>
      </c>
      <c r="J19" s="12" t="s">
        <v>119</v>
      </c>
      <c r="K19" s="12">
        <v>665.88</v>
      </c>
      <c r="L19" s="12">
        <f>$K$1*Product[[#This Row],[Quantity]]</f>
        <v>900</v>
      </c>
      <c r="M19" s="12">
        <f>Product[[#This Row],[Sales]]/Product[[#This Row],[Quantity]]</f>
        <v>110.98</v>
      </c>
      <c r="N19" s="12">
        <v>6</v>
      </c>
      <c r="O19" s="12">
        <v>0</v>
      </c>
      <c r="P19" s="13">
        <v>13.317599999999999</v>
      </c>
      <c r="Q19" s="13">
        <f>Product[[#This Row],[Profit]]-Product[[#This Row],[Discount]]</f>
        <v>13.317599999999999</v>
      </c>
      <c r="R19" s="12" t="str" cm="1">
        <f t="array" ref="R19">_xlfn.IFS(Product[[#This Row],[New Sales]]&gt;=2000,"A",Product[[#This Row],[New Sales]]&gt;=1000,"B",Product[[#This Row],[New Sales]]&gt;=500,"C",Product[[#This Row],[New Sales]]&gt;=100,"D",Product[[#This Row],[New Sales]]&lt;100,"E")</f>
        <v>C</v>
      </c>
      <c r="S19" s="12"/>
    </row>
    <row r="20" spans="1:19">
      <c r="A20" s="12">
        <v>18</v>
      </c>
      <c r="B20" s="12" t="s">
        <v>67</v>
      </c>
      <c r="C20" s="12" t="s">
        <v>68</v>
      </c>
      <c r="D20" s="12" t="s">
        <v>120</v>
      </c>
      <c r="E20" s="12" t="s">
        <v>121</v>
      </c>
      <c r="F20" s="12" t="s">
        <v>80</v>
      </c>
      <c r="G20" s="12" t="s">
        <v>81</v>
      </c>
      <c r="H20" s="12" t="str">
        <f>VLOOKUP(Product[[#This Row],[Category]],Code!$C$2:$D$5,2,0)</f>
        <v>O-102</v>
      </c>
      <c r="I20" s="12" t="s">
        <v>89</v>
      </c>
      <c r="J20" s="12" t="s">
        <v>122</v>
      </c>
      <c r="K20" s="12">
        <v>55.5</v>
      </c>
      <c r="L20" s="12">
        <f>$K$1*Product[[#This Row],[Quantity]]</f>
        <v>300</v>
      </c>
      <c r="M20" s="12">
        <f>Product[[#This Row],[Sales]]/Product[[#This Row],[Quantity]]</f>
        <v>27.75</v>
      </c>
      <c r="N20" s="12">
        <v>2</v>
      </c>
      <c r="O20" s="12">
        <v>0</v>
      </c>
      <c r="P20" s="13">
        <v>9.9899999999999949</v>
      </c>
      <c r="Q20" s="13">
        <f>Product[[#This Row],[Profit]]-Product[[#This Row],[Discount]]</f>
        <v>9.9899999999999949</v>
      </c>
      <c r="R20" s="12" t="str" cm="1">
        <f t="array" ref="R20">_xlfn.IFS(Product[[#This Row],[New Sales]]&gt;=2000,"A",Product[[#This Row],[New Sales]]&gt;=1000,"B",Product[[#This Row],[New Sales]]&gt;=500,"C",Product[[#This Row],[New Sales]]&gt;=100,"D",Product[[#This Row],[New Sales]]&lt;100,"E")</f>
        <v>D</v>
      </c>
      <c r="S20" s="12"/>
    </row>
    <row r="21" spans="1:19">
      <c r="A21" s="12">
        <v>19</v>
      </c>
      <c r="B21" s="12" t="s">
        <v>67</v>
      </c>
      <c r="C21" s="12" t="s">
        <v>68</v>
      </c>
      <c r="D21" s="12" t="s">
        <v>123</v>
      </c>
      <c r="E21" s="12" t="s">
        <v>79</v>
      </c>
      <c r="F21" s="12" t="s">
        <v>80</v>
      </c>
      <c r="G21" s="12" t="s">
        <v>81</v>
      </c>
      <c r="H21" s="12" t="str">
        <f>VLOOKUP(Product[[#This Row],[Category]],Code!$C$2:$D$5,2,0)</f>
        <v>O-102</v>
      </c>
      <c r="I21" s="12" t="s">
        <v>93</v>
      </c>
      <c r="J21" s="12" t="s">
        <v>124</v>
      </c>
      <c r="K21" s="12">
        <v>8.56</v>
      </c>
      <c r="L21" s="12">
        <f>$K$1*Product[[#This Row],[Quantity]]</f>
        <v>300</v>
      </c>
      <c r="M21" s="12">
        <f>Product[[#This Row],[Sales]]/Product[[#This Row],[Quantity]]</f>
        <v>4.28</v>
      </c>
      <c r="N21" s="12">
        <v>2</v>
      </c>
      <c r="O21" s="12">
        <v>0</v>
      </c>
      <c r="P21" s="13">
        <v>2.4823999999999993</v>
      </c>
      <c r="Q21" s="13">
        <f>Product[[#This Row],[Profit]]-Product[[#This Row],[Discount]]</f>
        <v>2.4823999999999993</v>
      </c>
      <c r="R21" s="12" t="str" cm="1">
        <f t="array" ref="R21">_xlfn.IFS(Product[[#This Row],[New Sales]]&gt;=2000,"A",Product[[#This Row],[New Sales]]&gt;=1000,"B",Product[[#This Row],[New Sales]]&gt;=500,"C",Product[[#This Row],[New Sales]]&gt;=100,"D",Product[[#This Row],[New Sales]]&lt;100,"E")</f>
        <v>D</v>
      </c>
      <c r="S21" s="12"/>
    </row>
    <row r="22" spans="1:19">
      <c r="A22" s="12">
        <v>20</v>
      </c>
      <c r="B22" s="12" t="s">
        <v>67</v>
      </c>
      <c r="C22" s="12" t="s">
        <v>68</v>
      </c>
      <c r="D22" s="12" t="s">
        <v>123</v>
      </c>
      <c r="E22" s="12" t="s">
        <v>79</v>
      </c>
      <c r="F22" s="12" t="s">
        <v>80</v>
      </c>
      <c r="G22" s="12" t="s">
        <v>95</v>
      </c>
      <c r="H22" s="12" t="str">
        <f>VLOOKUP(Product[[#This Row],[Category]],Code!$C$2:$D$5,2,0)</f>
        <v>T-103</v>
      </c>
      <c r="I22" s="12" t="s">
        <v>96</v>
      </c>
      <c r="J22" s="12" t="s">
        <v>125</v>
      </c>
      <c r="K22" s="12">
        <v>213.48000000000002</v>
      </c>
      <c r="L22" s="12">
        <f>$K$1*Product[[#This Row],[Quantity]]</f>
        <v>450</v>
      </c>
      <c r="M22" s="12">
        <f>Product[[#This Row],[Sales]]/Product[[#This Row],[Quantity]]</f>
        <v>71.160000000000011</v>
      </c>
      <c r="N22" s="12">
        <v>3</v>
      </c>
      <c r="O22" s="12">
        <v>0.2</v>
      </c>
      <c r="P22" s="13">
        <v>16.010999999999981</v>
      </c>
      <c r="Q22" s="13">
        <f>Product[[#This Row],[Profit]]-Product[[#This Row],[Discount]]</f>
        <v>15.810999999999982</v>
      </c>
      <c r="R22" s="12" t="str" cm="1">
        <f t="array" ref="R22">_xlfn.IFS(Product[[#This Row],[New Sales]]&gt;=2000,"A",Product[[#This Row],[New Sales]]&gt;=1000,"B",Product[[#This Row],[New Sales]]&gt;=500,"C",Product[[#This Row],[New Sales]]&gt;=100,"D",Product[[#This Row],[New Sales]]&lt;100,"E")</f>
        <v>D</v>
      </c>
      <c r="S22" s="12"/>
    </row>
    <row r="23" spans="1:19">
      <c r="A23" s="12">
        <v>21</v>
      </c>
      <c r="B23" s="12" t="s">
        <v>67</v>
      </c>
      <c r="C23" s="12" t="s">
        <v>68</v>
      </c>
      <c r="D23" s="12" t="s">
        <v>123</v>
      </c>
      <c r="E23" s="12" t="s">
        <v>79</v>
      </c>
      <c r="F23" s="12" t="s">
        <v>80</v>
      </c>
      <c r="G23" s="12" t="s">
        <v>81</v>
      </c>
      <c r="H23" s="12" t="str">
        <f>VLOOKUP(Product[[#This Row],[Category]],Code!$C$2:$D$5,2,0)</f>
        <v>O-102</v>
      </c>
      <c r="I23" s="12" t="s">
        <v>98</v>
      </c>
      <c r="J23" s="12" t="s">
        <v>126</v>
      </c>
      <c r="K23" s="12">
        <v>22.72</v>
      </c>
      <c r="L23" s="12">
        <f>$K$1*Product[[#This Row],[Quantity]]</f>
        <v>600</v>
      </c>
      <c r="M23" s="12">
        <f>Product[[#This Row],[Sales]]/Product[[#This Row],[Quantity]]</f>
        <v>5.68</v>
      </c>
      <c r="N23" s="12">
        <v>4</v>
      </c>
      <c r="O23" s="12">
        <v>0.2</v>
      </c>
      <c r="P23" s="13">
        <v>7.3839999999999986</v>
      </c>
      <c r="Q23" s="13">
        <f>Product[[#This Row],[Profit]]-Product[[#This Row],[Discount]]</f>
        <v>7.1839999999999984</v>
      </c>
      <c r="R23" s="12" t="str" cm="1">
        <f t="array" ref="R23">_xlfn.IFS(Product[[#This Row],[New Sales]]&gt;=2000,"A",Product[[#This Row],[New Sales]]&gt;=1000,"B",Product[[#This Row],[New Sales]]&gt;=500,"C",Product[[#This Row],[New Sales]]&gt;=100,"D",Product[[#This Row],[New Sales]]&lt;100,"E")</f>
        <v>C</v>
      </c>
      <c r="S23" s="12"/>
    </row>
    <row r="24" spans="1:19">
      <c r="A24" s="12">
        <v>22</v>
      </c>
      <c r="B24" s="12" t="s">
        <v>84</v>
      </c>
      <c r="C24" s="12" t="s">
        <v>77</v>
      </c>
      <c r="D24" s="12" t="s">
        <v>127</v>
      </c>
      <c r="E24" s="12" t="s">
        <v>128</v>
      </c>
      <c r="F24" s="12" t="s">
        <v>114</v>
      </c>
      <c r="G24" s="12" t="s">
        <v>81</v>
      </c>
      <c r="H24" s="12" t="str">
        <f>VLOOKUP(Product[[#This Row],[Category]],Code!$C$2:$D$5,2,0)</f>
        <v>O-102</v>
      </c>
      <c r="I24" s="12" t="s">
        <v>93</v>
      </c>
      <c r="J24" s="12" t="s">
        <v>129</v>
      </c>
      <c r="K24" s="12">
        <v>19.459999999999997</v>
      </c>
      <c r="L24" s="12">
        <f>$K$1*Product[[#This Row],[Quantity]]</f>
        <v>1050</v>
      </c>
      <c r="M24" s="12">
        <f>Product[[#This Row],[Sales]]/Product[[#This Row],[Quantity]]</f>
        <v>2.78</v>
      </c>
      <c r="N24" s="12">
        <v>7</v>
      </c>
      <c r="O24" s="12">
        <v>0</v>
      </c>
      <c r="P24" s="13">
        <v>5.0595999999999997</v>
      </c>
      <c r="Q24" s="13">
        <f>Product[[#This Row],[Profit]]-Product[[#This Row],[Discount]]</f>
        <v>5.0595999999999997</v>
      </c>
      <c r="R24" s="12" t="str" cm="1">
        <f t="array" ref="R24">_xlfn.IFS(Product[[#This Row],[New Sales]]&gt;=2000,"A",Product[[#This Row],[New Sales]]&gt;=1000,"B",Product[[#This Row],[New Sales]]&gt;=500,"C",Product[[#This Row],[New Sales]]&gt;=100,"D",Product[[#This Row],[New Sales]]&lt;100,"E")</f>
        <v>B</v>
      </c>
      <c r="S24" s="12"/>
    </row>
    <row r="25" spans="1:19">
      <c r="A25" s="12">
        <v>23</v>
      </c>
      <c r="B25" s="12" t="s">
        <v>84</v>
      </c>
      <c r="C25" s="12" t="s">
        <v>77</v>
      </c>
      <c r="D25" s="12" t="s">
        <v>127</v>
      </c>
      <c r="E25" s="12" t="s">
        <v>128</v>
      </c>
      <c r="F25" s="12" t="s">
        <v>114</v>
      </c>
      <c r="G25" s="12" t="s">
        <v>81</v>
      </c>
      <c r="H25" s="12" t="str">
        <f>VLOOKUP(Product[[#This Row],[Category]],Code!$C$2:$D$5,2,0)</f>
        <v>O-102</v>
      </c>
      <c r="I25" s="12" t="s">
        <v>100</v>
      </c>
      <c r="J25" s="12" t="s">
        <v>130</v>
      </c>
      <c r="K25" s="12">
        <v>60.339999999999996</v>
      </c>
      <c r="L25" s="12">
        <f>$K$1*Product[[#This Row],[Quantity]]</f>
        <v>1050</v>
      </c>
      <c r="M25" s="12">
        <f>Product[[#This Row],[Sales]]/Product[[#This Row],[Quantity]]</f>
        <v>8.6199999999999992</v>
      </c>
      <c r="N25" s="12">
        <v>7</v>
      </c>
      <c r="O25" s="12">
        <v>0</v>
      </c>
      <c r="P25" s="13">
        <v>15.688400000000001</v>
      </c>
      <c r="Q25" s="13">
        <f>Product[[#This Row],[Profit]]-Product[[#This Row],[Discount]]</f>
        <v>15.688400000000001</v>
      </c>
      <c r="R25" s="12" t="str" cm="1">
        <f t="array" ref="R25">_xlfn.IFS(Product[[#This Row],[New Sales]]&gt;=2000,"A",Product[[#This Row],[New Sales]]&gt;=1000,"B",Product[[#This Row],[New Sales]]&gt;=500,"C",Product[[#This Row],[New Sales]]&gt;=100,"D",Product[[#This Row],[New Sales]]&lt;100,"E")</f>
        <v>B</v>
      </c>
      <c r="S25" s="12"/>
    </row>
    <row r="26" spans="1:19">
      <c r="A26" s="12">
        <v>24</v>
      </c>
      <c r="B26" s="12" t="s">
        <v>67</v>
      </c>
      <c r="C26" s="12" t="s">
        <v>68</v>
      </c>
      <c r="D26" s="12" t="s">
        <v>131</v>
      </c>
      <c r="E26" s="12" t="s">
        <v>132</v>
      </c>
      <c r="F26" s="12" t="s">
        <v>133</v>
      </c>
      <c r="G26" s="12" t="s">
        <v>72</v>
      </c>
      <c r="H26" s="12" t="str">
        <f>VLOOKUP(Product[[#This Row],[Category]],Code!$C$2:$D$5,2,0)</f>
        <v>F-101</v>
      </c>
      <c r="I26" s="12" t="s">
        <v>75</v>
      </c>
      <c r="J26" s="12" t="s">
        <v>134</v>
      </c>
      <c r="K26" s="12">
        <v>71.371999999999986</v>
      </c>
      <c r="L26" s="12">
        <f>$K$1*Product[[#This Row],[Quantity]]</f>
        <v>300</v>
      </c>
      <c r="M26" s="12">
        <f>Product[[#This Row],[Sales]]/Product[[#This Row],[Quantity]]</f>
        <v>35.685999999999993</v>
      </c>
      <c r="N26" s="12">
        <v>2</v>
      </c>
      <c r="O26" s="12">
        <v>0.3</v>
      </c>
      <c r="P26" s="13">
        <v>-1.0196000000000005</v>
      </c>
      <c r="Q26" s="13">
        <f>Product[[#This Row],[Profit]]-Product[[#This Row],[Discount]]</f>
        <v>-1.3196000000000006</v>
      </c>
      <c r="R26" s="12" t="str" cm="1">
        <f t="array" ref="R26">_xlfn.IFS(Product[[#This Row],[New Sales]]&gt;=2000,"A",Product[[#This Row],[New Sales]]&gt;=1000,"B",Product[[#This Row],[New Sales]]&gt;=500,"C",Product[[#This Row],[New Sales]]&gt;=100,"D",Product[[#This Row],[New Sales]]&lt;100,"E")</f>
        <v>D</v>
      </c>
      <c r="S26" s="12"/>
    </row>
    <row r="27" spans="1:19">
      <c r="A27" s="12">
        <v>25</v>
      </c>
      <c r="B27" s="12" t="s">
        <v>84</v>
      </c>
      <c r="C27" s="12" t="s">
        <v>68</v>
      </c>
      <c r="D27" s="12" t="s">
        <v>135</v>
      </c>
      <c r="E27" s="12" t="s">
        <v>121</v>
      </c>
      <c r="F27" s="12" t="s">
        <v>80</v>
      </c>
      <c r="G27" s="12" t="s">
        <v>72</v>
      </c>
      <c r="H27" s="12" t="str">
        <f>VLOOKUP(Product[[#This Row],[Category]],Code!$C$2:$D$5,2,0)</f>
        <v>F-101</v>
      </c>
      <c r="I27" s="12" t="s">
        <v>87</v>
      </c>
      <c r="J27" s="12" t="s">
        <v>88</v>
      </c>
      <c r="K27" s="12">
        <v>1044.6299999999999</v>
      </c>
      <c r="L27" s="12">
        <f>$K$1*Product[[#This Row],[Quantity]]</f>
        <v>450</v>
      </c>
      <c r="M27" s="12">
        <f>Product[[#This Row],[Sales]]/Product[[#This Row],[Quantity]]</f>
        <v>348.21</v>
      </c>
      <c r="N27" s="12">
        <v>3</v>
      </c>
      <c r="O27" s="12">
        <v>0</v>
      </c>
      <c r="P27" s="13">
        <v>240.26490000000001</v>
      </c>
      <c r="Q27" s="13">
        <f>Product[[#This Row],[Profit]]-Product[[#This Row],[Discount]]</f>
        <v>240.26490000000001</v>
      </c>
      <c r="R27" s="12" t="str" cm="1">
        <f t="array" ref="R27">_xlfn.IFS(Product[[#This Row],[New Sales]]&gt;=2000,"A",Product[[#This Row],[New Sales]]&gt;=1000,"B",Product[[#This Row],[New Sales]]&gt;=500,"C",Product[[#This Row],[New Sales]]&gt;=100,"D",Product[[#This Row],[New Sales]]&lt;100,"E")</f>
        <v>D</v>
      </c>
      <c r="S27" s="12"/>
    </row>
    <row r="28" spans="1:19">
      <c r="A28" s="12">
        <v>26</v>
      </c>
      <c r="B28" s="12" t="s">
        <v>67</v>
      </c>
      <c r="C28" s="12" t="s">
        <v>68</v>
      </c>
      <c r="D28" s="12" t="s">
        <v>78</v>
      </c>
      <c r="E28" s="12" t="s">
        <v>79</v>
      </c>
      <c r="F28" s="12" t="s">
        <v>80</v>
      </c>
      <c r="G28" s="12" t="s">
        <v>81</v>
      </c>
      <c r="H28" s="12" t="str">
        <f>VLOOKUP(Product[[#This Row],[Category]],Code!$C$2:$D$5,2,0)</f>
        <v>O-102</v>
      </c>
      <c r="I28" s="12" t="s">
        <v>98</v>
      </c>
      <c r="J28" s="12" t="s">
        <v>136</v>
      </c>
      <c r="K28" s="12">
        <v>11.648000000000001</v>
      </c>
      <c r="L28" s="12">
        <f>$K$1*Product[[#This Row],[Quantity]]</f>
        <v>300</v>
      </c>
      <c r="M28" s="12">
        <f>Product[[#This Row],[Sales]]/Product[[#This Row],[Quantity]]</f>
        <v>5.8240000000000007</v>
      </c>
      <c r="N28" s="12">
        <v>2</v>
      </c>
      <c r="O28" s="12">
        <v>0.2</v>
      </c>
      <c r="P28" s="13">
        <v>4.2224000000000004</v>
      </c>
      <c r="Q28" s="13">
        <f>Product[[#This Row],[Profit]]-Product[[#This Row],[Discount]]</f>
        <v>4.0224000000000002</v>
      </c>
      <c r="R28" s="12" t="str" cm="1">
        <f t="array" ref="R28">_xlfn.IFS(Product[[#This Row],[New Sales]]&gt;=2000,"A",Product[[#This Row],[New Sales]]&gt;=1000,"B",Product[[#This Row],[New Sales]]&gt;=500,"C",Product[[#This Row],[New Sales]]&gt;=100,"D",Product[[#This Row],[New Sales]]&lt;100,"E")</f>
        <v>D</v>
      </c>
      <c r="S28" s="12"/>
    </row>
    <row r="29" spans="1:19">
      <c r="A29" s="12">
        <v>27</v>
      </c>
      <c r="B29" s="12" t="s">
        <v>67</v>
      </c>
      <c r="C29" s="12" t="s">
        <v>68</v>
      </c>
      <c r="D29" s="12" t="s">
        <v>78</v>
      </c>
      <c r="E29" s="12" t="s">
        <v>79</v>
      </c>
      <c r="F29" s="12" t="s">
        <v>80</v>
      </c>
      <c r="G29" s="12" t="s">
        <v>95</v>
      </c>
      <c r="H29" s="12" t="str">
        <f>VLOOKUP(Product[[#This Row],[Category]],Code!$C$2:$D$5,2,0)</f>
        <v>T-103</v>
      </c>
      <c r="I29" s="12" t="s">
        <v>137</v>
      </c>
      <c r="J29" s="12" t="s">
        <v>138</v>
      </c>
      <c r="K29" s="12">
        <v>90.570000000000007</v>
      </c>
      <c r="L29" s="12">
        <f>$K$1*Product[[#This Row],[Quantity]]</f>
        <v>450</v>
      </c>
      <c r="M29" s="12">
        <f>Product[[#This Row],[Sales]]/Product[[#This Row],[Quantity]]</f>
        <v>30.19</v>
      </c>
      <c r="N29" s="12">
        <v>3</v>
      </c>
      <c r="O29" s="12">
        <v>0</v>
      </c>
      <c r="P29" s="13">
        <v>11.774100000000004</v>
      </c>
      <c r="Q29" s="13">
        <f>Product[[#This Row],[Profit]]-Product[[#This Row],[Discount]]</f>
        <v>11.774100000000004</v>
      </c>
      <c r="R29" s="12" t="str" cm="1">
        <f t="array" ref="R29">_xlfn.IFS(Product[[#This Row],[New Sales]]&gt;=2000,"A",Product[[#This Row],[New Sales]]&gt;=1000,"B",Product[[#This Row],[New Sales]]&gt;=500,"C",Product[[#This Row],[New Sales]]&gt;=100,"D",Product[[#This Row],[New Sales]]&lt;100,"E")</f>
        <v>D</v>
      </c>
      <c r="S29" s="12"/>
    </row>
    <row r="30" spans="1:19">
      <c r="A30" s="12">
        <v>28</v>
      </c>
      <c r="B30" s="12" t="s">
        <v>84</v>
      </c>
      <c r="C30" s="12" t="s">
        <v>68</v>
      </c>
      <c r="D30" s="12" t="s">
        <v>131</v>
      </c>
      <c r="E30" s="12" t="s">
        <v>132</v>
      </c>
      <c r="F30" s="12" t="s">
        <v>133</v>
      </c>
      <c r="G30" s="12" t="s">
        <v>72</v>
      </c>
      <c r="H30" s="12" t="str">
        <f>VLOOKUP(Product[[#This Row],[Category]],Code!$C$2:$D$5,2,0)</f>
        <v>F-101</v>
      </c>
      <c r="I30" s="12" t="s">
        <v>73</v>
      </c>
      <c r="J30" s="12" t="s">
        <v>139</v>
      </c>
      <c r="K30" s="12">
        <v>3083.4300000000003</v>
      </c>
      <c r="L30" s="12">
        <f>$K$1*Product[[#This Row],[Quantity]]</f>
        <v>1050</v>
      </c>
      <c r="M30" s="12">
        <f>Product[[#This Row],[Sales]]/Product[[#This Row],[Quantity]]</f>
        <v>440.49000000000007</v>
      </c>
      <c r="N30" s="12">
        <v>7</v>
      </c>
      <c r="O30" s="12">
        <v>0.5</v>
      </c>
      <c r="P30" s="13">
        <v>-1665.0522000000001</v>
      </c>
      <c r="Q30" s="13">
        <f>Product[[#This Row],[Profit]]-Product[[#This Row],[Discount]]</f>
        <v>-1665.5522000000001</v>
      </c>
      <c r="R30" s="12" t="str" cm="1">
        <f t="array" ref="R30">_xlfn.IFS(Product[[#This Row],[New Sales]]&gt;=2000,"A",Product[[#This Row],[New Sales]]&gt;=1000,"B",Product[[#This Row],[New Sales]]&gt;=500,"C",Product[[#This Row],[New Sales]]&gt;=100,"D",Product[[#This Row],[New Sales]]&lt;100,"E")</f>
        <v>B</v>
      </c>
      <c r="S30" s="12"/>
    </row>
    <row r="31" spans="1:19">
      <c r="A31" s="12">
        <v>29</v>
      </c>
      <c r="B31" s="12" t="s">
        <v>84</v>
      </c>
      <c r="C31" s="12" t="s">
        <v>68</v>
      </c>
      <c r="D31" s="12" t="s">
        <v>131</v>
      </c>
      <c r="E31" s="12" t="s">
        <v>132</v>
      </c>
      <c r="F31" s="12" t="s">
        <v>133</v>
      </c>
      <c r="G31" s="12" t="s">
        <v>81</v>
      </c>
      <c r="H31" s="12" t="str">
        <f>VLOOKUP(Product[[#This Row],[Category]],Code!$C$2:$D$5,2,0)</f>
        <v>O-102</v>
      </c>
      <c r="I31" s="12" t="s">
        <v>98</v>
      </c>
      <c r="J31" s="12" t="s">
        <v>140</v>
      </c>
      <c r="K31" s="12">
        <v>9.6180000000000021</v>
      </c>
      <c r="L31" s="12">
        <f>$K$1*Product[[#This Row],[Quantity]]</f>
        <v>300</v>
      </c>
      <c r="M31" s="12">
        <f>Product[[#This Row],[Sales]]/Product[[#This Row],[Quantity]]</f>
        <v>4.8090000000000011</v>
      </c>
      <c r="N31" s="12">
        <v>2</v>
      </c>
      <c r="O31" s="12">
        <v>0.7</v>
      </c>
      <c r="P31" s="13">
        <v>-7.0532000000000004</v>
      </c>
      <c r="Q31" s="13">
        <f>Product[[#This Row],[Profit]]-Product[[#This Row],[Discount]]</f>
        <v>-7.7532000000000005</v>
      </c>
      <c r="R31" s="12" t="str" cm="1">
        <f t="array" ref="R31">_xlfn.IFS(Product[[#This Row],[New Sales]]&gt;=2000,"A",Product[[#This Row],[New Sales]]&gt;=1000,"B",Product[[#This Row],[New Sales]]&gt;=500,"C",Product[[#This Row],[New Sales]]&gt;=100,"D",Product[[#This Row],[New Sales]]&lt;100,"E")</f>
        <v>D</v>
      </c>
      <c r="S31" s="12"/>
    </row>
    <row r="32" spans="1:19">
      <c r="A32" s="12">
        <v>30</v>
      </c>
      <c r="B32" s="12" t="s">
        <v>84</v>
      </c>
      <c r="C32" s="12" t="s">
        <v>68</v>
      </c>
      <c r="D32" s="12" t="s">
        <v>131</v>
      </c>
      <c r="E32" s="12" t="s">
        <v>132</v>
      </c>
      <c r="F32" s="12" t="s">
        <v>133</v>
      </c>
      <c r="G32" s="12" t="s">
        <v>72</v>
      </c>
      <c r="H32" s="12" t="str">
        <f>VLOOKUP(Product[[#This Row],[Category]],Code!$C$2:$D$5,2,0)</f>
        <v>F-101</v>
      </c>
      <c r="I32" s="12" t="s">
        <v>91</v>
      </c>
      <c r="J32" s="12" t="s">
        <v>141</v>
      </c>
      <c r="K32" s="12">
        <v>124.20000000000002</v>
      </c>
      <c r="L32" s="12">
        <f>$K$1*Product[[#This Row],[Quantity]]</f>
        <v>450</v>
      </c>
      <c r="M32" s="12">
        <f>Product[[#This Row],[Sales]]/Product[[#This Row],[Quantity]]</f>
        <v>41.400000000000006</v>
      </c>
      <c r="N32" s="12">
        <v>3</v>
      </c>
      <c r="O32" s="12">
        <v>0.2</v>
      </c>
      <c r="P32" s="13">
        <v>15.524999999999991</v>
      </c>
      <c r="Q32" s="13">
        <f>Product[[#This Row],[Profit]]-Product[[#This Row],[Discount]]</f>
        <v>15.324999999999992</v>
      </c>
      <c r="R32" s="12" t="str" cm="1">
        <f t="array" ref="R32">_xlfn.IFS(Product[[#This Row],[New Sales]]&gt;=2000,"A",Product[[#This Row],[New Sales]]&gt;=1000,"B",Product[[#This Row],[New Sales]]&gt;=500,"C",Product[[#This Row],[New Sales]]&gt;=100,"D",Product[[#This Row],[New Sales]]&lt;100,"E")</f>
        <v>D</v>
      </c>
      <c r="S32" s="12"/>
    </row>
    <row r="33" spans="1:19">
      <c r="A33" s="12">
        <v>31</v>
      </c>
      <c r="B33" s="12" t="s">
        <v>84</v>
      </c>
      <c r="C33" s="12" t="s">
        <v>68</v>
      </c>
      <c r="D33" s="12" t="s">
        <v>131</v>
      </c>
      <c r="E33" s="12" t="s">
        <v>132</v>
      </c>
      <c r="F33" s="12" t="s">
        <v>133</v>
      </c>
      <c r="G33" s="12" t="s">
        <v>81</v>
      </c>
      <c r="H33" s="12" t="str">
        <f>VLOOKUP(Product[[#This Row],[Category]],Code!$C$2:$D$5,2,0)</f>
        <v>O-102</v>
      </c>
      <c r="I33" s="12" t="s">
        <v>142</v>
      </c>
      <c r="J33" s="12" t="s">
        <v>143</v>
      </c>
      <c r="K33" s="12">
        <v>3.2640000000000002</v>
      </c>
      <c r="L33" s="12">
        <f>$K$1*Product[[#This Row],[Quantity]]</f>
        <v>300</v>
      </c>
      <c r="M33" s="12">
        <f>Product[[#This Row],[Sales]]/Product[[#This Row],[Quantity]]</f>
        <v>1.6320000000000001</v>
      </c>
      <c r="N33" s="12">
        <v>2</v>
      </c>
      <c r="O33" s="12">
        <v>0.2</v>
      </c>
      <c r="P33" s="13">
        <v>1.1015999999999997</v>
      </c>
      <c r="Q33" s="13">
        <f>Product[[#This Row],[Profit]]-Product[[#This Row],[Discount]]</f>
        <v>0.90159999999999973</v>
      </c>
      <c r="R33" s="12" t="str" cm="1">
        <f t="array" ref="R33">_xlfn.IFS(Product[[#This Row],[New Sales]]&gt;=2000,"A",Product[[#This Row],[New Sales]]&gt;=1000,"B",Product[[#This Row],[New Sales]]&gt;=500,"C",Product[[#This Row],[New Sales]]&gt;=100,"D",Product[[#This Row],[New Sales]]&lt;100,"E")</f>
        <v>D</v>
      </c>
      <c r="S33" s="12"/>
    </row>
    <row r="34" spans="1:19">
      <c r="A34" s="12">
        <v>32</v>
      </c>
      <c r="B34" s="12" t="s">
        <v>84</v>
      </c>
      <c r="C34" s="12" t="s">
        <v>68</v>
      </c>
      <c r="D34" s="12" t="s">
        <v>131</v>
      </c>
      <c r="E34" s="12" t="s">
        <v>132</v>
      </c>
      <c r="F34" s="12" t="s">
        <v>133</v>
      </c>
      <c r="G34" s="12" t="s">
        <v>81</v>
      </c>
      <c r="H34" s="12" t="str">
        <f>VLOOKUP(Product[[#This Row],[Category]],Code!$C$2:$D$5,2,0)</f>
        <v>O-102</v>
      </c>
      <c r="I34" s="12" t="s">
        <v>93</v>
      </c>
      <c r="J34" s="12" t="s">
        <v>144</v>
      </c>
      <c r="K34" s="12">
        <v>86.304000000000002</v>
      </c>
      <c r="L34" s="12">
        <f>$K$1*Product[[#This Row],[Quantity]]</f>
        <v>900</v>
      </c>
      <c r="M34" s="12">
        <f>Product[[#This Row],[Sales]]/Product[[#This Row],[Quantity]]</f>
        <v>14.384</v>
      </c>
      <c r="N34" s="12">
        <v>6</v>
      </c>
      <c r="O34" s="12">
        <v>0.2</v>
      </c>
      <c r="P34" s="13">
        <v>9.7091999999999885</v>
      </c>
      <c r="Q34" s="13">
        <f>Product[[#This Row],[Profit]]-Product[[#This Row],[Discount]]</f>
        <v>9.5091999999999892</v>
      </c>
      <c r="R34" s="12" t="str" cm="1">
        <f t="array" ref="R34">_xlfn.IFS(Product[[#This Row],[New Sales]]&gt;=2000,"A",Product[[#This Row],[New Sales]]&gt;=1000,"B",Product[[#This Row],[New Sales]]&gt;=500,"C",Product[[#This Row],[New Sales]]&gt;=100,"D",Product[[#This Row],[New Sales]]&lt;100,"E")</f>
        <v>C</v>
      </c>
      <c r="S34" s="12"/>
    </row>
    <row r="35" spans="1:19">
      <c r="A35" s="12">
        <v>33</v>
      </c>
      <c r="B35" s="12" t="s">
        <v>84</v>
      </c>
      <c r="C35" s="12" t="s">
        <v>68</v>
      </c>
      <c r="D35" s="12" t="s">
        <v>131</v>
      </c>
      <c r="E35" s="12" t="s">
        <v>132</v>
      </c>
      <c r="F35" s="12" t="s">
        <v>133</v>
      </c>
      <c r="G35" s="12" t="s">
        <v>81</v>
      </c>
      <c r="H35" s="12" t="str">
        <f>VLOOKUP(Product[[#This Row],[Category]],Code!$C$2:$D$5,2,0)</f>
        <v>O-102</v>
      </c>
      <c r="I35" s="12" t="s">
        <v>98</v>
      </c>
      <c r="J35" s="12" t="s">
        <v>145</v>
      </c>
      <c r="K35" s="12">
        <v>6.8580000000000014</v>
      </c>
      <c r="L35" s="12">
        <f>$K$1*Product[[#This Row],[Quantity]]</f>
        <v>900</v>
      </c>
      <c r="M35" s="12">
        <f>Product[[#This Row],[Sales]]/Product[[#This Row],[Quantity]]</f>
        <v>1.1430000000000002</v>
      </c>
      <c r="N35" s="12">
        <v>6</v>
      </c>
      <c r="O35" s="12">
        <v>0.7</v>
      </c>
      <c r="P35" s="13">
        <v>-5.7149999999999999</v>
      </c>
      <c r="Q35" s="13">
        <f>Product[[#This Row],[Profit]]-Product[[#This Row],[Discount]]</f>
        <v>-6.415</v>
      </c>
      <c r="R35" s="12" t="str" cm="1">
        <f t="array" ref="R35">_xlfn.IFS(Product[[#This Row],[New Sales]]&gt;=2000,"A",Product[[#This Row],[New Sales]]&gt;=1000,"B",Product[[#This Row],[New Sales]]&gt;=500,"C",Product[[#This Row],[New Sales]]&gt;=100,"D",Product[[#This Row],[New Sales]]&lt;100,"E")</f>
        <v>C</v>
      </c>
      <c r="S35" s="12"/>
    </row>
    <row r="36" spans="1:19">
      <c r="A36" s="12">
        <v>34</v>
      </c>
      <c r="B36" s="12" t="s">
        <v>84</v>
      </c>
      <c r="C36" s="12" t="s">
        <v>68</v>
      </c>
      <c r="D36" s="12" t="s">
        <v>131</v>
      </c>
      <c r="E36" s="12" t="s">
        <v>132</v>
      </c>
      <c r="F36" s="12" t="s">
        <v>133</v>
      </c>
      <c r="G36" s="12" t="s">
        <v>81</v>
      </c>
      <c r="H36" s="12" t="str">
        <f>VLOOKUP(Product[[#This Row],[Category]],Code!$C$2:$D$5,2,0)</f>
        <v>O-102</v>
      </c>
      <c r="I36" s="12" t="s">
        <v>93</v>
      </c>
      <c r="J36" s="12" t="s">
        <v>146</v>
      </c>
      <c r="K36" s="12">
        <v>15.76</v>
      </c>
      <c r="L36" s="12">
        <f>$K$1*Product[[#This Row],[Quantity]]</f>
        <v>300</v>
      </c>
      <c r="M36" s="12">
        <f>Product[[#This Row],[Sales]]/Product[[#This Row],[Quantity]]</f>
        <v>7.88</v>
      </c>
      <c r="N36" s="12">
        <v>2</v>
      </c>
      <c r="O36" s="12">
        <v>0.2</v>
      </c>
      <c r="P36" s="13">
        <v>3.5460000000000007</v>
      </c>
      <c r="Q36" s="13">
        <f>Product[[#This Row],[Profit]]-Product[[#This Row],[Discount]]</f>
        <v>3.3460000000000005</v>
      </c>
      <c r="R36" s="12" t="str" cm="1">
        <f t="array" ref="R36">_xlfn.IFS(Product[[#This Row],[New Sales]]&gt;=2000,"A",Product[[#This Row],[New Sales]]&gt;=1000,"B",Product[[#This Row],[New Sales]]&gt;=500,"C",Product[[#This Row],[New Sales]]&gt;=100,"D",Product[[#This Row],[New Sales]]&lt;100,"E")</f>
        <v>D</v>
      </c>
      <c r="S36" s="12"/>
    </row>
    <row r="37" spans="1:19">
      <c r="A37" s="12">
        <v>35</v>
      </c>
      <c r="B37" s="12" t="s">
        <v>67</v>
      </c>
      <c r="C37" s="12" t="s">
        <v>111</v>
      </c>
      <c r="D37" s="12" t="s">
        <v>147</v>
      </c>
      <c r="E37" s="12" t="s">
        <v>113</v>
      </c>
      <c r="F37" s="12" t="s">
        <v>114</v>
      </c>
      <c r="G37" s="12" t="s">
        <v>81</v>
      </c>
      <c r="H37" s="12" t="str">
        <f>VLOOKUP(Product[[#This Row],[Category]],Code!$C$2:$D$5,2,0)</f>
        <v>O-102</v>
      </c>
      <c r="I37" s="12" t="s">
        <v>106</v>
      </c>
      <c r="J37" s="12" t="s">
        <v>148</v>
      </c>
      <c r="K37" s="12">
        <v>29.472000000000001</v>
      </c>
      <c r="L37" s="12">
        <f>$K$1*Product[[#This Row],[Quantity]]</f>
        <v>450</v>
      </c>
      <c r="M37" s="12">
        <f>Product[[#This Row],[Sales]]/Product[[#This Row],[Quantity]]</f>
        <v>9.8239999999999998</v>
      </c>
      <c r="N37" s="12">
        <v>3</v>
      </c>
      <c r="O37" s="12">
        <v>0.2</v>
      </c>
      <c r="P37" s="13">
        <v>9.9467999999999979</v>
      </c>
      <c r="Q37" s="13">
        <f>Product[[#This Row],[Profit]]-Product[[#This Row],[Discount]]</f>
        <v>9.7467999999999986</v>
      </c>
      <c r="R37" s="12" t="str" cm="1">
        <f t="array" ref="R37">_xlfn.IFS(Product[[#This Row],[New Sales]]&gt;=2000,"A",Product[[#This Row],[New Sales]]&gt;=1000,"B",Product[[#This Row],[New Sales]]&gt;=500,"C",Product[[#This Row],[New Sales]]&gt;=100,"D",Product[[#This Row],[New Sales]]&lt;100,"E")</f>
        <v>D</v>
      </c>
      <c r="S37" s="12"/>
    </row>
    <row r="38" spans="1:19">
      <c r="A38" s="12">
        <v>36</v>
      </c>
      <c r="B38" s="12" t="s">
        <v>149</v>
      </c>
      <c r="C38" s="12" t="s">
        <v>77</v>
      </c>
      <c r="D38" s="12" t="s">
        <v>150</v>
      </c>
      <c r="E38" s="12" t="s">
        <v>113</v>
      </c>
      <c r="F38" s="12" t="s">
        <v>114</v>
      </c>
      <c r="G38" s="12" t="s">
        <v>95</v>
      </c>
      <c r="H38" s="12" t="str">
        <f>VLOOKUP(Product[[#This Row],[Category]],Code!$C$2:$D$5,2,0)</f>
        <v>T-103</v>
      </c>
      <c r="I38" s="12" t="s">
        <v>96</v>
      </c>
      <c r="J38" s="12" t="s">
        <v>151</v>
      </c>
      <c r="K38" s="12">
        <v>1097.5440000000003</v>
      </c>
      <c r="L38" s="12">
        <f>$K$1*Product[[#This Row],[Quantity]]</f>
        <v>1050</v>
      </c>
      <c r="M38" s="12">
        <f>Product[[#This Row],[Sales]]/Product[[#This Row],[Quantity]]</f>
        <v>156.79200000000006</v>
      </c>
      <c r="N38" s="12">
        <v>7</v>
      </c>
      <c r="O38" s="12">
        <v>0.2</v>
      </c>
      <c r="P38" s="13">
        <v>123.47369999999989</v>
      </c>
      <c r="Q38" s="13">
        <f>Product[[#This Row],[Profit]]-Product[[#This Row],[Discount]]</f>
        <v>123.27369999999989</v>
      </c>
      <c r="R38" s="12" t="str" cm="1">
        <f t="array" ref="R38">_xlfn.IFS(Product[[#This Row],[New Sales]]&gt;=2000,"A",Product[[#This Row],[New Sales]]&gt;=1000,"B",Product[[#This Row],[New Sales]]&gt;=500,"C",Product[[#This Row],[New Sales]]&gt;=100,"D",Product[[#This Row],[New Sales]]&lt;100,"E")</f>
        <v>B</v>
      </c>
      <c r="S38" s="12"/>
    </row>
    <row r="39" spans="1:19">
      <c r="A39" s="12">
        <v>37</v>
      </c>
      <c r="B39" s="12" t="s">
        <v>149</v>
      </c>
      <c r="C39" s="12" t="s">
        <v>77</v>
      </c>
      <c r="D39" s="12" t="s">
        <v>150</v>
      </c>
      <c r="E39" s="12" t="s">
        <v>113</v>
      </c>
      <c r="F39" s="12" t="s">
        <v>114</v>
      </c>
      <c r="G39" s="12" t="s">
        <v>72</v>
      </c>
      <c r="H39" s="12" t="str">
        <f>VLOOKUP(Product[[#This Row],[Category]],Code!$C$2:$D$5,2,0)</f>
        <v>F-101</v>
      </c>
      <c r="I39" s="12" t="s">
        <v>91</v>
      </c>
      <c r="J39" s="12" t="s">
        <v>152</v>
      </c>
      <c r="K39" s="12">
        <v>190.92</v>
      </c>
      <c r="L39" s="12">
        <f>$K$1*Product[[#This Row],[Quantity]]</f>
        <v>750</v>
      </c>
      <c r="M39" s="12">
        <f>Product[[#This Row],[Sales]]/Product[[#This Row],[Quantity]]</f>
        <v>38.183999999999997</v>
      </c>
      <c r="N39" s="12">
        <v>5</v>
      </c>
      <c r="O39" s="12">
        <v>0.6</v>
      </c>
      <c r="P39" s="13">
        <v>-147.96300000000002</v>
      </c>
      <c r="Q39" s="13">
        <f>Product[[#This Row],[Profit]]-Product[[#This Row],[Discount]]</f>
        <v>-148.56300000000002</v>
      </c>
      <c r="R39" s="12" t="str" cm="1">
        <f t="array" ref="R39">_xlfn.IFS(Product[[#This Row],[New Sales]]&gt;=2000,"A",Product[[#This Row],[New Sales]]&gt;=1000,"B",Product[[#This Row],[New Sales]]&gt;=500,"C",Product[[#This Row],[New Sales]]&gt;=100,"D",Product[[#This Row],[New Sales]]&lt;100,"E")</f>
        <v>C</v>
      </c>
      <c r="S39" s="12"/>
    </row>
    <row r="40" spans="1:19">
      <c r="A40" s="12">
        <v>38</v>
      </c>
      <c r="B40" s="12" t="s">
        <v>84</v>
      </c>
      <c r="C40" s="12" t="s">
        <v>111</v>
      </c>
      <c r="D40" s="12" t="s">
        <v>147</v>
      </c>
      <c r="E40" s="12" t="s">
        <v>113</v>
      </c>
      <c r="F40" s="12" t="s">
        <v>114</v>
      </c>
      <c r="G40" s="12" t="s">
        <v>81</v>
      </c>
      <c r="H40" s="12" t="str">
        <f>VLOOKUP(Product[[#This Row],[Category]],Code!$C$2:$D$5,2,0)</f>
        <v>O-102</v>
      </c>
      <c r="I40" s="12" t="s">
        <v>142</v>
      </c>
      <c r="J40" s="12" t="s">
        <v>153</v>
      </c>
      <c r="K40" s="12">
        <v>113.328</v>
      </c>
      <c r="L40" s="12">
        <f>$K$1*Product[[#This Row],[Quantity]]</f>
        <v>1350</v>
      </c>
      <c r="M40" s="12">
        <f>Product[[#This Row],[Sales]]/Product[[#This Row],[Quantity]]</f>
        <v>12.592000000000001</v>
      </c>
      <c r="N40" s="12">
        <v>9</v>
      </c>
      <c r="O40" s="12">
        <v>0.2</v>
      </c>
      <c r="P40" s="13">
        <v>35.414999999999999</v>
      </c>
      <c r="Q40" s="13">
        <f>Product[[#This Row],[Profit]]-Product[[#This Row],[Discount]]</f>
        <v>35.214999999999996</v>
      </c>
      <c r="R40" s="12" t="str" cm="1">
        <f t="array" ref="R40">_xlfn.IFS(Product[[#This Row],[New Sales]]&gt;=2000,"A",Product[[#This Row],[New Sales]]&gt;=1000,"B",Product[[#This Row],[New Sales]]&gt;=500,"C",Product[[#This Row],[New Sales]]&gt;=100,"D",Product[[#This Row],[New Sales]]&lt;100,"E")</f>
        <v>B</v>
      </c>
      <c r="S40" s="12"/>
    </row>
    <row r="41" spans="1:19">
      <c r="A41" s="12">
        <v>39</v>
      </c>
      <c r="B41" s="12" t="s">
        <v>84</v>
      </c>
      <c r="C41" s="12" t="s">
        <v>111</v>
      </c>
      <c r="D41" s="12" t="s">
        <v>147</v>
      </c>
      <c r="E41" s="12" t="s">
        <v>113</v>
      </c>
      <c r="F41" s="12" t="s">
        <v>114</v>
      </c>
      <c r="G41" s="12" t="s">
        <v>72</v>
      </c>
      <c r="H41" s="12" t="str">
        <f>VLOOKUP(Product[[#This Row],[Category]],Code!$C$2:$D$5,2,0)</f>
        <v>F-101</v>
      </c>
      <c r="I41" s="12" t="s">
        <v>73</v>
      </c>
      <c r="J41" s="12" t="s">
        <v>154</v>
      </c>
      <c r="K41" s="12">
        <v>532.39919999999995</v>
      </c>
      <c r="L41" s="12">
        <f>$K$1*Product[[#This Row],[Quantity]]</f>
        <v>450</v>
      </c>
      <c r="M41" s="12">
        <f>Product[[#This Row],[Sales]]/Product[[#This Row],[Quantity]]</f>
        <v>177.46639999999999</v>
      </c>
      <c r="N41" s="12">
        <v>3</v>
      </c>
      <c r="O41" s="12">
        <v>0.32</v>
      </c>
      <c r="P41" s="13">
        <v>-46.976400000000012</v>
      </c>
      <c r="Q41" s="13">
        <f>Product[[#This Row],[Profit]]-Product[[#This Row],[Discount]]</f>
        <v>-47.296400000000013</v>
      </c>
      <c r="R41" s="12" t="str" cm="1">
        <f t="array" ref="R41">_xlfn.IFS(Product[[#This Row],[New Sales]]&gt;=2000,"A",Product[[#This Row],[New Sales]]&gt;=1000,"B",Product[[#This Row],[New Sales]]&gt;=500,"C",Product[[#This Row],[New Sales]]&gt;=100,"D",Product[[#This Row],[New Sales]]&lt;100,"E")</f>
        <v>D</v>
      </c>
      <c r="S41" s="12"/>
    </row>
    <row r="42" spans="1:19">
      <c r="A42" s="12">
        <v>40</v>
      </c>
      <c r="B42" s="12" t="s">
        <v>84</v>
      </c>
      <c r="C42" s="12" t="s">
        <v>111</v>
      </c>
      <c r="D42" s="12" t="s">
        <v>147</v>
      </c>
      <c r="E42" s="12" t="s">
        <v>113</v>
      </c>
      <c r="F42" s="12" t="s">
        <v>114</v>
      </c>
      <c r="G42" s="12" t="s">
        <v>72</v>
      </c>
      <c r="H42" s="12" t="str">
        <f>VLOOKUP(Product[[#This Row],[Category]],Code!$C$2:$D$5,2,0)</f>
        <v>F-101</v>
      </c>
      <c r="I42" s="12" t="s">
        <v>75</v>
      </c>
      <c r="J42" s="12" t="s">
        <v>155</v>
      </c>
      <c r="K42" s="12">
        <v>212.05799999999999</v>
      </c>
      <c r="L42" s="12">
        <f>$K$1*Product[[#This Row],[Quantity]]</f>
        <v>450</v>
      </c>
      <c r="M42" s="12">
        <f>Product[[#This Row],[Sales]]/Product[[#This Row],[Quantity]]</f>
        <v>70.685999999999993</v>
      </c>
      <c r="N42" s="12">
        <v>3</v>
      </c>
      <c r="O42" s="12">
        <v>0.3</v>
      </c>
      <c r="P42" s="13">
        <v>-15.146999999999991</v>
      </c>
      <c r="Q42" s="13">
        <f>Product[[#This Row],[Profit]]-Product[[#This Row],[Discount]]</f>
        <v>-15.446999999999992</v>
      </c>
      <c r="R42" s="12" t="str" cm="1">
        <f t="array" ref="R42">_xlfn.IFS(Product[[#This Row],[New Sales]]&gt;=2000,"A",Product[[#This Row],[New Sales]]&gt;=1000,"B",Product[[#This Row],[New Sales]]&gt;=500,"C",Product[[#This Row],[New Sales]]&gt;=100,"D",Product[[#This Row],[New Sales]]&lt;100,"E")</f>
        <v>D</v>
      </c>
      <c r="S42" s="12"/>
    </row>
    <row r="43" spans="1:19">
      <c r="A43" s="12">
        <v>41</v>
      </c>
      <c r="B43" s="12" t="s">
        <v>84</v>
      </c>
      <c r="C43" s="12" t="s">
        <v>111</v>
      </c>
      <c r="D43" s="12" t="s">
        <v>147</v>
      </c>
      <c r="E43" s="12" t="s">
        <v>113</v>
      </c>
      <c r="F43" s="12" t="s">
        <v>114</v>
      </c>
      <c r="G43" s="12" t="s">
        <v>95</v>
      </c>
      <c r="H43" s="12" t="str">
        <f>VLOOKUP(Product[[#This Row],[Category]],Code!$C$2:$D$5,2,0)</f>
        <v>T-103</v>
      </c>
      <c r="I43" s="12" t="s">
        <v>96</v>
      </c>
      <c r="J43" s="12" t="s">
        <v>156</v>
      </c>
      <c r="K43" s="12">
        <v>371.16800000000001</v>
      </c>
      <c r="L43" s="12">
        <f>$K$1*Product[[#This Row],[Quantity]]</f>
        <v>600</v>
      </c>
      <c r="M43" s="12">
        <f>Product[[#This Row],[Sales]]/Product[[#This Row],[Quantity]]</f>
        <v>92.792000000000002</v>
      </c>
      <c r="N43" s="12">
        <v>4</v>
      </c>
      <c r="O43" s="12">
        <v>0.2</v>
      </c>
      <c r="P43" s="13">
        <v>41.756399999999957</v>
      </c>
      <c r="Q43" s="13">
        <f>Product[[#This Row],[Profit]]-Product[[#This Row],[Discount]]</f>
        <v>41.556399999999954</v>
      </c>
      <c r="R43" s="12" t="str" cm="1">
        <f t="array" ref="R43">_xlfn.IFS(Product[[#This Row],[New Sales]]&gt;=2000,"A",Product[[#This Row],[New Sales]]&gt;=1000,"B",Product[[#This Row],[New Sales]]&gt;=500,"C",Product[[#This Row],[New Sales]]&gt;=100,"D",Product[[#This Row],[New Sales]]&lt;100,"E")</f>
        <v>C</v>
      </c>
      <c r="S43" s="12"/>
    </row>
    <row r="44" spans="1:19">
      <c r="A44" s="12">
        <v>42</v>
      </c>
      <c r="B44" s="12" t="s">
        <v>84</v>
      </c>
      <c r="C44" s="12" t="s">
        <v>77</v>
      </c>
      <c r="D44" s="12" t="s">
        <v>157</v>
      </c>
      <c r="E44" s="12" t="s">
        <v>158</v>
      </c>
      <c r="F44" s="12" t="s">
        <v>114</v>
      </c>
      <c r="G44" s="12" t="s">
        <v>95</v>
      </c>
      <c r="H44" s="12" t="str">
        <f>VLOOKUP(Product[[#This Row],[Category]],Code!$C$2:$D$5,2,0)</f>
        <v>T-103</v>
      </c>
      <c r="I44" s="12" t="s">
        <v>96</v>
      </c>
      <c r="J44" s="12" t="s">
        <v>159</v>
      </c>
      <c r="K44" s="12">
        <v>147.16800000000001</v>
      </c>
      <c r="L44" s="12">
        <f>$K$1*Product[[#This Row],[Quantity]]</f>
        <v>600</v>
      </c>
      <c r="M44" s="12">
        <f>Product[[#This Row],[Sales]]/Product[[#This Row],[Quantity]]</f>
        <v>36.792000000000002</v>
      </c>
      <c r="N44" s="12">
        <v>4</v>
      </c>
      <c r="O44" s="12">
        <v>0.2</v>
      </c>
      <c r="P44" s="13">
        <v>16.556399999999996</v>
      </c>
      <c r="Q44" s="13">
        <f>Product[[#This Row],[Profit]]-Product[[#This Row],[Discount]]</f>
        <v>16.356399999999997</v>
      </c>
      <c r="R44" s="12" t="str" cm="1">
        <f t="array" ref="R44">_xlfn.IFS(Product[[#This Row],[New Sales]]&gt;=2000,"A",Product[[#This Row],[New Sales]]&gt;=1000,"B",Product[[#This Row],[New Sales]]&gt;=500,"C",Product[[#This Row],[New Sales]]&gt;=100,"D",Product[[#This Row],[New Sales]]&lt;100,"E")</f>
        <v>C</v>
      </c>
      <c r="S44" s="12"/>
    </row>
    <row r="45" spans="1:19">
      <c r="A45" s="12">
        <v>43</v>
      </c>
      <c r="B45" s="12" t="s">
        <v>84</v>
      </c>
      <c r="C45" s="12" t="s">
        <v>77</v>
      </c>
      <c r="D45" s="12" t="s">
        <v>78</v>
      </c>
      <c r="E45" s="12" t="s">
        <v>79</v>
      </c>
      <c r="F45" s="12" t="s">
        <v>80</v>
      </c>
      <c r="G45" s="12" t="s">
        <v>81</v>
      </c>
      <c r="H45" s="12" t="str">
        <f>VLOOKUP(Product[[#This Row],[Category]],Code!$C$2:$D$5,2,0)</f>
        <v>O-102</v>
      </c>
      <c r="I45" s="12" t="s">
        <v>89</v>
      </c>
      <c r="J45" s="12" t="s">
        <v>160</v>
      </c>
      <c r="K45" s="12">
        <v>77.88</v>
      </c>
      <c r="L45" s="12">
        <f>$K$1*Product[[#This Row],[Quantity]]</f>
        <v>300</v>
      </c>
      <c r="M45" s="12">
        <f>Product[[#This Row],[Sales]]/Product[[#This Row],[Quantity]]</f>
        <v>38.94</v>
      </c>
      <c r="N45" s="12">
        <v>2</v>
      </c>
      <c r="O45" s="12">
        <v>0</v>
      </c>
      <c r="P45" s="13">
        <v>3.8939999999999912</v>
      </c>
      <c r="Q45" s="13">
        <f>Product[[#This Row],[Profit]]-Product[[#This Row],[Discount]]</f>
        <v>3.8939999999999912</v>
      </c>
      <c r="R45" s="12" t="str" cm="1">
        <f t="array" ref="R45">_xlfn.IFS(Product[[#This Row],[New Sales]]&gt;=2000,"A",Product[[#This Row],[New Sales]]&gt;=1000,"B",Product[[#This Row],[New Sales]]&gt;=500,"C",Product[[#This Row],[New Sales]]&gt;=100,"D",Product[[#This Row],[New Sales]]&lt;100,"E")</f>
        <v>D</v>
      </c>
      <c r="S45" s="12"/>
    </row>
    <row r="46" spans="1:19">
      <c r="A46" s="12">
        <v>44</v>
      </c>
      <c r="B46" s="12" t="s">
        <v>84</v>
      </c>
      <c r="C46" s="12" t="s">
        <v>77</v>
      </c>
      <c r="D46" s="12" t="s">
        <v>161</v>
      </c>
      <c r="E46" s="12" t="s">
        <v>86</v>
      </c>
      <c r="F46" s="12" t="s">
        <v>71</v>
      </c>
      <c r="G46" s="12" t="s">
        <v>81</v>
      </c>
      <c r="H46" s="12" t="str">
        <f>VLOOKUP(Product[[#This Row],[Category]],Code!$C$2:$D$5,2,0)</f>
        <v>O-102</v>
      </c>
      <c r="I46" s="12" t="s">
        <v>89</v>
      </c>
      <c r="J46" s="12" t="s">
        <v>162</v>
      </c>
      <c r="K46" s="12">
        <v>95.616</v>
      </c>
      <c r="L46" s="12">
        <f>$K$1*Product[[#This Row],[Quantity]]</f>
        <v>300</v>
      </c>
      <c r="M46" s="12">
        <f>Product[[#This Row],[Sales]]/Product[[#This Row],[Quantity]]</f>
        <v>47.808</v>
      </c>
      <c r="N46" s="12">
        <v>2</v>
      </c>
      <c r="O46" s="12">
        <v>0.2</v>
      </c>
      <c r="P46" s="13">
        <v>9.5616000000000092</v>
      </c>
      <c r="Q46" s="13">
        <f>Product[[#This Row],[Profit]]-Product[[#This Row],[Discount]]</f>
        <v>9.3616000000000099</v>
      </c>
      <c r="R46" s="12" t="str" cm="1">
        <f t="array" ref="R46">_xlfn.IFS(Product[[#This Row],[New Sales]]&gt;=2000,"A",Product[[#This Row],[New Sales]]&gt;=1000,"B",Product[[#This Row],[New Sales]]&gt;=500,"C",Product[[#This Row],[New Sales]]&gt;=100,"D",Product[[#This Row],[New Sales]]&lt;100,"E")</f>
        <v>D</v>
      </c>
      <c r="S46" s="12"/>
    </row>
    <row r="47" spans="1:19">
      <c r="A47" s="12">
        <v>45</v>
      </c>
      <c r="B47" s="12" t="s">
        <v>149</v>
      </c>
      <c r="C47" s="12" t="s">
        <v>77</v>
      </c>
      <c r="D47" s="12" t="s">
        <v>163</v>
      </c>
      <c r="E47" s="12" t="s">
        <v>164</v>
      </c>
      <c r="F47" s="12" t="s">
        <v>114</v>
      </c>
      <c r="G47" s="12" t="s">
        <v>95</v>
      </c>
      <c r="H47" s="12" t="str">
        <f>VLOOKUP(Product[[#This Row],[Category]],Code!$C$2:$D$5,2,0)</f>
        <v>T-103</v>
      </c>
      <c r="I47" s="12" t="s">
        <v>137</v>
      </c>
      <c r="J47" s="12" t="s">
        <v>165</v>
      </c>
      <c r="K47" s="12">
        <v>45.98</v>
      </c>
      <c r="L47" s="12">
        <f>$K$1*Product[[#This Row],[Quantity]]</f>
        <v>300</v>
      </c>
      <c r="M47" s="12">
        <f>Product[[#This Row],[Sales]]/Product[[#This Row],[Quantity]]</f>
        <v>22.99</v>
      </c>
      <c r="N47" s="12">
        <v>2</v>
      </c>
      <c r="O47" s="12">
        <v>0</v>
      </c>
      <c r="P47" s="13">
        <v>19.7714</v>
      </c>
      <c r="Q47" s="13">
        <f>Product[[#This Row],[Profit]]-Product[[#This Row],[Discount]]</f>
        <v>19.7714</v>
      </c>
      <c r="R47" s="12" t="str" cm="1">
        <f t="array" ref="R47">_xlfn.IFS(Product[[#This Row],[New Sales]]&gt;=2000,"A",Product[[#This Row],[New Sales]]&gt;=1000,"B",Product[[#This Row],[New Sales]]&gt;=500,"C",Product[[#This Row],[New Sales]]&gt;=100,"D",Product[[#This Row],[New Sales]]&lt;100,"E")</f>
        <v>D</v>
      </c>
      <c r="S47" s="12"/>
    </row>
    <row r="48" spans="1:19">
      <c r="A48" s="12">
        <v>46</v>
      </c>
      <c r="B48" s="12" t="s">
        <v>149</v>
      </c>
      <c r="C48" s="12" t="s">
        <v>77</v>
      </c>
      <c r="D48" s="12" t="s">
        <v>163</v>
      </c>
      <c r="E48" s="12" t="s">
        <v>164</v>
      </c>
      <c r="F48" s="12" t="s">
        <v>114</v>
      </c>
      <c r="G48" s="12" t="s">
        <v>81</v>
      </c>
      <c r="H48" s="12" t="str">
        <f>VLOOKUP(Product[[#This Row],[Category]],Code!$C$2:$D$5,2,0)</f>
        <v>O-102</v>
      </c>
      <c r="I48" s="12" t="s">
        <v>98</v>
      </c>
      <c r="J48" s="12" t="s">
        <v>166</v>
      </c>
      <c r="K48" s="12">
        <v>17.46</v>
      </c>
      <c r="L48" s="12">
        <f>$K$1*Product[[#This Row],[Quantity]]</f>
        <v>300</v>
      </c>
      <c r="M48" s="12">
        <f>Product[[#This Row],[Sales]]/Product[[#This Row],[Quantity]]</f>
        <v>8.73</v>
      </c>
      <c r="N48" s="12">
        <v>2</v>
      </c>
      <c r="O48" s="12">
        <v>0</v>
      </c>
      <c r="P48" s="13">
        <v>8.2061999999999991</v>
      </c>
      <c r="Q48" s="13">
        <f>Product[[#This Row],[Profit]]-Product[[#This Row],[Discount]]</f>
        <v>8.2061999999999991</v>
      </c>
      <c r="R48" s="12" t="str" cm="1">
        <f t="array" ref="R48">_xlfn.IFS(Product[[#This Row],[New Sales]]&gt;=2000,"A",Product[[#This Row],[New Sales]]&gt;=1000,"B",Product[[#This Row],[New Sales]]&gt;=500,"C",Product[[#This Row],[New Sales]]&gt;=100,"D",Product[[#This Row],[New Sales]]&lt;100,"E")</f>
        <v>D</v>
      </c>
      <c r="S48" s="12"/>
    </row>
    <row r="49" spans="1:19">
      <c r="A49" s="12">
        <v>47</v>
      </c>
      <c r="B49" s="12" t="s">
        <v>67</v>
      </c>
      <c r="C49" s="12" t="s">
        <v>68</v>
      </c>
      <c r="D49" s="12" t="s">
        <v>167</v>
      </c>
      <c r="E49" s="12" t="s">
        <v>168</v>
      </c>
      <c r="F49" s="12" t="s">
        <v>114</v>
      </c>
      <c r="G49" s="12" t="s">
        <v>81</v>
      </c>
      <c r="H49" s="12" t="str">
        <f>VLOOKUP(Product[[#This Row],[Category]],Code!$C$2:$D$5,2,0)</f>
        <v>O-102</v>
      </c>
      <c r="I49" s="12" t="s">
        <v>89</v>
      </c>
      <c r="J49" s="12" t="s">
        <v>169</v>
      </c>
      <c r="K49" s="12">
        <v>211.96</v>
      </c>
      <c r="L49" s="12">
        <f>$K$1*Product[[#This Row],[Quantity]]</f>
        <v>600</v>
      </c>
      <c r="M49" s="12">
        <f>Product[[#This Row],[Sales]]/Product[[#This Row],[Quantity]]</f>
        <v>52.99</v>
      </c>
      <c r="N49" s="12">
        <v>4</v>
      </c>
      <c r="O49" s="12">
        <v>0</v>
      </c>
      <c r="P49" s="13">
        <v>8.4783999999999935</v>
      </c>
      <c r="Q49" s="13">
        <f>Product[[#This Row],[Profit]]-Product[[#This Row],[Discount]]</f>
        <v>8.4783999999999935</v>
      </c>
      <c r="R49" s="12" t="str" cm="1">
        <f t="array" ref="R49">_xlfn.IFS(Product[[#This Row],[New Sales]]&gt;=2000,"A",Product[[#This Row],[New Sales]]&gt;=1000,"B",Product[[#This Row],[New Sales]]&gt;=500,"C",Product[[#This Row],[New Sales]]&gt;=100,"D",Product[[#This Row],[New Sales]]&lt;100,"E")</f>
        <v>C</v>
      </c>
      <c r="S49" s="12"/>
    </row>
    <row r="50" spans="1:19">
      <c r="A50" s="12">
        <v>48</v>
      </c>
      <c r="B50" s="12" t="s">
        <v>84</v>
      </c>
      <c r="C50" s="12" t="s">
        <v>68</v>
      </c>
      <c r="D50" s="12" t="s">
        <v>170</v>
      </c>
      <c r="E50" s="12" t="s">
        <v>171</v>
      </c>
      <c r="F50" s="12" t="s">
        <v>133</v>
      </c>
      <c r="G50" s="12" t="s">
        <v>95</v>
      </c>
      <c r="H50" s="12" t="str">
        <f>VLOOKUP(Product[[#This Row],[Category]],Code!$C$2:$D$5,2,0)</f>
        <v>T-103</v>
      </c>
      <c r="I50" s="12" t="s">
        <v>137</v>
      </c>
      <c r="J50" s="12" t="s">
        <v>172</v>
      </c>
      <c r="K50" s="12">
        <v>45</v>
      </c>
      <c r="L50" s="12">
        <f>$K$1*Product[[#This Row],[Quantity]]</f>
        <v>450</v>
      </c>
      <c r="M50" s="12">
        <f>Product[[#This Row],[Sales]]/Product[[#This Row],[Quantity]]</f>
        <v>15</v>
      </c>
      <c r="N50" s="12">
        <v>3</v>
      </c>
      <c r="O50" s="12">
        <v>0</v>
      </c>
      <c r="P50" s="13">
        <v>4.9500000000000011</v>
      </c>
      <c r="Q50" s="13">
        <f>Product[[#This Row],[Profit]]-Product[[#This Row],[Discount]]</f>
        <v>4.9500000000000011</v>
      </c>
      <c r="R50" s="12" t="str" cm="1">
        <f t="array" ref="R50">_xlfn.IFS(Product[[#This Row],[New Sales]]&gt;=2000,"A",Product[[#This Row],[New Sales]]&gt;=1000,"B",Product[[#This Row],[New Sales]]&gt;=500,"C",Product[[#This Row],[New Sales]]&gt;=100,"D",Product[[#This Row],[New Sales]]&lt;100,"E")</f>
        <v>D</v>
      </c>
      <c r="S50" s="12"/>
    </row>
    <row r="51" spans="1:19">
      <c r="A51" s="12">
        <v>49</v>
      </c>
      <c r="B51" s="12" t="s">
        <v>84</v>
      </c>
      <c r="C51" s="12" t="s">
        <v>68</v>
      </c>
      <c r="D51" s="12" t="s">
        <v>170</v>
      </c>
      <c r="E51" s="12" t="s">
        <v>171</v>
      </c>
      <c r="F51" s="12" t="s">
        <v>133</v>
      </c>
      <c r="G51" s="12" t="s">
        <v>95</v>
      </c>
      <c r="H51" s="12" t="str">
        <f>VLOOKUP(Product[[#This Row],[Category]],Code!$C$2:$D$5,2,0)</f>
        <v>T-103</v>
      </c>
      <c r="I51" s="12" t="s">
        <v>96</v>
      </c>
      <c r="J51" s="12" t="s">
        <v>173</v>
      </c>
      <c r="K51" s="12">
        <v>21.8</v>
      </c>
      <c r="L51" s="12">
        <f>$K$1*Product[[#This Row],[Quantity]]</f>
        <v>300</v>
      </c>
      <c r="M51" s="12">
        <f>Product[[#This Row],[Sales]]/Product[[#This Row],[Quantity]]</f>
        <v>10.9</v>
      </c>
      <c r="N51" s="12">
        <v>2</v>
      </c>
      <c r="O51" s="12">
        <v>0</v>
      </c>
      <c r="P51" s="13">
        <v>6.104000000000001</v>
      </c>
      <c r="Q51" s="13">
        <f>Product[[#This Row],[Profit]]-Product[[#This Row],[Discount]]</f>
        <v>6.104000000000001</v>
      </c>
      <c r="R51" s="12" t="str" cm="1">
        <f t="array" ref="R51">_xlfn.IFS(Product[[#This Row],[New Sales]]&gt;=2000,"A",Product[[#This Row],[New Sales]]&gt;=1000,"B",Product[[#This Row],[New Sales]]&gt;=500,"C",Product[[#This Row],[New Sales]]&gt;=100,"D",Product[[#This Row],[New Sales]]&lt;100,"E")</f>
        <v>D</v>
      </c>
      <c r="S51" s="12"/>
    </row>
    <row r="52" spans="1:19">
      <c r="A52" s="12">
        <v>50</v>
      </c>
      <c r="B52" s="12" t="s">
        <v>84</v>
      </c>
      <c r="C52" s="12" t="s">
        <v>68</v>
      </c>
      <c r="D52" s="12" t="s">
        <v>174</v>
      </c>
      <c r="E52" s="12" t="s">
        <v>175</v>
      </c>
      <c r="F52" s="12" t="s">
        <v>114</v>
      </c>
      <c r="G52" s="12" t="s">
        <v>81</v>
      </c>
      <c r="H52" s="12" t="str">
        <f>VLOOKUP(Product[[#This Row],[Category]],Code!$C$2:$D$5,2,0)</f>
        <v>O-102</v>
      </c>
      <c r="I52" s="12" t="s">
        <v>98</v>
      </c>
      <c r="J52" s="12" t="s">
        <v>176</v>
      </c>
      <c r="K52" s="12">
        <v>38.22</v>
      </c>
      <c r="L52" s="12">
        <f>$K$1*Product[[#This Row],[Quantity]]</f>
        <v>900</v>
      </c>
      <c r="M52" s="12">
        <f>Product[[#This Row],[Sales]]/Product[[#This Row],[Quantity]]</f>
        <v>6.37</v>
      </c>
      <c r="N52" s="12">
        <v>6</v>
      </c>
      <c r="O52" s="12">
        <v>0</v>
      </c>
      <c r="P52" s="13">
        <v>17.9634</v>
      </c>
      <c r="Q52" s="13">
        <f>Product[[#This Row],[Profit]]-Product[[#This Row],[Discount]]</f>
        <v>17.9634</v>
      </c>
      <c r="R52" s="12" t="str" cm="1">
        <f t="array" ref="R52">_xlfn.IFS(Product[[#This Row],[New Sales]]&gt;=2000,"A",Product[[#This Row],[New Sales]]&gt;=1000,"B",Product[[#This Row],[New Sales]]&gt;=500,"C",Product[[#This Row],[New Sales]]&gt;=100,"D",Product[[#This Row],[New Sales]]&lt;100,"E")</f>
        <v>C</v>
      </c>
      <c r="S52" s="12"/>
    </row>
    <row r="53" spans="1:19">
      <c r="A53" s="12">
        <v>51</v>
      </c>
      <c r="B53" s="12" t="s">
        <v>84</v>
      </c>
      <c r="C53" s="12" t="s">
        <v>68</v>
      </c>
      <c r="D53" s="12" t="s">
        <v>174</v>
      </c>
      <c r="E53" s="12" t="s">
        <v>175</v>
      </c>
      <c r="F53" s="12" t="s">
        <v>114</v>
      </c>
      <c r="G53" s="12" t="s">
        <v>81</v>
      </c>
      <c r="H53" s="12" t="str">
        <f>VLOOKUP(Product[[#This Row],[Category]],Code!$C$2:$D$5,2,0)</f>
        <v>O-102</v>
      </c>
      <c r="I53" s="12" t="s">
        <v>82</v>
      </c>
      <c r="J53" s="12" t="s">
        <v>177</v>
      </c>
      <c r="K53" s="12">
        <v>75.179999999999993</v>
      </c>
      <c r="L53" s="12">
        <f>$K$1*Product[[#This Row],[Quantity]]</f>
        <v>900</v>
      </c>
      <c r="M53" s="12">
        <f>Product[[#This Row],[Sales]]/Product[[#This Row],[Quantity]]</f>
        <v>12.53</v>
      </c>
      <c r="N53" s="12">
        <v>6</v>
      </c>
      <c r="O53" s="12">
        <v>0</v>
      </c>
      <c r="P53" s="13">
        <v>35.334599999999995</v>
      </c>
      <c r="Q53" s="13">
        <f>Product[[#This Row],[Profit]]-Product[[#This Row],[Discount]]</f>
        <v>35.334599999999995</v>
      </c>
      <c r="R53" s="12" t="str" cm="1">
        <f t="array" ref="R53">_xlfn.IFS(Product[[#This Row],[New Sales]]&gt;=2000,"A",Product[[#This Row],[New Sales]]&gt;=1000,"B",Product[[#This Row],[New Sales]]&gt;=500,"C",Product[[#This Row],[New Sales]]&gt;=100,"D",Product[[#This Row],[New Sales]]&lt;100,"E")</f>
        <v>C</v>
      </c>
      <c r="S53" s="12"/>
    </row>
    <row r="54" spans="1:19">
      <c r="A54" s="12">
        <v>52</v>
      </c>
      <c r="B54" s="12" t="s">
        <v>84</v>
      </c>
      <c r="C54" s="12" t="s">
        <v>68</v>
      </c>
      <c r="D54" s="12" t="s">
        <v>174</v>
      </c>
      <c r="E54" s="12" t="s">
        <v>175</v>
      </c>
      <c r="F54" s="12" t="s">
        <v>114</v>
      </c>
      <c r="G54" s="12" t="s">
        <v>72</v>
      </c>
      <c r="H54" s="12" t="str">
        <f>VLOOKUP(Product[[#This Row],[Category]],Code!$C$2:$D$5,2,0)</f>
        <v>F-101</v>
      </c>
      <c r="I54" s="12" t="s">
        <v>91</v>
      </c>
      <c r="J54" s="12" t="s">
        <v>178</v>
      </c>
      <c r="K54" s="12">
        <v>6.16</v>
      </c>
      <c r="L54" s="12">
        <f>$K$1*Product[[#This Row],[Quantity]]</f>
        <v>300</v>
      </c>
      <c r="M54" s="12">
        <f>Product[[#This Row],[Sales]]/Product[[#This Row],[Quantity]]</f>
        <v>3.08</v>
      </c>
      <c r="N54" s="12">
        <v>2</v>
      </c>
      <c r="O54" s="12">
        <v>0</v>
      </c>
      <c r="P54" s="13">
        <v>2.9567999999999999</v>
      </c>
      <c r="Q54" s="13">
        <f>Product[[#This Row],[Profit]]-Product[[#This Row],[Discount]]</f>
        <v>2.9567999999999999</v>
      </c>
      <c r="R54" s="12" t="str" cm="1">
        <f t="array" ref="R54">_xlfn.IFS(Product[[#This Row],[New Sales]]&gt;=2000,"A",Product[[#This Row],[New Sales]]&gt;=1000,"B",Product[[#This Row],[New Sales]]&gt;=500,"C",Product[[#This Row],[New Sales]]&gt;=100,"D",Product[[#This Row],[New Sales]]&lt;100,"E")</f>
        <v>D</v>
      </c>
      <c r="S54" s="12"/>
    </row>
    <row r="55" spans="1:19">
      <c r="A55" s="12">
        <v>53</v>
      </c>
      <c r="B55" s="12" t="s">
        <v>84</v>
      </c>
      <c r="C55" s="12" t="s">
        <v>68</v>
      </c>
      <c r="D55" s="12" t="s">
        <v>174</v>
      </c>
      <c r="E55" s="12" t="s">
        <v>175</v>
      </c>
      <c r="F55" s="12" t="s">
        <v>114</v>
      </c>
      <c r="G55" s="12" t="s">
        <v>72</v>
      </c>
      <c r="H55" s="12" t="str">
        <f>VLOOKUP(Product[[#This Row],[Category]],Code!$C$2:$D$5,2,0)</f>
        <v>F-101</v>
      </c>
      <c r="I55" s="12" t="s">
        <v>75</v>
      </c>
      <c r="J55" s="12" t="s">
        <v>179</v>
      </c>
      <c r="K55" s="12">
        <v>89.99</v>
      </c>
      <c r="L55" s="12">
        <f>$K$1*Product[[#This Row],[Quantity]]</f>
        <v>150</v>
      </c>
      <c r="M55" s="12">
        <f>Product[[#This Row],[Sales]]/Product[[#This Row],[Quantity]]</f>
        <v>89.99</v>
      </c>
      <c r="N55" s="12">
        <v>1</v>
      </c>
      <c r="O55" s="12">
        <v>0</v>
      </c>
      <c r="P55" s="13">
        <v>17.098099999999988</v>
      </c>
      <c r="Q55" s="13">
        <f>Product[[#This Row],[Profit]]-Product[[#This Row],[Discount]]</f>
        <v>17.098099999999988</v>
      </c>
      <c r="R55" s="12" t="str" cm="1">
        <f t="array" ref="R55">_xlfn.IFS(Product[[#This Row],[New Sales]]&gt;=2000,"A",Product[[#This Row],[New Sales]]&gt;=1000,"B",Product[[#This Row],[New Sales]]&gt;=500,"C",Product[[#This Row],[New Sales]]&gt;=100,"D",Product[[#This Row],[New Sales]]&lt;100,"E")</f>
        <v>D</v>
      </c>
      <c r="S55" s="12"/>
    </row>
    <row r="56" spans="1:19">
      <c r="A56" s="12">
        <v>54</v>
      </c>
      <c r="B56" s="12" t="s">
        <v>84</v>
      </c>
      <c r="C56" s="12" t="s">
        <v>77</v>
      </c>
      <c r="D56" s="12" t="s">
        <v>180</v>
      </c>
      <c r="E56" s="12" t="s">
        <v>181</v>
      </c>
      <c r="F56" s="12" t="s">
        <v>133</v>
      </c>
      <c r="G56" s="12" t="s">
        <v>81</v>
      </c>
      <c r="H56" s="12" t="str">
        <f>VLOOKUP(Product[[#This Row],[Category]],Code!$C$2:$D$5,2,0)</f>
        <v>O-102</v>
      </c>
      <c r="I56" s="12" t="s">
        <v>182</v>
      </c>
      <c r="J56" s="12" t="s">
        <v>183</v>
      </c>
      <c r="K56" s="12">
        <v>15.260000000000002</v>
      </c>
      <c r="L56" s="12">
        <f>$K$1*Product[[#This Row],[Quantity]]</f>
        <v>1050</v>
      </c>
      <c r="M56" s="12">
        <f>Product[[#This Row],[Sales]]/Product[[#This Row],[Quantity]]</f>
        <v>2.1800000000000002</v>
      </c>
      <c r="N56" s="12">
        <v>7</v>
      </c>
      <c r="O56" s="12">
        <v>0</v>
      </c>
      <c r="P56" s="13">
        <v>6.2566000000000006</v>
      </c>
      <c r="Q56" s="13">
        <f>Product[[#This Row],[Profit]]-Product[[#This Row],[Discount]]</f>
        <v>6.2566000000000006</v>
      </c>
      <c r="R56" s="12" t="str" cm="1">
        <f t="array" ref="R56">_xlfn.IFS(Product[[#This Row],[New Sales]]&gt;=2000,"A",Product[[#This Row],[New Sales]]&gt;=1000,"B",Product[[#This Row],[New Sales]]&gt;=500,"C",Product[[#This Row],[New Sales]]&gt;=100,"D",Product[[#This Row],[New Sales]]&lt;100,"E")</f>
        <v>B</v>
      </c>
      <c r="S56" s="12"/>
    </row>
    <row r="57" spans="1:19">
      <c r="A57" s="12">
        <v>55</v>
      </c>
      <c r="B57" s="12" t="s">
        <v>84</v>
      </c>
      <c r="C57" s="12" t="s">
        <v>77</v>
      </c>
      <c r="D57" s="12" t="s">
        <v>180</v>
      </c>
      <c r="E57" s="12" t="s">
        <v>181</v>
      </c>
      <c r="F57" s="12" t="s">
        <v>133</v>
      </c>
      <c r="G57" s="12" t="s">
        <v>95</v>
      </c>
      <c r="H57" s="12" t="str">
        <f>VLOOKUP(Product[[#This Row],[Category]],Code!$C$2:$D$5,2,0)</f>
        <v>T-103</v>
      </c>
      <c r="I57" s="12" t="s">
        <v>96</v>
      </c>
      <c r="J57" s="12" t="s">
        <v>184</v>
      </c>
      <c r="K57" s="12">
        <v>1029.95</v>
      </c>
      <c r="L57" s="12">
        <f>$K$1*Product[[#This Row],[Quantity]]</f>
        <v>750</v>
      </c>
      <c r="M57" s="12">
        <f>Product[[#This Row],[Sales]]/Product[[#This Row],[Quantity]]</f>
        <v>205.99</v>
      </c>
      <c r="N57" s="12">
        <v>5</v>
      </c>
      <c r="O57" s="12">
        <v>0</v>
      </c>
      <c r="P57" s="13">
        <v>298.68549999999999</v>
      </c>
      <c r="Q57" s="13">
        <f>Product[[#This Row],[Profit]]-Product[[#This Row],[Discount]]</f>
        <v>298.68549999999999</v>
      </c>
      <c r="R57" s="12" t="str" cm="1">
        <f t="array" ref="R57">_xlfn.IFS(Product[[#This Row],[New Sales]]&gt;=2000,"A",Product[[#This Row],[New Sales]]&gt;=1000,"B",Product[[#This Row],[New Sales]]&gt;=500,"C",Product[[#This Row],[New Sales]]&gt;=100,"D",Product[[#This Row],[New Sales]]&lt;100,"E")</f>
        <v>C</v>
      </c>
      <c r="S57" s="12"/>
    </row>
    <row r="58" spans="1:19">
      <c r="A58" s="12">
        <v>56</v>
      </c>
      <c r="B58" s="12" t="s">
        <v>149</v>
      </c>
      <c r="C58" s="12" t="s">
        <v>68</v>
      </c>
      <c r="D58" s="12" t="s">
        <v>185</v>
      </c>
      <c r="E58" s="12" t="s">
        <v>181</v>
      </c>
      <c r="F58" s="12" t="s">
        <v>133</v>
      </c>
      <c r="G58" s="12" t="s">
        <v>81</v>
      </c>
      <c r="H58" s="12" t="str">
        <f>VLOOKUP(Product[[#This Row],[Category]],Code!$C$2:$D$5,2,0)</f>
        <v>O-102</v>
      </c>
      <c r="I58" s="12" t="s">
        <v>89</v>
      </c>
      <c r="J58" s="12" t="s">
        <v>186</v>
      </c>
      <c r="K58" s="12">
        <v>208.56</v>
      </c>
      <c r="L58" s="12">
        <f>$K$1*Product[[#This Row],[Quantity]]</f>
        <v>900</v>
      </c>
      <c r="M58" s="12">
        <f>Product[[#This Row],[Sales]]/Product[[#This Row],[Quantity]]</f>
        <v>34.76</v>
      </c>
      <c r="N58" s="12">
        <v>6</v>
      </c>
      <c r="O58" s="12">
        <v>0</v>
      </c>
      <c r="P58" s="13">
        <v>52.139999999999986</v>
      </c>
      <c r="Q58" s="13">
        <f>Product[[#This Row],[Profit]]-Product[[#This Row],[Discount]]</f>
        <v>52.139999999999986</v>
      </c>
      <c r="R58" s="12" t="str" cm="1">
        <f t="array" ref="R58">_xlfn.IFS(Product[[#This Row],[New Sales]]&gt;=2000,"A",Product[[#This Row],[New Sales]]&gt;=1000,"B",Product[[#This Row],[New Sales]]&gt;=500,"C",Product[[#This Row],[New Sales]]&gt;=100,"D",Product[[#This Row],[New Sales]]&lt;100,"E")</f>
        <v>C</v>
      </c>
      <c r="S58" s="12"/>
    </row>
    <row r="59" spans="1:19">
      <c r="A59" s="12">
        <v>57</v>
      </c>
      <c r="B59" s="12" t="s">
        <v>149</v>
      </c>
      <c r="C59" s="12" t="s">
        <v>68</v>
      </c>
      <c r="D59" s="12" t="s">
        <v>185</v>
      </c>
      <c r="E59" s="12" t="s">
        <v>181</v>
      </c>
      <c r="F59" s="12" t="s">
        <v>133</v>
      </c>
      <c r="G59" s="12" t="s">
        <v>81</v>
      </c>
      <c r="H59" s="12" t="str">
        <f>VLOOKUP(Product[[#This Row],[Category]],Code!$C$2:$D$5,2,0)</f>
        <v>O-102</v>
      </c>
      <c r="I59" s="12" t="s">
        <v>106</v>
      </c>
      <c r="J59" s="12" t="s">
        <v>187</v>
      </c>
      <c r="K59" s="12">
        <v>32.400000000000006</v>
      </c>
      <c r="L59" s="12">
        <f>$K$1*Product[[#This Row],[Quantity]]</f>
        <v>750</v>
      </c>
      <c r="M59" s="12">
        <f>Product[[#This Row],[Sales]]/Product[[#This Row],[Quantity]]</f>
        <v>6.4800000000000013</v>
      </c>
      <c r="N59" s="12">
        <v>5</v>
      </c>
      <c r="O59" s="12">
        <v>0</v>
      </c>
      <c r="P59" s="13">
        <v>15.552000000000001</v>
      </c>
      <c r="Q59" s="13">
        <f>Product[[#This Row],[Profit]]-Product[[#This Row],[Discount]]</f>
        <v>15.552000000000001</v>
      </c>
      <c r="R59" s="12" t="str" cm="1">
        <f t="array" ref="R59">_xlfn.IFS(Product[[#This Row],[New Sales]]&gt;=2000,"A",Product[[#This Row],[New Sales]]&gt;=1000,"B",Product[[#This Row],[New Sales]]&gt;=500,"C",Product[[#This Row],[New Sales]]&gt;=100,"D",Product[[#This Row],[New Sales]]&lt;100,"E")</f>
        <v>C</v>
      </c>
      <c r="S59" s="12"/>
    </row>
    <row r="60" spans="1:19">
      <c r="A60" s="12">
        <v>58</v>
      </c>
      <c r="B60" s="12" t="s">
        <v>149</v>
      </c>
      <c r="C60" s="12" t="s">
        <v>68</v>
      </c>
      <c r="D60" s="12" t="s">
        <v>185</v>
      </c>
      <c r="E60" s="12" t="s">
        <v>181</v>
      </c>
      <c r="F60" s="12" t="s">
        <v>133</v>
      </c>
      <c r="G60" s="12" t="s">
        <v>72</v>
      </c>
      <c r="H60" s="12" t="str">
        <f>VLOOKUP(Product[[#This Row],[Category]],Code!$C$2:$D$5,2,0)</f>
        <v>F-101</v>
      </c>
      <c r="I60" s="12" t="s">
        <v>75</v>
      </c>
      <c r="J60" s="12" t="s">
        <v>188</v>
      </c>
      <c r="K60" s="12">
        <v>319.41000000000003</v>
      </c>
      <c r="L60" s="12">
        <f>$K$1*Product[[#This Row],[Quantity]]</f>
        <v>750</v>
      </c>
      <c r="M60" s="12">
        <f>Product[[#This Row],[Sales]]/Product[[#This Row],[Quantity]]</f>
        <v>63.882000000000005</v>
      </c>
      <c r="N60" s="12">
        <v>5</v>
      </c>
      <c r="O60" s="12">
        <v>0.1</v>
      </c>
      <c r="P60" s="13">
        <v>7.0980000000000061</v>
      </c>
      <c r="Q60" s="13">
        <f>Product[[#This Row],[Profit]]-Product[[#This Row],[Discount]]</f>
        <v>6.9980000000000064</v>
      </c>
      <c r="R60" s="12" t="str" cm="1">
        <f t="array" ref="R60">_xlfn.IFS(Product[[#This Row],[New Sales]]&gt;=2000,"A",Product[[#This Row],[New Sales]]&gt;=1000,"B",Product[[#This Row],[New Sales]]&gt;=500,"C",Product[[#This Row],[New Sales]]&gt;=100,"D",Product[[#This Row],[New Sales]]&lt;100,"E")</f>
        <v>C</v>
      </c>
      <c r="S60" s="12"/>
    </row>
    <row r="61" spans="1:19">
      <c r="A61" s="12">
        <v>59</v>
      </c>
      <c r="B61" s="12" t="s">
        <v>149</v>
      </c>
      <c r="C61" s="12" t="s">
        <v>68</v>
      </c>
      <c r="D61" s="12" t="s">
        <v>185</v>
      </c>
      <c r="E61" s="12" t="s">
        <v>181</v>
      </c>
      <c r="F61" s="12" t="s">
        <v>133</v>
      </c>
      <c r="G61" s="12" t="s">
        <v>81</v>
      </c>
      <c r="H61" s="12" t="str">
        <f>VLOOKUP(Product[[#This Row],[Category]],Code!$C$2:$D$5,2,0)</f>
        <v>O-102</v>
      </c>
      <c r="I61" s="12" t="s">
        <v>106</v>
      </c>
      <c r="J61" s="12" t="s">
        <v>189</v>
      </c>
      <c r="K61" s="12">
        <v>14.56</v>
      </c>
      <c r="L61" s="12">
        <f>$K$1*Product[[#This Row],[Quantity]]</f>
        <v>300</v>
      </c>
      <c r="M61" s="12">
        <f>Product[[#This Row],[Sales]]/Product[[#This Row],[Quantity]]</f>
        <v>7.28</v>
      </c>
      <c r="N61" s="12">
        <v>2</v>
      </c>
      <c r="O61" s="12">
        <v>0</v>
      </c>
      <c r="P61" s="13">
        <v>6.9888000000000003</v>
      </c>
      <c r="Q61" s="13">
        <f>Product[[#This Row],[Profit]]-Product[[#This Row],[Discount]]</f>
        <v>6.9888000000000003</v>
      </c>
      <c r="R61" s="12" t="str" cm="1">
        <f t="array" ref="R61">_xlfn.IFS(Product[[#This Row],[New Sales]]&gt;=2000,"A",Product[[#This Row],[New Sales]]&gt;=1000,"B",Product[[#This Row],[New Sales]]&gt;=500,"C",Product[[#This Row],[New Sales]]&gt;=100,"D",Product[[#This Row],[New Sales]]&lt;100,"E")</f>
        <v>D</v>
      </c>
      <c r="S61" s="12"/>
    </row>
    <row r="62" spans="1:19">
      <c r="A62" s="12">
        <v>60</v>
      </c>
      <c r="B62" s="12" t="s">
        <v>149</v>
      </c>
      <c r="C62" s="12" t="s">
        <v>68</v>
      </c>
      <c r="D62" s="12" t="s">
        <v>185</v>
      </c>
      <c r="E62" s="12" t="s">
        <v>181</v>
      </c>
      <c r="F62" s="12" t="s">
        <v>133</v>
      </c>
      <c r="G62" s="12" t="s">
        <v>95</v>
      </c>
      <c r="H62" s="12" t="str">
        <f>VLOOKUP(Product[[#This Row],[Category]],Code!$C$2:$D$5,2,0)</f>
        <v>T-103</v>
      </c>
      <c r="I62" s="12" t="s">
        <v>137</v>
      </c>
      <c r="J62" s="12" t="s">
        <v>172</v>
      </c>
      <c r="K62" s="12">
        <v>30</v>
      </c>
      <c r="L62" s="12">
        <f>$K$1*Product[[#This Row],[Quantity]]</f>
        <v>300</v>
      </c>
      <c r="M62" s="12">
        <f>Product[[#This Row],[Sales]]/Product[[#This Row],[Quantity]]</f>
        <v>15</v>
      </c>
      <c r="N62" s="12">
        <v>2</v>
      </c>
      <c r="O62" s="12">
        <v>0</v>
      </c>
      <c r="P62" s="13">
        <v>3.3000000000000007</v>
      </c>
      <c r="Q62" s="13">
        <f>Product[[#This Row],[Profit]]-Product[[#This Row],[Discount]]</f>
        <v>3.3000000000000007</v>
      </c>
      <c r="R62" s="12" t="str" cm="1">
        <f t="array" ref="R62">_xlfn.IFS(Product[[#This Row],[New Sales]]&gt;=2000,"A",Product[[#This Row],[New Sales]]&gt;=1000,"B",Product[[#This Row],[New Sales]]&gt;=500,"C",Product[[#This Row],[New Sales]]&gt;=100,"D",Product[[#This Row],[New Sales]]&lt;100,"E")</f>
        <v>D</v>
      </c>
      <c r="S62" s="12"/>
    </row>
    <row r="63" spans="1:19">
      <c r="A63" s="12">
        <v>61</v>
      </c>
      <c r="B63" s="12" t="s">
        <v>149</v>
      </c>
      <c r="C63" s="12" t="s">
        <v>68</v>
      </c>
      <c r="D63" s="12" t="s">
        <v>185</v>
      </c>
      <c r="E63" s="12" t="s">
        <v>181</v>
      </c>
      <c r="F63" s="12" t="s">
        <v>133</v>
      </c>
      <c r="G63" s="12" t="s">
        <v>81</v>
      </c>
      <c r="H63" s="12" t="str">
        <f>VLOOKUP(Product[[#This Row],[Category]],Code!$C$2:$D$5,2,0)</f>
        <v>O-102</v>
      </c>
      <c r="I63" s="12" t="s">
        <v>98</v>
      </c>
      <c r="J63" s="12" t="s">
        <v>190</v>
      </c>
      <c r="K63" s="12">
        <v>48.480000000000004</v>
      </c>
      <c r="L63" s="12">
        <f>$K$1*Product[[#This Row],[Quantity]]</f>
        <v>600</v>
      </c>
      <c r="M63" s="12">
        <f>Product[[#This Row],[Sales]]/Product[[#This Row],[Quantity]]</f>
        <v>12.120000000000001</v>
      </c>
      <c r="N63" s="12">
        <v>4</v>
      </c>
      <c r="O63" s="12">
        <v>0.2</v>
      </c>
      <c r="P63" s="13">
        <v>16.361999999999998</v>
      </c>
      <c r="Q63" s="13">
        <f>Product[[#This Row],[Profit]]-Product[[#This Row],[Discount]]</f>
        <v>16.161999999999999</v>
      </c>
      <c r="R63" s="12" t="str" cm="1">
        <f t="array" ref="R63">_xlfn.IFS(Product[[#This Row],[New Sales]]&gt;=2000,"A",Product[[#This Row],[New Sales]]&gt;=1000,"B",Product[[#This Row],[New Sales]]&gt;=500,"C",Product[[#This Row],[New Sales]]&gt;=100,"D",Product[[#This Row],[New Sales]]&lt;100,"E")</f>
        <v>C</v>
      </c>
      <c r="S63" s="12"/>
    </row>
    <row r="64" spans="1:19">
      <c r="A64" s="12">
        <v>62</v>
      </c>
      <c r="B64" s="12" t="s">
        <v>149</v>
      </c>
      <c r="C64" s="12" t="s">
        <v>68</v>
      </c>
      <c r="D64" s="12" t="s">
        <v>185</v>
      </c>
      <c r="E64" s="12" t="s">
        <v>181</v>
      </c>
      <c r="F64" s="12" t="s">
        <v>133</v>
      </c>
      <c r="G64" s="12" t="s">
        <v>81</v>
      </c>
      <c r="H64" s="12" t="str">
        <f>VLOOKUP(Product[[#This Row],[Category]],Code!$C$2:$D$5,2,0)</f>
        <v>O-102</v>
      </c>
      <c r="I64" s="12" t="s">
        <v>93</v>
      </c>
      <c r="J64" s="12" t="s">
        <v>191</v>
      </c>
      <c r="K64" s="12">
        <v>1.68</v>
      </c>
      <c r="L64" s="12">
        <f>$K$1*Product[[#This Row],[Quantity]]</f>
        <v>150</v>
      </c>
      <c r="M64" s="12">
        <f>Product[[#This Row],[Sales]]/Product[[#This Row],[Quantity]]</f>
        <v>1.68</v>
      </c>
      <c r="N64" s="12">
        <v>1</v>
      </c>
      <c r="O64" s="12">
        <v>0</v>
      </c>
      <c r="P64" s="13">
        <v>0.84</v>
      </c>
      <c r="Q64" s="13">
        <f>Product[[#This Row],[Profit]]-Product[[#This Row],[Discount]]</f>
        <v>0.84</v>
      </c>
      <c r="R64" s="12" t="str" cm="1">
        <f t="array" ref="R64">_xlfn.IFS(Product[[#This Row],[New Sales]]&gt;=2000,"A",Product[[#This Row],[New Sales]]&gt;=1000,"B",Product[[#This Row],[New Sales]]&gt;=500,"C",Product[[#This Row],[New Sales]]&gt;=100,"D",Product[[#This Row],[New Sales]]&lt;100,"E")</f>
        <v>D</v>
      </c>
      <c r="S64" s="12"/>
    </row>
    <row r="65" spans="1:19">
      <c r="A65" s="12">
        <v>63</v>
      </c>
      <c r="B65" s="12" t="s">
        <v>84</v>
      </c>
      <c r="C65" s="12" t="s">
        <v>68</v>
      </c>
      <c r="D65" s="12" t="s">
        <v>78</v>
      </c>
      <c r="E65" s="12" t="s">
        <v>79</v>
      </c>
      <c r="F65" s="12" t="s">
        <v>80</v>
      </c>
      <c r="G65" s="12" t="s">
        <v>95</v>
      </c>
      <c r="H65" s="12" t="str">
        <f>VLOOKUP(Product[[#This Row],[Category]],Code!$C$2:$D$5,2,0)</f>
        <v>T-103</v>
      </c>
      <c r="I65" s="12" t="s">
        <v>137</v>
      </c>
      <c r="J65" s="12" t="s">
        <v>192</v>
      </c>
      <c r="K65" s="12">
        <v>13.98</v>
      </c>
      <c r="L65" s="12">
        <f>$K$1*Product[[#This Row],[Quantity]]</f>
        <v>300</v>
      </c>
      <c r="M65" s="12">
        <f>Product[[#This Row],[Sales]]/Product[[#This Row],[Quantity]]</f>
        <v>6.99</v>
      </c>
      <c r="N65" s="12">
        <v>2</v>
      </c>
      <c r="O65" s="12">
        <v>0</v>
      </c>
      <c r="P65" s="13">
        <v>6.1512000000000011</v>
      </c>
      <c r="Q65" s="13">
        <f>Product[[#This Row],[Profit]]-Product[[#This Row],[Discount]]</f>
        <v>6.1512000000000011</v>
      </c>
      <c r="R65" s="12" t="str" cm="1">
        <f t="array" ref="R65">_xlfn.IFS(Product[[#This Row],[New Sales]]&gt;=2000,"A",Product[[#This Row],[New Sales]]&gt;=1000,"B",Product[[#This Row],[New Sales]]&gt;=500,"C",Product[[#This Row],[New Sales]]&gt;=100,"D",Product[[#This Row],[New Sales]]&lt;100,"E")</f>
        <v>D</v>
      </c>
      <c r="S65" s="12"/>
    </row>
    <row r="66" spans="1:19">
      <c r="A66" s="12">
        <v>64</v>
      </c>
      <c r="B66" s="12" t="s">
        <v>84</v>
      </c>
      <c r="C66" s="12" t="s">
        <v>68</v>
      </c>
      <c r="D66" s="12" t="s">
        <v>78</v>
      </c>
      <c r="E66" s="12" t="s">
        <v>79</v>
      </c>
      <c r="F66" s="12" t="s">
        <v>80</v>
      </c>
      <c r="G66" s="12" t="s">
        <v>81</v>
      </c>
      <c r="H66" s="12" t="str">
        <f>VLOOKUP(Product[[#This Row],[Category]],Code!$C$2:$D$5,2,0)</f>
        <v>O-102</v>
      </c>
      <c r="I66" s="12" t="s">
        <v>98</v>
      </c>
      <c r="J66" s="12" t="s">
        <v>193</v>
      </c>
      <c r="K66" s="12">
        <v>25.824000000000002</v>
      </c>
      <c r="L66" s="12">
        <f>$K$1*Product[[#This Row],[Quantity]]</f>
        <v>900</v>
      </c>
      <c r="M66" s="12">
        <f>Product[[#This Row],[Sales]]/Product[[#This Row],[Quantity]]</f>
        <v>4.3040000000000003</v>
      </c>
      <c r="N66" s="12">
        <v>6</v>
      </c>
      <c r="O66" s="12">
        <v>0.2</v>
      </c>
      <c r="P66" s="13">
        <v>9.3612000000000002</v>
      </c>
      <c r="Q66" s="13">
        <f>Product[[#This Row],[Profit]]-Product[[#This Row],[Discount]]</f>
        <v>9.1612000000000009</v>
      </c>
      <c r="R66" s="12" t="str" cm="1">
        <f t="array" ref="R66">_xlfn.IFS(Product[[#This Row],[New Sales]]&gt;=2000,"A",Product[[#This Row],[New Sales]]&gt;=1000,"B",Product[[#This Row],[New Sales]]&gt;=500,"C",Product[[#This Row],[New Sales]]&gt;=100,"D",Product[[#This Row],[New Sales]]&lt;100,"E")</f>
        <v>C</v>
      </c>
      <c r="S66" s="12"/>
    </row>
    <row r="67" spans="1:19">
      <c r="A67" s="12">
        <v>65</v>
      </c>
      <c r="B67" s="12" t="s">
        <v>84</v>
      </c>
      <c r="C67" s="12" t="s">
        <v>68</v>
      </c>
      <c r="D67" s="12" t="s">
        <v>78</v>
      </c>
      <c r="E67" s="12" t="s">
        <v>79</v>
      </c>
      <c r="F67" s="12" t="s">
        <v>80</v>
      </c>
      <c r="G67" s="12" t="s">
        <v>81</v>
      </c>
      <c r="H67" s="12" t="str">
        <f>VLOOKUP(Product[[#This Row],[Category]],Code!$C$2:$D$5,2,0)</f>
        <v>O-102</v>
      </c>
      <c r="I67" s="12" t="s">
        <v>106</v>
      </c>
      <c r="J67" s="12" t="s">
        <v>194</v>
      </c>
      <c r="K67" s="12">
        <v>146.72999999999999</v>
      </c>
      <c r="L67" s="12">
        <f>$K$1*Product[[#This Row],[Quantity]]</f>
        <v>450</v>
      </c>
      <c r="M67" s="12">
        <f>Product[[#This Row],[Sales]]/Product[[#This Row],[Quantity]]</f>
        <v>48.91</v>
      </c>
      <c r="N67" s="12">
        <v>3</v>
      </c>
      <c r="O67" s="12">
        <v>0</v>
      </c>
      <c r="P67" s="13">
        <v>68.963099999999997</v>
      </c>
      <c r="Q67" s="13">
        <f>Product[[#This Row],[Profit]]-Product[[#This Row],[Discount]]</f>
        <v>68.963099999999997</v>
      </c>
      <c r="R67" s="12" t="str" cm="1">
        <f t="array" ref="R67">_xlfn.IFS(Product[[#This Row],[New Sales]]&gt;=2000,"A",Product[[#This Row],[New Sales]]&gt;=1000,"B",Product[[#This Row],[New Sales]]&gt;=500,"C",Product[[#This Row],[New Sales]]&gt;=100,"D",Product[[#This Row],[New Sales]]&lt;100,"E")</f>
        <v>D</v>
      </c>
      <c r="S67" s="12"/>
    </row>
    <row r="68" spans="1:19">
      <c r="A68" s="12">
        <v>66</v>
      </c>
      <c r="B68" s="12" t="s">
        <v>84</v>
      </c>
      <c r="C68" s="12" t="s">
        <v>68</v>
      </c>
      <c r="D68" s="12" t="s">
        <v>78</v>
      </c>
      <c r="E68" s="12" t="s">
        <v>79</v>
      </c>
      <c r="F68" s="12" t="s">
        <v>80</v>
      </c>
      <c r="G68" s="12" t="s">
        <v>72</v>
      </c>
      <c r="H68" s="12" t="str">
        <f>VLOOKUP(Product[[#This Row],[Category]],Code!$C$2:$D$5,2,0)</f>
        <v>F-101</v>
      </c>
      <c r="I68" s="12" t="s">
        <v>91</v>
      </c>
      <c r="J68" s="12" t="s">
        <v>195</v>
      </c>
      <c r="K68" s="12">
        <v>79.760000000000005</v>
      </c>
      <c r="L68" s="12">
        <f>$K$1*Product[[#This Row],[Quantity]]</f>
        <v>600</v>
      </c>
      <c r="M68" s="12">
        <f>Product[[#This Row],[Sales]]/Product[[#This Row],[Quantity]]</f>
        <v>19.940000000000001</v>
      </c>
      <c r="N68" s="12">
        <v>4</v>
      </c>
      <c r="O68" s="12">
        <v>0</v>
      </c>
      <c r="P68" s="13">
        <v>22.332800000000006</v>
      </c>
      <c r="Q68" s="13">
        <f>Product[[#This Row],[Profit]]-Product[[#This Row],[Discount]]</f>
        <v>22.332800000000006</v>
      </c>
      <c r="R68" s="12" t="str" cm="1">
        <f t="array" ref="R68">_xlfn.IFS(Product[[#This Row],[New Sales]]&gt;=2000,"A",Product[[#This Row],[New Sales]]&gt;=1000,"B",Product[[#This Row],[New Sales]]&gt;=500,"C",Product[[#This Row],[New Sales]]&gt;=100,"D",Product[[#This Row],[New Sales]]&lt;100,"E")</f>
        <v>C</v>
      </c>
      <c r="S68" s="12"/>
    </row>
    <row r="69" spans="1:19">
      <c r="A69" s="12">
        <v>67</v>
      </c>
      <c r="B69" s="12" t="s">
        <v>84</v>
      </c>
      <c r="C69" s="12" t="s">
        <v>111</v>
      </c>
      <c r="D69" s="12" t="s">
        <v>196</v>
      </c>
      <c r="E69" s="12" t="s">
        <v>158</v>
      </c>
      <c r="F69" s="12" t="s">
        <v>114</v>
      </c>
      <c r="G69" s="12" t="s">
        <v>72</v>
      </c>
      <c r="H69" s="12" t="str">
        <f>VLOOKUP(Product[[#This Row],[Category]],Code!$C$2:$D$5,2,0)</f>
        <v>F-101</v>
      </c>
      <c r="I69" s="12" t="s">
        <v>75</v>
      </c>
      <c r="J69" s="12" t="s">
        <v>197</v>
      </c>
      <c r="K69" s="12">
        <v>213.11499999999998</v>
      </c>
      <c r="L69" s="12">
        <f>$K$1*Product[[#This Row],[Quantity]]</f>
        <v>750</v>
      </c>
      <c r="M69" s="12">
        <f>Product[[#This Row],[Sales]]/Product[[#This Row],[Quantity]]</f>
        <v>42.622999999999998</v>
      </c>
      <c r="N69" s="12">
        <v>5</v>
      </c>
      <c r="O69" s="12">
        <v>0.3</v>
      </c>
      <c r="P69" s="13">
        <v>-15.222500000000011</v>
      </c>
      <c r="Q69" s="13">
        <f>Product[[#This Row],[Profit]]-Product[[#This Row],[Discount]]</f>
        <v>-15.522500000000012</v>
      </c>
      <c r="R69" s="12" t="str" cm="1">
        <f t="array" ref="R69">_xlfn.IFS(Product[[#This Row],[New Sales]]&gt;=2000,"A",Product[[#This Row],[New Sales]]&gt;=1000,"B",Product[[#This Row],[New Sales]]&gt;=500,"C",Product[[#This Row],[New Sales]]&gt;=100,"D",Product[[#This Row],[New Sales]]&lt;100,"E")</f>
        <v>C</v>
      </c>
      <c r="S69" s="12"/>
    </row>
    <row r="70" spans="1:19">
      <c r="A70" s="12">
        <v>68</v>
      </c>
      <c r="B70" s="12" t="s">
        <v>84</v>
      </c>
      <c r="C70" s="12" t="s">
        <v>77</v>
      </c>
      <c r="D70" s="12" t="s">
        <v>198</v>
      </c>
      <c r="E70" s="12" t="s">
        <v>199</v>
      </c>
      <c r="F70" s="12" t="s">
        <v>80</v>
      </c>
      <c r="G70" s="12" t="s">
        <v>81</v>
      </c>
      <c r="H70" s="12" t="str">
        <f>VLOOKUP(Product[[#This Row],[Category]],Code!$C$2:$D$5,2,0)</f>
        <v>O-102</v>
      </c>
      <c r="I70" s="12" t="s">
        <v>93</v>
      </c>
      <c r="J70" s="12" t="s">
        <v>200</v>
      </c>
      <c r="K70" s="12">
        <v>1113.0240000000001</v>
      </c>
      <c r="L70" s="12">
        <f>$K$1*Product[[#This Row],[Quantity]]</f>
        <v>1200</v>
      </c>
      <c r="M70" s="12">
        <f>Product[[#This Row],[Sales]]/Product[[#This Row],[Quantity]]</f>
        <v>139.12800000000001</v>
      </c>
      <c r="N70" s="12">
        <v>8</v>
      </c>
      <c r="O70" s="12">
        <v>0.2</v>
      </c>
      <c r="P70" s="13">
        <v>111.30239999999998</v>
      </c>
      <c r="Q70" s="13">
        <f>Product[[#This Row],[Profit]]-Product[[#This Row],[Discount]]</f>
        <v>111.10239999999997</v>
      </c>
      <c r="R70" s="12" t="str" cm="1">
        <f t="array" ref="R70">_xlfn.IFS(Product[[#This Row],[New Sales]]&gt;=2000,"A",Product[[#This Row],[New Sales]]&gt;=1000,"B",Product[[#This Row],[New Sales]]&gt;=500,"C",Product[[#This Row],[New Sales]]&gt;=100,"D",Product[[#This Row],[New Sales]]&lt;100,"E")</f>
        <v>B</v>
      </c>
      <c r="S70" s="12"/>
    </row>
    <row r="71" spans="1:19">
      <c r="A71" s="12">
        <v>69</v>
      </c>
      <c r="B71" s="12" t="s">
        <v>84</v>
      </c>
      <c r="C71" s="12" t="s">
        <v>77</v>
      </c>
      <c r="D71" s="12" t="s">
        <v>198</v>
      </c>
      <c r="E71" s="12" t="s">
        <v>199</v>
      </c>
      <c r="F71" s="12" t="s">
        <v>80</v>
      </c>
      <c r="G71" s="12" t="s">
        <v>95</v>
      </c>
      <c r="H71" s="12" t="str">
        <f>VLOOKUP(Product[[#This Row],[Category]],Code!$C$2:$D$5,2,0)</f>
        <v>T-103</v>
      </c>
      <c r="I71" s="12" t="s">
        <v>96</v>
      </c>
      <c r="J71" s="12" t="s">
        <v>201</v>
      </c>
      <c r="K71" s="12">
        <v>167.96800000000002</v>
      </c>
      <c r="L71" s="12">
        <f>$K$1*Product[[#This Row],[Quantity]]</f>
        <v>600</v>
      </c>
      <c r="M71" s="12">
        <f>Product[[#This Row],[Sales]]/Product[[#This Row],[Quantity]]</f>
        <v>41.992000000000004</v>
      </c>
      <c r="N71" s="12">
        <v>4</v>
      </c>
      <c r="O71" s="12">
        <v>0.2</v>
      </c>
      <c r="P71" s="13">
        <v>62.988</v>
      </c>
      <c r="Q71" s="13">
        <f>Product[[#This Row],[Profit]]-Product[[#This Row],[Discount]]</f>
        <v>62.787999999999997</v>
      </c>
      <c r="R71" s="12" t="str" cm="1">
        <f t="array" ref="R71">_xlfn.IFS(Product[[#This Row],[New Sales]]&gt;=2000,"A",Product[[#This Row],[New Sales]]&gt;=1000,"B",Product[[#This Row],[New Sales]]&gt;=500,"C",Product[[#This Row],[New Sales]]&gt;=100,"D",Product[[#This Row],[New Sales]]&lt;100,"E")</f>
        <v>C</v>
      </c>
      <c r="S71" s="12"/>
    </row>
    <row r="72" spans="1:19">
      <c r="A72" s="12">
        <v>70</v>
      </c>
      <c r="B72" s="12" t="s">
        <v>149</v>
      </c>
      <c r="C72" s="12" t="s">
        <v>68</v>
      </c>
      <c r="D72" s="12" t="s">
        <v>202</v>
      </c>
      <c r="E72" s="12" t="s">
        <v>203</v>
      </c>
      <c r="F72" s="12" t="s">
        <v>71</v>
      </c>
      <c r="G72" s="12" t="s">
        <v>81</v>
      </c>
      <c r="H72" s="12" t="str">
        <f>VLOOKUP(Product[[#This Row],[Category]],Code!$C$2:$D$5,2,0)</f>
        <v>O-102</v>
      </c>
      <c r="I72" s="12" t="s">
        <v>106</v>
      </c>
      <c r="J72" s="12" t="s">
        <v>204</v>
      </c>
      <c r="K72" s="12">
        <v>75.88</v>
      </c>
      <c r="L72" s="12">
        <f>$K$1*Product[[#This Row],[Quantity]]</f>
        <v>300</v>
      </c>
      <c r="M72" s="12">
        <f>Product[[#This Row],[Sales]]/Product[[#This Row],[Quantity]]</f>
        <v>37.94</v>
      </c>
      <c r="N72" s="12">
        <v>2</v>
      </c>
      <c r="O72" s="12">
        <v>0</v>
      </c>
      <c r="P72" s="13">
        <v>35.663599999999995</v>
      </c>
      <c r="Q72" s="13">
        <f>Product[[#This Row],[Profit]]-Product[[#This Row],[Discount]]</f>
        <v>35.663599999999995</v>
      </c>
      <c r="R72" s="12" t="str" cm="1">
        <f t="array" ref="R72">_xlfn.IFS(Product[[#This Row],[New Sales]]&gt;=2000,"A",Product[[#This Row],[New Sales]]&gt;=1000,"B",Product[[#This Row],[New Sales]]&gt;=500,"C",Product[[#This Row],[New Sales]]&gt;=100,"D",Product[[#This Row],[New Sales]]&lt;100,"E")</f>
        <v>D</v>
      </c>
      <c r="S72" s="12"/>
    </row>
    <row r="73" spans="1:19">
      <c r="A73" s="12">
        <v>71</v>
      </c>
      <c r="B73" s="12" t="s">
        <v>84</v>
      </c>
      <c r="C73" s="12" t="s">
        <v>68</v>
      </c>
      <c r="D73" s="12" t="s">
        <v>180</v>
      </c>
      <c r="E73" s="12" t="s">
        <v>181</v>
      </c>
      <c r="F73" s="12" t="s">
        <v>133</v>
      </c>
      <c r="G73" s="12" t="s">
        <v>81</v>
      </c>
      <c r="H73" s="12" t="str">
        <f>VLOOKUP(Product[[#This Row],[Category]],Code!$C$2:$D$5,2,0)</f>
        <v>O-102</v>
      </c>
      <c r="I73" s="12" t="s">
        <v>98</v>
      </c>
      <c r="J73" s="12" t="s">
        <v>205</v>
      </c>
      <c r="K73" s="12">
        <v>4.6159999999999997</v>
      </c>
      <c r="L73" s="12">
        <f>$K$1*Product[[#This Row],[Quantity]]</f>
        <v>150</v>
      </c>
      <c r="M73" s="12">
        <f>Product[[#This Row],[Sales]]/Product[[#This Row],[Quantity]]</f>
        <v>4.6159999999999997</v>
      </c>
      <c r="N73" s="12">
        <v>1</v>
      </c>
      <c r="O73" s="12">
        <v>0.2</v>
      </c>
      <c r="P73" s="13">
        <v>1.7309999999999999</v>
      </c>
      <c r="Q73" s="13">
        <f>Product[[#This Row],[Profit]]-Product[[#This Row],[Discount]]</f>
        <v>1.5309999999999999</v>
      </c>
      <c r="R73" s="12" t="str" cm="1">
        <f t="array" ref="R73">_xlfn.IFS(Product[[#This Row],[New Sales]]&gt;=2000,"A",Product[[#This Row],[New Sales]]&gt;=1000,"B",Product[[#This Row],[New Sales]]&gt;=500,"C",Product[[#This Row],[New Sales]]&gt;=100,"D",Product[[#This Row],[New Sales]]&lt;100,"E")</f>
        <v>D</v>
      </c>
      <c r="S73" s="12"/>
    </row>
    <row r="74" spans="1:19">
      <c r="A74" s="12">
        <v>72</v>
      </c>
      <c r="B74" s="12" t="s">
        <v>67</v>
      </c>
      <c r="C74" s="12" t="s">
        <v>68</v>
      </c>
      <c r="D74" s="12" t="s">
        <v>206</v>
      </c>
      <c r="E74" s="12" t="s">
        <v>168</v>
      </c>
      <c r="F74" s="12" t="s">
        <v>114</v>
      </c>
      <c r="G74" s="12" t="s">
        <v>81</v>
      </c>
      <c r="H74" s="12" t="str">
        <f>VLOOKUP(Product[[#This Row],[Category]],Code!$C$2:$D$5,2,0)</f>
        <v>O-102</v>
      </c>
      <c r="I74" s="12" t="s">
        <v>106</v>
      </c>
      <c r="J74" s="12" t="s">
        <v>207</v>
      </c>
      <c r="K74" s="12">
        <v>19.049999999999997</v>
      </c>
      <c r="L74" s="12">
        <f>$K$1*Product[[#This Row],[Quantity]]</f>
        <v>450</v>
      </c>
      <c r="M74" s="12">
        <f>Product[[#This Row],[Sales]]/Product[[#This Row],[Quantity]]</f>
        <v>6.3499999999999988</v>
      </c>
      <c r="N74" s="12">
        <v>3</v>
      </c>
      <c r="O74" s="12">
        <v>0</v>
      </c>
      <c r="P74" s="13">
        <v>8.7629999999999999</v>
      </c>
      <c r="Q74" s="13">
        <f>Product[[#This Row],[Profit]]-Product[[#This Row],[Discount]]</f>
        <v>8.7629999999999999</v>
      </c>
      <c r="R74" s="12" t="str" cm="1">
        <f t="array" ref="R74">_xlfn.IFS(Product[[#This Row],[New Sales]]&gt;=2000,"A",Product[[#This Row],[New Sales]]&gt;=1000,"B",Product[[#This Row],[New Sales]]&gt;=500,"C",Product[[#This Row],[New Sales]]&gt;=100,"D",Product[[#This Row],[New Sales]]&lt;100,"E")</f>
        <v>D</v>
      </c>
      <c r="S74" s="12"/>
    </row>
    <row r="75" spans="1:19">
      <c r="A75" s="12">
        <v>73</v>
      </c>
      <c r="B75" s="12" t="s">
        <v>84</v>
      </c>
      <c r="C75" s="12" t="s">
        <v>68</v>
      </c>
      <c r="D75" s="12" t="s">
        <v>208</v>
      </c>
      <c r="E75" s="12" t="s">
        <v>209</v>
      </c>
      <c r="F75" s="12" t="s">
        <v>71</v>
      </c>
      <c r="G75" s="12" t="s">
        <v>72</v>
      </c>
      <c r="H75" s="12" t="str">
        <f>VLOOKUP(Product[[#This Row],[Category]],Code!$C$2:$D$5,2,0)</f>
        <v>F-101</v>
      </c>
      <c r="I75" s="12" t="s">
        <v>75</v>
      </c>
      <c r="J75" s="12" t="s">
        <v>210</v>
      </c>
      <c r="K75" s="12">
        <v>831.93600000000015</v>
      </c>
      <c r="L75" s="12">
        <f>$K$1*Product[[#This Row],[Quantity]]</f>
        <v>1200</v>
      </c>
      <c r="M75" s="12">
        <f>Product[[#This Row],[Sales]]/Product[[#This Row],[Quantity]]</f>
        <v>103.99200000000002</v>
      </c>
      <c r="N75" s="12">
        <v>8</v>
      </c>
      <c r="O75" s="12">
        <v>0.2</v>
      </c>
      <c r="P75" s="13">
        <v>-114.39120000000003</v>
      </c>
      <c r="Q75" s="13">
        <f>Product[[#This Row],[Profit]]-Product[[#This Row],[Discount]]</f>
        <v>-114.59120000000003</v>
      </c>
      <c r="R75" s="12" t="str" cm="1">
        <f t="array" ref="R75">_xlfn.IFS(Product[[#This Row],[New Sales]]&gt;=2000,"A",Product[[#This Row],[New Sales]]&gt;=1000,"B",Product[[#This Row],[New Sales]]&gt;=500,"C",Product[[#This Row],[New Sales]]&gt;=100,"D",Product[[#This Row],[New Sales]]&lt;100,"E")</f>
        <v>B</v>
      </c>
      <c r="S75" s="12"/>
    </row>
    <row r="76" spans="1:19">
      <c r="A76" s="12">
        <v>74</v>
      </c>
      <c r="B76" s="12" t="s">
        <v>84</v>
      </c>
      <c r="C76" s="12" t="s">
        <v>68</v>
      </c>
      <c r="D76" s="12" t="s">
        <v>208</v>
      </c>
      <c r="E76" s="12" t="s">
        <v>209</v>
      </c>
      <c r="F76" s="12" t="s">
        <v>71</v>
      </c>
      <c r="G76" s="12" t="s">
        <v>72</v>
      </c>
      <c r="H76" s="12" t="str">
        <f>VLOOKUP(Product[[#This Row],[Category]],Code!$C$2:$D$5,2,0)</f>
        <v>F-101</v>
      </c>
      <c r="I76" s="12" t="s">
        <v>91</v>
      </c>
      <c r="J76" s="12" t="s">
        <v>211</v>
      </c>
      <c r="K76" s="12">
        <v>97.04</v>
      </c>
      <c r="L76" s="12">
        <f>$K$1*Product[[#This Row],[Quantity]]</f>
        <v>300</v>
      </c>
      <c r="M76" s="12">
        <f>Product[[#This Row],[Sales]]/Product[[#This Row],[Quantity]]</f>
        <v>48.52</v>
      </c>
      <c r="N76" s="12">
        <v>2</v>
      </c>
      <c r="O76" s="12">
        <v>0.2</v>
      </c>
      <c r="P76" s="13">
        <v>1.2129999999999974</v>
      </c>
      <c r="Q76" s="13">
        <f>Product[[#This Row],[Profit]]-Product[[#This Row],[Discount]]</f>
        <v>1.0129999999999975</v>
      </c>
      <c r="R76" s="12" t="str" cm="1">
        <f t="array" ref="R76">_xlfn.IFS(Product[[#This Row],[New Sales]]&gt;=2000,"A",Product[[#This Row],[New Sales]]&gt;=1000,"B",Product[[#This Row],[New Sales]]&gt;=500,"C",Product[[#This Row],[New Sales]]&gt;=100,"D",Product[[#This Row],[New Sales]]&lt;100,"E")</f>
        <v>D</v>
      </c>
      <c r="S76" s="12"/>
    </row>
    <row r="77" spans="1:19">
      <c r="A77" s="12">
        <v>75</v>
      </c>
      <c r="B77" s="12" t="s">
        <v>84</v>
      </c>
      <c r="C77" s="12" t="s">
        <v>68</v>
      </c>
      <c r="D77" s="12" t="s">
        <v>208</v>
      </c>
      <c r="E77" s="12" t="s">
        <v>209</v>
      </c>
      <c r="F77" s="12" t="s">
        <v>71</v>
      </c>
      <c r="G77" s="12" t="s">
        <v>81</v>
      </c>
      <c r="H77" s="12" t="str">
        <f>VLOOKUP(Product[[#This Row],[Category]],Code!$C$2:$D$5,2,0)</f>
        <v>O-102</v>
      </c>
      <c r="I77" s="12" t="s">
        <v>89</v>
      </c>
      <c r="J77" s="12" t="s">
        <v>212</v>
      </c>
      <c r="K77" s="12">
        <v>72.784000000000006</v>
      </c>
      <c r="L77" s="12">
        <f>$K$1*Product[[#This Row],[Quantity]]</f>
        <v>150</v>
      </c>
      <c r="M77" s="12">
        <f>Product[[#This Row],[Sales]]/Product[[#This Row],[Quantity]]</f>
        <v>72.784000000000006</v>
      </c>
      <c r="N77" s="12">
        <v>1</v>
      </c>
      <c r="O77" s="12">
        <v>0.2</v>
      </c>
      <c r="P77" s="13">
        <v>-18.196000000000002</v>
      </c>
      <c r="Q77" s="13">
        <f>Product[[#This Row],[Profit]]-Product[[#This Row],[Discount]]</f>
        <v>-18.396000000000001</v>
      </c>
      <c r="R77" s="12" t="str" cm="1">
        <f t="array" ref="R77">_xlfn.IFS(Product[[#This Row],[New Sales]]&gt;=2000,"A",Product[[#This Row],[New Sales]]&gt;=1000,"B",Product[[#This Row],[New Sales]]&gt;=500,"C",Product[[#This Row],[New Sales]]&gt;=100,"D",Product[[#This Row],[New Sales]]&lt;100,"E")</f>
        <v>D</v>
      </c>
      <c r="S77" s="12"/>
    </row>
    <row r="78" spans="1:19">
      <c r="A78" s="12">
        <v>76</v>
      </c>
      <c r="B78" s="12" t="s">
        <v>149</v>
      </c>
      <c r="C78" s="12" t="s">
        <v>77</v>
      </c>
      <c r="D78" s="12" t="s">
        <v>147</v>
      </c>
      <c r="E78" s="12" t="s">
        <v>113</v>
      </c>
      <c r="F78" s="12" t="s">
        <v>114</v>
      </c>
      <c r="G78" s="12" t="s">
        <v>81</v>
      </c>
      <c r="H78" s="12" t="str">
        <f>VLOOKUP(Product[[#This Row],[Category]],Code!$C$2:$D$5,2,0)</f>
        <v>O-102</v>
      </c>
      <c r="I78" s="12" t="s">
        <v>98</v>
      </c>
      <c r="J78" s="12" t="s">
        <v>213</v>
      </c>
      <c r="K78" s="12">
        <v>1.2479999999999998</v>
      </c>
      <c r="L78" s="12">
        <f>$K$1*Product[[#This Row],[Quantity]]</f>
        <v>450</v>
      </c>
      <c r="M78" s="12">
        <f>Product[[#This Row],[Sales]]/Product[[#This Row],[Quantity]]</f>
        <v>0.41599999999999993</v>
      </c>
      <c r="N78" s="12">
        <v>3</v>
      </c>
      <c r="O78" s="12">
        <v>0.8</v>
      </c>
      <c r="P78" s="13">
        <v>-1.9344000000000006</v>
      </c>
      <c r="Q78" s="13">
        <f>Product[[#This Row],[Profit]]-Product[[#This Row],[Discount]]</f>
        <v>-2.7344000000000008</v>
      </c>
      <c r="R78" s="12" t="str" cm="1">
        <f t="array" ref="R78">_xlfn.IFS(Product[[#This Row],[New Sales]]&gt;=2000,"A",Product[[#This Row],[New Sales]]&gt;=1000,"B",Product[[#This Row],[New Sales]]&gt;=500,"C",Product[[#This Row],[New Sales]]&gt;=100,"D",Product[[#This Row],[New Sales]]&lt;100,"E")</f>
        <v>D</v>
      </c>
      <c r="S78" s="12"/>
    </row>
    <row r="79" spans="1:19">
      <c r="A79" s="12">
        <v>77</v>
      </c>
      <c r="B79" s="12" t="s">
        <v>149</v>
      </c>
      <c r="C79" s="12" t="s">
        <v>77</v>
      </c>
      <c r="D79" s="12" t="s">
        <v>147</v>
      </c>
      <c r="E79" s="12" t="s">
        <v>113</v>
      </c>
      <c r="F79" s="12" t="s">
        <v>114</v>
      </c>
      <c r="G79" s="12" t="s">
        <v>72</v>
      </c>
      <c r="H79" s="12" t="str">
        <f>VLOOKUP(Product[[#This Row],[Category]],Code!$C$2:$D$5,2,0)</f>
        <v>F-101</v>
      </c>
      <c r="I79" s="12" t="s">
        <v>91</v>
      </c>
      <c r="J79" s="12" t="s">
        <v>214</v>
      </c>
      <c r="K79" s="12">
        <v>9.7080000000000002</v>
      </c>
      <c r="L79" s="12">
        <f>$K$1*Product[[#This Row],[Quantity]]</f>
        <v>450</v>
      </c>
      <c r="M79" s="12">
        <f>Product[[#This Row],[Sales]]/Product[[#This Row],[Quantity]]</f>
        <v>3.2360000000000002</v>
      </c>
      <c r="N79" s="12">
        <v>3</v>
      </c>
      <c r="O79" s="12">
        <v>0.6</v>
      </c>
      <c r="P79" s="13">
        <v>-5.8248000000000015</v>
      </c>
      <c r="Q79" s="13">
        <f>Product[[#This Row],[Profit]]-Product[[#This Row],[Discount]]</f>
        <v>-6.4248000000000012</v>
      </c>
      <c r="R79" s="12" t="str" cm="1">
        <f t="array" ref="R79">_xlfn.IFS(Product[[#This Row],[New Sales]]&gt;=2000,"A",Product[[#This Row],[New Sales]]&gt;=1000,"B",Product[[#This Row],[New Sales]]&gt;=500,"C",Product[[#This Row],[New Sales]]&gt;=100,"D",Product[[#This Row],[New Sales]]&lt;100,"E")</f>
        <v>D</v>
      </c>
      <c r="S79" s="12"/>
    </row>
    <row r="80" spans="1:19">
      <c r="A80" s="12">
        <v>78</v>
      </c>
      <c r="B80" s="12" t="s">
        <v>149</v>
      </c>
      <c r="C80" s="12" t="s">
        <v>77</v>
      </c>
      <c r="D80" s="12" t="s">
        <v>147</v>
      </c>
      <c r="E80" s="12" t="s">
        <v>113</v>
      </c>
      <c r="F80" s="12" t="s">
        <v>114</v>
      </c>
      <c r="G80" s="12" t="s">
        <v>81</v>
      </c>
      <c r="H80" s="12" t="str">
        <f>VLOOKUP(Product[[#This Row],[Category]],Code!$C$2:$D$5,2,0)</f>
        <v>O-102</v>
      </c>
      <c r="I80" s="12" t="s">
        <v>89</v>
      </c>
      <c r="J80" s="12" t="s">
        <v>215</v>
      </c>
      <c r="K80" s="12">
        <v>27.240000000000002</v>
      </c>
      <c r="L80" s="12">
        <f>$K$1*Product[[#This Row],[Quantity]]</f>
        <v>450</v>
      </c>
      <c r="M80" s="12">
        <f>Product[[#This Row],[Sales]]/Product[[#This Row],[Quantity]]</f>
        <v>9.08</v>
      </c>
      <c r="N80" s="12">
        <v>3</v>
      </c>
      <c r="O80" s="12">
        <v>0.2</v>
      </c>
      <c r="P80" s="13">
        <v>2.724000000000002</v>
      </c>
      <c r="Q80" s="13">
        <f>Product[[#This Row],[Profit]]-Product[[#This Row],[Discount]]</f>
        <v>2.5240000000000018</v>
      </c>
      <c r="R80" s="12" t="str" cm="1">
        <f t="array" ref="R80">_xlfn.IFS(Product[[#This Row],[New Sales]]&gt;=2000,"A",Product[[#This Row],[New Sales]]&gt;=1000,"B",Product[[#This Row],[New Sales]]&gt;=500,"C",Product[[#This Row],[New Sales]]&gt;=100,"D",Product[[#This Row],[New Sales]]&lt;100,"E")</f>
        <v>D</v>
      </c>
      <c r="S80" s="12"/>
    </row>
    <row r="81" spans="1:19">
      <c r="A81" s="12">
        <v>79</v>
      </c>
      <c r="B81" s="12" t="s">
        <v>67</v>
      </c>
      <c r="C81" s="12" t="s">
        <v>68</v>
      </c>
      <c r="D81" s="12" t="s">
        <v>147</v>
      </c>
      <c r="E81" s="12" t="s">
        <v>113</v>
      </c>
      <c r="F81" s="12" t="s">
        <v>114</v>
      </c>
      <c r="G81" s="12" t="s">
        <v>72</v>
      </c>
      <c r="H81" s="12" t="str">
        <f>VLOOKUP(Product[[#This Row],[Category]],Code!$C$2:$D$5,2,0)</f>
        <v>F-101</v>
      </c>
      <c r="I81" s="12" t="s">
        <v>91</v>
      </c>
      <c r="J81" s="12" t="s">
        <v>216</v>
      </c>
      <c r="K81" s="12">
        <v>19.3</v>
      </c>
      <c r="L81" s="12">
        <f>$K$1*Product[[#This Row],[Quantity]]</f>
        <v>750</v>
      </c>
      <c r="M81" s="12">
        <f>Product[[#This Row],[Sales]]/Product[[#This Row],[Quantity]]</f>
        <v>3.8600000000000003</v>
      </c>
      <c r="N81" s="12">
        <v>5</v>
      </c>
      <c r="O81" s="12">
        <v>0.6</v>
      </c>
      <c r="P81" s="13">
        <v>-14.475000000000001</v>
      </c>
      <c r="Q81" s="13">
        <f>Product[[#This Row],[Profit]]-Product[[#This Row],[Discount]]</f>
        <v>-15.075000000000001</v>
      </c>
      <c r="R81" s="12" t="str" cm="1">
        <f t="array" ref="R81">_xlfn.IFS(Product[[#This Row],[New Sales]]&gt;=2000,"A",Product[[#This Row],[New Sales]]&gt;=1000,"B",Product[[#This Row],[New Sales]]&gt;=500,"C",Product[[#This Row],[New Sales]]&gt;=100,"D",Product[[#This Row],[New Sales]]&lt;100,"E")</f>
        <v>C</v>
      </c>
      <c r="S81" s="12"/>
    </row>
    <row r="82" spans="1:19">
      <c r="A82" s="12">
        <v>80</v>
      </c>
      <c r="B82" s="12" t="s">
        <v>149</v>
      </c>
      <c r="C82" s="12" t="s">
        <v>77</v>
      </c>
      <c r="D82" s="12" t="s">
        <v>217</v>
      </c>
      <c r="E82" s="12" t="s">
        <v>218</v>
      </c>
      <c r="F82" s="12" t="s">
        <v>71</v>
      </c>
      <c r="G82" s="12" t="s">
        <v>81</v>
      </c>
      <c r="H82" s="12" t="str">
        <f>VLOOKUP(Product[[#This Row],[Category]],Code!$C$2:$D$5,2,0)</f>
        <v>O-102</v>
      </c>
      <c r="I82" s="12" t="s">
        <v>100</v>
      </c>
      <c r="J82" s="12" t="s">
        <v>219</v>
      </c>
      <c r="K82" s="12">
        <v>208.16</v>
      </c>
      <c r="L82" s="12">
        <f>$K$1*Product[[#This Row],[Quantity]]</f>
        <v>150</v>
      </c>
      <c r="M82" s="12">
        <f>Product[[#This Row],[Sales]]/Product[[#This Row],[Quantity]]</f>
        <v>208.16</v>
      </c>
      <c r="N82" s="12">
        <v>1</v>
      </c>
      <c r="O82" s="12">
        <v>0</v>
      </c>
      <c r="P82" s="13">
        <v>56.20320000000001</v>
      </c>
      <c r="Q82" s="13">
        <f>Product[[#This Row],[Profit]]-Product[[#This Row],[Discount]]</f>
        <v>56.20320000000001</v>
      </c>
      <c r="R82" s="12" t="str" cm="1">
        <f t="array" ref="R82">_xlfn.IFS(Product[[#This Row],[New Sales]]&gt;=2000,"A",Product[[#This Row],[New Sales]]&gt;=1000,"B",Product[[#This Row],[New Sales]]&gt;=500,"C",Product[[#This Row],[New Sales]]&gt;=100,"D",Product[[#This Row],[New Sales]]&lt;100,"E")</f>
        <v>D</v>
      </c>
      <c r="S82" s="12"/>
    </row>
    <row r="83" spans="1:19">
      <c r="A83" s="12">
        <v>81</v>
      </c>
      <c r="B83" s="12" t="s">
        <v>149</v>
      </c>
      <c r="C83" s="12" t="s">
        <v>77</v>
      </c>
      <c r="D83" s="12" t="s">
        <v>217</v>
      </c>
      <c r="E83" s="12" t="s">
        <v>218</v>
      </c>
      <c r="F83" s="12" t="s">
        <v>71</v>
      </c>
      <c r="G83" s="12" t="s">
        <v>81</v>
      </c>
      <c r="H83" s="12" t="str">
        <f>VLOOKUP(Product[[#This Row],[Category]],Code!$C$2:$D$5,2,0)</f>
        <v>O-102</v>
      </c>
      <c r="I83" s="12" t="s">
        <v>98</v>
      </c>
      <c r="J83" s="12" t="s">
        <v>220</v>
      </c>
      <c r="K83" s="12">
        <v>16.740000000000002</v>
      </c>
      <c r="L83" s="12">
        <f>$K$1*Product[[#This Row],[Quantity]]</f>
        <v>450</v>
      </c>
      <c r="M83" s="12">
        <f>Product[[#This Row],[Sales]]/Product[[#This Row],[Quantity]]</f>
        <v>5.580000000000001</v>
      </c>
      <c r="N83" s="12">
        <v>3</v>
      </c>
      <c r="O83" s="12">
        <v>0</v>
      </c>
      <c r="P83" s="13">
        <v>8.0351999999999997</v>
      </c>
      <c r="Q83" s="13">
        <f>Product[[#This Row],[Profit]]-Product[[#This Row],[Discount]]</f>
        <v>8.0351999999999997</v>
      </c>
      <c r="R83" s="12" t="str" cm="1">
        <f t="array" ref="R83">_xlfn.IFS(Product[[#This Row],[New Sales]]&gt;=2000,"A",Product[[#This Row],[New Sales]]&gt;=1000,"B",Product[[#This Row],[New Sales]]&gt;=500,"C",Product[[#This Row],[New Sales]]&gt;=100,"D",Product[[#This Row],[New Sales]]&lt;100,"E")</f>
        <v>D</v>
      </c>
      <c r="S83" s="12"/>
    </row>
    <row r="84" spans="1:19">
      <c r="A84" s="12">
        <v>82</v>
      </c>
      <c r="B84" s="12" t="s">
        <v>84</v>
      </c>
      <c r="C84" s="12" t="s">
        <v>68</v>
      </c>
      <c r="D84" s="12" t="s">
        <v>123</v>
      </c>
      <c r="E84" s="12" t="s">
        <v>79</v>
      </c>
      <c r="F84" s="12" t="s">
        <v>80</v>
      </c>
      <c r="G84" s="12" t="s">
        <v>81</v>
      </c>
      <c r="H84" s="12" t="str">
        <f>VLOOKUP(Product[[#This Row],[Category]],Code!$C$2:$D$5,2,0)</f>
        <v>O-102</v>
      </c>
      <c r="I84" s="12" t="s">
        <v>93</v>
      </c>
      <c r="J84" s="12" t="s">
        <v>221</v>
      </c>
      <c r="K84" s="12">
        <v>14.9</v>
      </c>
      <c r="L84" s="12">
        <f>$K$1*Product[[#This Row],[Quantity]]</f>
        <v>750</v>
      </c>
      <c r="M84" s="12">
        <f>Product[[#This Row],[Sales]]/Product[[#This Row],[Quantity]]</f>
        <v>2.98</v>
      </c>
      <c r="N84" s="12">
        <v>5</v>
      </c>
      <c r="O84" s="12">
        <v>0</v>
      </c>
      <c r="P84" s="13">
        <v>4.1720000000000006</v>
      </c>
      <c r="Q84" s="13">
        <f>Product[[#This Row],[Profit]]-Product[[#This Row],[Discount]]</f>
        <v>4.1720000000000006</v>
      </c>
      <c r="R84" s="12" t="str" cm="1">
        <f t="array" ref="R84">_xlfn.IFS(Product[[#This Row],[New Sales]]&gt;=2000,"A",Product[[#This Row],[New Sales]]&gt;=1000,"B",Product[[#This Row],[New Sales]]&gt;=500,"C",Product[[#This Row],[New Sales]]&gt;=100,"D",Product[[#This Row],[New Sales]]&lt;100,"E")</f>
        <v>C</v>
      </c>
      <c r="S84" s="12"/>
    </row>
    <row r="85" spans="1:19">
      <c r="A85" s="12">
        <v>83</v>
      </c>
      <c r="B85" s="12" t="s">
        <v>84</v>
      </c>
      <c r="C85" s="12" t="s">
        <v>68</v>
      </c>
      <c r="D85" s="12" t="s">
        <v>123</v>
      </c>
      <c r="E85" s="12" t="s">
        <v>79</v>
      </c>
      <c r="F85" s="12" t="s">
        <v>80</v>
      </c>
      <c r="G85" s="12" t="s">
        <v>81</v>
      </c>
      <c r="H85" s="12" t="str">
        <f>VLOOKUP(Product[[#This Row],[Category]],Code!$C$2:$D$5,2,0)</f>
        <v>O-102</v>
      </c>
      <c r="I85" s="12" t="s">
        <v>89</v>
      </c>
      <c r="J85" s="12" t="s">
        <v>222</v>
      </c>
      <c r="K85" s="12">
        <v>21.39</v>
      </c>
      <c r="L85" s="12">
        <f>$K$1*Product[[#This Row],[Quantity]]</f>
        <v>150</v>
      </c>
      <c r="M85" s="12">
        <f>Product[[#This Row],[Sales]]/Product[[#This Row],[Quantity]]</f>
        <v>21.39</v>
      </c>
      <c r="N85" s="12">
        <v>1</v>
      </c>
      <c r="O85" s="12">
        <v>0</v>
      </c>
      <c r="P85" s="13">
        <v>6.2030999999999992</v>
      </c>
      <c r="Q85" s="13">
        <f>Product[[#This Row],[Profit]]-Product[[#This Row],[Discount]]</f>
        <v>6.2030999999999992</v>
      </c>
      <c r="R85" s="12" t="str" cm="1">
        <f t="array" ref="R85">_xlfn.IFS(Product[[#This Row],[New Sales]]&gt;=2000,"A",Product[[#This Row],[New Sales]]&gt;=1000,"B",Product[[#This Row],[New Sales]]&gt;=500,"C",Product[[#This Row],[New Sales]]&gt;=100,"D",Product[[#This Row],[New Sales]]&lt;100,"E")</f>
        <v>D</v>
      </c>
      <c r="S85" s="12"/>
    </row>
    <row r="86" spans="1:19">
      <c r="A86" s="12">
        <v>84</v>
      </c>
      <c r="B86" s="12" t="s">
        <v>84</v>
      </c>
      <c r="C86" s="12" t="s">
        <v>77</v>
      </c>
      <c r="D86" s="12" t="s">
        <v>223</v>
      </c>
      <c r="E86" s="12" t="s">
        <v>105</v>
      </c>
      <c r="F86" s="12" t="s">
        <v>71</v>
      </c>
      <c r="G86" s="12" t="s">
        <v>81</v>
      </c>
      <c r="H86" s="12" t="str">
        <f>VLOOKUP(Product[[#This Row],[Category]],Code!$C$2:$D$5,2,0)</f>
        <v>O-102</v>
      </c>
      <c r="I86" s="12" t="s">
        <v>142</v>
      </c>
      <c r="J86" s="12" t="s">
        <v>224</v>
      </c>
      <c r="K86" s="12">
        <v>200.98400000000004</v>
      </c>
      <c r="L86" s="12">
        <f>$K$1*Product[[#This Row],[Quantity]]</f>
        <v>1050</v>
      </c>
      <c r="M86" s="12">
        <f>Product[[#This Row],[Sales]]/Product[[#This Row],[Quantity]]</f>
        <v>28.712000000000007</v>
      </c>
      <c r="N86" s="12">
        <v>7</v>
      </c>
      <c r="O86" s="12">
        <v>0.2</v>
      </c>
      <c r="P86" s="13">
        <v>62.807499999999976</v>
      </c>
      <c r="Q86" s="13">
        <f>Product[[#This Row],[Profit]]-Product[[#This Row],[Discount]]</f>
        <v>62.607499999999973</v>
      </c>
      <c r="R86" s="12" t="str" cm="1">
        <f t="array" ref="R86">_xlfn.IFS(Product[[#This Row],[New Sales]]&gt;=2000,"A",Product[[#This Row],[New Sales]]&gt;=1000,"B",Product[[#This Row],[New Sales]]&gt;=500,"C",Product[[#This Row],[New Sales]]&gt;=100,"D",Product[[#This Row],[New Sales]]&lt;100,"E")</f>
        <v>B</v>
      </c>
      <c r="S86" s="12"/>
    </row>
    <row r="87" spans="1:19">
      <c r="A87" s="12">
        <v>85</v>
      </c>
      <c r="B87" s="12" t="s">
        <v>149</v>
      </c>
      <c r="C87" s="12" t="s">
        <v>111</v>
      </c>
      <c r="D87" s="12" t="s">
        <v>196</v>
      </c>
      <c r="E87" s="12" t="s">
        <v>158</v>
      </c>
      <c r="F87" s="12" t="s">
        <v>114</v>
      </c>
      <c r="G87" s="12" t="s">
        <v>81</v>
      </c>
      <c r="H87" s="12" t="str">
        <f>VLOOKUP(Product[[#This Row],[Category]],Code!$C$2:$D$5,2,0)</f>
        <v>O-102</v>
      </c>
      <c r="I87" s="12" t="s">
        <v>89</v>
      </c>
      <c r="J87" s="12" t="s">
        <v>225</v>
      </c>
      <c r="K87" s="12">
        <v>230.376</v>
      </c>
      <c r="L87" s="12">
        <f>$K$1*Product[[#This Row],[Quantity]]</f>
        <v>450</v>
      </c>
      <c r="M87" s="12">
        <f>Product[[#This Row],[Sales]]/Product[[#This Row],[Quantity]]</f>
        <v>76.792000000000002</v>
      </c>
      <c r="N87" s="12">
        <v>3</v>
      </c>
      <c r="O87" s="12">
        <v>0.2</v>
      </c>
      <c r="P87" s="13">
        <v>-48.954900000000002</v>
      </c>
      <c r="Q87" s="13">
        <f>Product[[#This Row],[Profit]]-Product[[#This Row],[Discount]]</f>
        <v>-49.154900000000005</v>
      </c>
      <c r="R87" s="12" t="str" cm="1">
        <f t="array" ref="R87">_xlfn.IFS(Product[[#This Row],[New Sales]]&gt;=2000,"A",Product[[#This Row],[New Sales]]&gt;=1000,"B",Product[[#This Row],[New Sales]]&gt;=500,"C",Product[[#This Row],[New Sales]]&gt;=100,"D",Product[[#This Row],[New Sales]]&lt;100,"E")</f>
        <v>D</v>
      </c>
      <c r="S87" s="12"/>
    </row>
    <row r="88" spans="1:19">
      <c r="A88" s="12">
        <v>86</v>
      </c>
      <c r="B88" s="12" t="s">
        <v>67</v>
      </c>
      <c r="C88" s="12" t="s">
        <v>68</v>
      </c>
      <c r="D88" s="12" t="s">
        <v>226</v>
      </c>
      <c r="E88" s="12" t="s">
        <v>227</v>
      </c>
      <c r="F88" s="12" t="s">
        <v>71</v>
      </c>
      <c r="G88" s="12" t="s">
        <v>72</v>
      </c>
      <c r="H88" s="12" t="str">
        <f>VLOOKUP(Product[[#This Row],[Category]],Code!$C$2:$D$5,2,0)</f>
        <v>F-101</v>
      </c>
      <c r="I88" s="12" t="s">
        <v>75</v>
      </c>
      <c r="J88" s="12" t="s">
        <v>228</v>
      </c>
      <c r="K88" s="12">
        <v>301.95999999999998</v>
      </c>
      <c r="L88" s="12">
        <f>$K$1*Product[[#This Row],[Quantity]]</f>
        <v>300</v>
      </c>
      <c r="M88" s="12">
        <f>Product[[#This Row],[Sales]]/Product[[#This Row],[Quantity]]</f>
        <v>150.97999999999999</v>
      </c>
      <c r="N88" s="12">
        <v>2</v>
      </c>
      <c r="O88" s="12">
        <v>0</v>
      </c>
      <c r="P88" s="13">
        <v>33.215599999999995</v>
      </c>
      <c r="Q88" s="13">
        <f>Product[[#This Row],[Profit]]-Product[[#This Row],[Discount]]</f>
        <v>33.215599999999995</v>
      </c>
      <c r="R88" s="12" t="str" cm="1">
        <f t="array" ref="R88">_xlfn.IFS(Product[[#This Row],[New Sales]]&gt;=2000,"A",Product[[#This Row],[New Sales]]&gt;=1000,"B",Product[[#This Row],[New Sales]]&gt;=500,"C",Product[[#This Row],[New Sales]]&gt;=100,"D",Product[[#This Row],[New Sales]]&lt;100,"E")</f>
        <v>D</v>
      </c>
      <c r="S88" s="12"/>
    </row>
    <row r="89" spans="1:19">
      <c r="A89" s="12">
        <v>87</v>
      </c>
      <c r="B89" s="12" t="s">
        <v>84</v>
      </c>
      <c r="C89" s="12" t="s">
        <v>68</v>
      </c>
      <c r="D89" s="12" t="s">
        <v>229</v>
      </c>
      <c r="E89" s="12" t="s">
        <v>164</v>
      </c>
      <c r="F89" s="12" t="s">
        <v>114</v>
      </c>
      <c r="G89" s="12" t="s">
        <v>95</v>
      </c>
      <c r="H89" s="12" t="str">
        <f>VLOOKUP(Product[[#This Row],[Category]],Code!$C$2:$D$5,2,0)</f>
        <v>T-103</v>
      </c>
      <c r="I89" s="12" t="s">
        <v>137</v>
      </c>
      <c r="J89" s="12" t="s">
        <v>230</v>
      </c>
      <c r="K89" s="12">
        <v>19.989999999999998</v>
      </c>
      <c r="L89" s="12">
        <f>$K$1*Product[[#This Row],[Quantity]]</f>
        <v>150</v>
      </c>
      <c r="M89" s="12">
        <f>Product[[#This Row],[Sales]]/Product[[#This Row],[Quantity]]</f>
        <v>19.989999999999998</v>
      </c>
      <c r="N89" s="12">
        <v>1</v>
      </c>
      <c r="O89" s="12">
        <v>0</v>
      </c>
      <c r="P89" s="13">
        <v>6.796599999999998</v>
      </c>
      <c r="Q89" s="13">
        <f>Product[[#This Row],[Profit]]-Product[[#This Row],[Discount]]</f>
        <v>6.796599999999998</v>
      </c>
      <c r="R89" s="12" t="str" cm="1">
        <f t="array" ref="R89">_xlfn.IFS(Product[[#This Row],[New Sales]]&gt;=2000,"A",Product[[#This Row],[New Sales]]&gt;=1000,"B",Product[[#This Row],[New Sales]]&gt;=500,"C",Product[[#This Row],[New Sales]]&gt;=100,"D",Product[[#This Row],[New Sales]]&lt;100,"E")</f>
        <v>D</v>
      </c>
      <c r="S89" s="12"/>
    </row>
    <row r="90" spans="1:19">
      <c r="A90" s="12">
        <v>88</v>
      </c>
      <c r="B90" s="12" t="s">
        <v>84</v>
      </c>
      <c r="C90" s="12" t="s">
        <v>68</v>
      </c>
      <c r="D90" s="12" t="s">
        <v>229</v>
      </c>
      <c r="E90" s="12" t="s">
        <v>164</v>
      </c>
      <c r="F90" s="12" t="s">
        <v>114</v>
      </c>
      <c r="G90" s="12" t="s">
        <v>81</v>
      </c>
      <c r="H90" s="12" t="str">
        <f>VLOOKUP(Product[[#This Row],[Category]],Code!$C$2:$D$5,2,0)</f>
        <v>O-102</v>
      </c>
      <c r="I90" s="12" t="s">
        <v>82</v>
      </c>
      <c r="J90" s="12" t="s">
        <v>231</v>
      </c>
      <c r="K90" s="12">
        <v>6.16</v>
      </c>
      <c r="L90" s="12">
        <f>$K$1*Product[[#This Row],[Quantity]]</f>
        <v>300</v>
      </c>
      <c r="M90" s="12">
        <f>Product[[#This Row],[Sales]]/Product[[#This Row],[Quantity]]</f>
        <v>3.08</v>
      </c>
      <c r="N90" s="12">
        <v>2</v>
      </c>
      <c r="O90" s="12">
        <v>0</v>
      </c>
      <c r="P90" s="13">
        <v>2.9567999999999999</v>
      </c>
      <c r="Q90" s="13">
        <f>Product[[#This Row],[Profit]]-Product[[#This Row],[Discount]]</f>
        <v>2.9567999999999999</v>
      </c>
      <c r="R90" s="12" t="str" cm="1">
        <f t="array" ref="R90">_xlfn.IFS(Product[[#This Row],[New Sales]]&gt;=2000,"A",Product[[#This Row],[New Sales]]&gt;=1000,"B",Product[[#This Row],[New Sales]]&gt;=500,"C",Product[[#This Row],[New Sales]]&gt;=100,"D",Product[[#This Row],[New Sales]]&lt;100,"E")</f>
        <v>D</v>
      </c>
      <c r="S90" s="12"/>
    </row>
    <row r="91" spans="1:19">
      <c r="A91" s="12">
        <v>89</v>
      </c>
      <c r="B91" s="12" t="s">
        <v>67</v>
      </c>
      <c r="C91" s="12" t="s">
        <v>111</v>
      </c>
      <c r="D91" s="12" t="s">
        <v>147</v>
      </c>
      <c r="E91" s="12" t="s">
        <v>113</v>
      </c>
      <c r="F91" s="12" t="s">
        <v>114</v>
      </c>
      <c r="G91" s="12" t="s">
        <v>81</v>
      </c>
      <c r="H91" s="12" t="str">
        <f>VLOOKUP(Product[[#This Row],[Category]],Code!$C$2:$D$5,2,0)</f>
        <v>O-102</v>
      </c>
      <c r="I91" s="12" t="s">
        <v>89</v>
      </c>
      <c r="J91" s="12" t="s">
        <v>232</v>
      </c>
      <c r="K91" s="12">
        <v>158.36800000000002</v>
      </c>
      <c r="L91" s="12">
        <f>$K$1*Product[[#This Row],[Quantity]]</f>
        <v>1050</v>
      </c>
      <c r="M91" s="12">
        <f>Product[[#This Row],[Sales]]/Product[[#This Row],[Quantity]]</f>
        <v>22.624000000000002</v>
      </c>
      <c r="N91" s="12">
        <v>7</v>
      </c>
      <c r="O91" s="12">
        <v>0.2</v>
      </c>
      <c r="P91" s="13">
        <v>13.857199999999999</v>
      </c>
      <c r="Q91" s="13">
        <f>Product[[#This Row],[Profit]]-Product[[#This Row],[Discount]]</f>
        <v>13.6572</v>
      </c>
      <c r="R91" s="12" t="str" cm="1">
        <f t="array" ref="R91">_xlfn.IFS(Product[[#This Row],[New Sales]]&gt;=2000,"A",Product[[#This Row],[New Sales]]&gt;=1000,"B",Product[[#This Row],[New Sales]]&gt;=500,"C",Product[[#This Row],[New Sales]]&gt;=100,"D",Product[[#This Row],[New Sales]]&lt;100,"E")</f>
        <v>B</v>
      </c>
      <c r="S91" s="12"/>
    </row>
    <row r="92" spans="1:19">
      <c r="A92" s="12">
        <v>90</v>
      </c>
      <c r="B92" s="12" t="s">
        <v>84</v>
      </c>
      <c r="C92" s="12" t="s">
        <v>77</v>
      </c>
      <c r="D92" s="12" t="s">
        <v>78</v>
      </c>
      <c r="E92" s="12" t="s">
        <v>79</v>
      </c>
      <c r="F92" s="12" t="s">
        <v>80</v>
      </c>
      <c r="G92" s="12" t="s">
        <v>81</v>
      </c>
      <c r="H92" s="12" t="str">
        <f>VLOOKUP(Product[[#This Row],[Category]],Code!$C$2:$D$5,2,0)</f>
        <v>O-102</v>
      </c>
      <c r="I92" s="12" t="s">
        <v>93</v>
      </c>
      <c r="J92" s="12" t="s">
        <v>233</v>
      </c>
      <c r="K92" s="12">
        <v>20.100000000000001</v>
      </c>
      <c r="L92" s="12">
        <f>$K$1*Product[[#This Row],[Quantity]]</f>
        <v>450</v>
      </c>
      <c r="M92" s="12">
        <f>Product[[#This Row],[Sales]]/Product[[#This Row],[Quantity]]</f>
        <v>6.7</v>
      </c>
      <c r="N92" s="12">
        <v>3</v>
      </c>
      <c r="O92" s="12">
        <v>0</v>
      </c>
      <c r="P92" s="13">
        <v>6.6329999999999982</v>
      </c>
      <c r="Q92" s="13">
        <f>Product[[#This Row],[Profit]]-Product[[#This Row],[Discount]]</f>
        <v>6.6329999999999982</v>
      </c>
      <c r="R92" s="12" t="str" cm="1">
        <f t="array" ref="R92">_xlfn.IFS(Product[[#This Row],[New Sales]]&gt;=2000,"A",Product[[#This Row],[New Sales]]&gt;=1000,"B",Product[[#This Row],[New Sales]]&gt;=500,"C",Product[[#This Row],[New Sales]]&gt;=100,"D",Product[[#This Row],[New Sales]]&lt;100,"E")</f>
        <v>D</v>
      </c>
      <c r="S92" s="12"/>
    </row>
    <row r="93" spans="1:19">
      <c r="A93" s="12">
        <v>91</v>
      </c>
      <c r="B93" s="12" t="s">
        <v>84</v>
      </c>
      <c r="C93" s="12" t="s">
        <v>77</v>
      </c>
      <c r="D93" s="12" t="s">
        <v>78</v>
      </c>
      <c r="E93" s="12" t="s">
        <v>79</v>
      </c>
      <c r="F93" s="12" t="s">
        <v>80</v>
      </c>
      <c r="G93" s="12" t="s">
        <v>95</v>
      </c>
      <c r="H93" s="12" t="str">
        <f>VLOOKUP(Product[[#This Row],[Category]],Code!$C$2:$D$5,2,0)</f>
        <v>T-103</v>
      </c>
      <c r="I93" s="12" t="s">
        <v>96</v>
      </c>
      <c r="J93" s="12" t="s">
        <v>159</v>
      </c>
      <c r="K93" s="12">
        <v>73.584000000000003</v>
      </c>
      <c r="L93" s="12">
        <f>$K$1*Product[[#This Row],[Quantity]]</f>
        <v>300</v>
      </c>
      <c r="M93" s="12">
        <f>Product[[#This Row],[Sales]]/Product[[#This Row],[Quantity]]</f>
        <v>36.792000000000002</v>
      </c>
      <c r="N93" s="12">
        <v>2</v>
      </c>
      <c r="O93" s="12">
        <v>0.2</v>
      </c>
      <c r="P93" s="13">
        <v>8.2781999999999982</v>
      </c>
      <c r="Q93" s="13">
        <f>Product[[#This Row],[Profit]]-Product[[#This Row],[Discount]]</f>
        <v>8.0781999999999989</v>
      </c>
      <c r="R93" s="12" t="str" cm="1">
        <f t="array" ref="R93">_xlfn.IFS(Product[[#This Row],[New Sales]]&gt;=2000,"A",Product[[#This Row],[New Sales]]&gt;=1000,"B",Product[[#This Row],[New Sales]]&gt;=500,"C",Product[[#This Row],[New Sales]]&gt;=100,"D",Product[[#This Row],[New Sales]]&lt;100,"E")</f>
        <v>D</v>
      </c>
      <c r="S93" s="12"/>
    </row>
    <row r="94" spans="1:19">
      <c r="A94" s="12">
        <v>92</v>
      </c>
      <c r="B94" s="12" t="s">
        <v>84</v>
      </c>
      <c r="C94" s="12" t="s">
        <v>77</v>
      </c>
      <c r="D94" s="12" t="s">
        <v>78</v>
      </c>
      <c r="E94" s="12" t="s">
        <v>79</v>
      </c>
      <c r="F94" s="12" t="s">
        <v>80</v>
      </c>
      <c r="G94" s="12" t="s">
        <v>81</v>
      </c>
      <c r="H94" s="12" t="str">
        <f>VLOOKUP(Product[[#This Row],[Category]],Code!$C$2:$D$5,2,0)</f>
        <v>O-102</v>
      </c>
      <c r="I94" s="12" t="s">
        <v>106</v>
      </c>
      <c r="J94" s="12" t="s">
        <v>234</v>
      </c>
      <c r="K94" s="12">
        <v>6.48</v>
      </c>
      <c r="L94" s="12">
        <f>$K$1*Product[[#This Row],[Quantity]]</f>
        <v>150</v>
      </c>
      <c r="M94" s="12">
        <f>Product[[#This Row],[Sales]]/Product[[#This Row],[Quantity]]</f>
        <v>6.48</v>
      </c>
      <c r="N94" s="12">
        <v>1</v>
      </c>
      <c r="O94" s="12">
        <v>0</v>
      </c>
      <c r="P94" s="13">
        <v>3.1104000000000003</v>
      </c>
      <c r="Q94" s="13">
        <f>Product[[#This Row],[Profit]]-Product[[#This Row],[Discount]]</f>
        <v>3.1104000000000003</v>
      </c>
      <c r="R94" s="12" t="str" cm="1">
        <f t="array" ref="R94">_xlfn.IFS(Product[[#This Row],[New Sales]]&gt;=2000,"A",Product[[#This Row],[New Sales]]&gt;=1000,"B",Product[[#This Row],[New Sales]]&gt;=500,"C",Product[[#This Row],[New Sales]]&gt;=100,"D",Product[[#This Row],[New Sales]]&lt;100,"E")</f>
        <v>D</v>
      </c>
      <c r="S94" s="12"/>
    </row>
    <row r="95" spans="1:19">
      <c r="A95" s="12">
        <v>93</v>
      </c>
      <c r="B95" s="12" t="s">
        <v>67</v>
      </c>
      <c r="C95" s="12" t="s">
        <v>68</v>
      </c>
      <c r="D95" s="12" t="s">
        <v>235</v>
      </c>
      <c r="E95" s="12" t="s">
        <v>164</v>
      </c>
      <c r="F95" s="12" t="s">
        <v>114</v>
      </c>
      <c r="G95" s="12" t="s">
        <v>81</v>
      </c>
      <c r="H95" s="12" t="str">
        <f>VLOOKUP(Product[[#This Row],[Category]],Code!$C$2:$D$5,2,0)</f>
        <v>O-102</v>
      </c>
      <c r="I95" s="12" t="s">
        <v>106</v>
      </c>
      <c r="J95" s="12" t="s">
        <v>236</v>
      </c>
      <c r="K95" s="12">
        <v>12.96</v>
      </c>
      <c r="L95" s="12">
        <f>$K$1*Product[[#This Row],[Quantity]]</f>
        <v>300</v>
      </c>
      <c r="M95" s="12">
        <f>Product[[#This Row],[Sales]]/Product[[#This Row],[Quantity]]</f>
        <v>6.48</v>
      </c>
      <c r="N95" s="12">
        <v>2</v>
      </c>
      <c r="O95" s="12">
        <v>0</v>
      </c>
      <c r="P95" s="13">
        <v>6.2208000000000006</v>
      </c>
      <c r="Q95" s="13">
        <f>Product[[#This Row],[Profit]]-Product[[#This Row],[Discount]]</f>
        <v>6.2208000000000006</v>
      </c>
      <c r="R95" s="12" t="str" cm="1">
        <f t="array" ref="R95">_xlfn.IFS(Product[[#This Row],[New Sales]]&gt;=2000,"A",Product[[#This Row],[New Sales]]&gt;=1000,"B",Product[[#This Row],[New Sales]]&gt;=500,"C",Product[[#This Row],[New Sales]]&gt;=100,"D",Product[[#This Row],[New Sales]]&lt;100,"E")</f>
        <v>D</v>
      </c>
      <c r="S95" s="12"/>
    </row>
    <row r="96" spans="1:19">
      <c r="A96" s="12">
        <v>94</v>
      </c>
      <c r="B96" s="12" t="s">
        <v>67</v>
      </c>
      <c r="C96" s="12" t="s">
        <v>68</v>
      </c>
      <c r="D96" s="12" t="s">
        <v>235</v>
      </c>
      <c r="E96" s="12" t="s">
        <v>164</v>
      </c>
      <c r="F96" s="12" t="s">
        <v>114</v>
      </c>
      <c r="G96" s="12" t="s">
        <v>72</v>
      </c>
      <c r="H96" s="12" t="str">
        <f>VLOOKUP(Product[[#This Row],[Category]],Code!$C$2:$D$5,2,0)</f>
        <v>F-101</v>
      </c>
      <c r="I96" s="12" t="s">
        <v>91</v>
      </c>
      <c r="J96" s="12" t="s">
        <v>237</v>
      </c>
      <c r="K96" s="12">
        <v>53.34</v>
      </c>
      <c r="L96" s="12">
        <f>$K$1*Product[[#This Row],[Quantity]]</f>
        <v>450</v>
      </c>
      <c r="M96" s="12">
        <f>Product[[#This Row],[Sales]]/Product[[#This Row],[Quantity]]</f>
        <v>17.78</v>
      </c>
      <c r="N96" s="12">
        <v>3</v>
      </c>
      <c r="O96" s="12">
        <v>0</v>
      </c>
      <c r="P96" s="13">
        <v>16.535399999999996</v>
      </c>
      <c r="Q96" s="13">
        <f>Product[[#This Row],[Profit]]-Product[[#This Row],[Discount]]</f>
        <v>16.535399999999996</v>
      </c>
      <c r="R96" s="12" t="str" cm="1">
        <f t="array" ref="R96">_xlfn.IFS(Product[[#This Row],[New Sales]]&gt;=2000,"A",Product[[#This Row],[New Sales]]&gt;=1000,"B",Product[[#This Row],[New Sales]]&gt;=500,"C",Product[[#This Row],[New Sales]]&gt;=100,"D",Product[[#This Row],[New Sales]]&lt;100,"E")</f>
        <v>D</v>
      </c>
      <c r="S96" s="12"/>
    </row>
    <row r="97" spans="1:19">
      <c r="A97" s="12">
        <v>95</v>
      </c>
      <c r="B97" s="12" t="s">
        <v>67</v>
      </c>
      <c r="C97" s="12" t="s">
        <v>68</v>
      </c>
      <c r="D97" s="12" t="s">
        <v>235</v>
      </c>
      <c r="E97" s="12" t="s">
        <v>164</v>
      </c>
      <c r="F97" s="12" t="s">
        <v>114</v>
      </c>
      <c r="G97" s="12" t="s">
        <v>81</v>
      </c>
      <c r="H97" s="12" t="str">
        <f>VLOOKUP(Product[[#This Row],[Category]],Code!$C$2:$D$5,2,0)</f>
        <v>O-102</v>
      </c>
      <c r="I97" s="12" t="s">
        <v>98</v>
      </c>
      <c r="J97" s="12" t="s">
        <v>238</v>
      </c>
      <c r="K97" s="12">
        <v>32.96</v>
      </c>
      <c r="L97" s="12">
        <f>$K$1*Product[[#This Row],[Quantity]]</f>
        <v>300</v>
      </c>
      <c r="M97" s="12">
        <f>Product[[#This Row],[Sales]]/Product[[#This Row],[Quantity]]</f>
        <v>16.48</v>
      </c>
      <c r="N97" s="12">
        <v>2</v>
      </c>
      <c r="O97" s="12">
        <v>0</v>
      </c>
      <c r="P97" s="13">
        <v>16.150400000000001</v>
      </c>
      <c r="Q97" s="13">
        <f>Product[[#This Row],[Profit]]-Product[[#This Row],[Discount]]</f>
        <v>16.150400000000001</v>
      </c>
      <c r="R97" s="12" t="str" cm="1">
        <f t="array" ref="R97">_xlfn.IFS(Product[[#This Row],[New Sales]]&gt;=2000,"A",Product[[#This Row],[New Sales]]&gt;=1000,"B",Product[[#This Row],[New Sales]]&gt;=500,"C",Product[[#This Row],[New Sales]]&gt;=100,"D",Product[[#This Row],[New Sales]]&lt;100,"E")</f>
        <v>D</v>
      </c>
      <c r="S97" s="12"/>
    </row>
    <row r="98" spans="1:19">
      <c r="A98" s="12">
        <v>96</v>
      </c>
      <c r="B98" s="12" t="s">
        <v>84</v>
      </c>
      <c r="C98" s="12" t="s">
        <v>111</v>
      </c>
      <c r="D98" s="12" t="s">
        <v>239</v>
      </c>
      <c r="E98" s="12" t="s">
        <v>240</v>
      </c>
      <c r="F98" s="12" t="s">
        <v>80</v>
      </c>
      <c r="G98" s="12" t="s">
        <v>81</v>
      </c>
      <c r="H98" s="12" t="str">
        <f>VLOOKUP(Product[[#This Row],[Category]],Code!$C$2:$D$5,2,0)</f>
        <v>O-102</v>
      </c>
      <c r="I98" s="12" t="s">
        <v>98</v>
      </c>
      <c r="J98" s="12" t="s">
        <v>241</v>
      </c>
      <c r="K98" s="12">
        <v>5.6820000000000013</v>
      </c>
      <c r="L98" s="12">
        <f>$K$1*Product[[#This Row],[Quantity]]</f>
        <v>150</v>
      </c>
      <c r="M98" s="12">
        <f>Product[[#This Row],[Sales]]/Product[[#This Row],[Quantity]]</f>
        <v>5.6820000000000013</v>
      </c>
      <c r="N98" s="12">
        <v>1</v>
      </c>
      <c r="O98" s="12">
        <v>0.7</v>
      </c>
      <c r="P98" s="13">
        <v>-3.7880000000000003</v>
      </c>
      <c r="Q98" s="13">
        <f>Product[[#This Row],[Profit]]-Product[[#This Row],[Discount]]</f>
        <v>-4.4880000000000004</v>
      </c>
      <c r="R98" s="12" t="str" cm="1">
        <f t="array" ref="R98">_xlfn.IFS(Product[[#This Row],[New Sales]]&gt;=2000,"A",Product[[#This Row],[New Sales]]&gt;=1000,"B",Product[[#This Row],[New Sales]]&gt;=500,"C",Product[[#This Row],[New Sales]]&gt;=100,"D",Product[[#This Row],[New Sales]]&lt;100,"E")</f>
        <v>D</v>
      </c>
      <c r="S98" s="12"/>
    </row>
    <row r="99" spans="1:19">
      <c r="A99" s="12">
        <v>97</v>
      </c>
      <c r="B99" s="12" t="s">
        <v>67</v>
      </c>
      <c r="C99" s="12" t="s">
        <v>111</v>
      </c>
      <c r="D99" s="12" t="s">
        <v>180</v>
      </c>
      <c r="E99" s="12" t="s">
        <v>181</v>
      </c>
      <c r="F99" s="12" t="s">
        <v>133</v>
      </c>
      <c r="G99" s="12" t="s">
        <v>72</v>
      </c>
      <c r="H99" s="12" t="str">
        <f>VLOOKUP(Product[[#This Row],[Category]],Code!$C$2:$D$5,2,0)</f>
        <v>F-101</v>
      </c>
      <c r="I99" s="12" t="s">
        <v>91</v>
      </c>
      <c r="J99" s="12" t="s">
        <v>242</v>
      </c>
      <c r="K99" s="12">
        <v>96.53</v>
      </c>
      <c r="L99" s="12">
        <f>$K$1*Product[[#This Row],[Quantity]]</f>
        <v>1050</v>
      </c>
      <c r="M99" s="12">
        <f>Product[[#This Row],[Sales]]/Product[[#This Row],[Quantity]]</f>
        <v>13.790000000000001</v>
      </c>
      <c r="N99" s="12">
        <v>7</v>
      </c>
      <c r="O99" s="12">
        <v>0</v>
      </c>
      <c r="P99" s="13">
        <v>40.5426</v>
      </c>
      <c r="Q99" s="13">
        <f>Product[[#This Row],[Profit]]-Product[[#This Row],[Discount]]</f>
        <v>40.5426</v>
      </c>
      <c r="R99" s="12" t="str" cm="1">
        <f t="array" ref="R99">_xlfn.IFS(Product[[#This Row],[New Sales]]&gt;=2000,"A",Product[[#This Row],[New Sales]]&gt;=1000,"B",Product[[#This Row],[New Sales]]&gt;=500,"C",Product[[#This Row],[New Sales]]&gt;=100,"D",Product[[#This Row],[New Sales]]&lt;100,"E")</f>
        <v>B</v>
      </c>
      <c r="S99" s="12"/>
    </row>
    <row r="100" spans="1:19">
      <c r="A100" s="12">
        <v>98</v>
      </c>
      <c r="B100" s="12" t="s">
        <v>149</v>
      </c>
      <c r="C100" s="12" t="s">
        <v>68</v>
      </c>
      <c r="D100" s="12" t="s">
        <v>123</v>
      </c>
      <c r="E100" s="12" t="s">
        <v>79</v>
      </c>
      <c r="F100" s="12" t="s">
        <v>80</v>
      </c>
      <c r="G100" s="12" t="s">
        <v>81</v>
      </c>
      <c r="H100" s="12" t="str">
        <f>VLOOKUP(Product[[#This Row],[Category]],Code!$C$2:$D$5,2,0)</f>
        <v>O-102</v>
      </c>
      <c r="I100" s="12" t="s">
        <v>98</v>
      </c>
      <c r="J100" s="12" t="s">
        <v>243</v>
      </c>
      <c r="K100" s="12">
        <v>51.311999999999998</v>
      </c>
      <c r="L100" s="12">
        <f>$K$1*Product[[#This Row],[Quantity]]</f>
        <v>450</v>
      </c>
      <c r="M100" s="12">
        <f>Product[[#This Row],[Sales]]/Product[[#This Row],[Quantity]]</f>
        <v>17.103999999999999</v>
      </c>
      <c r="N100" s="12">
        <v>3</v>
      </c>
      <c r="O100" s="12">
        <v>0.2</v>
      </c>
      <c r="P100" s="13">
        <v>17.959199999999999</v>
      </c>
      <c r="Q100" s="13">
        <f>Product[[#This Row],[Profit]]-Product[[#This Row],[Discount]]</f>
        <v>17.7592</v>
      </c>
      <c r="R100" s="12" t="str" cm="1">
        <f t="array" ref="R100">_xlfn.IFS(Product[[#This Row],[New Sales]]&gt;=2000,"A",Product[[#This Row],[New Sales]]&gt;=1000,"B",Product[[#This Row],[New Sales]]&gt;=500,"C",Product[[#This Row],[New Sales]]&gt;=100,"D",Product[[#This Row],[New Sales]]&lt;100,"E")</f>
        <v>D</v>
      </c>
      <c r="S100" s="12"/>
    </row>
    <row r="101" spans="1:19">
      <c r="A101" s="12">
        <v>99</v>
      </c>
      <c r="B101" s="12" t="s">
        <v>84</v>
      </c>
      <c r="C101" s="12" t="s">
        <v>77</v>
      </c>
      <c r="D101" s="12" t="s">
        <v>244</v>
      </c>
      <c r="E101" s="12" t="s">
        <v>164</v>
      </c>
      <c r="F101" s="12" t="s">
        <v>114</v>
      </c>
      <c r="G101" s="12" t="s">
        <v>81</v>
      </c>
      <c r="H101" s="12" t="str">
        <f>VLOOKUP(Product[[#This Row],[Category]],Code!$C$2:$D$5,2,0)</f>
        <v>O-102</v>
      </c>
      <c r="I101" s="12" t="s">
        <v>100</v>
      </c>
      <c r="J101" s="12" t="s">
        <v>245</v>
      </c>
      <c r="K101" s="12">
        <v>77.88</v>
      </c>
      <c r="L101" s="12">
        <f>$K$1*Product[[#This Row],[Quantity]]</f>
        <v>900</v>
      </c>
      <c r="M101" s="12">
        <f>Product[[#This Row],[Sales]]/Product[[#This Row],[Quantity]]</f>
        <v>12.979999999999999</v>
      </c>
      <c r="N101" s="12">
        <v>6</v>
      </c>
      <c r="O101" s="12">
        <v>0</v>
      </c>
      <c r="P101" s="13">
        <v>22.585199999999993</v>
      </c>
      <c r="Q101" s="13">
        <f>Product[[#This Row],[Profit]]-Product[[#This Row],[Discount]]</f>
        <v>22.585199999999993</v>
      </c>
      <c r="R101" s="12" t="str" cm="1">
        <f t="array" ref="R101">_xlfn.IFS(Product[[#This Row],[New Sales]]&gt;=2000,"A",Product[[#This Row],[New Sales]]&gt;=1000,"B",Product[[#This Row],[New Sales]]&gt;=500,"C",Product[[#This Row],[New Sales]]&gt;=100,"D",Product[[#This Row],[New Sales]]&lt;100,"E")</f>
        <v>C</v>
      </c>
      <c r="S101" s="12"/>
    </row>
    <row r="102" spans="1:19">
      <c r="A102" s="12">
        <v>100</v>
      </c>
      <c r="B102" s="12" t="s">
        <v>84</v>
      </c>
      <c r="C102" s="12" t="s">
        <v>111</v>
      </c>
      <c r="D102" s="12" t="s">
        <v>196</v>
      </c>
      <c r="E102" s="12" t="s">
        <v>158</v>
      </c>
      <c r="F102" s="12" t="s">
        <v>114</v>
      </c>
      <c r="G102" s="12" t="s">
        <v>81</v>
      </c>
      <c r="H102" s="12" t="str">
        <f>VLOOKUP(Product[[#This Row],[Category]],Code!$C$2:$D$5,2,0)</f>
        <v>O-102</v>
      </c>
      <c r="I102" s="12" t="s">
        <v>106</v>
      </c>
      <c r="J102" s="12" t="s">
        <v>246</v>
      </c>
      <c r="K102" s="12">
        <v>64.623999999999995</v>
      </c>
      <c r="L102" s="12">
        <f>$K$1*Product[[#This Row],[Quantity]]</f>
        <v>1050</v>
      </c>
      <c r="M102" s="12">
        <f>Product[[#This Row],[Sales]]/Product[[#This Row],[Quantity]]</f>
        <v>9.2319999999999993</v>
      </c>
      <c r="N102" s="12">
        <v>7</v>
      </c>
      <c r="O102" s="12">
        <v>0.2</v>
      </c>
      <c r="P102" s="13">
        <v>22.618399999999994</v>
      </c>
      <c r="Q102" s="13">
        <f>Product[[#This Row],[Profit]]-Product[[#This Row],[Discount]]</f>
        <v>22.418399999999995</v>
      </c>
      <c r="R102" s="12" t="str" cm="1">
        <f t="array" ref="R102">_xlfn.IFS(Product[[#This Row],[New Sales]]&gt;=2000,"A",Product[[#This Row],[New Sales]]&gt;=1000,"B",Product[[#This Row],[New Sales]]&gt;=500,"C",Product[[#This Row],[New Sales]]&gt;=100,"D",Product[[#This Row],[New Sales]]&lt;100,"E")</f>
        <v>B</v>
      </c>
      <c r="S102" s="12"/>
    </row>
    <row r="103" spans="1:19">
      <c r="A103" s="12">
        <v>101</v>
      </c>
      <c r="B103" s="12" t="s">
        <v>84</v>
      </c>
      <c r="C103" s="12" t="s">
        <v>111</v>
      </c>
      <c r="D103" s="12" t="s">
        <v>196</v>
      </c>
      <c r="E103" s="12" t="s">
        <v>158</v>
      </c>
      <c r="F103" s="12" t="s">
        <v>114</v>
      </c>
      <c r="G103" s="12" t="s">
        <v>95</v>
      </c>
      <c r="H103" s="12" t="str">
        <f>VLOOKUP(Product[[#This Row],[Category]],Code!$C$2:$D$5,2,0)</f>
        <v>T-103</v>
      </c>
      <c r="I103" s="12" t="s">
        <v>137</v>
      </c>
      <c r="J103" s="12" t="s">
        <v>247</v>
      </c>
      <c r="K103" s="12">
        <v>95.976000000000013</v>
      </c>
      <c r="L103" s="12">
        <f>$K$1*Product[[#This Row],[Quantity]]</f>
        <v>450</v>
      </c>
      <c r="M103" s="12">
        <f>Product[[#This Row],[Sales]]/Product[[#This Row],[Quantity]]</f>
        <v>31.992000000000004</v>
      </c>
      <c r="N103" s="12">
        <v>3</v>
      </c>
      <c r="O103" s="12">
        <v>0.2</v>
      </c>
      <c r="P103" s="13">
        <v>-10.797300000000011</v>
      </c>
      <c r="Q103" s="13">
        <f>Product[[#This Row],[Profit]]-Product[[#This Row],[Discount]]</f>
        <v>-10.99730000000001</v>
      </c>
      <c r="R103" s="12" t="str" cm="1">
        <f t="array" ref="R103">_xlfn.IFS(Product[[#This Row],[New Sales]]&gt;=2000,"A",Product[[#This Row],[New Sales]]&gt;=1000,"B",Product[[#This Row],[New Sales]]&gt;=500,"C",Product[[#This Row],[New Sales]]&gt;=100,"D",Product[[#This Row],[New Sales]]&lt;100,"E")</f>
        <v>D</v>
      </c>
      <c r="S103" s="12"/>
    </row>
    <row r="104" spans="1:19">
      <c r="A104" s="12">
        <v>102</v>
      </c>
      <c r="B104" s="12" t="s">
        <v>84</v>
      </c>
      <c r="C104" s="12" t="s">
        <v>111</v>
      </c>
      <c r="D104" s="12" t="s">
        <v>196</v>
      </c>
      <c r="E104" s="12" t="s">
        <v>158</v>
      </c>
      <c r="F104" s="12" t="s">
        <v>114</v>
      </c>
      <c r="G104" s="12" t="s">
        <v>81</v>
      </c>
      <c r="H104" s="12" t="str">
        <f>VLOOKUP(Product[[#This Row],[Category]],Code!$C$2:$D$5,2,0)</f>
        <v>O-102</v>
      </c>
      <c r="I104" s="12" t="s">
        <v>98</v>
      </c>
      <c r="J104" s="12" t="s">
        <v>248</v>
      </c>
      <c r="K104" s="12">
        <v>1.7879999999999996</v>
      </c>
      <c r="L104" s="12">
        <f>$K$1*Product[[#This Row],[Quantity]]</f>
        <v>450</v>
      </c>
      <c r="M104" s="12">
        <f>Product[[#This Row],[Sales]]/Product[[#This Row],[Quantity]]</f>
        <v>0.59599999999999986</v>
      </c>
      <c r="N104" s="12">
        <v>3</v>
      </c>
      <c r="O104" s="12">
        <v>0.8</v>
      </c>
      <c r="P104" s="13">
        <v>-3.0396000000000001</v>
      </c>
      <c r="Q104" s="13">
        <f>Product[[#This Row],[Profit]]-Product[[#This Row],[Discount]]</f>
        <v>-3.8395999999999999</v>
      </c>
      <c r="R104" s="12" t="str" cm="1">
        <f t="array" ref="R104">_xlfn.IFS(Product[[#This Row],[New Sales]]&gt;=2000,"A",Product[[#This Row],[New Sales]]&gt;=1000,"B",Product[[#This Row],[New Sales]]&gt;=500,"C",Product[[#This Row],[New Sales]]&gt;=100,"D",Product[[#This Row],[New Sales]]&lt;100,"E")</f>
        <v>D</v>
      </c>
      <c r="S104" s="12"/>
    </row>
    <row r="105" spans="1:19">
      <c r="A105" s="12">
        <v>103</v>
      </c>
      <c r="B105" s="12" t="s">
        <v>67</v>
      </c>
      <c r="C105" s="12" t="s">
        <v>68</v>
      </c>
      <c r="D105" s="12" t="s">
        <v>229</v>
      </c>
      <c r="E105" s="12" t="s">
        <v>164</v>
      </c>
      <c r="F105" s="12" t="s">
        <v>114</v>
      </c>
      <c r="G105" s="12" t="s">
        <v>81</v>
      </c>
      <c r="H105" s="12" t="str">
        <f>VLOOKUP(Product[[#This Row],[Category]],Code!$C$2:$D$5,2,0)</f>
        <v>O-102</v>
      </c>
      <c r="I105" s="12" t="s">
        <v>106</v>
      </c>
      <c r="J105" s="12" t="s">
        <v>249</v>
      </c>
      <c r="K105" s="12">
        <v>23.92</v>
      </c>
      <c r="L105" s="12">
        <f>$K$1*Product[[#This Row],[Quantity]]</f>
        <v>600</v>
      </c>
      <c r="M105" s="12">
        <f>Product[[#This Row],[Sales]]/Product[[#This Row],[Quantity]]</f>
        <v>5.98</v>
      </c>
      <c r="N105" s="12">
        <v>4</v>
      </c>
      <c r="O105" s="12">
        <v>0</v>
      </c>
      <c r="P105" s="13">
        <v>11.720800000000001</v>
      </c>
      <c r="Q105" s="13">
        <f>Product[[#This Row],[Profit]]-Product[[#This Row],[Discount]]</f>
        <v>11.720800000000001</v>
      </c>
      <c r="R105" s="12" t="str" cm="1">
        <f t="array" ref="R105">_xlfn.IFS(Product[[#This Row],[New Sales]]&gt;=2000,"A",Product[[#This Row],[New Sales]]&gt;=1000,"B",Product[[#This Row],[New Sales]]&gt;=500,"C",Product[[#This Row],[New Sales]]&gt;=100,"D",Product[[#This Row],[New Sales]]&lt;100,"E")</f>
        <v>C</v>
      </c>
      <c r="S105" s="12"/>
    </row>
    <row r="106" spans="1:19">
      <c r="A106" s="12">
        <v>104</v>
      </c>
      <c r="B106" s="12" t="s">
        <v>84</v>
      </c>
      <c r="C106" s="12" t="s">
        <v>68</v>
      </c>
      <c r="D106" s="12" t="s">
        <v>250</v>
      </c>
      <c r="E106" s="12" t="s">
        <v>251</v>
      </c>
      <c r="F106" s="12" t="s">
        <v>80</v>
      </c>
      <c r="G106" s="12" t="s">
        <v>95</v>
      </c>
      <c r="H106" s="12" t="str">
        <f>VLOOKUP(Product[[#This Row],[Category]],Code!$C$2:$D$5,2,0)</f>
        <v>T-103</v>
      </c>
      <c r="I106" s="12" t="s">
        <v>137</v>
      </c>
      <c r="J106" s="12" t="s">
        <v>252</v>
      </c>
      <c r="K106" s="12">
        <v>238.89600000000002</v>
      </c>
      <c r="L106" s="12">
        <f>$K$1*Product[[#This Row],[Quantity]]</f>
        <v>900</v>
      </c>
      <c r="M106" s="12">
        <f>Product[[#This Row],[Sales]]/Product[[#This Row],[Quantity]]</f>
        <v>39.816000000000003</v>
      </c>
      <c r="N106" s="12">
        <v>6</v>
      </c>
      <c r="O106" s="12">
        <v>0.2</v>
      </c>
      <c r="P106" s="13">
        <v>-26.875800000000012</v>
      </c>
      <c r="Q106" s="13">
        <f>Product[[#This Row],[Profit]]-Product[[#This Row],[Discount]]</f>
        <v>-27.075800000000012</v>
      </c>
      <c r="R106" s="12" t="str" cm="1">
        <f t="array" ref="R106">_xlfn.IFS(Product[[#This Row],[New Sales]]&gt;=2000,"A",Product[[#This Row],[New Sales]]&gt;=1000,"B",Product[[#This Row],[New Sales]]&gt;=500,"C",Product[[#This Row],[New Sales]]&gt;=100,"D",Product[[#This Row],[New Sales]]&lt;100,"E")</f>
        <v>C</v>
      </c>
      <c r="S106" s="12"/>
    </row>
    <row r="107" spans="1:19">
      <c r="A107" s="12">
        <v>105</v>
      </c>
      <c r="B107" s="12" t="s">
        <v>84</v>
      </c>
      <c r="C107" s="12" t="s">
        <v>68</v>
      </c>
      <c r="D107" s="12" t="s">
        <v>250</v>
      </c>
      <c r="E107" s="12" t="s">
        <v>251</v>
      </c>
      <c r="F107" s="12" t="s">
        <v>80</v>
      </c>
      <c r="G107" s="12" t="s">
        <v>72</v>
      </c>
      <c r="H107" s="12" t="str">
        <f>VLOOKUP(Product[[#This Row],[Category]],Code!$C$2:$D$5,2,0)</f>
        <v>F-101</v>
      </c>
      <c r="I107" s="12" t="s">
        <v>91</v>
      </c>
      <c r="J107" s="12" t="s">
        <v>253</v>
      </c>
      <c r="K107" s="12">
        <v>102.35999999999999</v>
      </c>
      <c r="L107" s="12">
        <f>$K$1*Product[[#This Row],[Quantity]]</f>
        <v>450</v>
      </c>
      <c r="M107" s="12">
        <f>Product[[#This Row],[Sales]]/Product[[#This Row],[Quantity]]</f>
        <v>34.119999999999997</v>
      </c>
      <c r="N107" s="12">
        <v>3</v>
      </c>
      <c r="O107" s="12">
        <v>0.2</v>
      </c>
      <c r="P107" s="13">
        <v>-3.8385000000000105</v>
      </c>
      <c r="Q107" s="13">
        <f>Product[[#This Row],[Profit]]-Product[[#This Row],[Discount]]</f>
        <v>-4.0385000000000106</v>
      </c>
      <c r="R107" s="12" t="str" cm="1">
        <f t="array" ref="R107">_xlfn.IFS(Product[[#This Row],[New Sales]]&gt;=2000,"A",Product[[#This Row],[New Sales]]&gt;=1000,"B",Product[[#This Row],[New Sales]]&gt;=500,"C",Product[[#This Row],[New Sales]]&gt;=100,"D",Product[[#This Row],[New Sales]]&lt;100,"E")</f>
        <v>D</v>
      </c>
      <c r="S107" s="12"/>
    </row>
    <row r="108" spans="1:19">
      <c r="A108" s="12">
        <v>106</v>
      </c>
      <c r="B108" s="12" t="s">
        <v>84</v>
      </c>
      <c r="C108" s="12" t="s">
        <v>68</v>
      </c>
      <c r="D108" s="12" t="s">
        <v>250</v>
      </c>
      <c r="E108" s="12" t="s">
        <v>251</v>
      </c>
      <c r="F108" s="12" t="s">
        <v>80</v>
      </c>
      <c r="G108" s="12" t="s">
        <v>81</v>
      </c>
      <c r="H108" s="12" t="str">
        <f>VLOOKUP(Product[[#This Row],[Category]],Code!$C$2:$D$5,2,0)</f>
        <v>O-102</v>
      </c>
      <c r="I108" s="12" t="s">
        <v>98</v>
      </c>
      <c r="J108" s="12" t="s">
        <v>254</v>
      </c>
      <c r="K108" s="12">
        <v>36.882000000000005</v>
      </c>
      <c r="L108" s="12">
        <f>$K$1*Product[[#This Row],[Quantity]]</f>
        <v>450</v>
      </c>
      <c r="M108" s="12">
        <f>Product[[#This Row],[Sales]]/Product[[#This Row],[Quantity]]</f>
        <v>12.294000000000002</v>
      </c>
      <c r="N108" s="12">
        <v>3</v>
      </c>
      <c r="O108" s="12">
        <v>0.7</v>
      </c>
      <c r="P108" s="13">
        <v>-25.817399999999999</v>
      </c>
      <c r="Q108" s="13">
        <f>Product[[#This Row],[Profit]]-Product[[#This Row],[Discount]]</f>
        <v>-26.517399999999999</v>
      </c>
      <c r="R108" s="12" t="str" cm="1">
        <f t="array" ref="R108">_xlfn.IFS(Product[[#This Row],[New Sales]]&gt;=2000,"A",Product[[#This Row],[New Sales]]&gt;=1000,"B",Product[[#This Row],[New Sales]]&gt;=500,"C",Product[[#This Row],[New Sales]]&gt;=100,"D",Product[[#This Row],[New Sales]]&lt;100,"E")</f>
        <v>D</v>
      </c>
      <c r="S108" s="12"/>
    </row>
    <row r="109" spans="1:19">
      <c r="A109" s="12">
        <v>107</v>
      </c>
      <c r="B109" s="12" t="s">
        <v>84</v>
      </c>
      <c r="C109" s="12" t="s">
        <v>68</v>
      </c>
      <c r="D109" s="12" t="s">
        <v>255</v>
      </c>
      <c r="E109" s="12" t="s">
        <v>105</v>
      </c>
      <c r="F109" s="12" t="s">
        <v>71</v>
      </c>
      <c r="G109" s="12" t="s">
        <v>95</v>
      </c>
      <c r="H109" s="12" t="str">
        <f>VLOOKUP(Product[[#This Row],[Category]],Code!$C$2:$D$5,2,0)</f>
        <v>T-103</v>
      </c>
      <c r="I109" s="12" t="s">
        <v>137</v>
      </c>
      <c r="J109" s="12" t="s">
        <v>256</v>
      </c>
      <c r="K109" s="12">
        <v>74.112000000000009</v>
      </c>
      <c r="L109" s="12">
        <f>$K$1*Product[[#This Row],[Quantity]]</f>
        <v>1200</v>
      </c>
      <c r="M109" s="12">
        <f>Product[[#This Row],[Sales]]/Product[[#This Row],[Quantity]]</f>
        <v>9.2640000000000011</v>
      </c>
      <c r="N109" s="12">
        <v>8</v>
      </c>
      <c r="O109" s="12">
        <v>0.2</v>
      </c>
      <c r="P109" s="13">
        <v>17.601600000000001</v>
      </c>
      <c r="Q109" s="13">
        <f>Product[[#This Row],[Profit]]-Product[[#This Row],[Discount]]</f>
        <v>17.401600000000002</v>
      </c>
      <c r="R109" s="12" t="str" cm="1">
        <f t="array" ref="R109">_xlfn.IFS(Product[[#This Row],[New Sales]]&gt;=2000,"A",Product[[#This Row],[New Sales]]&gt;=1000,"B",Product[[#This Row],[New Sales]]&gt;=500,"C",Product[[#This Row],[New Sales]]&gt;=100,"D",Product[[#This Row],[New Sales]]&lt;100,"E")</f>
        <v>B</v>
      </c>
      <c r="S109" s="12"/>
    </row>
    <row r="110" spans="1:19">
      <c r="A110" s="12">
        <v>108</v>
      </c>
      <c r="B110" s="12" t="s">
        <v>84</v>
      </c>
      <c r="C110" s="12" t="s">
        <v>68</v>
      </c>
      <c r="D110" s="12" t="s">
        <v>255</v>
      </c>
      <c r="E110" s="12" t="s">
        <v>105</v>
      </c>
      <c r="F110" s="12" t="s">
        <v>71</v>
      </c>
      <c r="G110" s="12" t="s">
        <v>95</v>
      </c>
      <c r="H110" s="12" t="str">
        <f>VLOOKUP(Product[[#This Row],[Category]],Code!$C$2:$D$5,2,0)</f>
        <v>T-103</v>
      </c>
      <c r="I110" s="12" t="s">
        <v>96</v>
      </c>
      <c r="J110" s="12" t="s">
        <v>257</v>
      </c>
      <c r="K110" s="12">
        <v>27.992000000000004</v>
      </c>
      <c r="L110" s="12">
        <f>$K$1*Product[[#This Row],[Quantity]]</f>
        <v>150</v>
      </c>
      <c r="M110" s="12">
        <f>Product[[#This Row],[Sales]]/Product[[#This Row],[Quantity]]</f>
        <v>27.992000000000004</v>
      </c>
      <c r="N110" s="12">
        <v>1</v>
      </c>
      <c r="O110" s="12">
        <v>0.2</v>
      </c>
      <c r="P110" s="13">
        <v>2.0993999999999993</v>
      </c>
      <c r="Q110" s="13">
        <f>Product[[#This Row],[Profit]]-Product[[#This Row],[Discount]]</f>
        <v>1.8993999999999993</v>
      </c>
      <c r="R110" s="12" t="str" cm="1">
        <f t="array" ref="R110">_xlfn.IFS(Product[[#This Row],[New Sales]]&gt;=2000,"A",Product[[#This Row],[New Sales]]&gt;=1000,"B",Product[[#This Row],[New Sales]]&gt;=500,"C",Product[[#This Row],[New Sales]]&gt;=100,"D",Product[[#This Row],[New Sales]]&lt;100,"E")</f>
        <v>D</v>
      </c>
      <c r="S110" s="12"/>
    </row>
    <row r="111" spans="1:19">
      <c r="A111" s="12">
        <v>109</v>
      </c>
      <c r="B111" s="12" t="s">
        <v>84</v>
      </c>
      <c r="C111" s="12" t="s">
        <v>68</v>
      </c>
      <c r="D111" s="12" t="s">
        <v>255</v>
      </c>
      <c r="E111" s="12" t="s">
        <v>105</v>
      </c>
      <c r="F111" s="12" t="s">
        <v>71</v>
      </c>
      <c r="G111" s="12" t="s">
        <v>81</v>
      </c>
      <c r="H111" s="12" t="str">
        <f>VLOOKUP(Product[[#This Row],[Category]],Code!$C$2:$D$5,2,0)</f>
        <v>O-102</v>
      </c>
      <c r="I111" s="12" t="s">
        <v>93</v>
      </c>
      <c r="J111" s="12" t="s">
        <v>258</v>
      </c>
      <c r="K111" s="12">
        <v>3.3040000000000003</v>
      </c>
      <c r="L111" s="12">
        <f>$K$1*Product[[#This Row],[Quantity]]</f>
        <v>150</v>
      </c>
      <c r="M111" s="12">
        <f>Product[[#This Row],[Sales]]/Product[[#This Row],[Quantity]]</f>
        <v>3.3040000000000003</v>
      </c>
      <c r="N111" s="12">
        <v>1</v>
      </c>
      <c r="O111" s="12">
        <v>0.2</v>
      </c>
      <c r="P111" s="13">
        <v>1.0737999999999999</v>
      </c>
      <c r="Q111" s="13">
        <f>Product[[#This Row],[Profit]]-Product[[#This Row],[Discount]]</f>
        <v>0.87379999999999991</v>
      </c>
      <c r="R111" s="12" t="str" cm="1">
        <f t="array" ref="R111">_xlfn.IFS(Product[[#This Row],[New Sales]]&gt;=2000,"A",Product[[#This Row],[New Sales]]&gt;=1000,"B",Product[[#This Row],[New Sales]]&gt;=500,"C",Product[[#This Row],[New Sales]]&gt;=100,"D",Product[[#This Row],[New Sales]]&lt;100,"E")</f>
        <v>D</v>
      </c>
      <c r="S111" s="12"/>
    </row>
    <row r="112" spans="1:19">
      <c r="A112" s="12">
        <v>110</v>
      </c>
      <c r="B112" s="12" t="s">
        <v>84</v>
      </c>
      <c r="C112" s="12" t="s">
        <v>111</v>
      </c>
      <c r="D112" s="12" t="s">
        <v>259</v>
      </c>
      <c r="E112" s="12" t="s">
        <v>158</v>
      </c>
      <c r="F112" s="12" t="s">
        <v>114</v>
      </c>
      <c r="G112" s="12" t="s">
        <v>95</v>
      </c>
      <c r="H112" s="12" t="str">
        <f>VLOOKUP(Product[[#This Row],[Category]],Code!$C$2:$D$5,2,0)</f>
        <v>T-103</v>
      </c>
      <c r="I112" s="12" t="s">
        <v>137</v>
      </c>
      <c r="J112" s="12" t="s">
        <v>260</v>
      </c>
      <c r="K112" s="12">
        <v>339.96000000000004</v>
      </c>
      <c r="L112" s="12">
        <f>$K$1*Product[[#This Row],[Quantity]]</f>
        <v>750</v>
      </c>
      <c r="M112" s="12">
        <f>Product[[#This Row],[Sales]]/Product[[#This Row],[Quantity]]</f>
        <v>67.992000000000004</v>
      </c>
      <c r="N112" s="12">
        <v>5</v>
      </c>
      <c r="O112" s="12">
        <v>0.2</v>
      </c>
      <c r="P112" s="13">
        <v>67.991999999999962</v>
      </c>
      <c r="Q112" s="13">
        <f>Product[[#This Row],[Profit]]-Product[[#This Row],[Discount]]</f>
        <v>67.791999999999959</v>
      </c>
      <c r="R112" s="12" t="str" cm="1">
        <f t="array" ref="R112">_xlfn.IFS(Product[[#This Row],[New Sales]]&gt;=2000,"A",Product[[#This Row],[New Sales]]&gt;=1000,"B",Product[[#This Row],[New Sales]]&gt;=500,"C",Product[[#This Row],[New Sales]]&gt;=100,"D",Product[[#This Row],[New Sales]]&lt;100,"E")</f>
        <v>C</v>
      </c>
      <c r="S112" s="12"/>
    </row>
    <row r="113" spans="1:19">
      <c r="A113" s="12">
        <v>111</v>
      </c>
      <c r="B113" s="12" t="s">
        <v>84</v>
      </c>
      <c r="C113" s="12" t="s">
        <v>77</v>
      </c>
      <c r="D113" s="12" t="s">
        <v>180</v>
      </c>
      <c r="E113" s="12" t="s">
        <v>181</v>
      </c>
      <c r="F113" s="12" t="s">
        <v>133</v>
      </c>
      <c r="G113" s="12" t="s">
        <v>72</v>
      </c>
      <c r="H113" s="12" t="str">
        <f>VLOOKUP(Product[[#This Row],[Category]],Code!$C$2:$D$5,2,0)</f>
        <v>F-101</v>
      </c>
      <c r="I113" s="12" t="s">
        <v>91</v>
      </c>
      <c r="J113" s="12" t="s">
        <v>261</v>
      </c>
      <c r="K113" s="12">
        <v>41.96</v>
      </c>
      <c r="L113" s="12">
        <f>$K$1*Product[[#This Row],[Quantity]]</f>
        <v>300</v>
      </c>
      <c r="M113" s="12">
        <f>Product[[#This Row],[Sales]]/Product[[#This Row],[Quantity]]</f>
        <v>20.98</v>
      </c>
      <c r="N113" s="12">
        <v>2</v>
      </c>
      <c r="O113" s="12">
        <v>0</v>
      </c>
      <c r="P113" s="13">
        <v>10.909600000000001</v>
      </c>
      <c r="Q113" s="13">
        <f>Product[[#This Row],[Profit]]-Product[[#This Row],[Discount]]</f>
        <v>10.909600000000001</v>
      </c>
      <c r="R113" s="12" t="str" cm="1">
        <f t="array" ref="R113">_xlfn.IFS(Product[[#This Row],[New Sales]]&gt;=2000,"A",Product[[#This Row],[New Sales]]&gt;=1000,"B",Product[[#This Row],[New Sales]]&gt;=500,"C",Product[[#This Row],[New Sales]]&gt;=100,"D",Product[[#This Row],[New Sales]]&lt;100,"E")</f>
        <v>D</v>
      </c>
      <c r="S113" s="12"/>
    </row>
    <row r="114" spans="1:19">
      <c r="A114" s="12">
        <v>112</v>
      </c>
      <c r="B114" s="12" t="s">
        <v>84</v>
      </c>
      <c r="C114" s="12" t="s">
        <v>68</v>
      </c>
      <c r="D114" s="12" t="s">
        <v>262</v>
      </c>
      <c r="E114" s="12" t="s">
        <v>263</v>
      </c>
      <c r="F114" s="12" t="s">
        <v>114</v>
      </c>
      <c r="G114" s="12" t="s">
        <v>81</v>
      </c>
      <c r="H114" s="12" t="str">
        <f>VLOOKUP(Product[[#This Row],[Category]],Code!$C$2:$D$5,2,0)</f>
        <v>O-102</v>
      </c>
      <c r="I114" s="12" t="s">
        <v>93</v>
      </c>
      <c r="J114" s="12" t="s">
        <v>264</v>
      </c>
      <c r="K114" s="12">
        <v>75.959999999999994</v>
      </c>
      <c r="L114" s="12">
        <f>$K$1*Product[[#This Row],[Quantity]]</f>
        <v>300</v>
      </c>
      <c r="M114" s="12">
        <f>Product[[#This Row],[Sales]]/Product[[#This Row],[Quantity]]</f>
        <v>37.979999999999997</v>
      </c>
      <c r="N114" s="12">
        <v>2</v>
      </c>
      <c r="O114" s="12">
        <v>0</v>
      </c>
      <c r="P114" s="13">
        <v>22.78799999999999</v>
      </c>
      <c r="Q114" s="13">
        <f>Product[[#This Row],[Profit]]-Product[[#This Row],[Discount]]</f>
        <v>22.78799999999999</v>
      </c>
      <c r="R114" s="12" t="str" cm="1">
        <f t="array" ref="R114">_xlfn.IFS(Product[[#This Row],[New Sales]]&gt;=2000,"A",Product[[#This Row],[New Sales]]&gt;=1000,"B",Product[[#This Row],[New Sales]]&gt;=500,"C",Product[[#This Row],[New Sales]]&gt;=100,"D",Product[[#This Row],[New Sales]]&lt;100,"E")</f>
        <v>D</v>
      </c>
      <c r="S114" s="12"/>
    </row>
    <row r="115" spans="1:19">
      <c r="A115" s="12">
        <v>113</v>
      </c>
      <c r="B115" s="12" t="s">
        <v>84</v>
      </c>
      <c r="C115" s="12" t="s">
        <v>68</v>
      </c>
      <c r="D115" s="12" t="s">
        <v>262</v>
      </c>
      <c r="E115" s="12" t="s">
        <v>263</v>
      </c>
      <c r="F115" s="12" t="s">
        <v>114</v>
      </c>
      <c r="G115" s="12" t="s">
        <v>81</v>
      </c>
      <c r="H115" s="12" t="str">
        <f>VLOOKUP(Product[[#This Row],[Category]],Code!$C$2:$D$5,2,0)</f>
        <v>O-102</v>
      </c>
      <c r="I115" s="12" t="s">
        <v>98</v>
      </c>
      <c r="J115" s="12" t="s">
        <v>265</v>
      </c>
      <c r="K115" s="12">
        <v>27.240000000000002</v>
      </c>
      <c r="L115" s="12">
        <f>$K$1*Product[[#This Row],[Quantity]]</f>
        <v>900</v>
      </c>
      <c r="M115" s="12">
        <f>Product[[#This Row],[Sales]]/Product[[#This Row],[Quantity]]</f>
        <v>4.54</v>
      </c>
      <c r="N115" s="12">
        <v>6</v>
      </c>
      <c r="O115" s="12">
        <v>0</v>
      </c>
      <c r="P115" s="13">
        <v>13.3476</v>
      </c>
      <c r="Q115" s="13">
        <f>Product[[#This Row],[Profit]]-Product[[#This Row],[Discount]]</f>
        <v>13.3476</v>
      </c>
      <c r="R115" s="12" t="str" cm="1">
        <f t="array" ref="R115">_xlfn.IFS(Product[[#This Row],[New Sales]]&gt;=2000,"A",Product[[#This Row],[New Sales]]&gt;=1000,"B",Product[[#This Row],[New Sales]]&gt;=500,"C",Product[[#This Row],[New Sales]]&gt;=100,"D",Product[[#This Row],[New Sales]]&lt;100,"E")</f>
        <v>C</v>
      </c>
      <c r="S115" s="12"/>
    </row>
    <row r="116" spans="1:19">
      <c r="A116" s="12">
        <v>114</v>
      </c>
      <c r="B116" s="12" t="s">
        <v>67</v>
      </c>
      <c r="C116" s="12" t="s">
        <v>68</v>
      </c>
      <c r="D116" s="12" t="s">
        <v>266</v>
      </c>
      <c r="E116" s="12" t="s">
        <v>267</v>
      </c>
      <c r="F116" s="12" t="s">
        <v>133</v>
      </c>
      <c r="G116" s="12" t="s">
        <v>81</v>
      </c>
      <c r="H116" s="12" t="str">
        <f>VLOOKUP(Product[[#This Row],[Category]],Code!$C$2:$D$5,2,0)</f>
        <v>O-102</v>
      </c>
      <c r="I116" s="12" t="s">
        <v>182</v>
      </c>
      <c r="J116" s="12" t="s">
        <v>268</v>
      </c>
      <c r="K116" s="12">
        <v>40.096000000000004</v>
      </c>
      <c r="L116" s="12">
        <f>$K$1*Product[[#This Row],[Quantity]]</f>
        <v>2100</v>
      </c>
      <c r="M116" s="12">
        <f>Product[[#This Row],[Sales]]/Product[[#This Row],[Quantity]]</f>
        <v>2.8640000000000003</v>
      </c>
      <c r="N116" s="12">
        <v>14</v>
      </c>
      <c r="O116" s="12">
        <v>0.2</v>
      </c>
      <c r="P116" s="13">
        <v>14.534799999999997</v>
      </c>
      <c r="Q116" s="13">
        <f>Product[[#This Row],[Profit]]-Product[[#This Row],[Discount]]</f>
        <v>14.334799999999998</v>
      </c>
      <c r="R116" s="12" t="str" cm="1">
        <f t="array" ref="R116">_xlfn.IFS(Product[[#This Row],[New Sales]]&gt;=2000,"A",Product[[#This Row],[New Sales]]&gt;=1000,"B",Product[[#This Row],[New Sales]]&gt;=500,"C",Product[[#This Row],[New Sales]]&gt;=100,"D",Product[[#This Row],[New Sales]]&lt;100,"E")</f>
        <v>A</v>
      </c>
      <c r="S116" s="12"/>
    </row>
    <row r="117" spans="1:19">
      <c r="A117" s="12">
        <v>115</v>
      </c>
      <c r="B117" s="12" t="s">
        <v>67</v>
      </c>
      <c r="C117" s="12" t="s">
        <v>68</v>
      </c>
      <c r="D117" s="12" t="s">
        <v>266</v>
      </c>
      <c r="E117" s="12" t="s">
        <v>267</v>
      </c>
      <c r="F117" s="12" t="s">
        <v>133</v>
      </c>
      <c r="G117" s="12" t="s">
        <v>81</v>
      </c>
      <c r="H117" s="12" t="str">
        <f>VLOOKUP(Product[[#This Row],[Category]],Code!$C$2:$D$5,2,0)</f>
        <v>O-102</v>
      </c>
      <c r="I117" s="12" t="s">
        <v>142</v>
      </c>
      <c r="J117" s="12" t="s">
        <v>269</v>
      </c>
      <c r="K117" s="12">
        <v>4.7200000000000006</v>
      </c>
      <c r="L117" s="12">
        <f>$K$1*Product[[#This Row],[Quantity]]</f>
        <v>300</v>
      </c>
      <c r="M117" s="12">
        <f>Product[[#This Row],[Sales]]/Product[[#This Row],[Quantity]]</f>
        <v>2.3600000000000003</v>
      </c>
      <c r="N117" s="12">
        <v>2</v>
      </c>
      <c r="O117" s="12">
        <v>0.2</v>
      </c>
      <c r="P117" s="13">
        <v>1.6519999999999997</v>
      </c>
      <c r="Q117" s="13">
        <f>Product[[#This Row],[Profit]]-Product[[#This Row],[Discount]]</f>
        <v>1.4519999999999997</v>
      </c>
      <c r="R117" s="12" t="str" cm="1">
        <f t="array" ref="R117">_xlfn.IFS(Product[[#This Row],[New Sales]]&gt;=2000,"A",Product[[#This Row],[New Sales]]&gt;=1000,"B",Product[[#This Row],[New Sales]]&gt;=500,"C",Product[[#This Row],[New Sales]]&gt;=100,"D",Product[[#This Row],[New Sales]]&lt;100,"E")</f>
        <v>D</v>
      </c>
      <c r="S117" s="12"/>
    </row>
    <row r="118" spans="1:19">
      <c r="A118" s="12">
        <v>116</v>
      </c>
      <c r="B118" s="12" t="s">
        <v>67</v>
      </c>
      <c r="C118" s="12" t="s">
        <v>68</v>
      </c>
      <c r="D118" s="12" t="s">
        <v>266</v>
      </c>
      <c r="E118" s="12" t="s">
        <v>267</v>
      </c>
      <c r="F118" s="12" t="s">
        <v>133</v>
      </c>
      <c r="G118" s="12" t="s">
        <v>81</v>
      </c>
      <c r="H118" s="12" t="str">
        <f>VLOOKUP(Product[[#This Row],[Category]],Code!$C$2:$D$5,2,0)</f>
        <v>O-102</v>
      </c>
      <c r="I118" s="12" t="s">
        <v>106</v>
      </c>
      <c r="J118" s="12" t="s">
        <v>270</v>
      </c>
      <c r="K118" s="12">
        <v>23.976000000000003</v>
      </c>
      <c r="L118" s="12">
        <f>$K$1*Product[[#This Row],[Quantity]]</f>
        <v>450</v>
      </c>
      <c r="M118" s="12">
        <f>Product[[#This Row],[Sales]]/Product[[#This Row],[Quantity]]</f>
        <v>7.9920000000000009</v>
      </c>
      <c r="N118" s="12">
        <v>3</v>
      </c>
      <c r="O118" s="12">
        <v>0.2</v>
      </c>
      <c r="P118" s="13">
        <v>7.4924999999999988</v>
      </c>
      <c r="Q118" s="13">
        <f>Product[[#This Row],[Profit]]-Product[[#This Row],[Discount]]</f>
        <v>7.2924999999999986</v>
      </c>
      <c r="R118" s="12" t="str" cm="1">
        <f t="array" ref="R118">_xlfn.IFS(Product[[#This Row],[New Sales]]&gt;=2000,"A",Product[[#This Row],[New Sales]]&gt;=1000,"B",Product[[#This Row],[New Sales]]&gt;=500,"C",Product[[#This Row],[New Sales]]&gt;=100,"D",Product[[#This Row],[New Sales]]&lt;100,"E")</f>
        <v>D</v>
      </c>
      <c r="S118" s="12"/>
    </row>
    <row r="119" spans="1:19">
      <c r="A119" s="12">
        <v>117</v>
      </c>
      <c r="B119" s="12" t="s">
        <v>67</v>
      </c>
      <c r="C119" s="12" t="s">
        <v>68</v>
      </c>
      <c r="D119" s="12" t="s">
        <v>266</v>
      </c>
      <c r="E119" s="12" t="s">
        <v>267</v>
      </c>
      <c r="F119" s="12" t="s">
        <v>133</v>
      </c>
      <c r="G119" s="12" t="s">
        <v>81</v>
      </c>
      <c r="H119" s="12" t="str">
        <f>VLOOKUP(Product[[#This Row],[Category]],Code!$C$2:$D$5,2,0)</f>
        <v>O-102</v>
      </c>
      <c r="I119" s="12" t="s">
        <v>142</v>
      </c>
      <c r="J119" s="12" t="s">
        <v>271</v>
      </c>
      <c r="K119" s="12">
        <v>130.464</v>
      </c>
      <c r="L119" s="12">
        <f>$K$1*Product[[#This Row],[Quantity]]</f>
        <v>900</v>
      </c>
      <c r="M119" s="12">
        <f>Product[[#This Row],[Sales]]/Product[[#This Row],[Quantity]]</f>
        <v>21.744</v>
      </c>
      <c r="N119" s="12">
        <v>6</v>
      </c>
      <c r="O119" s="12">
        <v>0.2</v>
      </c>
      <c r="P119" s="13">
        <v>44.031599999999997</v>
      </c>
      <c r="Q119" s="13">
        <f>Product[[#This Row],[Profit]]-Product[[#This Row],[Discount]]</f>
        <v>43.831599999999995</v>
      </c>
      <c r="R119" s="12" t="str" cm="1">
        <f t="array" ref="R119">_xlfn.IFS(Product[[#This Row],[New Sales]]&gt;=2000,"A",Product[[#This Row],[New Sales]]&gt;=1000,"B",Product[[#This Row],[New Sales]]&gt;=500,"C",Product[[#This Row],[New Sales]]&gt;=100,"D",Product[[#This Row],[New Sales]]&lt;100,"E")</f>
        <v>C</v>
      </c>
      <c r="S119" s="12"/>
    </row>
    <row r="120" spans="1:19">
      <c r="A120" s="12">
        <v>118</v>
      </c>
      <c r="B120" s="12" t="s">
        <v>84</v>
      </c>
      <c r="C120" s="12" t="s">
        <v>68</v>
      </c>
      <c r="D120" s="12" t="s">
        <v>108</v>
      </c>
      <c r="E120" s="12" t="s">
        <v>109</v>
      </c>
      <c r="F120" s="12" t="s">
        <v>80</v>
      </c>
      <c r="G120" s="12" t="s">
        <v>72</v>
      </c>
      <c r="H120" s="12" t="str">
        <f>VLOOKUP(Product[[#This Row],[Category]],Code!$C$2:$D$5,2,0)</f>
        <v>F-101</v>
      </c>
      <c r="I120" s="12" t="s">
        <v>87</v>
      </c>
      <c r="J120" s="12" t="s">
        <v>272</v>
      </c>
      <c r="K120" s="12">
        <v>787.53</v>
      </c>
      <c r="L120" s="12">
        <f>$K$1*Product[[#This Row],[Quantity]]</f>
        <v>450</v>
      </c>
      <c r="M120" s="12">
        <f>Product[[#This Row],[Sales]]/Product[[#This Row],[Quantity]]</f>
        <v>262.51</v>
      </c>
      <c r="N120" s="12">
        <v>3</v>
      </c>
      <c r="O120" s="12">
        <v>0</v>
      </c>
      <c r="P120" s="13">
        <v>165.38129999999995</v>
      </c>
      <c r="Q120" s="13">
        <f>Product[[#This Row],[Profit]]-Product[[#This Row],[Discount]]</f>
        <v>165.38129999999995</v>
      </c>
      <c r="R120" s="12" t="str" cm="1">
        <f t="array" ref="R120">_xlfn.IFS(Product[[#This Row],[New Sales]]&gt;=2000,"A",Product[[#This Row],[New Sales]]&gt;=1000,"B",Product[[#This Row],[New Sales]]&gt;=500,"C",Product[[#This Row],[New Sales]]&gt;=100,"D",Product[[#This Row],[New Sales]]&lt;100,"E")</f>
        <v>D</v>
      </c>
      <c r="S120" s="12"/>
    </row>
    <row r="121" spans="1:19">
      <c r="A121" s="12">
        <v>119</v>
      </c>
      <c r="B121" s="12" t="s">
        <v>84</v>
      </c>
      <c r="C121" s="12" t="s">
        <v>77</v>
      </c>
      <c r="D121" s="12" t="s">
        <v>273</v>
      </c>
      <c r="E121" s="12" t="s">
        <v>209</v>
      </c>
      <c r="F121" s="12" t="s">
        <v>71</v>
      </c>
      <c r="G121" s="12" t="s">
        <v>81</v>
      </c>
      <c r="H121" s="12" t="str">
        <f>VLOOKUP(Product[[#This Row],[Category]],Code!$C$2:$D$5,2,0)</f>
        <v>O-102</v>
      </c>
      <c r="I121" s="12" t="s">
        <v>98</v>
      </c>
      <c r="J121" s="12" t="s">
        <v>274</v>
      </c>
      <c r="K121" s="12">
        <v>157.79400000000004</v>
      </c>
      <c r="L121" s="12">
        <f>$K$1*Product[[#This Row],[Quantity]]</f>
        <v>150</v>
      </c>
      <c r="M121" s="12">
        <f>Product[[#This Row],[Sales]]/Product[[#This Row],[Quantity]]</f>
        <v>157.79400000000004</v>
      </c>
      <c r="N121" s="12">
        <v>1</v>
      </c>
      <c r="O121" s="12">
        <v>0.7</v>
      </c>
      <c r="P121" s="13">
        <v>-115.71559999999999</v>
      </c>
      <c r="Q121" s="13">
        <f>Product[[#This Row],[Profit]]-Product[[#This Row],[Discount]]</f>
        <v>-116.4156</v>
      </c>
      <c r="R121" s="12" t="str" cm="1">
        <f t="array" ref="R121">_xlfn.IFS(Product[[#This Row],[New Sales]]&gt;=2000,"A",Product[[#This Row],[New Sales]]&gt;=1000,"B",Product[[#This Row],[New Sales]]&gt;=500,"C",Product[[#This Row],[New Sales]]&gt;=100,"D",Product[[#This Row],[New Sales]]&lt;100,"E")</f>
        <v>D</v>
      </c>
      <c r="S121" s="12"/>
    </row>
    <row r="122" spans="1:19">
      <c r="A122" s="12">
        <v>120</v>
      </c>
      <c r="B122" s="12" t="s">
        <v>149</v>
      </c>
      <c r="C122" s="12" t="s">
        <v>68</v>
      </c>
      <c r="D122" s="12" t="s">
        <v>275</v>
      </c>
      <c r="E122" s="12" t="s">
        <v>171</v>
      </c>
      <c r="F122" s="12" t="s">
        <v>133</v>
      </c>
      <c r="G122" s="12" t="s">
        <v>72</v>
      </c>
      <c r="H122" s="12" t="str">
        <f>VLOOKUP(Product[[#This Row],[Category]],Code!$C$2:$D$5,2,0)</f>
        <v>F-101</v>
      </c>
      <c r="I122" s="12" t="s">
        <v>91</v>
      </c>
      <c r="J122" s="12" t="s">
        <v>276</v>
      </c>
      <c r="K122" s="12">
        <v>47.04</v>
      </c>
      <c r="L122" s="12">
        <f>$K$1*Product[[#This Row],[Quantity]]</f>
        <v>450</v>
      </c>
      <c r="M122" s="12">
        <f>Product[[#This Row],[Sales]]/Product[[#This Row],[Quantity]]</f>
        <v>15.68</v>
      </c>
      <c r="N122" s="12">
        <v>3</v>
      </c>
      <c r="O122" s="12">
        <v>0</v>
      </c>
      <c r="P122" s="13">
        <v>18.345599999999997</v>
      </c>
      <c r="Q122" s="13">
        <f>Product[[#This Row],[Profit]]-Product[[#This Row],[Discount]]</f>
        <v>18.345599999999997</v>
      </c>
      <c r="R122" s="12" t="str" cm="1">
        <f t="array" ref="R122">_xlfn.IFS(Product[[#This Row],[New Sales]]&gt;=2000,"A",Product[[#This Row],[New Sales]]&gt;=1000,"B",Product[[#This Row],[New Sales]]&gt;=500,"C",Product[[#This Row],[New Sales]]&gt;=100,"D",Product[[#This Row],[New Sales]]&lt;100,"E")</f>
        <v>D</v>
      </c>
      <c r="S122" s="12"/>
    </row>
    <row r="123" spans="1:19">
      <c r="A123" s="12">
        <v>121</v>
      </c>
      <c r="B123" s="12" t="s">
        <v>149</v>
      </c>
      <c r="C123" s="12" t="s">
        <v>68</v>
      </c>
      <c r="D123" s="12" t="s">
        <v>275</v>
      </c>
      <c r="E123" s="12" t="s">
        <v>171</v>
      </c>
      <c r="F123" s="12" t="s">
        <v>133</v>
      </c>
      <c r="G123" s="12" t="s">
        <v>81</v>
      </c>
      <c r="H123" s="12" t="str">
        <f>VLOOKUP(Product[[#This Row],[Category]],Code!$C$2:$D$5,2,0)</f>
        <v>O-102</v>
      </c>
      <c r="I123" s="12" t="s">
        <v>98</v>
      </c>
      <c r="J123" s="12" t="s">
        <v>99</v>
      </c>
      <c r="K123" s="12">
        <v>30.84</v>
      </c>
      <c r="L123" s="12">
        <f>$K$1*Product[[#This Row],[Quantity]]</f>
        <v>600</v>
      </c>
      <c r="M123" s="12">
        <f>Product[[#This Row],[Sales]]/Product[[#This Row],[Quantity]]</f>
        <v>7.71</v>
      </c>
      <c r="N123" s="12">
        <v>4</v>
      </c>
      <c r="O123" s="12">
        <v>0</v>
      </c>
      <c r="P123" s="13">
        <v>13.878</v>
      </c>
      <c r="Q123" s="13">
        <f>Product[[#This Row],[Profit]]-Product[[#This Row],[Discount]]</f>
        <v>13.878</v>
      </c>
      <c r="R123" s="12" t="str" cm="1">
        <f t="array" ref="R123">_xlfn.IFS(Product[[#This Row],[New Sales]]&gt;=2000,"A",Product[[#This Row],[New Sales]]&gt;=1000,"B",Product[[#This Row],[New Sales]]&gt;=500,"C",Product[[#This Row],[New Sales]]&gt;=100,"D",Product[[#This Row],[New Sales]]&lt;100,"E")</f>
        <v>C</v>
      </c>
      <c r="S123" s="12"/>
    </row>
    <row r="124" spans="1:19">
      <c r="A124" s="12">
        <v>122</v>
      </c>
      <c r="B124" s="12" t="s">
        <v>149</v>
      </c>
      <c r="C124" s="12" t="s">
        <v>68</v>
      </c>
      <c r="D124" s="12" t="s">
        <v>275</v>
      </c>
      <c r="E124" s="12" t="s">
        <v>171</v>
      </c>
      <c r="F124" s="12" t="s">
        <v>133</v>
      </c>
      <c r="G124" s="12" t="s">
        <v>81</v>
      </c>
      <c r="H124" s="12" t="str">
        <f>VLOOKUP(Product[[#This Row],[Category]],Code!$C$2:$D$5,2,0)</f>
        <v>O-102</v>
      </c>
      <c r="I124" s="12" t="s">
        <v>89</v>
      </c>
      <c r="J124" s="12" t="s">
        <v>277</v>
      </c>
      <c r="K124" s="12">
        <v>226.56</v>
      </c>
      <c r="L124" s="12">
        <f>$K$1*Product[[#This Row],[Quantity]]</f>
        <v>900</v>
      </c>
      <c r="M124" s="12">
        <f>Product[[#This Row],[Sales]]/Product[[#This Row],[Quantity]]</f>
        <v>37.76</v>
      </c>
      <c r="N124" s="12">
        <v>6</v>
      </c>
      <c r="O124" s="12">
        <v>0</v>
      </c>
      <c r="P124" s="13">
        <v>63.436800000000005</v>
      </c>
      <c r="Q124" s="13">
        <f>Product[[#This Row],[Profit]]-Product[[#This Row],[Discount]]</f>
        <v>63.436800000000005</v>
      </c>
      <c r="R124" s="12" t="str" cm="1">
        <f t="array" ref="R124">_xlfn.IFS(Product[[#This Row],[New Sales]]&gt;=2000,"A",Product[[#This Row],[New Sales]]&gt;=1000,"B",Product[[#This Row],[New Sales]]&gt;=500,"C",Product[[#This Row],[New Sales]]&gt;=100,"D",Product[[#This Row],[New Sales]]&lt;100,"E")</f>
        <v>C</v>
      </c>
      <c r="S124" s="12"/>
    </row>
    <row r="125" spans="1:19">
      <c r="A125" s="12">
        <v>123</v>
      </c>
      <c r="B125" s="12" t="s">
        <v>149</v>
      </c>
      <c r="C125" s="12" t="s">
        <v>68</v>
      </c>
      <c r="D125" s="12" t="s">
        <v>275</v>
      </c>
      <c r="E125" s="12" t="s">
        <v>171</v>
      </c>
      <c r="F125" s="12" t="s">
        <v>133</v>
      </c>
      <c r="G125" s="12" t="s">
        <v>81</v>
      </c>
      <c r="H125" s="12" t="str">
        <f>VLOOKUP(Product[[#This Row],[Category]],Code!$C$2:$D$5,2,0)</f>
        <v>O-102</v>
      </c>
      <c r="I125" s="12" t="s">
        <v>142</v>
      </c>
      <c r="J125" s="12" t="s">
        <v>278</v>
      </c>
      <c r="K125" s="12">
        <v>115.02</v>
      </c>
      <c r="L125" s="12">
        <f>$K$1*Product[[#This Row],[Quantity]]</f>
        <v>1350</v>
      </c>
      <c r="M125" s="12">
        <f>Product[[#This Row],[Sales]]/Product[[#This Row],[Quantity]]</f>
        <v>12.78</v>
      </c>
      <c r="N125" s="12">
        <v>9</v>
      </c>
      <c r="O125" s="12">
        <v>0</v>
      </c>
      <c r="P125" s="13">
        <v>51.758999999999993</v>
      </c>
      <c r="Q125" s="13">
        <f>Product[[#This Row],[Profit]]-Product[[#This Row],[Discount]]</f>
        <v>51.758999999999993</v>
      </c>
      <c r="R125" s="12" t="str" cm="1">
        <f t="array" ref="R125">_xlfn.IFS(Product[[#This Row],[New Sales]]&gt;=2000,"A",Product[[#This Row],[New Sales]]&gt;=1000,"B",Product[[#This Row],[New Sales]]&gt;=500,"C",Product[[#This Row],[New Sales]]&gt;=100,"D",Product[[#This Row],[New Sales]]&lt;100,"E")</f>
        <v>B</v>
      </c>
      <c r="S125" s="12"/>
    </row>
    <row r="126" spans="1:19">
      <c r="A126" s="12">
        <v>124</v>
      </c>
      <c r="B126" s="12" t="s">
        <v>149</v>
      </c>
      <c r="C126" s="12" t="s">
        <v>68</v>
      </c>
      <c r="D126" s="12" t="s">
        <v>275</v>
      </c>
      <c r="E126" s="12" t="s">
        <v>171</v>
      </c>
      <c r="F126" s="12" t="s">
        <v>133</v>
      </c>
      <c r="G126" s="12" t="s">
        <v>95</v>
      </c>
      <c r="H126" s="12" t="str">
        <f>VLOOKUP(Product[[#This Row],[Category]],Code!$C$2:$D$5,2,0)</f>
        <v>T-103</v>
      </c>
      <c r="I126" s="12" t="s">
        <v>96</v>
      </c>
      <c r="J126" s="12" t="s">
        <v>279</v>
      </c>
      <c r="K126" s="12">
        <v>68.040000000000006</v>
      </c>
      <c r="L126" s="12">
        <f>$K$1*Product[[#This Row],[Quantity]]</f>
        <v>1050</v>
      </c>
      <c r="M126" s="12">
        <f>Product[[#This Row],[Sales]]/Product[[#This Row],[Quantity]]</f>
        <v>9.7200000000000006</v>
      </c>
      <c r="N126" s="12">
        <v>7</v>
      </c>
      <c r="O126" s="12">
        <v>0</v>
      </c>
      <c r="P126" s="13">
        <v>19.731599999999997</v>
      </c>
      <c r="Q126" s="13">
        <f>Product[[#This Row],[Profit]]-Product[[#This Row],[Discount]]</f>
        <v>19.731599999999997</v>
      </c>
      <c r="R126" s="12" t="str" cm="1">
        <f t="array" ref="R126">_xlfn.IFS(Product[[#This Row],[New Sales]]&gt;=2000,"A",Product[[#This Row],[New Sales]]&gt;=1000,"B",Product[[#This Row],[New Sales]]&gt;=500,"C",Product[[#This Row],[New Sales]]&gt;=100,"D",Product[[#This Row],[New Sales]]&lt;100,"E")</f>
        <v>B</v>
      </c>
      <c r="S126" s="12"/>
    </row>
    <row r="127" spans="1:19">
      <c r="A127" s="12">
        <v>125</v>
      </c>
      <c r="B127" s="12" t="s">
        <v>67</v>
      </c>
      <c r="C127" s="12" t="s">
        <v>111</v>
      </c>
      <c r="D127" s="12" t="s">
        <v>147</v>
      </c>
      <c r="E127" s="12" t="s">
        <v>113</v>
      </c>
      <c r="F127" s="12" t="s">
        <v>114</v>
      </c>
      <c r="G127" s="12" t="s">
        <v>72</v>
      </c>
      <c r="H127" s="12" t="str">
        <f>VLOOKUP(Product[[#This Row],[Category]],Code!$C$2:$D$5,2,0)</f>
        <v>F-101</v>
      </c>
      <c r="I127" s="12" t="s">
        <v>75</v>
      </c>
      <c r="J127" s="12" t="s">
        <v>280</v>
      </c>
      <c r="K127" s="12">
        <v>600.55799999999999</v>
      </c>
      <c r="L127" s="12">
        <f>$K$1*Product[[#This Row],[Quantity]]</f>
        <v>450</v>
      </c>
      <c r="M127" s="12">
        <f>Product[[#This Row],[Sales]]/Product[[#This Row],[Quantity]]</f>
        <v>200.18600000000001</v>
      </c>
      <c r="N127" s="12">
        <v>3</v>
      </c>
      <c r="O127" s="12">
        <v>0.3</v>
      </c>
      <c r="P127" s="13">
        <v>-8.5794000000000779</v>
      </c>
      <c r="Q127" s="13">
        <f>Product[[#This Row],[Profit]]-Product[[#This Row],[Discount]]</f>
        <v>-8.8794000000000786</v>
      </c>
      <c r="R127" s="12" t="str" cm="1">
        <f t="array" ref="R127">_xlfn.IFS(Product[[#This Row],[New Sales]]&gt;=2000,"A",Product[[#This Row],[New Sales]]&gt;=1000,"B",Product[[#This Row],[New Sales]]&gt;=500,"C",Product[[#This Row],[New Sales]]&gt;=100,"D",Product[[#This Row],[New Sales]]&lt;100,"E")</f>
        <v>D</v>
      </c>
      <c r="S127" s="12"/>
    </row>
    <row r="128" spans="1:19">
      <c r="A128" s="12">
        <v>126</v>
      </c>
      <c r="B128" s="12" t="s">
        <v>84</v>
      </c>
      <c r="C128" s="12" t="s">
        <v>68</v>
      </c>
      <c r="D128" s="12" t="s">
        <v>281</v>
      </c>
      <c r="E128" s="12" t="s">
        <v>158</v>
      </c>
      <c r="F128" s="12" t="s">
        <v>114</v>
      </c>
      <c r="G128" s="12" t="s">
        <v>72</v>
      </c>
      <c r="H128" s="12" t="str">
        <f>VLOOKUP(Product[[#This Row],[Category]],Code!$C$2:$D$5,2,0)</f>
        <v>F-101</v>
      </c>
      <c r="I128" s="12" t="s">
        <v>87</v>
      </c>
      <c r="J128" s="12" t="s">
        <v>282</v>
      </c>
      <c r="K128" s="12">
        <v>617.70000000000005</v>
      </c>
      <c r="L128" s="12">
        <f>$K$1*Product[[#This Row],[Quantity]]</f>
        <v>900</v>
      </c>
      <c r="M128" s="12">
        <f>Product[[#This Row],[Sales]]/Product[[#This Row],[Quantity]]</f>
        <v>102.95</v>
      </c>
      <c r="N128" s="12">
        <v>6</v>
      </c>
      <c r="O128" s="12">
        <v>0.5</v>
      </c>
      <c r="P128" s="13">
        <v>-407.68200000000013</v>
      </c>
      <c r="Q128" s="13">
        <f>Product[[#This Row],[Profit]]-Product[[#This Row],[Discount]]</f>
        <v>-408.18200000000013</v>
      </c>
      <c r="R128" s="12" t="str" cm="1">
        <f t="array" ref="R128">_xlfn.IFS(Product[[#This Row],[New Sales]]&gt;=2000,"A",Product[[#This Row],[New Sales]]&gt;=1000,"B",Product[[#This Row],[New Sales]]&gt;=500,"C",Product[[#This Row],[New Sales]]&gt;=100,"D",Product[[#This Row],[New Sales]]&lt;100,"E")</f>
        <v>C</v>
      </c>
      <c r="S128" s="12"/>
    </row>
    <row r="129" spans="1:19">
      <c r="A129" s="12">
        <v>127</v>
      </c>
      <c r="B129" s="12" t="s">
        <v>84</v>
      </c>
      <c r="C129" s="12" t="s">
        <v>68</v>
      </c>
      <c r="D129" s="12" t="s">
        <v>283</v>
      </c>
      <c r="E129" s="12" t="s">
        <v>199</v>
      </c>
      <c r="F129" s="12" t="s">
        <v>80</v>
      </c>
      <c r="G129" s="12" t="s">
        <v>81</v>
      </c>
      <c r="H129" s="12" t="str">
        <f>VLOOKUP(Product[[#This Row],[Category]],Code!$C$2:$D$5,2,0)</f>
        <v>O-102</v>
      </c>
      <c r="I129" s="12" t="s">
        <v>98</v>
      </c>
      <c r="J129" s="12" t="s">
        <v>284</v>
      </c>
      <c r="K129" s="12">
        <v>2.3880000000000003</v>
      </c>
      <c r="L129" s="12">
        <f>$K$1*Product[[#This Row],[Quantity]]</f>
        <v>300</v>
      </c>
      <c r="M129" s="12">
        <f>Product[[#This Row],[Sales]]/Product[[#This Row],[Quantity]]</f>
        <v>1.1940000000000002</v>
      </c>
      <c r="N129" s="12">
        <v>2</v>
      </c>
      <c r="O129" s="12">
        <v>0.7</v>
      </c>
      <c r="P129" s="13">
        <v>-1.8308</v>
      </c>
      <c r="Q129" s="13">
        <f>Product[[#This Row],[Profit]]-Product[[#This Row],[Discount]]</f>
        <v>-2.5308000000000002</v>
      </c>
      <c r="R129" s="12" t="str" cm="1">
        <f t="array" ref="R129">_xlfn.IFS(Product[[#This Row],[New Sales]]&gt;=2000,"A",Product[[#This Row],[New Sales]]&gt;=1000,"B",Product[[#This Row],[New Sales]]&gt;=500,"C",Product[[#This Row],[New Sales]]&gt;=100,"D",Product[[#This Row],[New Sales]]&lt;100,"E")</f>
        <v>D</v>
      </c>
      <c r="S129" s="12"/>
    </row>
    <row r="130" spans="1:19">
      <c r="A130" s="12">
        <v>128</v>
      </c>
      <c r="B130" s="12" t="s">
        <v>84</v>
      </c>
      <c r="C130" s="12" t="s">
        <v>68</v>
      </c>
      <c r="D130" s="12" t="s">
        <v>283</v>
      </c>
      <c r="E130" s="12" t="s">
        <v>199</v>
      </c>
      <c r="F130" s="12" t="s">
        <v>80</v>
      </c>
      <c r="G130" s="12" t="s">
        <v>81</v>
      </c>
      <c r="H130" s="12" t="str">
        <f>VLOOKUP(Product[[#This Row],[Category]],Code!$C$2:$D$5,2,0)</f>
        <v>O-102</v>
      </c>
      <c r="I130" s="12" t="s">
        <v>89</v>
      </c>
      <c r="J130" s="12" t="s">
        <v>285</v>
      </c>
      <c r="K130" s="12">
        <v>243.99200000000002</v>
      </c>
      <c r="L130" s="12">
        <f>$K$1*Product[[#This Row],[Quantity]]</f>
        <v>1050</v>
      </c>
      <c r="M130" s="12">
        <f>Product[[#This Row],[Sales]]/Product[[#This Row],[Quantity]]</f>
        <v>34.856000000000002</v>
      </c>
      <c r="N130" s="12">
        <v>7</v>
      </c>
      <c r="O130" s="12">
        <v>0.2</v>
      </c>
      <c r="P130" s="13">
        <v>30.498999999999981</v>
      </c>
      <c r="Q130" s="13">
        <f>Product[[#This Row],[Profit]]-Product[[#This Row],[Discount]]</f>
        <v>30.298999999999982</v>
      </c>
      <c r="R130" s="12" t="str" cm="1">
        <f t="array" ref="R130">_xlfn.IFS(Product[[#This Row],[New Sales]]&gt;=2000,"A",Product[[#This Row],[New Sales]]&gt;=1000,"B",Product[[#This Row],[New Sales]]&gt;=500,"C",Product[[#This Row],[New Sales]]&gt;=100,"D",Product[[#This Row],[New Sales]]&lt;100,"E")</f>
        <v>B</v>
      </c>
      <c r="S130" s="12"/>
    </row>
    <row r="131" spans="1:19">
      <c r="A131" s="12">
        <v>129</v>
      </c>
      <c r="B131" s="12" t="s">
        <v>67</v>
      </c>
      <c r="C131" s="12" t="s">
        <v>111</v>
      </c>
      <c r="D131" s="12" t="s">
        <v>78</v>
      </c>
      <c r="E131" s="12" t="s">
        <v>79</v>
      </c>
      <c r="F131" s="12" t="s">
        <v>80</v>
      </c>
      <c r="G131" s="12" t="s">
        <v>72</v>
      </c>
      <c r="H131" s="12" t="str">
        <f>VLOOKUP(Product[[#This Row],[Category]],Code!$C$2:$D$5,2,0)</f>
        <v>F-101</v>
      </c>
      <c r="I131" s="12" t="s">
        <v>75</v>
      </c>
      <c r="J131" s="12" t="s">
        <v>286</v>
      </c>
      <c r="K131" s="12">
        <v>81.424000000000007</v>
      </c>
      <c r="L131" s="12">
        <f>$K$1*Product[[#This Row],[Quantity]]</f>
        <v>300</v>
      </c>
      <c r="M131" s="12">
        <f>Product[[#This Row],[Sales]]/Product[[#This Row],[Quantity]]</f>
        <v>40.712000000000003</v>
      </c>
      <c r="N131" s="12">
        <v>2</v>
      </c>
      <c r="O131" s="12">
        <v>0.2</v>
      </c>
      <c r="P131" s="13">
        <v>-9.1601999999999961</v>
      </c>
      <c r="Q131" s="13">
        <f>Product[[#This Row],[Profit]]-Product[[#This Row],[Discount]]</f>
        <v>-9.3601999999999954</v>
      </c>
      <c r="R131" s="12" t="str" cm="1">
        <f t="array" ref="R131">_xlfn.IFS(Product[[#This Row],[New Sales]]&gt;=2000,"A",Product[[#This Row],[New Sales]]&gt;=1000,"B",Product[[#This Row],[New Sales]]&gt;=500,"C",Product[[#This Row],[New Sales]]&gt;=100,"D",Product[[#This Row],[New Sales]]&lt;100,"E")</f>
        <v>D</v>
      </c>
      <c r="S131" s="12"/>
    </row>
    <row r="132" spans="1:19">
      <c r="A132" s="12">
        <v>130</v>
      </c>
      <c r="B132" s="12" t="s">
        <v>67</v>
      </c>
      <c r="C132" s="12" t="s">
        <v>111</v>
      </c>
      <c r="D132" s="12" t="s">
        <v>78</v>
      </c>
      <c r="E132" s="12" t="s">
        <v>79</v>
      </c>
      <c r="F132" s="12" t="s">
        <v>80</v>
      </c>
      <c r="G132" s="12" t="s">
        <v>72</v>
      </c>
      <c r="H132" s="12" t="str">
        <f>VLOOKUP(Product[[#This Row],[Category]],Code!$C$2:$D$5,2,0)</f>
        <v>F-101</v>
      </c>
      <c r="I132" s="12" t="s">
        <v>91</v>
      </c>
      <c r="J132" s="12" t="s">
        <v>287</v>
      </c>
      <c r="K132" s="12">
        <v>238.56</v>
      </c>
      <c r="L132" s="12">
        <f>$K$1*Product[[#This Row],[Quantity]]</f>
        <v>450</v>
      </c>
      <c r="M132" s="12">
        <f>Product[[#This Row],[Sales]]/Product[[#This Row],[Quantity]]</f>
        <v>79.52</v>
      </c>
      <c r="N132" s="12">
        <v>3</v>
      </c>
      <c r="O132" s="12">
        <v>0</v>
      </c>
      <c r="P132" s="13">
        <v>26.241599999999977</v>
      </c>
      <c r="Q132" s="13">
        <f>Product[[#This Row],[Profit]]-Product[[#This Row],[Discount]]</f>
        <v>26.241599999999977</v>
      </c>
      <c r="R132" s="12" t="str" cm="1">
        <f t="array" ref="R132">_xlfn.IFS(Product[[#This Row],[New Sales]]&gt;=2000,"A",Product[[#This Row],[New Sales]]&gt;=1000,"B",Product[[#This Row],[New Sales]]&gt;=500,"C",Product[[#This Row],[New Sales]]&gt;=100,"D",Product[[#This Row],[New Sales]]&lt;100,"E")</f>
        <v>D</v>
      </c>
      <c r="S132" s="12"/>
    </row>
    <row r="133" spans="1:19">
      <c r="A133" s="12">
        <v>131</v>
      </c>
      <c r="B133" s="12" t="s">
        <v>149</v>
      </c>
      <c r="C133" s="12" t="s">
        <v>77</v>
      </c>
      <c r="D133" s="12" t="s">
        <v>266</v>
      </c>
      <c r="E133" s="12" t="s">
        <v>267</v>
      </c>
      <c r="F133" s="12" t="s">
        <v>133</v>
      </c>
      <c r="G133" s="12" t="s">
        <v>95</v>
      </c>
      <c r="H133" s="12" t="str">
        <f>VLOOKUP(Product[[#This Row],[Category]],Code!$C$2:$D$5,2,0)</f>
        <v>T-103</v>
      </c>
      <c r="I133" s="12" t="s">
        <v>96</v>
      </c>
      <c r="J133" s="12" t="s">
        <v>288</v>
      </c>
      <c r="K133" s="12">
        <v>59.969999999999992</v>
      </c>
      <c r="L133" s="12">
        <f>$K$1*Product[[#This Row],[Quantity]]</f>
        <v>750</v>
      </c>
      <c r="M133" s="12">
        <f>Product[[#This Row],[Sales]]/Product[[#This Row],[Quantity]]</f>
        <v>11.993999999999998</v>
      </c>
      <c r="N133" s="12">
        <v>5</v>
      </c>
      <c r="O133" s="12">
        <v>0.4</v>
      </c>
      <c r="P133" s="13">
        <v>-11.993999999999993</v>
      </c>
      <c r="Q133" s="13">
        <f>Product[[#This Row],[Profit]]-Product[[#This Row],[Discount]]</f>
        <v>-12.393999999999993</v>
      </c>
      <c r="R133" s="12" t="str" cm="1">
        <f t="array" ref="R133">_xlfn.IFS(Product[[#This Row],[New Sales]]&gt;=2000,"A",Product[[#This Row],[New Sales]]&gt;=1000,"B",Product[[#This Row],[New Sales]]&gt;=500,"C",Product[[#This Row],[New Sales]]&gt;=100,"D",Product[[#This Row],[New Sales]]&lt;100,"E")</f>
        <v>C</v>
      </c>
      <c r="S133" s="12"/>
    </row>
    <row r="134" spans="1:19">
      <c r="A134" s="12">
        <v>132</v>
      </c>
      <c r="B134" s="12" t="s">
        <v>149</v>
      </c>
      <c r="C134" s="12" t="s">
        <v>77</v>
      </c>
      <c r="D134" s="12" t="s">
        <v>266</v>
      </c>
      <c r="E134" s="12" t="s">
        <v>267</v>
      </c>
      <c r="F134" s="12" t="s">
        <v>133</v>
      </c>
      <c r="G134" s="12" t="s">
        <v>81</v>
      </c>
      <c r="H134" s="12" t="str">
        <f>VLOOKUP(Product[[#This Row],[Category]],Code!$C$2:$D$5,2,0)</f>
        <v>O-102</v>
      </c>
      <c r="I134" s="12" t="s">
        <v>106</v>
      </c>
      <c r="J134" s="12" t="s">
        <v>289</v>
      </c>
      <c r="K134" s="12">
        <v>78.304000000000002</v>
      </c>
      <c r="L134" s="12">
        <f>$K$1*Product[[#This Row],[Quantity]]</f>
        <v>300</v>
      </c>
      <c r="M134" s="12">
        <f>Product[[#This Row],[Sales]]/Product[[#This Row],[Quantity]]</f>
        <v>39.152000000000001</v>
      </c>
      <c r="N134" s="12">
        <v>2</v>
      </c>
      <c r="O134" s="12">
        <v>0.2</v>
      </c>
      <c r="P134" s="13">
        <v>29.363999999999997</v>
      </c>
      <c r="Q134" s="13">
        <f>Product[[#This Row],[Profit]]-Product[[#This Row],[Discount]]</f>
        <v>29.163999999999998</v>
      </c>
      <c r="R134" s="12" t="str" cm="1">
        <f t="array" ref="R134">_xlfn.IFS(Product[[#This Row],[New Sales]]&gt;=2000,"A",Product[[#This Row],[New Sales]]&gt;=1000,"B",Product[[#This Row],[New Sales]]&gt;=500,"C",Product[[#This Row],[New Sales]]&gt;=100,"D",Product[[#This Row],[New Sales]]&lt;100,"E")</f>
        <v>D</v>
      </c>
      <c r="S134" s="12"/>
    </row>
    <row r="135" spans="1:19">
      <c r="A135" s="12">
        <v>133</v>
      </c>
      <c r="B135" s="12" t="s">
        <v>149</v>
      </c>
      <c r="C135" s="12" t="s">
        <v>77</v>
      </c>
      <c r="D135" s="12" t="s">
        <v>266</v>
      </c>
      <c r="E135" s="12" t="s">
        <v>267</v>
      </c>
      <c r="F135" s="12" t="s">
        <v>133</v>
      </c>
      <c r="G135" s="12" t="s">
        <v>81</v>
      </c>
      <c r="H135" s="12" t="str">
        <f>VLOOKUP(Product[[#This Row],[Category]],Code!$C$2:$D$5,2,0)</f>
        <v>O-102</v>
      </c>
      <c r="I135" s="12" t="s">
        <v>182</v>
      </c>
      <c r="J135" s="12" t="s">
        <v>290</v>
      </c>
      <c r="K135" s="12">
        <v>21.456</v>
      </c>
      <c r="L135" s="12">
        <f>$K$1*Product[[#This Row],[Quantity]]</f>
        <v>1350</v>
      </c>
      <c r="M135" s="12">
        <f>Product[[#This Row],[Sales]]/Product[[#This Row],[Quantity]]</f>
        <v>2.3839999999999999</v>
      </c>
      <c r="N135" s="12">
        <v>9</v>
      </c>
      <c r="O135" s="12">
        <v>0.2</v>
      </c>
      <c r="P135" s="13">
        <v>6.9731999999999976</v>
      </c>
      <c r="Q135" s="13">
        <f>Product[[#This Row],[Profit]]-Product[[#This Row],[Discount]]</f>
        <v>6.7731999999999974</v>
      </c>
      <c r="R135" s="12" t="str" cm="1">
        <f t="array" ref="R135">_xlfn.IFS(Product[[#This Row],[New Sales]]&gt;=2000,"A",Product[[#This Row],[New Sales]]&gt;=1000,"B",Product[[#This Row],[New Sales]]&gt;=500,"C",Product[[#This Row],[New Sales]]&gt;=100,"D",Product[[#This Row],[New Sales]]&lt;100,"E")</f>
        <v>B</v>
      </c>
      <c r="S135" s="12"/>
    </row>
    <row r="136" spans="1:19">
      <c r="A136" s="12">
        <v>134</v>
      </c>
      <c r="B136" s="12" t="s">
        <v>84</v>
      </c>
      <c r="C136" s="12" t="s">
        <v>68</v>
      </c>
      <c r="D136" s="12" t="s">
        <v>291</v>
      </c>
      <c r="E136" s="12" t="s">
        <v>79</v>
      </c>
      <c r="F136" s="12" t="s">
        <v>80</v>
      </c>
      <c r="G136" s="12" t="s">
        <v>81</v>
      </c>
      <c r="H136" s="12" t="str">
        <f>VLOOKUP(Product[[#This Row],[Category]],Code!$C$2:$D$5,2,0)</f>
        <v>O-102</v>
      </c>
      <c r="I136" s="12" t="s">
        <v>106</v>
      </c>
      <c r="J136" s="12" t="s">
        <v>292</v>
      </c>
      <c r="K136" s="12">
        <v>20.04</v>
      </c>
      <c r="L136" s="12">
        <f>$K$1*Product[[#This Row],[Quantity]]</f>
        <v>450</v>
      </c>
      <c r="M136" s="12">
        <f>Product[[#This Row],[Sales]]/Product[[#This Row],[Quantity]]</f>
        <v>6.68</v>
      </c>
      <c r="N136" s="12">
        <v>3</v>
      </c>
      <c r="O136" s="12">
        <v>0</v>
      </c>
      <c r="P136" s="13">
        <v>9.6191999999999993</v>
      </c>
      <c r="Q136" s="13">
        <f>Product[[#This Row],[Profit]]-Product[[#This Row],[Discount]]</f>
        <v>9.6191999999999993</v>
      </c>
      <c r="R136" s="12" t="str" cm="1">
        <f t="array" ref="R136">_xlfn.IFS(Product[[#This Row],[New Sales]]&gt;=2000,"A",Product[[#This Row],[New Sales]]&gt;=1000,"B",Product[[#This Row],[New Sales]]&gt;=500,"C",Product[[#This Row],[New Sales]]&gt;=100,"D",Product[[#This Row],[New Sales]]&lt;100,"E")</f>
        <v>D</v>
      </c>
      <c r="S136" s="12"/>
    </row>
    <row r="137" spans="1:19">
      <c r="A137" s="12">
        <v>135</v>
      </c>
      <c r="B137" s="12" t="s">
        <v>84</v>
      </c>
      <c r="C137" s="12" t="s">
        <v>68</v>
      </c>
      <c r="D137" s="12" t="s">
        <v>291</v>
      </c>
      <c r="E137" s="12" t="s">
        <v>79</v>
      </c>
      <c r="F137" s="12" t="s">
        <v>80</v>
      </c>
      <c r="G137" s="12" t="s">
        <v>81</v>
      </c>
      <c r="H137" s="12" t="str">
        <f>VLOOKUP(Product[[#This Row],[Category]],Code!$C$2:$D$5,2,0)</f>
        <v>O-102</v>
      </c>
      <c r="I137" s="12" t="s">
        <v>106</v>
      </c>
      <c r="J137" s="12" t="s">
        <v>293</v>
      </c>
      <c r="K137" s="12">
        <v>35.44</v>
      </c>
      <c r="L137" s="12">
        <f>$K$1*Product[[#This Row],[Quantity]]</f>
        <v>150</v>
      </c>
      <c r="M137" s="12">
        <f>Product[[#This Row],[Sales]]/Product[[#This Row],[Quantity]]</f>
        <v>35.44</v>
      </c>
      <c r="N137" s="12">
        <v>1</v>
      </c>
      <c r="O137" s="12">
        <v>0</v>
      </c>
      <c r="P137" s="13">
        <v>16.656799999999997</v>
      </c>
      <c r="Q137" s="13">
        <f>Product[[#This Row],[Profit]]-Product[[#This Row],[Discount]]</f>
        <v>16.656799999999997</v>
      </c>
      <c r="R137" s="12" t="str" cm="1">
        <f t="array" ref="R137">_xlfn.IFS(Product[[#This Row],[New Sales]]&gt;=2000,"A",Product[[#This Row],[New Sales]]&gt;=1000,"B",Product[[#This Row],[New Sales]]&gt;=500,"C",Product[[#This Row],[New Sales]]&gt;=100,"D",Product[[#This Row],[New Sales]]&lt;100,"E")</f>
        <v>D</v>
      </c>
      <c r="S137" s="12"/>
    </row>
    <row r="138" spans="1:19">
      <c r="A138" s="12">
        <v>136</v>
      </c>
      <c r="B138" s="12" t="s">
        <v>84</v>
      </c>
      <c r="C138" s="12" t="s">
        <v>68</v>
      </c>
      <c r="D138" s="12" t="s">
        <v>291</v>
      </c>
      <c r="E138" s="12" t="s">
        <v>79</v>
      </c>
      <c r="F138" s="12" t="s">
        <v>80</v>
      </c>
      <c r="G138" s="12" t="s">
        <v>81</v>
      </c>
      <c r="H138" s="12" t="str">
        <f>VLOOKUP(Product[[#This Row],[Category]],Code!$C$2:$D$5,2,0)</f>
        <v>O-102</v>
      </c>
      <c r="I138" s="12" t="s">
        <v>93</v>
      </c>
      <c r="J138" s="12" t="s">
        <v>294</v>
      </c>
      <c r="K138" s="12">
        <v>11.52</v>
      </c>
      <c r="L138" s="12">
        <f>$K$1*Product[[#This Row],[Quantity]]</f>
        <v>600</v>
      </c>
      <c r="M138" s="12">
        <f>Product[[#This Row],[Sales]]/Product[[#This Row],[Quantity]]</f>
        <v>2.88</v>
      </c>
      <c r="N138" s="12">
        <v>4</v>
      </c>
      <c r="O138" s="12">
        <v>0</v>
      </c>
      <c r="P138" s="13">
        <v>3.4559999999999995</v>
      </c>
      <c r="Q138" s="13">
        <f>Product[[#This Row],[Profit]]-Product[[#This Row],[Discount]]</f>
        <v>3.4559999999999995</v>
      </c>
      <c r="R138" s="12" t="str" cm="1">
        <f t="array" ref="R138">_xlfn.IFS(Product[[#This Row],[New Sales]]&gt;=2000,"A",Product[[#This Row],[New Sales]]&gt;=1000,"B",Product[[#This Row],[New Sales]]&gt;=500,"C",Product[[#This Row],[New Sales]]&gt;=100,"D",Product[[#This Row],[New Sales]]&lt;100,"E")</f>
        <v>C</v>
      </c>
      <c r="S138" s="12"/>
    </row>
    <row r="139" spans="1:19">
      <c r="A139" s="12">
        <v>137</v>
      </c>
      <c r="B139" s="12" t="s">
        <v>84</v>
      </c>
      <c r="C139" s="12" t="s">
        <v>68</v>
      </c>
      <c r="D139" s="12" t="s">
        <v>291</v>
      </c>
      <c r="E139" s="12" t="s">
        <v>79</v>
      </c>
      <c r="F139" s="12" t="s">
        <v>80</v>
      </c>
      <c r="G139" s="12" t="s">
        <v>81</v>
      </c>
      <c r="H139" s="12" t="str">
        <f>VLOOKUP(Product[[#This Row],[Category]],Code!$C$2:$D$5,2,0)</f>
        <v>O-102</v>
      </c>
      <c r="I139" s="12" t="s">
        <v>182</v>
      </c>
      <c r="J139" s="12" t="s">
        <v>295</v>
      </c>
      <c r="K139" s="12">
        <v>4.0199999999999996</v>
      </c>
      <c r="L139" s="12">
        <f>$K$1*Product[[#This Row],[Quantity]]</f>
        <v>300</v>
      </c>
      <c r="M139" s="12">
        <f>Product[[#This Row],[Sales]]/Product[[#This Row],[Quantity]]</f>
        <v>2.0099999999999998</v>
      </c>
      <c r="N139" s="12">
        <v>2</v>
      </c>
      <c r="O139" s="12">
        <v>0</v>
      </c>
      <c r="P139" s="13">
        <v>1.9697999999999998</v>
      </c>
      <c r="Q139" s="13">
        <f>Product[[#This Row],[Profit]]-Product[[#This Row],[Discount]]</f>
        <v>1.9697999999999998</v>
      </c>
      <c r="R139" s="12" t="str" cm="1">
        <f t="array" ref="R139">_xlfn.IFS(Product[[#This Row],[New Sales]]&gt;=2000,"A",Product[[#This Row],[New Sales]]&gt;=1000,"B",Product[[#This Row],[New Sales]]&gt;=500,"C",Product[[#This Row],[New Sales]]&gt;=100,"D",Product[[#This Row],[New Sales]]&lt;100,"E")</f>
        <v>D</v>
      </c>
      <c r="S139" s="12"/>
    </row>
    <row r="140" spans="1:19">
      <c r="A140" s="12">
        <v>138</v>
      </c>
      <c r="B140" s="12" t="s">
        <v>84</v>
      </c>
      <c r="C140" s="12" t="s">
        <v>68</v>
      </c>
      <c r="D140" s="12" t="s">
        <v>291</v>
      </c>
      <c r="E140" s="12" t="s">
        <v>79</v>
      </c>
      <c r="F140" s="12" t="s">
        <v>80</v>
      </c>
      <c r="G140" s="12" t="s">
        <v>81</v>
      </c>
      <c r="H140" s="12" t="str">
        <f>VLOOKUP(Product[[#This Row],[Category]],Code!$C$2:$D$5,2,0)</f>
        <v>O-102</v>
      </c>
      <c r="I140" s="12" t="s">
        <v>98</v>
      </c>
      <c r="J140" s="12" t="s">
        <v>296</v>
      </c>
      <c r="K140" s="12">
        <v>76.176000000000002</v>
      </c>
      <c r="L140" s="12">
        <f>$K$1*Product[[#This Row],[Quantity]]</f>
        <v>450</v>
      </c>
      <c r="M140" s="12">
        <f>Product[[#This Row],[Sales]]/Product[[#This Row],[Quantity]]</f>
        <v>25.391999999999999</v>
      </c>
      <c r="N140" s="12">
        <v>3</v>
      </c>
      <c r="O140" s="12">
        <v>0.2</v>
      </c>
      <c r="P140" s="13">
        <v>26.661599999999996</v>
      </c>
      <c r="Q140" s="13">
        <f>Product[[#This Row],[Profit]]-Product[[#This Row],[Discount]]</f>
        <v>26.461599999999997</v>
      </c>
      <c r="R140" s="12" t="str" cm="1">
        <f t="array" ref="R140">_xlfn.IFS(Product[[#This Row],[New Sales]]&gt;=2000,"A",Product[[#This Row],[New Sales]]&gt;=1000,"B",Product[[#This Row],[New Sales]]&gt;=500,"C",Product[[#This Row],[New Sales]]&gt;=100,"D",Product[[#This Row],[New Sales]]&lt;100,"E")</f>
        <v>D</v>
      </c>
      <c r="S140" s="12"/>
    </row>
    <row r="141" spans="1:19">
      <c r="A141" s="12">
        <v>139</v>
      </c>
      <c r="B141" s="12" t="s">
        <v>84</v>
      </c>
      <c r="C141" s="12" t="s">
        <v>68</v>
      </c>
      <c r="D141" s="12" t="s">
        <v>291</v>
      </c>
      <c r="E141" s="12" t="s">
        <v>79</v>
      </c>
      <c r="F141" s="12" t="s">
        <v>80</v>
      </c>
      <c r="G141" s="12" t="s">
        <v>81</v>
      </c>
      <c r="H141" s="12" t="str">
        <f>VLOOKUP(Product[[#This Row],[Category]],Code!$C$2:$D$5,2,0)</f>
        <v>O-102</v>
      </c>
      <c r="I141" s="12" t="s">
        <v>297</v>
      </c>
      <c r="J141" s="12" t="s">
        <v>298</v>
      </c>
      <c r="K141" s="12">
        <v>65.88</v>
      </c>
      <c r="L141" s="12">
        <f>$K$1*Product[[#This Row],[Quantity]]</f>
        <v>900</v>
      </c>
      <c r="M141" s="12">
        <f>Product[[#This Row],[Sales]]/Product[[#This Row],[Quantity]]</f>
        <v>10.979999999999999</v>
      </c>
      <c r="N141" s="12">
        <v>6</v>
      </c>
      <c r="O141" s="12">
        <v>0</v>
      </c>
      <c r="P141" s="13">
        <v>18.446400000000004</v>
      </c>
      <c r="Q141" s="13">
        <f>Product[[#This Row],[Profit]]-Product[[#This Row],[Discount]]</f>
        <v>18.446400000000004</v>
      </c>
      <c r="R141" s="12" t="str" cm="1">
        <f t="array" ref="R141">_xlfn.IFS(Product[[#This Row],[New Sales]]&gt;=2000,"A",Product[[#This Row],[New Sales]]&gt;=1000,"B",Product[[#This Row],[New Sales]]&gt;=500,"C",Product[[#This Row],[New Sales]]&gt;=100,"D",Product[[#This Row],[New Sales]]&lt;100,"E")</f>
        <v>C</v>
      </c>
      <c r="S141" s="12"/>
    </row>
    <row r="142" spans="1:19">
      <c r="A142" s="12">
        <v>140</v>
      </c>
      <c r="B142" s="12" t="s">
        <v>84</v>
      </c>
      <c r="C142" s="12" t="s">
        <v>68</v>
      </c>
      <c r="D142" s="12" t="s">
        <v>291</v>
      </c>
      <c r="E142" s="12" t="s">
        <v>79</v>
      </c>
      <c r="F142" s="12" t="s">
        <v>80</v>
      </c>
      <c r="G142" s="12" t="s">
        <v>72</v>
      </c>
      <c r="H142" s="12" t="str">
        <f>VLOOKUP(Product[[#This Row],[Category]],Code!$C$2:$D$5,2,0)</f>
        <v>F-101</v>
      </c>
      <c r="I142" s="12" t="s">
        <v>91</v>
      </c>
      <c r="J142" s="12" t="s">
        <v>178</v>
      </c>
      <c r="K142" s="12">
        <v>43.120000000000005</v>
      </c>
      <c r="L142" s="12">
        <f>$K$1*Product[[#This Row],[Quantity]]</f>
        <v>2100</v>
      </c>
      <c r="M142" s="12">
        <f>Product[[#This Row],[Sales]]/Product[[#This Row],[Quantity]]</f>
        <v>3.0800000000000005</v>
      </c>
      <c r="N142" s="12">
        <v>14</v>
      </c>
      <c r="O142" s="12">
        <v>0</v>
      </c>
      <c r="P142" s="13">
        <v>20.697599999999998</v>
      </c>
      <c r="Q142" s="13">
        <f>Product[[#This Row],[Profit]]-Product[[#This Row],[Discount]]</f>
        <v>20.697599999999998</v>
      </c>
      <c r="R142" s="12" t="str" cm="1">
        <f t="array" ref="R142">_xlfn.IFS(Product[[#This Row],[New Sales]]&gt;=2000,"A",Product[[#This Row],[New Sales]]&gt;=1000,"B",Product[[#This Row],[New Sales]]&gt;=500,"C",Product[[#This Row],[New Sales]]&gt;=100,"D",Product[[#This Row],[New Sales]]&lt;100,"E")</f>
        <v>A</v>
      </c>
      <c r="S142" s="12"/>
    </row>
    <row r="143" spans="1:19">
      <c r="A143" s="12">
        <v>141</v>
      </c>
      <c r="B143" s="12" t="s">
        <v>67</v>
      </c>
      <c r="C143" s="12" t="s">
        <v>77</v>
      </c>
      <c r="D143" s="12" t="s">
        <v>131</v>
      </c>
      <c r="E143" s="12" t="s">
        <v>132</v>
      </c>
      <c r="F143" s="12" t="s">
        <v>133</v>
      </c>
      <c r="G143" s="12" t="s">
        <v>72</v>
      </c>
      <c r="H143" s="12" t="str">
        <f>VLOOKUP(Product[[#This Row],[Category]],Code!$C$2:$D$5,2,0)</f>
        <v>F-101</v>
      </c>
      <c r="I143" s="12" t="s">
        <v>91</v>
      </c>
      <c r="J143" s="12" t="s">
        <v>141</v>
      </c>
      <c r="K143" s="12">
        <v>82.800000000000011</v>
      </c>
      <c r="L143" s="12">
        <f>$K$1*Product[[#This Row],[Quantity]]</f>
        <v>300</v>
      </c>
      <c r="M143" s="12">
        <f>Product[[#This Row],[Sales]]/Product[[#This Row],[Quantity]]</f>
        <v>41.400000000000006</v>
      </c>
      <c r="N143" s="12">
        <v>2</v>
      </c>
      <c r="O143" s="12">
        <v>0.2</v>
      </c>
      <c r="P143" s="13">
        <v>10.349999999999994</v>
      </c>
      <c r="Q143" s="13">
        <f>Product[[#This Row],[Profit]]-Product[[#This Row],[Discount]]</f>
        <v>10.149999999999995</v>
      </c>
      <c r="R143" s="12" t="str" cm="1">
        <f t="array" ref="R143">_xlfn.IFS(Product[[#This Row],[New Sales]]&gt;=2000,"A",Product[[#This Row],[New Sales]]&gt;=1000,"B",Product[[#This Row],[New Sales]]&gt;=500,"C",Product[[#This Row],[New Sales]]&gt;=100,"D",Product[[#This Row],[New Sales]]&lt;100,"E")</f>
        <v>D</v>
      </c>
      <c r="S143" s="12"/>
    </row>
    <row r="144" spans="1:19">
      <c r="A144" s="12">
        <v>142</v>
      </c>
      <c r="B144" s="12" t="s">
        <v>84</v>
      </c>
      <c r="C144" s="12" t="s">
        <v>77</v>
      </c>
      <c r="D144" s="12" t="s">
        <v>123</v>
      </c>
      <c r="E144" s="12" t="s">
        <v>79</v>
      </c>
      <c r="F144" s="12" t="s">
        <v>80</v>
      </c>
      <c r="G144" s="12" t="s">
        <v>81</v>
      </c>
      <c r="H144" s="12" t="str">
        <f>VLOOKUP(Product[[#This Row],[Category]],Code!$C$2:$D$5,2,0)</f>
        <v>O-102</v>
      </c>
      <c r="I144" s="12" t="s">
        <v>93</v>
      </c>
      <c r="J144" s="12" t="s">
        <v>299</v>
      </c>
      <c r="K144" s="12">
        <v>8.82</v>
      </c>
      <c r="L144" s="12">
        <f>$K$1*Product[[#This Row],[Quantity]]</f>
        <v>450</v>
      </c>
      <c r="M144" s="12">
        <f>Product[[#This Row],[Sales]]/Product[[#This Row],[Quantity]]</f>
        <v>2.94</v>
      </c>
      <c r="N144" s="12">
        <v>3</v>
      </c>
      <c r="O144" s="12">
        <v>0</v>
      </c>
      <c r="P144" s="13">
        <v>2.3814000000000002</v>
      </c>
      <c r="Q144" s="13">
        <f>Product[[#This Row],[Profit]]-Product[[#This Row],[Discount]]</f>
        <v>2.3814000000000002</v>
      </c>
      <c r="R144" s="12" t="str" cm="1">
        <f t="array" ref="R144">_xlfn.IFS(Product[[#This Row],[New Sales]]&gt;=2000,"A",Product[[#This Row],[New Sales]]&gt;=1000,"B",Product[[#This Row],[New Sales]]&gt;=500,"C",Product[[#This Row],[New Sales]]&gt;=100,"D",Product[[#This Row],[New Sales]]&lt;100,"E")</f>
        <v>D</v>
      </c>
      <c r="S144" s="12"/>
    </row>
    <row r="145" spans="1:19">
      <c r="A145" s="12">
        <v>143</v>
      </c>
      <c r="B145" s="12" t="s">
        <v>84</v>
      </c>
      <c r="C145" s="12" t="s">
        <v>77</v>
      </c>
      <c r="D145" s="12" t="s">
        <v>123</v>
      </c>
      <c r="E145" s="12" t="s">
        <v>79</v>
      </c>
      <c r="F145" s="12" t="s">
        <v>80</v>
      </c>
      <c r="G145" s="12" t="s">
        <v>81</v>
      </c>
      <c r="H145" s="12" t="str">
        <f>VLOOKUP(Product[[#This Row],[Category]],Code!$C$2:$D$5,2,0)</f>
        <v>O-102</v>
      </c>
      <c r="I145" s="12" t="s">
        <v>142</v>
      </c>
      <c r="J145" s="12" t="s">
        <v>300</v>
      </c>
      <c r="K145" s="12">
        <v>10.86</v>
      </c>
      <c r="L145" s="12">
        <f>$K$1*Product[[#This Row],[Quantity]]</f>
        <v>450</v>
      </c>
      <c r="M145" s="12">
        <f>Product[[#This Row],[Sales]]/Product[[#This Row],[Quantity]]</f>
        <v>3.6199999999999997</v>
      </c>
      <c r="N145" s="12">
        <v>3</v>
      </c>
      <c r="O145" s="12">
        <v>0</v>
      </c>
      <c r="P145" s="13">
        <v>5.1042000000000005</v>
      </c>
      <c r="Q145" s="13">
        <f>Product[[#This Row],[Profit]]-Product[[#This Row],[Discount]]</f>
        <v>5.1042000000000005</v>
      </c>
      <c r="R145" s="12" t="str" cm="1">
        <f t="array" ref="R145">_xlfn.IFS(Product[[#This Row],[New Sales]]&gt;=2000,"A",Product[[#This Row],[New Sales]]&gt;=1000,"B",Product[[#This Row],[New Sales]]&gt;=500,"C",Product[[#This Row],[New Sales]]&gt;=100,"D",Product[[#This Row],[New Sales]]&lt;100,"E")</f>
        <v>D</v>
      </c>
      <c r="S145" s="12"/>
    </row>
    <row r="146" spans="1:19">
      <c r="A146" s="12">
        <v>144</v>
      </c>
      <c r="B146" s="12" t="s">
        <v>84</v>
      </c>
      <c r="C146" s="12" t="s">
        <v>77</v>
      </c>
      <c r="D146" s="12" t="s">
        <v>123</v>
      </c>
      <c r="E146" s="12" t="s">
        <v>79</v>
      </c>
      <c r="F146" s="12" t="s">
        <v>80</v>
      </c>
      <c r="G146" s="12" t="s">
        <v>81</v>
      </c>
      <c r="H146" s="12" t="str">
        <f>VLOOKUP(Product[[#This Row],[Category]],Code!$C$2:$D$5,2,0)</f>
        <v>O-102</v>
      </c>
      <c r="I146" s="12" t="s">
        <v>106</v>
      </c>
      <c r="J146" s="12" t="s">
        <v>301</v>
      </c>
      <c r="K146" s="12">
        <v>143.69999999999999</v>
      </c>
      <c r="L146" s="12">
        <f>$K$1*Product[[#This Row],[Quantity]]</f>
        <v>450</v>
      </c>
      <c r="M146" s="12">
        <f>Product[[#This Row],[Sales]]/Product[[#This Row],[Quantity]]</f>
        <v>47.9</v>
      </c>
      <c r="N146" s="12">
        <v>3</v>
      </c>
      <c r="O146" s="12">
        <v>0</v>
      </c>
      <c r="P146" s="13">
        <v>68.975999999999999</v>
      </c>
      <c r="Q146" s="13">
        <f>Product[[#This Row],[Profit]]-Product[[#This Row],[Discount]]</f>
        <v>68.975999999999999</v>
      </c>
      <c r="R146" s="12" t="str" cm="1">
        <f t="array" ref="R146">_xlfn.IFS(Product[[#This Row],[New Sales]]&gt;=2000,"A",Product[[#This Row],[New Sales]]&gt;=1000,"B",Product[[#This Row],[New Sales]]&gt;=500,"C",Product[[#This Row],[New Sales]]&gt;=100,"D",Product[[#This Row],[New Sales]]&lt;100,"E")</f>
        <v>D</v>
      </c>
      <c r="S146" s="12"/>
    </row>
    <row r="147" spans="1:19">
      <c r="A147" s="12">
        <v>145</v>
      </c>
      <c r="B147" s="12" t="s">
        <v>84</v>
      </c>
      <c r="C147" s="12" t="s">
        <v>68</v>
      </c>
      <c r="D147" s="12" t="s">
        <v>302</v>
      </c>
      <c r="E147" s="12" t="s">
        <v>303</v>
      </c>
      <c r="F147" s="12" t="s">
        <v>114</v>
      </c>
      <c r="G147" s="12" t="s">
        <v>81</v>
      </c>
      <c r="H147" s="12" t="str">
        <f>VLOOKUP(Product[[#This Row],[Category]],Code!$C$2:$D$5,2,0)</f>
        <v>O-102</v>
      </c>
      <c r="I147" s="12" t="s">
        <v>100</v>
      </c>
      <c r="J147" s="12" t="s">
        <v>304</v>
      </c>
      <c r="K147" s="12">
        <v>839.43000000000006</v>
      </c>
      <c r="L147" s="12">
        <f>$K$1*Product[[#This Row],[Quantity]]</f>
        <v>450</v>
      </c>
      <c r="M147" s="12">
        <f>Product[[#This Row],[Sales]]/Product[[#This Row],[Quantity]]</f>
        <v>279.81</v>
      </c>
      <c r="N147" s="12">
        <v>3</v>
      </c>
      <c r="O147" s="12">
        <v>0</v>
      </c>
      <c r="P147" s="13">
        <v>218.25179999999997</v>
      </c>
      <c r="Q147" s="13">
        <f>Product[[#This Row],[Profit]]-Product[[#This Row],[Discount]]</f>
        <v>218.25179999999997</v>
      </c>
      <c r="R147" s="12" t="str" cm="1">
        <f t="array" ref="R147">_xlfn.IFS(Product[[#This Row],[New Sales]]&gt;=2000,"A",Product[[#This Row],[New Sales]]&gt;=1000,"B",Product[[#This Row],[New Sales]]&gt;=500,"C",Product[[#This Row],[New Sales]]&gt;=100,"D",Product[[#This Row],[New Sales]]&lt;100,"E")</f>
        <v>D</v>
      </c>
      <c r="S147" s="12"/>
    </row>
    <row r="148" spans="1:19">
      <c r="A148" s="12">
        <v>146</v>
      </c>
      <c r="B148" s="12" t="s">
        <v>84</v>
      </c>
      <c r="C148" s="12" t="s">
        <v>68</v>
      </c>
      <c r="D148" s="12" t="s">
        <v>305</v>
      </c>
      <c r="E148" s="12" t="s">
        <v>79</v>
      </c>
      <c r="F148" s="12" t="s">
        <v>80</v>
      </c>
      <c r="G148" s="12" t="s">
        <v>81</v>
      </c>
      <c r="H148" s="12" t="str">
        <f>VLOOKUP(Product[[#This Row],[Category]],Code!$C$2:$D$5,2,0)</f>
        <v>O-102</v>
      </c>
      <c r="I148" s="12" t="s">
        <v>89</v>
      </c>
      <c r="J148" s="12" t="s">
        <v>225</v>
      </c>
      <c r="K148" s="12">
        <v>671.93</v>
      </c>
      <c r="L148" s="12">
        <f>$K$1*Product[[#This Row],[Quantity]]</f>
        <v>1050</v>
      </c>
      <c r="M148" s="12">
        <f>Product[[#This Row],[Sales]]/Product[[#This Row],[Quantity]]</f>
        <v>95.99</v>
      </c>
      <c r="N148" s="12">
        <v>7</v>
      </c>
      <c r="O148" s="12">
        <v>0</v>
      </c>
      <c r="P148" s="13">
        <v>20.157899999999998</v>
      </c>
      <c r="Q148" s="13">
        <f>Product[[#This Row],[Profit]]-Product[[#This Row],[Discount]]</f>
        <v>20.157899999999998</v>
      </c>
      <c r="R148" s="12" t="str" cm="1">
        <f t="array" ref="R148">_xlfn.IFS(Product[[#This Row],[New Sales]]&gt;=2000,"A",Product[[#This Row],[New Sales]]&gt;=1000,"B",Product[[#This Row],[New Sales]]&gt;=500,"C",Product[[#This Row],[New Sales]]&gt;=100,"D",Product[[#This Row],[New Sales]]&lt;100,"E")</f>
        <v>B</v>
      </c>
      <c r="S148" s="12"/>
    </row>
    <row r="149" spans="1:19">
      <c r="A149" s="12">
        <v>147</v>
      </c>
      <c r="B149" s="12" t="s">
        <v>84</v>
      </c>
      <c r="C149" s="12" t="s">
        <v>111</v>
      </c>
      <c r="D149" s="12" t="s">
        <v>306</v>
      </c>
      <c r="E149" s="12" t="s">
        <v>267</v>
      </c>
      <c r="F149" s="12" t="s">
        <v>133</v>
      </c>
      <c r="G149" s="12" t="s">
        <v>72</v>
      </c>
      <c r="H149" s="12" t="str">
        <f>VLOOKUP(Product[[#This Row],[Category]],Code!$C$2:$D$5,2,0)</f>
        <v>F-101</v>
      </c>
      <c r="I149" s="12" t="s">
        <v>91</v>
      </c>
      <c r="J149" s="12" t="s">
        <v>307</v>
      </c>
      <c r="K149" s="12">
        <v>93.888000000000005</v>
      </c>
      <c r="L149" s="12">
        <f>$K$1*Product[[#This Row],[Quantity]]</f>
        <v>600</v>
      </c>
      <c r="M149" s="12">
        <f>Product[[#This Row],[Sales]]/Product[[#This Row],[Quantity]]</f>
        <v>23.472000000000001</v>
      </c>
      <c r="N149" s="12">
        <v>4</v>
      </c>
      <c r="O149" s="12">
        <v>0.2</v>
      </c>
      <c r="P149" s="13">
        <v>12.90959999999999</v>
      </c>
      <c r="Q149" s="13">
        <f>Product[[#This Row],[Profit]]-Product[[#This Row],[Discount]]</f>
        <v>12.709599999999991</v>
      </c>
      <c r="R149" s="12" t="str" cm="1">
        <f t="array" ref="R149">_xlfn.IFS(Product[[#This Row],[New Sales]]&gt;=2000,"A",Product[[#This Row],[New Sales]]&gt;=1000,"B",Product[[#This Row],[New Sales]]&gt;=500,"C",Product[[#This Row],[New Sales]]&gt;=100,"D",Product[[#This Row],[New Sales]]&lt;100,"E")</f>
        <v>C</v>
      </c>
      <c r="S149" s="12"/>
    </row>
    <row r="150" spans="1:19">
      <c r="A150" s="12">
        <v>148</v>
      </c>
      <c r="B150" s="12" t="s">
        <v>84</v>
      </c>
      <c r="C150" s="12" t="s">
        <v>77</v>
      </c>
      <c r="D150" s="12" t="s">
        <v>308</v>
      </c>
      <c r="E150" s="12" t="s">
        <v>118</v>
      </c>
      <c r="F150" s="12" t="s">
        <v>114</v>
      </c>
      <c r="G150" s="12" t="s">
        <v>95</v>
      </c>
      <c r="H150" s="12" t="str">
        <f>VLOOKUP(Product[[#This Row],[Category]],Code!$C$2:$D$5,2,0)</f>
        <v>T-103</v>
      </c>
      <c r="I150" s="12" t="s">
        <v>96</v>
      </c>
      <c r="J150" s="12" t="s">
        <v>309</v>
      </c>
      <c r="K150" s="12">
        <v>384.45000000000005</v>
      </c>
      <c r="L150" s="12">
        <f>$K$1*Product[[#This Row],[Quantity]]</f>
        <v>1650</v>
      </c>
      <c r="M150" s="12">
        <f>Product[[#This Row],[Sales]]/Product[[#This Row],[Quantity]]</f>
        <v>34.950000000000003</v>
      </c>
      <c r="N150" s="12">
        <v>11</v>
      </c>
      <c r="O150" s="12">
        <v>0</v>
      </c>
      <c r="P150" s="13">
        <v>103.80150000000003</v>
      </c>
      <c r="Q150" s="13">
        <f>Product[[#This Row],[Profit]]-Product[[#This Row],[Discount]]</f>
        <v>103.80150000000003</v>
      </c>
      <c r="R150" s="12" t="str" cm="1">
        <f t="array" ref="R150">_xlfn.IFS(Product[[#This Row],[New Sales]]&gt;=2000,"A",Product[[#This Row],[New Sales]]&gt;=1000,"B",Product[[#This Row],[New Sales]]&gt;=500,"C",Product[[#This Row],[New Sales]]&gt;=100,"D",Product[[#This Row],[New Sales]]&lt;100,"E")</f>
        <v>B</v>
      </c>
      <c r="S150" s="12"/>
    </row>
    <row r="151" spans="1:19">
      <c r="A151" s="12">
        <v>149</v>
      </c>
      <c r="B151" s="12" t="s">
        <v>84</v>
      </c>
      <c r="C151" s="12" t="s">
        <v>77</v>
      </c>
      <c r="D151" s="12" t="s">
        <v>308</v>
      </c>
      <c r="E151" s="12" t="s">
        <v>118</v>
      </c>
      <c r="F151" s="12" t="s">
        <v>114</v>
      </c>
      <c r="G151" s="12" t="s">
        <v>95</v>
      </c>
      <c r="H151" s="12" t="str">
        <f>VLOOKUP(Product[[#This Row],[Category]],Code!$C$2:$D$5,2,0)</f>
        <v>T-103</v>
      </c>
      <c r="I151" s="12" t="s">
        <v>96</v>
      </c>
      <c r="J151" s="12" t="s">
        <v>310</v>
      </c>
      <c r="K151" s="12">
        <v>149.97</v>
      </c>
      <c r="L151" s="12">
        <f>$K$1*Product[[#This Row],[Quantity]]</f>
        <v>450</v>
      </c>
      <c r="M151" s="12">
        <f>Product[[#This Row],[Sales]]/Product[[#This Row],[Quantity]]</f>
        <v>49.99</v>
      </c>
      <c r="N151" s="12">
        <v>3</v>
      </c>
      <c r="O151" s="12">
        <v>0</v>
      </c>
      <c r="P151" s="13">
        <v>5.9987999999999815</v>
      </c>
      <c r="Q151" s="13">
        <f>Product[[#This Row],[Profit]]-Product[[#This Row],[Discount]]</f>
        <v>5.9987999999999815</v>
      </c>
      <c r="R151" s="12" t="str" cm="1">
        <f t="array" ref="R151">_xlfn.IFS(Product[[#This Row],[New Sales]]&gt;=2000,"A",Product[[#This Row],[New Sales]]&gt;=1000,"B",Product[[#This Row],[New Sales]]&gt;=500,"C",Product[[#This Row],[New Sales]]&gt;=100,"D",Product[[#This Row],[New Sales]]&lt;100,"E")</f>
        <v>D</v>
      </c>
      <c r="S151" s="12"/>
    </row>
    <row r="152" spans="1:19">
      <c r="A152" s="12">
        <v>150</v>
      </c>
      <c r="B152" s="12" t="s">
        <v>84</v>
      </c>
      <c r="C152" s="12" t="s">
        <v>77</v>
      </c>
      <c r="D152" s="12" t="s">
        <v>308</v>
      </c>
      <c r="E152" s="12" t="s">
        <v>118</v>
      </c>
      <c r="F152" s="12" t="s">
        <v>114</v>
      </c>
      <c r="G152" s="12" t="s">
        <v>72</v>
      </c>
      <c r="H152" s="12" t="str">
        <f>VLOOKUP(Product[[#This Row],[Category]],Code!$C$2:$D$5,2,0)</f>
        <v>F-101</v>
      </c>
      <c r="I152" s="12" t="s">
        <v>75</v>
      </c>
      <c r="J152" s="12" t="s">
        <v>76</v>
      </c>
      <c r="K152" s="12">
        <v>1951.84</v>
      </c>
      <c r="L152" s="12">
        <f>$K$1*Product[[#This Row],[Quantity]]</f>
        <v>1200</v>
      </c>
      <c r="M152" s="12">
        <f>Product[[#This Row],[Sales]]/Product[[#This Row],[Quantity]]</f>
        <v>243.98</v>
      </c>
      <c r="N152" s="12">
        <v>8</v>
      </c>
      <c r="O152" s="12">
        <v>0</v>
      </c>
      <c r="P152" s="13">
        <v>585.55199999999991</v>
      </c>
      <c r="Q152" s="13">
        <f>Product[[#This Row],[Profit]]-Product[[#This Row],[Discount]]</f>
        <v>585.55199999999991</v>
      </c>
      <c r="R152" s="12" t="str" cm="1">
        <f t="array" ref="R152">_xlfn.IFS(Product[[#This Row],[New Sales]]&gt;=2000,"A",Product[[#This Row],[New Sales]]&gt;=1000,"B",Product[[#This Row],[New Sales]]&gt;=500,"C",Product[[#This Row],[New Sales]]&gt;=100,"D",Product[[#This Row],[New Sales]]&lt;100,"E")</f>
        <v>B</v>
      </c>
      <c r="S152" s="12"/>
    </row>
    <row r="153" spans="1:19">
      <c r="A153" s="12">
        <v>151</v>
      </c>
      <c r="B153" s="12" t="s">
        <v>84</v>
      </c>
      <c r="C153" s="12" t="s">
        <v>77</v>
      </c>
      <c r="D153" s="12" t="s">
        <v>308</v>
      </c>
      <c r="E153" s="12" t="s">
        <v>118</v>
      </c>
      <c r="F153" s="12" t="s">
        <v>114</v>
      </c>
      <c r="G153" s="12" t="s">
        <v>81</v>
      </c>
      <c r="H153" s="12" t="str">
        <f>VLOOKUP(Product[[#This Row],[Category]],Code!$C$2:$D$5,2,0)</f>
        <v>O-102</v>
      </c>
      <c r="I153" s="12" t="s">
        <v>98</v>
      </c>
      <c r="J153" s="12" t="s">
        <v>311</v>
      </c>
      <c r="K153" s="12">
        <v>171.55</v>
      </c>
      <c r="L153" s="12">
        <f>$K$1*Product[[#This Row],[Quantity]]</f>
        <v>750</v>
      </c>
      <c r="M153" s="12">
        <f>Product[[#This Row],[Sales]]/Product[[#This Row],[Quantity]]</f>
        <v>34.31</v>
      </c>
      <c r="N153" s="12">
        <v>5</v>
      </c>
      <c r="O153" s="12">
        <v>0</v>
      </c>
      <c r="P153" s="13">
        <v>80.628500000000003</v>
      </c>
      <c r="Q153" s="13">
        <f>Product[[#This Row],[Profit]]-Product[[#This Row],[Discount]]</f>
        <v>80.628500000000003</v>
      </c>
      <c r="R153" s="12" t="str" cm="1">
        <f t="array" ref="R153">_xlfn.IFS(Product[[#This Row],[New Sales]]&gt;=2000,"A",Product[[#This Row],[New Sales]]&gt;=1000,"B",Product[[#This Row],[New Sales]]&gt;=500,"C",Product[[#This Row],[New Sales]]&gt;=100,"D",Product[[#This Row],[New Sales]]&lt;100,"E")</f>
        <v>C</v>
      </c>
      <c r="S153" s="12"/>
    </row>
    <row r="154" spans="1:19">
      <c r="A154" s="12">
        <v>152</v>
      </c>
      <c r="B154" s="12" t="s">
        <v>149</v>
      </c>
      <c r="C154" s="12" t="s">
        <v>111</v>
      </c>
      <c r="D154" s="12" t="s">
        <v>312</v>
      </c>
      <c r="E154" s="12" t="s">
        <v>199</v>
      </c>
      <c r="F154" s="12" t="s">
        <v>80</v>
      </c>
      <c r="G154" s="12" t="s">
        <v>81</v>
      </c>
      <c r="H154" s="12" t="str">
        <f>VLOOKUP(Product[[#This Row],[Category]],Code!$C$2:$D$5,2,0)</f>
        <v>O-102</v>
      </c>
      <c r="I154" s="12" t="s">
        <v>100</v>
      </c>
      <c r="J154" s="12" t="s">
        <v>313</v>
      </c>
      <c r="K154" s="12">
        <v>157.91999999999999</v>
      </c>
      <c r="L154" s="12">
        <f>$K$1*Product[[#This Row],[Quantity]]</f>
        <v>750</v>
      </c>
      <c r="M154" s="12">
        <f>Product[[#This Row],[Sales]]/Product[[#This Row],[Quantity]]</f>
        <v>31.583999999999996</v>
      </c>
      <c r="N154" s="12">
        <v>5</v>
      </c>
      <c r="O154" s="12">
        <v>0.2</v>
      </c>
      <c r="P154" s="13">
        <v>17.765999999999991</v>
      </c>
      <c r="Q154" s="13">
        <f>Product[[#This Row],[Profit]]-Product[[#This Row],[Discount]]</f>
        <v>17.565999999999992</v>
      </c>
      <c r="R154" s="12" t="str" cm="1">
        <f t="array" ref="R154">_xlfn.IFS(Product[[#This Row],[New Sales]]&gt;=2000,"A",Product[[#This Row],[New Sales]]&gt;=1000,"B",Product[[#This Row],[New Sales]]&gt;=500,"C",Product[[#This Row],[New Sales]]&gt;=100,"D",Product[[#This Row],[New Sales]]&lt;100,"E")</f>
        <v>C</v>
      </c>
      <c r="S154" s="12"/>
    </row>
    <row r="155" spans="1:19">
      <c r="A155" s="12">
        <v>153</v>
      </c>
      <c r="B155" s="12" t="s">
        <v>149</v>
      </c>
      <c r="C155" s="12" t="s">
        <v>111</v>
      </c>
      <c r="D155" s="12" t="s">
        <v>312</v>
      </c>
      <c r="E155" s="12" t="s">
        <v>199</v>
      </c>
      <c r="F155" s="12" t="s">
        <v>80</v>
      </c>
      <c r="G155" s="12" t="s">
        <v>95</v>
      </c>
      <c r="H155" s="12" t="str">
        <f>VLOOKUP(Product[[#This Row],[Category]],Code!$C$2:$D$5,2,0)</f>
        <v>T-103</v>
      </c>
      <c r="I155" s="12" t="s">
        <v>96</v>
      </c>
      <c r="J155" s="12" t="s">
        <v>314</v>
      </c>
      <c r="K155" s="12">
        <v>203.184</v>
      </c>
      <c r="L155" s="12">
        <f>$K$1*Product[[#This Row],[Quantity]]</f>
        <v>300</v>
      </c>
      <c r="M155" s="12">
        <f>Product[[#This Row],[Sales]]/Product[[#This Row],[Quantity]]</f>
        <v>101.592</v>
      </c>
      <c r="N155" s="12">
        <v>2</v>
      </c>
      <c r="O155" s="12">
        <v>0.2</v>
      </c>
      <c r="P155" s="13">
        <v>15.238799999999991</v>
      </c>
      <c r="Q155" s="13">
        <f>Product[[#This Row],[Profit]]-Product[[#This Row],[Discount]]</f>
        <v>15.038799999999991</v>
      </c>
      <c r="R155" s="12" t="str" cm="1">
        <f t="array" ref="R155">_xlfn.IFS(Product[[#This Row],[New Sales]]&gt;=2000,"A",Product[[#This Row],[New Sales]]&gt;=1000,"B",Product[[#This Row],[New Sales]]&gt;=500,"C",Product[[#This Row],[New Sales]]&gt;=100,"D",Product[[#This Row],[New Sales]]&lt;100,"E")</f>
        <v>D</v>
      </c>
      <c r="S155" s="12"/>
    </row>
    <row r="156" spans="1:19">
      <c r="A156" s="12">
        <v>154</v>
      </c>
      <c r="B156" s="12" t="s">
        <v>149</v>
      </c>
      <c r="C156" s="12" t="s">
        <v>77</v>
      </c>
      <c r="D156" s="12" t="s">
        <v>315</v>
      </c>
      <c r="E156" s="12" t="s">
        <v>79</v>
      </c>
      <c r="F156" s="12" t="s">
        <v>80</v>
      </c>
      <c r="G156" s="12" t="s">
        <v>81</v>
      </c>
      <c r="H156" s="12" t="str">
        <f>VLOOKUP(Product[[#This Row],[Category]],Code!$C$2:$D$5,2,0)</f>
        <v>O-102</v>
      </c>
      <c r="I156" s="12" t="s">
        <v>106</v>
      </c>
      <c r="J156" s="12" t="s">
        <v>316</v>
      </c>
      <c r="K156" s="12">
        <v>58.379999999999995</v>
      </c>
      <c r="L156" s="12">
        <f>$K$1*Product[[#This Row],[Quantity]]</f>
        <v>1050</v>
      </c>
      <c r="M156" s="12">
        <f>Product[[#This Row],[Sales]]/Product[[#This Row],[Quantity]]</f>
        <v>8.34</v>
      </c>
      <c r="N156" s="12">
        <v>7</v>
      </c>
      <c r="O156" s="12">
        <v>0</v>
      </c>
      <c r="P156" s="13">
        <v>26.270999999999994</v>
      </c>
      <c r="Q156" s="13">
        <f>Product[[#This Row],[Profit]]-Product[[#This Row],[Discount]]</f>
        <v>26.270999999999994</v>
      </c>
      <c r="R156" s="12" t="str" cm="1">
        <f t="array" ref="R156">_xlfn.IFS(Product[[#This Row],[New Sales]]&gt;=2000,"A",Product[[#This Row],[New Sales]]&gt;=1000,"B",Product[[#This Row],[New Sales]]&gt;=500,"C",Product[[#This Row],[New Sales]]&gt;=100,"D",Product[[#This Row],[New Sales]]&lt;100,"E")</f>
        <v>B</v>
      </c>
      <c r="S156" s="12"/>
    </row>
    <row r="157" spans="1:19">
      <c r="A157" s="12">
        <v>155</v>
      </c>
      <c r="B157" s="12" t="s">
        <v>149</v>
      </c>
      <c r="C157" s="12" t="s">
        <v>77</v>
      </c>
      <c r="D157" s="12" t="s">
        <v>315</v>
      </c>
      <c r="E157" s="12" t="s">
        <v>79</v>
      </c>
      <c r="F157" s="12" t="s">
        <v>80</v>
      </c>
      <c r="G157" s="12" t="s">
        <v>81</v>
      </c>
      <c r="H157" s="12" t="str">
        <f>VLOOKUP(Product[[#This Row],[Category]],Code!$C$2:$D$5,2,0)</f>
        <v>O-102</v>
      </c>
      <c r="I157" s="12" t="s">
        <v>106</v>
      </c>
      <c r="J157" s="12" t="s">
        <v>317</v>
      </c>
      <c r="K157" s="12">
        <v>105.52</v>
      </c>
      <c r="L157" s="12">
        <f>$K$1*Product[[#This Row],[Quantity]]</f>
        <v>600</v>
      </c>
      <c r="M157" s="12">
        <f>Product[[#This Row],[Sales]]/Product[[#This Row],[Quantity]]</f>
        <v>26.38</v>
      </c>
      <c r="N157" s="12">
        <v>4</v>
      </c>
      <c r="O157" s="12">
        <v>0</v>
      </c>
      <c r="P157" s="13">
        <v>48.539199999999994</v>
      </c>
      <c r="Q157" s="13">
        <f>Product[[#This Row],[Profit]]-Product[[#This Row],[Discount]]</f>
        <v>48.539199999999994</v>
      </c>
      <c r="R157" s="12" t="str" cm="1">
        <f t="array" ref="R157">_xlfn.IFS(Product[[#This Row],[New Sales]]&gt;=2000,"A",Product[[#This Row],[New Sales]]&gt;=1000,"B",Product[[#This Row],[New Sales]]&gt;=500,"C",Product[[#This Row],[New Sales]]&gt;=100,"D",Product[[#This Row],[New Sales]]&lt;100,"E")</f>
        <v>C</v>
      </c>
      <c r="S157" s="12"/>
    </row>
    <row r="158" spans="1:19">
      <c r="A158" s="12">
        <v>156</v>
      </c>
      <c r="B158" s="12" t="s">
        <v>149</v>
      </c>
      <c r="C158" s="12" t="s">
        <v>77</v>
      </c>
      <c r="D158" s="12" t="s">
        <v>315</v>
      </c>
      <c r="E158" s="12" t="s">
        <v>79</v>
      </c>
      <c r="F158" s="12" t="s">
        <v>80</v>
      </c>
      <c r="G158" s="12" t="s">
        <v>81</v>
      </c>
      <c r="H158" s="12" t="str">
        <f>VLOOKUP(Product[[#This Row],[Category]],Code!$C$2:$D$5,2,0)</f>
        <v>O-102</v>
      </c>
      <c r="I158" s="12" t="s">
        <v>89</v>
      </c>
      <c r="J158" s="12" t="s">
        <v>318</v>
      </c>
      <c r="K158" s="12">
        <v>80.88</v>
      </c>
      <c r="L158" s="12">
        <f>$K$1*Product[[#This Row],[Quantity]]</f>
        <v>900</v>
      </c>
      <c r="M158" s="12">
        <f>Product[[#This Row],[Sales]]/Product[[#This Row],[Quantity]]</f>
        <v>13.479999999999999</v>
      </c>
      <c r="N158" s="12">
        <v>6</v>
      </c>
      <c r="O158" s="12">
        <v>0</v>
      </c>
      <c r="P158" s="13">
        <v>21.028799999999997</v>
      </c>
      <c r="Q158" s="13">
        <f>Product[[#This Row],[Profit]]-Product[[#This Row],[Discount]]</f>
        <v>21.028799999999997</v>
      </c>
      <c r="R158" s="12" t="str" cm="1">
        <f t="array" ref="R158">_xlfn.IFS(Product[[#This Row],[New Sales]]&gt;=2000,"A",Product[[#This Row],[New Sales]]&gt;=1000,"B",Product[[#This Row],[New Sales]]&gt;=500,"C",Product[[#This Row],[New Sales]]&gt;=100,"D",Product[[#This Row],[New Sales]]&lt;100,"E")</f>
        <v>C</v>
      </c>
      <c r="S158" s="12"/>
    </row>
    <row r="159" spans="1:19">
      <c r="A159" s="12">
        <v>157</v>
      </c>
      <c r="B159" s="12" t="s">
        <v>84</v>
      </c>
      <c r="C159" s="12" t="s">
        <v>111</v>
      </c>
      <c r="D159" s="12" t="s">
        <v>108</v>
      </c>
      <c r="E159" s="12" t="s">
        <v>109</v>
      </c>
      <c r="F159" s="12" t="s">
        <v>80</v>
      </c>
      <c r="G159" s="12" t="s">
        <v>81</v>
      </c>
      <c r="H159" s="12" t="str">
        <f>VLOOKUP(Product[[#This Row],[Category]],Code!$C$2:$D$5,2,0)</f>
        <v>O-102</v>
      </c>
      <c r="I159" s="12" t="s">
        <v>93</v>
      </c>
      <c r="J159" s="12" t="s">
        <v>319</v>
      </c>
      <c r="K159" s="12">
        <v>6.63</v>
      </c>
      <c r="L159" s="12">
        <f>$K$1*Product[[#This Row],[Quantity]]</f>
        <v>450</v>
      </c>
      <c r="M159" s="12">
        <f>Product[[#This Row],[Sales]]/Product[[#This Row],[Quantity]]</f>
        <v>2.21</v>
      </c>
      <c r="N159" s="12">
        <v>3</v>
      </c>
      <c r="O159" s="12">
        <v>0</v>
      </c>
      <c r="P159" s="13">
        <v>1.7901</v>
      </c>
      <c r="Q159" s="13">
        <f>Product[[#This Row],[Profit]]-Product[[#This Row],[Discount]]</f>
        <v>1.7901</v>
      </c>
      <c r="R159" s="12" t="str" cm="1">
        <f t="array" ref="R159">_xlfn.IFS(Product[[#This Row],[New Sales]]&gt;=2000,"A",Product[[#This Row],[New Sales]]&gt;=1000,"B",Product[[#This Row],[New Sales]]&gt;=500,"C",Product[[#This Row],[New Sales]]&gt;=100,"D",Product[[#This Row],[New Sales]]&lt;100,"E")</f>
        <v>D</v>
      </c>
      <c r="S159" s="12"/>
    </row>
    <row r="160" spans="1:19">
      <c r="A160" s="12">
        <v>158</v>
      </c>
      <c r="B160" s="12" t="s">
        <v>67</v>
      </c>
      <c r="C160" s="12" t="s">
        <v>68</v>
      </c>
      <c r="D160" s="12" t="s">
        <v>108</v>
      </c>
      <c r="E160" s="12" t="s">
        <v>109</v>
      </c>
      <c r="F160" s="12" t="s">
        <v>80</v>
      </c>
      <c r="G160" s="12" t="s">
        <v>72</v>
      </c>
      <c r="H160" s="12" t="str">
        <f>VLOOKUP(Product[[#This Row],[Category]],Code!$C$2:$D$5,2,0)</f>
        <v>F-101</v>
      </c>
      <c r="I160" s="12" t="s">
        <v>75</v>
      </c>
      <c r="J160" s="12" t="s">
        <v>280</v>
      </c>
      <c r="K160" s="12">
        <v>457.56800000000004</v>
      </c>
      <c r="L160" s="12">
        <f>$K$1*Product[[#This Row],[Quantity]]</f>
        <v>300</v>
      </c>
      <c r="M160" s="12">
        <f>Product[[#This Row],[Sales]]/Product[[#This Row],[Quantity]]</f>
        <v>228.78400000000002</v>
      </c>
      <c r="N160" s="12">
        <v>2</v>
      </c>
      <c r="O160" s="12">
        <v>0.2</v>
      </c>
      <c r="P160" s="13">
        <v>51.476399999999941</v>
      </c>
      <c r="Q160" s="13">
        <f>Product[[#This Row],[Profit]]-Product[[#This Row],[Discount]]</f>
        <v>51.276399999999938</v>
      </c>
      <c r="R160" s="12" t="str" cm="1">
        <f t="array" ref="R160">_xlfn.IFS(Product[[#This Row],[New Sales]]&gt;=2000,"A",Product[[#This Row],[New Sales]]&gt;=1000,"B",Product[[#This Row],[New Sales]]&gt;=500,"C",Product[[#This Row],[New Sales]]&gt;=100,"D",Product[[#This Row],[New Sales]]&lt;100,"E")</f>
        <v>D</v>
      </c>
      <c r="S160" s="12"/>
    </row>
    <row r="161" spans="1:19">
      <c r="A161" s="12">
        <v>159</v>
      </c>
      <c r="B161" s="12" t="s">
        <v>84</v>
      </c>
      <c r="C161" s="12" t="s">
        <v>68</v>
      </c>
      <c r="D161" s="12" t="s">
        <v>320</v>
      </c>
      <c r="E161" s="12" t="s">
        <v>321</v>
      </c>
      <c r="F161" s="12" t="s">
        <v>114</v>
      </c>
      <c r="G161" s="12" t="s">
        <v>81</v>
      </c>
      <c r="H161" s="12" t="str">
        <f>VLOOKUP(Product[[#This Row],[Category]],Code!$C$2:$D$5,2,0)</f>
        <v>O-102</v>
      </c>
      <c r="I161" s="12" t="s">
        <v>82</v>
      </c>
      <c r="J161" s="12" t="s">
        <v>322</v>
      </c>
      <c r="K161" s="12">
        <v>14.62</v>
      </c>
      <c r="L161" s="12">
        <f>$K$1*Product[[#This Row],[Quantity]]</f>
        <v>300</v>
      </c>
      <c r="M161" s="12">
        <f>Product[[#This Row],[Sales]]/Product[[#This Row],[Quantity]]</f>
        <v>7.31</v>
      </c>
      <c r="N161" s="12">
        <v>2</v>
      </c>
      <c r="O161" s="12">
        <v>0</v>
      </c>
      <c r="P161" s="13">
        <v>6.8713999999999995</v>
      </c>
      <c r="Q161" s="13">
        <f>Product[[#This Row],[Profit]]-Product[[#This Row],[Discount]]</f>
        <v>6.8713999999999995</v>
      </c>
      <c r="R161" s="12" t="str" cm="1">
        <f t="array" ref="R161">_xlfn.IFS(Product[[#This Row],[New Sales]]&gt;=2000,"A",Product[[#This Row],[New Sales]]&gt;=1000,"B",Product[[#This Row],[New Sales]]&gt;=500,"C",Product[[#This Row],[New Sales]]&gt;=100,"D",Product[[#This Row],[New Sales]]&lt;100,"E")</f>
        <v>D</v>
      </c>
      <c r="S161" s="12"/>
    </row>
    <row r="162" spans="1:19">
      <c r="A162" s="12">
        <v>160</v>
      </c>
      <c r="B162" s="12" t="s">
        <v>84</v>
      </c>
      <c r="C162" s="12" t="s">
        <v>68</v>
      </c>
      <c r="D162" s="12" t="s">
        <v>320</v>
      </c>
      <c r="E162" s="12" t="s">
        <v>321</v>
      </c>
      <c r="F162" s="12" t="s">
        <v>114</v>
      </c>
      <c r="G162" s="12" t="s">
        <v>95</v>
      </c>
      <c r="H162" s="12" t="str">
        <f>VLOOKUP(Product[[#This Row],[Category]],Code!$C$2:$D$5,2,0)</f>
        <v>T-103</v>
      </c>
      <c r="I162" s="12" t="s">
        <v>96</v>
      </c>
      <c r="J162" s="12" t="s">
        <v>323</v>
      </c>
      <c r="K162" s="12">
        <v>944.93000000000006</v>
      </c>
      <c r="L162" s="12">
        <f>$K$1*Product[[#This Row],[Quantity]]</f>
        <v>1050</v>
      </c>
      <c r="M162" s="12">
        <f>Product[[#This Row],[Sales]]/Product[[#This Row],[Quantity]]</f>
        <v>134.99</v>
      </c>
      <c r="N162" s="12">
        <v>7</v>
      </c>
      <c r="O162" s="12">
        <v>0</v>
      </c>
      <c r="P162" s="13">
        <v>236.23250000000002</v>
      </c>
      <c r="Q162" s="13">
        <f>Product[[#This Row],[Profit]]-Product[[#This Row],[Discount]]</f>
        <v>236.23250000000002</v>
      </c>
      <c r="R162" s="12" t="str" cm="1">
        <f t="array" ref="R162">_xlfn.IFS(Product[[#This Row],[New Sales]]&gt;=2000,"A",Product[[#This Row],[New Sales]]&gt;=1000,"B",Product[[#This Row],[New Sales]]&gt;=500,"C",Product[[#This Row],[New Sales]]&gt;=100,"D",Product[[#This Row],[New Sales]]&lt;100,"E")</f>
        <v>B</v>
      </c>
      <c r="S162" s="12"/>
    </row>
    <row r="163" spans="1:19">
      <c r="A163" s="12">
        <v>161</v>
      </c>
      <c r="B163" s="12" t="s">
        <v>149</v>
      </c>
      <c r="C163" s="12" t="s">
        <v>68</v>
      </c>
      <c r="D163" s="12" t="s">
        <v>78</v>
      </c>
      <c r="E163" s="12" t="s">
        <v>79</v>
      </c>
      <c r="F163" s="12" t="s">
        <v>80</v>
      </c>
      <c r="G163" s="12" t="s">
        <v>81</v>
      </c>
      <c r="H163" s="12" t="str">
        <f>VLOOKUP(Product[[#This Row],[Category]],Code!$C$2:$D$5,2,0)</f>
        <v>O-102</v>
      </c>
      <c r="I163" s="12" t="s">
        <v>106</v>
      </c>
      <c r="J163" s="12" t="s">
        <v>324</v>
      </c>
      <c r="K163" s="12">
        <v>5.98</v>
      </c>
      <c r="L163" s="12">
        <f>$K$1*Product[[#This Row],[Quantity]]</f>
        <v>150</v>
      </c>
      <c r="M163" s="12">
        <f>Product[[#This Row],[Sales]]/Product[[#This Row],[Quantity]]</f>
        <v>5.98</v>
      </c>
      <c r="N163" s="12">
        <v>1</v>
      </c>
      <c r="O163" s="12">
        <v>0</v>
      </c>
      <c r="P163" s="13">
        <v>2.6909999999999998</v>
      </c>
      <c r="Q163" s="13">
        <f>Product[[#This Row],[Profit]]-Product[[#This Row],[Discount]]</f>
        <v>2.6909999999999998</v>
      </c>
      <c r="R163" s="12" t="str" cm="1">
        <f t="array" ref="R163">_xlfn.IFS(Product[[#This Row],[New Sales]]&gt;=2000,"A",Product[[#This Row],[New Sales]]&gt;=1000,"B",Product[[#This Row],[New Sales]]&gt;=500,"C",Product[[#This Row],[New Sales]]&gt;=100,"D",Product[[#This Row],[New Sales]]&lt;100,"E")</f>
        <v>D</v>
      </c>
      <c r="S163" s="12"/>
    </row>
    <row r="164" spans="1:19">
      <c r="A164" s="12">
        <v>162</v>
      </c>
      <c r="B164" s="12" t="s">
        <v>67</v>
      </c>
      <c r="C164" s="12" t="s">
        <v>68</v>
      </c>
      <c r="D164" s="12" t="s">
        <v>131</v>
      </c>
      <c r="E164" s="12" t="s">
        <v>132</v>
      </c>
      <c r="F164" s="12" t="s">
        <v>133</v>
      </c>
      <c r="G164" s="12" t="s">
        <v>95</v>
      </c>
      <c r="H164" s="12" t="str">
        <f>VLOOKUP(Product[[#This Row],[Category]],Code!$C$2:$D$5,2,0)</f>
        <v>T-103</v>
      </c>
      <c r="I164" s="12" t="s">
        <v>137</v>
      </c>
      <c r="J164" s="12" t="s">
        <v>325</v>
      </c>
      <c r="K164" s="12">
        <v>54.384000000000007</v>
      </c>
      <c r="L164" s="12">
        <f>$K$1*Product[[#This Row],[Quantity]]</f>
        <v>300</v>
      </c>
      <c r="M164" s="12">
        <f>Product[[#This Row],[Sales]]/Product[[#This Row],[Quantity]]</f>
        <v>27.192000000000004</v>
      </c>
      <c r="N164" s="12">
        <v>2</v>
      </c>
      <c r="O164" s="12">
        <v>0.2</v>
      </c>
      <c r="P164" s="13">
        <v>1.359599999999995</v>
      </c>
      <c r="Q164" s="13">
        <f>Product[[#This Row],[Profit]]-Product[[#This Row],[Discount]]</f>
        <v>1.1595999999999951</v>
      </c>
      <c r="R164" s="12" t="str" cm="1">
        <f t="array" ref="R164">_xlfn.IFS(Product[[#This Row],[New Sales]]&gt;=2000,"A",Product[[#This Row],[New Sales]]&gt;=1000,"B",Product[[#This Row],[New Sales]]&gt;=500,"C",Product[[#This Row],[New Sales]]&gt;=100,"D",Product[[#This Row],[New Sales]]&lt;100,"E")</f>
        <v>D</v>
      </c>
      <c r="S164" s="12"/>
    </row>
    <row r="165" spans="1:19">
      <c r="A165" s="12">
        <v>163</v>
      </c>
      <c r="B165" s="12" t="s">
        <v>84</v>
      </c>
      <c r="C165" s="12" t="s">
        <v>68</v>
      </c>
      <c r="D165" s="12" t="s">
        <v>326</v>
      </c>
      <c r="E165" s="12" t="s">
        <v>327</v>
      </c>
      <c r="F165" s="12" t="s">
        <v>80</v>
      </c>
      <c r="G165" s="12" t="s">
        <v>81</v>
      </c>
      <c r="H165" s="12" t="str">
        <f>VLOOKUP(Product[[#This Row],[Category]],Code!$C$2:$D$5,2,0)</f>
        <v>O-102</v>
      </c>
      <c r="I165" s="12" t="s">
        <v>142</v>
      </c>
      <c r="J165" s="12" t="s">
        <v>328</v>
      </c>
      <c r="K165" s="12">
        <v>28.4</v>
      </c>
      <c r="L165" s="12">
        <f>$K$1*Product[[#This Row],[Quantity]]</f>
        <v>750</v>
      </c>
      <c r="M165" s="12">
        <f>Product[[#This Row],[Sales]]/Product[[#This Row],[Quantity]]</f>
        <v>5.68</v>
      </c>
      <c r="N165" s="12">
        <v>5</v>
      </c>
      <c r="O165" s="12">
        <v>0</v>
      </c>
      <c r="P165" s="13">
        <v>13.347999999999997</v>
      </c>
      <c r="Q165" s="13">
        <f>Product[[#This Row],[Profit]]-Product[[#This Row],[Discount]]</f>
        <v>13.347999999999997</v>
      </c>
      <c r="R165" s="12" t="str" cm="1">
        <f t="array" ref="R165">_xlfn.IFS(Product[[#This Row],[New Sales]]&gt;=2000,"A",Product[[#This Row],[New Sales]]&gt;=1000,"B",Product[[#This Row],[New Sales]]&gt;=500,"C",Product[[#This Row],[New Sales]]&gt;=100,"D",Product[[#This Row],[New Sales]]&lt;100,"E")</f>
        <v>C</v>
      </c>
      <c r="S165" s="12"/>
    </row>
    <row r="166" spans="1:19">
      <c r="A166" s="12">
        <v>164</v>
      </c>
      <c r="B166" s="12" t="s">
        <v>84</v>
      </c>
      <c r="C166" s="12" t="s">
        <v>68</v>
      </c>
      <c r="D166" s="12" t="s">
        <v>108</v>
      </c>
      <c r="E166" s="12" t="s">
        <v>109</v>
      </c>
      <c r="F166" s="12" t="s">
        <v>80</v>
      </c>
      <c r="G166" s="12" t="s">
        <v>81</v>
      </c>
      <c r="H166" s="12" t="str">
        <f>VLOOKUP(Product[[#This Row],[Category]],Code!$C$2:$D$5,2,0)</f>
        <v>O-102</v>
      </c>
      <c r="I166" s="12" t="s">
        <v>98</v>
      </c>
      <c r="J166" s="12" t="s">
        <v>329</v>
      </c>
      <c r="K166" s="12">
        <v>27.680000000000003</v>
      </c>
      <c r="L166" s="12">
        <f>$K$1*Product[[#This Row],[Quantity]]</f>
        <v>300</v>
      </c>
      <c r="M166" s="12">
        <f>Product[[#This Row],[Sales]]/Product[[#This Row],[Quantity]]</f>
        <v>13.840000000000002</v>
      </c>
      <c r="N166" s="12">
        <v>2</v>
      </c>
      <c r="O166" s="12">
        <v>0.2</v>
      </c>
      <c r="P166" s="13">
        <v>9.6879999999999988</v>
      </c>
      <c r="Q166" s="13">
        <f>Product[[#This Row],[Profit]]-Product[[#This Row],[Discount]]</f>
        <v>9.4879999999999995</v>
      </c>
      <c r="R166" s="12" t="str" cm="1">
        <f t="array" ref="R166">_xlfn.IFS(Product[[#This Row],[New Sales]]&gt;=2000,"A",Product[[#This Row],[New Sales]]&gt;=1000,"B",Product[[#This Row],[New Sales]]&gt;=500,"C",Product[[#This Row],[New Sales]]&gt;=100,"D",Product[[#This Row],[New Sales]]&lt;100,"E")</f>
        <v>D</v>
      </c>
      <c r="S166" s="12"/>
    </row>
    <row r="167" spans="1:19">
      <c r="A167" s="12">
        <v>165</v>
      </c>
      <c r="B167" s="12" t="s">
        <v>84</v>
      </c>
      <c r="C167" s="12" t="s">
        <v>68</v>
      </c>
      <c r="D167" s="12" t="s">
        <v>330</v>
      </c>
      <c r="E167" s="12" t="s">
        <v>113</v>
      </c>
      <c r="F167" s="12" t="s">
        <v>114</v>
      </c>
      <c r="G167" s="12" t="s">
        <v>81</v>
      </c>
      <c r="H167" s="12" t="str">
        <f>VLOOKUP(Product[[#This Row],[Category]],Code!$C$2:$D$5,2,0)</f>
        <v>O-102</v>
      </c>
      <c r="I167" s="12" t="s">
        <v>93</v>
      </c>
      <c r="J167" s="12" t="s">
        <v>331</v>
      </c>
      <c r="K167" s="12">
        <v>9.9359999999999999</v>
      </c>
      <c r="L167" s="12">
        <f>$K$1*Product[[#This Row],[Quantity]]</f>
        <v>450</v>
      </c>
      <c r="M167" s="12">
        <f>Product[[#This Row],[Sales]]/Product[[#This Row],[Quantity]]</f>
        <v>3.3119999999999998</v>
      </c>
      <c r="N167" s="12">
        <v>3</v>
      </c>
      <c r="O167" s="12">
        <v>0.2</v>
      </c>
      <c r="P167" s="13">
        <v>2.7324000000000002</v>
      </c>
      <c r="Q167" s="13">
        <f>Product[[#This Row],[Profit]]-Product[[#This Row],[Discount]]</f>
        <v>2.5324</v>
      </c>
      <c r="R167" s="12" t="str" cm="1">
        <f t="array" ref="R167">_xlfn.IFS(Product[[#This Row],[New Sales]]&gt;=2000,"A",Product[[#This Row],[New Sales]]&gt;=1000,"B",Product[[#This Row],[New Sales]]&gt;=500,"C",Product[[#This Row],[New Sales]]&gt;=100,"D",Product[[#This Row],[New Sales]]&lt;100,"E")</f>
        <v>D</v>
      </c>
      <c r="S167" s="12"/>
    </row>
    <row r="168" spans="1:19">
      <c r="A168" s="12">
        <v>166</v>
      </c>
      <c r="B168" s="12" t="s">
        <v>84</v>
      </c>
      <c r="C168" s="12" t="s">
        <v>68</v>
      </c>
      <c r="D168" s="12" t="s">
        <v>330</v>
      </c>
      <c r="E168" s="12" t="s">
        <v>113</v>
      </c>
      <c r="F168" s="12" t="s">
        <v>114</v>
      </c>
      <c r="G168" s="12" t="s">
        <v>95</v>
      </c>
      <c r="H168" s="12" t="str">
        <f>VLOOKUP(Product[[#This Row],[Category]],Code!$C$2:$D$5,2,0)</f>
        <v>T-103</v>
      </c>
      <c r="I168" s="12" t="s">
        <v>332</v>
      </c>
      <c r="J168" s="12" t="s">
        <v>333</v>
      </c>
      <c r="K168" s="12">
        <v>8159.9519999999993</v>
      </c>
      <c r="L168" s="12">
        <f>$K$1*Product[[#This Row],[Quantity]]</f>
        <v>1200</v>
      </c>
      <c r="M168" s="12">
        <f>Product[[#This Row],[Sales]]/Product[[#This Row],[Quantity]]</f>
        <v>1019.9939999999999</v>
      </c>
      <c r="N168" s="12">
        <v>8</v>
      </c>
      <c r="O168" s="12">
        <v>0.4</v>
      </c>
      <c r="P168" s="13">
        <v>-1359.992000000002</v>
      </c>
      <c r="Q168" s="13">
        <f>Product[[#This Row],[Profit]]-Product[[#This Row],[Discount]]</f>
        <v>-1360.3920000000021</v>
      </c>
      <c r="R168" s="12" t="str" cm="1">
        <f t="array" ref="R168">_xlfn.IFS(Product[[#This Row],[New Sales]]&gt;=2000,"A",Product[[#This Row],[New Sales]]&gt;=1000,"B",Product[[#This Row],[New Sales]]&gt;=500,"C",Product[[#This Row],[New Sales]]&gt;=100,"D",Product[[#This Row],[New Sales]]&lt;100,"E")</f>
        <v>B</v>
      </c>
      <c r="S168" s="12"/>
    </row>
    <row r="169" spans="1:19">
      <c r="A169" s="12">
        <v>167</v>
      </c>
      <c r="B169" s="12" t="s">
        <v>84</v>
      </c>
      <c r="C169" s="12" t="s">
        <v>68</v>
      </c>
      <c r="D169" s="12" t="s">
        <v>330</v>
      </c>
      <c r="E169" s="12" t="s">
        <v>113</v>
      </c>
      <c r="F169" s="12" t="s">
        <v>114</v>
      </c>
      <c r="G169" s="12" t="s">
        <v>81</v>
      </c>
      <c r="H169" s="12" t="str">
        <f>VLOOKUP(Product[[#This Row],[Category]],Code!$C$2:$D$5,2,0)</f>
        <v>O-102</v>
      </c>
      <c r="I169" s="12" t="s">
        <v>89</v>
      </c>
      <c r="J169" s="12" t="s">
        <v>334</v>
      </c>
      <c r="K169" s="12">
        <v>275.928</v>
      </c>
      <c r="L169" s="12">
        <f>$K$1*Product[[#This Row],[Quantity]]</f>
        <v>450</v>
      </c>
      <c r="M169" s="12">
        <f>Product[[#This Row],[Sales]]/Product[[#This Row],[Quantity]]</f>
        <v>91.975999999999999</v>
      </c>
      <c r="N169" s="12">
        <v>3</v>
      </c>
      <c r="O169" s="12">
        <v>0.2</v>
      </c>
      <c r="P169" s="13">
        <v>-58.634699999999995</v>
      </c>
      <c r="Q169" s="13">
        <f>Product[[#This Row],[Profit]]-Product[[#This Row],[Discount]]</f>
        <v>-58.834699999999998</v>
      </c>
      <c r="R169" s="12" t="str" cm="1">
        <f t="array" ref="R169">_xlfn.IFS(Product[[#This Row],[New Sales]]&gt;=2000,"A",Product[[#This Row],[New Sales]]&gt;=1000,"B",Product[[#This Row],[New Sales]]&gt;=500,"C",Product[[#This Row],[New Sales]]&gt;=100,"D",Product[[#This Row],[New Sales]]&lt;100,"E")</f>
        <v>D</v>
      </c>
      <c r="S169" s="12"/>
    </row>
    <row r="170" spans="1:19">
      <c r="A170" s="12">
        <v>168</v>
      </c>
      <c r="B170" s="12" t="s">
        <v>84</v>
      </c>
      <c r="C170" s="12" t="s">
        <v>68</v>
      </c>
      <c r="D170" s="12" t="s">
        <v>330</v>
      </c>
      <c r="E170" s="12" t="s">
        <v>113</v>
      </c>
      <c r="F170" s="12" t="s">
        <v>114</v>
      </c>
      <c r="G170" s="12" t="s">
        <v>72</v>
      </c>
      <c r="H170" s="12" t="str">
        <f>VLOOKUP(Product[[#This Row],[Category]],Code!$C$2:$D$5,2,0)</f>
        <v>F-101</v>
      </c>
      <c r="I170" s="12" t="s">
        <v>75</v>
      </c>
      <c r="J170" s="12" t="s">
        <v>335</v>
      </c>
      <c r="K170" s="12">
        <v>1740.0599999999997</v>
      </c>
      <c r="L170" s="12">
        <f>$K$1*Product[[#This Row],[Quantity]]</f>
        <v>1350</v>
      </c>
      <c r="M170" s="12">
        <f>Product[[#This Row],[Sales]]/Product[[#This Row],[Quantity]]</f>
        <v>193.33999999999997</v>
      </c>
      <c r="N170" s="12">
        <v>9</v>
      </c>
      <c r="O170" s="12">
        <v>0.3</v>
      </c>
      <c r="P170" s="13">
        <v>-24.858000000000175</v>
      </c>
      <c r="Q170" s="13">
        <f>Product[[#This Row],[Profit]]-Product[[#This Row],[Discount]]</f>
        <v>-25.158000000000175</v>
      </c>
      <c r="R170" s="12" t="str" cm="1">
        <f t="array" ref="R170">_xlfn.IFS(Product[[#This Row],[New Sales]]&gt;=2000,"A",Product[[#This Row],[New Sales]]&gt;=1000,"B",Product[[#This Row],[New Sales]]&gt;=500,"C",Product[[#This Row],[New Sales]]&gt;=100,"D",Product[[#This Row],[New Sales]]&lt;100,"E")</f>
        <v>B</v>
      </c>
      <c r="S170" s="12"/>
    </row>
    <row r="171" spans="1:19">
      <c r="A171" s="12">
        <v>169</v>
      </c>
      <c r="B171" s="12" t="s">
        <v>84</v>
      </c>
      <c r="C171" s="12" t="s">
        <v>68</v>
      </c>
      <c r="D171" s="12" t="s">
        <v>330</v>
      </c>
      <c r="E171" s="12" t="s">
        <v>113</v>
      </c>
      <c r="F171" s="12" t="s">
        <v>114</v>
      </c>
      <c r="G171" s="12" t="s">
        <v>81</v>
      </c>
      <c r="H171" s="12" t="str">
        <f>VLOOKUP(Product[[#This Row],[Category]],Code!$C$2:$D$5,2,0)</f>
        <v>O-102</v>
      </c>
      <c r="I171" s="12" t="s">
        <v>93</v>
      </c>
      <c r="J171" s="12" t="s">
        <v>336</v>
      </c>
      <c r="K171" s="12">
        <v>32.064</v>
      </c>
      <c r="L171" s="12">
        <f>$K$1*Product[[#This Row],[Quantity]]</f>
        <v>900</v>
      </c>
      <c r="M171" s="12">
        <f>Product[[#This Row],[Sales]]/Product[[#This Row],[Quantity]]</f>
        <v>5.3440000000000003</v>
      </c>
      <c r="N171" s="12">
        <v>6</v>
      </c>
      <c r="O171" s="12">
        <v>0.2</v>
      </c>
      <c r="P171" s="13">
        <v>6.8135999999999974</v>
      </c>
      <c r="Q171" s="13">
        <f>Product[[#This Row],[Profit]]-Product[[#This Row],[Discount]]</f>
        <v>6.6135999999999973</v>
      </c>
      <c r="R171" s="12" t="str" cm="1">
        <f t="array" ref="R171">_xlfn.IFS(Product[[#This Row],[New Sales]]&gt;=2000,"A",Product[[#This Row],[New Sales]]&gt;=1000,"B",Product[[#This Row],[New Sales]]&gt;=500,"C",Product[[#This Row],[New Sales]]&gt;=100,"D",Product[[#This Row],[New Sales]]&lt;100,"E")</f>
        <v>C</v>
      </c>
      <c r="S171" s="12"/>
    </row>
    <row r="172" spans="1:19">
      <c r="A172" s="12">
        <v>170</v>
      </c>
      <c r="B172" s="12" t="s">
        <v>84</v>
      </c>
      <c r="C172" s="12" t="s">
        <v>68</v>
      </c>
      <c r="D172" s="12" t="s">
        <v>330</v>
      </c>
      <c r="E172" s="12" t="s">
        <v>113</v>
      </c>
      <c r="F172" s="12" t="s">
        <v>114</v>
      </c>
      <c r="G172" s="12" t="s">
        <v>81</v>
      </c>
      <c r="H172" s="12" t="str">
        <f>VLOOKUP(Product[[#This Row],[Category]],Code!$C$2:$D$5,2,0)</f>
        <v>O-102</v>
      </c>
      <c r="I172" s="12" t="s">
        <v>100</v>
      </c>
      <c r="J172" s="12" t="s">
        <v>337</v>
      </c>
      <c r="K172" s="12">
        <v>177.97999999999996</v>
      </c>
      <c r="L172" s="12">
        <f>$K$1*Product[[#This Row],[Quantity]]</f>
        <v>750</v>
      </c>
      <c r="M172" s="12">
        <f>Product[[#This Row],[Sales]]/Product[[#This Row],[Quantity]]</f>
        <v>35.595999999999989</v>
      </c>
      <c r="N172" s="12">
        <v>5</v>
      </c>
      <c r="O172" s="12">
        <v>0.8</v>
      </c>
      <c r="P172" s="13">
        <v>-453.84900000000005</v>
      </c>
      <c r="Q172" s="13">
        <f>Product[[#This Row],[Profit]]-Product[[#This Row],[Discount]]</f>
        <v>-454.64900000000006</v>
      </c>
      <c r="R172" s="12" t="str" cm="1">
        <f t="array" ref="R172">_xlfn.IFS(Product[[#This Row],[New Sales]]&gt;=2000,"A",Product[[#This Row],[New Sales]]&gt;=1000,"B",Product[[#This Row],[New Sales]]&gt;=500,"C",Product[[#This Row],[New Sales]]&gt;=100,"D",Product[[#This Row],[New Sales]]&lt;100,"E")</f>
        <v>C</v>
      </c>
      <c r="S172" s="12"/>
    </row>
    <row r="173" spans="1:19">
      <c r="A173" s="12">
        <v>171</v>
      </c>
      <c r="B173" s="12" t="s">
        <v>84</v>
      </c>
      <c r="C173" s="12" t="s">
        <v>68</v>
      </c>
      <c r="D173" s="12" t="s">
        <v>330</v>
      </c>
      <c r="E173" s="12" t="s">
        <v>113</v>
      </c>
      <c r="F173" s="12" t="s">
        <v>114</v>
      </c>
      <c r="G173" s="12" t="s">
        <v>95</v>
      </c>
      <c r="H173" s="12" t="str">
        <f>VLOOKUP(Product[[#This Row],[Category]],Code!$C$2:$D$5,2,0)</f>
        <v>T-103</v>
      </c>
      <c r="I173" s="12" t="s">
        <v>96</v>
      </c>
      <c r="J173" s="12" t="s">
        <v>338</v>
      </c>
      <c r="K173" s="12">
        <v>143.976</v>
      </c>
      <c r="L173" s="12">
        <f>$K$1*Product[[#This Row],[Quantity]]</f>
        <v>450</v>
      </c>
      <c r="M173" s="12">
        <f>Product[[#This Row],[Sales]]/Product[[#This Row],[Quantity]]</f>
        <v>47.991999999999997</v>
      </c>
      <c r="N173" s="12">
        <v>3</v>
      </c>
      <c r="O173" s="12">
        <v>0.2</v>
      </c>
      <c r="P173" s="13">
        <v>8.998500000000007</v>
      </c>
      <c r="Q173" s="13">
        <f>Product[[#This Row],[Profit]]-Product[[#This Row],[Discount]]</f>
        <v>8.7985000000000078</v>
      </c>
      <c r="R173" s="12" t="str" cm="1">
        <f t="array" ref="R173">_xlfn.IFS(Product[[#This Row],[New Sales]]&gt;=2000,"A",Product[[#This Row],[New Sales]]&gt;=1000,"B",Product[[#This Row],[New Sales]]&gt;=500,"C",Product[[#This Row],[New Sales]]&gt;=100,"D",Product[[#This Row],[New Sales]]&lt;100,"E")</f>
        <v>D</v>
      </c>
      <c r="S173" s="12"/>
    </row>
    <row r="174" spans="1:19">
      <c r="A174" s="12">
        <v>172</v>
      </c>
      <c r="B174" s="12" t="s">
        <v>84</v>
      </c>
      <c r="C174" s="12" t="s">
        <v>68</v>
      </c>
      <c r="D174" s="12" t="s">
        <v>78</v>
      </c>
      <c r="E174" s="12" t="s">
        <v>79</v>
      </c>
      <c r="F174" s="12" t="s">
        <v>80</v>
      </c>
      <c r="G174" s="12" t="s">
        <v>81</v>
      </c>
      <c r="H174" s="12" t="str">
        <f>VLOOKUP(Product[[#This Row],[Category]],Code!$C$2:$D$5,2,0)</f>
        <v>O-102</v>
      </c>
      <c r="I174" s="12" t="s">
        <v>106</v>
      </c>
      <c r="J174" s="12" t="s">
        <v>339</v>
      </c>
      <c r="K174" s="12">
        <v>20.94</v>
      </c>
      <c r="L174" s="12">
        <f>$K$1*Product[[#This Row],[Quantity]]</f>
        <v>450</v>
      </c>
      <c r="M174" s="12">
        <f>Product[[#This Row],[Sales]]/Product[[#This Row],[Quantity]]</f>
        <v>6.98</v>
      </c>
      <c r="N174" s="12">
        <v>3</v>
      </c>
      <c r="O174" s="12">
        <v>0</v>
      </c>
      <c r="P174" s="13">
        <v>9.841800000000001</v>
      </c>
      <c r="Q174" s="13">
        <f>Product[[#This Row],[Profit]]-Product[[#This Row],[Discount]]</f>
        <v>9.841800000000001</v>
      </c>
      <c r="R174" s="12" t="str" cm="1">
        <f t="array" ref="R174">_xlfn.IFS(Product[[#This Row],[New Sales]]&gt;=2000,"A",Product[[#This Row],[New Sales]]&gt;=1000,"B",Product[[#This Row],[New Sales]]&gt;=500,"C",Product[[#This Row],[New Sales]]&gt;=100,"D",Product[[#This Row],[New Sales]]&lt;100,"E")</f>
        <v>D</v>
      </c>
      <c r="S174" s="12"/>
    </row>
    <row r="175" spans="1:19">
      <c r="A175" s="12">
        <v>173</v>
      </c>
      <c r="B175" s="12" t="s">
        <v>84</v>
      </c>
      <c r="C175" s="12" t="s">
        <v>68</v>
      </c>
      <c r="D175" s="12" t="s">
        <v>78</v>
      </c>
      <c r="E175" s="12" t="s">
        <v>79</v>
      </c>
      <c r="F175" s="12" t="s">
        <v>80</v>
      </c>
      <c r="G175" s="12" t="s">
        <v>81</v>
      </c>
      <c r="H175" s="12" t="str">
        <f>VLOOKUP(Product[[#This Row],[Category]],Code!$C$2:$D$5,2,0)</f>
        <v>O-102</v>
      </c>
      <c r="I175" s="12" t="s">
        <v>106</v>
      </c>
      <c r="J175" s="12" t="s">
        <v>340</v>
      </c>
      <c r="K175" s="12">
        <v>110.96</v>
      </c>
      <c r="L175" s="12">
        <f>$K$1*Product[[#This Row],[Quantity]]</f>
        <v>300</v>
      </c>
      <c r="M175" s="12">
        <f>Product[[#This Row],[Sales]]/Product[[#This Row],[Quantity]]</f>
        <v>55.48</v>
      </c>
      <c r="N175" s="12">
        <v>2</v>
      </c>
      <c r="O175" s="12">
        <v>0</v>
      </c>
      <c r="P175" s="13">
        <v>53.260799999999996</v>
      </c>
      <c r="Q175" s="13">
        <f>Product[[#This Row],[Profit]]-Product[[#This Row],[Discount]]</f>
        <v>53.260799999999996</v>
      </c>
      <c r="R175" s="12" t="str" cm="1">
        <f t="array" ref="R175">_xlfn.IFS(Product[[#This Row],[New Sales]]&gt;=2000,"A",Product[[#This Row],[New Sales]]&gt;=1000,"B",Product[[#This Row],[New Sales]]&gt;=500,"C",Product[[#This Row],[New Sales]]&gt;=100,"D",Product[[#This Row],[New Sales]]&lt;100,"E")</f>
        <v>D</v>
      </c>
      <c r="S175" s="12"/>
    </row>
    <row r="176" spans="1:19">
      <c r="A176" s="12">
        <v>174</v>
      </c>
      <c r="B176" s="12" t="s">
        <v>84</v>
      </c>
      <c r="C176" s="12" t="s">
        <v>68</v>
      </c>
      <c r="D176" s="12" t="s">
        <v>78</v>
      </c>
      <c r="E176" s="12" t="s">
        <v>79</v>
      </c>
      <c r="F176" s="12" t="s">
        <v>80</v>
      </c>
      <c r="G176" s="12" t="s">
        <v>72</v>
      </c>
      <c r="H176" s="12" t="str">
        <f>VLOOKUP(Product[[#This Row],[Category]],Code!$C$2:$D$5,2,0)</f>
        <v>F-101</v>
      </c>
      <c r="I176" s="12" t="s">
        <v>75</v>
      </c>
      <c r="J176" s="12" t="s">
        <v>341</v>
      </c>
      <c r="K176" s="12">
        <v>340.14400000000006</v>
      </c>
      <c r="L176" s="12">
        <f>$K$1*Product[[#This Row],[Quantity]]</f>
        <v>1050</v>
      </c>
      <c r="M176" s="12">
        <f>Product[[#This Row],[Sales]]/Product[[#This Row],[Quantity]]</f>
        <v>48.592000000000006</v>
      </c>
      <c r="N176" s="12">
        <v>7</v>
      </c>
      <c r="O176" s="12">
        <v>0.2</v>
      </c>
      <c r="P176" s="13">
        <v>21.259</v>
      </c>
      <c r="Q176" s="13">
        <f>Product[[#This Row],[Profit]]-Product[[#This Row],[Discount]]</f>
        <v>21.059000000000001</v>
      </c>
      <c r="R176" s="12" t="str" cm="1">
        <f t="array" ref="R176">_xlfn.IFS(Product[[#This Row],[New Sales]]&gt;=2000,"A",Product[[#This Row],[New Sales]]&gt;=1000,"B",Product[[#This Row],[New Sales]]&gt;=500,"C",Product[[#This Row],[New Sales]]&gt;=100,"D",Product[[#This Row],[New Sales]]&lt;100,"E")</f>
        <v>B</v>
      </c>
      <c r="S176" s="12"/>
    </row>
    <row r="177" spans="1:19">
      <c r="A177" s="12">
        <v>175</v>
      </c>
      <c r="B177" s="12" t="s">
        <v>84</v>
      </c>
      <c r="C177" s="12" t="s">
        <v>77</v>
      </c>
      <c r="D177" s="12" t="s">
        <v>196</v>
      </c>
      <c r="E177" s="12" t="s">
        <v>158</v>
      </c>
      <c r="F177" s="12" t="s">
        <v>114</v>
      </c>
      <c r="G177" s="12" t="s">
        <v>81</v>
      </c>
      <c r="H177" s="12" t="str">
        <f>VLOOKUP(Product[[#This Row],[Category]],Code!$C$2:$D$5,2,0)</f>
        <v>O-102</v>
      </c>
      <c r="I177" s="12" t="s">
        <v>100</v>
      </c>
      <c r="J177" s="12" t="s">
        <v>342</v>
      </c>
      <c r="K177" s="12">
        <v>52.447999999999993</v>
      </c>
      <c r="L177" s="12">
        <f>$K$1*Product[[#This Row],[Quantity]]</f>
        <v>300</v>
      </c>
      <c r="M177" s="12">
        <f>Product[[#This Row],[Sales]]/Product[[#This Row],[Quantity]]</f>
        <v>26.223999999999997</v>
      </c>
      <c r="N177" s="12">
        <v>2</v>
      </c>
      <c r="O177" s="12">
        <v>0.8</v>
      </c>
      <c r="P177" s="13">
        <v>-131.12000000000003</v>
      </c>
      <c r="Q177" s="13">
        <f>Product[[#This Row],[Profit]]-Product[[#This Row],[Discount]]</f>
        <v>-131.92000000000004</v>
      </c>
      <c r="R177" s="12" t="str" cm="1">
        <f t="array" ref="R177">_xlfn.IFS(Product[[#This Row],[New Sales]]&gt;=2000,"A",Product[[#This Row],[New Sales]]&gt;=1000,"B",Product[[#This Row],[New Sales]]&gt;=500,"C",Product[[#This Row],[New Sales]]&gt;=100,"D",Product[[#This Row],[New Sales]]&lt;100,"E")</f>
        <v>D</v>
      </c>
      <c r="S177" s="12"/>
    </row>
    <row r="178" spans="1:19">
      <c r="A178" s="12">
        <v>176</v>
      </c>
      <c r="B178" s="12" t="s">
        <v>84</v>
      </c>
      <c r="C178" s="12" t="s">
        <v>77</v>
      </c>
      <c r="D178" s="12" t="s">
        <v>196</v>
      </c>
      <c r="E178" s="12" t="s">
        <v>158</v>
      </c>
      <c r="F178" s="12" t="s">
        <v>114</v>
      </c>
      <c r="G178" s="12" t="s">
        <v>81</v>
      </c>
      <c r="H178" s="12" t="str">
        <f>VLOOKUP(Product[[#This Row],[Category]],Code!$C$2:$D$5,2,0)</f>
        <v>O-102</v>
      </c>
      <c r="I178" s="12" t="s">
        <v>82</v>
      </c>
      <c r="J178" s="12" t="s">
        <v>343</v>
      </c>
      <c r="K178" s="12">
        <v>20.16</v>
      </c>
      <c r="L178" s="12">
        <f>$K$1*Product[[#This Row],[Quantity]]</f>
        <v>600</v>
      </c>
      <c r="M178" s="12">
        <f>Product[[#This Row],[Sales]]/Product[[#This Row],[Quantity]]</f>
        <v>5.04</v>
      </c>
      <c r="N178" s="12">
        <v>4</v>
      </c>
      <c r="O178" s="12">
        <v>0.2</v>
      </c>
      <c r="P178" s="13">
        <v>6.5519999999999987</v>
      </c>
      <c r="Q178" s="13">
        <f>Product[[#This Row],[Profit]]-Product[[#This Row],[Discount]]</f>
        <v>6.3519999999999985</v>
      </c>
      <c r="R178" s="12" t="str" cm="1">
        <f t="array" ref="R178">_xlfn.IFS(Product[[#This Row],[New Sales]]&gt;=2000,"A",Product[[#This Row],[New Sales]]&gt;=1000,"B",Product[[#This Row],[New Sales]]&gt;=500,"C",Product[[#This Row],[New Sales]]&gt;=100,"D",Product[[#This Row],[New Sales]]&lt;100,"E")</f>
        <v>C</v>
      </c>
      <c r="S178" s="12"/>
    </row>
    <row r="179" spans="1:19">
      <c r="A179" s="12">
        <v>177</v>
      </c>
      <c r="B179" s="12" t="s">
        <v>67</v>
      </c>
      <c r="C179" s="12" t="s">
        <v>68</v>
      </c>
      <c r="D179" s="12" t="s">
        <v>147</v>
      </c>
      <c r="E179" s="12" t="s">
        <v>113</v>
      </c>
      <c r="F179" s="12" t="s">
        <v>114</v>
      </c>
      <c r="G179" s="12" t="s">
        <v>81</v>
      </c>
      <c r="H179" s="12" t="str">
        <f>VLOOKUP(Product[[#This Row],[Category]],Code!$C$2:$D$5,2,0)</f>
        <v>O-102</v>
      </c>
      <c r="I179" s="12" t="s">
        <v>100</v>
      </c>
      <c r="J179" s="12" t="s">
        <v>344</v>
      </c>
      <c r="K179" s="12">
        <v>97.263999999999982</v>
      </c>
      <c r="L179" s="12">
        <f>$K$1*Product[[#This Row],[Quantity]]</f>
        <v>600</v>
      </c>
      <c r="M179" s="12">
        <f>Product[[#This Row],[Sales]]/Product[[#This Row],[Quantity]]</f>
        <v>24.315999999999995</v>
      </c>
      <c r="N179" s="12">
        <v>4</v>
      </c>
      <c r="O179" s="12">
        <v>0.8</v>
      </c>
      <c r="P179" s="13">
        <v>-243.16000000000008</v>
      </c>
      <c r="Q179" s="13">
        <f>Product[[#This Row],[Profit]]-Product[[#This Row],[Discount]]</f>
        <v>-243.96000000000009</v>
      </c>
      <c r="R179" s="12" t="str" cm="1">
        <f t="array" ref="R179">_xlfn.IFS(Product[[#This Row],[New Sales]]&gt;=2000,"A",Product[[#This Row],[New Sales]]&gt;=1000,"B",Product[[#This Row],[New Sales]]&gt;=500,"C",Product[[#This Row],[New Sales]]&gt;=100,"D",Product[[#This Row],[New Sales]]&lt;100,"E")</f>
        <v>C</v>
      </c>
      <c r="S179" s="12"/>
    </row>
    <row r="180" spans="1:19">
      <c r="A180" s="12">
        <v>178</v>
      </c>
      <c r="B180" s="12" t="s">
        <v>67</v>
      </c>
      <c r="C180" s="12" t="s">
        <v>68</v>
      </c>
      <c r="D180" s="12" t="s">
        <v>306</v>
      </c>
      <c r="E180" s="12" t="s">
        <v>267</v>
      </c>
      <c r="F180" s="12" t="s">
        <v>133</v>
      </c>
      <c r="G180" s="12" t="s">
        <v>72</v>
      </c>
      <c r="H180" s="12" t="str">
        <f>VLOOKUP(Product[[#This Row],[Category]],Code!$C$2:$D$5,2,0)</f>
        <v>F-101</v>
      </c>
      <c r="I180" s="12" t="s">
        <v>75</v>
      </c>
      <c r="J180" s="12" t="s">
        <v>345</v>
      </c>
      <c r="K180" s="12">
        <v>396.80200000000002</v>
      </c>
      <c r="L180" s="12">
        <f>$K$1*Product[[#This Row],[Quantity]]</f>
        <v>1050</v>
      </c>
      <c r="M180" s="12">
        <f>Product[[#This Row],[Sales]]/Product[[#This Row],[Quantity]]</f>
        <v>56.686</v>
      </c>
      <c r="N180" s="12">
        <v>7</v>
      </c>
      <c r="O180" s="12">
        <v>0.3</v>
      </c>
      <c r="P180" s="13">
        <v>-11.337199999999939</v>
      </c>
      <c r="Q180" s="13">
        <f>Product[[#This Row],[Profit]]-Product[[#This Row],[Discount]]</f>
        <v>-11.63719999999994</v>
      </c>
      <c r="R180" s="12" t="str" cm="1">
        <f t="array" ref="R180">_xlfn.IFS(Product[[#This Row],[New Sales]]&gt;=2000,"A",Product[[#This Row],[New Sales]]&gt;=1000,"B",Product[[#This Row],[New Sales]]&gt;=500,"C",Product[[#This Row],[New Sales]]&gt;=100,"D",Product[[#This Row],[New Sales]]&lt;100,"E")</f>
        <v>B</v>
      </c>
      <c r="S180" s="12"/>
    </row>
    <row r="181" spans="1:19">
      <c r="A181" s="12">
        <v>179</v>
      </c>
      <c r="B181" s="12" t="s">
        <v>67</v>
      </c>
      <c r="C181" s="12" t="s">
        <v>68</v>
      </c>
      <c r="D181" s="12" t="s">
        <v>306</v>
      </c>
      <c r="E181" s="12" t="s">
        <v>267</v>
      </c>
      <c r="F181" s="12" t="s">
        <v>133</v>
      </c>
      <c r="G181" s="12" t="s">
        <v>81</v>
      </c>
      <c r="H181" s="12" t="str">
        <f>VLOOKUP(Product[[#This Row],[Category]],Code!$C$2:$D$5,2,0)</f>
        <v>O-102</v>
      </c>
      <c r="I181" s="12" t="s">
        <v>297</v>
      </c>
      <c r="J181" s="12" t="s">
        <v>346</v>
      </c>
      <c r="K181" s="12">
        <v>15.88</v>
      </c>
      <c r="L181" s="12">
        <f>$K$1*Product[[#This Row],[Quantity]]</f>
        <v>750</v>
      </c>
      <c r="M181" s="12">
        <f>Product[[#This Row],[Sales]]/Product[[#This Row],[Quantity]]</f>
        <v>3.1760000000000002</v>
      </c>
      <c r="N181" s="12">
        <v>5</v>
      </c>
      <c r="O181" s="12">
        <v>0.2</v>
      </c>
      <c r="P181" s="13">
        <v>-3.771500000000001</v>
      </c>
      <c r="Q181" s="13">
        <f>Product[[#This Row],[Profit]]-Product[[#This Row],[Discount]]</f>
        <v>-3.9715000000000011</v>
      </c>
      <c r="R181" s="12" t="str" cm="1">
        <f t="array" ref="R181">_xlfn.IFS(Product[[#This Row],[New Sales]]&gt;=2000,"A",Product[[#This Row],[New Sales]]&gt;=1000,"B",Product[[#This Row],[New Sales]]&gt;=500,"C",Product[[#This Row],[New Sales]]&gt;=100,"D",Product[[#This Row],[New Sales]]&lt;100,"E")</f>
        <v>C</v>
      </c>
      <c r="S181" s="12"/>
    </row>
    <row r="182" spans="1:19">
      <c r="A182" s="12">
        <v>180</v>
      </c>
      <c r="B182" s="12" t="s">
        <v>84</v>
      </c>
      <c r="C182" s="12" t="s">
        <v>111</v>
      </c>
      <c r="D182" s="12" t="s">
        <v>180</v>
      </c>
      <c r="E182" s="12" t="s">
        <v>181</v>
      </c>
      <c r="F182" s="12" t="s">
        <v>133</v>
      </c>
      <c r="G182" s="12" t="s">
        <v>81</v>
      </c>
      <c r="H182" s="12" t="str">
        <f>VLOOKUP(Product[[#This Row],[Category]],Code!$C$2:$D$5,2,0)</f>
        <v>O-102</v>
      </c>
      <c r="I182" s="12" t="s">
        <v>93</v>
      </c>
      <c r="J182" s="12" t="s">
        <v>347</v>
      </c>
      <c r="K182" s="12">
        <v>3.28</v>
      </c>
      <c r="L182" s="12">
        <f>$K$1*Product[[#This Row],[Quantity]]</f>
        <v>150</v>
      </c>
      <c r="M182" s="12">
        <f>Product[[#This Row],[Sales]]/Product[[#This Row],[Quantity]]</f>
        <v>3.28</v>
      </c>
      <c r="N182" s="12">
        <v>1</v>
      </c>
      <c r="O182" s="12">
        <v>0</v>
      </c>
      <c r="P182" s="13">
        <v>1.4104000000000001</v>
      </c>
      <c r="Q182" s="13">
        <f>Product[[#This Row],[Profit]]-Product[[#This Row],[Discount]]</f>
        <v>1.4104000000000001</v>
      </c>
      <c r="R182" s="12" t="str" cm="1">
        <f t="array" ref="R182">_xlfn.IFS(Product[[#This Row],[New Sales]]&gt;=2000,"A",Product[[#This Row],[New Sales]]&gt;=1000,"B",Product[[#This Row],[New Sales]]&gt;=500,"C",Product[[#This Row],[New Sales]]&gt;=100,"D",Product[[#This Row],[New Sales]]&lt;100,"E")</f>
        <v>D</v>
      </c>
      <c r="S182" s="12"/>
    </row>
    <row r="183" spans="1:19">
      <c r="A183" s="12">
        <v>181</v>
      </c>
      <c r="B183" s="12" t="s">
        <v>67</v>
      </c>
      <c r="C183" s="12" t="s">
        <v>77</v>
      </c>
      <c r="D183" s="12" t="s">
        <v>217</v>
      </c>
      <c r="E183" s="12" t="s">
        <v>158</v>
      </c>
      <c r="F183" s="12" t="s">
        <v>114</v>
      </c>
      <c r="G183" s="12" t="s">
        <v>81</v>
      </c>
      <c r="H183" s="12" t="str">
        <f>VLOOKUP(Product[[#This Row],[Category]],Code!$C$2:$D$5,2,0)</f>
        <v>O-102</v>
      </c>
      <c r="I183" s="12" t="s">
        <v>89</v>
      </c>
      <c r="J183" s="12" t="s">
        <v>348</v>
      </c>
      <c r="K183" s="12">
        <v>24.816000000000003</v>
      </c>
      <c r="L183" s="12">
        <f>$K$1*Product[[#This Row],[Quantity]]</f>
        <v>300</v>
      </c>
      <c r="M183" s="12">
        <f>Product[[#This Row],[Sales]]/Product[[#This Row],[Quantity]]</f>
        <v>12.408000000000001</v>
      </c>
      <c r="N183" s="12">
        <v>2</v>
      </c>
      <c r="O183" s="12">
        <v>0.2</v>
      </c>
      <c r="P183" s="13">
        <v>1.8612000000000002</v>
      </c>
      <c r="Q183" s="13">
        <f>Product[[#This Row],[Profit]]-Product[[#This Row],[Discount]]</f>
        <v>1.6612000000000002</v>
      </c>
      <c r="R183" s="12" t="str" cm="1">
        <f t="array" ref="R183">_xlfn.IFS(Product[[#This Row],[New Sales]]&gt;=2000,"A",Product[[#This Row],[New Sales]]&gt;=1000,"B",Product[[#This Row],[New Sales]]&gt;=500,"C",Product[[#This Row],[New Sales]]&gt;=100,"D",Product[[#This Row],[New Sales]]&lt;100,"E")</f>
        <v>D</v>
      </c>
      <c r="S183" s="12"/>
    </row>
    <row r="184" spans="1:19">
      <c r="A184" s="12">
        <v>182</v>
      </c>
      <c r="B184" s="12" t="s">
        <v>67</v>
      </c>
      <c r="C184" s="12" t="s">
        <v>77</v>
      </c>
      <c r="D184" s="12" t="s">
        <v>217</v>
      </c>
      <c r="E184" s="12" t="s">
        <v>158</v>
      </c>
      <c r="F184" s="12" t="s">
        <v>114</v>
      </c>
      <c r="G184" s="12" t="s">
        <v>95</v>
      </c>
      <c r="H184" s="12" t="str">
        <f>VLOOKUP(Product[[#This Row],[Category]],Code!$C$2:$D$5,2,0)</f>
        <v>T-103</v>
      </c>
      <c r="I184" s="12" t="s">
        <v>137</v>
      </c>
      <c r="J184" s="12" t="s">
        <v>349</v>
      </c>
      <c r="K184" s="12">
        <v>408.74399999999997</v>
      </c>
      <c r="L184" s="12">
        <f>$K$1*Product[[#This Row],[Quantity]]</f>
        <v>1050</v>
      </c>
      <c r="M184" s="12">
        <f>Product[[#This Row],[Sales]]/Product[[#This Row],[Quantity]]</f>
        <v>58.391999999999996</v>
      </c>
      <c r="N184" s="12">
        <v>7</v>
      </c>
      <c r="O184" s="12">
        <v>0.2</v>
      </c>
      <c r="P184" s="13">
        <v>76.639499999999984</v>
      </c>
      <c r="Q184" s="13">
        <f>Product[[#This Row],[Profit]]-Product[[#This Row],[Discount]]</f>
        <v>76.439499999999981</v>
      </c>
      <c r="R184" s="12" t="str" cm="1">
        <f t="array" ref="R184">_xlfn.IFS(Product[[#This Row],[New Sales]]&gt;=2000,"A",Product[[#This Row],[New Sales]]&gt;=1000,"B",Product[[#This Row],[New Sales]]&gt;=500,"C",Product[[#This Row],[New Sales]]&gt;=100,"D",Product[[#This Row],[New Sales]]&lt;100,"E")</f>
        <v>B</v>
      </c>
      <c r="S184" s="12"/>
    </row>
    <row r="185" spans="1:19">
      <c r="A185" s="12">
        <v>183</v>
      </c>
      <c r="B185" s="12" t="s">
        <v>67</v>
      </c>
      <c r="C185" s="12" t="s">
        <v>111</v>
      </c>
      <c r="D185" s="12" t="s">
        <v>350</v>
      </c>
      <c r="E185" s="12" t="s">
        <v>351</v>
      </c>
      <c r="F185" s="12" t="s">
        <v>71</v>
      </c>
      <c r="G185" s="12" t="s">
        <v>95</v>
      </c>
      <c r="H185" s="12" t="str">
        <f>VLOOKUP(Product[[#This Row],[Category]],Code!$C$2:$D$5,2,0)</f>
        <v>T-103</v>
      </c>
      <c r="I185" s="12" t="s">
        <v>96</v>
      </c>
      <c r="J185" s="12" t="s">
        <v>352</v>
      </c>
      <c r="K185" s="12">
        <v>503.96</v>
      </c>
      <c r="L185" s="12">
        <f>$K$1*Product[[#This Row],[Quantity]]</f>
        <v>600</v>
      </c>
      <c r="M185" s="12">
        <f>Product[[#This Row],[Sales]]/Product[[#This Row],[Quantity]]</f>
        <v>125.99</v>
      </c>
      <c r="N185" s="12">
        <v>4</v>
      </c>
      <c r="O185" s="12">
        <v>0</v>
      </c>
      <c r="P185" s="13">
        <v>131.02960000000002</v>
      </c>
      <c r="Q185" s="13">
        <f>Product[[#This Row],[Profit]]-Product[[#This Row],[Discount]]</f>
        <v>131.02960000000002</v>
      </c>
      <c r="R185" s="12" t="str" cm="1">
        <f t="array" ref="R185">_xlfn.IFS(Product[[#This Row],[New Sales]]&gt;=2000,"A",Product[[#This Row],[New Sales]]&gt;=1000,"B",Product[[#This Row],[New Sales]]&gt;=500,"C",Product[[#This Row],[New Sales]]&gt;=100,"D",Product[[#This Row],[New Sales]]&lt;100,"E")</f>
        <v>C</v>
      </c>
      <c r="S185" s="12"/>
    </row>
    <row r="186" spans="1:19">
      <c r="A186" s="12">
        <v>184</v>
      </c>
      <c r="B186" s="12" t="s">
        <v>67</v>
      </c>
      <c r="C186" s="12" t="s">
        <v>111</v>
      </c>
      <c r="D186" s="12" t="s">
        <v>350</v>
      </c>
      <c r="E186" s="12" t="s">
        <v>351</v>
      </c>
      <c r="F186" s="12" t="s">
        <v>71</v>
      </c>
      <c r="G186" s="12" t="s">
        <v>95</v>
      </c>
      <c r="H186" s="12" t="str">
        <f>VLOOKUP(Product[[#This Row],[Category]],Code!$C$2:$D$5,2,0)</f>
        <v>T-103</v>
      </c>
      <c r="I186" s="12" t="s">
        <v>96</v>
      </c>
      <c r="J186" s="12" t="s">
        <v>353</v>
      </c>
      <c r="K186" s="12">
        <v>149.94999999999999</v>
      </c>
      <c r="L186" s="12">
        <f>$K$1*Product[[#This Row],[Quantity]]</f>
        <v>750</v>
      </c>
      <c r="M186" s="12">
        <f>Product[[#This Row],[Sales]]/Product[[#This Row],[Quantity]]</f>
        <v>29.99</v>
      </c>
      <c r="N186" s="12">
        <v>5</v>
      </c>
      <c r="O186" s="12">
        <v>0</v>
      </c>
      <c r="P186" s="13">
        <v>41.986000000000004</v>
      </c>
      <c r="Q186" s="13">
        <f>Product[[#This Row],[Profit]]-Product[[#This Row],[Discount]]</f>
        <v>41.986000000000004</v>
      </c>
      <c r="R186" s="12" t="str" cm="1">
        <f t="array" ref="R186">_xlfn.IFS(Product[[#This Row],[New Sales]]&gt;=2000,"A",Product[[#This Row],[New Sales]]&gt;=1000,"B",Product[[#This Row],[New Sales]]&gt;=500,"C",Product[[#This Row],[New Sales]]&gt;=100,"D",Product[[#This Row],[New Sales]]&lt;100,"E")</f>
        <v>C</v>
      </c>
      <c r="S186" s="12"/>
    </row>
    <row r="187" spans="1:19">
      <c r="A187" s="12">
        <v>185</v>
      </c>
      <c r="B187" s="12" t="s">
        <v>67</v>
      </c>
      <c r="C187" s="12" t="s">
        <v>111</v>
      </c>
      <c r="D187" s="12" t="s">
        <v>350</v>
      </c>
      <c r="E187" s="12" t="s">
        <v>351</v>
      </c>
      <c r="F187" s="12" t="s">
        <v>71</v>
      </c>
      <c r="G187" s="12" t="s">
        <v>95</v>
      </c>
      <c r="H187" s="12" t="str">
        <f>VLOOKUP(Product[[#This Row],[Category]],Code!$C$2:$D$5,2,0)</f>
        <v>T-103</v>
      </c>
      <c r="I187" s="12" t="s">
        <v>137</v>
      </c>
      <c r="J187" s="12" t="s">
        <v>354</v>
      </c>
      <c r="K187" s="12">
        <v>29</v>
      </c>
      <c r="L187" s="12">
        <f>$K$1*Product[[#This Row],[Quantity]]</f>
        <v>300</v>
      </c>
      <c r="M187" s="12">
        <f>Product[[#This Row],[Sales]]/Product[[#This Row],[Quantity]]</f>
        <v>14.5</v>
      </c>
      <c r="N187" s="12">
        <v>2</v>
      </c>
      <c r="O187" s="12">
        <v>0</v>
      </c>
      <c r="P187" s="13">
        <v>7.25</v>
      </c>
      <c r="Q187" s="13">
        <f>Product[[#This Row],[Profit]]-Product[[#This Row],[Discount]]</f>
        <v>7.25</v>
      </c>
      <c r="R187" s="12" t="str" cm="1">
        <f t="array" ref="R187">_xlfn.IFS(Product[[#This Row],[New Sales]]&gt;=2000,"A",Product[[#This Row],[New Sales]]&gt;=1000,"B",Product[[#This Row],[New Sales]]&gt;=500,"C",Product[[#This Row],[New Sales]]&gt;=100,"D",Product[[#This Row],[New Sales]]&lt;100,"E")</f>
        <v>D</v>
      </c>
      <c r="S187" s="12"/>
    </row>
    <row r="188" spans="1:19">
      <c r="A188" s="12">
        <v>186</v>
      </c>
      <c r="B188" s="12" t="s">
        <v>84</v>
      </c>
      <c r="C188" s="12" t="s">
        <v>68</v>
      </c>
      <c r="D188" s="12" t="s">
        <v>355</v>
      </c>
      <c r="E188" s="12" t="s">
        <v>356</v>
      </c>
      <c r="F188" s="12" t="s">
        <v>133</v>
      </c>
      <c r="G188" s="12" t="s">
        <v>81</v>
      </c>
      <c r="H188" s="12" t="str">
        <f>VLOOKUP(Product[[#This Row],[Category]],Code!$C$2:$D$5,2,0)</f>
        <v>O-102</v>
      </c>
      <c r="I188" s="12" t="s">
        <v>98</v>
      </c>
      <c r="J188" s="12" t="s">
        <v>357</v>
      </c>
      <c r="K188" s="12">
        <v>7.16</v>
      </c>
      <c r="L188" s="12">
        <f>$K$1*Product[[#This Row],[Quantity]]</f>
        <v>300</v>
      </c>
      <c r="M188" s="12">
        <f>Product[[#This Row],[Sales]]/Product[[#This Row],[Quantity]]</f>
        <v>3.58</v>
      </c>
      <c r="N188" s="12">
        <v>2</v>
      </c>
      <c r="O188" s="12">
        <v>0</v>
      </c>
      <c r="P188" s="13">
        <v>3.4367999999999999</v>
      </c>
      <c r="Q188" s="13">
        <f>Product[[#This Row],[Profit]]-Product[[#This Row],[Discount]]</f>
        <v>3.4367999999999999</v>
      </c>
      <c r="R188" s="12" t="str" cm="1">
        <f t="array" ref="R188">_xlfn.IFS(Product[[#This Row],[New Sales]]&gt;=2000,"A",Product[[#This Row],[New Sales]]&gt;=1000,"B",Product[[#This Row],[New Sales]]&gt;=500,"C",Product[[#This Row],[New Sales]]&gt;=100,"D",Product[[#This Row],[New Sales]]&lt;100,"E")</f>
        <v>D</v>
      </c>
      <c r="S188" s="12"/>
    </row>
    <row r="189" spans="1:19">
      <c r="A189" s="12">
        <v>187</v>
      </c>
      <c r="B189" s="12" t="s">
        <v>84</v>
      </c>
      <c r="C189" s="12" t="s">
        <v>111</v>
      </c>
      <c r="D189" s="12" t="s">
        <v>78</v>
      </c>
      <c r="E189" s="12" t="s">
        <v>79</v>
      </c>
      <c r="F189" s="12" t="s">
        <v>80</v>
      </c>
      <c r="G189" s="12" t="s">
        <v>95</v>
      </c>
      <c r="H189" s="12" t="str">
        <f>VLOOKUP(Product[[#This Row],[Category]],Code!$C$2:$D$5,2,0)</f>
        <v>T-103</v>
      </c>
      <c r="I189" s="12" t="s">
        <v>137</v>
      </c>
      <c r="J189" s="12" t="s">
        <v>358</v>
      </c>
      <c r="K189" s="12">
        <v>176.8</v>
      </c>
      <c r="L189" s="12">
        <f>$K$1*Product[[#This Row],[Quantity]]</f>
        <v>1200</v>
      </c>
      <c r="M189" s="12">
        <f>Product[[#This Row],[Sales]]/Product[[#This Row],[Quantity]]</f>
        <v>22.1</v>
      </c>
      <c r="N189" s="12">
        <v>8</v>
      </c>
      <c r="O189" s="12">
        <v>0</v>
      </c>
      <c r="P189" s="13">
        <v>22.984000000000009</v>
      </c>
      <c r="Q189" s="13">
        <f>Product[[#This Row],[Profit]]-Product[[#This Row],[Discount]]</f>
        <v>22.984000000000009</v>
      </c>
      <c r="R189" s="12" t="str" cm="1">
        <f t="array" ref="R189">_xlfn.IFS(Product[[#This Row],[New Sales]]&gt;=2000,"A",Product[[#This Row],[New Sales]]&gt;=1000,"B",Product[[#This Row],[New Sales]]&gt;=500,"C",Product[[#This Row],[New Sales]]&gt;=100,"D",Product[[#This Row],[New Sales]]&lt;100,"E")</f>
        <v>B</v>
      </c>
      <c r="S189" s="12"/>
    </row>
    <row r="190" spans="1:19">
      <c r="A190" s="12">
        <v>188</v>
      </c>
      <c r="B190" s="12" t="s">
        <v>84</v>
      </c>
      <c r="C190" s="12" t="s">
        <v>77</v>
      </c>
      <c r="D190" s="12" t="s">
        <v>359</v>
      </c>
      <c r="E190" s="12" t="s">
        <v>113</v>
      </c>
      <c r="F190" s="12" t="s">
        <v>114</v>
      </c>
      <c r="G190" s="12" t="s">
        <v>81</v>
      </c>
      <c r="H190" s="12" t="str">
        <f>VLOOKUP(Product[[#This Row],[Category]],Code!$C$2:$D$5,2,0)</f>
        <v>O-102</v>
      </c>
      <c r="I190" s="12" t="s">
        <v>89</v>
      </c>
      <c r="J190" s="12" t="s">
        <v>360</v>
      </c>
      <c r="K190" s="12">
        <v>37.224000000000004</v>
      </c>
      <c r="L190" s="12">
        <f>$K$1*Product[[#This Row],[Quantity]]</f>
        <v>450</v>
      </c>
      <c r="M190" s="12">
        <f>Product[[#This Row],[Sales]]/Product[[#This Row],[Quantity]]</f>
        <v>12.408000000000001</v>
      </c>
      <c r="N190" s="12">
        <v>3</v>
      </c>
      <c r="O190" s="12">
        <v>0.2</v>
      </c>
      <c r="P190" s="13">
        <v>3.7224000000000004</v>
      </c>
      <c r="Q190" s="13">
        <f>Product[[#This Row],[Profit]]-Product[[#This Row],[Discount]]</f>
        <v>3.5224000000000002</v>
      </c>
      <c r="R190" s="12" t="str" cm="1">
        <f t="array" ref="R190">_xlfn.IFS(Product[[#This Row],[New Sales]]&gt;=2000,"A",Product[[#This Row],[New Sales]]&gt;=1000,"B",Product[[#This Row],[New Sales]]&gt;=500,"C",Product[[#This Row],[New Sales]]&gt;=100,"D",Product[[#This Row],[New Sales]]&lt;100,"E")</f>
        <v>D</v>
      </c>
      <c r="S190" s="12"/>
    </row>
    <row r="191" spans="1:19">
      <c r="A191" s="12">
        <v>189</v>
      </c>
      <c r="B191" s="12" t="s">
        <v>84</v>
      </c>
      <c r="C191" s="12" t="s">
        <v>77</v>
      </c>
      <c r="D191" s="12" t="s">
        <v>359</v>
      </c>
      <c r="E191" s="12" t="s">
        <v>113</v>
      </c>
      <c r="F191" s="12" t="s">
        <v>114</v>
      </c>
      <c r="G191" s="12" t="s">
        <v>81</v>
      </c>
      <c r="H191" s="12" t="str">
        <f>VLOOKUP(Product[[#This Row],[Category]],Code!$C$2:$D$5,2,0)</f>
        <v>O-102</v>
      </c>
      <c r="I191" s="12" t="s">
        <v>106</v>
      </c>
      <c r="J191" s="12" t="s">
        <v>316</v>
      </c>
      <c r="K191" s="12">
        <v>20.016000000000002</v>
      </c>
      <c r="L191" s="12">
        <f>$K$1*Product[[#This Row],[Quantity]]</f>
        <v>450</v>
      </c>
      <c r="M191" s="12">
        <f>Product[[#This Row],[Sales]]/Product[[#This Row],[Quantity]]</f>
        <v>6.6720000000000006</v>
      </c>
      <c r="N191" s="12">
        <v>3</v>
      </c>
      <c r="O191" s="12">
        <v>0.2</v>
      </c>
      <c r="P191" s="13">
        <v>6.2549999999999963</v>
      </c>
      <c r="Q191" s="13">
        <f>Product[[#This Row],[Profit]]-Product[[#This Row],[Discount]]</f>
        <v>6.0549999999999962</v>
      </c>
      <c r="R191" s="12" t="str" cm="1">
        <f t="array" ref="R191">_xlfn.IFS(Product[[#This Row],[New Sales]]&gt;=2000,"A",Product[[#This Row],[New Sales]]&gt;=1000,"B",Product[[#This Row],[New Sales]]&gt;=500,"C",Product[[#This Row],[New Sales]]&gt;=100,"D",Product[[#This Row],[New Sales]]&lt;100,"E")</f>
        <v>D</v>
      </c>
      <c r="S191" s="12"/>
    </row>
    <row r="192" spans="1:19">
      <c r="A192" s="12">
        <v>190</v>
      </c>
      <c r="B192" s="12" t="s">
        <v>149</v>
      </c>
      <c r="C192" s="12" t="s">
        <v>111</v>
      </c>
      <c r="D192" s="12" t="s">
        <v>180</v>
      </c>
      <c r="E192" s="12" t="s">
        <v>181</v>
      </c>
      <c r="F192" s="12" t="s">
        <v>133</v>
      </c>
      <c r="G192" s="12" t="s">
        <v>72</v>
      </c>
      <c r="H192" s="12" t="str">
        <f>VLOOKUP(Product[[#This Row],[Category]],Code!$C$2:$D$5,2,0)</f>
        <v>F-101</v>
      </c>
      <c r="I192" s="12" t="s">
        <v>73</v>
      </c>
      <c r="J192" s="12" t="s">
        <v>361</v>
      </c>
      <c r="K192" s="12">
        <v>899.13600000000008</v>
      </c>
      <c r="L192" s="12">
        <f>$K$1*Product[[#This Row],[Quantity]]</f>
        <v>600</v>
      </c>
      <c r="M192" s="12">
        <f>Product[[#This Row],[Sales]]/Product[[#This Row],[Quantity]]</f>
        <v>224.78400000000002</v>
      </c>
      <c r="N192" s="12">
        <v>4</v>
      </c>
      <c r="O192" s="12">
        <v>0.2</v>
      </c>
      <c r="P192" s="13">
        <v>112.39199999999991</v>
      </c>
      <c r="Q192" s="13">
        <f>Product[[#This Row],[Profit]]-Product[[#This Row],[Discount]]</f>
        <v>112.19199999999991</v>
      </c>
      <c r="R192" s="12" t="str" cm="1">
        <f t="array" ref="R192">_xlfn.IFS(Product[[#This Row],[New Sales]]&gt;=2000,"A",Product[[#This Row],[New Sales]]&gt;=1000,"B",Product[[#This Row],[New Sales]]&gt;=500,"C",Product[[#This Row],[New Sales]]&gt;=100,"D",Product[[#This Row],[New Sales]]&lt;100,"E")</f>
        <v>C</v>
      </c>
      <c r="S192" s="12"/>
    </row>
    <row r="193" spans="1:19">
      <c r="A193" s="12">
        <v>191</v>
      </c>
      <c r="B193" s="12" t="s">
        <v>149</v>
      </c>
      <c r="C193" s="12" t="s">
        <v>111</v>
      </c>
      <c r="D193" s="12" t="s">
        <v>180</v>
      </c>
      <c r="E193" s="12" t="s">
        <v>181</v>
      </c>
      <c r="F193" s="12" t="s">
        <v>133</v>
      </c>
      <c r="G193" s="12" t="s">
        <v>95</v>
      </c>
      <c r="H193" s="12" t="str">
        <f>VLOOKUP(Product[[#This Row],[Category]],Code!$C$2:$D$5,2,0)</f>
        <v>T-103</v>
      </c>
      <c r="I193" s="12" t="s">
        <v>96</v>
      </c>
      <c r="J193" s="12" t="s">
        <v>362</v>
      </c>
      <c r="K193" s="12">
        <v>71.760000000000005</v>
      </c>
      <c r="L193" s="12">
        <f>$K$1*Product[[#This Row],[Quantity]]</f>
        <v>900</v>
      </c>
      <c r="M193" s="12">
        <f>Product[[#This Row],[Sales]]/Product[[#This Row],[Quantity]]</f>
        <v>11.96</v>
      </c>
      <c r="N193" s="12">
        <v>6</v>
      </c>
      <c r="O193" s="12">
        <v>0</v>
      </c>
      <c r="P193" s="13">
        <v>20.092800000000004</v>
      </c>
      <c r="Q193" s="13">
        <f>Product[[#This Row],[Profit]]-Product[[#This Row],[Discount]]</f>
        <v>20.092800000000004</v>
      </c>
      <c r="R193" s="12" t="str" cm="1">
        <f t="array" ref="R193">_xlfn.IFS(Product[[#This Row],[New Sales]]&gt;=2000,"A",Product[[#This Row],[New Sales]]&gt;=1000,"B",Product[[#This Row],[New Sales]]&gt;=500,"C",Product[[#This Row],[New Sales]]&gt;=100,"D",Product[[#This Row],[New Sales]]&lt;100,"E")</f>
        <v>C</v>
      </c>
      <c r="S193" s="12"/>
    </row>
    <row r="194" spans="1:19">
      <c r="A194" s="12">
        <v>192</v>
      </c>
      <c r="B194" s="12" t="s">
        <v>149</v>
      </c>
      <c r="C194" s="12" t="s">
        <v>111</v>
      </c>
      <c r="D194" s="12" t="s">
        <v>180</v>
      </c>
      <c r="E194" s="12" t="s">
        <v>181</v>
      </c>
      <c r="F194" s="12" t="s">
        <v>133</v>
      </c>
      <c r="G194" s="12" t="s">
        <v>81</v>
      </c>
      <c r="H194" s="12" t="str">
        <f>VLOOKUP(Product[[#This Row],[Category]],Code!$C$2:$D$5,2,0)</f>
        <v>O-102</v>
      </c>
      <c r="I194" s="12" t="s">
        <v>106</v>
      </c>
      <c r="J194" s="12" t="s">
        <v>363</v>
      </c>
      <c r="K194" s="12">
        <v>51.84</v>
      </c>
      <c r="L194" s="12">
        <f>$K$1*Product[[#This Row],[Quantity]]</f>
        <v>1200</v>
      </c>
      <c r="M194" s="12">
        <f>Product[[#This Row],[Sales]]/Product[[#This Row],[Quantity]]</f>
        <v>6.48</v>
      </c>
      <c r="N194" s="12">
        <v>8</v>
      </c>
      <c r="O194" s="12">
        <v>0</v>
      </c>
      <c r="P194" s="13">
        <v>24.883200000000002</v>
      </c>
      <c r="Q194" s="13">
        <f>Product[[#This Row],[Profit]]-Product[[#This Row],[Discount]]</f>
        <v>24.883200000000002</v>
      </c>
      <c r="R194" s="12" t="str" cm="1">
        <f t="array" ref="R194">_xlfn.IFS(Product[[#This Row],[New Sales]]&gt;=2000,"A",Product[[#This Row],[New Sales]]&gt;=1000,"B",Product[[#This Row],[New Sales]]&gt;=500,"C",Product[[#This Row],[New Sales]]&gt;=100,"D",Product[[#This Row],[New Sales]]&lt;100,"E")</f>
        <v>B</v>
      </c>
      <c r="S194" s="12"/>
    </row>
    <row r="195" spans="1:19">
      <c r="A195" s="12">
        <v>193</v>
      </c>
      <c r="B195" s="12" t="s">
        <v>149</v>
      </c>
      <c r="C195" s="12" t="s">
        <v>111</v>
      </c>
      <c r="D195" s="12" t="s">
        <v>180</v>
      </c>
      <c r="E195" s="12" t="s">
        <v>181</v>
      </c>
      <c r="F195" s="12" t="s">
        <v>133</v>
      </c>
      <c r="G195" s="12" t="s">
        <v>72</v>
      </c>
      <c r="H195" s="12" t="str">
        <f>VLOOKUP(Product[[#This Row],[Category]],Code!$C$2:$D$5,2,0)</f>
        <v>F-101</v>
      </c>
      <c r="I195" s="12" t="s">
        <v>73</v>
      </c>
      <c r="J195" s="12" t="s">
        <v>154</v>
      </c>
      <c r="K195" s="12">
        <v>626.35200000000009</v>
      </c>
      <c r="L195" s="12">
        <f>$K$1*Product[[#This Row],[Quantity]]</f>
        <v>450</v>
      </c>
      <c r="M195" s="12">
        <f>Product[[#This Row],[Sales]]/Product[[#This Row],[Quantity]]</f>
        <v>208.78400000000002</v>
      </c>
      <c r="N195" s="12">
        <v>3</v>
      </c>
      <c r="O195" s="12">
        <v>0.2</v>
      </c>
      <c r="P195" s="13">
        <v>46.976400000000012</v>
      </c>
      <c r="Q195" s="13">
        <f>Product[[#This Row],[Profit]]-Product[[#This Row],[Discount]]</f>
        <v>46.77640000000001</v>
      </c>
      <c r="R195" s="12" t="str" cm="1">
        <f t="array" ref="R195">_xlfn.IFS(Product[[#This Row],[New Sales]]&gt;=2000,"A",Product[[#This Row],[New Sales]]&gt;=1000,"B",Product[[#This Row],[New Sales]]&gt;=500,"C",Product[[#This Row],[New Sales]]&gt;=100,"D",Product[[#This Row],[New Sales]]&lt;100,"E")</f>
        <v>D</v>
      </c>
      <c r="S195" s="12"/>
    </row>
    <row r="196" spans="1:19">
      <c r="A196" s="12">
        <v>194</v>
      </c>
      <c r="B196" s="12" t="s">
        <v>149</v>
      </c>
      <c r="C196" s="12" t="s">
        <v>111</v>
      </c>
      <c r="D196" s="12" t="s">
        <v>180</v>
      </c>
      <c r="E196" s="12" t="s">
        <v>181</v>
      </c>
      <c r="F196" s="12" t="s">
        <v>133</v>
      </c>
      <c r="G196" s="12" t="s">
        <v>81</v>
      </c>
      <c r="H196" s="12" t="str">
        <f>VLOOKUP(Product[[#This Row],[Category]],Code!$C$2:$D$5,2,0)</f>
        <v>O-102</v>
      </c>
      <c r="I196" s="12" t="s">
        <v>93</v>
      </c>
      <c r="J196" s="12" t="s">
        <v>364</v>
      </c>
      <c r="K196" s="12">
        <v>19.899999999999999</v>
      </c>
      <c r="L196" s="12">
        <f>$K$1*Product[[#This Row],[Quantity]]</f>
        <v>750</v>
      </c>
      <c r="M196" s="12">
        <f>Product[[#This Row],[Sales]]/Product[[#This Row],[Quantity]]</f>
        <v>3.9799999999999995</v>
      </c>
      <c r="N196" s="12">
        <v>5</v>
      </c>
      <c r="O196" s="12">
        <v>0</v>
      </c>
      <c r="P196" s="13">
        <v>6.5669999999999984</v>
      </c>
      <c r="Q196" s="13">
        <f>Product[[#This Row],[Profit]]-Product[[#This Row],[Discount]]</f>
        <v>6.5669999999999984</v>
      </c>
      <c r="R196" s="12" t="str" cm="1">
        <f t="array" ref="R196">_xlfn.IFS(Product[[#This Row],[New Sales]]&gt;=2000,"A",Product[[#This Row],[New Sales]]&gt;=1000,"B",Product[[#This Row],[New Sales]]&gt;=500,"C",Product[[#This Row],[New Sales]]&gt;=100,"D",Product[[#This Row],[New Sales]]&lt;100,"E")</f>
        <v>C</v>
      </c>
      <c r="S196" s="12"/>
    </row>
    <row r="197" spans="1:19">
      <c r="A197" s="12">
        <v>195</v>
      </c>
      <c r="B197" s="12" t="s">
        <v>84</v>
      </c>
      <c r="C197" s="12" t="s">
        <v>77</v>
      </c>
      <c r="D197" s="12" t="s">
        <v>365</v>
      </c>
      <c r="E197" s="12" t="s">
        <v>79</v>
      </c>
      <c r="F197" s="12" t="s">
        <v>80</v>
      </c>
      <c r="G197" s="12" t="s">
        <v>81</v>
      </c>
      <c r="H197" s="12" t="str">
        <f>VLOOKUP(Product[[#This Row],[Category]],Code!$C$2:$D$5,2,0)</f>
        <v>O-102</v>
      </c>
      <c r="I197" s="12" t="s">
        <v>142</v>
      </c>
      <c r="J197" s="12" t="s">
        <v>143</v>
      </c>
      <c r="K197" s="12">
        <v>14.280000000000001</v>
      </c>
      <c r="L197" s="12">
        <f>$K$1*Product[[#This Row],[Quantity]]</f>
        <v>1050</v>
      </c>
      <c r="M197" s="12">
        <f>Product[[#This Row],[Sales]]/Product[[#This Row],[Quantity]]</f>
        <v>2.04</v>
      </c>
      <c r="N197" s="12">
        <v>7</v>
      </c>
      <c r="O197" s="12">
        <v>0</v>
      </c>
      <c r="P197" s="13">
        <v>6.7115999999999989</v>
      </c>
      <c r="Q197" s="13">
        <f>Product[[#This Row],[Profit]]-Product[[#This Row],[Discount]]</f>
        <v>6.7115999999999989</v>
      </c>
      <c r="R197" s="12" t="str" cm="1">
        <f t="array" ref="R197">_xlfn.IFS(Product[[#This Row],[New Sales]]&gt;=2000,"A",Product[[#This Row],[New Sales]]&gt;=1000,"B",Product[[#This Row],[New Sales]]&gt;=500,"C",Product[[#This Row],[New Sales]]&gt;=100,"D",Product[[#This Row],[New Sales]]&lt;100,"E")</f>
        <v>B</v>
      </c>
      <c r="S197" s="12"/>
    </row>
    <row r="198" spans="1:19">
      <c r="A198" s="12">
        <v>196</v>
      </c>
      <c r="B198" s="12" t="s">
        <v>84</v>
      </c>
      <c r="C198" s="12" t="s">
        <v>68</v>
      </c>
      <c r="D198" s="12" t="s">
        <v>366</v>
      </c>
      <c r="E198" s="12" t="s">
        <v>267</v>
      </c>
      <c r="F198" s="12" t="s">
        <v>133</v>
      </c>
      <c r="G198" s="12" t="s">
        <v>81</v>
      </c>
      <c r="H198" s="12" t="str">
        <f>VLOOKUP(Product[[#This Row],[Category]],Code!$C$2:$D$5,2,0)</f>
        <v>O-102</v>
      </c>
      <c r="I198" s="12" t="s">
        <v>93</v>
      </c>
      <c r="J198" s="12" t="s">
        <v>367</v>
      </c>
      <c r="K198" s="12">
        <v>7.4080000000000004</v>
      </c>
      <c r="L198" s="12">
        <f>$K$1*Product[[#This Row],[Quantity]]</f>
        <v>300</v>
      </c>
      <c r="M198" s="12">
        <f>Product[[#This Row],[Sales]]/Product[[#This Row],[Quantity]]</f>
        <v>3.7040000000000002</v>
      </c>
      <c r="N198" s="12">
        <v>2</v>
      </c>
      <c r="O198" s="12">
        <v>0.2</v>
      </c>
      <c r="P198" s="13">
        <v>1.2037999999999995</v>
      </c>
      <c r="Q198" s="13">
        <f>Product[[#This Row],[Profit]]-Product[[#This Row],[Discount]]</f>
        <v>1.0037999999999996</v>
      </c>
      <c r="R198" s="12" t="str" cm="1">
        <f t="array" ref="R198">_xlfn.IFS(Product[[#This Row],[New Sales]]&gt;=2000,"A",Product[[#This Row],[New Sales]]&gt;=1000,"B",Product[[#This Row],[New Sales]]&gt;=500,"C",Product[[#This Row],[New Sales]]&gt;=100,"D",Product[[#This Row],[New Sales]]&lt;100,"E")</f>
        <v>D</v>
      </c>
      <c r="S198" s="12"/>
    </row>
    <row r="199" spans="1:19">
      <c r="A199" s="12">
        <v>197</v>
      </c>
      <c r="B199" s="12" t="s">
        <v>84</v>
      </c>
      <c r="C199" s="12" t="s">
        <v>68</v>
      </c>
      <c r="D199" s="12" t="s">
        <v>366</v>
      </c>
      <c r="E199" s="12" t="s">
        <v>267</v>
      </c>
      <c r="F199" s="12" t="s">
        <v>133</v>
      </c>
      <c r="G199" s="12" t="s">
        <v>81</v>
      </c>
      <c r="H199" s="12" t="str">
        <f>VLOOKUP(Product[[#This Row],[Category]],Code!$C$2:$D$5,2,0)</f>
        <v>O-102</v>
      </c>
      <c r="I199" s="12" t="s">
        <v>93</v>
      </c>
      <c r="J199" s="12" t="s">
        <v>368</v>
      </c>
      <c r="K199" s="12">
        <v>6.048</v>
      </c>
      <c r="L199" s="12">
        <f>$K$1*Product[[#This Row],[Quantity]]</f>
        <v>450</v>
      </c>
      <c r="M199" s="12">
        <f>Product[[#This Row],[Sales]]/Product[[#This Row],[Quantity]]</f>
        <v>2.016</v>
      </c>
      <c r="N199" s="12">
        <v>3</v>
      </c>
      <c r="O199" s="12">
        <v>0.2</v>
      </c>
      <c r="P199" s="13">
        <v>1.5876000000000006</v>
      </c>
      <c r="Q199" s="13">
        <f>Product[[#This Row],[Profit]]-Product[[#This Row],[Discount]]</f>
        <v>1.3876000000000006</v>
      </c>
      <c r="R199" s="12" t="str" cm="1">
        <f t="array" ref="R199">_xlfn.IFS(Product[[#This Row],[New Sales]]&gt;=2000,"A",Product[[#This Row],[New Sales]]&gt;=1000,"B",Product[[#This Row],[New Sales]]&gt;=500,"C",Product[[#This Row],[New Sales]]&gt;=100,"D",Product[[#This Row],[New Sales]]&lt;100,"E")</f>
        <v>D</v>
      </c>
      <c r="S199" s="12"/>
    </row>
    <row r="200" spans="1:19">
      <c r="A200" s="12">
        <v>198</v>
      </c>
      <c r="B200" s="12" t="s">
        <v>84</v>
      </c>
      <c r="C200" s="12" t="s">
        <v>111</v>
      </c>
      <c r="D200" s="12" t="s">
        <v>369</v>
      </c>
      <c r="E200" s="12" t="s">
        <v>370</v>
      </c>
      <c r="F200" s="12" t="s">
        <v>133</v>
      </c>
      <c r="G200" s="12" t="s">
        <v>81</v>
      </c>
      <c r="H200" s="12" t="str">
        <f>VLOOKUP(Product[[#This Row],[Category]],Code!$C$2:$D$5,2,0)</f>
        <v>O-102</v>
      </c>
      <c r="I200" s="12" t="s">
        <v>89</v>
      </c>
      <c r="J200" s="12" t="s">
        <v>371</v>
      </c>
      <c r="K200" s="12">
        <v>46.26</v>
      </c>
      <c r="L200" s="12">
        <f>$K$1*Product[[#This Row],[Quantity]]</f>
        <v>450</v>
      </c>
      <c r="M200" s="12">
        <f>Product[[#This Row],[Sales]]/Product[[#This Row],[Quantity]]</f>
        <v>15.42</v>
      </c>
      <c r="N200" s="12">
        <v>3</v>
      </c>
      <c r="O200" s="12">
        <v>0</v>
      </c>
      <c r="P200" s="13">
        <v>12.0276</v>
      </c>
      <c r="Q200" s="13">
        <f>Product[[#This Row],[Profit]]-Product[[#This Row],[Discount]]</f>
        <v>12.0276</v>
      </c>
      <c r="R200" s="12" t="str" cm="1">
        <f t="array" ref="R200">_xlfn.IFS(Product[[#This Row],[New Sales]]&gt;=2000,"A",Product[[#This Row],[New Sales]]&gt;=1000,"B",Product[[#This Row],[New Sales]]&gt;=500,"C",Product[[#This Row],[New Sales]]&gt;=100,"D",Product[[#This Row],[New Sales]]&lt;100,"E")</f>
        <v>D</v>
      </c>
      <c r="S200" s="12"/>
    </row>
    <row r="201" spans="1:19">
      <c r="A201" s="12">
        <v>199</v>
      </c>
      <c r="B201" s="12" t="s">
        <v>84</v>
      </c>
      <c r="C201" s="12" t="s">
        <v>77</v>
      </c>
      <c r="D201" s="12" t="s">
        <v>131</v>
      </c>
      <c r="E201" s="12" t="s">
        <v>132</v>
      </c>
      <c r="F201" s="12" t="s">
        <v>133</v>
      </c>
      <c r="G201" s="12" t="s">
        <v>81</v>
      </c>
      <c r="H201" s="12" t="str">
        <f>VLOOKUP(Product[[#This Row],[Category]],Code!$C$2:$D$5,2,0)</f>
        <v>O-102</v>
      </c>
      <c r="I201" s="12" t="s">
        <v>98</v>
      </c>
      <c r="J201" s="12" t="s">
        <v>372</v>
      </c>
      <c r="K201" s="12">
        <v>2.9460000000000006</v>
      </c>
      <c r="L201" s="12">
        <f>$K$1*Product[[#This Row],[Quantity]]</f>
        <v>300</v>
      </c>
      <c r="M201" s="12">
        <f>Product[[#This Row],[Sales]]/Product[[#This Row],[Quantity]]</f>
        <v>1.4730000000000003</v>
      </c>
      <c r="N201" s="12">
        <v>2</v>
      </c>
      <c r="O201" s="12">
        <v>0.7</v>
      </c>
      <c r="P201" s="13">
        <v>-2.2585999999999995</v>
      </c>
      <c r="Q201" s="13">
        <f>Product[[#This Row],[Profit]]-Product[[#This Row],[Discount]]</f>
        <v>-2.9585999999999997</v>
      </c>
      <c r="R201" s="12" t="str" cm="1">
        <f t="array" ref="R201">_xlfn.IFS(Product[[#This Row],[New Sales]]&gt;=2000,"A",Product[[#This Row],[New Sales]]&gt;=1000,"B",Product[[#This Row],[New Sales]]&gt;=500,"C",Product[[#This Row],[New Sales]]&gt;=100,"D",Product[[#This Row],[New Sales]]&lt;100,"E")</f>
        <v>D</v>
      </c>
      <c r="S201" s="12"/>
    </row>
    <row r="202" spans="1:19">
      <c r="A202" s="12">
        <v>200</v>
      </c>
      <c r="B202" s="12" t="s">
        <v>84</v>
      </c>
      <c r="C202" s="12" t="s">
        <v>77</v>
      </c>
      <c r="D202" s="12" t="s">
        <v>131</v>
      </c>
      <c r="E202" s="12" t="s">
        <v>132</v>
      </c>
      <c r="F202" s="12" t="s">
        <v>133</v>
      </c>
      <c r="G202" s="12" t="s">
        <v>81</v>
      </c>
      <c r="H202" s="12" t="str">
        <f>VLOOKUP(Product[[#This Row],[Category]],Code!$C$2:$D$5,2,0)</f>
        <v>O-102</v>
      </c>
      <c r="I202" s="12" t="s">
        <v>106</v>
      </c>
      <c r="J202" s="12" t="s">
        <v>373</v>
      </c>
      <c r="K202" s="12">
        <v>16.056000000000001</v>
      </c>
      <c r="L202" s="12">
        <f>$K$1*Product[[#This Row],[Quantity]]</f>
        <v>450</v>
      </c>
      <c r="M202" s="12">
        <f>Product[[#This Row],[Sales]]/Product[[#This Row],[Quantity]]</f>
        <v>5.3520000000000003</v>
      </c>
      <c r="N202" s="12">
        <v>3</v>
      </c>
      <c r="O202" s="12">
        <v>0.2</v>
      </c>
      <c r="P202" s="13">
        <v>5.8203000000000005</v>
      </c>
      <c r="Q202" s="13">
        <f>Product[[#This Row],[Profit]]-Product[[#This Row],[Discount]]</f>
        <v>5.6203000000000003</v>
      </c>
      <c r="R202" s="12" t="str" cm="1">
        <f t="array" ref="R202">_xlfn.IFS(Product[[#This Row],[New Sales]]&gt;=2000,"A",Product[[#This Row],[New Sales]]&gt;=1000,"B",Product[[#This Row],[New Sales]]&gt;=500,"C",Product[[#This Row],[New Sales]]&gt;=100,"D",Product[[#This Row],[New Sales]]&lt;100,"E")</f>
        <v>D</v>
      </c>
      <c r="S202" s="12"/>
    </row>
    <row r="203" spans="1:19">
      <c r="A203" s="12">
        <v>201</v>
      </c>
      <c r="B203" s="12" t="s">
        <v>84</v>
      </c>
      <c r="C203" s="12" t="s">
        <v>68</v>
      </c>
      <c r="D203" s="12" t="s">
        <v>374</v>
      </c>
      <c r="E203" s="12" t="s">
        <v>267</v>
      </c>
      <c r="F203" s="12" t="s">
        <v>133</v>
      </c>
      <c r="G203" s="12" t="s">
        <v>81</v>
      </c>
      <c r="H203" s="12" t="str">
        <f>VLOOKUP(Product[[#This Row],[Category]],Code!$C$2:$D$5,2,0)</f>
        <v>O-102</v>
      </c>
      <c r="I203" s="12" t="s">
        <v>106</v>
      </c>
      <c r="J203" s="12" t="s">
        <v>375</v>
      </c>
      <c r="K203" s="12">
        <v>21.744000000000003</v>
      </c>
      <c r="L203" s="12">
        <f>$K$1*Product[[#This Row],[Quantity]]</f>
        <v>450</v>
      </c>
      <c r="M203" s="12">
        <f>Product[[#This Row],[Sales]]/Product[[#This Row],[Quantity]]</f>
        <v>7.2480000000000011</v>
      </c>
      <c r="N203" s="12">
        <v>3</v>
      </c>
      <c r="O203" s="12">
        <v>0.2</v>
      </c>
      <c r="P203" s="13">
        <v>6.794999999999999</v>
      </c>
      <c r="Q203" s="13">
        <f>Product[[#This Row],[Profit]]-Product[[#This Row],[Discount]]</f>
        <v>6.5949999999999989</v>
      </c>
      <c r="R203" s="12" t="str" cm="1">
        <f t="array" ref="R203">_xlfn.IFS(Product[[#This Row],[New Sales]]&gt;=2000,"A",Product[[#This Row],[New Sales]]&gt;=1000,"B",Product[[#This Row],[New Sales]]&gt;=500,"C",Product[[#This Row],[New Sales]]&gt;=100,"D",Product[[#This Row],[New Sales]]&lt;100,"E")</f>
        <v>D</v>
      </c>
      <c r="S203" s="12"/>
    </row>
    <row r="204" spans="1:19">
      <c r="A204" s="12">
        <v>202</v>
      </c>
      <c r="B204" s="12" t="s">
        <v>149</v>
      </c>
      <c r="C204" s="12" t="s">
        <v>68</v>
      </c>
      <c r="D204" s="12" t="s">
        <v>376</v>
      </c>
      <c r="E204" s="12" t="s">
        <v>251</v>
      </c>
      <c r="F204" s="12" t="s">
        <v>80</v>
      </c>
      <c r="G204" s="12" t="s">
        <v>72</v>
      </c>
      <c r="H204" s="12" t="str">
        <f>VLOOKUP(Product[[#This Row],[Category]],Code!$C$2:$D$5,2,0)</f>
        <v>F-101</v>
      </c>
      <c r="I204" s="12" t="s">
        <v>87</v>
      </c>
      <c r="J204" s="12" t="s">
        <v>377</v>
      </c>
      <c r="K204" s="12">
        <v>218.75</v>
      </c>
      <c r="L204" s="12">
        <f>$K$1*Product[[#This Row],[Quantity]]</f>
        <v>300</v>
      </c>
      <c r="M204" s="12">
        <f>Product[[#This Row],[Sales]]/Product[[#This Row],[Quantity]]</f>
        <v>109.375</v>
      </c>
      <c r="N204" s="12">
        <v>2</v>
      </c>
      <c r="O204" s="12">
        <v>0.5</v>
      </c>
      <c r="P204" s="13">
        <v>-161.875</v>
      </c>
      <c r="Q204" s="13">
        <f>Product[[#This Row],[Profit]]-Product[[#This Row],[Discount]]</f>
        <v>-162.375</v>
      </c>
      <c r="R204" s="12" t="str" cm="1">
        <f t="array" ref="R204">_xlfn.IFS(Product[[#This Row],[New Sales]]&gt;=2000,"A",Product[[#This Row],[New Sales]]&gt;=1000,"B",Product[[#This Row],[New Sales]]&gt;=500,"C",Product[[#This Row],[New Sales]]&gt;=100,"D",Product[[#This Row],[New Sales]]&lt;100,"E")</f>
        <v>D</v>
      </c>
      <c r="S204" s="12"/>
    </row>
    <row r="205" spans="1:19">
      <c r="A205" s="12">
        <v>203</v>
      </c>
      <c r="B205" s="12" t="s">
        <v>149</v>
      </c>
      <c r="C205" s="12" t="s">
        <v>68</v>
      </c>
      <c r="D205" s="12" t="s">
        <v>376</v>
      </c>
      <c r="E205" s="12" t="s">
        <v>251</v>
      </c>
      <c r="F205" s="12" t="s">
        <v>80</v>
      </c>
      <c r="G205" s="12" t="s">
        <v>81</v>
      </c>
      <c r="H205" s="12" t="str">
        <f>VLOOKUP(Product[[#This Row],[Category]],Code!$C$2:$D$5,2,0)</f>
        <v>O-102</v>
      </c>
      <c r="I205" s="12" t="s">
        <v>100</v>
      </c>
      <c r="J205" s="12" t="s">
        <v>378</v>
      </c>
      <c r="K205" s="12">
        <v>2.6</v>
      </c>
      <c r="L205" s="12">
        <f>$K$1*Product[[#This Row],[Quantity]]</f>
        <v>150</v>
      </c>
      <c r="M205" s="12">
        <f>Product[[#This Row],[Sales]]/Product[[#This Row],[Quantity]]</f>
        <v>2.6</v>
      </c>
      <c r="N205" s="12">
        <v>1</v>
      </c>
      <c r="O205" s="12">
        <v>0.2</v>
      </c>
      <c r="P205" s="13">
        <v>0.29249999999999987</v>
      </c>
      <c r="Q205" s="13">
        <f>Product[[#This Row],[Profit]]-Product[[#This Row],[Discount]]</f>
        <v>9.249999999999986E-2</v>
      </c>
      <c r="R205" s="12" t="str" cm="1">
        <f t="array" ref="R205">_xlfn.IFS(Product[[#This Row],[New Sales]]&gt;=2000,"A",Product[[#This Row],[New Sales]]&gt;=1000,"B",Product[[#This Row],[New Sales]]&gt;=500,"C",Product[[#This Row],[New Sales]]&gt;=100,"D",Product[[#This Row],[New Sales]]&lt;100,"E")</f>
        <v>D</v>
      </c>
      <c r="S205" s="12"/>
    </row>
    <row r="206" spans="1:19">
      <c r="A206" s="12">
        <v>204</v>
      </c>
      <c r="B206" s="12" t="s">
        <v>67</v>
      </c>
      <c r="C206" s="12" t="s">
        <v>68</v>
      </c>
      <c r="D206" s="12" t="s">
        <v>379</v>
      </c>
      <c r="E206" s="12" t="s">
        <v>113</v>
      </c>
      <c r="F206" s="12" t="s">
        <v>114</v>
      </c>
      <c r="G206" s="12" t="s">
        <v>81</v>
      </c>
      <c r="H206" s="12" t="str">
        <f>VLOOKUP(Product[[#This Row],[Category]],Code!$C$2:$D$5,2,0)</f>
        <v>O-102</v>
      </c>
      <c r="I206" s="12" t="s">
        <v>100</v>
      </c>
      <c r="J206" s="12" t="s">
        <v>380</v>
      </c>
      <c r="K206" s="12">
        <v>66.283999999999992</v>
      </c>
      <c r="L206" s="12">
        <f>$K$1*Product[[#This Row],[Quantity]]</f>
        <v>300</v>
      </c>
      <c r="M206" s="12">
        <f>Product[[#This Row],[Sales]]/Product[[#This Row],[Quantity]]</f>
        <v>33.141999999999996</v>
      </c>
      <c r="N206" s="12">
        <v>2</v>
      </c>
      <c r="O206" s="12">
        <v>0.8</v>
      </c>
      <c r="P206" s="13">
        <v>-178.96680000000001</v>
      </c>
      <c r="Q206" s="13">
        <f>Product[[#This Row],[Profit]]-Product[[#This Row],[Discount]]</f>
        <v>-179.76680000000002</v>
      </c>
      <c r="R206" s="12" t="str" cm="1">
        <f t="array" ref="R206">_xlfn.IFS(Product[[#This Row],[New Sales]]&gt;=2000,"A",Product[[#This Row],[New Sales]]&gt;=1000,"B",Product[[#This Row],[New Sales]]&gt;=500,"C",Product[[#This Row],[New Sales]]&gt;=100,"D",Product[[#This Row],[New Sales]]&lt;100,"E")</f>
        <v>D</v>
      </c>
      <c r="S206" s="12"/>
    </row>
    <row r="207" spans="1:19">
      <c r="A207" s="12">
        <v>205</v>
      </c>
      <c r="B207" s="12" t="s">
        <v>84</v>
      </c>
      <c r="C207" s="12" t="s">
        <v>77</v>
      </c>
      <c r="D207" s="12" t="s">
        <v>308</v>
      </c>
      <c r="E207" s="12" t="s">
        <v>209</v>
      </c>
      <c r="F207" s="12" t="s">
        <v>71</v>
      </c>
      <c r="G207" s="12" t="s">
        <v>72</v>
      </c>
      <c r="H207" s="12" t="str">
        <f>VLOOKUP(Product[[#This Row],[Category]],Code!$C$2:$D$5,2,0)</f>
        <v>F-101</v>
      </c>
      <c r="I207" s="12" t="s">
        <v>91</v>
      </c>
      <c r="J207" s="12" t="s">
        <v>381</v>
      </c>
      <c r="K207" s="12">
        <v>35.168000000000006</v>
      </c>
      <c r="L207" s="12">
        <f>$K$1*Product[[#This Row],[Quantity]]</f>
        <v>1050</v>
      </c>
      <c r="M207" s="12">
        <f>Product[[#This Row],[Sales]]/Product[[#This Row],[Quantity]]</f>
        <v>5.0240000000000009</v>
      </c>
      <c r="N207" s="12">
        <v>7</v>
      </c>
      <c r="O207" s="12">
        <v>0.2</v>
      </c>
      <c r="P207" s="13">
        <v>9.6712000000000025</v>
      </c>
      <c r="Q207" s="13">
        <f>Product[[#This Row],[Profit]]-Product[[#This Row],[Discount]]</f>
        <v>9.4712000000000032</v>
      </c>
      <c r="R207" s="12" t="str" cm="1">
        <f t="array" ref="R207">_xlfn.IFS(Product[[#This Row],[New Sales]]&gt;=2000,"A",Product[[#This Row],[New Sales]]&gt;=1000,"B",Product[[#This Row],[New Sales]]&gt;=500,"C",Product[[#This Row],[New Sales]]&gt;=100,"D",Product[[#This Row],[New Sales]]&lt;100,"E")</f>
        <v>B</v>
      </c>
      <c r="S207" s="12"/>
    </row>
    <row r="208" spans="1:19">
      <c r="A208" s="12">
        <v>206</v>
      </c>
      <c r="B208" s="12" t="s">
        <v>84</v>
      </c>
      <c r="C208" s="12" t="s">
        <v>68</v>
      </c>
      <c r="D208" s="12" t="s">
        <v>382</v>
      </c>
      <c r="E208" s="12" t="s">
        <v>79</v>
      </c>
      <c r="F208" s="12" t="s">
        <v>80</v>
      </c>
      <c r="G208" s="12" t="s">
        <v>95</v>
      </c>
      <c r="H208" s="12" t="str">
        <f>VLOOKUP(Product[[#This Row],[Category]],Code!$C$2:$D$5,2,0)</f>
        <v>T-103</v>
      </c>
      <c r="I208" s="12" t="s">
        <v>96</v>
      </c>
      <c r="J208" s="12" t="s">
        <v>383</v>
      </c>
      <c r="K208" s="12">
        <v>444.76800000000003</v>
      </c>
      <c r="L208" s="12">
        <f>$K$1*Product[[#This Row],[Quantity]]</f>
        <v>600</v>
      </c>
      <c r="M208" s="12">
        <f>Product[[#This Row],[Sales]]/Product[[#This Row],[Quantity]]</f>
        <v>111.19200000000001</v>
      </c>
      <c r="N208" s="12">
        <v>4</v>
      </c>
      <c r="O208" s="12">
        <v>0.2</v>
      </c>
      <c r="P208" s="13">
        <v>44.476800000000026</v>
      </c>
      <c r="Q208" s="13">
        <f>Product[[#This Row],[Profit]]-Product[[#This Row],[Discount]]</f>
        <v>44.276800000000023</v>
      </c>
      <c r="R208" s="12" t="str" cm="1">
        <f t="array" ref="R208">_xlfn.IFS(Product[[#This Row],[New Sales]]&gt;=2000,"A",Product[[#This Row],[New Sales]]&gt;=1000,"B",Product[[#This Row],[New Sales]]&gt;=500,"C",Product[[#This Row],[New Sales]]&gt;=100,"D",Product[[#This Row],[New Sales]]&lt;100,"E")</f>
        <v>C</v>
      </c>
      <c r="S208" s="12"/>
    </row>
    <row r="209" spans="1:19">
      <c r="A209" s="12">
        <v>207</v>
      </c>
      <c r="B209" s="12" t="s">
        <v>84</v>
      </c>
      <c r="C209" s="12" t="s">
        <v>68</v>
      </c>
      <c r="D209" s="12" t="s">
        <v>384</v>
      </c>
      <c r="E209" s="12" t="s">
        <v>168</v>
      </c>
      <c r="F209" s="12" t="s">
        <v>114</v>
      </c>
      <c r="G209" s="12" t="s">
        <v>81</v>
      </c>
      <c r="H209" s="12" t="str">
        <f>VLOOKUP(Product[[#This Row],[Category]],Code!$C$2:$D$5,2,0)</f>
        <v>O-102</v>
      </c>
      <c r="I209" s="12" t="s">
        <v>89</v>
      </c>
      <c r="J209" s="12" t="s">
        <v>385</v>
      </c>
      <c r="K209" s="12">
        <v>83.92</v>
      </c>
      <c r="L209" s="12">
        <f>$K$1*Product[[#This Row],[Quantity]]</f>
        <v>600</v>
      </c>
      <c r="M209" s="12">
        <f>Product[[#This Row],[Sales]]/Product[[#This Row],[Quantity]]</f>
        <v>20.98</v>
      </c>
      <c r="N209" s="12">
        <v>4</v>
      </c>
      <c r="O209" s="12">
        <v>0</v>
      </c>
      <c r="P209" s="13">
        <v>5.8743999999999943</v>
      </c>
      <c r="Q209" s="13">
        <f>Product[[#This Row],[Profit]]-Product[[#This Row],[Discount]]</f>
        <v>5.8743999999999943</v>
      </c>
      <c r="R209" s="12" t="str" cm="1">
        <f t="array" ref="R209">_xlfn.IFS(Product[[#This Row],[New Sales]]&gt;=2000,"A",Product[[#This Row],[New Sales]]&gt;=1000,"B",Product[[#This Row],[New Sales]]&gt;=500,"C",Product[[#This Row],[New Sales]]&gt;=100,"D",Product[[#This Row],[New Sales]]&lt;100,"E")</f>
        <v>C</v>
      </c>
      <c r="S209" s="12"/>
    </row>
    <row r="210" spans="1:19">
      <c r="A210" s="12">
        <v>208</v>
      </c>
      <c r="B210" s="12" t="s">
        <v>84</v>
      </c>
      <c r="C210" s="12" t="s">
        <v>68</v>
      </c>
      <c r="D210" s="12" t="s">
        <v>384</v>
      </c>
      <c r="E210" s="12" t="s">
        <v>168</v>
      </c>
      <c r="F210" s="12" t="s">
        <v>114</v>
      </c>
      <c r="G210" s="12" t="s">
        <v>95</v>
      </c>
      <c r="H210" s="12" t="str">
        <f>VLOOKUP(Product[[#This Row],[Category]],Code!$C$2:$D$5,2,0)</f>
        <v>T-103</v>
      </c>
      <c r="I210" s="12" t="s">
        <v>96</v>
      </c>
      <c r="J210" s="12" t="s">
        <v>386</v>
      </c>
      <c r="K210" s="12">
        <v>131.97999999999999</v>
      </c>
      <c r="L210" s="12">
        <f>$K$1*Product[[#This Row],[Quantity]]</f>
        <v>300</v>
      </c>
      <c r="M210" s="12">
        <f>Product[[#This Row],[Sales]]/Product[[#This Row],[Quantity]]</f>
        <v>65.989999999999995</v>
      </c>
      <c r="N210" s="12">
        <v>2</v>
      </c>
      <c r="O210" s="12">
        <v>0</v>
      </c>
      <c r="P210" s="13">
        <v>35.634600000000006</v>
      </c>
      <c r="Q210" s="13">
        <f>Product[[#This Row],[Profit]]-Product[[#This Row],[Discount]]</f>
        <v>35.634600000000006</v>
      </c>
      <c r="R210" s="12" t="str" cm="1">
        <f t="array" ref="R210">_xlfn.IFS(Product[[#This Row],[New Sales]]&gt;=2000,"A",Product[[#This Row],[New Sales]]&gt;=1000,"B",Product[[#This Row],[New Sales]]&gt;=500,"C",Product[[#This Row],[New Sales]]&gt;=100,"D",Product[[#This Row],[New Sales]]&lt;100,"E")</f>
        <v>D</v>
      </c>
      <c r="S210" s="12"/>
    </row>
    <row r="211" spans="1:19">
      <c r="A211" s="12">
        <v>209</v>
      </c>
      <c r="B211" s="12" t="s">
        <v>84</v>
      </c>
      <c r="C211" s="12" t="s">
        <v>68</v>
      </c>
      <c r="D211" s="12" t="s">
        <v>384</v>
      </c>
      <c r="E211" s="12" t="s">
        <v>168</v>
      </c>
      <c r="F211" s="12" t="s">
        <v>114</v>
      </c>
      <c r="G211" s="12" t="s">
        <v>81</v>
      </c>
      <c r="H211" s="12" t="str">
        <f>VLOOKUP(Product[[#This Row],[Category]],Code!$C$2:$D$5,2,0)</f>
        <v>O-102</v>
      </c>
      <c r="I211" s="12" t="s">
        <v>98</v>
      </c>
      <c r="J211" s="12" t="s">
        <v>284</v>
      </c>
      <c r="K211" s="12">
        <v>15.92</v>
      </c>
      <c r="L211" s="12">
        <f>$K$1*Product[[#This Row],[Quantity]]</f>
        <v>600</v>
      </c>
      <c r="M211" s="12">
        <f>Product[[#This Row],[Sales]]/Product[[#This Row],[Quantity]]</f>
        <v>3.98</v>
      </c>
      <c r="N211" s="12">
        <v>4</v>
      </c>
      <c r="O211" s="12">
        <v>0</v>
      </c>
      <c r="P211" s="13">
        <v>7.4824000000000002</v>
      </c>
      <c r="Q211" s="13">
        <f>Product[[#This Row],[Profit]]-Product[[#This Row],[Discount]]</f>
        <v>7.4824000000000002</v>
      </c>
      <c r="R211" s="12" t="str" cm="1">
        <f t="array" ref="R211">_xlfn.IFS(Product[[#This Row],[New Sales]]&gt;=2000,"A",Product[[#This Row],[New Sales]]&gt;=1000,"B",Product[[#This Row],[New Sales]]&gt;=500,"C",Product[[#This Row],[New Sales]]&gt;=100,"D",Product[[#This Row],[New Sales]]&lt;100,"E")</f>
        <v>C</v>
      </c>
      <c r="S211" s="12"/>
    </row>
    <row r="212" spans="1:19">
      <c r="A212" s="12">
        <v>210</v>
      </c>
      <c r="B212" s="12" t="s">
        <v>84</v>
      </c>
      <c r="C212" s="12" t="s">
        <v>68</v>
      </c>
      <c r="D212" s="12" t="s">
        <v>384</v>
      </c>
      <c r="E212" s="12" t="s">
        <v>168</v>
      </c>
      <c r="F212" s="12" t="s">
        <v>114</v>
      </c>
      <c r="G212" s="12" t="s">
        <v>81</v>
      </c>
      <c r="H212" s="12" t="str">
        <f>VLOOKUP(Product[[#This Row],[Category]],Code!$C$2:$D$5,2,0)</f>
        <v>O-102</v>
      </c>
      <c r="I212" s="12" t="s">
        <v>182</v>
      </c>
      <c r="J212" s="12" t="s">
        <v>387</v>
      </c>
      <c r="K212" s="12">
        <v>52.29</v>
      </c>
      <c r="L212" s="12">
        <f>$K$1*Product[[#This Row],[Quantity]]</f>
        <v>1350</v>
      </c>
      <c r="M212" s="12">
        <f>Product[[#This Row],[Sales]]/Product[[#This Row],[Quantity]]</f>
        <v>5.81</v>
      </c>
      <c r="N212" s="12">
        <v>9</v>
      </c>
      <c r="O212" s="12">
        <v>0</v>
      </c>
      <c r="P212" s="13">
        <v>16.209899999999998</v>
      </c>
      <c r="Q212" s="13">
        <f>Product[[#This Row],[Profit]]-Product[[#This Row],[Discount]]</f>
        <v>16.209899999999998</v>
      </c>
      <c r="R212" s="12" t="str" cm="1">
        <f t="array" ref="R212">_xlfn.IFS(Product[[#This Row],[New Sales]]&gt;=2000,"A",Product[[#This Row],[New Sales]]&gt;=1000,"B",Product[[#This Row],[New Sales]]&gt;=500,"C",Product[[#This Row],[New Sales]]&gt;=100,"D",Product[[#This Row],[New Sales]]&lt;100,"E")</f>
        <v>B</v>
      </c>
      <c r="S212" s="12"/>
    </row>
    <row r="213" spans="1:19">
      <c r="A213" s="12">
        <v>211</v>
      </c>
      <c r="B213" s="12" t="s">
        <v>84</v>
      </c>
      <c r="C213" s="12" t="s">
        <v>68</v>
      </c>
      <c r="D213" s="12" t="s">
        <v>384</v>
      </c>
      <c r="E213" s="12" t="s">
        <v>168</v>
      </c>
      <c r="F213" s="12" t="s">
        <v>114</v>
      </c>
      <c r="G213" s="12" t="s">
        <v>81</v>
      </c>
      <c r="H213" s="12" t="str">
        <f>VLOOKUP(Product[[#This Row],[Category]],Code!$C$2:$D$5,2,0)</f>
        <v>O-102</v>
      </c>
      <c r="I213" s="12" t="s">
        <v>89</v>
      </c>
      <c r="J213" s="12" t="s">
        <v>388</v>
      </c>
      <c r="K213" s="12">
        <v>91.99</v>
      </c>
      <c r="L213" s="12">
        <f>$K$1*Product[[#This Row],[Quantity]]</f>
        <v>150</v>
      </c>
      <c r="M213" s="12">
        <f>Product[[#This Row],[Sales]]/Product[[#This Row],[Quantity]]</f>
        <v>91.99</v>
      </c>
      <c r="N213" s="12">
        <v>1</v>
      </c>
      <c r="O213" s="12">
        <v>0</v>
      </c>
      <c r="P213" s="13">
        <v>3.6795999999999935</v>
      </c>
      <c r="Q213" s="13">
        <f>Product[[#This Row],[Profit]]-Product[[#This Row],[Discount]]</f>
        <v>3.6795999999999935</v>
      </c>
      <c r="R213" s="12" t="str" cm="1">
        <f t="array" ref="R213">_xlfn.IFS(Product[[#This Row],[New Sales]]&gt;=2000,"A",Product[[#This Row],[New Sales]]&gt;=1000,"B",Product[[#This Row],[New Sales]]&gt;=500,"C",Product[[#This Row],[New Sales]]&gt;=100,"D",Product[[#This Row],[New Sales]]&lt;100,"E")</f>
        <v>D</v>
      </c>
      <c r="S213" s="12"/>
    </row>
    <row r="214" spans="1:19">
      <c r="A214" s="12">
        <v>212</v>
      </c>
      <c r="B214" s="12" t="s">
        <v>67</v>
      </c>
      <c r="C214" s="12" t="s">
        <v>77</v>
      </c>
      <c r="D214" s="12" t="s">
        <v>379</v>
      </c>
      <c r="E214" s="12" t="s">
        <v>113</v>
      </c>
      <c r="F214" s="12" t="s">
        <v>114</v>
      </c>
      <c r="G214" s="12" t="s">
        <v>95</v>
      </c>
      <c r="H214" s="12" t="str">
        <f>VLOOKUP(Product[[#This Row],[Category]],Code!$C$2:$D$5,2,0)</f>
        <v>T-103</v>
      </c>
      <c r="I214" s="12" t="s">
        <v>137</v>
      </c>
      <c r="J214" s="12" t="s">
        <v>389</v>
      </c>
      <c r="K214" s="12">
        <v>20.8</v>
      </c>
      <c r="L214" s="12">
        <f>$K$1*Product[[#This Row],[Quantity]]</f>
        <v>300</v>
      </c>
      <c r="M214" s="12">
        <f>Product[[#This Row],[Sales]]/Product[[#This Row],[Quantity]]</f>
        <v>10.4</v>
      </c>
      <c r="N214" s="12">
        <v>2</v>
      </c>
      <c r="O214" s="12">
        <v>0.2</v>
      </c>
      <c r="P214" s="13">
        <v>6.4999999999999991</v>
      </c>
      <c r="Q214" s="13">
        <f>Product[[#This Row],[Profit]]-Product[[#This Row],[Discount]]</f>
        <v>6.2999999999999989</v>
      </c>
      <c r="R214" s="12" t="str" cm="1">
        <f t="array" ref="R214">_xlfn.IFS(Product[[#This Row],[New Sales]]&gt;=2000,"A",Product[[#This Row],[New Sales]]&gt;=1000,"B",Product[[#This Row],[New Sales]]&gt;=500,"C",Product[[#This Row],[New Sales]]&gt;=100,"D",Product[[#This Row],[New Sales]]&lt;100,"E")</f>
        <v>D</v>
      </c>
      <c r="S214" s="12"/>
    </row>
    <row r="215" spans="1:19">
      <c r="A215" s="12">
        <v>213</v>
      </c>
      <c r="B215" s="12" t="s">
        <v>84</v>
      </c>
      <c r="C215" s="12" t="s">
        <v>77</v>
      </c>
      <c r="D215" s="12" t="s">
        <v>390</v>
      </c>
      <c r="E215" s="12" t="s">
        <v>267</v>
      </c>
      <c r="F215" s="12" t="s">
        <v>133</v>
      </c>
      <c r="G215" s="12" t="s">
        <v>81</v>
      </c>
      <c r="H215" s="12" t="str">
        <f>VLOOKUP(Product[[#This Row],[Category]],Code!$C$2:$D$5,2,0)</f>
        <v>O-102</v>
      </c>
      <c r="I215" s="12" t="s">
        <v>82</v>
      </c>
      <c r="J215" s="12" t="s">
        <v>391</v>
      </c>
      <c r="K215" s="12">
        <v>23.680000000000003</v>
      </c>
      <c r="L215" s="12">
        <f>$K$1*Product[[#This Row],[Quantity]]</f>
        <v>300</v>
      </c>
      <c r="M215" s="12">
        <f>Product[[#This Row],[Sales]]/Product[[#This Row],[Quantity]]</f>
        <v>11.840000000000002</v>
      </c>
      <c r="N215" s="12">
        <v>2</v>
      </c>
      <c r="O215" s="12">
        <v>0.2</v>
      </c>
      <c r="P215" s="13">
        <v>8.879999999999999</v>
      </c>
      <c r="Q215" s="13">
        <f>Product[[#This Row],[Profit]]-Product[[#This Row],[Discount]]</f>
        <v>8.68</v>
      </c>
      <c r="R215" s="12" t="str" cm="1">
        <f t="array" ref="R215">_xlfn.IFS(Product[[#This Row],[New Sales]]&gt;=2000,"A",Product[[#This Row],[New Sales]]&gt;=1000,"B",Product[[#This Row],[New Sales]]&gt;=500,"C",Product[[#This Row],[New Sales]]&gt;=100,"D",Product[[#This Row],[New Sales]]&lt;100,"E")</f>
        <v>D</v>
      </c>
      <c r="S215" s="12"/>
    </row>
    <row r="216" spans="1:19">
      <c r="A216" s="12">
        <v>214</v>
      </c>
      <c r="B216" s="12" t="s">
        <v>84</v>
      </c>
      <c r="C216" s="12" t="s">
        <v>77</v>
      </c>
      <c r="D216" s="12" t="s">
        <v>390</v>
      </c>
      <c r="E216" s="12" t="s">
        <v>267</v>
      </c>
      <c r="F216" s="12" t="s">
        <v>133</v>
      </c>
      <c r="G216" s="12" t="s">
        <v>72</v>
      </c>
      <c r="H216" s="12" t="str">
        <f>VLOOKUP(Product[[#This Row],[Category]],Code!$C$2:$D$5,2,0)</f>
        <v>F-101</v>
      </c>
      <c r="I216" s="12" t="s">
        <v>73</v>
      </c>
      <c r="J216" s="12" t="s">
        <v>392</v>
      </c>
      <c r="K216" s="12">
        <v>452.45</v>
      </c>
      <c r="L216" s="12">
        <f>$K$1*Product[[#This Row],[Quantity]]</f>
        <v>750</v>
      </c>
      <c r="M216" s="12">
        <f>Product[[#This Row],[Sales]]/Product[[#This Row],[Quantity]]</f>
        <v>90.49</v>
      </c>
      <c r="N216" s="12">
        <v>5</v>
      </c>
      <c r="O216" s="12">
        <v>0.5</v>
      </c>
      <c r="P216" s="13">
        <v>-244.32300000000006</v>
      </c>
      <c r="Q216" s="13">
        <f>Product[[#This Row],[Profit]]-Product[[#This Row],[Discount]]</f>
        <v>-244.82300000000006</v>
      </c>
      <c r="R216" s="12" t="str" cm="1">
        <f t="array" ref="R216">_xlfn.IFS(Product[[#This Row],[New Sales]]&gt;=2000,"A",Product[[#This Row],[New Sales]]&gt;=1000,"B",Product[[#This Row],[New Sales]]&gt;=500,"C",Product[[#This Row],[New Sales]]&gt;=100,"D",Product[[#This Row],[New Sales]]&lt;100,"E")</f>
        <v>C</v>
      </c>
      <c r="S216" s="12"/>
    </row>
    <row r="217" spans="1:19">
      <c r="A217" s="12">
        <v>215</v>
      </c>
      <c r="B217" s="12" t="s">
        <v>84</v>
      </c>
      <c r="C217" s="12" t="s">
        <v>77</v>
      </c>
      <c r="D217" s="12" t="s">
        <v>390</v>
      </c>
      <c r="E217" s="12" t="s">
        <v>267</v>
      </c>
      <c r="F217" s="12" t="s">
        <v>133</v>
      </c>
      <c r="G217" s="12" t="s">
        <v>95</v>
      </c>
      <c r="H217" s="12" t="str">
        <f>VLOOKUP(Product[[#This Row],[Category]],Code!$C$2:$D$5,2,0)</f>
        <v>T-103</v>
      </c>
      <c r="I217" s="12" t="s">
        <v>96</v>
      </c>
      <c r="J217" s="12" t="s">
        <v>257</v>
      </c>
      <c r="K217" s="12">
        <v>62.981999999999999</v>
      </c>
      <c r="L217" s="12">
        <f>$K$1*Product[[#This Row],[Quantity]]</f>
        <v>450</v>
      </c>
      <c r="M217" s="12">
        <f>Product[[#This Row],[Sales]]/Product[[#This Row],[Quantity]]</f>
        <v>20.994</v>
      </c>
      <c r="N217" s="12">
        <v>3</v>
      </c>
      <c r="O217" s="12">
        <v>0.4</v>
      </c>
      <c r="P217" s="13">
        <v>-14.695800000000006</v>
      </c>
      <c r="Q217" s="13">
        <f>Product[[#This Row],[Profit]]-Product[[#This Row],[Discount]]</f>
        <v>-15.095800000000006</v>
      </c>
      <c r="R217" s="12" t="str" cm="1">
        <f t="array" ref="R217">_xlfn.IFS(Product[[#This Row],[New Sales]]&gt;=2000,"A",Product[[#This Row],[New Sales]]&gt;=1000,"B",Product[[#This Row],[New Sales]]&gt;=500,"C",Product[[#This Row],[New Sales]]&gt;=100,"D",Product[[#This Row],[New Sales]]&lt;100,"E")</f>
        <v>D</v>
      </c>
      <c r="S217" s="12"/>
    </row>
    <row r="218" spans="1:19">
      <c r="A218" s="12">
        <v>216</v>
      </c>
      <c r="B218" s="12" t="s">
        <v>84</v>
      </c>
      <c r="C218" s="12" t="s">
        <v>77</v>
      </c>
      <c r="D218" s="12" t="s">
        <v>390</v>
      </c>
      <c r="E218" s="12" t="s">
        <v>267</v>
      </c>
      <c r="F218" s="12" t="s">
        <v>133</v>
      </c>
      <c r="G218" s="12" t="s">
        <v>95</v>
      </c>
      <c r="H218" s="12" t="str">
        <f>VLOOKUP(Product[[#This Row],[Category]],Code!$C$2:$D$5,2,0)</f>
        <v>T-103</v>
      </c>
      <c r="I218" s="12" t="s">
        <v>332</v>
      </c>
      <c r="J218" s="12" t="s">
        <v>393</v>
      </c>
      <c r="K218" s="12">
        <v>1188.0000000000002</v>
      </c>
      <c r="L218" s="12">
        <f>$K$1*Product[[#This Row],[Quantity]]</f>
        <v>1350</v>
      </c>
      <c r="M218" s="12">
        <f>Product[[#This Row],[Sales]]/Product[[#This Row],[Quantity]]</f>
        <v>132.00000000000003</v>
      </c>
      <c r="N218" s="12">
        <v>9</v>
      </c>
      <c r="O218" s="12">
        <v>0.7</v>
      </c>
      <c r="P218" s="13">
        <v>-950.40000000000009</v>
      </c>
      <c r="Q218" s="13">
        <f>Product[[#This Row],[Profit]]-Product[[#This Row],[Discount]]</f>
        <v>-951.10000000000014</v>
      </c>
      <c r="R218" s="12" t="str" cm="1">
        <f t="array" ref="R218">_xlfn.IFS(Product[[#This Row],[New Sales]]&gt;=2000,"A",Product[[#This Row],[New Sales]]&gt;=1000,"B",Product[[#This Row],[New Sales]]&gt;=500,"C",Product[[#This Row],[New Sales]]&gt;=100,"D",Product[[#This Row],[New Sales]]&lt;100,"E")</f>
        <v>B</v>
      </c>
      <c r="S218" s="12"/>
    </row>
    <row r="219" spans="1:19">
      <c r="A219" s="12">
        <v>217</v>
      </c>
      <c r="B219" s="12" t="s">
        <v>84</v>
      </c>
      <c r="C219" s="12" t="s">
        <v>77</v>
      </c>
      <c r="D219" s="12" t="s">
        <v>390</v>
      </c>
      <c r="E219" s="12" t="s">
        <v>267</v>
      </c>
      <c r="F219" s="12" t="s">
        <v>133</v>
      </c>
      <c r="G219" s="12" t="s">
        <v>95</v>
      </c>
      <c r="H219" s="12" t="str">
        <f>VLOOKUP(Product[[#This Row],[Category]],Code!$C$2:$D$5,2,0)</f>
        <v>T-103</v>
      </c>
      <c r="I219" s="12" t="s">
        <v>137</v>
      </c>
      <c r="J219" s="12" t="s">
        <v>394</v>
      </c>
      <c r="K219" s="12">
        <v>89.584000000000003</v>
      </c>
      <c r="L219" s="12">
        <f>$K$1*Product[[#This Row],[Quantity]]</f>
        <v>300</v>
      </c>
      <c r="M219" s="12">
        <f>Product[[#This Row],[Sales]]/Product[[#This Row],[Quantity]]</f>
        <v>44.792000000000002</v>
      </c>
      <c r="N219" s="12">
        <v>2</v>
      </c>
      <c r="O219" s="12">
        <v>0.2</v>
      </c>
      <c r="P219" s="13">
        <v>4.4792000000000058</v>
      </c>
      <c r="Q219" s="13">
        <f>Product[[#This Row],[Profit]]-Product[[#This Row],[Discount]]</f>
        <v>4.2792000000000057</v>
      </c>
      <c r="R219" s="12" t="str" cm="1">
        <f t="array" ref="R219">_xlfn.IFS(Product[[#This Row],[New Sales]]&gt;=2000,"A",Product[[#This Row],[New Sales]]&gt;=1000,"B",Product[[#This Row],[New Sales]]&gt;=500,"C",Product[[#This Row],[New Sales]]&gt;=100,"D",Product[[#This Row],[New Sales]]&lt;100,"E")</f>
        <v>D</v>
      </c>
      <c r="S219" s="12"/>
    </row>
    <row r="220" spans="1:19">
      <c r="A220" s="12">
        <v>218</v>
      </c>
      <c r="B220" s="12" t="s">
        <v>84</v>
      </c>
      <c r="C220" s="12" t="s">
        <v>68</v>
      </c>
      <c r="D220" s="12" t="s">
        <v>78</v>
      </c>
      <c r="E220" s="12" t="s">
        <v>79</v>
      </c>
      <c r="F220" s="12" t="s">
        <v>80</v>
      </c>
      <c r="G220" s="12" t="s">
        <v>81</v>
      </c>
      <c r="H220" s="12" t="str">
        <f>VLOOKUP(Product[[#This Row],[Category]],Code!$C$2:$D$5,2,0)</f>
        <v>O-102</v>
      </c>
      <c r="I220" s="12" t="s">
        <v>89</v>
      </c>
      <c r="J220" s="12" t="s">
        <v>360</v>
      </c>
      <c r="K220" s="12">
        <v>93.06</v>
      </c>
      <c r="L220" s="12">
        <f>$K$1*Product[[#This Row],[Quantity]]</f>
        <v>900</v>
      </c>
      <c r="M220" s="12">
        <f>Product[[#This Row],[Sales]]/Product[[#This Row],[Quantity]]</f>
        <v>15.51</v>
      </c>
      <c r="N220" s="12">
        <v>6</v>
      </c>
      <c r="O220" s="12">
        <v>0</v>
      </c>
      <c r="P220" s="13">
        <v>26.056800000000003</v>
      </c>
      <c r="Q220" s="13">
        <f>Product[[#This Row],[Profit]]-Product[[#This Row],[Discount]]</f>
        <v>26.056800000000003</v>
      </c>
      <c r="R220" s="12" t="str" cm="1">
        <f t="array" ref="R220">_xlfn.IFS(Product[[#This Row],[New Sales]]&gt;=2000,"A",Product[[#This Row],[New Sales]]&gt;=1000,"B",Product[[#This Row],[New Sales]]&gt;=500,"C",Product[[#This Row],[New Sales]]&gt;=100,"D",Product[[#This Row],[New Sales]]&lt;100,"E")</f>
        <v>C</v>
      </c>
      <c r="S220" s="12"/>
    </row>
    <row r="221" spans="1:19">
      <c r="A221" s="12">
        <v>219</v>
      </c>
      <c r="B221" s="12" t="s">
        <v>84</v>
      </c>
      <c r="C221" s="12" t="s">
        <v>68</v>
      </c>
      <c r="D221" s="12" t="s">
        <v>78</v>
      </c>
      <c r="E221" s="12" t="s">
        <v>79</v>
      </c>
      <c r="F221" s="12" t="s">
        <v>80</v>
      </c>
      <c r="G221" s="12" t="s">
        <v>95</v>
      </c>
      <c r="H221" s="12" t="str">
        <f>VLOOKUP(Product[[#This Row],[Category]],Code!$C$2:$D$5,2,0)</f>
        <v>T-103</v>
      </c>
      <c r="I221" s="12" t="s">
        <v>96</v>
      </c>
      <c r="J221" s="12" t="s">
        <v>395</v>
      </c>
      <c r="K221" s="12">
        <v>302.37599999999998</v>
      </c>
      <c r="L221" s="12">
        <f>$K$1*Product[[#This Row],[Quantity]]</f>
        <v>450</v>
      </c>
      <c r="M221" s="12">
        <f>Product[[#This Row],[Sales]]/Product[[#This Row],[Quantity]]</f>
        <v>100.79199999999999</v>
      </c>
      <c r="N221" s="12">
        <v>3</v>
      </c>
      <c r="O221" s="12">
        <v>0.2</v>
      </c>
      <c r="P221" s="13">
        <v>22.678200000000018</v>
      </c>
      <c r="Q221" s="13">
        <f>Product[[#This Row],[Profit]]-Product[[#This Row],[Discount]]</f>
        <v>22.478200000000019</v>
      </c>
      <c r="R221" s="12" t="str" cm="1">
        <f t="array" ref="R221">_xlfn.IFS(Product[[#This Row],[New Sales]]&gt;=2000,"A",Product[[#This Row],[New Sales]]&gt;=1000,"B",Product[[#This Row],[New Sales]]&gt;=500,"C",Product[[#This Row],[New Sales]]&gt;=100,"D",Product[[#This Row],[New Sales]]&lt;100,"E")</f>
        <v>D</v>
      </c>
      <c r="S221" s="12"/>
    </row>
    <row r="222" spans="1:19">
      <c r="A222" s="12">
        <v>220</v>
      </c>
      <c r="B222" s="12" t="s">
        <v>149</v>
      </c>
      <c r="C222" s="12" t="s">
        <v>68</v>
      </c>
      <c r="D222" s="12" t="s">
        <v>396</v>
      </c>
      <c r="E222" s="12" t="s">
        <v>267</v>
      </c>
      <c r="F222" s="12" t="s">
        <v>133</v>
      </c>
      <c r="G222" s="12" t="s">
        <v>81</v>
      </c>
      <c r="H222" s="12" t="str">
        <f>VLOOKUP(Product[[#This Row],[Category]],Code!$C$2:$D$5,2,0)</f>
        <v>O-102</v>
      </c>
      <c r="I222" s="12" t="s">
        <v>182</v>
      </c>
      <c r="J222" s="12" t="s">
        <v>397</v>
      </c>
      <c r="K222" s="12">
        <v>5.5840000000000005</v>
      </c>
      <c r="L222" s="12">
        <f>$K$1*Product[[#This Row],[Quantity]]</f>
        <v>300</v>
      </c>
      <c r="M222" s="12">
        <f>Product[[#This Row],[Sales]]/Product[[#This Row],[Quantity]]</f>
        <v>2.7920000000000003</v>
      </c>
      <c r="N222" s="12">
        <v>2</v>
      </c>
      <c r="O222" s="12">
        <v>0.2</v>
      </c>
      <c r="P222" s="13">
        <v>1.8147999999999997</v>
      </c>
      <c r="Q222" s="13">
        <f>Product[[#This Row],[Profit]]-Product[[#This Row],[Discount]]</f>
        <v>1.6147999999999998</v>
      </c>
      <c r="R222" s="12" t="str" cm="1">
        <f t="array" ref="R222">_xlfn.IFS(Product[[#This Row],[New Sales]]&gt;=2000,"A",Product[[#This Row],[New Sales]]&gt;=1000,"B",Product[[#This Row],[New Sales]]&gt;=500,"C",Product[[#This Row],[New Sales]]&gt;=100,"D",Product[[#This Row],[New Sales]]&lt;100,"E")</f>
        <v>D</v>
      </c>
      <c r="S222" s="12"/>
    </row>
    <row r="223" spans="1:19">
      <c r="A223" s="12">
        <v>221</v>
      </c>
      <c r="B223" s="12" t="s">
        <v>149</v>
      </c>
      <c r="C223" s="12" t="s">
        <v>68</v>
      </c>
      <c r="D223" s="12" t="s">
        <v>396</v>
      </c>
      <c r="E223" s="12" t="s">
        <v>267</v>
      </c>
      <c r="F223" s="12" t="s">
        <v>133</v>
      </c>
      <c r="G223" s="12" t="s">
        <v>81</v>
      </c>
      <c r="H223" s="12" t="str">
        <f>VLOOKUP(Product[[#This Row],[Category]],Code!$C$2:$D$5,2,0)</f>
        <v>O-102</v>
      </c>
      <c r="I223" s="12" t="s">
        <v>106</v>
      </c>
      <c r="J223" s="12" t="s">
        <v>398</v>
      </c>
      <c r="K223" s="12">
        <v>22.704000000000004</v>
      </c>
      <c r="L223" s="12">
        <f>$K$1*Product[[#This Row],[Quantity]]</f>
        <v>900</v>
      </c>
      <c r="M223" s="12">
        <f>Product[[#This Row],[Sales]]/Product[[#This Row],[Quantity]]</f>
        <v>3.7840000000000007</v>
      </c>
      <c r="N223" s="12">
        <v>6</v>
      </c>
      <c r="O223" s="12">
        <v>0.2</v>
      </c>
      <c r="P223" s="13">
        <v>8.2302</v>
      </c>
      <c r="Q223" s="13">
        <f>Product[[#This Row],[Profit]]-Product[[#This Row],[Discount]]</f>
        <v>8.0302000000000007</v>
      </c>
      <c r="R223" s="12" t="str" cm="1">
        <f t="array" ref="R223">_xlfn.IFS(Product[[#This Row],[New Sales]]&gt;=2000,"A",Product[[#This Row],[New Sales]]&gt;=1000,"B",Product[[#This Row],[New Sales]]&gt;=500,"C",Product[[#This Row],[New Sales]]&gt;=100,"D",Product[[#This Row],[New Sales]]&lt;100,"E")</f>
        <v>C</v>
      </c>
      <c r="S223" s="12"/>
    </row>
    <row r="224" spans="1:19">
      <c r="A224" s="12">
        <v>222</v>
      </c>
      <c r="B224" s="12" t="s">
        <v>149</v>
      </c>
      <c r="C224" s="12" t="s">
        <v>68</v>
      </c>
      <c r="D224" s="12" t="s">
        <v>396</v>
      </c>
      <c r="E224" s="12" t="s">
        <v>267</v>
      </c>
      <c r="F224" s="12" t="s">
        <v>133</v>
      </c>
      <c r="G224" s="12" t="s">
        <v>81</v>
      </c>
      <c r="H224" s="12" t="str">
        <f>VLOOKUP(Product[[#This Row],[Category]],Code!$C$2:$D$5,2,0)</f>
        <v>O-102</v>
      </c>
      <c r="I224" s="12" t="s">
        <v>98</v>
      </c>
      <c r="J224" s="12" t="s">
        <v>238</v>
      </c>
      <c r="K224" s="12">
        <v>19.776000000000003</v>
      </c>
      <c r="L224" s="12">
        <f>$K$1*Product[[#This Row],[Quantity]]</f>
        <v>600</v>
      </c>
      <c r="M224" s="12">
        <f>Product[[#This Row],[Sales]]/Product[[#This Row],[Quantity]]</f>
        <v>4.9440000000000008</v>
      </c>
      <c r="N224" s="12">
        <v>4</v>
      </c>
      <c r="O224" s="12">
        <v>0.7</v>
      </c>
      <c r="P224" s="13">
        <v>-13.843199999999996</v>
      </c>
      <c r="Q224" s="13">
        <f>Product[[#This Row],[Profit]]-Product[[#This Row],[Discount]]</f>
        <v>-14.543199999999995</v>
      </c>
      <c r="R224" s="12" t="str" cm="1">
        <f t="array" ref="R224">_xlfn.IFS(Product[[#This Row],[New Sales]]&gt;=2000,"A",Product[[#This Row],[New Sales]]&gt;=1000,"B",Product[[#This Row],[New Sales]]&gt;=500,"C",Product[[#This Row],[New Sales]]&gt;=100,"D",Product[[#This Row],[New Sales]]&lt;100,"E")</f>
        <v>C</v>
      </c>
      <c r="S224" s="12"/>
    </row>
    <row r="225" spans="1:19">
      <c r="A225" s="12">
        <v>223</v>
      </c>
      <c r="B225" s="12" t="s">
        <v>149</v>
      </c>
      <c r="C225" s="12" t="s">
        <v>68</v>
      </c>
      <c r="D225" s="12" t="s">
        <v>396</v>
      </c>
      <c r="E225" s="12" t="s">
        <v>267</v>
      </c>
      <c r="F225" s="12" t="s">
        <v>133</v>
      </c>
      <c r="G225" s="12" t="s">
        <v>72</v>
      </c>
      <c r="H225" s="12" t="str">
        <f>VLOOKUP(Product[[#This Row],[Category]],Code!$C$2:$D$5,2,0)</f>
        <v>F-101</v>
      </c>
      <c r="I225" s="12" t="s">
        <v>91</v>
      </c>
      <c r="J225" s="12" t="s">
        <v>399</v>
      </c>
      <c r="K225" s="12">
        <v>72.703999999999994</v>
      </c>
      <c r="L225" s="12">
        <f>$K$1*Product[[#This Row],[Quantity]]</f>
        <v>600</v>
      </c>
      <c r="M225" s="12">
        <f>Product[[#This Row],[Sales]]/Product[[#This Row],[Quantity]]</f>
        <v>18.175999999999998</v>
      </c>
      <c r="N225" s="12">
        <v>4</v>
      </c>
      <c r="O225" s="12">
        <v>0.2</v>
      </c>
      <c r="P225" s="13">
        <v>19.084800000000005</v>
      </c>
      <c r="Q225" s="13">
        <f>Product[[#This Row],[Profit]]-Product[[#This Row],[Discount]]</f>
        <v>18.884800000000006</v>
      </c>
      <c r="R225" s="12" t="str" cm="1">
        <f t="array" ref="R225">_xlfn.IFS(Product[[#This Row],[New Sales]]&gt;=2000,"A",Product[[#This Row],[New Sales]]&gt;=1000,"B",Product[[#This Row],[New Sales]]&gt;=500,"C",Product[[#This Row],[New Sales]]&gt;=100,"D",Product[[#This Row],[New Sales]]&lt;100,"E")</f>
        <v>C</v>
      </c>
      <c r="S225" s="12"/>
    </row>
    <row r="226" spans="1:19">
      <c r="A226" s="12">
        <v>224</v>
      </c>
      <c r="B226" s="12" t="s">
        <v>149</v>
      </c>
      <c r="C226" s="12" t="s">
        <v>68</v>
      </c>
      <c r="D226" s="12" t="s">
        <v>396</v>
      </c>
      <c r="E226" s="12" t="s">
        <v>267</v>
      </c>
      <c r="F226" s="12" t="s">
        <v>133</v>
      </c>
      <c r="G226" s="12" t="s">
        <v>95</v>
      </c>
      <c r="H226" s="12" t="str">
        <f>VLOOKUP(Product[[#This Row],[Category]],Code!$C$2:$D$5,2,0)</f>
        <v>T-103</v>
      </c>
      <c r="I226" s="12" t="s">
        <v>332</v>
      </c>
      <c r="J226" s="12" t="s">
        <v>400</v>
      </c>
      <c r="K226" s="12">
        <v>479.98800000000006</v>
      </c>
      <c r="L226" s="12">
        <f>$K$1*Product[[#This Row],[Quantity]]</f>
        <v>600</v>
      </c>
      <c r="M226" s="12">
        <f>Product[[#This Row],[Sales]]/Product[[#This Row],[Quantity]]</f>
        <v>119.99700000000001</v>
      </c>
      <c r="N226" s="12">
        <v>4</v>
      </c>
      <c r="O226" s="12">
        <v>0.7</v>
      </c>
      <c r="P226" s="13">
        <v>-383.99040000000002</v>
      </c>
      <c r="Q226" s="13">
        <f>Product[[#This Row],[Profit]]-Product[[#This Row],[Discount]]</f>
        <v>-384.69040000000001</v>
      </c>
      <c r="R226" s="12" t="str" cm="1">
        <f t="array" ref="R226">_xlfn.IFS(Product[[#This Row],[New Sales]]&gt;=2000,"A",Product[[#This Row],[New Sales]]&gt;=1000,"B",Product[[#This Row],[New Sales]]&gt;=500,"C",Product[[#This Row],[New Sales]]&gt;=100,"D",Product[[#This Row],[New Sales]]&lt;100,"E")</f>
        <v>C</v>
      </c>
      <c r="S226" s="12"/>
    </row>
    <row r="227" spans="1:19">
      <c r="A227" s="12">
        <v>225</v>
      </c>
      <c r="B227" s="12" t="s">
        <v>149</v>
      </c>
      <c r="C227" s="12" t="s">
        <v>68</v>
      </c>
      <c r="D227" s="12" t="s">
        <v>396</v>
      </c>
      <c r="E227" s="12" t="s">
        <v>267</v>
      </c>
      <c r="F227" s="12" t="s">
        <v>133</v>
      </c>
      <c r="G227" s="12" t="s">
        <v>81</v>
      </c>
      <c r="H227" s="12" t="str">
        <f>VLOOKUP(Product[[#This Row],[Category]],Code!$C$2:$D$5,2,0)</f>
        <v>O-102</v>
      </c>
      <c r="I227" s="12" t="s">
        <v>93</v>
      </c>
      <c r="J227" s="12" t="s">
        <v>401</v>
      </c>
      <c r="K227" s="12">
        <v>27.168000000000003</v>
      </c>
      <c r="L227" s="12">
        <f>$K$1*Product[[#This Row],[Quantity]]</f>
        <v>300</v>
      </c>
      <c r="M227" s="12">
        <f>Product[[#This Row],[Sales]]/Product[[#This Row],[Quantity]]</f>
        <v>13.584000000000001</v>
      </c>
      <c r="N227" s="12">
        <v>2</v>
      </c>
      <c r="O227" s="12">
        <v>0.2</v>
      </c>
      <c r="P227" s="13">
        <v>2.7168000000000001</v>
      </c>
      <c r="Q227" s="13">
        <f>Product[[#This Row],[Profit]]-Product[[#This Row],[Discount]]</f>
        <v>2.5167999999999999</v>
      </c>
      <c r="R227" s="12" t="str" cm="1">
        <f t="array" ref="R227">_xlfn.IFS(Product[[#This Row],[New Sales]]&gt;=2000,"A",Product[[#This Row],[New Sales]]&gt;=1000,"B",Product[[#This Row],[New Sales]]&gt;=500,"C",Product[[#This Row],[New Sales]]&gt;=100,"D",Product[[#This Row],[New Sales]]&lt;100,"E")</f>
        <v>D</v>
      </c>
      <c r="S227" s="12"/>
    </row>
    <row r="228" spans="1:19">
      <c r="A228" s="12">
        <v>226</v>
      </c>
      <c r="B228" s="12" t="s">
        <v>84</v>
      </c>
      <c r="C228" s="12" t="s">
        <v>77</v>
      </c>
      <c r="D228" s="12" t="s">
        <v>402</v>
      </c>
      <c r="E228" s="12" t="s">
        <v>168</v>
      </c>
      <c r="F228" s="12" t="s">
        <v>114</v>
      </c>
      <c r="G228" s="12" t="s">
        <v>81</v>
      </c>
      <c r="H228" s="12" t="str">
        <f>VLOOKUP(Product[[#This Row],[Category]],Code!$C$2:$D$5,2,0)</f>
        <v>O-102</v>
      </c>
      <c r="I228" s="12" t="s">
        <v>93</v>
      </c>
      <c r="J228" s="12" t="s">
        <v>403</v>
      </c>
      <c r="K228" s="12">
        <v>2.2000000000000002</v>
      </c>
      <c r="L228" s="12">
        <f>$K$1*Product[[#This Row],[Quantity]]</f>
        <v>150</v>
      </c>
      <c r="M228" s="12">
        <f>Product[[#This Row],[Sales]]/Product[[#This Row],[Quantity]]</f>
        <v>2.2000000000000002</v>
      </c>
      <c r="N228" s="12">
        <v>1</v>
      </c>
      <c r="O228" s="12">
        <v>0</v>
      </c>
      <c r="P228" s="13">
        <v>0.96800000000000019</v>
      </c>
      <c r="Q228" s="13">
        <f>Product[[#This Row],[Profit]]-Product[[#This Row],[Discount]]</f>
        <v>0.96800000000000019</v>
      </c>
      <c r="R228" s="12" t="str" cm="1">
        <f t="array" ref="R228">_xlfn.IFS(Product[[#This Row],[New Sales]]&gt;=2000,"A",Product[[#This Row],[New Sales]]&gt;=1000,"B",Product[[#This Row],[New Sales]]&gt;=500,"C",Product[[#This Row],[New Sales]]&gt;=100,"D",Product[[#This Row],[New Sales]]&lt;100,"E")</f>
        <v>D</v>
      </c>
      <c r="S228" s="12"/>
    </row>
    <row r="229" spans="1:19">
      <c r="A229" s="12">
        <v>227</v>
      </c>
      <c r="B229" s="12" t="s">
        <v>84</v>
      </c>
      <c r="C229" s="12" t="s">
        <v>77</v>
      </c>
      <c r="D229" s="12" t="s">
        <v>402</v>
      </c>
      <c r="E229" s="12" t="s">
        <v>168</v>
      </c>
      <c r="F229" s="12" t="s">
        <v>114</v>
      </c>
      <c r="G229" s="12" t="s">
        <v>72</v>
      </c>
      <c r="H229" s="12" t="str">
        <f>VLOOKUP(Product[[#This Row],[Category]],Code!$C$2:$D$5,2,0)</f>
        <v>F-101</v>
      </c>
      <c r="I229" s="12" t="s">
        <v>87</v>
      </c>
      <c r="J229" s="12" t="s">
        <v>404</v>
      </c>
      <c r="K229" s="12">
        <v>622.44999999999993</v>
      </c>
      <c r="L229" s="12">
        <f>$K$1*Product[[#This Row],[Quantity]]</f>
        <v>750</v>
      </c>
      <c r="M229" s="12">
        <f>Product[[#This Row],[Sales]]/Product[[#This Row],[Quantity]]</f>
        <v>124.48999999999998</v>
      </c>
      <c r="N229" s="12">
        <v>5</v>
      </c>
      <c r="O229" s="12">
        <v>0</v>
      </c>
      <c r="P229" s="13">
        <v>136.93899999999999</v>
      </c>
      <c r="Q229" s="13">
        <f>Product[[#This Row],[Profit]]-Product[[#This Row],[Discount]]</f>
        <v>136.93899999999999</v>
      </c>
      <c r="R229" s="12" t="str" cm="1">
        <f t="array" ref="R229">_xlfn.IFS(Product[[#This Row],[New Sales]]&gt;=2000,"A",Product[[#This Row],[New Sales]]&gt;=1000,"B",Product[[#This Row],[New Sales]]&gt;=500,"C",Product[[#This Row],[New Sales]]&gt;=100,"D",Product[[#This Row],[New Sales]]&lt;100,"E")</f>
        <v>C</v>
      </c>
      <c r="S229" s="12"/>
    </row>
    <row r="230" spans="1:19">
      <c r="A230" s="12">
        <v>228</v>
      </c>
      <c r="B230" s="12" t="s">
        <v>84</v>
      </c>
      <c r="C230" s="12" t="s">
        <v>77</v>
      </c>
      <c r="D230" s="12" t="s">
        <v>402</v>
      </c>
      <c r="E230" s="12" t="s">
        <v>168</v>
      </c>
      <c r="F230" s="12" t="s">
        <v>114</v>
      </c>
      <c r="G230" s="12" t="s">
        <v>81</v>
      </c>
      <c r="H230" s="12" t="str">
        <f>VLOOKUP(Product[[#This Row],[Category]],Code!$C$2:$D$5,2,0)</f>
        <v>O-102</v>
      </c>
      <c r="I230" s="12" t="s">
        <v>89</v>
      </c>
      <c r="J230" s="12" t="s">
        <v>405</v>
      </c>
      <c r="K230" s="12">
        <v>21.98</v>
      </c>
      <c r="L230" s="12">
        <f>$K$1*Product[[#This Row],[Quantity]]</f>
        <v>150</v>
      </c>
      <c r="M230" s="12">
        <f>Product[[#This Row],[Sales]]/Product[[#This Row],[Quantity]]</f>
        <v>21.98</v>
      </c>
      <c r="N230" s="12">
        <v>1</v>
      </c>
      <c r="O230" s="12">
        <v>0</v>
      </c>
      <c r="P230" s="13">
        <v>0.21979999999999933</v>
      </c>
      <c r="Q230" s="13">
        <f>Product[[#This Row],[Profit]]-Product[[#This Row],[Discount]]</f>
        <v>0.21979999999999933</v>
      </c>
      <c r="R230" s="12" t="str" cm="1">
        <f t="array" ref="R230">_xlfn.IFS(Product[[#This Row],[New Sales]]&gt;=2000,"A",Product[[#This Row],[New Sales]]&gt;=1000,"B",Product[[#This Row],[New Sales]]&gt;=500,"C",Product[[#This Row],[New Sales]]&gt;=100,"D",Product[[#This Row],[New Sales]]&lt;100,"E")</f>
        <v>D</v>
      </c>
      <c r="S230" s="12"/>
    </row>
    <row r="231" spans="1:19">
      <c r="A231" s="12">
        <v>229</v>
      </c>
      <c r="B231" s="12" t="s">
        <v>84</v>
      </c>
      <c r="C231" s="12" t="s">
        <v>68</v>
      </c>
      <c r="D231" s="12" t="s">
        <v>226</v>
      </c>
      <c r="E231" s="12" t="s">
        <v>209</v>
      </c>
      <c r="F231" s="12" t="s">
        <v>71</v>
      </c>
      <c r="G231" s="12" t="s">
        <v>72</v>
      </c>
      <c r="H231" s="12" t="str">
        <f>VLOOKUP(Product[[#This Row],[Category]],Code!$C$2:$D$5,2,0)</f>
        <v>F-101</v>
      </c>
      <c r="I231" s="12" t="s">
        <v>75</v>
      </c>
      <c r="J231" s="12" t="s">
        <v>406</v>
      </c>
      <c r="K231" s="12">
        <v>161.56800000000001</v>
      </c>
      <c r="L231" s="12">
        <f>$K$1*Product[[#This Row],[Quantity]]</f>
        <v>300</v>
      </c>
      <c r="M231" s="12">
        <f>Product[[#This Row],[Sales]]/Product[[#This Row],[Quantity]]</f>
        <v>80.784000000000006</v>
      </c>
      <c r="N231" s="12">
        <v>2</v>
      </c>
      <c r="O231" s="12">
        <v>0.2</v>
      </c>
      <c r="P231" s="13">
        <v>-28.274400000000021</v>
      </c>
      <c r="Q231" s="13">
        <f>Product[[#This Row],[Profit]]-Product[[#This Row],[Discount]]</f>
        <v>-28.474400000000021</v>
      </c>
      <c r="R231" s="12" t="str" cm="1">
        <f t="array" ref="R231">_xlfn.IFS(Product[[#This Row],[New Sales]]&gt;=2000,"A",Product[[#This Row],[New Sales]]&gt;=1000,"B",Product[[#This Row],[New Sales]]&gt;=500,"C",Product[[#This Row],[New Sales]]&gt;=100,"D",Product[[#This Row],[New Sales]]&lt;100,"E")</f>
        <v>D</v>
      </c>
      <c r="S231" s="12"/>
    </row>
    <row r="232" spans="1:19">
      <c r="A232" s="12">
        <v>230</v>
      </c>
      <c r="B232" s="12" t="s">
        <v>84</v>
      </c>
      <c r="C232" s="12" t="s">
        <v>68</v>
      </c>
      <c r="D232" s="12" t="s">
        <v>226</v>
      </c>
      <c r="E232" s="12" t="s">
        <v>209</v>
      </c>
      <c r="F232" s="12" t="s">
        <v>71</v>
      </c>
      <c r="G232" s="12" t="s">
        <v>72</v>
      </c>
      <c r="H232" s="12" t="str">
        <f>VLOOKUP(Product[[#This Row],[Category]],Code!$C$2:$D$5,2,0)</f>
        <v>F-101</v>
      </c>
      <c r="I232" s="12" t="s">
        <v>75</v>
      </c>
      <c r="J232" s="12" t="s">
        <v>407</v>
      </c>
      <c r="K232" s="12">
        <v>389.69600000000003</v>
      </c>
      <c r="L232" s="12">
        <f>$K$1*Product[[#This Row],[Quantity]]</f>
        <v>1200</v>
      </c>
      <c r="M232" s="12">
        <f>Product[[#This Row],[Sales]]/Product[[#This Row],[Quantity]]</f>
        <v>48.712000000000003</v>
      </c>
      <c r="N232" s="12">
        <v>8</v>
      </c>
      <c r="O232" s="12">
        <v>0.2</v>
      </c>
      <c r="P232" s="13">
        <v>43.840799999999973</v>
      </c>
      <c r="Q232" s="13">
        <f>Product[[#This Row],[Profit]]-Product[[#This Row],[Discount]]</f>
        <v>43.64079999999997</v>
      </c>
      <c r="R232" s="12" t="str" cm="1">
        <f t="array" ref="R232">_xlfn.IFS(Product[[#This Row],[New Sales]]&gt;=2000,"A",Product[[#This Row],[New Sales]]&gt;=1000,"B",Product[[#This Row],[New Sales]]&gt;=500,"C",Product[[#This Row],[New Sales]]&gt;=100,"D",Product[[#This Row],[New Sales]]&lt;100,"E")</f>
        <v>B</v>
      </c>
      <c r="S232" s="12"/>
    </row>
    <row r="233" spans="1:19">
      <c r="A233" s="12">
        <v>231</v>
      </c>
      <c r="B233" s="12" t="s">
        <v>84</v>
      </c>
      <c r="C233" s="12" t="s">
        <v>77</v>
      </c>
      <c r="D233" s="12" t="s">
        <v>255</v>
      </c>
      <c r="E233" s="12" t="s">
        <v>105</v>
      </c>
      <c r="F233" s="12" t="s">
        <v>71</v>
      </c>
      <c r="G233" s="12" t="s">
        <v>81</v>
      </c>
      <c r="H233" s="12" t="str">
        <f>VLOOKUP(Product[[#This Row],[Category]],Code!$C$2:$D$5,2,0)</f>
        <v>O-102</v>
      </c>
      <c r="I233" s="12" t="s">
        <v>98</v>
      </c>
      <c r="J233" s="12" t="s">
        <v>408</v>
      </c>
      <c r="K233" s="12">
        <v>18.648000000000003</v>
      </c>
      <c r="L233" s="12">
        <f>$K$1*Product[[#This Row],[Quantity]]</f>
        <v>1050</v>
      </c>
      <c r="M233" s="12">
        <f>Product[[#This Row],[Sales]]/Product[[#This Row],[Quantity]]</f>
        <v>2.6640000000000006</v>
      </c>
      <c r="N233" s="12">
        <v>7</v>
      </c>
      <c r="O233" s="12">
        <v>0.7</v>
      </c>
      <c r="P233" s="13">
        <v>-12.431999999999999</v>
      </c>
      <c r="Q233" s="13">
        <f>Product[[#This Row],[Profit]]-Product[[#This Row],[Discount]]</f>
        <v>-13.131999999999998</v>
      </c>
      <c r="R233" s="12" t="str" cm="1">
        <f t="array" ref="R233">_xlfn.IFS(Product[[#This Row],[New Sales]]&gt;=2000,"A",Product[[#This Row],[New Sales]]&gt;=1000,"B",Product[[#This Row],[New Sales]]&gt;=500,"C",Product[[#This Row],[New Sales]]&gt;=100,"D",Product[[#This Row],[New Sales]]&lt;100,"E")</f>
        <v>B</v>
      </c>
      <c r="S233" s="12"/>
    </row>
    <row r="234" spans="1:19">
      <c r="A234" s="12">
        <v>232</v>
      </c>
      <c r="B234" s="12" t="s">
        <v>84</v>
      </c>
      <c r="C234" s="12" t="s">
        <v>111</v>
      </c>
      <c r="D234" s="12" t="s">
        <v>409</v>
      </c>
      <c r="E234" s="12" t="s">
        <v>86</v>
      </c>
      <c r="F234" s="12" t="s">
        <v>71</v>
      </c>
      <c r="G234" s="12" t="s">
        <v>72</v>
      </c>
      <c r="H234" s="12" t="str">
        <f>VLOOKUP(Product[[#This Row],[Category]],Code!$C$2:$D$5,2,0)</f>
        <v>F-101</v>
      </c>
      <c r="I234" s="12" t="s">
        <v>87</v>
      </c>
      <c r="J234" s="12" t="s">
        <v>410</v>
      </c>
      <c r="K234" s="12">
        <v>233.86</v>
      </c>
      <c r="L234" s="12">
        <f>$K$1*Product[[#This Row],[Quantity]]</f>
        <v>300</v>
      </c>
      <c r="M234" s="12">
        <f>Product[[#This Row],[Sales]]/Product[[#This Row],[Quantity]]</f>
        <v>116.93</v>
      </c>
      <c r="N234" s="12">
        <v>2</v>
      </c>
      <c r="O234" s="12">
        <v>0.45</v>
      </c>
      <c r="P234" s="13">
        <v>-102.04800000000003</v>
      </c>
      <c r="Q234" s="13">
        <f>Product[[#This Row],[Profit]]-Product[[#This Row],[Discount]]</f>
        <v>-102.49800000000003</v>
      </c>
      <c r="R234" s="12" t="str" cm="1">
        <f t="array" ref="R234">_xlfn.IFS(Product[[#This Row],[New Sales]]&gt;=2000,"A",Product[[#This Row],[New Sales]]&gt;=1000,"B",Product[[#This Row],[New Sales]]&gt;=500,"C",Product[[#This Row],[New Sales]]&gt;=100,"D",Product[[#This Row],[New Sales]]&lt;100,"E")</f>
        <v>D</v>
      </c>
      <c r="S234" s="12"/>
    </row>
    <row r="235" spans="1:19">
      <c r="A235" s="12">
        <v>233</v>
      </c>
      <c r="B235" s="12" t="s">
        <v>84</v>
      </c>
      <c r="C235" s="12" t="s">
        <v>111</v>
      </c>
      <c r="D235" s="12" t="s">
        <v>409</v>
      </c>
      <c r="E235" s="12" t="s">
        <v>86</v>
      </c>
      <c r="F235" s="12" t="s">
        <v>71</v>
      </c>
      <c r="G235" s="12" t="s">
        <v>72</v>
      </c>
      <c r="H235" s="12" t="str">
        <f>VLOOKUP(Product[[#This Row],[Category]],Code!$C$2:$D$5,2,0)</f>
        <v>F-101</v>
      </c>
      <c r="I235" s="12" t="s">
        <v>87</v>
      </c>
      <c r="J235" s="12" t="s">
        <v>411</v>
      </c>
      <c r="K235" s="12">
        <v>620.61450000000013</v>
      </c>
      <c r="L235" s="12">
        <f>$K$1*Product[[#This Row],[Quantity]]</f>
        <v>450</v>
      </c>
      <c r="M235" s="12">
        <f>Product[[#This Row],[Sales]]/Product[[#This Row],[Quantity]]</f>
        <v>206.87150000000005</v>
      </c>
      <c r="N235" s="12">
        <v>3</v>
      </c>
      <c r="O235" s="12">
        <v>0.45</v>
      </c>
      <c r="P235" s="13">
        <v>-248.24579999999992</v>
      </c>
      <c r="Q235" s="13">
        <f>Product[[#This Row],[Profit]]-Product[[#This Row],[Discount]]</f>
        <v>-248.69579999999991</v>
      </c>
      <c r="R235" s="12" t="str" cm="1">
        <f t="array" ref="R235">_xlfn.IFS(Product[[#This Row],[New Sales]]&gt;=2000,"A",Product[[#This Row],[New Sales]]&gt;=1000,"B",Product[[#This Row],[New Sales]]&gt;=500,"C",Product[[#This Row],[New Sales]]&gt;=100,"D",Product[[#This Row],[New Sales]]&lt;100,"E")</f>
        <v>D</v>
      </c>
      <c r="S235" s="12"/>
    </row>
    <row r="236" spans="1:19">
      <c r="A236" s="12">
        <v>234</v>
      </c>
      <c r="B236" s="12" t="s">
        <v>84</v>
      </c>
      <c r="C236" s="12" t="s">
        <v>111</v>
      </c>
      <c r="D236" s="12" t="s">
        <v>409</v>
      </c>
      <c r="E236" s="12" t="s">
        <v>86</v>
      </c>
      <c r="F236" s="12" t="s">
        <v>71</v>
      </c>
      <c r="G236" s="12" t="s">
        <v>81</v>
      </c>
      <c r="H236" s="12" t="str">
        <f>VLOOKUP(Product[[#This Row],[Category]],Code!$C$2:$D$5,2,0)</f>
        <v>O-102</v>
      </c>
      <c r="I236" s="12" t="s">
        <v>98</v>
      </c>
      <c r="J236" s="12" t="s">
        <v>408</v>
      </c>
      <c r="K236" s="12">
        <v>5.3280000000000012</v>
      </c>
      <c r="L236" s="12">
        <f>$K$1*Product[[#This Row],[Quantity]]</f>
        <v>300</v>
      </c>
      <c r="M236" s="12">
        <f>Product[[#This Row],[Sales]]/Product[[#This Row],[Quantity]]</f>
        <v>2.6640000000000006</v>
      </c>
      <c r="N236" s="12">
        <v>2</v>
      </c>
      <c r="O236" s="12">
        <v>0.7</v>
      </c>
      <c r="P236" s="13">
        <v>-3.5519999999999996</v>
      </c>
      <c r="Q236" s="13">
        <f>Product[[#This Row],[Profit]]-Product[[#This Row],[Discount]]</f>
        <v>-4.2519999999999998</v>
      </c>
      <c r="R236" s="12" t="str" cm="1">
        <f t="array" ref="R236">_xlfn.IFS(Product[[#This Row],[New Sales]]&gt;=2000,"A",Product[[#This Row],[New Sales]]&gt;=1000,"B",Product[[#This Row],[New Sales]]&gt;=500,"C",Product[[#This Row],[New Sales]]&gt;=100,"D",Product[[#This Row],[New Sales]]&lt;100,"E")</f>
        <v>D</v>
      </c>
      <c r="S236" s="12"/>
    </row>
    <row r="237" spans="1:19">
      <c r="A237" s="12">
        <v>235</v>
      </c>
      <c r="B237" s="12" t="s">
        <v>84</v>
      </c>
      <c r="C237" s="12" t="s">
        <v>111</v>
      </c>
      <c r="D237" s="12" t="s">
        <v>409</v>
      </c>
      <c r="E237" s="12" t="s">
        <v>86</v>
      </c>
      <c r="F237" s="12" t="s">
        <v>71</v>
      </c>
      <c r="G237" s="12" t="s">
        <v>72</v>
      </c>
      <c r="H237" s="12" t="str">
        <f>VLOOKUP(Product[[#This Row],[Category]],Code!$C$2:$D$5,2,0)</f>
        <v>F-101</v>
      </c>
      <c r="I237" s="12" t="s">
        <v>91</v>
      </c>
      <c r="J237" s="12" t="s">
        <v>412</v>
      </c>
      <c r="K237" s="12">
        <v>258.072</v>
      </c>
      <c r="L237" s="12">
        <f>$K$1*Product[[#This Row],[Quantity]]</f>
        <v>450</v>
      </c>
      <c r="M237" s="12">
        <f>Product[[#This Row],[Sales]]/Product[[#This Row],[Quantity]]</f>
        <v>86.024000000000001</v>
      </c>
      <c r="N237" s="12">
        <v>3</v>
      </c>
      <c r="O237" s="12">
        <v>0.2</v>
      </c>
      <c r="P237" s="13">
        <v>0</v>
      </c>
      <c r="Q237" s="13">
        <f>Product[[#This Row],[Profit]]-Product[[#This Row],[Discount]]</f>
        <v>-0.2</v>
      </c>
      <c r="R237" s="12" t="str" cm="1">
        <f t="array" ref="R237">_xlfn.IFS(Product[[#This Row],[New Sales]]&gt;=2000,"A",Product[[#This Row],[New Sales]]&gt;=1000,"B",Product[[#This Row],[New Sales]]&gt;=500,"C",Product[[#This Row],[New Sales]]&gt;=100,"D",Product[[#This Row],[New Sales]]&lt;100,"E")</f>
        <v>D</v>
      </c>
      <c r="S237" s="12"/>
    </row>
    <row r="238" spans="1:19">
      <c r="A238" s="12">
        <v>236</v>
      </c>
      <c r="B238" s="12" t="s">
        <v>84</v>
      </c>
      <c r="C238" s="12" t="s">
        <v>111</v>
      </c>
      <c r="D238" s="12" t="s">
        <v>409</v>
      </c>
      <c r="E238" s="12" t="s">
        <v>86</v>
      </c>
      <c r="F238" s="12" t="s">
        <v>71</v>
      </c>
      <c r="G238" s="12" t="s">
        <v>95</v>
      </c>
      <c r="H238" s="12" t="str">
        <f>VLOOKUP(Product[[#This Row],[Category]],Code!$C$2:$D$5,2,0)</f>
        <v>T-103</v>
      </c>
      <c r="I238" s="12" t="s">
        <v>137</v>
      </c>
      <c r="J238" s="12" t="s">
        <v>413</v>
      </c>
      <c r="K238" s="12">
        <v>617.97600000000011</v>
      </c>
      <c r="L238" s="12">
        <f>$K$1*Product[[#This Row],[Quantity]]</f>
        <v>450</v>
      </c>
      <c r="M238" s="12">
        <f>Product[[#This Row],[Sales]]/Product[[#This Row],[Quantity]]</f>
        <v>205.99200000000005</v>
      </c>
      <c r="N238" s="12">
        <v>3</v>
      </c>
      <c r="O238" s="12">
        <v>0.2</v>
      </c>
      <c r="P238" s="13">
        <v>-7.724700000000098</v>
      </c>
      <c r="Q238" s="13">
        <f>Product[[#This Row],[Profit]]-Product[[#This Row],[Discount]]</f>
        <v>-7.9247000000000982</v>
      </c>
      <c r="R238" s="12" t="str" cm="1">
        <f t="array" ref="R238">_xlfn.IFS(Product[[#This Row],[New Sales]]&gt;=2000,"A",Product[[#This Row],[New Sales]]&gt;=1000,"B",Product[[#This Row],[New Sales]]&gt;=500,"C",Product[[#This Row],[New Sales]]&gt;=100,"D",Product[[#This Row],[New Sales]]&lt;100,"E")</f>
        <v>D</v>
      </c>
      <c r="S238" s="12"/>
    </row>
    <row r="239" spans="1:19">
      <c r="A239" s="12">
        <v>237</v>
      </c>
      <c r="B239" s="12" t="s">
        <v>84</v>
      </c>
      <c r="C239" s="12" t="s">
        <v>77</v>
      </c>
      <c r="D239" s="12" t="s">
        <v>414</v>
      </c>
      <c r="E239" s="12" t="s">
        <v>79</v>
      </c>
      <c r="F239" s="12" t="s">
        <v>80</v>
      </c>
      <c r="G239" s="12" t="s">
        <v>81</v>
      </c>
      <c r="H239" s="12" t="str">
        <f>VLOOKUP(Product[[#This Row],[Category]],Code!$C$2:$D$5,2,0)</f>
        <v>O-102</v>
      </c>
      <c r="I239" s="12" t="s">
        <v>106</v>
      </c>
      <c r="J239" s="12" t="s">
        <v>415</v>
      </c>
      <c r="K239" s="12">
        <v>10.56</v>
      </c>
      <c r="L239" s="12">
        <f>$K$1*Product[[#This Row],[Quantity]]</f>
        <v>300</v>
      </c>
      <c r="M239" s="12">
        <f>Product[[#This Row],[Sales]]/Product[[#This Row],[Quantity]]</f>
        <v>5.28</v>
      </c>
      <c r="N239" s="12">
        <v>2</v>
      </c>
      <c r="O239" s="12">
        <v>0</v>
      </c>
      <c r="P239" s="13">
        <v>4.7519999999999998</v>
      </c>
      <c r="Q239" s="13">
        <f>Product[[#This Row],[Profit]]-Product[[#This Row],[Discount]]</f>
        <v>4.7519999999999998</v>
      </c>
      <c r="R239" s="12" t="str" cm="1">
        <f t="array" ref="R239">_xlfn.IFS(Product[[#This Row],[New Sales]]&gt;=2000,"A",Product[[#This Row],[New Sales]]&gt;=1000,"B",Product[[#This Row],[New Sales]]&gt;=500,"C",Product[[#This Row],[New Sales]]&gt;=100,"D",Product[[#This Row],[New Sales]]&lt;100,"E")</f>
        <v>D</v>
      </c>
      <c r="S239" s="12"/>
    </row>
    <row r="240" spans="1:19">
      <c r="A240" s="12">
        <v>238</v>
      </c>
      <c r="B240" s="12" t="s">
        <v>67</v>
      </c>
      <c r="C240" s="12" t="s">
        <v>68</v>
      </c>
      <c r="D240" s="12" t="s">
        <v>196</v>
      </c>
      <c r="E240" s="12" t="s">
        <v>158</v>
      </c>
      <c r="F240" s="12" t="s">
        <v>114</v>
      </c>
      <c r="G240" s="12" t="s">
        <v>81</v>
      </c>
      <c r="H240" s="12" t="str">
        <f>VLOOKUP(Product[[#This Row],[Category]],Code!$C$2:$D$5,2,0)</f>
        <v>O-102</v>
      </c>
      <c r="I240" s="12" t="s">
        <v>106</v>
      </c>
      <c r="J240" s="12" t="s">
        <v>416</v>
      </c>
      <c r="K240" s="12">
        <v>25.920000000000005</v>
      </c>
      <c r="L240" s="12">
        <f>$K$1*Product[[#This Row],[Quantity]]</f>
        <v>750</v>
      </c>
      <c r="M240" s="12">
        <f>Product[[#This Row],[Sales]]/Product[[#This Row],[Quantity]]</f>
        <v>5.1840000000000011</v>
      </c>
      <c r="N240" s="12">
        <v>5</v>
      </c>
      <c r="O240" s="12">
        <v>0.2</v>
      </c>
      <c r="P240" s="13">
        <v>9.3960000000000008</v>
      </c>
      <c r="Q240" s="13">
        <f>Product[[#This Row],[Profit]]-Product[[#This Row],[Discount]]</f>
        <v>9.1960000000000015</v>
      </c>
      <c r="R240" s="12" t="str" cm="1">
        <f t="array" ref="R240">_xlfn.IFS(Product[[#This Row],[New Sales]]&gt;=2000,"A",Product[[#This Row],[New Sales]]&gt;=1000,"B",Product[[#This Row],[New Sales]]&gt;=500,"C",Product[[#This Row],[New Sales]]&gt;=100,"D",Product[[#This Row],[New Sales]]&lt;100,"E")</f>
        <v>C</v>
      </c>
      <c r="S240" s="12"/>
    </row>
    <row r="241" spans="1:19">
      <c r="A241" s="12">
        <v>239</v>
      </c>
      <c r="B241" s="12" t="s">
        <v>67</v>
      </c>
      <c r="C241" s="12" t="s">
        <v>68</v>
      </c>
      <c r="D241" s="12" t="s">
        <v>196</v>
      </c>
      <c r="E241" s="12" t="s">
        <v>158</v>
      </c>
      <c r="F241" s="12" t="s">
        <v>114</v>
      </c>
      <c r="G241" s="12" t="s">
        <v>72</v>
      </c>
      <c r="H241" s="12" t="str">
        <f>VLOOKUP(Product[[#This Row],[Category]],Code!$C$2:$D$5,2,0)</f>
        <v>F-101</v>
      </c>
      <c r="I241" s="12" t="s">
        <v>91</v>
      </c>
      <c r="J241" s="12" t="s">
        <v>417</v>
      </c>
      <c r="K241" s="12">
        <v>419.68000000000006</v>
      </c>
      <c r="L241" s="12">
        <f>$K$1*Product[[#This Row],[Quantity]]</f>
        <v>750</v>
      </c>
      <c r="M241" s="12">
        <f>Product[[#This Row],[Sales]]/Product[[#This Row],[Quantity]]</f>
        <v>83.936000000000007</v>
      </c>
      <c r="N241" s="12">
        <v>5</v>
      </c>
      <c r="O241" s="12">
        <v>0.6</v>
      </c>
      <c r="P241" s="13">
        <v>-356.72799999999995</v>
      </c>
      <c r="Q241" s="13">
        <f>Product[[#This Row],[Profit]]-Product[[#This Row],[Discount]]</f>
        <v>-357.32799999999997</v>
      </c>
      <c r="R241" s="12" t="str" cm="1">
        <f t="array" ref="R241">_xlfn.IFS(Product[[#This Row],[New Sales]]&gt;=2000,"A",Product[[#This Row],[New Sales]]&gt;=1000,"B",Product[[#This Row],[New Sales]]&gt;=500,"C",Product[[#This Row],[New Sales]]&gt;=100,"D",Product[[#This Row],[New Sales]]&lt;100,"E")</f>
        <v>C</v>
      </c>
      <c r="S241" s="12"/>
    </row>
    <row r="242" spans="1:19">
      <c r="A242" s="12">
        <v>240</v>
      </c>
      <c r="B242" s="12" t="s">
        <v>67</v>
      </c>
      <c r="C242" s="12" t="s">
        <v>68</v>
      </c>
      <c r="D242" s="12" t="s">
        <v>196</v>
      </c>
      <c r="E242" s="12" t="s">
        <v>158</v>
      </c>
      <c r="F242" s="12" t="s">
        <v>114</v>
      </c>
      <c r="G242" s="12" t="s">
        <v>72</v>
      </c>
      <c r="H242" s="12" t="str">
        <f>VLOOKUP(Product[[#This Row],[Category]],Code!$C$2:$D$5,2,0)</f>
        <v>F-101</v>
      </c>
      <c r="I242" s="12" t="s">
        <v>91</v>
      </c>
      <c r="J242" s="12" t="s">
        <v>418</v>
      </c>
      <c r="K242" s="12">
        <v>11.688000000000001</v>
      </c>
      <c r="L242" s="12">
        <f>$K$1*Product[[#This Row],[Quantity]]</f>
        <v>450</v>
      </c>
      <c r="M242" s="12">
        <f>Product[[#This Row],[Sales]]/Product[[#This Row],[Quantity]]</f>
        <v>3.8960000000000004</v>
      </c>
      <c r="N242" s="12">
        <v>3</v>
      </c>
      <c r="O242" s="12">
        <v>0.6</v>
      </c>
      <c r="P242" s="13">
        <v>-4.6751999999999985</v>
      </c>
      <c r="Q242" s="13">
        <f>Product[[#This Row],[Profit]]-Product[[#This Row],[Discount]]</f>
        <v>-5.2751999999999981</v>
      </c>
      <c r="R242" s="12" t="str" cm="1">
        <f t="array" ref="R242">_xlfn.IFS(Product[[#This Row],[New Sales]]&gt;=2000,"A",Product[[#This Row],[New Sales]]&gt;=1000,"B",Product[[#This Row],[New Sales]]&gt;=500,"C",Product[[#This Row],[New Sales]]&gt;=100,"D",Product[[#This Row],[New Sales]]&lt;100,"E")</f>
        <v>D</v>
      </c>
      <c r="S242" s="12"/>
    </row>
    <row r="243" spans="1:19">
      <c r="A243" s="12">
        <v>241</v>
      </c>
      <c r="B243" s="12" t="s">
        <v>67</v>
      </c>
      <c r="C243" s="12" t="s">
        <v>68</v>
      </c>
      <c r="D243" s="12" t="s">
        <v>196</v>
      </c>
      <c r="E243" s="12" t="s">
        <v>158</v>
      </c>
      <c r="F243" s="12" t="s">
        <v>114</v>
      </c>
      <c r="G243" s="12" t="s">
        <v>95</v>
      </c>
      <c r="H243" s="12" t="str">
        <f>VLOOKUP(Product[[#This Row],[Category]],Code!$C$2:$D$5,2,0)</f>
        <v>T-103</v>
      </c>
      <c r="I243" s="12" t="s">
        <v>96</v>
      </c>
      <c r="J243" s="12" t="s">
        <v>419</v>
      </c>
      <c r="K243" s="12">
        <v>31.983999999999998</v>
      </c>
      <c r="L243" s="12">
        <f>$K$1*Product[[#This Row],[Quantity]]</f>
        <v>300</v>
      </c>
      <c r="M243" s="12">
        <f>Product[[#This Row],[Sales]]/Product[[#This Row],[Quantity]]</f>
        <v>15.991999999999999</v>
      </c>
      <c r="N243" s="12">
        <v>2</v>
      </c>
      <c r="O243" s="12">
        <v>0.2</v>
      </c>
      <c r="P243" s="13">
        <v>11.194399999999998</v>
      </c>
      <c r="Q243" s="13">
        <f>Product[[#This Row],[Profit]]-Product[[#This Row],[Discount]]</f>
        <v>10.994399999999999</v>
      </c>
      <c r="R243" s="12" t="str" cm="1">
        <f t="array" ref="R243">_xlfn.IFS(Product[[#This Row],[New Sales]]&gt;=2000,"A",Product[[#This Row],[New Sales]]&gt;=1000,"B",Product[[#This Row],[New Sales]]&gt;=500,"C",Product[[#This Row],[New Sales]]&gt;=100,"D",Product[[#This Row],[New Sales]]&lt;100,"E")</f>
        <v>D</v>
      </c>
      <c r="S243" s="12"/>
    </row>
    <row r="244" spans="1:19">
      <c r="A244" s="12">
        <v>242</v>
      </c>
      <c r="B244" s="12" t="s">
        <v>67</v>
      </c>
      <c r="C244" s="12" t="s">
        <v>68</v>
      </c>
      <c r="D244" s="12" t="s">
        <v>196</v>
      </c>
      <c r="E244" s="12" t="s">
        <v>158</v>
      </c>
      <c r="F244" s="12" t="s">
        <v>114</v>
      </c>
      <c r="G244" s="12" t="s">
        <v>72</v>
      </c>
      <c r="H244" s="12" t="str">
        <f>VLOOKUP(Product[[#This Row],[Category]],Code!$C$2:$D$5,2,0)</f>
        <v>F-101</v>
      </c>
      <c r="I244" s="12" t="s">
        <v>87</v>
      </c>
      <c r="J244" s="12" t="s">
        <v>420</v>
      </c>
      <c r="K244" s="12">
        <v>177.22499999999999</v>
      </c>
      <c r="L244" s="12">
        <f>$K$1*Product[[#This Row],[Quantity]]</f>
        <v>750</v>
      </c>
      <c r="M244" s="12">
        <f>Product[[#This Row],[Sales]]/Product[[#This Row],[Quantity]]</f>
        <v>35.445</v>
      </c>
      <c r="N244" s="12">
        <v>5</v>
      </c>
      <c r="O244" s="12">
        <v>0.5</v>
      </c>
      <c r="P244" s="13">
        <v>-120.51299999999998</v>
      </c>
      <c r="Q244" s="13">
        <f>Product[[#This Row],[Profit]]-Product[[#This Row],[Discount]]</f>
        <v>-121.01299999999998</v>
      </c>
      <c r="R244" s="12" t="str" cm="1">
        <f t="array" ref="R244">_xlfn.IFS(Product[[#This Row],[New Sales]]&gt;=2000,"A",Product[[#This Row],[New Sales]]&gt;=1000,"B",Product[[#This Row],[New Sales]]&gt;=500,"C",Product[[#This Row],[New Sales]]&gt;=100,"D",Product[[#This Row],[New Sales]]&lt;100,"E")</f>
        <v>C</v>
      </c>
      <c r="S244" s="12"/>
    </row>
    <row r="245" spans="1:19">
      <c r="A245" s="12">
        <v>243</v>
      </c>
      <c r="B245" s="12" t="s">
        <v>67</v>
      </c>
      <c r="C245" s="12" t="s">
        <v>68</v>
      </c>
      <c r="D245" s="12" t="s">
        <v>196</v>
      </c>
      <c r="E245" s="12" t="s">
        <v>158</v>
      </c>
      <c r="F245" s="12" t="s">
        <v>114</v>
      </c>
      <c r="G245" s="12" t="s">
        <v>72</v>
      </c>
      <c r="H245" s="12" t="str">
        <f>VLOOKUP(Product[[#This Row],[Category]],Code!$C$2:$D$5,2,0)</f>
        <v>F-101</v>
      </c>
      <c r="I245" s="12" t="s">
        <v>91</v>
      </c>
      <c r="J245" s="12" t="s">
        <v>421</v>
      </c>
      <c r="K245" s="12">
        <v>4.0440000000000005</v>
      </c>
      <c r="L245" s="12">
        <f>$K$1*Product[[#This Row],[Quantity]]</f>
        <v>450</v>
      </c>
      <c r="M245" s="12">
        <f>Product[[#This Row],[Sales]]/Product[[#This Row],[Quantity]]</f>
        <v>1.3480000000000001</v>
      </c>
      <c r="N245" s="12">
        <v>3</v>
      </c>
      <c r="O245" s="12">
        <v>0.6</v>
      </c>
      <c r="P245" s="13">
        <v>-2.8307999999999995</v>
      </c>
      <c r="Q245" s="13">
        <f>Product[[#This Row],[Profit]]-Product[[#This Row],[Discount]]</f>
        <v>-3.4307999999999996</v>
      </c>
      <c r="R245" s="12" t="str" cm="1">
        <f t="array" ref="R245">_xlfn.IFS(Product[[#This Row],[New Sales]]&gt;=2000,"A",Product[[#This Row],[New Sales]]&gt;=1000,"B",Product[[#This Row],[New Sales]]&gt;=500,"C",Product[[#This Row],[New Sales]]&gt;=100,"D",Product[[#This Row],[New Sales]]&lt;100,"E")</f>
        <v>D</v>
      </c>
      <c r="S245" s="12"/>
    </row>
    <row r="246" spans="1:19">
      <c r="A246" s="12">
        <v>244</v>
      </c>
      <c r="B246" s="12" t="s">
        <v>67</v>
      </c>
      <c r="C246" s="12" t="s">
        <v>68</v>
      </c>
      <c r="D246" s="12" t="s">
        <v>196</v>
      </c>
      <c r="E246" s="12" t="s">
        <v>158</v>
      </c>
      <c r="F246" s="12" t="s">
        <v>114</v>
      </c>
      <c r="G246" s="12" t="s">
        <v>81</v>
      </c>
      <c r="H246" s="12" t="str">
        <f>VLOOKUP(Product[[#This Row],[Category]],Code!$C$2:$D$5,2,0)</f>
        <v>O-102</v>
      </c>
      <c r="I246" s="12" t="s">
        <v>93</v>
      </c>
      <c r="J246" s="12" t="s">
        <v>367</v>
      </c>
      <c r="K246" s="12">
        <v>7.4080000000000004</v>
      </c>
      <c r="L246" s="12">
        <f>$K$1*Product[[#This Row],[Quantity]]</f>
        <v>300</v>
      </c>
      <c r="M246" s="12">
        <f>Product[[#This Row],[Sales]]/Product[[#This Row],[Quantity]]</f>
        <v>3.7040000000000002</v>
      </c>
      <c r="N246" s="12">
        <v>2</v>
      </c>
      <c r="O246" s="12">
        <v>0.2</v>
      </c>
      <c r="P246" s="13">
        <v>1.2037999999999995</v>
      </c>
      <c r="Q246" s="13">
        <f>Product[[#This Row],[Profit]]-Product[[#This Row],[Discount]]</f>
        <v>1.0037999999999996</v>
      </c>
      <c r="R246" s="12" t="str" cm="1">
        <f t="array" ref="R246">_xlfn.IFS(Product[[#This Row],[New Sales]]&gt;=2000,"A",Product[[#This Row],[New Sales]]&gt;=1000,"B",Product[[#This Row],[New Sales]]&gt;=500,"C",Product[[#This Row],[New Sales]]&gt;=100,"D",Product[[#This Row],[New Sales]]&lt;100,"E")</f>
        <v>D</v>
      </c>
      <c r="S246" s="12"/>
    </row>
    <row r="247" spans="1:19">
      <c r="A247" s="12">
        <v>245</v>
      </c>
      <c r="B247" s="12" t="s">
        <v>67</v>
      </c>
      <c r="C247" s="12" t="s">
        <v>111</v>
      </c>
      <c r="D247" s="12" t="s">
        <v>422</v>
      </c>
      <c r="E247" s="12" t="s">
        <v>164</v>
      </c>
      <c r="F247" s="12" t="s">
        <v>114</v>
      </c>
      <c r="G247" s="12" t="s">
        <v>72</v>
      </c>
      <c r="H247" s="12" t="str">
        <f>VLOOKUP(Product[[#This Row],[Category]],Code!$C$2:$D$5,2,0)</f>
        <v>F-101</v>
      </c>
      <c r="I247" s="12" t="s">
        <v>75</v>
      </c>
      <c r="J247" s="12" t="s">
        <v>280</v>
      </c>
      <c r="K247" s="12">
        <v>2001.8600000000001</v>
      </c>
      <c r="L247" s="12">
        <f>$K$1*Product[[#This Row],[Quantity]]</f>
        <v>1050</v>
      </c>
      <c r="M247" s="12">
        <f>Product[[#This Row],[Sales]]/Product[[#This Row],[Quantity]]</f>
        <v>285.98</v>
      </c>
      <c r="N247" s="12">
        <v>7</v>
      </c>
      <c r="O247" s="12">
        <v>0</v>
      </c>
      <c r="P247" s="13">
        <v>580.53939999999989</v>
      </c>
      <c r="Q247" s="13">
        <f>Product[[#This Row],[Profit]]-Product[[#This Row],[Discount]]</f>
        <v>580.53939999999989</v>
      </c>
      <c r="R247" s="12" t="str" cm="1">
        <f t="array" ref="R247">_xlfn.IFS(Product[[#This Row],[New Sales]]&gt;=2000,"A",Product[[#This Row],[New Sales]]&gt;=1000,"B",Product[[#This Row],[New Sales]]&gt;=500,"C",Product[[#This Row],[New Sales]]&gt;=100,"D",Product[[#This Row],[New Sales]]&lt;100,"E")</f>
        <v>B</v>
      </c>
      <c r="S247" s="12"/>
    </row>
    <row r="248" spans="1:19">
      <c r="A248" s="12">
        <v>246</v>
      </c>
      <c r="B248" s="12" t="s">
        <v>67</v>
      </c>
      <c r="C248" s="12" t="s">
        <v>111</v>
      </c>
      <c r="D248" s="12" t="s">
        <v>422</v>
      </c>
      <c r="E248" s="12" t="s">
        <v>164</v>
      </c>
      <c r="F248" s="12" t="s">
        <v>114</v>
      </c>
      <c r="G248" s="12" t="s">
        <v>81</v>
      </c>
      <c r="H248" s="12" t="str">
        <f>VLOOKUP(Product[[#This Row],[Category]],Code!$C$2:$D$5,2,0)</f>
        <v>O-102</v>
      </c>
      <c r="I248" s="12" t="s">
        <v>89</v>
      </c>
      <c r="J248" s="12" t="s">
        <v>423</v>
      </c>
      <c r="K248" s="12">
        <v>166.72</v>
      </c>
      <c r="L248" s="12">
        <f>$K$1*Product[[#This Row],[Quantity]]</f>
        <v>300</v>
      </c>
      <c r="M248" s="12">
        <f>Product[[#This Row],[Sales]]/Product[[#This Row],[Quantity]]</f>
        <v>83.36</v>
      </c>
      <c r="N248" s="12">
        <v>2</v>
      </c>
      <c r="O248" s="12">
        <v>0</v>
      </c>
      <c r="P248" s="13">
        <v>41.680000000000007</v>
      </c>
      <c r="Q248" s="13">
        <f>Product[[#This Row],[Profit]]-Product[[#This Row],[Discount]]</f>
        <v>41.680000000000007</v>
      </c>
      <c r="R248" s="12" t="str" cm="1">
        <f t="array" ref="R248">_xlfn.IFS(Product[[#This Row],[New Sales]]&gt;=2000,"A",Product[[#This Row],[New Sales]]&gt;=1000,"B",Product[[#This Row],[New Sales]]&gt;=500,"C",Product[[#This Row],[New Sales]]&gt;=100,"D",Product[[#This Row],[New Sales]]&lt;100,"E")</f>
        <v>D</v>
      </c>
      <c r="S248" s="12"/>
    </row>
    <row r="249" spans="1:19">
      <c r="A249" s="12">
        <v>247</v>
      </c>
      <c r="B249" s="12" t="s">
        <v>67</v>
      </c>
      <c r="C249" s="12" t="s">
        <v>111</v>
      </c>
      <c r="D249" s="12" t="s">
        <v>422</v>
      </c>
      <c r="E249" s="12" t="s">
        <v>164</v>
      </c>
      <c r="F249" s="12" t="s">
        <v>114</v>
      </c>
      <c r="G249" s="12" t="s">
        <v>81</v>
      </c>
      <c r="H249" s="12" t="str">
        <f>VLOOKUP(Product[[#This Row],[Category]],Code!$C$2:$D$5,2,0)</f>
        <v>O-102</v>
      </c>
      <c r="I249" s="12" t="s">
        <v>106</v>
      </c>
      <c r="J249" s="12" t="s">
        <v>424</v>
      </c>
      <c r="K249" s="12">
        <v>47.88</v>
      </c>
      <c r="L249" s="12">
        <f>$K$1*Product[[#This Row],[Quantity]]</f>
        <v>900</v>
      </c>
      <c r="M249" s="12">
        <f>Product[[#This Row],[Sales]]/Product[[#This Row],[Quantity]]</f>
        <v>7.98</v>
      </c>
      <c r="N249" s="12">
        <v>6</v>
      </c>
      <c r="O249" s="12">
        <v>0</v>
      </c>
      <c r="P249" s="13">
        <v>23.94</v>
      </c>
      <c r="Q249" s="13">
        <f>Product[[#This Row],[Profit]]-Product[[#This Row],[Discount]]</f>
        <v>23.94</v>
      </c>
      <c r="R249" s="12" t="str" cm="1">
        <f t="array" ref="R249">_xlfn.IFS(Product[[#This Row],[New Sales]]&gt;=2000,"A",Product[[#This Row],[New Sales]]&gt;=1000,"B",Product[[#This Row],[New Sales]]&gt;=500,"C",Product[[#This Row],[New Sales]]&gt;=100,"D",Product[[#This Row],[New Sales]]&lt;100,"E")</f>
        <v>C</v>
      </c>
      <c r="S249" s="12"/>
    </row>
    <row r="250" spans="1:19">
      <c r="A250" s="12">
        <v>248</v>
      </c>
      <c r="B250" s="12" t="s">
        <v>67</v>
      </c>
      <c r="C250" s="12" t="s">
        <v>111</v>
      </c>
      <c r="D250" s="12" t="s">
        <v>422</v>
      </c>
      <c r="E250" s="12" t="s">
        <v>164</v>
      </c>
      <c r="F250" s="12" t="s">
        <v>114</v>
      </c>
      <c r="G250" s="12" t="s">
        <v>81</v>
      </c>
      <c r="H250" s="12" t="str">
        <f>VLOOKUP(Product[[#This Row],[Category]],Code!$C$2:$D$5,2,0)</f>
        <v>O-102</v>
      </c>
      <c r="I250" s="12" t="s">
        <v>100</v>
      </c>
      <c r="J250" s="12" t="s">
        <v>425</v>
      </c>
      <c r="K250" s="12">
        <v>1503.25</v>
      </c>
      <c r="L250" s="12">
        <f>$K$1*Product[[#This Row],[Quantity]]</f>
        <v>750</v>
      </c>
      <c r="M250" s="12">
        <f>Product[[#This Row],[Sales]]/Product[[#This Row],[Quantity]]</f>
        <v>300.64999999999998</v>
      </c>
      <c r="N250" s="12">
        <v>5</v>
      </c>
      <c r="O250" s="12">
        <v>0</v>
      </c>
      <c r="P250" s="13">
        <v>496.07249999999993</v>
      </c>
      <c r="Q250" s="13">
        <f>Product[[#This Row],[Profit]]-Product[[#This Row],[Discount]]</f>
        <v>496.07249999999993</v>
      </c>
      <c r="R250" s="12" t="str" cm="1">
        <f t="array" ref="R250">_xlfn.IFS(Product[[#This Row],[New Sales]]&gt;=2000,"A",Product[[#This Row],[New Sales]]&gt;=1000,"B",Product[[#This Row],[New Sales]]&gt;=500,"C",Product[[#This Row],[New Sales]]&gt;=100,"D",Product[[#This Row],[New Sales]]&lt;100,"E")</f>
        <v>C</v>
      </c>
      <c r="S250" s="12"/>
    </row>
    <row r="251" spans="1:19">
      <c r="A251" s="12">
        <v>249</v>
      </c>
      <c r="B251" s="12" t="s">
        <v>67</v>
      </c>
      <c r="C251" s="12" t="s">
        <v>111</v>
      </c>
      <c r="D251" s="12" t="s">
        <v>422</v>
      </c>
      <c r="E251" s="12" t="s">
        <v>164</v>
      </c>
      <c r="F251" s="12" t="s">
        <v>114</v>
      </c>
      <c r="G251" s="12" t="s">
        <v>81</v>
      </c>
      <c r="H251" s="12" t="str">
        <f>VLOOKUP(Product[[#This Row],[Category]],Code!$C$2:$D$5,2,0)</f>
        <v>O-102</v>
      </c>
      <c r="I251" s="12" t="s">
        <v>106</v>
      </c>
      <c r="J251" s="12" t="s">
        <v>363</v>
      </c>
      <c r="K251" s="12">
        <v>25.92</v>
      </c>
      <c r="L251" s="12">
        <f>$K$1*Product[[#This Row],[Quantity]]</f>
        <v>600</v>
      </c>
      <c r="M251" s="12">
        <f>Product[[#This Row],[Sales]]/Product[[#This Row],[Quantity]]</f>
        <v>6.48</v>
      </c>
      <c r="N251" s="12">
        <v>4</v>
      </c>
      <c r="O251" s="12">
        <v>0</v>
      </c>
      <c r="P251" s="13">
        <v>12.441600000000001</v>
      </c>
      <c r="Q251" s="13">
        <f>Product[[#This Row],[Profit]]-Product[[#This Row],[Discount]]</f>
        <v>12.441600000000001</v>
      </c>
      <c r="R251" s="12" t="str" cm="1">
        <f t="array" ref="R251">_xlfn.IFS(Product[[#This Row],[New Sales]]&gt;=2000,"A",Product[[#This Row],[New Sales]]&gt;=1000,"B",Product[[#This Row],[New Sales]]&gt;=500,"C",Product[[#This Row],[New Sales]]&gt;=100,"D",Product[[#This Row],[New Sales]]&lt;100,"E")</f>
        <v>C</v>
      </c>
      <c r="S251" s="12"/>
    </row>
    <row r="252" spans="1:19">
      <c r="A252" s="12">
        <v>250</v>
      </c>
      <c r="B252" s="12" t="s">
        <v>67</v>
      </c>
      <c r="C252" s="12" t="s">
        <v>68</v>
      </c>
      <c r="D252" s="12" t="s">
        <v>123</v>
      </c>
      <c r="E252" s="12" t="s">
        <v>79</v>
      </c>
      <c r="F252" s="12" t="s">
        <v>80</v>
      </c>
      <c r="G252" s="12" t="s">
        <v>72</v>
      </c>
      <c r="H252" s="12" t="str">
        <f>VLOOKUP(Product[[#This Row],[Category]],Code!$C$2:$D$5,2,0)</f>
        <v>F-101</v>
      </c>
      <c r="I252" s="12" t="s">
        <v>75</v>
      </c>
      <c r="J252" s="12" t="s">
        <v>426</v>
      </c>
      <c r="K252" s="12">
        <v>321.56799999999998</v>
      </c>
      <c r="L252" s="12">
        <f>$K$1*Product[[#This Row],[Quantity]]</f>
        <v>300</v>
      </c>
      <c r="M252" s="12">
        <f>Product[[#This Row],[Sales]]/Product[[#This Row],[Quantity]]</f>
        <v>160.78399999999999</v>
      </c>
      <c r="N252" s="12">
        <v>2</v>
      </c>
      <c r="O252" s="12">
        <v>0.2</v>
      </c>
      <c r="P252" s="13">
        <v>28.137200000000007</v>
      </c>
      <c r="Q252" s="13">
        <f>Product[[#This Row],[Profit]]-Product[[#This Row],[Discount]]</f>
        <v>27.937200000000008</v>
      </c>
      <c r="R252" s="12" t="str" cm="1">
        <f t="array" ref="R252">_xlfn.IFS(Product[[#This Row],[New Sales]]&gt;=2000,"A",Product[[#This Row],[New Sales]]&gt;=1000,"B",Product[[#This Row],[New Sales]]&gt;=500,"C",Product[[#This Row],[New Sales]]&gt;=100,"D",Product[[#This Row],[New Sales]]&lt;100,"E")</f>
        <v>D</v>
      </c>
      <c r="S252" s="12"/>
    </row>
    <row r="253" spans="1:19">
      <c r="A253" s="12">
        <v>251</v>
      </c>
      <c r="B253" s="12" t="s">
        <v>84</v>
      </c>
      <c r="C253" s="12" t="s">
        <v>68</v>
      </c>
      <c r="D253" s="12" t="s">
        <v>427</v>
      </c>
      <c r="E253" s="12" t="s">
        <v>79</v>
      </c>
      <c r="F253" s="12" t="s">
        <v>80</v>
      </c>
      <c r="G253" s="12" t="s">
        <v>81</v>
      </c>
      <c r="H253" s="12" t="str">
        <f>VLOOKUP(Product[[#This Row],[Category]],Code!$C$2:$D$5,2,0)</f>
        <v>O-102</v>
      </c>
      <c r="I253" s="12" t="s">
        <v>106</v>
      </c>
      <c r="J253" s="12" t="s">
        <v>428</v>
      </c>
      <c r="K253" s="12">
        <v>7.61</v>
      </c>
      <c r="L253" s="12">
        <f>$K$1*Product[[#This Row],[Quantity]]</f>
        <v>150</v>
      </c>
      <c r="M253" s="12">
        <f>Product[[#This Row],[Sales]]/Product[[#This Row],[Quantity]]</f>
        <v>7.61</v>
      </c>
      <c r="N253" s="12">
        <v>1</v>
      </c>
      <c r="O253" s="12">
        <v>0</v>
      </c>
      <c r="P253" s="13">
        <v>3.5766999999999998</v>
      </c>
      <c r="Q253" s="13">
        <f>Product[[#This Row],[Profit]]-Product[[#This Row],[Discount]]</f>
        <v>3.5766999999999998</v>
      </c>
      <c r="R253" s="12" t="str" cm="1">
        <f t="array" ref="R253">_xlfn.IFS(Product[[#This Row],[New Sales]]&gt;=2000,"A",Product[[#This Row],[New Sales]]&gt;=1000,"B",Product[[#This Row],[New Sales]]&gt;=500,"C",Product[[#This Row],[New Sales]]&gt;=100,"D",Product[[#This Row],[New Sales]]&lt;100,"E")</f>
        <v>D</v>
      </c>
      <c r="S253" s="12"/>
    </row>
    <row r="254" spans="1:19">
      <c r="A254" s="12">
        <v>252</v>
      </c>
      <c r="B254" s="12" t="s">
        <v>84</v>
      </c>
      <c r="C254" s="12" t="s">
        <v>68</v>
      </c>
      <c r="D254" s="12" t="s">
        <v>427</v>
      </c>
      <c r="E254" s="12" t="s">
        <v>79</v>
      </c>
      <c r="F254" s="12" t="s">
        <v>80</v>
      </c>
      <c r="G254" s="12" t="s">
        <v>95</v>
      </c>
      <c r="H254" s="12" t="str">
        <f>VLOOKUP(Product[[#This Row],[Category]],Code!$C$2:$D$5,2,0)</f>
        <v>T-103</v>
      </c>
      <c r="I254" s="12" t="s">
        <v>137</v>
      </c>
      <c r="J254" s="12" t="s">
        <v>413</v>
      </c>
      <c r="K254" s="12">
        <v>3347.37</v>
      </c>
      <c r="L254" s="12">
        <f>$K$1*Product[[#This Row],[Quantity]]</f>
        <v>1950</v>
      </c>
      <c r="M254" s="12">
        <f>Product[[#This Row],[Sales]]/Product[[#This Row],[Quantity]]</f>
        <v>257.49</v>
      </c>
      <c r="N254" s="12">
        <v>13</v>
      </c>
      <c r="O254" s="12">
        <v>0</v>
      </c>
      <c r="P254" s="13">
        <v>636.0002999999997</v>
      </c>
      <c r="Q254" s="13">
        <f>Product[[#This Row],[Profit]]-Product[[#This Row],[Discount]]</f>
        <v>636.0002999999997</v>
      </c>
      <c r="R254" s="12" t="str" cm="1">
        <f t="array" ref="R254">_xlfn.IFS(Product[[#This Row],[New Sales]]&gt;=2000,"A",Product[[#This Row],[New Sales]]&gt;=1000,"B",Product[[#This Row],[New Sales]]&gt;=500,"C",Product[[#This Row],[New Sales]]&gt;=100,"D",Product[[#This Row],[New Sales]]&lt;100,"E")</f>
        <v>B</v>
      </c>
      <c r="S254" s="12"/>
    </row>
    <row r="255" spans="1:19">
      <c r="A255" s="12">
        <v>253</v>
      </c>
      <c r="B255" s="12" t="s">
        <v>149</v>
      </c>
      <c r="C255" s="12" t="s">
        <v>68</v>
      </c>
      <c r="D255" s="12" t="s">
        <v>180</v>
      </c>
      <c r="E255" s="12" t="s">
        <v>181</v>
      </c>
      <c r="F255" s="12" t="s">
        <v>133</v>
      </c>
      <c r="G255" s="12" t="s">
        <v>81</v>
      </c>
      <c r="H255" s="12" t="str">
        <f>VLOOKUP(Product[[#This Row],[Category]],Code!$C$2:$D$5,2,0)</f>
        <v>O-102</v>
      </c>
      <c r="I255" s="12" t="s">
        <v>89</v>
      </c>
      <c r="J255" s="12" t="s">
        <v>429</v>
      </c>
      <c r="K255" s="12">
        <v>80.58</v>
      </c>
      <c r="L255" s="12">
        <f>$K$1*Product[[#This Row],[Quantity]]</f>
        <v>900</v>
      </c>
      <c r="M255" s="12">
        <f>Product[[#This Row],[Sales]]/Product[[#This Row],[Quantity]]</f>
        <v>13.43</v>
      </c>
      <c r="N255" s="12">
        <v>6</v>
      </c>
      <c r="O255" s="12">
        <v>0</v>
      </c>
      <c r="P255" s="13">
        <v>22.562400000000004</v>
      </c>
      <c r="Q255" s="13">
        <f>Product[[#This Row],[Profit]]-Product[[#This Row],[Discount]]</f>
        <v>22.562400000000004</v>
      </c>
      <c r="R255" s="12" t="str" cm="1">
        <f t="array" ref="R255">_xlfn.IFS(Product[[#This Row],[New Sales]]&gt;=2000,"A",Product[[#This Row],[New Sales]]&gt;=1000,"B",Product[[#This Row],[New Sales]]&gt;=500,"C",Product[[#This Row],[New Sales]]&gt;=100,"D",Product[[#This Row],[New Sales]]&lt;100,"E")</f>
        <v>C</v>
      </c>
      <c r="S255" s="12"/>
    </row>
    <row r="256" spans="1:19">
      <c r="A256" s="12">
        <v>254</v>
      </c>
      <c r="B256" s="12" t="s">
        <v>149</v>
      </c>
      <c r="C256" s="12" t="s">
        <v>68</v>
      </c>
      <c r="D256" s="12" t="s">
        <v>180</v>
      </c>
      <c r="E256" s="12" t="s">
        <v>181</v>
      </c>
      <c r="F256" s="12" t="s">
        <v>133</v>
      </c>
      <c r="G256" s="12" t="s">
        <v>81</v>
      </c>
      <c r="H256" s="12" t="str">
        <f>VLOOKUP(Product[[#This Row],[Category]],Code!$C$2:$D$5,2,0)</f>
        <v>O-102</v>
      </c>
      <c r="I256" s="12" t="s">
        <v>142</v>
      </c>
      <c r="J256" s="12" t="s">
        <v>430</v>
      </c>
      <c r="K256" s="12">
        <v>361.92</v>
      </c>
      <c r="L256" s="12">
        <f>$K$1*Product[[#This Row],[Quantity]]</f>
        <v>600</v>
      </c>
      <c r="M256" s="12">
        <f>Product[[#This Row],[Sales]]/Product[[#This Row],[Quantity]]</f>
        <v>90.48</v>
      </c>
      <c r="N256" s="12">
        <v>4</v>
      </c>
      <c r="O256" s="12">
        <v>0</v>
      </c>
      <c r="P256" s="13">
        <v>162.864</v>
      </c>
      <c r="Q256" s="13">
        <f>Product[[#This Row],[Profit]]-Product[[#This Row],[Discount]]</f>
        <v>162.864</v>
      </c>
      <c r="R256" s="12" t="str" cm="1">
        <f t="array" ref="R256">_xlfn.IFS(Product[[#This Row],[New Sales]]&gt;=2000,"A",Product[[#This Row],[New Sales]]&gt;=1000,"B",Product[[#This Row],[New Sales]]&gt;=500,"C",Product[[#This Row],[New Sales]]&gt;=100,"D",Product[[#This Row],[New Sales]]&lt;100,"E")</f>
        <v>C</v>
      </c>
      <c r="S256" s="12"/>
    </row>
    <row r="257" spans="1:19">
      <c r="A257" s="12">
        <v>255</v>
      </c>
      <c r="B257" s="12" t="s">
        <v>84</v>
      </c>
      <c r="C257" s="12" t="s">
        <v>77</v>
      </c>
      <c r="D257" s="12" t="s">
        <v>196</v>
      </c>
      <c r="E257" s="12" t="s">
        <v>158</v>
      </c>
      <c r="F257" s="12" t="s">
        <v>114</v>
      </c>
      <c r="G257" s="12" t="s">
        <v>72</v>
      </c>
      <c r="H257" s="12" t="str">
        <f>VLOOKUP(Product[[#This Row],[Category]],Code!$C$2:$D$5,2,0)</f>
        <v>F-101</v>
      </c>
      <c r="I257" s="12" t="s">
        <v>91</v>
      </c>
      <c r="J257" s="12" t="s">
        <v>421</v>
      </c>
      <c r="K257" s="12">
        <v>12.132000000000001</v>
      </c>
      <c r="L257" s="12">
        <f>$K$1*Product[[#This Row],[Quantity]]</f>
        <v>1350</v>
      </c>
      <c r="M257" s="12">
        <f>Product[[#This Row],[Sales]]/Product[[#This Row],[Quantity]]</f>
        <v>1.3480000000000001</v>
      </c>
      <c r="N257" s="12">
        <v>9</v>
      </c>
      <c r="O257" s="12">
        <v>0.6</v>
      </c>
      <c r="P257" s="13">
        <v>-8.4923999999999982</v>
      </c>
      <c r="Q257" s="13">
        <f>Product[[#This Row],[Profit]]-Product[[#This Row],[Discount]]</f>
        <v>-9.0923999999999978</v>
      </c>
      <c r="R257" s="12" t="str" cm="1">
        <f t="array" ref="R257">_xlfn.IFS(Product[[#This Row],[New Sales]]&gt;=2000,"A",Product[[#This Row],[New Sales]]&gt;=1000,"B",Product[[#This Row],[New Sales]]&gt;=500,"C",Product[[#This Row],[New Sales]]&gt;=100,"D",Product[[#This Row],[New Sales]]&lt;100,"E")</f>
        <v>B</v>
      </c>
      <c r="S257" s="12"/>
    </row>
    <row r="258" spans="1:19">
      <c r="A258" s="12">
        <v>256</v>
      </c>
      <c r="B258" s="12" t="s">
        <v>84</v>
      </c>
      <c r="C258" s="12" t="s">
        <v>77</v>
      </c>
      <c r="D258" s="12" t="s">
        <v>196</v>
      </c>
      <c r="E258" s="12" t="s">
        <v>158</v>
      </c>
      <c r="F258" s="12" t="s">
        <v>114</v>
      </c>
      <c r="G258" s="12" t="s">
        <v>81</v>
      </c>
      <c r="H258" s="12" t="str">
        <f>VLOOKUP(Product[[#This Row],[Category]],Code!$C$2:$D$5,2,0)</f>
        <v>O-102</v>
      </c>
      <c r="I258" s="12" t="s">
        <v>89</v>
      </c>
      <c r="J258" s="12" t="s">
        <v>431</v>
      </c>
      <c r="K258" s="12">
        <v>82.367999999999995</v>
      </c>
      <c r="L258" s="12">
        <f>$K$1*Product[[#This Row],[Quantity]]</f>
        <v>300</v>
      </c>
      <c r="M258" s="12">
        <f>Product[[#This Row],[Sales]]/Product[[#This Row],[Quantity]]</f>
        <v>41.183999999999997</v>
      </c>
      <c r="N258" s="12">
        <v>2</v>
      </c>
      <c r="O258" s="12">
        <v>0.2</v>
      </c>
      <c r="P258" s="13">
        <v>-19.562399999999997</v>
      </c>
      <c r="Q258" s="13">
        <f>Product[[#This Row],[Profit]]-Product[[#This Row],[Discount]]</f>
        <v>-19.762399999999996</v>
      </c>
      <c r="R258" s="12" t="str" cm="1">
        <f t="array" ref="R258">_xlfn.IFS(Product[[#This Row],[New Sales]]&gt;=2000,"A",Product[[#This Row],[New Sales]]&gt;=1000,"B",Product[[#This Row],[New Sales]]&gt;=500,"C",Product[[#This Row],[New Sales]]&gt;=100,"D",Product[[#This Row],[New Sales]]&lt;100,"E")</f>
        <v>D</v>
      </c>
      <c r="S258" s="12"/>
    </row>
    <row r="259" spans="1:19">
      <c r="A259" s="12">
        <v>257</v>
      </c>
      <c r="B259" s="12" t="s">
        <v>84</v>
      </c>
      <c r="C259" s="12" t="s">
        <v>77</v>
      </c>
      <c r="D259" s="12" t="s">
        <v>196</v>
      </c>
      <c r="E259" s="12" t="s">
        <v>158</v>
      </c>
      <c r="F259" s="12" t="s">
        <v>114</v>
      </c>
      <c r="G259" s="12" t="s">
        <v>81</v>
      </c>
      <c r="H259" s="12" t="str">
        <f>VLOOKUP(Product[[#This Row],[Category]],Code!$C$2:$D$5,2,0)</f>
        <v>O-102</v>
      </c>
      <c r="I259" s="12" t="s">
        <v>89</v>
      </c>
      <c r="J259" s="12" t="s">
        <v>318</v>
      </c>
      <c r="K259" s="12">
        <v>53.92</v>
      </c>
      <c r="L259" s="12">
        <f>$K$1*Product[[#This Row],[Quantity]]</f>
        <v>750</v>
      </c>
      <c r="M259" s="12">
        <f>Product[[#This Row],[Sales]]/Product[[#This Row],[Quantity]]</f>
        <v>10.784000000000001</v>
      </c>
      <c r="N259" s="12">
        <v>5</v>
      </c>
      <c r="O259" s="12">
        <v>0.2</v>
      </c>
      <c r="P259" s="13">
        <v>4.0439999999999969</v>
      </c>
      <c r="Q259" s="13">
        <f>Product[[#This Row],[Profit]]-Product[[#This Row],[Discount]]</f>
        <v>3.8439999999999968</v>
      </c>
      <c r="R259" s="12" t="str" cm="1">
        <f t="array" ref="R259">_xlfn.IFS(Product[[#This Row],[New Sales]]&gt;=2000,"A",Product[[#This Row],[New Sales]]&gt;=1000,"B",Product[[#This Row],[New Sales]]&gt;=500,"C",Product[[#This Row],[New Sales]]&gt;=100,"D",Product[[#This Row],[New Sales]]&lt;100,"E")</f>
        <v>C</v>
      </c>
      <c r="S259" s="12"/>
    </row>
    <row r="260" spans="1:19">
      <c r="A260" s="12">
        <v>258</v>
      </c>
      <c r="B260" s="12" t="s">
        <v>84</v>
      </c>
      <c r="C260" s="12" t="s">
        <v>77</v>
      </c>
      <c r="D260" s="12" t="s">
        <v>196</v>
      </c>
      <c r="E260" s="12" t="s">
        <v>158</v>
      </c>
      <c r="F260" s="12" t="s">
        <v>114</v>
      </c>
      <c r="G260" s="12" t="s">
        <v>95</v>
      </c>
      <c r="H260" s="12" t="str">
        <f>VLOOKUP(Product[[#This Row],[Category]],Code!$C$2:$D$5,2,0)</f>
        <v>T-103</v>
      </c>
      <c r="I260" s="12" t="s">
        <v>96</v>
      </c>
      <c r="J260" s="12" t="s">
        <v>432</v>
      </c>
      <c r="K260" s="12">
        <v>647.904</v>
      </c>
      <c r="L260" s="12">
        <f>$K$1*Product[[#This Row],[Quantity]]</f>
        <v>900</v>
      </c>
      <c r="M260" s="12">
        <f>Product[[#This Row],[Sales]]/Product[[#This Row],[Quantity]]</f>
        <v>107.98399999999999</v>
      </c>
      <c r="N260" s="12">
        <v>6</v>
      </c>
      <c r="O260" s="12">
        <v>0.2</v>
      </c>
      <c r="P260" s="13">
        <v>56.691599999999966</v>
      </c>
      <c r="Q260" s="13">
        <f>Product[[#This Row],[Profit]]-Product[[#This Row],[Discount]]</f>
        <v>56.491599999999963</v>
      </c>
      <c r="R260" s="12" t="str" cm="1">
        <f t="array" ref="R260">_xlfn.IFS(Product[[#This Row],[New Sales]]&gt;=2000,"A",Product[[#This Row],[New Sales]]&gt;=1000,"B",Product[[#This Row],[New Sales]]&gt;=500,"C",Product[[#This Row],[New Sales]]&gt;=100,"D",Product[[#This Row],[New Sales]]&lt;100,"E")</f>
        <v>C</v>
      </c>
      <c r="S260" s="12"/>
    </row>
    <row r="261" spans="1:19">
      <c r="A261" s="12">
        <v>259</v>
      </c>
      <c r="B261" s="12" t="s">
        <v>67</v>
      </c>
      <c r="C261" s="12" t="s">
        <v>68</v>
      </c>
      <c r="D261" s="12" t="s">
        <v>180</v>
      </c>
      <c r="E261" s="12" t="s">
        <v>181</v>
      </c>
      <c r="F261" s="12" t="s">
        <v>133</v>
      </c>
      <c r="G261" s="12" t="s">
        <v>95</v>
      </c>
      <c r="H261" s="12" t="str">
        <f>VLOOKUP(Product[[#This Row],[Category]],Code!$C$2:$D$5,2,0)</f>
        <v>T-103</v>
      </c>
      <c r="I261" s="12" t="s">
        <v>137</v>
      </c>
      <c r="J261" s="12" t="s">
        <v>433</v>
      </c>
      <c r="K261" s="12">
        <v>20.37</v>
      </c>
      <c r="L261" s="12">
        <f>$K$1*Product[[#This Row],[Quantity]]</f>
        <v>450</v>
      </c>
      <c r="M261" s="12">
        <f>Product[[#This Row],[Sales]]/Product[[#This Row],[Quantity]]</f>
        <v>6.79</v>
      </c>
      <c r="N261" s="12">
        <v>3</v>
      </c>
      <c r="O261" s="12">
        <v>0</v>
      </c>
      <c r="P261" s="13">
        <v>6.9258000000000006</v>
      </c>
      <c r="Q261" s="13">
        <f>Product[[#This Row],[Profit]]-Product[[#This Row],[Discount]]</f>
        <v>6.9258000000000006</v>
      </c>
      <c r="R261" s="12" t="str" cm="1">
        <f t="array" ref="R261">_xlfn.IFS(Product[[#This Row],[New Sales]]&gt;=2000,"A",Product[[#This Row],[New Sales]]&gt;=1000,"B",Product[[#This Row],[New Sales]]&gt;=500,"C",Product[[#This Row],[New Sales]]&gt;=100,"D",Product[[#This Row],[New Sales]]&lt;100,"E")</f>
        <v>D</v>
      </c>
      <c r="S261" s="12"/>
    </row>
    <row r="262" spans="1:19">
      <c r="A262" s="12">
        <v>260</v>
      </c>
      <c r="B262" s="12" t="s">
        <v>67</v>
      </c>
      <c r="C262" s="12" t="s">
        <v>68</v>
      </c>
      <c r="D262" s="12" t="s">
        <v>180</v>
      </c>
      <c r="E262" s="12" t="s">
        <v>181</v>
      </c>
      <c r="F262" s="12" t="s">
        <v>133</v>
      </c>
      <c r="G262" s="12" t="s">
        <v>81</v>
      </c>
      <c r="H262" s="12" t="str">
        <f>VLOOKUP(Product[[#This Row],[Category]],Code!$C$2:$D$5,2,0)</f>
        <v>O-102</v>
      </c>
      <c r="I262" s="12" t="s">
        <v>89</v>
      </c>
      <c r="J262" s="12" t="s">
        <v>434</v>
      </c>
      <c r="K262" s="12">
        <v>221.54999999999998</v>
      </c>
      <c r="L262" s="12">
        <f>$K$1*Product[[#This Row],[Quantity]]</f>
        <v>450</v>
      </c>
      <c r="M262" s="12">
        <f>Product[[#This Row],[Sales]]/Product[[#This Row],[Quantity]]</f>
        <v>73.849999999999994</v>
      </c>
      <c r="N262" s="12">
        <v>3</v>
      </c>
      <c r="O262" s="12">
        <v>0</v>
      </c>
      <c r="P262" s="13">
        <v>6.6465000000000174</v>
      </c>
      <c r="Q262" s="13">
        <f>Product[[#This Row],[Profit]]-Product[[#This Row],[Discount]]</f>
        <v>6.6465000000000174</v>
      </c>
      <c r="R262" s="12" t="str" cm="1">
        <f t="array" ref="R262">_xlfn.IFS(Product[[#This Row],[New Sales]]&gt;=2000,"A",Product[[#This Row],[New Sales]]&gt;=1000,"B",Product[[#This Row],[New Sales]]&gt;=500,"C",Product[[#This Row],[New Sales]]&gt;=100,"D",Product[[#This Row],[New Sales]]&lt;100,"E")</f>
        <v>D</v>
      </c>
      <c r="S262" s="12"/>
    </row>
    <row r="263" spans="1:19">
      <c r="A263" s="12">
        <v>261</v>
      </c>
      <c r="B263" s="12" t="s">
        <v>67</v>
      </c>
      <c r="C263" s="12" t="s">
        <v>68</v>
      </c>
      <c r="D263" s="12" t="s">
        <v>180</v>
      </c>
      <c r="E263" s="12" t="s">
        <v>181</v>
      </c>
      <c r="F263" s="12" t="s">
        <v>133</v>
      </c>
      <c r="G263" s="12" t="s">
        <v>81</v>
      </c>
      <c r="H263" s="12" t="str">
        <f>VLOOKUP(Product[[#This Row],[Category]],Code!$C$2:$D$5,2,0)</f>
        <v>O-102</v>
      </c>
      <c r="I263" s="12" t="s">
        <v>98</v>
      </c>
      <c r="J263" s="12" t="s">
        <v>435</v>
      </c>
      <c r="K263" s="12">
        <v>17.52</v>
      </c>
      <c r="L263" s="12">
        <f>$K$1*Product[[#This Row],[Quantity]]</f>
        <v>750</v>
      </c>
      <c r="M263" s="12">
        <f>Product[[#This Row],[Sales]]/Product[[#This Row],[Quantity]]</f>
        <v>3.504</v>
      </c>
      <c r="N263" s="12">
        <v>5</v>
      </c>
      <c r="O263" s="12">
        <v>0.2</v>
      </c>
      <c r="P263" s="13">
        <v>6.1319999999999988</v>
      </c>
      <c r="Q263" s="13">
        <f>Product[[#This Row],[Profit]]-Product[[#This Row],[Discount]]</f>
        <v>5.9319999999999986</v>
      </c>
      <c r="R263" s="12" t="str" cm="1">
        <f t="array" ref="R263">_xlfn.IFS(Product[[#This Row],[New Sales]]&gt;=2000,"A",Product[[#This Row],[New Sales]]&gt;=1000,"B",Product[[#This Row],[New Sales]]&gt;=500,"C",Product[[#This Row],[New Sales]]&gt;=100,"D",Product[[#This Row],[New Sales]]&lt;100,"E")</f>
        <v>C</v>
      </c>
      <c r="S263" s="12"/>
    </row>
    <row r="264" spans="1:19">
      <c r="A264" s="12">
        <v>262</v>
      </c>
      <c r="B264" s="12" t="s">
        <v>84</v>
      </c>
      <c r="C264" s="12" t="s">
        <v>77</v>
      </c>
      <c r="D264" s="12" t="s">
        <v>305</v>
      </c>
      <c r="E264" s="12" t="s">
        <v>113</v>
      </c>
      <c r="F264" s="12" t="s">
        <v>114</v>
      </c>
      <c r="G264" s="12" t="s">
        <v>81</v>
      </c>
      <c r="H264" s="12" t="str">
        <f>VLOOKUP(Product[[#This Row],[Category]],Code!$C$2:$D$5,2,0)</f>
        <v>O-102</v>
      </c>
      <c r="I264" s="12" t="s">
        <v>100</v>
      </c>
      <c r="J264" s="12" t="s">
        <v>436</v>
      </c>
      <c r="K264" s="12">
        <v>1.6239999999999994</v>
      </c>
      <c r="L264" s="12">
        <f>$K$1*Product[[#This Row],[Quantity]]</f>
        <v>300</v>
      </c>
      <c r="M264" s="12">
        <f>Product[[#This Row],[Sales]]/Product[[#This Row],[Quantity]]</f>
        <v>0.81199999999999972</v>
      </c>
      <c r="N264" s="12">
        <v>2</v>
      </c>
      <c r="O264" s="12">
        <v>0.8</v>
      </c>
      <c r="P264" s="13">
        <v>-4.4660000000000002</v>
      </c>
      <c r="Q264" s="13">
        <f>Product[[#This Row],[Profit]]-Product[[#This Row],[Discount]]</f>
        <v>-5.266</v>
      </c>
      <c r="R264" s="12" t="str" cm="1">
        <f t="array" ref="R264">_xlfn.IFS(Product[[#This Row],[New Sales]]&gt;=2000,"A",Product[[#This Row],[New Sales]]&gt;=1000,"B",Product[[#This Row],[New Sales]]&gt;=500,"C",Product[[#This Row],[New Sales]]&gt;=100,"D",Product[[#This Row],[New Sales]]&lt;100,"E")</f>
        <v>D</v>
      </c>
      <c r="S264" s="12"/>
    </row>
    <row r="265" spans="1:19">
      <c r="A265" s="12">
        <v>263</v>
      </c>
      <c r="B265" s="12" t="s">
        <v>67</v>
      </c>
      <c r="C265" s="12" t="s">
        <v>77</v>
      </c>
      <c r="D265" s="12" t="s">
        <v>147</v>
      </c>
      <c r="E265" s="12" t="s">
        <v>113</v>
      </c>
      <c r="F265" s="12" t="s">
        <v>114</v>
      </c>
      <c r="G265" s="12" t="s">
        <v>95</v>
      </c>
      <c r="H265" s="12" t="str">
        <f>VLOOKUP(Product[[#This Row],[Category]],Code!$C$2:$D$5,2,0)</f>
        <v>T-103</v>
      </c>
      <c r="I265" s="12" t="s">
        <v>332</v>
      </c>
      <c r="J265" s="12" t="s">
        <v>333</v>
      </c>
      <c r="K265" s="12">
        <v>3059.982</v>
      </c>
      <c r="L265" s="12">
        <f>$K$1*Product[[#This Row],[Quantity]]</f>
        <v>450</v>
      </c>
      <c r="M265" s="12">
        <f>Product[[#This Row],[Sales]]/Product[[#This Row],[Quantity]]</f>
        <v>1019.994</v>
      </c>
      <c r="N265" s="12">
        <v>3</v>
      </c>
      <c r="O265" s="12">
        <v>0.4</v>
      </c>
      <c r="P265" s="13">
        <v>-509.99700000000075</v>
      </c>
      <c r="Q265" s="13">
        <f>Product[[#This Row],[Profit]]-Product[[#This Row],[Discount]]</f>
        <v>-510.39700000000073</v>
      </c>
      <c r="R265" s="12" t="str" cm="1">
        <f t="array" ref="R265">_xlfn.IFS(Product[[#This Row],[New Sales]]&gt;=2000,"A",Product[[#This Row],[New Sales]]&gt;=1000,"B",Product[[#This Row],[New Sales]]&gt;=500,"C",Product[[#This Row],[New Sales]]&gt;=100,"D",Product[[#This Row],[New Sales]]&lt;100,"E")</f>
        <v>D</v>
      </c>
      <c r="S265" s="12"/>
    </row>
    <row r="266" spans="1:19">
      <c r="A266" s="12">
        <v>264</v>
      </c>
      <c r="B266" s="12" t="s">
        <v>67</v>
      </c>
      <c r="C266" s="12" t="s">
        <v>77</v>
      </c>
      <c r="D266" s="12" t="s">
        <v>147</v>
      </c>
      <c r="E266" s="12" t="s">
        <v>113</v>
      </c>
      <c r="F266" s="12" t="s">
        <v>114</v>
      </c>
      <c r="G266" s="12" t="s">
        <v>95</v>
      </c>
      <c r="H266" s="12" t="str">
        <f>VLOOKUP(Product[[#This Row],[Category]],Code!$C$2:$D$5,2,0)</f>
        <v>T-103</v>
      </c>
      <c r="I266" s="12" t="s">
        <v>332</v>
      </c>
      <c r="J266" s="12" t="s">
        <v>437</v>
      </c>
      <c r="K266" s="12">
        <v>2519.9579999999996</v>
      </c>
      <c r="L266" s="12">
        <f>$K$1*Product[[#This Row],[Quantity]]</f>
        <v>1050</v>
      </c>
      <c r="M266" s="12">
        <f>Product[[#This Row],[Sales]]/Product[[#This Row],[Quantity]]</f>
        <v>359.99399999999997</v>
      </c>
      <c r="N266" s="12">
        <v>7</v>
      </c>
      <c r="O266" s="12">
        <v>0.4</v>
      </c>
      <c r="P266" s="13">
        <v>-251.99579999999992</v>
      </c>
      <c r="Q266" s="13">
        <f>Product[[#This Row],[Profit]]-Product[[#This Row],[Discount]]</f>
        <v>-252.39579999999992</v>
      </c>
      <c r="R266" s="12" t="str" cm="1">
        <f t="array" ref="R266">_xlfn.IFS(Product[[#This Row],[New Sales]]&gt;=2000,"A",Product[[#This Row],[New Sales]]&gt;=1000,"B",Product[[#This Row],[New Sales]]&gt;=500,"C",Product[[#This Row],[New Sales]]&gt;=100,"D",Product[[#This Row],[New Sales]]&lt;100,"E")</f>
        <v>B</v>
      </c>
      <c r="S266" s="12"/>
    </row>
    <row r="267" spans="1:19">
      <c r="A267" s="12">
        <v>265</v>
      </c>
      <c r="B267" s="12" t="s">
        <v>84</v>
      </c>
      <c r="C267" s="12" t="s">
        <v>68</v>
      </c>
      <c r="D267" s="12" t="s">
        <v>196</v>
      </c>
      <c r="E267" s="12" t="s">
        <v>158</v>
      </c>
      <c r="F267" s="12" t="s">
        <v>114</v>
      </c>
      <c r="G267" s="12" t="s">
        <v>95</v>
      </c>
      <c r="H267" s="12" t="str">
        <f>VLOOKUP(Product[[#This Row],[Category]],Code!$C$2:$D$5,2,0)</f>
        <v>T-103</v>
      </c>
      <c r="I267" s="12" t="s">
        <v>96</v>
      </c>
      <c r="J267" s="12" t="s">
        <v>438</v>
      </c>
      <c r="K267" s="12">
        <v>328.22399999999999</v>
      </c>
      <c r="L267" s="12">
        <f>$K$1*Product[[#This Row],[Quantity]]</f>
        <v>600</v>
      </c>
      <c r="M267" s="12">
        <f>Product[[#This Row],[Sales]]/Product[[#This Row],[Quantity]]</f>
        <v>82.055999999999997</v>
      </c>
      <c r="N267" s="12">
        <v>4</v>
      </c>
      <c r="O267" s="12">
        <v>0.2</v>
      </c>
      <c r="P267" s="13">
        <v>28.7196</v>
      </c>
      <c r="Q267" s="13">
        <f>Product[[#This Row],[Profit]]-Product[[#This Row],[Discount]]</f>
        <v>28.519600000000001</v>
      </c>
      <c r="R267" s="12" t="str" cm="1">
        <f t="array" ref="R267">_xlfn.IFS(Product[[#This Row],[New Sales]]&gt;=2000,"A",Product[[#This Row],[New Sales]]&gt;=1000,"B",Product[[#This Row],[New Sales]]&gt;=500,"C",Product[[#This Row],[New Sales]]&gt;=100,"D",Product[[#This Row],[New Sales]]&lt;100,"E")</f>
        <v>C</v>
      </c>
      <c r="S267" s="12"/>
    </row>
    <row r="268" spans="1:19">
      <c r="A268" s="12">
        <v>266</v>
      </c>
      <c r="B268" s="12" t="s">
        <v>84</v>
      </c>
      <c r="C268" s="12" t="s">
        <v>68</v>
      </c>
      <c r="D268" s="12" t="s">
        <v>439</v>
      </c>
      <c r="E268" s="12" t="s">
        <v>79</v>
      </c>
      <c r="F268" s="12" t="s">
        <v>80</v>
      </c>
      <c r="G268" s="12" t="s">
        <v>95</v>
      </c>
      <c r="H268" s="12" t="str">
        <f>VLOOKUP(Product[[#This Row],[Category]],Code!$C$2:$D$5,2,0)</f>
        <v>T-103</v>
      </c>
      <c r="I268" s="12" t="s">
        <v>137</v>
      </c>
      <c r="J268" s="12" t="s">
        <v>440</v>
      </c>
      <c r="K268" s="12">
        <v>79.900000000000006</v>
      </c>
      <c r="L268" s="12">
        <f>$K$1*Product[[#This Row],[Quantity]]</f>
        <v>300</v>
      </c>
      <c r="M268" s="12">
        <f>Product[[#This Row],[Sales]]/Product[[#This Row],[Quantity]]</f>
        <v>39.950000000000003</v>
      </c>
      <c r="N268" s="12">
        <v>2</v>
      </c>
      <c r="O268" s="12">
        <v>0</v>
      </c>
      <c r="P268" s="13">
        <v>35.156000000000006</v>
      </c>
      <c r="Q268" s="13">
        <f>Product[[#This Row],[Profit]]-Product[[#This Row],[Discount]]</f>
        <v>35.156000000000006</v>
      </c>
      <c r="R268" s="12" t="str" cm="1">
        <f t="array" ref="R268">_xlfn.IFS(Product[[#This Row],[New Sales]]&gt;=2000,"A",Product[[#This Row],[New Sales]]&gt;=1000,"B",Product[[#This Row],[New Sales]]&gt;=500,"C",Product[[#This Row],[New Sales]]&gt;=100,"D",Product[[#This Row],[New Sales]]&lt;100,"E")</f>
        <v>D</v>
      </c>
      <c r="S268" s="12"/>
    </row>
    <row r="269" spans="1:19">
      <c r="A269" s="12">
        <v>267</v>
      </c>
      <c r="B269" s="12" t="s">
        <v>84</v>
      </c>
      <c r="C269" s="12" t="s">
        <v>77</v>
      </c>
      <c r="D269" s="12" t="s">
        <v>441</v>
      </c>
      <c r="E269" s="12" t="s">
        <v>105</v>
      </c>
      <c r="F269" s="12" t="s">
        <v>71</v>
      </c>
      <c r="G269" s="12" t="s">
        <v>81</v>
      </c>
      <c r="H269" s="12" t="str">
        <f>VLOOKUP(Product[[#This Row],[Category]],Code!$C$2:$D$5,2,0)</f>
        <v>O-102</v>
      </c>
      <c r="I269" s="12" t="s">
        <v>93</v>
      </c>
      <c r="J269" s="12" t="s">
        <v>442</v>
      </c>
      <c r="K269" s="12">
        <v>14.015999999999998</v>
      </c>
      <c r="L269" s="12">
        <f>$K$1*Product[[#This Row],[Quantity]]</f>
        <v>450</v>
      </c>
      <c r="M269" s="12">
        <f>Product[[#This Row],[Sales]]/Product[[#This Row],[Quantity]]</f>
        <v>4.6719999999999997</v>
      </c>
      <c r="N269" s="12">
        <v>3</v>
      </c>
      <c r="O269" s="12">
        <v>0.2</v>
      </c>
      <c r="P269" s="13">
        <v>4.7303999999999995</v>
      </c>
      <c r="Q269" s="13">
        <f>Product[[#This Row],[Profit]]-Product[[#This Row],[Discount]]</f>
        <v>4.5303999999999993</v>
      </c>
      <c r="R269" s="12" t="str" cm="1">
        <f t="array" ref="R269">_xlfn.IFS(Product[[#This Row],[New Sales]]&gt;=2000,"A",Product[[#This Row],[New Sales]]&gt;=1000,"B",Product[[#This Row],[New Sales]]&gt;=500,"C",Product[[#This Row],[New Sales]]&gt;=100,"D",Product[[#This Row],[New Sales]]&lt;100,"E")</f>
        <v>D</v>
      </c>
      <c r="S269" s="12"/>
    </row>
    <row r="270" spans="1:19">
      <c r="A270" s="12">
        <v>268</v>
      </c>
      <c r="B270" s="12" t="s">
        <v>84</v>
      </c>
      <c r="C270" s="12" t="s">
        <v>68</v>
      </c>
      <c r="D270" s="12" t="s">
        <v>443</v>
      </c>
      <c r="E270" s="12" t="s">
        <v>370</v>
      </c>
      <c r="F270" s="12" t="s">
        <v>133</v>
      </c>
      <c r="G270" s="12" t="s">
        <v>81</v>
      </c>
      <c r="H270" s="12" t="str">
        <f>VLOOKUP(Product[[#This Row],[Category]],Code!$C$2:$D$5,2,0)</f>
        <v>O-102</v>
      </c>
      <c r="I270" s="12" t="s">
        <v>182</v>
      </c>
      <c r="J270" s="12" t="s">
        <v>444</v>
      </c>
      <c r="K270" s="12">
        <v>7.5600000000000005</v>
      </c>
      <c r="L270" s="12">
        <f>$K$1*Product[[#This Row],[Quantity]]</f>
        <v>900</v>
      </c>
      <c r="M270" s="12">
        <f>Product[[#This Row],[Sales]]/Product[[#This Row],[Quantity]]</f>
        <v>1.26</v>
      </c>
      <c r="N270" s="12">
        <v>6</v>
      </c>
      <c r="O270" s="12">
        <v>0</v>
      </c>
      <c r="P270" s="13">
        <v>0.3024</v>
      </c>
      <c r="Q270" s="13">
        <f>Product[[#This Row],[Profit]]-Product[[#This Row],[Discount]]</f>
        <v>0.3024</v>
      </c>
      <c r="R270" s="12" t="str" cm="1">
        <f t="array" ref="R270">_xlfn.IFS(Product[[#This Row],[New Sales]]&gt;=2000,"A",Product[[#This Row],[New Sales]]&gt;=1000,"B",Product[[#This Row],[New Sales]]&gt;=500,"C",Product[[#This Row],[New Sales]]&gt;=100,"D",Product[[#This Row],[New Sales]]&lt;100,"E")</f>
        <v>C</v>
      </c>
      <c r="S270" s="12"/>
    </row>
    <row r="271" spans="1:19">
      <c r="A271" s="12">
        <v>269</v>
      </c>
      <c r="B271" s="12" t="s">
        <v>84</v>
      </c>
      <c r="C271" s="12" t="s">
        <v>77</v>
      </c>
      <c r="D271" s="12" t="s">
        <v>445</v>
      </c>
      <c r="E271" s="12" t="s">
        <v>267</v>
      </c>
      <c r="F271" s="12" t="s">
        <v>133</v>
      </c>
      <c r="G271" s="12" t="s">
        <v>81</v>
      </c>
      <c r="H271" s="12" t="str">
        <f>VLOOKUP(Product[[#This Row],[Category]],Code!$C$2:$D$5,2,0)</f>
        <v>O-102</v>
      </c>
      <c r="I271" s="12" t="s">
        <v>89</v>
      </c>
      <c r="J271" s="12" t="s">
        <v>446</v>
      </c>
      <c r="K271" s="12">
        <v>37.207999999999998</v>
      </c>
      <c r="L271" s="12">
        <f>$K$1*Product[[#This Row],[Quantity]]</f>
        <v>150</v>
      </c>
      <c r="M271" s="12">
        <f>Product[[#This Row],[Sales]]/Product[[#This Row],[Quantity]]</f>
        <v>37.207999999999998</v>
      </c>
      <c r="N271" s="12">
        <v>1</v>
      </c>
      <c r="O271" s="12">
        <v>0.2</v>
      </c>
      <c r="P271" s="13">
        <v>-7.4416000000000011</v>
      </c>
      <c r="Q271" s="13">
        <f>Product[[#This Row],[Profit]]-Product[[#This Row],[Discount]]</f>
        <v>-7.6416000000000013</v>
      </c>
      <c r="R271" s="12" t="str" cm="1">
        <f t="array" ref="R271">_xlfn.IFS(Product[[#This Row],[New Sales]]&gt;=2000,"A",Product[[#This Row],[New Sales]]&gt;=1000,"B",Product[[#This Row],[New Sales]]&gt;=500,"C",Product[[#This Row],[New Sales]]&gt;=100,"D",Product[[#This Row],[New Sales]]&lt;100,"E")</f>
        <v>D</v>
      </c>
      <c r="S271" s="12"/>
    </row>
    <row r="272" spans="1:19">
      <c r="A272" s="12">
        <v>270</v>
      </c>
      <c r="B272" s="12" t="s">
        <v>84</v>
      </c>
      <c r="C272" s="12" t="s">
        <v>77</v>
      </c>
      <c r="D272" s="12" t="s">
        <v>445</v>
      </c>
      <c r="E272" s="12" t="s">
        <v>267</v>
      </c>
      <c r="F272" s="12" t="s">
        <v>133</v>
      </c>
      <c r="G272" s="12" t="s">
        <v>81</v>
      </c>
      <c r="H272" s="12" t="str">
        <f>VLOOKUP(Product[[#This Row],[Category]],Code!$C$2:$D$5,2,0)</f>
        <v>O-102</v>
      </c>
      <c r="I272" s="12" t="s">
        <v>142</v>
      </c>
      <c r="J272" s="12" t="s">
        <v>447</v>
      </c>
      <c r="K272" s="12">
        <v>57.576000000000001</v>
      </c>
      <c r="L272" s="12">
        <f>$K$1*Product[[#This Row],[Quantity]]</f>
        <v>450</v>
      </c>
      <c r="M272" s="12">
        <f>Product[[#This Row],[Sales]]/Product[[#This Row],[Quantity]]</f>
        <v>19.192</v>
      </c>
      <c r="N272" s="12">
        <v>3</v>
      </c>
      <c r="O272" s="12">
        <v>0.2</v>
      </c>
      <c r="P272" s="13">
        <v>21.591000000000001</v>
      </c>
      <c r="Q272" s="13">
        <f>Product[[#This Row],[Profit]]-Product[[#This Row],[Discount]]</f>
        <v>21.391000000000002</v>
      </c>
      <c r="R272" s="12" t="str" cm="1">
        <f t="array" ref="R272">_xlfn.IFS(Product[[#This Row],[New Sales]]&gt;=2000,"A",Product[[#This Row],[New Sales]]&gt;=1000,"B",Product[[#This Row],[New Sales]]&gt;=500,"C",Product[[#This Row],[New Sales]]&gt;=100,"D",Product[[#This Row],[New Sales]]&lt;100,"E")</f>
        <v>D</v>
      </c>
      <c r="S272" s="12"/>
    </row>
    <row r="273" spans="1:19">
      <c r="A273" s="12">
        <v>271</v>
      </c>
      <c r="B273" s="12" t="s">
        <v>67</v>
      </c>
      <c r="C273" s="12" t="s">
        <v>77</v>
      </c>
      <c r="D273" s="12" t="s">
        <v>123</v>
      </c>
      <c r="E273" s="12" t="s">
        <v>79</v>
      </c>
      <c r="F273" s="12" t="s">
        <v>80</v>
      </c>
      <c r="G273" s="12" t="s">
        <v>81</v>
      </c>
      <c r="H273" s="12" t="str">
        <f>VLOOKUP(Product[[#This Row],[Category]],Code!$C$2:$D$5,2,0)</f>
        <v>O-102</v>
      </c>
      <c r="I273" s="12" t="s">
        <v>89</v>
      </c>
      <c r="J273" s="12" t="s">
        <v>448</v>
      </c>
      <c r="K273" s="12">
        <v>725.84</v>
      </c>
      <c r="L273" s="12">
        <f>$K$1*Product[[#This Row],[Quantity]]</f>
        <v>600</v>
      </c>
      <c r="M273" s="12">
        <f>Product[[#This Row],[Sales]]/Product[[#This Row],[Quantity]]</f>
        <v>181.46</v>
      </c>
      <c r="N273" s="12">
        <v>4</v>
      </c>
      <c r="O273" s="12">
        <v>0</v>
      </c>
      <c r="P273" s="13">
        <v>210.4935999999999</v>
      </c>
      <c r="Q273" s="13">
        <f>Product[[#This Row],[Profit]]-Product[[#This Row],[Discount]]</f>
        <v>210.4935999999999</v>
      </c>
      <c r="R273" s="12" t="str" cm="1">
        <f t="array" ref="R273">_xlfn.IFS(Product[[#This Row],[New Sales]]&gt;=2000,"A",Product[[#This Row],[New Sales]]&gt;=1000,"B",Product[[#This Row],[New Sales]]&gt;=500,"C",Product[[#This Row],[New Sales]]&gt;=100,"D",Product[[#This Row],[New Sales]]&lt;100,"E")</f>
        <v>C</v>
      </c>
      <c r="S273" s="12"/>
    </row>
    <row r="274" spans="1:19">
      <c r="A274" s="12">
        <v>272</v>
      </c>
      <c r="B274" s="12" t="s">
        <v>149</v>
      </c>
      <c r="C274" s="12" t="s">
        <v>68</v>
      </c>
      <c r="D274" s="12" t="s">
        <v>123</v>
      </c>
      <c r="E274" s="12" t="s">
        <v>79</v>
      </c>
      <c r="F274" s="12" t="s">
        <v>80</v>
      </c>
      <c r="G274" s="12" t="s">
        <v>95</v>
      </c>
      <c r="H274" s="12" t="str">
        <f>VLOOKUP(Product[[#This Row],[Category]],Code!$C$2:$D$5,2,0)</f>
        <v>T-103</v>
      </c>
      <c r="I274" s="12" t="s">
        <v>137</v>
      </c>
      <c r="J274" s="12" t="s">
        <v>449</v>
      </c>
      <c r="K274" s="12">
        <v>209.92999999999998</v>
      </c>
      <c r="L274" s="12">
        <f>$K$1*Product[[#This Row],[Quantity]]</f>
        <v>1050</v>
      </c>
      <c r="M274" s="12">
        <f>Product[[#This Row],[Sales]]/Product[[#This Row],[Quantity]]</f>
        <v>29.99</v>
      </c>
      <c r="N274" s="12">
        <v>7</v>
      </c>
      <c r="O274" s="12">
        <v>0</v>
      </c>
      <c r="P274" s="13">
        <v>92.369200000000021</v>
      </c>
      <c r="Q274" s="13">
        <f>Product[[#This Row],[Profit]]-Product[[#This Row],[Discount]]</f>
        <v>92.369200000000021</v>
      </c>
      <c r="R274" s="12" t="str" cm="1">
        <f t="array" ref="R274">_xlfn.IFS(Product[[#This Row],[New Sales]]&gt;=2000,"A",Product[[#This Row],[New Sales]]&gt;=1000,"B",Product[[#This Row],[New Sales]]&gt;=500,"C",Product[[#This Row],[New Sales]]&gt;=100,"D",Product[[#This Row],[New Sales]]&lt;100,"E")</f>
        <v>B</v>
      </c>
      <c r="S274" s="12"/>
    </row>
    <row r="275" spans="1:19">
      <c r="A275" s="12">
        <v>273</v>
      </c>
      <c r="B275" s="12" t="s">
        <v>149</v>
      </c>
      <c r="C275" s="12" t="s">
        <v>68</v>
      </c>
      <c r="D275" s="12" t="s">
        <v>123</v>
      </c>
      <c r="E275" s="12" t="s">
        <v>79</v>
      </c>
      <c r="F275" s="12" t="s">
        <v>80</v>
      </c>
      <c r="G275" s="12" t="s">
        <v>72</v>
      </c>
      <c r="H275" s="12" t="str">
        <f>VLOOKUP(Product[[#This Row],[Category]],Code!$C$2:$D$5,2,0)</f>
        <v>F-101</v>
      </c>
      <c r="I275" s="12" t="s">
        <v>91</v>
      </c>
      <c r="J275" s="12" t="s">
        <v>450</v>
      </c>
      <c r="K275" s="12">
        <v>5.28</v>
      </c>
      <c r="L275" s="12">
        <f>$K$1*Product[[#This Row],[Quantity]]</f>
        <v>450</v>
      </c>
      <c r="M275" s="12">
        <f>Product[[#This Row],[Sales]]/Product[[#This Row],[Quantity]]</f>
        <v>1.76</v>
      </c>
      <c r="N275" s="12">
        <v>3</v>
      </c>
      <c r="O275" s="12">
        <v>0</v>
      </c>
      <c r="P275" s="13">
        <v>2.3232000000000004</v>
      </c>
      <c r="Q275" s="13">
        <f>Product[[#This Row],[Profit]]-Product[[#This Row],[Discount]]</f>
        <v>2.3232000000000004</v>
      </c>
      <c r="R275" s="12" t="str" cm="1">
        <f t="array" ref="R275">_xlfn.IFS(Product[[#This Row],[New Sales]]&gt;=2000,"A",Product[[#This Row],[New Sales]]&gt;=1000,"B",Product[[#This Row],[New Sales]]&gt;=500,"C",Product[[#This Row],[New Sales]]&gt;=100,"D",Product[[#This Row],[New Sales]]&lt;100,"E")</f>
        <v>D</v>
      </c>
      <c r="S275" s="12"/>
    </row>
    <row r="276" spans="1:19">
      <c r="A276" s="12">
        <v>274</v>
      </c>
      <c r="B276" s="12" t="s">
        <v>149</v>
      </c>
      <c r="C276" s="12" t="s">
        <v>68</v>
      </c>
      <c r="D276" s="12" t="s">
        <v>123</v>
      </c>
      <c r="E276" s="12" t="s">
        <v>79</v>
      </c>
      <c r="F276" s="12" t="s">
        <v>80</v>
      </c>
      <c r="G276" s="12" t="s">
        <v>81</v>
      </c>
      <c r="H276" s="12" t="str">
        <f>VLOOKUP(Product[[#This Row],[Category]],Code!$C$2:$D$5,2,0)</f>
        <v>O-102</v>
      </c>
      <c r="I276" s="12" t="s">
        <v>98</v>
      </c>
      <c r="J276" s="12" t="s">
        <v>451</v>
      </c>
      <c r="K276" s="12">
        <v>10.92</v>
      </c>
      <c r="L276" s="12">
        <f>$K$1*Product[[#This Row],[Quantity]]</f>
        <v>450</v>
      </c>
      <c r="M276" s="12">
        <f>Product[[#This Row],[Sales]]/Product[[#This Row],[Quantity]]</f>
        <v>3.64</v>
      </c>
      <c r="N276" s="12">
        <v>3</v>
      </c>
      <c r="O276" s="12">
        <v>0.2</v>
      </c>
      <c r="P276" s="13">
        <v>4.0949999999999989</v>
      </c>
      <c r="Q276" s="13">
        <f>Product[[#This Row],[Profit]]-Product[[#This Row],[Discount]]</f>
        <v>3.8949999999999987</v>
      </c>
      <c r="R276" s="12" t="str" cm="1">
        <f t="array" ref="R276">_xlfn.IFS(Product[[#This Row],[New Sales]]&gt;=2000,"A",Product[[#This Row],[New Sales]]&gt;=1000,"B",Product[[#This Row],[New Sales]]&gt;=500,"C",Product[[#This Row],[New Sales]]&gt;=100,"D",Product[[#This Row],[New Sales]]&lt;100,"E")</f>
        <v>D</v>
      </c>
      <c r="S276" s="12"/>
    </row>
    <row r="277" spans="1:19">
      <c r="A277" s="12">
        <v>275</v>
      </c>
      <c r="B277" s="12" t="s">
        <v>149</v>
      </c>
      <c r="C277" s="12" t="s">
        <v>77</v>
      </c>
      <c r="D277" s="12" t="s">
        <v>452</v>
      </c>
      <c r="E277" s="12" t="s">
        <v>79</v>
      </c>
      <c r="F277" s="12" t="s">
        <v>80</v>
      </c>
      <c r="G277" s="12" t="s">
        <v>81</v>
      </c>
      <c r="H277" s="12" t="str">
        <f>VLOOKUP(Product[[#This Row],[Category]],Code!$C$2:$D$5,2,0)</f>
        <v>O-102</v>
      </c>
      <c r="I277" s="12" t="s">
        <v>106</v>
      </c>
      <c r="J277" s="12" t="s">
        <v>453</v>
      </c>
      <c r="K277" s="12">
        <v>8.82</v>
      </c>
      <c r="L277" s="12">
        <f>$K$1*Product[[#This Row],[Quantity]]</f>
        <v>300</v>
      </c>
      <c r="M277" s="12">
        <f>Product[[#This Row],[Sales]]/Product[[#This Row],[Quantity]]</f>
        <v>4.41</v>
      </c>
      <c r="N277" s="12">
        <v>2</v>
      </c>
      <c r="O277" s="12">
        <v>0</v>
      </c>
      <c r="P277" s="13">
        <v>4.0571999999999999</v>
      </c>
      <c r="Q277" s="13">
        <f>Product[[#This Row],[Profit]]-Product[[#This Row],[Discount]]</f>
        <v>4.0571999999999999</v>
      </c>
      <c r="R277" s="12" t="str" cm="1">
        <f t="array" ref="R277">_xlfn.IFS(Product[[#This Row],[New Sales]]&gt;=2000,"A",Product[[#This Row],[New Sales]]&gt;=1000,"B",Product[[#This Row],[New Sales]]&gt;=500,"C",Product[[#This Row],[New Sales]]&gt;=100,"D",Product[[#This Row],[New Sales]]&lt;100,"E")</f>
        <v>D</v>
      </c>
      <c r="S277" s="12"/>
    </row>
    <row r="278" spans="1:19">
      <c r="A278" s="12">
        <v>276</v>
      </c>
      <c r="B278" s="12" t="s">
        <v>149</v>
      </c>
      <c r="C278" s="12" t="s">
        <v>77</v>
      </c>
      <c r="D278" s="12" t="s">
        <v>452</v>
      </c>
      <c r="E278" s="12" t="s">
        <v>79</v>
      </c>
      <c r="F278" s="12" t="s">
        <v>80</v>
      </c>
      <c r="G278" s="12" t="s">
        <v>81</v>
      </c>
      <c r="H278" s="12" t="str">
        <f>VLOOKUP(Product[[#This Row],[Category]],Code!$C$2:$D$5,2,0)</f>
        <v>O-102</v>
      </c>
      <c r="I278" s="12" t="s">
        <v>93</v>
      </c>
      <c r="J278" s="12" t="s">
        <v>454</v>
      </c>
      <c r="K278" s="12">
        <v>5.98</v>
      </c>
      <c r="L278" s="12">
        <f>$K$1*Product[[#This Row],[Quantity]]</f>
        <v>150</v>
      </c>
      <c r="M278" s="12">
        <f>Product[[#This Row],[Sales]]/Product[[#This Row],[Quantity]]</f>
        <v>5.98</v>
      </c>
      <c r="N278" s="12">
        <v>1</v>
      </c>
      <c r="O278" s="12">
        <v>0</v>
      </c>
      <c r="P278" s="13">
        <v>1.5548000000000002</v>
      </c>
      <c r="Q278" s="13">
        <f>Product[[#This Row],[Profit]]-Product[[#This Row],[Discount]]</f>
        <v>1.5548000000000002</v>
      </c>
      <c r="R278" s="12" t="str" cm="1">
        <f t="array" ref="R278">_xlfn.IFS(Product[[#This Row],[New Sales]]&gt;=2000,"A",Product[[#This Row],[New Sales]]&gt;=1000,"B",Product[[#This Row],[New Sales]]&gt;=500,"C",Product[[#This Row],[New Sales]]&gt;=100,"D",Product[[#This Row],[New Sales]]&lt;100,"E")</f>
        <v>D</v>
      </c>
      <c r="S278" s="12"/>
    </row>
    <row r="279" spans="1:19">
      <c r="A279" s="12">
        <v>277</v>
      </c>
      <c r="B279" s="12" t="s">
        <v>84</v>
      </c>
      <c r="C279" s="12" t="s">
        <v>77</v>
      </c>
      <c r="D279" s="12" t="s">
        <v>131</v>
      </c>
      <c r="E279" s="12" t="s">
        <v>132</v>
      </c>
      <c r="F279" s="12" t="s">
        <v>133</v>
      </c>
      <c r="G279" s="12" t="s">
        <v>81</v>
      </c>
      <c r="H279" s="12" t="str">
        <f>VLOOKUP(Product[[#This Row],[Category]],Code!$C$2:$D$5,2,0)</f>
        <v>O-102</v>
      </c>
      <c r="I279" s="12" t="s">
        <v>106</v>
      </c>
      <c r="J279" s="12" t="s">
        <v>455</v>
      </c>
      <c r="K279" s="12">
        <v>11.648000000000001</v>
      </c>
      <c r="L279" s="12">
        <f>$K$1*Product[[#This Row],[Quantity]]</f>
        <v>300</v>
      </c>
      <c r="M279" s="12">
        <f>Product[[#This Row],[Sales]]/Product[[#This Row],[Quantity]]</f>
        <v>5.8240000000000007</v>
      </c>
      <c r="N279" s="12">
        <v>2</v>
      </c>
      <c r="O279" s="12">
        <v>0.2</v>
      </c>
      <c r="P279" s="13">
        <v>4.0768000000000004</v>
      </c>
      <c r="Q279" s="13">
        <f>Product[[#This Row],[Profit]]-Product[[#This Row],[Discount]]</f>
        <v>3.8768000000000002</v>
      </c>
      <c r="R279" s="12" t="str" cm="1">
        <f t="array" ref="R279">_xlfn.IFS(Product[[#This Row],[New Sales]]&gt;=2000,"A",Product[[#This Row],[New Sales]]&gt;=1000,"B",Product[[#This Row],[New Sales]]&gt;=500,"C",Product[[#This Row],[New Sales]]&gt;=100,"D",Product[[#This Row],[New Sales]]&lt;100,"E")</f>
        <v>D</v>
      </c>
      <c r="S279" s="12"/>
    </row>
    <row r="280" spans="1:19">
      <c r="A280" s="12">
        <v>278</v>
      </c>
      <c r="B280" s="12" t="s">
        <v>84</v>
      </c>
      <c r="C280" s="12" t="s">
        <v>77</v>
      </c>
      <c r="D280" s="12" t="s">
        <v>131</v>
      </c>
      <c r="E280" s="12" t="s">
        <v>132</v>
      </c>
      <c r="F280" s="12" t="s">
        <v>133</v>
      </c>
      <c r="G280" s="12" t="s">
        <v>81</v>
      </c>
      <c r="H280" s="12" t="str">
        <f>VLOOKUP(Product[[#This Row],[Category]],Code!$C$2:$D$5,2,0)</f>
        <v>O-102</v>
      </c>
      <c r="I280" s="12" t="s">
        <v>106</v>
      </c>
      <c r="J280" s="12" t="s">
        <v>456</v>
      </c>
      <c r="K280" s="12">
        <v>18.175999999999998</v>
      </c>
      <c r="L280" s="12">
        <f>$K$1*Product[[#This Row],[Quantity]]</f>
        <v>600</v>
      </c>
      <c r="M280" s="12">
        <f>Product[[#This Row],[Sales]]/Product[[#This Row],[Quantity]]</f>
        <v>4.5439999999999996</v>
      </c>
      <c r="N280" s="12">
        <v>4</v>
      </c>
      <c r="O280" s="12">
        <v>0.2</v>
      </c>
      <c r="P280" s="13">
        <v>5.9071999999999987</v>
      </c>
      <c r="Q280" s="13">
        <f>Product[[#This Row],[Profit]]-Product[[#This Row],[Discount]]</f>
        <v>5.7071999999999985</v>
      </c>
      <c r="R280" s="12" t="str" cm="1">
        <f t="array" ref="R280">_xlfn.IFS(Product[[#This Row],[New Sales]]&gt;=2000,"A",Product[[#This Row],[New Sales]]&gt;=1000,"B",Product[[#This Row],[New Sales]]&gt;=500,"C",Product[[#This Row],[New Sales]]&gt;=100,"D",Product[[#This Row],[New Sales]]&lt;100,"E")</f>
        <v>C</v>
      </c>
      <c r="S280" s="12"/>
    </row>
    <row r="281" spans="1:19">
      <c r="A281" s="12">
        <v>279</v>
      </c>
      <c r="B281" s="12" t="s">
        <v>84</v>
      </c>
      <c r="C281" s="12" t="s">
        <v>77</v>
      </c>
      <c r="D281" s="12" t="s">
        <v>131</v>
      </c>
      <c r="E281" s="12" t="s">
        <v>132</v>
      </c>
      <c r="F281" s="12" t="s">
        <v>133</v>
      </c>
      <c r="G281" s="12" t="s">
        <v>81</v>
      </c>
      <c r="H281" s="12" t="str">
        <f>VLOOKUP(Product[[#This Row],[Category]],Code!$C$2:$D$5,2,0)</f>
        <v>O-102</v>
      </c>
      <c r="I281" s="12" t="s">
        <v>89</v>
      </c>
      <c r="J281" s="12" t="s">
        <v>457</v>
      </c>
      <c r="K281" s="12">
        <v>59.712000000000003</v>
      </c>
      <c r="L281" s="12">
        <f>$K$1*Product[[#This Row],[Quantity]]</f>
        <v>900</v>
      </c>
      <c r="M281" s="12">
        <f>Product[[#This Row],[Sales]]/Product[[#This Row],[Quantity]]</f>
        <v>9.952</v>
      </c>
      <c r="N281" s="12">
        <v>6</v>
      </c>
      <c r="O281" s="12">
        <v>0.2</v>
      </c>
      <c r="P281" s="13">
        <v>5.9711999999999996</v>
      </c>
      <c r="Q281" s="13">
        <f>Product[[#This Row],[Profit]]-Product[[#This Row],[Discount]]</f>
        <v>5.7711999999999994</v>
      </c>
      <c r="R281" s="12" t="str" cm="1">
        <f t="array" ref="R281">_xlfn.IFS(Product[[#This Row],[New Sales]]&gt;=2000,"A",Product[[#This Row],[New Sales]]&gt;=1000,"B",Product[[#This Row],[New Sales]]&gt;=500,"C",Product[[#This Row],[New Sales]]&gt;=100,"D",Product[[#This Row],[New Sales]]&lt;100,"E")</f>
        <v>C</v>
      </c>
      <c r="S281" s="12"/>
    </row>
    <row r="282" spans="1:19">
      <c r="A282" s="12">
        <v>280</v>
      </c>
      <c r="B282" s="12" t="s">
        <v>84</v>
      </c>
      <c r="C282" s="12" t="s">
        <v>77</v>
      </c>
      <c r="D282" s="12" t="s">
        <v>131</v>
      </c>
      <c r="E282" s="12" t="s">
        <v>132</v>
      </c>
      <c r="F282" s="12" t="s">
        <v>133</v>
      </c>
      <c r="G282" s="12" t="s">
        <v>81</v>
      </c>
      <c r="H282" s="12" t="str">
        <f>VLOOKUP(Product[[#This Row],[Category]],Code!$C$2:$D$5,2,0)</f>
        <v>O-102</v>
      </c>
      <c r="I282" s="12" t="s">
        <v>82</v>
      </c>
      <c r="J282" s="12" t="s">
        <v>458</v>
      </c>
      <c r="K282" s="12">
        <v>24.839999999999996</v>
      </c>
      <c r="L282" s="12">
        <f>$K$1*Product[[#This Row],[Quantity]]</f>
        <v>450</v>
      </c>
      <c r="M282" s="12">
        <f>Product[[#This Row],[Sales]]/Product[[#This Row],[Quantity]]</f>
        <v>8.2799999999999994</v>
      </c>
      <c r="N282" s="12">
        <v>3</v>
      </c>
      <c r="O282" s="12">
        <v>0.2</v>
      </c>
      <c r="P282" s="13">
        <v>8.6940000000000008</v>
      </c>
      <c r="Q282" s="13">
        <f>Product[[#This Row],[Profit]]-Product[[#This Row],[Discount]]</f>
        <v>8.4940000000000015</v>
      </c>
      <c r="R282" s="12" t="str" cm="1">
        <f t="array" ref="R282">_xlfn.IFS(Product[[#This Row],[New Sales]]&gt;=2000,"A",Product[[#This Row],[New Sales]]&gt;=1000,"B",Product[[#This Row],[New Sales]]&gt;=500,"C",Product[[#This Row],[New Sales]]&gt;=100,"D",Product[[#This Row],[New Sales]]&lt;100,"E")</f>
        <v>D</v>
      </c>
      <c r="S282" s="12"/>
    </row>
    <row r="283" spans="1:19">
      <c r="A283" s="12">
        <v>281</v>
      </c>
      <c r="B283" s="12" t="s">
        <v>67</v>
      </c>
      <c r="C283" s="12" t="s">
        <v>68</v>
      </c>
      <c r="D283" s="12" t="s">
        <v>147</v>
      </c>
      <c r="E283" s="12" t="s">
        <v>113</v>
      </c>
      <c r="F283" s="12" t="s">
        <v>114</v>
      </c>
      <c r="G283" s="12" t="s">
        <v>81</v>
      </c>
      <c r="H283" s="12" t="str">
        <f>VLOOKUP(Product[[#This Row],[Category]],Code!$C$2:$D$5,2,0)</f>
        <v>O-102</v>
      </c>
      <c r="I283" s="12" t="s">
        <v>98</v>
      </c>
      <c r="J283" s="12" t="s">
        <v>459</v>
      </c>
      <c r="K283" s="12">
        <v>2.0799999999999996</v>
      </c>
      <c r="L283" s="12">
        <f>$K$1*Product[[#This Row],[Quantity]]</f>
        <v>750</v>
      </c>
      <c r="M283" s="12">
        <f>Product[[#This Row],[Sales]]/Product[[#This Row],[Quantity]]</f>
        <v>0.41599999999999993</v>
      </c>
      <c r="N283" s="12">
        <v>5</v>
      </c>
      <c r="O283" s="12">
        <v>0.8</v>
      </c>
      <c r="P283" s="13">
        <v>-3.4320000000000004</v>
      </c>
      <c r="Q283" s="13">
        <f>Product[[#This Row],[Profit]]-Product[[#This Row],[Discount]]</f>
        <v>-4.2320000000000002</v>
      </c>
      <c r="R283" s="12" t="str" cm="1">
        <f t="array" ref="R283">_xlfn.IFS(Product[[#This Row],[New Sales]]&gt;=2000,"A",Product[[#This Row],[New Sales]]&gt;=1000,"B",Product[[#This Row],[New Sales]]&gt;=500,"C",Product[[#This Row],[New Sales]]&gt;=100,"D",Product[[#This Row],[New Sales]]&lt;100,"E")</f>
        <v>C</v>
      </c>
      <c r="S283" s="12"/>
    </row>
    <row r="284" spans="1:19">
      <c r="A284" s="12">
        <v>282</v>
      </c>
      <c r="B284" s="12" t="s">
        <v>67</v>
      </c>
      <c r="C284" s="12" t="s">
        <v>68</v>
      </c>
      <c r="D284" s="12" t="s">
        <v>147</v>
      </c>
      <c r="E284" s="12" t="s">
        <v>113</v>
      </c>
      <c r="F284" s="12" t="s">
        <v>114</v>
      </c>
      <c r="G284" s="12" t="s">
        <v>95</v>
      </c>
      <c r="H284" s="12" t="str">
        <f>VLOOKUP(Product[[#This Row],[Category]],Code!$C$2:$D$5,2,0)</f>
        <v>T-103</v>
      </c>
      <c r="I284" s="12" t="s">
        <v>96</v>
      </c>
      <c r="J284" s="12" t="s">
        <v>460</v>
      </c>
      <c r="K284" s="12">
        <v>1114.4000000000001</v>
      </c>
      <c r="L284" s="12">
        <f>$K$1*Product[[#This Row],[Quantity]]</f>
        <v>1050</v>
      </c>
      <c r="M284" s="12">
        <f>Product[[#This Row],[Sales]]/Product[[#This Row],[Quantity]]</f>
        <v>159.20000000000002</v>
      </c>
      <c r="N284" s="12">
        <v>7</v>
      </c>
      <c r="O284" s="12">
        <v>0.2</v>
      </c>
      <c r="P284" s="13">
        <v>376.11</v>
      </c>
      <c r="Q284" s="13">
        <f>Product[[#This Row],[Profit]]-Product[[#This Row],[Discount]]</f>
        <v>375.91</v>
      </c>
      <c r="R284" s="12" t="str" cm="1">
        <f t="array" ref="R284">_xlfn.IFS(Product[[#This Row],[New Sales]]&gt;=2000,"A",Product[[#This Row],[New Sales]]&gt;=1000,"B",Product[[#This Row],[New Sales]]&gt;=500,"C",Product[[#This Row],[New Sales]]&gt;=100,"D",Product[[#This Row],[New Sales]]&lt;100,"E")</f>
        <v>B</v>
      </c>
      <c r="S284" s="12"/>
    </row>
    <row r="285" spans="1:19">
      <c r="A285" s="12">
        <v>283</v>
      </c>
      <c r="B285" s="12" t="s">
        <v>84</v>
      </c>
      <c r="C285" s="12" t="s">
        <v>68</v>
      </c>
      <c r="D285" s="12" t="s">
        <v>78</v>
      </c>
      <c r="E285" s="12" t="s">
        <v>79</v>
      </c>
      <c r="F285" s="12" t="s">
        <v>80</v>
      </c>
      <c r="G285" s="12" t="s">
        <v>72</v>
      </c>
      <c r="H285" s="12" t="str">
        <f>VLOOKUP(Product[[#This Row],[Category]],Code!$C$2:$D$5,2,0)</f>
        <v>F-101</v>
      </c>
      <c r="I285" s="12" t="s">
        <v>87</v>
      </c>
      <c r="J285" s="12" t="s">
        <v>461</v>
      </c>
      <c r="K285" s="12">
        <v>1038.8399999999999</v>
      </c>
      <c r="L285" s="12">
        <f>$K$1*Product[[#This Row],[Quantity]]</f>
        <v>750</v>
      </c>
      <c r="M285" s="12">
        <f>Product[[#This Row],[Sales]]/Product[[#This Row],[Quantity]]</f>
        <v>207.76799999999997</v>
      </c>
      <c r="N285" s="12">
        <v>5</v>
      </c>
      <c r="O285" s="12">
        <v>0.2</v>
      </c>
      <c r="P285" s="13">
        <v>51.942000000000007</v>
      </c>
      <c r="Q285" s="13">
        <f>Product[[#This Row],[Profit]]-Product[[#This Row],[Discount]]</f>
        <v>51.742000000000004</v>
      </c>
      <c r="R285" s="12" t="str" cm="1">
        <f t="array" ref="R285">_xlfn.IFS(Product[[#This Row],[New Sales]]&gt;=2000,"A",Product[[#This Row],[New Sales]]&gt;=1000,"B",Product[[#This Row],[New Sales]]&gt;=500,"C",Product[[#This Row],[New Sales]]&gt;=100,"D",Product[[#This Row],[New Sales]]&lt;100,"E")</f>
        <v>C</v>
      </c>
      <c r="S285" s="12"/>
    </row>
    <row r="286" spans="1:19">
      <c r="A286" s="12">
        <v>284</v>
      </c>
      <c r="B286" s="12" t="s">
        <v>84</v>
      </c>
      <c r="C286" s="12" t="s">
        <v>68</v>
      </c>
      <c r="D286" s="12" t="s">
        <v>239</v>
      </c>
      <c r="E286" s="12" t="s">
        <v>240</v>
      </c>
      <c r="F286" s="12" t="s">
        <v>80</v>
      </c>
      <c r="G286" s="12" t="s">
        <v>81</v>
      </c>
      <c r="H286" s="12" t="str">
        <f>VLOOKUP(Product[[#This Row],[Category]],Code!$C$2:$D$5,2,0)</f>
        <v>O-102</v>
      </c>
      <c r="I286" s="12" t="s">
        <v>106</v>
      </c>
      <c r="J286" s="12" t="s">
        <v>148</v>
      </c>
      <c r="K286" s="12">
        <v>141.76</v>
      </c>
      <c r="L286" s="12">
        <f>$K$1*Product[[#This Row],[Quantity]]</f>
        <v>750</v>
      </c>
      <c r="M286" s="12">
        <f>Product[[#This Row],[Sales]]/Product[[#This Row],[Quantity]]</f>
        <v>28.351999999999997</v>
      </c>
      <c r="N286" s="12">
        <v>5</v>
      </c>
      <c r="O286" s="12">
        <v>0.2</v>
      </c>
      <c r="P286" s="13">
        <v>47.843999999999994</v>
      </c>
      <c r="Q286" s="13">
        <f>Product[[#This Row],[Profit]]-Product[[#This Row],[Discount]]</f>
        <v>47.643999999999991</v>
      </c>
      <c r="R286" s="12" t="str" cm="1">
        <f t="array" ref="R286">_xlfn.IFS(Product[[#This Row],[New Sales]]&gt;=2000,"A",Product[[#This Row],[New Sales]]&gt;=1000,"B",Product[[#This Row],[New Sales]]&gt;=500,"C",Product[[#This Row],[New Sales]]&gt;=100,"D",Product[[#This Row],[New Sales]]&lt;100,"E")</f>
        <v>C</v>
      </c>
      <c r="S286" s="12"/>
    </row>
    <row r="287" spans="1:19">
      <c r="A287" s="12">
        <v>285</v>
      </c>
      <c r="B287" s="12" t="s">
        <v>84</v>
      </c>
      <c r="C287" s="12" t="s">
        <v>68</v>
      </c>
      <c r="D287" s="12" t="s">
        <v>239</v>
      </c>
      <c r="E287" s="12" t="s">
        <v>240</v>
      </c>
      <c r="F287" s="12" t="s">
        <v>80</v>
      </c>
      <c r="G287" s="12" t="s">
        <v>95</v>
      </c>
      <c r="H287" s="12" t="str">
        <f>VLOOKUP(Product[[#This Row],[Category]],Code!$C$2:$D$5,2,0)</f>
        <v>T-103</v>
      </c>
      <c r="I287" s="12" t="s">
        <v>137</v>
      </c>
      <c r="J287" s="12" t="s">
        <v>462</v>
      </c>
      <c r="K287" s="12">
        <v>239.80000000000004</v>
      </c>
      <c r="L287" s="12">
        <f>$K$1*Product[[#This Row],[Quantity]]</f>
        <v>750</v>
      </c>
      <c r="M287" s="12">
        <f>Product[[#This Row],[Sales]]/Product[[#This Row],[Quantity]]</f>
        <v>47.960000000000008</v>
      </c>
      <c r="N287" s="12">
        <v>5</v>
      </c>
      <c r="O287" s="12">
        <v>0.2</v>
      </c>
      <c r="P287" s="13">
        <v>47.959999999999987</v>
      </c>
      <c r="Q287" s="13">
        <f>Product[[#This Row],[Profit]]-Product[[#This Row],[Discount]]</f>
        <v>47.759999999999984</v>
      </c>
      <c r="R287" s="12" t="str" cm="1">
        <f t="array" ref="R287">_xlfn.IFS(Product[[#This Row],[New Sales]]&gt;=2000,"A",Product[[#This Row],[New Sales]]&gt;=1000,"B",Product[[#This Row],[New Sales]]&gt;=500,"C",Product[[#This Row],[New Sales]]&gt;=100,"D",Product[[#This Row],[New Sales]]&lt;100,"E")</f>
        <v>C</v>
      </c>
      <c r="S287" s="12"/>
    </row>
    <row r="288" spans="1:19">
      <c r="A288" s="12">
        <v>286</v>
      </c>
      <c r="B288" s="12" t="s">
        <v>84</v>
      </c>
      <c r="C288" s="12" t="s">
        <v>68</v>
      </c>
      <c r="D288" s="12" t="s">
        <v>239</v>
      </c>
      <c r="E288" s="12" t="s">
        <v>240</v>
      </c>
      <c r="F288" s="12" t="s">
        <v>80</v>
      </c>
      <c r="G288" s="12" t="s">
        <v>81</v>
      </c>
      <c r="H288" s="12" t="str">
        <f>VLOOKUP(Product[[#This Row],[Category]],Code!$C$2:$D$5,2,0)</f>
        <v>O-102</v>
      </c>
      <c r="I288" s="12" t="s">
        <v>106</v>
      </c>
      <c r="J288" s="12" t="s">
        <v>463</v>
      </c>
      <c r="K288" s="12">
        <v>31.104000000000006</v>
      </c>
      <c r="L288" s="12">
        <f>$K$1*Product[[#This Row],[Quantity]]</f>
        <v>900</v>
      </c>
      <c r="M288" s="12">
        <f>Product[[#This Row],[Sales]]/Product[[#This Row],[Quantity]]</f>
        <v>5.1840000000000011</v>
      </c>
      <c r="N288" s="12">
        <v>6</v>
      </c>
      <c r="O288" s="12">
        <v>0.2</v>
      </c>
      <c r="P288" s="13">
        <v>10.8864</v>
      </c>
      <c r="Q288" s="13">
        <f>Product[[#This Row],[Profit]]-Product[[#This Row],[Discount]]</f>
        <v>10.686400000000001</v>
      </c>
      <c r="R288" s="12" t="str" cm="1">
        <f t="array" ref="R288">_xlfn.IFS(Product[[#This Row],[New Sales]]&gt;=2000,"A",Product[[#This Row],[New Sales]]&gt;=1000,"B",Product[[#This Row],[New Sales]]&gt;=500,"C",Product[[#This Row],[New Sales]]&gt;=100,"D",Product[[#This Row],[New Sales]]&lt;100,"E")</f>
        <v>C</v>
      </c>
      <c r="S288" s="12"/>
    </row>
    <row r="289" spans="1:19">
      <c r="A289" s="12">
        <v>287</v>
      </c>
      <c r="B289" s="12" t="s">
        <v>67</v>
      </c>
      <c r="C289" s="12" t="s">
        <v>77</v>
      </c>
      <c r="D289" s="12" t="s">
        <v>464</v>
      </c>
      <c r="E289" s="12" t="s">
        <v>86</v>
      </c>
      <c r="F289" s="12" t="s">
        <v>71</v>
      </c>
      <c r="G289" s="12" t="s">
        <v>81</v>
      </c>
      <c r="H289" s="12" t="str">
        <f>VLOOKUP(Product[[#This Row],[Category]],Code!$C$2:$D$5,2,0)</f>
        <v>O-102</v>
      </c>
      <c r="I289" s="12" t="s">
        <v>98</v>
      </c>
      <c r="J289" s="12" t="s">
        <v>465</v>
      </c>
      <c r="K289" s="12">
        <v>254.05800000000002</v>
      </c>
      <c r="L289" s="12">
        <f>$K$1*Product[[#This Row],[Quantity]]</f>
        <v>1050</v>
      </c>
      <c r="M289" s="12">
        <f>Product[[#This Row],[Sales]]/Product[[#This Row],[Quantity]]</f>
        <v>36.294000000000004</v>
      </c>
      <c r="N289" s="12">
        <v>7</v>
      </c>
      <c r="O289" s="12">
        <v>0.7</v>
      </c>
      <c r="P289" s="13">
        <v>-169.3719999999999</v>
      </c>
      <c r="Q289" s="13">
        <f>Product[[#This Row],[Profit]]-Product[[#This Row],[Discount]]</f>
        <v>-170.07199999999989</v>
      </c>
      <c r="R289" s="12" t="str" cm="1">
        <f t="array" ref="R289">_xlfn.IFS(Product[[#This Row],[New Sales]]&gt;=2000,"A",Product[[#This Row],[New Sales]]&gt;=1000,"B",Product[[#This Row],[New Sales]]&gt;=500,"C",Product[[#This Row],[New Sales]]&gt;=100,"D",Product[[#This Row],[New Sales]]&lt;100,"E")</f>
        <v>B</v>
      </c>
      <c r="S289" s="12"/>
    </row>
    <row r="290" spans="1:19">
      <c r="A290" s="12">
        <v>288</v>
      </c>
      <c r="B290" s="12" t="s">
        <v>67</v>
      </c>
      <c r="C290" s="12" t="s">
        <v>77</v>
      </c>
      <c r="D290" s="12" t="s">
        <v>464</v>
      </c>
      <c r="E290" s="12" t="s">
        <v>86</v>
      </c>
      <c r="F290" s="12" t="s">
        <v>71</v>
      </c>
      <c r="G290" s="12" t="s">
        <v>81</v>
      </c>
      <c r="H290" s="12" t="str">
        <f>VLOOKUP(Product[[#This Row],[Category]],Code!$C$2:$D$5,2,0)</f>
        <v>O-102</v>
      </c>
      <c r="I290" s="12" t="s">
        <v>100</v>
      </c>
      <c r="J290" s="12" t="s">
        <v>344</v>
      </c>
      <c r="K290" s="12">
        <v>194.52800000000002</v>
      </c>
      <c r="L290" s="12">
        <f>$K$1*Product[[#This Row],[Quantity]]</f>
        <v>300</v>
      </c>
      <c r="M290" s="12">
        <f>Product[[#This Row],[Sales]]/Product[[#This Row],[Quantity]]</f>
        <v>97.26400000000001</v>
      </c>
      <c r="N290" s="12">
        <v>2</v>
      </c>
      <c r="O290" s="12">
        <v>0.2</v>
      </c>
      <c r="P290" s="13">
        <v>24.315999999999974</v>
      </c>
      <c r="Q290" s="13">
        <f>Product[[#This Row],[Profit]]-Product[[#This Row],[Discount]]</f>
        <v>24.115999999999975</v>
      </c>
      <c r="R290" s="12" t="str" cm="1">
        <f t="array" ref="R290">_xlfn.IFS(Product[[#This Row],[New Sales]]&gt;=2000,"A",Product[[#This Row],[New Sales]]&gt;=1000,"B",Product[[#This Row],[New Sales]]&gt;=500,"C",Product[[#This Row],[New Sales]]&gt;=100,"D",Product[[#This Row],[New Sales]]&lt;100,"E")</f>
        <v>D</v>
      </c>
      <c r="S290" s="12"/>
    </row>
    <row r="291" spans="1:19">
      <c r="A291" s="12">
        <v>289</v>
      </c>
      <c r="B291" s="12" t="s">
        <v>67</v>
      </c>
      <c r="C291" s="12" t="s">
        <v>77</v>
      </c>
      <c r="D291" s="12" t="s">
        <v>464</v>
      </c>
      <c r="E291" s="12" t="s">
        <v>86</v>
      </c>
      <c r="F291" s="12" t="s">
        <v>71</v>
      </c>
      <c r="G291" s="12" t="s">
        <v>81</v>
      </c>
      <c r="H291" s="12" t="str">
        <f>VLOOKUP(Product[[#This Row],[Category]],Code!$C$2:$D$5,2,0)</f>
        <v>O-102</v>
      </c>
      <c r="I291" s="12" t="s">
        <v>297</v>
      </c>
      <c r="J291" s="12" t="s">
        <v>466</v>
      </c>
      <c r="K291" s="12">
        <v>961.48000000000013</v>
      </c>
      <c r="L291" s="12">
        <f>$K$1*Product[[#This Row],[Quantity]]</f>
        <v>750</v>
      </c>
      <c r="M291" s="12">
        <f>Product[[#This Row],[Sales]]/Product[[#This Row],[Quantity]]</f>
        <v>192.29600000000002</v>
      </c>
      <c r="N291" s="12">
        <v>5</v>
      </c>
      <c r="O291" s="12">
        <v>0.2</v>
      </c>
      <c r="P291" s="13">
        <v>-204.31449999999995</v>
      </c>
      <c r="Q291" s="13">
        <f>Product[[#This Row],[Profit]]-Product[[#This Row],[Discount]]</f>
        <v>-204.51449999999994</v>
      </c>
      <c r="R291" s="12" t="str" cm="1">
        <f t="array" ref="R291">_xlfn.IFS(Product[[#This Row],[New Sales]]&gt;=2000,"A",Product[[#This Row],[New Sales]]&gt;=1000,"B",Product[[#This Row],[New Sales]]&gt;=500,"C",Product[[#This Row],[New Sales]]&gt;=100,"D",Product[[#This Row],[New Sales]]&lt;100,"E")</f>
        <v>C</v>
      </c>
      <c r="S291" s="12"/>
    </row>
    <row r="292" spans="1:19">
      <c r="A292" s="12">
        <v>290</v>
      </c>
      <c r="B292" s="12" t="s">
        <v>67</v>
      </c>
      <c r="C292" s="12" t="s">
        <v>111</v>
      </c>
      <c r="D292" s="12" t="s">
        <v>266</v>
      </c>
      <c r="E292" s="12" t="s">
        <v>267</v>
      </c>
      <c r="F292" s="12" t="s">
        <v>133</v>
      </c>
      <c r="G292" s="12" t="s">
        <v>81</v>
      </c>
      <c r="H292" s="12" t="str">
        <f>VLOOKUP(Product[[#This Row],[Category]],Code!$C$2:$D$5,2,0)</f>
        <v>O-102</v>
      </c>
      <c r="I292" s="12" t="s">
        <v>182</v>
      </c>
      <c r="J292" s="12" t="s">
        <v>467</v>
      </c>
      <c r="K292" s="12">
        <v>19.096</v>
      </c>
      <c r="L292" s="12">
        <f>$K$1*Product[[#This Row],[Quantity]]</f>
        <v>1050</v>
      </c>
      <c r="M292" s="12">
        <f>Product[[#This Row],[Sales]]/Product[[#This Row],[Quantity]]</f>
        <v>2.7280000000000002</v>
      </c>
      <c r="N292" s="12">
        <v>7</v>
      </c>
      <c r="O292" s="12">
        <v>0.2</v>
      </c>
      <c r="P292" s="13">
        <v>6.6835999999999993</v>
      </c>
      <c r="Q292" s="13">
        <f>Product[[#This Row],[Profit]]-Product[[#This Row],[Discount]]</f>
        <v>6.4835999999999991</v>
      </c>
      <c r="R292" s="12" t="str" cm="1">
        <f t="array" ref="R292">_xlfn.IFS(Product[[#This Row],[New Sales]]&gt;=2000,"A",Product[[#This Row],[New Sales]]&gt;=1000,"B",Product[[#This Row],[New Sales]]&gt;=500,"C",Product[[#This Row],[New Sales]]&gt;=100,"D",Product[[#This Row],[New Sales]]&lt;100,"E")</f>
        <v>B</v>
      </c>
      <c r="S292" s="12"/>
    </row>
    <row r="293" spans="1:19">
      <c r="A293" s="12">
        <v>291</v>
      </c>
      <c r="B293" s="12" t="s">
        <v>67</v>
      </c>
      <c r="C293" s="12" t="s">
        <v>111</v>
      </c>
      <c r="D293" s="12" t="s">
        <v>266</v>
      </c>
      <c r="E293" s="12" t="s">
        <v>267</v>
      </c>
      <c r="F293" s="12" t="s">
        <v>133</v>
      </c>
      <c r="G293" s="12" t="s">
        <v>81</v>
      </c>
      <c r="H293" s="12" t="str">
        <f>VLOOKUP(Product[[#This Row],[Category]],Code!$C$2:$D$5,2,0)</f>
        <v>O-102</v>
      </c>
      <c r="I293" s="12" t="s">
        <v>82</v>
      </c>
      <c r="J293" s="12" t="s">
        <v>468</v>
      </c>
      <c r="K293" s="12">
        <v>18.496000000000002</v>
      </c>
      <c r="L293" s="12">
        <f>$K$1*Product[[#This Row],[Quantity]]</f>
        <v>1200</v>
      </c>
      <c r="M293" s="12">
        <f>Product[[#This Row],[Sales]]/Product[[#This Row],[Quantity]]</f>
        <v>2.3120000000000003</v>
      </c>
      <c r="N293" s="12">
        <v>8</v>
      </c>
      <c r="O293" s="12">
        <v>0.2</v>
      </c>
      <c r="P293" s="13">
        <v>6.2423999999999999</v>
      </c>
      <c r="Q293" s="13">
        <f>Product[[#This Row],[Profit]]-Product[[#This Row],[Discount]]</f>
        <v>6.0423999999999998</v>
      </c>
      <c r="R293" s="12" t="str" cm="1">
        <f t="array" ref="R293">_xlfn.IFS(Product[[#This Row],[New Sales]]&gt;=2000,"A",Product[[#This Row],[New Sales]]&gt;=1000,"B",Product[[#This Row],[New Sales]]&gt;=500,"C",Product[[#This Row],[New Sales]]&gt;=100,"D",Product[[#This Row],[New Sales]]&lt;100,"E")</f>
        <v>B</v>
      </c>
      <c r="S293" s="12"/>
    </row>
    <row r="294" spans="1:19">
      <c r="A294" s="12">
        <v>292</v>
      </c>
      <c r="B294" s="12" t="s">
        <v>67</v>
      </c>
      <c r="C294" s="12" t="s">
        <v>111</v>
      </c>
      <c r="D294" s="12" t="s">
        <v>266</v>
      </c>
      <c r="E294" s="12" t="s">
        <v>267</v>
      </c>
      <c r="F294" s="12" t="s">
        <v>133</v>
      </c>
      <c r="G294" s="12" t="s">
        <v>95</v>
      </c>
      <c r="H294" s="12" t="str">
        <f>VLOOKUP(Product[[#This Row],[Category]],Code!$C$2:$D$5,2,0)</f>
        <v>T-103</v>
      </c>
      <c r="I294" s="12" t="s">
        <v>137</v>
      </c>
      <c r="J294" s="12" t="s">
        <v>469</v>
      </c>
      <c r="K294" s="12">
        <v>255.98400000000004</v>
      </c>
      <c r="L294" s="12">
        <f>$K$1*Product[[#This Row],[Quantity]]</f>
        <v>300</v>
      </c>
      <c r="M294" s="12">
        <f>Product[[#This Row],[Sales]]/Product[[#This Row],[Quantity]]</f>
        <v>127.99200000000002</v>
      </c>
      <c r="N294" s="12">
        <v>2</v>
      </c>
      <c r="O294" s="12">
        <v>0.2</v>
      </c>
      <c r="P294" s="13">
        <v>54.396600000000007</v>
      </c>
      <c r="Q294" s="13">
        <f>Product[[#This Row],[Profit]]-Product[[#This Row],[Discount]]</f>
        <v>54.196600000000004</v>
      </c>
      <c r="R294" s="12" t="str" cm="1">
        <f t="array" ref="R294">_xlfn.IFS(Product[[#This Row],[New Sales]]&gt;=2000,"A",Product[[#This Row],[New Sales]]&gt;=1000,"B",Product[[#This Row],[New Sales]]&gt;=500,"C",Product[[#This Row],[New Sales]]&gt;=100,"D",Product[[#This Row],[New Sales]]&lt;100,"E")</f>
        <v>D</v>
      </c>
      <c r="S294" s="12"/>
    </row>
    <row r="295" spans="1:19">
      <c r="A295" s="12">
        <v>293</v>
      </c>
      <c r="B295" s="12" t="s">
        <v>67</v>
      </c>
      <c r="C295" s="12" t="s">
        <v>111</v>
      </c>
      <c r="D295" s="12" t="s">
        <v>266</v>
      </c>
      <c r="E295" s="12" t="s">
        <v>267</v>
      </c>
      <c r="F295" s="12" t="s">
        <v>133</v>
      </c>
      <c r="G295" s="12" t="s">
        <v>72</v>
      </c>
      <c r="H295" s="12" t="str">
        <f>VLOOKUP(Product[[#This Row],[Category]],Code!$C$2:$D$5,2,0)</f>
        <v>F-101</v>
      </c>
      <c r="I295" s="12" t="s">
        <v>73</v>
      </c>
      <c r="J295" s="12" t="s">
        <v>470</v>
      </c>
      <c r="K295" s="12">
        <v>86.97</v>
      </c>
      <c r="L295" s="12">
        <f>$K$1*Product[[#This Row],[Quantity]]</f>
        <v>450</v>
      </c>
      <c r="M295" s="12">
        <f>Product[[#This Row],[Sales]]/Product[[#This Row],[Quantity]]</f>
        <v>28.99</v>
      </c>
      <c r="N295" s="12">
        <v>3</v>
      </c>
      <c r="O295" s="12">
        <v>0.5</v>
      </c>
      <c r="P295" s="13">
        <v>-48.703199999999995</v>
      </c>
      <c r="Q295" s="13">
        <f>Product[[#This Row],[Profit]]-Product[[#This Row],[Discount]]</f>
        <v>-49.203199999999995</v>
      </c>
      <c r="R295" s="12" t="str" cm="1">
        <f t="array" ref="R295">_xlfn.IFS(Product[[#This Row],[New Sales]]&gt;=2000,"A",Product[[#This Row],[New Sales]]&gt;=1000,"B",Product[[#This Row],[New Sales]]&gt;=500,"C",Product[[#This Row],[New Sales]]&gt;=100,"D",Product[[#This Row],[New Sales]]&lt;100,"E")</f>
        <v>D</v>
      </c>
      <c r="S295" s="12"/>
    </row>
    <row r="296" spans="1:19">
      <c r="A296" s="12">
        <v>294</v>
      </c>
      <c r="B296" s="12" t="s">
        <v>149</v>
      </c>
      <c r="C296" s="12" t="s">
        <v>77</v>
      </c>
      <c r="D296" s="12" t="s">
        <v>471</v>
      </c>
      <c r="E296" s="12" t="s">
        <v>251</v>
      </c>
      <c r="F296" s="12" t="s">
        <v>80</v>
      </c>
      <c r="G296" s="12" t="s">
        <v>72</v>
      </c>
      <c r="H296" s="12" t="str">
        <f>VLOOKUP(Product[[#This Row],[Category]],Code!$C$2:$D$5,2,0)</f>
        <v>F-101</v>
      </c>
      <c r="I296" s="12" t="s">
        <v>91</v>
      </c>
      <c r="J296" s="12" t="s">
        <v>472</v>
      </c>
      <c r="K296" s="12">
        <v>300.416</v>
      </c>
      <c r="L296" s="12">
        <f>$K$1*Product[[#This Row],[Quantity]]</f>
        <v>1200</v>
      </c>
      <c r="M296" s="12">
        <f>Product[[#This Row],[Sales]]/Product[[#This Row],[Quantity]]</f>
        <v>37.552</v>
      </c>
      <c r="N296" s="12">
        <v>8</v>
      </c>
      <c r="O296" s="12">
        <v>0.2</v>
      </c>
      <c r="P296" s="13">
        <v>78.859200000000001</v>
      </c>
      <c r="Q296" s="13">
        <f>Product[[#This Row],[Profit]]-Product[[#This Row],[Discount]]</f>
        <v>78.659199999999998</v>
      </c>
      <c r="R296" s="12" t="str" cm="1">
        <f t="array" ref="R296">_xlfn.IFS(Product[[#This Row],[New Sales]]&gt;=2000,"A",Product[[#This Row],[New Sales]]&gt;=1000,"B",Product[[#This Row],[New Sales]]&gt;=500,"C",Product[[#This Row],[New Sales]]&gt;=100,"D",Product[[#This Row],[New Sales]]&lt;100,"E")</f>
        <v>B</v>
      </c>
      <c r="S296" s="12"/>
    </row>
    <row r="297" spans="1:19">
      <c r="A297" s="12">
        <v>295</v>
      </c>
      <c r="B297" s="12" t="s">
        <v>149</v>
      </c>
      <c r="C297" s="12" t="s">
        <v>77</v>
      </c>
      <c r="D297" s="12" t="s">
        <v>471</v>
      </c>
      <c r="E297" s="12" t="s">
        <v>251</v>
      </c>
      <c r="F297" s="12" t="s">
        <v>80</v>
      </c>
      <c r="G297" s="12" t="s">
        <v>72</v>
      </c>
      <c r="H297" s="12" t="str">
        <f>VLOOKUP(Product[[#This Row],[Category]],Code!$C$2:$D$5,2,0)</f>
        <v>F-101</v>
      </c>
      <c r="I297" s="12" t="s">
        <v>75</v>
      </c>
      <c r="J297" s="12" t="s">
        <v>473</v>
      </c>
      <c r="K297" s="12">
        <v>230.35200000000003</v>
      </c>
      <c r="L297" s="12">
        <f>$K$1*Product[[#This Row],[Quantity]]</f>
        <v>450</v>
      </c>
      <c r="M297" s="12">
        <f>Product[[#This Row],[Sales]]/Product[[#This Row],[Quantity]]</f>
        <v>76.784000000000006</v>
      </c>
      <c r="N297" s="12">
        <v>3</v>
      </c>
      <c r="O297" s="12">
        <v>0.2</v>
      </c>
      <c r="P297" s="13">
        <v>20.155800000000013</v>
      </c>
      <c r="Q297" s="13">
        <f>Product[[#This Row],[Profit]]-Product[[#This Row],[Discount]]</f>
        <v>19.955800000000014</v>
      </c>
      <c r="R297" s="12" t="str" cm="1">
        <f t="array" ref="R297">_xlfn.IFS(Product[[#This Row],[New Sales]]&gt;=2000,"A",Product[[#This Row],[New Sales]]&gt;=1000,"B",Product[[#This Row],[New Sales]]&gt;=500,"C",Product[[#This Row],[New Sales]]&gt;=100,"D",Product[[#This Row],[New Sales]]&lt;100,"E")</f>
        <v>D</v>
      </c>
      <c r="S297" s="12"/>
    </row>
    <row r="298" spans="1:19">
      <c r="A298" s="12">
        <v>296</v>
      </c>
      <c r="B298" s="12" t="s">
        <v>149</v>
      </c>
      <c r="C298" s="12" t="s">
        <v>77</v>
      </c>
      <c r="D298" s="12" t="s">
        <v>471</v>
      </c>
      <c r="E298" s="12" t="s">
        <v>251</v>
      </c>
      <c r="F298" s="12" t="s">
        <v>80</v>
      </c>
      <c r="G298" s="12" t="s">
        <v>72</v>
      </c>
      <c r="H298" s="12" t="str">
        <f>VLOOKUP(Product[[#This Row],[Category]],Code!$C$2:$D$5,2,0)</f>
        <v>F-101</v>
      </c>
      <c r="I298" s="12" t="s">
        <v>91</v>
      </c>
      <c r="J298" s="12" t="s">
        <v>474</v>
      </c>
      <c r="K298" s="12">
        <v>218.35200000000003</v>
      </c>
      <c r="L298" s="12">
        <f>$K$1*Product[[#This Row],[Quantity]]</f>
        <v>450</v>
      </c>
      <c r="M298" s="12">
        <f>Product[[#This Row],[Sales]]/Product[[#This Row],[Quantity]]</f>
        <v>72.784000000000006</v>
      </c>
      <c r="N298" s="12">
        <v>3</v>
      </c>
      <c r="O298" s="12">
        <v>0.2</v>
      </c>
      <c r="P298" s="13">
        <v>-24.564599999999999</v>
      </c>
      <c r="Q298" s="13">
        <f>Product[[#This Row],[Profit]]-Product[[#This Row],[Discount]]</f>
        <v>-24.764599999999998</v>
      </c>
      <c r="R298" s="12" t="str" cm="1">
        <f t="array" ref="R298">_xlfn.IFS(Product[[#This Row],[New Sales]]&gt;=2000,"A",Product[[#This Row],[New Sales]]&gt;=1000,"B",Product[[#This Row],[New Sales]]&gt;=500,"C",Product[[#This Row],[New Sales]]&gt;=100,"D",Product[[#This Row],[New Sales]]&lt;100,"E")</f>
        <v>D</v>
      </c>
      <c r="S298" s="12"/>
    </row>
    <row r="299" spans="1:19">
      <c r="A299" s="12">
        <v>297</v>
      </c>
      <c r="B299" s="12" t="s">
        <v>149</v>
      </c>
      <c r="C299" s="12" t="s">
        <v>77</v>
      </c>
      <c r="D299" s="12" t="s">
        <v>471</v>
      </c>
      <c r="E299" s="12" t="s">
        <v>251</v>
      </c>
      <c r="F299" s="12" t="s">
        <v>80</v>
      </c>
      <c r="G299" s="12" t="s">
        <v>81</v>
      </c>
      <c r="H299" s="12" t="str">
        <f>VLOOKUP(Product[[#This Row],[Category]],Code!$C$2:$D$5,2,0)</f>
        <v>O-102</v>
      </c>
      <c r="I299" s="12" t="s">
        <v>98</v>
      </c>
      <c r="J299" s="12" t="s">
        <v>475</v>
      </c>
      <c r="K299" s="12">
        <v>78.600000000000009</v>
      </c>
      <c r="L299" s="12">
        <f>$K$1*Product[[#This Row],[Quantity]]</f>
        <v>750</v>
      </c>
      <c r="M299" s="12">
        <f>Product[[#This Row],[Sales]]/Product[[#This Row],[Quantity]]</f>
        <v>15.720000000000002</v>
      </c>
      <c r="N299" s="12">
        <v>5</v>
      </c>
      <c r="O299" s="12">
        <v>0.7</v>
      </c>
      <c r="P299" s="13">
        <v>-62.88000000000001</v>
      </c>
      <c r="Q299" s="13">
        <f>Product[[#This Row],[Profit]]-Product[[#This Row],[Discount]]</f>
        <v>-63.580000000000013</v>
      </c>
      <c r="R299" s="12" t="str" cm="1">
        <f t="array" ref="R299">_xlfn.IFS(Product[[#This Row],[New Sales]]&gt;=2000,"A",Product[[#This Row],[New Sales]]&gt;=1000,"B",Product[[#This Row],[New Sales]]&gt;=500,"C",Product[[#This Row],[New Sales]]&gt;=100,"D",Product[[#This Row],[New Sales]]&lt;100,"E")</f>
        <v>C</v>
      </c>
      <c r="S299" s="12"/>
    </row>
    <row r="300" spans="1:19">
      <c r="A300" s="12">
        <v>298</v>
      </c>
      <c r="B300" s="12" t="s">
        <v>149</v>
      </c>
      <c r="C300" s="12" t="s">
        <v>77</v>
      </c>
      <c r="D300" s="12" t="s">
        <v>471</v>
      </c>
      <c r="E300" s="12" t="s">
        <v>251</v>
      </c>
      <c r="F300" s="12" t="s">
        <v>80</v>
      </c>
      <c r="G300" s="12" t="s">
        <v>81</v>
      </c>
      <c r="H300" s="12" t="str">
        <f>VLOOKUP(Product[[#This Row],[Category]],Code!$C$2:$D$5,2,0)</f>
        <v>O-102</v>
      </c>
      <c r="I300" s="12" t="s">
        <v>182</v>
      </c>
      <c r="J300" s="12" t="s">
        <v>476</v>
      </c>
      <c r="K300" s="12">
        <v>27.552000000000003</v>
      </c>
      <c r="L300" s="12">
        <f>$K$1*Product[[#This Row],[Quantity]]</f>
        <v>450</v>
      </c>
      <c r="M300" s="12">
        <f>Product[[#This Row],[Sales]]/Product[[#This Row],[Quantity]]</f>
        <v>9.1840000000000011</v>
      </c>
      <c r="N300" s="12">
        <v>3</v>
      </c>
      <c r="O300" s="12">
        <v>0.2</v>
      </c>
      <c r="P300" s="13">
        <v>9.2987999999999964</v>
      </c>
      <c r="Q300" s="13">
        <f>Product[[#This Row],[Profit]]-Product[[#This Row],[Discount]]</f>
        <v>9.0987999999999971</v>
      </c>
      <c r="R300" s="12" t="str" cm="1">
        <f t="array" ref="R300">_xlfn.IFS(Product[[#This Row],[New Sales]]&gt;=2000,"A",Product[[#This Row],[New Sales]]&gt;=1000,"B",Product[[#This Row],[New Sales]]&gt;=500,"C",Product[[#This Row],[New Sales]]&gt;=100,"D",Product[[#This Row],[New Sales]]&lt;100,"E")</f>
        <v>D</v>
      </c>
      <c r="S300" s="12"/>
    </row>
    <row r="301" spans="1:19">
      <c r="A301" s="12">
        <v>299</v>
      </c>
      <c r="B301" s="12" t="s">
        <v>84</v>
      </c>
      <c r="C301" s="12" t="s">
        <v>77</v>
      </c>
      <c r="D301" s="12" t="s">
        <v>477</v>
      </c>
      <c r="E301" s="12" t="s">
        <v>370</v>
      </c>
      <c r="F301" s="12" t="s">
        <v>133</v>
      </c>
      <c r="G301" s="12" t="s">
        <v>81</v>
      </c>
      <c r="H301" s="12" t="str">
        <f>VLOOKUP(Product[[#This Row],[Category]],Code!$C$2:$D$5,2,0)</f>
        <v>O-102</v>
      </c>
      <c r="I301" s="12" t="s">
        <v>106</v>
      </c>
      <c r="J301" s="12" t="s">
        <v>478</v>
      </c>
      <c r="K301" s="12">
        <v>32.400000000000006</v>
      </c>
      <c r="L301" s="12">
        <f>$K$1*Product[[#This Row],[Quantity]]</f>
        <v>750</v>
      </c>
      <c r="M301" s="12">
        <f>Product[[#This Row],[Sales]]/Product[[#This Row],[Quantity]]</f>
        <v>6.4800000000000013</v>
      </c>
      <c r="N301" s="12">
        <v>5</v>
      </c>
      <c r="O301" s="12">
        <v>0</v>
      </c>
      <c r="P301" s="13">
        <v>15.552000000000001</v>
      </c>
      <c r="Q301" s="13">
        <f>Product[[#This Row],[Profit]]-Product[[#This Row],[Discount]]</f>
        <v>15.552000000000001</v>
      </c>
      <c r="R301" s="12" t="str" cm="1">
        <f t="array" ref="R301">_xlfn.IFS(Product[[#This Row],[New Sales]]&gt;=2000,"A",Product[[#This Row],[New Sales]]&gt;=1000,"B",Product[[#This Row],[New Sales]]&gt;=500,"C",Product[[#This Row],[New Sales]]&gt;=100,"D",Product[[#This Row],[New Sales]]&lt;100,"E")</f>
        <v>C</v>
      </c>
      <c r="S301" s="12"/>
    </row>
    <row r="302" spans="1:19">
      <c r="A302" s="12">
        <v>300</v>
      </c>
      <c r="B302" s="12" t="s">
        <v>84</v>
      </c>
      <c r="C302" s="12" t="s">
        <v>77</v>
      </c>
      <c r="D302" s="12" t="s">
        <v>477</v>
      </c>
      <c r="E302" s="12" t="s">
        <v>370</v>
      </c>
      <c r="F302" s="12" t="s">
        <v>133</v>
      </c>
      <c r="G302" s="12" t="s">
        <v>81</v>
      </c>
      <c r="H302" s="12" t="str">
        <f>VLOOKUP(Product[[#This Row],[Category]],Code!$C$2:$D$5,2,0)</f>
        <v>O-102</v>
      </c>
      <c r="I302" s="12" t="s">
        <v>89</v>
      </c>
      <c r="J302" s="12" t="s">
        <v>479</v>
      </c>
      <c r="K302" s="12">
        <v>1082.48</v>
      </c>
      <c r="L302" s="12">
        <f>$K$1*Product[[#This Row],[Quantity]]</f>
        <v>1200</v>
      </c>
      <c r="M302" s="12">
        <f>Product[[#This Row],[Sales]]/Product[[#This Row],[Quantity]]</f>
        <v>135.31</v>
      </c>
      <c r="N302" s="12">
        <v>8</v>
      </c>
      <c r="O302" s="12">
        <v>0</v>
      </c>
      <c r="P302" s="13">
        <v>10.824800000000096</v>
      </c>
      <c r="Q302" s="13">
        <f>Product[[#This Row],[Profit]]-Product[[#This Row],[Discount]]</f>
        <v>10.824800000000096</v>
      </c>
      <c r="R302" s="12" t="str" cm="1">
        <f t="array" ref="R302">_xlfn.IFS(Product[[#This Row],[New Sales]]&gt;=2000,"A",Product[[#This Row],[New Sales]]&gt;=1000,"B",Product[[#This Row],[New Sales]]&gt;=500,"C",Product[[#This Row],[New Sales]]&gt;=100,"D",Product[[#This Row],[New Sales]]&lt;100,"E")</f>
        <v>B</v>
      </c>
      <c r="S302" s="12"/>
    </row>
    <row r="303" spans="1:19">
      <c r="A303" s="12">
        <v>301</v>
      </c>
      <c r="B303" s="12" t="s">
        <v>84</v>
      </c>
      <c r="C303" s="12" t="s">
        <v>77</v>
      </c>
      <c r="D303" s="12" t="s">
        <v>477</v>
      </c>
      <c r="E303" s="12" t="s">
        <v>370</v>
      </c>
      <c r="F303" s="12" t="s">
        <v>133</v>
      </c>
      <c r="G303" s="12" t="s">
        <v>81</v>
      </c>
      <c r="H303" s="12" t="str">
        <f>VLOOKUP(Product[[#This Row],[Category]],Code!$C$2:$D$5,2,0)</f>
        <v>O-102</v>
      </c>
      <c r="I303" s="12" t="s">
        <v>106</v>
      </c>
      <c r="J303" s="12" t="s">
        <v>480</v>
      </c>
      <c r="K303" s="12">
        <v>56.91</v>
      </c>
      <c r="L303" s="12">
        <f>$K$1*Product[[#This Row],[Quantity]]</f>
        <v>450</v>
      </c>
      <c r="M303" s="12">
        <f>Product[[#This Row],[Sales]]/Product[[#This Row],[Quantity]]</f>
        <v>18.97</v>
      </c>
      <c r="N303" s="12">
        <v>3</v>
      </c>
      <c r="O303" s="12">
        <v>0</v>
      </c>
      <c r="P303" s="13">
        <v>27.316799999999997</v>
      </c>
      <c r="Q303" s="13">
        <f>Product[[#This Row],[Profit]]-Product[[#This Row],[Discount]]</f>
        <v>27.316799999999997</v>
      </c>
      <c r="R303" s="12" t="str" cm="1">
        <f t="array" ref="R303">_xlfn.IFS(Product[[#This Row],[New Sales]]&gt;=2000,"A",Product[[#This Row],[New Sales]]&gt;=1000,"B",Product[[#This Row],[New Sales]]&gt;=500,"C",Product[[#This Row],[New Sales]]&gt;=100,"D",Product[[#This Row],[New Sales]]&lt;100,"E")</f>
        <v>D</v>
      </c>
      <c r="S303" s="12"/>
    </row>
    <row r="304" spans="1:19">
      <c r="A304" s="12">
        <v>302</v>
      </c>
      <c r="B304" s="12" t="s">
        <v>84</v>
      </c>
      <c r="C304" s="12" t="s">
        <v>77</v>
      </c>
      <c r="D304" s="12" t="s">
        <v>477</v>
      </c>
      <c r="E304" s="12" t="s">
        <v>370</v>
      </c>
      <c r="F304" s="12" t="s">
        <v>133</v>
      </c>
      <c r="G304" s="12" t="s">
        <v>72</v>
      </c>
      <c r="H304" s="12" t="str">
        <f>VLOOKUP(Product[[#This Row],[Category]],Code!$C$2:$D$5,2,0)</f>
        <v>F-101</v>
      </c>
      <c r="I304" s="12" t="s">
        <v>91</v>
      </c>
      <c r="J304" s="12" t="s">
        <v>481</v>
      </c>
      <c r="K304" s="12">
        <v>77.599999999999994</v>
      </c>
      <c r="L304" s="12">
        <f>$K$1*Product[[#This Row],[Quantity]]</f>
        <v>600</v>
      </c>
      <c r="M304" s="12">
        <f>Product[[#This Row],[Sales]]/Product[[#This Row],[Quantity]]</f>
        <v>19.399999999999999</v>
      </c>
      <c r="N304" s="12">
        <v>4</v>
      </c>
      <c r="O304" s="12">
        <v>0</v>
      </c>
      <c r="P304" s="13">
        <v>38.023999999999994</v>
      </c>
      <c r="Q304" s="13">
        <f>Product[[#This Row],[Profit]]-Product[[#This Row],[Discount]]</f>
        <v>38.023999999999994</v>
      </c>
      <c r="R304" s="12" t="str" cm="1">
        <f t="array" ref="R304">_xlfn.IFS(Product[[#This Row],[New Sales]]&gt;=2000,"A",Product[[#This Row],[New Sales]]&gt;=1000,"B",Product[[#This Row],[New Sales]]&gt;=500,"C",Product[[#This Row],[New Sales]]&gt;=100,"D",Product[[#This Row],[New Sales]]&lt;100,"E")</f>
        <v>C</v>
      </c>
      <c r="S304" s="12"/>
    </row>
    <row r="305" spans="1:19">
      <c r="A305" s="12">
        <v>303</v>
      </c>
      <c r="B305" s="12" t="s">
        <v>84</v>
      </c>
      <c r="C305" s="12" t="s">
        <v>77</v>
      </c>
      <c r="D305" s="12" t="s">
        <v>477</v>
      </c>
      <c r="E305" s="12" t="s">
        <v>370</v>
      </c>
      <c r="F305" s="12" t="s">
        <v>133</v>
      </c>
      <c r="G305" s="12" t="s">
        <v>81</v>
      </c>
      <c r="H305" s="12" t="str">
        <f>VLOOKUP(Product[[#This Row],[Category]],Code!$C$2:$D$5,2,0)</f>
        <v>O-102</v>
      </c>
      <c r="I305" s="12" t="s">
        <v>98</v>
      </c>
      <c r="J305" s="12" t="s">
        <v>482</v>
      </c>
      <c r="K305" s="12">
        <v>14.28</v>
      </c>
      <c r="L305" s="12">
        <f>$K$1*Product[[#This Row],[Quantity]]</f>
        <v>150</v>
      </c>
      <c r="M305" s="12">
        <f>Product[[#This Row],[Sales]]/Product[[#This Row],[Quantity]]</f>
        <v>14.28</v>
      </c>
      <c r="N305" s="12">
        <v>1</v>
      </c>
      <c r="O305" s="12">
        <v>0</v>
      </c>
      <c r="P305" s="13">
        <v>6.5687999999999995</v>
      </c>
      <c r="Q305" s="13">
        <f>Product[[#This Row],[Profit]]-Product[[#This Row],[Discount]]</f>
        <v>6.5687999999999995</v>
      </c>
      <c r="R305" s="12" t="str" cm="1">
        <f t="array" ref="R305">_xlfn.IFS(Product[[#This Row],[New Sales]]&gt;=2000,"A",Product[[#This Row],[New Sales]]&gt;=1000,"B",Product[[#This Row],[New Sales]]&gt;=500,"C",Product[[#This Row],[New Sales]]&gt;=100,"D",Product[[#This Row],[New Sales]]&lt;100,"E")</f>
        <v>D</v>
      </c>
      <c r="S305" s="12"/>
    </row>
    <row r="306" spans="1:19">
      <c r="A306" s="12">
        <v>304</v>
      </c>
      <c r="B306" s="12" t="s">
        <v>84</v>
      </c>
      <c r="C306" s="12" t="s">
        <v>68</v>
      </c>
      <c r="D306" s="12" t="s">
        <v>196</v>
      </c>
      <c r="E306" s="12" t="s">
        <v>158</v>
      </c>
      <c r="F306" s="12" t="s">
        <v>114</v>
      </c>
      <c r="G306" s="12" t="s">
        <v>72</v>
      </c>
      <c r="H306" s="12" t="str">
        <f>VLOOKUP(Product[[#This Row],[Category]],Code!$C$2:$D$5,2,0)</f>
        <v>F-101</v>
      </c>
      <c r="I306" s="12" t="s">
        <v>87</v>
      </c>
      <c r="J306" s="12" t="s">
        <v>483</v>
      </c>
      <c r="K306" s="12">
        <v>219.07500000000002</v>
      </c>
      <c r="L306" s="12">
        <f>$K$1*Product[[#This Row],[Quantity]]</f>
        <v>450</v>
      </c>
      <c r="M306" s="12">
        <f>Product[[#This Row],[Sales]]/Product[[#This Row],[Quantity]]</f>
        <v>73.025000000000006</v>
      </c>
      <c r="N306" s="12">
        <v>3</v>
      </c>
      <c r="O306" s="12">
        <v>0.5</v>
      </c>
      <c r="P306" s="13">
        <v>-131.44500000000005</v>
      </c>
      <c r="Q306" s="13">
        <f>Product[[#This Row],[Profit]]-Product[[#This Row],[Discount]]</f>
        <v>-131.94500000000005</v>
      </c>
      <c r="R306" s="12" t="str" cm="1">
        <f t="array" ref="R306">_xlfn.IFS(Product[[#This Row],[New Sales]]&gt;=2000,"A",Product[[#This Row],[New Sales]]&gt;=1000,"B",Product[[#This Row],[New Sales]]&gt;=500,"C",Product[[#This Row],[New Sales]]&gt;=100,"D",Product[[#This Row],[New Sales]]&lt;100,"E")</f>
        <v>D</v>
      </c>
      <c r="S306" s="12"/>
    </row>
    <row r="307" spans="1:19">
      <c r="A307" s="12">
        <v>305</v>
      </c>
      <c r="B307" s="12" t="s">
        <v>67</v>
      </c>
      <c r="C307" s="12" t="s">
        <v>77</v>
      </c>
      <c r="D307" s="12" t="s">
        <v>180</v>
      </c>
      <c r="E307" s="12" t="s">
        <v>181</v>
      </c>
      <c r="F307" s="12" t="s">
        <v>133</v>
      </c>
      <c r="G307" s="12" t="s">
        <v>72</v>
      </c>
      <c r="H307" s="12" t="str">
        <f>VLOOKUP(Product[[#This Row],[Category]],Code!$C$2:$D$5,2,0)</f>
        <v>F-101</v>
      </c>
      <c r="I307" s="12" t="s">
        <v>91</v>
      </c>
      <c r="J307" s="12" t="s">
        <v>484</v>
      </c>
      <c r="K307" s="12">
        <v>26.8</v>
      </c>
      <c r="L307" s="12">
        <f>$K$1*Product[[#This Row],[Quantity]]</f>
        <v>300</v>
      </c>
      <c r="M307" s="12">
        <f>Product[[#This Row],[Sales]]/Product[[#This Row],[Quantity]]</f>
        <v>13.4</v>
      </c>
      <c r="N307" s="12">
        <v>2</v>
      </c>
      <c r="O307" s="12">
        <v>0</v>
      </c>
      <c r="P307" s="13">
        <v>12.863999999999999</v>
      </c>
      <c r="Q307" s="13">
        <f>Product[[#This Row],[Profit]]-Product[[#This Row],[Discount]]</f>
        <v>12.863999999999999</v>
      </c>
      <c r="R307" s="12" t="str" cm="1">
        <f t="array" ref="R307">_xlfn.IFS(Product[[#This Row],[New Sales]]&gt;=2000,"A",Product[[#This Row],[New Sales]]&gt;=1000,"B",Product[[#This Row],[New Sales]]&gt;=500,"C",Product[[#This Row],[New Sales]]&gt;=100,"D",Product[[#This Row],[New Sales]]&lt;100,"E")</f>
        <v>D</v>
      </c>
      <c r="S307" s="12"/>
    </row>
    <row r="308" spans="1:19">
      <c r="A308" s="12">
        <v>306</v>
      </c>
      <c r="B308" s="12" t="s">
        <v>84</v>
      </c>
      <c r="C308" s="12" t="s">
        <v>77</v>
      </c>
      <c r="D308" s="12" t="s">
        <v>485</v>
      </c>
      <c r="E308" s="12" t="s">
        <v>168</v>
      </c>
      <c r="F308" s="12" t="s">
        <v>114</v>
      </c>
      <c r="G308" s="12" t="s">
        <v>81</v>
      </c>
      <c r="H308" s="12" t="str">
        <f>VLOOKUP(Product[[#This Row],[Category]],Code!$C$2:$D$5,2,0)</f>
        <v>O-102</v>
      </c>
      <c r="I308" s="12" t="s">
        <v>93</v>
      </c>
      <c r="J308" s="12" t="s">
        <v>486</v>
      </c>
      <c r="K308" s="12">
        <v>9.84</v>
      </c>
      <c r="L308" s="12">
        <f>$K$1*Product[[#This Row],[Quantity]]</f>
        <v>450</v>
      </c>
      <c r="M308" s="12">
        <f>Product[[#This Row],[Sales]]/Product[[#This Row],[Quantity]]</f>
        <v>3.28</v>
      </c>
      <c r="N308" s="12">
        <v>3</v>
      </c>
      <c r="O308" s="12">
        <v>0</v>
      </c>
      <c r="P308" s="13">
        <v>2.8535999999999988</v>
      </c>
      <c r="Q308" s="13">
        <f>Product[[#This Row],[Profit]]-Product[[#This Row],[Discount]]</f>
        <v>2.8535999999999988</v>
      </c>
      <c r="R308" s="12" t="str" cm="1">
        <f t="array" ref="R308">_xlfn.IFS(Product[[#This Row],[New Sales]]&gt;=2000,"A",Product[[#This Row],[New Sales]]&gt;=1000,"B",Product[[#This Row],[New Sales]]&gt;=500,"C",Product[[#This Row],[New Sales]]&gt;=100,"D",Product[[#This Row],[New Sales]]&lt;100,"E")</f>
        <v>D</v>
      </c>
      <c r="S308" s="12"/>
    </row>
    <row r="309" spans="1:19">
      <c r="A309" s="12">
        <v>307</v>
      </c>
      <c r="B309" s="12" t="s">
        <v>84</v>
      </c>
      <c r="C309" s="12" t="s">
        <v>111</v>
      </c>
      <c r="D309" s="12" t="s">
        <v>487</v>
      </c>
      <c r="E309" s="12" t="s">
        <v>370</v>
      </c>
      <c r="F309" s="12" t="s">
        <v>133</v>
      </c>
      <c r="G309" s="12" t="s">
        <v>81</v>
      </c>
      <c r="H309" s="12" t="str">
        <f>VLOOKUP(Product[[#This Row],[Category]],Code!$C$2:$D$5,2,0)</f>
        <v>O-102</v>
      </c>
      <c r="I309" s="12" t="s">
        <v>98</v>
      </c>
      <c r="J309" s="12" t="s">
        <v>488</v>
      </c>
      <c r="K309" s="12">
        <v>45.480000000000004</v>
      </c>
      <c r="L309" s="12">
        <f>$K$1*Product[[#This Row],[Quantity]]</f>
        <v>450</v>
      </c>
      <c r="M309" s="12">
        <f>Product[[#This Row],[Sales]]/Product[[#This Row],[Quantity]]</f>
        <v>15.160000000000002</v>
      </c>
      <c r="N309" s="12">
        <v>3</v>
      </c>
      <c r="O309" s="12">
        <v>0</v>
      </c>
      <c r="P309" s="13">
        <v>20.9208</v>
      </c>
      <c r="Q309" s="13">
        <f>Product[[#This Row],[Profit]]-Product[[#This Row],[Discount]]</f>
        <v>20.9208</v>
      </c>
      <c r="R309" s="12" t="str" cm="1">
        <f t="array" ref="R309">_xlfn.IFS(Product[[#This Row],[New Sales]]&gt;=2000,"A",Product[[#This Row],[New Sales]]&gt;=1000,"B",Product[[#This Row],[New Sales]]&gt;=500,"C",Product[[#This Row],[New Sales]]&gt;=100,"D",Product[[#This Row],[New Sales]]&lt;100,"E")</f>
        <v>D</v>
      </c>
      <c r="S309" s="12"/>
    </row>
    <row r="310" spans="1:19">
      <c r="A310" s="12">
        <v>308</v>
      </c>
      <c r="B310" s="12" t="s">
        <v>84</v>
      </c>
      <c r="C310" s="12" t="s">
        <v>111</v>
      </c>
      <c r="D310" s="12" t="s">
        <v>487</v>
      </c>
      <c r="E310" s="12" t="s">
        <v>370</v>
      </c>
      <c r="F310" s="12" t="s">
        <v>133</v>
      </c>
      <c r="G310" s="12" t="s">
        <v>81</v>
      </c>
      <c r="H310" s="12" t="str">
        <f>VLOOKUP(Product[[#This Row],[Category]],Code!$C$2:$D$5,2,0)</f>
        <v>O-102</v>
      </c>
      <c r="I310" s="12" t="s">
        <v>93</v>
      </c>
      <c r="J310" s="12" t="s">
        <v>489</v>
      </c>
      <c r="K310" s="12">
        <v>289.20000000000005</v>
      </c>
      <c r="L310" s="12">
        <f>$K$1*Product[[#This Row],[Quantity]]</f>
        <v>900</v>
      </c>
      <c r="M310" s="12">
        <f>Product[[#This Row],[Sales]]/Product[[#This Row],[Quantity]]</f>
        <v>48.20000000000001</v>
      </c>
      <c r="N310" s="12">
        <v>6</v>
      </c>
      <c r="O310" s="12">
        <v>0</v>
      </c>
      <c r="P310" s="13">
        <v>83.867999999999967</v>
      </c>
      <c r="Q310" s="13">
        <f>Product[[#This Row],[Profit]]-Product[[#This Row],[Discount]]</f>
        <v>83.867999999999967</v>
      </c>
      <c r="R310" s="12" t="str" cm="1">
        <f t="array" ref="R310">_xlfn.IFS(Product[[#This Row],[New Sales]]&gt;=2000,"A",Product[[#This Row],[New Sales]]&gt;=1000,"B",Product[[#This Row],[New Sales]]&gt;=500,"C",Product[[#This Row],[New Sales]]&gt;=100,"D",Product[[#This Row],[New Sales]]&lt;100,"E")</f>
        <v>C</v>
      </c>
      <c r="S310" s="12"/>
    </row>
    <row r="311" spans="1:19">
      <c r="A311" s="12">
        <v>309</v>
      </c>
      <c r="B311" s="12" t="s">
        <v>149</v>
      </c>
      <c r="C311" s="12" t="s">
        <v>68</v>
      </c>
      <c r="D311" s="12" t="s">
        <v>490</v>
      </c>
      <c r="E311" s="12" t="s">
        <v>203</v>
      </c>
      <c r="F311" s="12" t="s">
        <v>71</v>
      </c>
      <c r="G311" s="12" t="s">
        <v>81</v>
      </c>
      <c r="H311" s="12" t="str">
        <f>VLOOKUP(Product[[#This Row],[Category]],Code!$C$2:$D$5,2,0)</f>
        <v>O-102</v>
      </c>
      <c r="I311" s="12" t="s">
        <v>93</v>
      </c>
      <c r="J311" s="12" t="s">
        <v>491</v>
      </c>
      <c r="K311" s="12">
        <v>4.8899999999999997</v>
      </c>
      <c r="L311" s="12">
        <f>$K$1*Product[[#This Row],[Quantity]]</f>
        <v>150</v>
      </c>
      <c r="M311" s="12">
        <f>Product[[#This Row],[Sales]]/Product[[#This Row],[Quantity]]</f>
        <v>4.8899999999999997</v>
      </c>
      <c r="N311" s="12">
        <v>1</v>
      </c>
      <c r="O311" s="12">
        <v>0</v>
      </c>
      <c r="P311" s="13">
        <v>2.0049000000000001</v>
      </c>
      <c r="Q311" s="13">
        <f>Product[[#This Row],[Profit]]-Product[[#This Row],[Discount]]</f>
        <v>2.0049000000000001</v>
      </c>
      <c r="R311" s="12" t="str" cm="1">
        <f t="array" ref="R311">_xlfn.IFS(Product[[#This Row],[New Sales]]&gt;=2000,"A",Product[[#This Row],[New Sales]]&gt;=1000,"B",Product[[#This Row],[New Sales]]&gt;=500,"C",Product[[#This Row],[New Sales]]&gt;=100,"D",Product[[#This Row],[New Sales]]&lt;100,"E")</f>
        <v>D</v>
      </c>
      <c r="S311" s="12"/>
    </row>
    <row r="312" spans="1:19">
      <c r="A312" s="12">
        <v>310</v>
      </c>
      <c r="B312" s="12" t="s">
        <v>67</v>
      </c>
      <c r="C312" s="12" t="s">
        <v>77</v>
      </c>
      <c r="D312" s="12" t="s">
        <v>492</v>
      </c>
      <c r="E312" s="12" t="s">
        <v>251</v>
      </c>
      <c r="F312" s="12" t="s">
        <v>80</v>
      </c>
      <c r="G312" s="12" t="s">
        <v>72</v>
      </c>
      <c r="H312" s="12" t="str">
        <f>VLOOKUP(Product[[#This Row],[Category]],Code!$C$2:$D$5,2,0)</f>
        <v>F-101</v>
      </c>
      <c r="I312" s="12" t="s">
        <v>91</v>
      </c>
      <c r="J312" s="12" t="s">
        <v>493</v>
      </c>
      <c r="K312" s="12">
        <v>15.136000000000003</v>
      </c>
      <c r="L312" s="12">
        <f>$K$1*Product[[#This Row],[Quantity]]</f>
        <v>600</v>
      </c>
      <c r="M312" s="12">
        <f>Product[[#This Row],[Sales]]/Product[[#This Row],[Quantity]]</f>
        <v>3.7840000000000007</v>
      </c>
      <c r="N312" s="12">
        <v>4</v>
      </c>
      <c r="O312" s="12">
        <v>0.2</v>
      </c>
      <c r="P312" s="13">
        <v>3.5948000000000011</v>
      </c>
      <c r="Q312" s="13">
        <f>Product[[#This Row],[Profit]]-Product[[#This Row],[Discount]]</f>
        <v>3.3948000000000009</v>
      </c>
      <c r="R312" s="12" t="str" cm="1">
        <f t="array" ref="R312">_xlfn.IFS(Product[[#This Row],[New Sales]]&gt;=2000,"A",Product[[#This Row],[New Sales]]&gt;=1000,"B",Product[[#This Row],[New Sales]]&gt;=500,"C",Product[[#This Row],[New Sales]]&gt;=100,"D",Product[[#This Row],[New Sales]]&lt;100,"E")</f>
        <v>C</v>
      </c>
      <c r="S312" s="12"/>
    </row>
    <row r="313" spans="1:19">
      <c r="A313" s="12">
        <v>311</v>
      </c>
      <c r="B313" s="12" t="s">
        <v>67</v>
      </c>
      <c r="C313" s="12" t="s">
        <v>77</v>
      </c>
      <c r="D313" s="12" t="s">
        <v>492</v>
      </c>
      <c r="E313" s="12" t="s">
        <v>251</v>
      </c>
      <c r="F313" s="12" t="s">
        <v>80</v>
      </c>
      <c r="G313" s="12" t="s">
        <v>72</v>
      </c>
      <c r="H313" s="12" t="str">
        <f>VLOOKUP(Product[[#This Row],[Category]],Code!$C$2:$D$5,2,0)</f>
        <v>F-101</v>
      </c>
      <c r="I313" s="12" t="s">
        <v>75</v>
      </c>
      <c r="J313" s="12" t="s">
        <v>494</v>
      </c>
      <c r="K313" s="12">
        <v>466.76800000000003</v>
      </c>
      <c r="L313" s="12">
        <f>$K$1*Product[[#This Row],[Quantity]]</f>
        <v>300</v>
      </c>
      <c r="M313" s="12">
        <f>Product[[#This Row],[Sales]]/Product[[#This Row],[Quantity]]</f>
        <v>233.38400000000001</v>
      </c>
      <c r="N313" s="12">
        <v>2</v>
      </c>
      <c r="O313" s="12">
        <v>0.2</v>
      </c>
      <c r="P313" s="13">
        <v>52.511399999999981</v>
      </c>
      <c r="Q313" s="13">
        <f>Product[[#This Row],[Profit]]-Product[[#This Row],[Discount]]</f>
        <v>52.311399999999978</v>
      </c>
      <c r="R313" s="12" t="str" cm="1">
        <f t="array" ref="R313">_xlfn.IFS(Product[[#This Row],[New Sales]]&gt;=2000,"A",Product[[#This Row],[New Sales]]&gt;=1000,"B",Product[[#This Row],[New Sales]]&gt;=500,"C",Product[[#This Row],[New Sales]]&gt;=100,"D",Product[[#This Row],[New Sales]]&lt;100,"E")</f>
        <v>D</v>
      </c>
      <c r="S313" s="12"/>
    </row>
    <row r="314" spans="1:19">
      <c r="A314" s="12">
        <v>312</v>
      </c>
      <c r="B314" s="12" t="s">
        <v>67</v>
      </c>
      <c r="C314" s="12" t="s">
        <v>77</v>
      </c>
      <c r="D314" s="12" t="s">
        <v>492</v>
      </c>
      <c r="E314" s="12" t="s">
        <v>251</v>
      </c>
      <c r="F314" s="12" t="s">
        <v>80</v>
      </c>
      <c r="G314" s="12" t="s">
        <v>72</v>
      </c>
      <c r="H314" s="12" t="str">
        <f>VLOOKUP(Product[[#This Row],[Category]],Code!$C$2:$D$5,2,0)</f>
        <v>F-101</v>
      </c>
      <c r="I314" s="12" t="s">
        <v>91</v>
      </c>
      <c r="J314" s="12" t="s">
        <v>495</v>
      </c>
      <c r="K314" s="12">
        <v>15.231999999999999</v>
      </c>
      <c r="L314" s="12">
        <f>$K$1*Product[[#This Row],[Quantity]]</f>
        <v>150</v>
      </c>
      <c r="M314" s="12">
        <f>Product[[#This Row],[Sales]]/Product[[#This Row],[Quantity]]</f>
        <v>15.231999999999999</v>
      </c>
      <c r="N314" s="12">
        <v>1</v>
      </c>
      <c r="O314" s="12">
        <v>0.2</v>
      </c>
      <c r="P314" s="13">
        <v>1.7135999999999978</v>
      </c>
      <c r="Q314" s="13">
        <f>Product[[#This Row],[Profit]]-Product[[#This Row],[Discount]]</f>
        <v>1.5135999999999978</v>
      </c>
      <c r="R314" s="12" t="str" cm="1">
        <f t="array" ref="R314">_xlfn.IFS(Product[[#This Row],[New Sales]]&gt;=2000,"A",Product[[#This Row],[New Sales]]&gt;=1000,"B",Product[[#This Row],[New Sales]]&gt;=500,"C",Product[[#This Row],[New Sales]]&gt;=100,"D",Product[[#This Row],[New Sales]]&lt;100,"E")</f>
        <v>D</v>
      </c>
      <c r="S314" s="12"/>
    </row>
    <row r="315" spans="1:19">
      <c r="A315" s="12">
        <v>313</v>
      </c>
      <c r="B315" s="12" t="s">
        <v>67</v>
      </c>
      <c r="C315" s="12" t="s">
        <v>77</v>
      </c>
      <c r="D315" s="12" t="s">
        <v>492</v>
      </c>
      <c r="E315" s="12" t="s">
        <v>251</v>
      </c>
      <c r="F315" s="12" t="s">
        <v>80</v>
      </c>
      <c r="G315" s="12" t="s">
        <v>81</v>
      </c>
      <c r="H315" s="12" t="str">
        <f>VLOOKUP(Product[[#This Row],[Category]],Code!$C$2:$D$5,2,0)</f>
        <v>O-102</v>
      </c>
      <c r="I315" s="12" t="s">
        <v>82</v>
      </c>
      <c r="J315" s="12" t="s">
        <v>496</v>
      </c>
      <c r="K315" s="12">
        <v>6.2640000000000002</v>
      </c>
      <c r="L315" s="12">
        <f>$K$1*Product[[#This Row],[Quantity]]</f>
        <v>450</v>
      </c>
      <c r="M315" s="12">
        <f>Product[[#This Row],[Sales]]/Product[[#This Row],[Quantity]]</f>
        <v>2.0880000000000001</v>
      </c>
      <c r="N315" s="12">
        <v>3</v>
      </c>
      <c r="O315" s="12">
        <v>0.2</v>
      </c>
      <c r="P315" s="13">
        <v>2.0358000000000001</v>
      </c>
      <c r="Q315" s="13">
        <f>Product[[#This Row],[Profit]]-Product[[#This Row],[Discount]]</f>
        <v>1.8358000000000001</v>
      </c>
      <c r="R315" s="12" t="str" cm="1">
        <f t="array" ref="R315">_xlfn.IFS(Product[[#This Row],[New Sales]]&gt;=2000,"A",Product[[#This Row],[New Sales]]&gt;=1000,"B",Product[[#This Row],[New Sales]]&gt;=500,"C",Product[[#This Row],[New Sales]]&gt;=100,"D",Product[[#This Row],[New Sales]]&lt;100,"E")</f>
        <v>D</v>
      </c>
      <c r="S315" s="12"/>
    </row>
    <row r="316" spans="1:19">
      <c r="A316" s="12">
        <v>314</v>
      </c>
      <c r="B316" s="12" t="s">
        <v>84</v>
      </c>
      <c r="C316" s="12" t="s">
        <v>77</v>
      </c>
      <c r="D316" s="12" t="s">
        <v>497</v>
      </c>
      <c r="E316" s="12" t="s">
        <v>370</v>
      </c>
      <c r="F316" s="12" t="s">
        <v>133</v>
      </c>
      <c r="G316" s="12" t="s">
        <v>72</v>
      </c>
      <c r="H316" s="12" t="str">
        <f>VLOOKUP(Product[[#This Row],[Category]],Code!$C$2:$D$5,2,0)</f>
        <v>F-101</v>
      </c>
      <c r="I316" s="12" t="s">
        <v>91</v>
      </c>
      <c r="J316" s="12" t="s">
        <v>498</v>
      </c>
      <c r="K316" s="12">
        <v>87.539999999999992</v>
      </c>
      <c r="L316" s="12">
        <f>$K$1*Product[[#This Row],[Quantity]]</f>
        <v>450</v>
      </c>
      <c r="M316" s="12">
        <f>Product[[#This Row],[Sales]]/Product[[#This Row],[Quantity]]</f>
        <v>29.179999999999996</v>
      </c>
      <c r="N316" s="12">
        <v>3</v>
      </c>
      <c r="O316" s="12">
        <v>0</v>
      </c>
      <c r="P316" s="13">
        <v>37.642200000000003</v>
      </c>
      <c r="Q316" s="13">
        <f>Product[[#This Row],[Profit]]-Product[[#This Row],[Discount]]</f>
        <v>37.642200000000003</v>
      </c>
      <c r="R316" s="12" t="str" cm="1">
        <f t="array" ref="R316">_xlfn.IFS(Product[[#This Row],[New Sales]]&gt;=2000,"A",Product[[#This Row],[New Sales]]&gt;=1000,"B",Product[[#This Row],[New Sales]]&gt;=500,"C",Product[[#This Row],[New Sales]]&gt;=100,"D",Product[[#This Row],[New Sales]]&lt;100,"E")</f>
        <v>D</v>
      </c>
      <c r="S316" s="12"/>
    </row>
    <row r="317" spans="1:19">
      <c r="A317" s="12">
        <v>315</v>
      </c>
      <c r="B317" s="12" t="s">
        <v>84</v>
      </c>
      <c r="C317" s="12" t="s">
        <v>77</v>
      </c>
      <c r="D317" s="12" t="s">
        <v>499</v>
      </c>
      <c r="E317" s="12" t="s">
        <v>86</v>
      </c>
      <c r="F317" s="12" t="s">
        <v>71</v>
      </c>
      <c r="G317" s="12" t="s">
        <v>95</v>
      </c>
      <c r="H317" s="12" t="str">
        <f>VLOOKUP(Product[[#This Row],[Category]],Code!$C$2:$D$5,2,0)</f>
        <v>T-103</v>
      </c>
      <c r="I317" s="12" t="s">
        <v>96</v>
      </c>
      <c r="J317" s="12" t="s">
        <v>500</v>
      </c>
      <c r="K317" s="12">
        <v>178.38400000000001</v>
      </c>
      <c r="L317" s="12">
        <f>$K$1*Product[[#This Row],[Quantity]]</f>
        <v>300</v>
      </c>
      <c r="M317" s="12">
        <f>Product[[#This Row],[Sales]]/Product[[#This Row],[Quantity]]</f>
        <v>89.192000000000007</v>
      </c>
      <c r="N317" s="12">
        <v>2</v>
      </c>
      <c r="O317" s="12">
        <v>0.2</v>
      </c>
      <c r="P317" s="13">
        <v>22.297999999999973</v>
      </c>
      <c r="Q317" s="13">
        <f>Product[[#This Row],[Profit]]-Product[[#This Row],[Discount]]</f>
        <v>22.097999999999974</v>
      </c>
      <c r="R317" s="12" t="str" cm="1">
        <f t="array" ref="R317">_xlfn.IFS(Product[[#This Row],[New Sales]]&gt;=2000,"A",Product[[#This Row],[New Sales]]&gt;=1000,"B",Product[[#This Row],[New Sales]]&gt;=500,"C",Product[[#This Row],[New Sales]]&gt;=100,"D",Product[[#This Row],[New Sales]]&lt;100,"E")</f>
        <v>D</v>
      </c>
      <c r="S317" s="12"/>
    </row>
    <row r="318" spans="1:19">
      <c r="A318" s="12">
        <v>316</v>
      </c>
      <c r="B318" s="12" t="s">
        <v>84</v>
      </c>
      <c r="C318" s="12" t="s">
        <v>77</v>
      </c>
      <c r="D318" s="12" t="s">
        <v>499</v>
      </c>
      <c r="E318" s="12" t="s">
        <v>86</v>
      </c>
      <c r="F318" s="12" t="s">
        <v>71</v>
      </c>
      <c r="G318" s="12" t="s">
        <v>81</v>
      </c>
      <c r="H318" s="12" t="str">
        <f>VLOOKUP(Product[[#This Row],[Category]],Code!$C$2:$D$5,2,0)</f>
        <v>O-102</v>
      </c>
      <c r="I318" s="12" t="s">
        <v>106</v>
      </c>
      <c r="J318" s="12" t="s">
        <v>501</v>
      </c>
      <c r="K318" s="12">
        <v>15.552000000000003</v>
      </c>
      <c r="L318" s="12">
        <f>$K$1*Product[[#This Row],[Quantity]]</f>
        <v>450</v>
      </c>
      <c r="M318" s="12">
        <f>Product[[#This Row],[Sales]]/Product[[#This Row],[Quantity]]</f>
        <v>5.1840000000000011</v>
      </c>
      <c r="N318" s="12">
        <v>3</v>
      </c>
      <c r="O318" s="12">
        <v>0.2</v>
      </c>
      <c r="P318" s="13">
        <v>5.4432</v>
      </c>
      <c r="Q318" s="13">
        <f>Product[[#This Row],[Profit]]-Product[[#This Row],[Discount]]</f>
        <v>5.2431999999999999</v>
      </c>
      <c r="R318" s="12" t="str" cm="1">
        <f t="array" ref="R318">_xlfn.IFS(Product[[#This Row],[New Sales]]&gt;=2000,"A",Product[[#This Row],[New Sales]]&gt;=1000,"B",Product[[#This Row],[New Sales]]&gt;=500,"C",Product[[#This Row],[New Sales]]&gt;=100,"D",Product[[#This Row],[New Sales]]&lt;100,"E")</f>
        <v>D</v>
      </c>
      <c r="S318" s="12"/>
    </row>
    <row r="319" spans="1:19">
      <c r="A319" s="12">
        <v>317</v>
      </c>
      <c r="B319" s="12" t="s">
        <v>149</v>
      </c>
      <c r="C319" s="12" t="s">
        <v>77</v>
      </c>
      <c r="D319" s="12" t="s">
        <v>131</v>
      </c>
      <c r="E319" s="12" t="s">
        <v>132</v>
      </c>
      <c r="F319" s="12" t="s">
        <v>133</v>
      </c>
      <c r="G319" s="12" t="s">
        <v>81</v>
      </c>
      <c r="H319" s="12" t="str">
        <f>VLOOKUP(Product[[#This Row],[Category]],Code!$C$2:$D$5,2,0)</f>
        <v>O-102</v>
      </c>
      <c r="I319" s="12" t="s">
        <v>93</v>
      </c>
      <c r="J319" s="12" t="s">
        <v>502</v>
      </c>
      <c r="K319" s="12">
        <v>99.13600000000001</v>
      </c>
      <c r="L319" s="12">
        <f>$K$1*Product[[#This Row],[Quantity]]</f>
        <v>600</v>
      </c>
      <c r="M319" s="12">
        <f>Product[[#This Row],[Sales]]/Product[[#This Row],[Quantity]]</f>
        <v>24.784000000000002</v>
      </c>
      <c r="N319" s="12">
        <v>4</v>
      </c>
      <c r="O319" s="12">
        <v>0.2</v>
      </c>
      <c r="P319" s="13">
        <v>8.674399999999995</v>
      </c>
      <c r="Q319" s="13">
        <f>Product[[#This Row],[Profit]]-Product[[#This Row],[Discount]]</f>
        <v>8.4743999999999957</v>
      </c>
      <c r="R319" s="12" t="str" cm="1">
        <f t="array" ref="R319">_xlfn.IFS(Product[[#This Row],[New Sales]]&gt;=2000,"A",Product[[#This Row],[New Sales]]&gt;=1000,"B",Product[[#This Row],[New Sales]]&gt;=500,"C",Product[[#This Row],[New Sales]]&gt;=100,"D",Product[[#This Row],[New Sales]]&lt;100,"E")</f>
        <v>C</v>
      </c>
      <c r="S319" s="12"/>
    </row>
    <row r="320" spans="1:19">
      <c r="A320" s="12">
        <v>318</v>
      </c>
      <c r="B320" s="12" t="s">
        <v>84</v>
      </c>
      <c r="C320" s="12" t="s">
        <v>111</v>
      </c>
      <c r="D320" s="12" t="s">
        <v>180</v>
      </c>
      <c r="E320" s="12" t="s">
        <v>181</v>
      </c>
      <c r="F320" s="12" t="s">
        <v>133</v>
      </c>
      <c r="G320" s="12" t="s">
        <v>72</v>
      </c>
      <c r="H320" s="12" t="str">
        <f>VLOOKUP(Product[[#This Row],[Category]],Code!$C$2:$D$5,2,0)</f>
        <v>F-101</v>
      </c>
      <c r="I320" s="12" t="s">
        <v>75</v>
      </c>
      <c r="J320" s="12" t="s">
        <v>503</v>
      </c>
      <c r="K320" s="12">
        <v>135.88200000000001</v>
      </c>
      <c r="L320" s="12">
        <f>$K$1*Product[[#This Row],[Quantity]]</f>
        <v>150</v>
      </c>
      <c r="M320" s="12">
        <f>Product[[#This Row],[Sales]]/Product[[#This Row],[Quantity]]</f>
        <v>135.88200000000001</v>
      </c>
      <c r="N320" s="12">
        <v>1</v>
      </c>
      <c r="O320" s="12">
        <v>0.1</v>
      </c>
      <c r="P320" s="13">
        <v>24.156800000000004</v>
      </c>
      <c r="Q320" s="13">
        <f>Product[[#This Row],[Profit]]-Product[[#This Row],[Discount]]</f>
        <v>24.056800000000003</v>
      </c>
      <c r="R320" s="12" t="str" cm="1">
        <f t="array" ref="R320">_xlfn.IFS(Product[[#This Row],[New Sales]]&gt;=2000,"A",Product[[#This Row],[New Sales]]&gt;=1000,"B",Product[[#This Row],[New Sales]]&gt;=500,"C",Product[[#This Row],[New Sales]]&gt;=100,"D",Product[[#This Row],[New Sales]]&lt;100,"E")</f>
        <v>D</v>
      </c>
      <c r="S320" s="12"/>
    </row>
    <row r="321" spans="1:19">
      <c r="A321" s="12">
        <v>319</v>
      </c>
      <c r="B321" s="12" t="s">
        <v>84</v>
      </c>
      <c r="C321" s="12" t="s">
        <v>111</v>
      </c>
      <c r="D321" s="12" t="s">
        <v>180</v>
      </c>
      <c r="E321" s="12" t="s">
        <v>181</v>
      </c>
      <c r="F321" s="12" t="s">
        <v>133</v>
      </c>
      <c r="G321" s="12" t="s">
        <v>95</v>
      </c>
      <c r="H321" s="12" t="str">
        <f>VLOOKUP(Product[[#This Row],[Category]],Code!$C$2:$D$5,2,0)</f>
        <v>T-103</v>
      </c>
      <c r="I321" s="12" t="s">
        <v>332</v>
      </c>
      <c r="J321" s="12" t="s">
        <v>504</v>
      </c>
      <c r="K321" s="12">
        <v>3991.98</v>
      </c>
      <c r="L321" s="12">
        <f>$K$1*Product[[#This Row],[Quantity]]</f>
        <v>300</v>
      </c>
      <c r="M321" s="12">
        <f>Product[[#This Row],[Sales]]/Product[[#This Row],[Quantity]]</f>
        <v>1995.99</v>
      </c>
      <c r="N321" s="12">
        <v>2</v>
      </c>
      <c r="O321" s="12">
        <v>0</v>
      </c>
      <c r="P321" s="13">
        <v>1995.99</v>
      </c>
      <c r="Q321" s="13">
        <f>Product[[#This Row],[Profit]]-Product[[#This Row],[Discount]]</f>
        <v>1995.99</v>
      </c>
      <c r="R321" s="12" t="str" cm="1">
        <f t="array" ref="R321">_xlfn.IFS(Product[[#This Row],[New Sales]]&gt;=2000,"A",Product[[#This Row],[New Sales]]&gt;=1000,"B",Product[[#This Row],[New Sales]]&gt;=500,"C",Product[[#This Row],[New Sales]]&gt;=100,"D",Product[[#This Row],[New Sales]]&lt;100,"E")</f>
        <v>D</v>
      </c>
      <c r="S321" s="12"/>
    </row>
    <row r="322" spans="1:19">
      <c r="A322" s="12">
        <v>320</v>
      </c>
      <c r="B322" s="12" t="s">
        <v>84</v>
      </c>
      <c r="C322" s="12" t="s">
        <v>111</v>
      </c>
      <c r="D322" s="12" t="s">
        <v>180</v>
      </c>
      <c r="E322" s="12" t="s">
        <v>181</v>
      </c>
      <c r="F322" s="12" t="s">
        <v>133</v>
      </c>
      <c r="G322" s="12" t="s">
        <v>95</v>
      </c>
      <c r="H322" s="12" t="str">
        <f>VLOOKUP(Product[[#This Row],[Category]],Code!$C$2:$D$5,2,0)</f>
        <v>T-103</v>
      </c>
      <c r="I322" s="12" t="s">
        <v>96</v>
      </c>
      <c r="J322" s="12" t="s">
        <v>159</v>
      </c>
      <c r="K322" s="12">
        <v>275.94</v>
      </c>
      <c r="L322" s="12">
        <f>$K$1*Product[[#This Row],[Quantity]]</f>
        <v>900</v>
      </c>
      <c r="M322" s="12">
        <f>Product[[#This Row],[Sales]]/Product[[#This Row],[Quantity]]</f>
        <v>45.99</v>
      </c>
      <c r="N322" s="12">
        <v>6</v>
      </c>
      <c r="O322" s="12">
        <v>0</v>
      </c>
      <c r="P322" s="13">
        <v>80.022599999999997</v>
      </c>
      <c r="Q322" s="13">
        <f>Product[[#This Row],[Profit]]-Product[[#This Row],[Discount]]</f>
        <v>80.022599999999997</v>
      </c>
      <c r="R322" s="12" t="str" cm="1">
        <f t="array" ref="R322">_xlfn.IFS(Product[[#This Row],[New Sales]]&gt;=2000,"A",Product[[#This Row],[New Sales]]&gt;=1000,"B",Product[[#This Row],[New Sales]]&gt;=500,"C",Product[[#This Row],[New Sales]]&gt;=100,"D",Product[[#This Row],[New Sales]]&lt;100,"E")</f>
        <v>C</v>
      </c>
      <c r="S322" s="12"/>
    </row>
    <row r="323" spans="1:19">
      <c r="A323" s="12">
        <v>321</v>
      </c>
      <c r="B323" s="12" t="s">
        <v>84</v>
      </c>
      <c r="C323" s="12" t="s">
        <v>111</v>
      </c>
      <c r="D323" s="12" t="s">
        <v>180</v>
      </c>
      <c r="E323" s="12" t="s">
        <v>181</v>
      </c>
      <c r="F323" s="12" t="s">
        <v>133</v>
      </c>
      <c r="G323" s="12" t="s">
        <v>95</v>
      </c>
      <c r="H323" s="12" t="str">
        <f>VLOOKUP(Product[[#This Row],[Category]],Code!$C$2:$D$5,2,0)</f>
        <v>T-103</v>
      </c>
      <c r="I323" s="12" t="s">
        <v>137</v>
      </c>
      <c r="J323" s="12" t="s">
        <v>505</v>
      </c>
      <c r="K323" s="12">
        <v>360</v>
      </c>
      <c r="L323" s="12">
        <f>$K$1*Product[[#This Row],[Quantity]]</f>
        <v>600</v>
      </c>
      <c r="M323" s="12">
        <f>Product[[#This Row],[Sales]]/Product[[#This Row],[Quantity]]</f>
        <v>90</v>
      </c>
      <c r="N323" s="12">
        <v>4</v>
      </c>
      <c r="O323" s="12">
        <v>0</v>
      </c>
      <c r="P323" s="13">
        <v>129.6</v>
      </c>
      <c r="Q323" s="13">
        <f>Product[[#This Row],[Profit]]-Product[[#This Row],[Discount]]</f>
        <v>129.6</v>
      </c>
      <c r="R323" s="12" t="str" cm="1">
        <f t="array" ref="R323">_xlfn.IFS(Product[[#This Row],[New Sales]]&gt;=2000,"A",Product[[#This Row],[New Sales]]&gt;=1000,"B",Product[[#This Row],[New Sales]]&gt;=500,"C",Product[[#This Row],[New Sales]]&gt;=100,"D",Product[[#This Row],[New Sales]]&lt;100,"E")</f>
        <v>C</v>
      </c>
      <c r="S323" s="12"/>
    </row>
    <row r="324" spans="1:19">
      <c r="A324" s="12">
        <v>322</v>
      </c>
      <c r="B324" s="12" t="s">
        <v>84</v>
      </c>
      <c r="C324" s="12" t="s">
        <v>111</v>
      </c>
      <c r="D324" s="12" t="s">
        <v>180</v>
      </c>
      <c r="E324" s="12" t="s">
        <v>181</v>
      </c>
      <c r="F324" s="12" t="s">
        <v>133</v>
      </c>
      <c r="G324" s="12" t="s">
        <v>81</v>
      </c>
      <c r="H324" s="12" t="str">
        <f>VLOOKUP(Product[[#This Row],[Category]],Code!$C$2:$D$5,2,0)</f>
        <v>O-102</v>
      </c>
      <c r="I324" s="12" t="s">
        <v>89</v>
      </c>
      <c r="J324" s="12" t="s">
        <v>285</v>
      </c>
      <c r="K324" s="12">
        <v>43.57</v>
      </c>
      <c r="L324" s="12">
        <f>$K$1*Product[[#This Row],[Quantity]]</f>
        <v>150</v>
      </c>
      <c r="M324" s="12">
        <f>Product[[#This Row],[Sales]]/Product[[#This Row],[Quantity]]</f>
        <v>43.57</v>
      </c>
      <c r="N324" s="12">
        <v>1</v>
      </c>
      <c r="O324" s="12">
        <v>0</v>
      </c>
      <c r="P324" s="13">
        <v>13.070999999999998</v>
      </c>
      <c r="Q324" s="13">
        <f>Product[[#This Row],[Profit]]-Product[[#This Row],[Discount]]</f>
        <v>13.070999999999998</v>
      </c>
      <c r="R324" s="12" t="str" cm="1">
        <f t="array" ref="R324">_xlfn.IFS(Product[[#This Row],[New Sales]]&gt;=2000,"A",Product[[#This Row],[New Sales]]&gt;=1000,"B",Product[[#This Row],[New Sales]]&gt;=500,"C",Product[[#This Row],[New Sales]]&gt;=100,"D",Product[[#This Row],[New Sales]]&lt;100,"E")</f>
        <v>D</v>
      </c>
      <c r="S324" s="12"/>
    </row>
    <row r="325" spans="1:19">
      <c r="A325" s="12">
        <v>323</v>
      </c>
      <c r="B325" s="12" t="s">
        <v>84</v>
      </c>
      <c r="C325" s="12" t="s">
        <v>77</v>
      </c>
      <c r="D325" s="12" t="s">
        <v>506</v>
      </c>
      <c r="E325" s="12" t="s">
        <v>79</v>
      </c>
      <c r="F325" s="12" t="s">
        <v>80</v>
      </c>
      <c r="G325" s="12" t="s">
        <v>81</v>
      </c>
      <c r="H325" s="12" t="str">
        <f>VLOOKUP(Product[[#This Row],[Category]],Code!$C$2:$D$5,2,0)</f>
        <v>O-102</v>
      </c>
      <c r="I325" s="12" t="s">
        <v>182</v>
      </c>
      <c r="J325" s="12" t="s">
        <v>507</v>
      </c>
      <c r="K325" s="12">
        <v>7.16</v>
      </c>
      <c r="L325" s="12">
        <f>$K$1*Product[[#This Row],[Quantity]]</f>
        <v>300</v>
      </c>
      <c r="M325" s="12">
        <f>Product[[#This Row],[Sales]]/Product[[#This Row],[Quantity]]</f>
        <v>3.58</v>
      </c>
      <c r="N325" s="12">
        <v>2</v>
      </c>
      <c r="O325" s="12">
        <v>0</v>
      </c>
      <c r="P325" s="13">
        <v>3.58</v>
      </c>
      <c r="Q325" s="13">
        <f>Product[[#This Row],[Profit]]-Product[[#This Row],[Discount]]</f>
        <v>3.58</v>
      </c>
      <c r="R325" s="12" t="str" cm="1">
        <f t="array" ref="R325">_xlfn.IFS(Product[[#This Row],[New Sales]]&gt;=2000,"A",Product[[#This Row],[New Sales]]&gt;=1000,"B",Product[[#This Row],[New Sales]]&gt;=500,"C",Product[[#This Row],[New Sales]]&gt;=100,"D",Product[[#This Row],[New Sales]]&lt;100,"E")</f>
        <v>D</v>
      </c>
      <c r="S325" s="12"/>
    </row>
    <row r="326" spans="1:19">
      <c r="A326" s="12">
        <v>324</v>
      </c>
      <c r="B326" s="12" t="s">
        <v>84</v>
      </c>
      <c r="C326" s="12" t="s">
        <v>77</v>
      </c>
      <c r="D326" s="12" t="s">
        <v>508</v>
      </c>
      <c r="E326" s="12" t="s">
        <v>79</v>
      </c>
      <c r="F326" s="12" t="s">
        <v>80</v>
      </c>
      <c r="G326" s="12" t="s">
        <v>81</v>
      </c>
      <c r="H326" s="12" t="str">
        <f>VLOOKUP(Product[[#This Row],[Category]],Code!$C$2:$D$5,2,0)</f>
        <v>O-102</v>
      </c>
      <c r="I326" s="12" t="s">
        <v>98</v>
      </c>
      <c r="J326" s="12" t="s">
        <v>475</v>
      </c>
      <c r="K326" s="12">
        <v>251.52</v>
      </c>
      <c r="L326" s="12">
        <f>$K$1*Product[[#This Row],[Quantity]]</f>
        <v>900</v>
      </c>
      <c r="M326" s="12">
        <f>Product[[#This Row],[Sales]]/Product[[#This Row],[Quantity]]</f>
        <v>41.92</v>
      </c>
      <c r="N326" s="12">
        <v>6</v>
      </c>
      <c r="O326" s="12">
        <v>0.2</v>
      </c>
      <c r="P326" s="13">
        <v>81.744</v>
      </c>
      <c r="Q326" s="13">
        <f>Product[[#This Row],[Profit]]-Product[[#This Row],[Discount]]</f>
        <v>81.543999999999997</v>
      </c>
      <c r="R326" s="12" t="str" cm="1">
        <f t="array" ref="R326">_xlfn.IFS(Product[[#This Row],[New Sales]]&gt;=2000,"A",Product[[#This Row],[New Sales]]&gt;=1000,"B",Product[[#This Row],[New Sales]]&gt;=500,"C",Product[[#This Row],[New Sales]]&gt;=100,"D",Product[[#This Row],[New Sales]]&lt;100,"E")</f>
        <v>C</v>
      </c>
      <c r="S326" s="12"/>
    </row>
    <row r="327" spans="1:19">
      <c r="A327" s="12">
        <v>325</v>
      </c>
      <c r="B327" s="12" t="s">
        <v>84</v>
      </c>
      <c r="C327" s="12" t="s">
        <v>77</v>
      </c>
      <c r="D327" s="12" t="s">
        <v>508</v>
      </c>
      <c r="E327" s="12" t="s">
        <v>79</v>
      </c>
      <c r="F327" s="12" t="s">
        <v>80</v>
      </c>
      <c r="G327" s="12" t="s">
        <v>95</v>
      </c>
      <c r="H327" s="12" t="str">
        <f>VLOOKUP(Product[[#This Row],[Category]],Code!$C$2:$D$5,2,0)</f>
        <v>T-103</v>
      </c>
      <c r="I327" s="12" t="s">
        <v>137</v>
      </c>
      <c r="J327" s="12" t="s">
        <v>509</v>
      </c>
      <c r="K327" s="12">
        <v>99.99</v>
      </c>
      <c r="L327" s="12">
        <f>$K$1*Product[[#This Row],[Quantity]]</f>
        <v>150</v>
      </c>
      <c r="M327" s="12">
        <f>Product[[#This Row],[Sales]]/Product[[#This Row],[Quantity]]</f>
        <v>99.99</v>
      </c>
      <c r="N327" s="12">
        <v>1</v>
      </c>
      <c r="O327" s="12">
        <v>0</v>
      </c>
      <c r="P327" s="13">
        <v>34.996499999999997</v>
      </c>
      <c r="Q327" s="13">
        <f>Product[[#This Row],[Profit]]-Product[[#This Row],[Discount]]</f>
        <v>34.996499999999997</v>
      </c>
      <c r="R327" s="12" t="str" cm="1">
        <f t="array" ref="R327">_xlfn.IFS(Product[[#This Row],[New Sales]]&gt;=2000,"A",Product[[#This Row],[New Sales]]&gt;=1000,"B",Product[[#This Row],[New Sales]]&gt;=500,"C",Product[[#This Row],[New Sales]]&gt;=100,"D",Product[[#This Row],[New Sales]]&lt;100,"E")</f>
        <v>D</v>
      </c>
      <c r="S327" s="12"/>
    </row>
    <row r="328" spans="1:19">
      <c r="A328" s="12">
        <v>326</v>
      </c>
      <c r="B328" s="12" t="s">
        <v>67</v>
      </c>
      <c r="C328" s="12" t="s">
        <v>77</v>
      </c>
      <c r="D328" s="12" t="s">
        <v>510</v>
      </c>
      <c r="E328" s="12" t="s">
        <v>209</v>
      </c>
      <c r="F328" s="12" t="s">
        <v>71</v>
      </c>
      <c r="G328" s="12" t="s">
        <v>72</v>
      </c>
      <c r="H328" s="12" t="str">
        <f>VLOOKUP(Product[[#This Row],[Category]],Code!$C$2:$D$5,2,0)</f>
        <v>F-101</v>
      </c>
      <c r="I328" s="12" t="s">
        <v>91</v>
      </c>
      <c r="J328" s="12" t="s">
        <v>511</v>
      </c>
      <c r="K328" s="12">
        <v>15.991999999999999</v>
      </c>
      <c r="L328" s="12">
        <f>$K$1*Product[[#This Row],[Quantity]]</f>
        <v>150</v>
      </c>
      <c r="M328" s="12">
        <f>Product[[#This Row],[Sales]]/Product[[#This Row],[Quantity]]</f>
        <v>15.991999999999999</v>
      </c>
      <c r="N328" s="12">
        <v>1</v>
      </c>
      <c r="O328" s="12">
        <v>0.2</v>
      </c>
      <c r="P328" s="13">
        <v>0.99949999999999894</v>
      </c>
      <c r="Q328" s="13">
        <f>Product[[#This Row],[Profit]]-Product[[#This Row],[Discount]]</f>
        <v>0.79949999999999899</v>
      </c>
      <c r="R328" s="12" t="str" cm="1">
        <f t="array" ref="R328">_xlfn.IFS(Product[[#This Row],[New Sales]]&gt;=2000,"A",Product[[#This Row],[New Sales]]&gt;=1000,"B",Product[[#This Row],[New Sales]]&gt;=500,"C",Product[[#This Row],[New Sales]]&gt;=100,"D",Product[[#This Row],[New Sales]]&lt;100,"E")</f>
        <v>D</v>
      </c>
      <c r="S328" s="12"/>
    </row>
    <row r="329" spans="1:19">
      <c r="A329" s="12">
        <v>327</v>
      </c>
      <c r="B329" s="12" t="s">
        <v>149</v>
      </c>
      <c r="C329" s="12" t="s">
        <v>68</v>
      </c>
      <c r="D329" s="12" t="s">
        <v>131</v>
      </c>
      <c r="E329" s="12" t="s">
        <v>132</v>
      </c>
      <c r="F329" s="12" t="s">
        <v>133</v>
      </c>
      <c r="G329" s="12" t="s">
        <v>95</v>
      </c>
      <c r="H329" s="12" t="str">
        <f>VLOOKUP(Product[[#This Row],[Category]],Code!$C$2:$D$5,2,0)</f>
        <v>T-103</v>
      </c>
      <c r="I329" s="12" t="s">
        <v>96</v>
      </c>
      <c r="J329" s="12" t="s">
        <v>512</v>
      </c>
      <c r="K329" s="12">
        <v>290.89800000000002</v>
      </c>
      <c r="L329" s="12">
        <f>$K$1*Product[[#This Row],[Quantity]]</f>
        <v>450</v>
      </c>
      <c r="M329" s="12">
        <f>Product[[#This Row],[Sales]]/Product[[#This Row],[Quantity]]</f>
        <v>96.966000000000008</v>
      </c>
      <c r="N329" s="12">
        <v>3</v>
      </c>
      <c r="O329" s="12">
        <v>0.4</v>
      </c>
      <c r="P329" s="13">
        <v>-67.876199999999997</v>
      </c>
      <c r="Q329" s="13">
        <f>Product[[#This Row],[Profit]]-Product[[#This Row],[Discount]]</f>
        <v>-68.276200000000003</v>
      </c>
      <c r="R329" s="12" t="str" cm="1">
        <f t="array" ref="R329">_xlfn.IFS(Product[[#This Row],[New Sales]]&gt;=2000,"A",Product[[#This Row],[New Sales]]&gt;=1000,"B",Product[[#This Row],[New Sales]]&gt;=500,"C",Product[[#This Row],[New Sales]]&gt;=100,"D",Product[[#This Row],[New Sales]]&lt;100,"E")</f>
        <v>D</v>
      </c>
      <c r="S329" s="12"/>
    </row>
    <row r="330" spans="1:19">
      <c r="A330" s="12">
        <v>328</v>
      </c>
      <c r="B330" s="12" t="s">
        <v>149</v>
      </c>
      <c r="C330" s="12" t="s">
        <v>68</v>
      </c>
      <c r="D330" s="12" t="s">
        <v>131</v>
      </c>
      <c r="E330" s="12" t="s">
        <v>132</v>
      </c>
      <c r="F330" s="12" t="s">
        <v>133</v>
      </c>
      <c r="G330" s="12" t="s">
        <v>81</v>
      </c>
      <c r="H330" s="12" t="str">
        <f>VLOOKUP(Product[[#This Row],[Category]],Code!$C$2:$D$5,2,0)</f>
        <v>O-102</v>
      </c>
      <c r="I330" s="12" t="s">
        <v>89</v>
      </c>
      <c r="J330" s="12" t="s">
        <v>513</v>
      </c>
      <c r="K330" s="12">
        <v>54.224000000000004</v>
      </c>
      <c r="L330" s="12">
        <f>$K$1*Product[[#This Row],[Quantity]]</f>
        <v>300</v>
      </c>
      <c r="M330" s="12">
        <f>Product[[#This Row],[Sales]]/Product[[#This Row],[Quantity]]</f>
        <v>27.112000000000002</v>
      </c>
      <c r="N330" s="12">
        <v>2</v>
      </c>
      <c r="O330" s="12">
        <v>0.2</v>
      </c>
      <c r="P330" s="13">
        <v>3.3889999999999993</v>
      </c>
      <c r="Q330" s="13">
        <f>Product[[#This Row],[Profit]]-Product[[#This Row],[Discount]]</f>
        <v>3.1889999999999992</v>
      </c>
      <c r="R330" s="12" t="str" cm="1">
        <f t="array" ref="R330">_xlfn.IFS(Product[[#This Row],[New Sales]]&gt;=2000,"A",Product[[#This Row],[New Sales]]&gt;=1000,"B",Product[[#This Row],[New Sales]]&gt;=500,"C",Product[[#This Row],[New Sales]]&gt;=100,"D",Product[[#This Row],[New Sales]]&lt;100,"E")</f>
        <v>D</v>
      </c>
      <c r="S330" s="12"/>
    </row>
    <row r="331" spans="1:19">
      <c r="A331" s="12">
        <v>329</v>
      </c>
      <c r="B331" s="12" t="s">
        <v>149</v>
      </c>
      <c r="C331" s="12" t="s">
        <v>68</v>
      </c>
      <c r="D331" s="12" t="s">
        <v>131</v>
      </c>
      <c r="E331" s="12" t="s">
        <v>132</v>
      </c>
      <c r="F331" s="12" t="s">
        <v>133</v>
      </c>
      <c r="G331" s="12" t="s">
        <v>72</v>
      </c>
      <c r="H331" s="12" t="str">
        <f>VLOOKUP(Product[[#This Row],[Category]],Code!$C$2:$D$5,2,0)</f>
        <v>F-101</v>
      </c>
      <c r="I331" s="12" t="s">
        <v>75</v>
      </c>
      <c r="J331" s="12" t="s">
        <v>514</v>
      </c>
      <c r="K331" s="12">
        <v>786.74400000000003</v>
      </c>
      <c r="L331" s="12">
        <f>$K$1*Product[[#This Row],[Quantity]]</f>
        <v>600</v>
      </c>
      <c r="M331" s="12">
        <f>Product[[#This Row],[Sales]]/Product[[#This Row],[Quantity]]</f>
        <v>196.68600000000001</v>
      </c>
      <c r="N331" s="12">
        <v>4</v>
      </c>
      <c r="O331" s="12">
        <v>0.3</v>
      </c>
      <c r="P331" s="13">
        <v>-258.50160000000011</v>
      </c>
      <c r="Q331" s="13">
        <f>Product[[#This Row],[Profit]]-Product[[#This Row],[Discount]]</f>
        <v>-258.80160000000012</v>
      </c>
      <c r="R331" s="12" t="str" cm="1">
        <f t="array" ref="R331">_xlfn.IFS(Product[[#This Row],[New Sales]]&gt;=2000,"A",Product[[#This Row],[New Sales]]&gt;=1000,"B",Product[[#This Row],[New Sales]]&gt;=500,"C",Product[[#This Row],[New Sales]]&gt;=100,"D",Product[[#This Row],[New Sales]]&lt;100,"E")</f>
        <v>C</v>
      </c>
      <c r="S331" s="12"/>
    </row>
    <row r="332" spans="1:19">
      <c r="A332" s="12">
        <v>330</v>
      </c>
      <c r="B332" s="12" t="s">
        <v>149</v>
      </c>
      <c r="C332" s="12" t="s">
        <v>68</v>
      </c>
      <c r="D332" s="12" t="s">
        <v>131</v>
      </c>
      <c r="E332" s="12" t="s">
        <v>132</v>
      </c>
      <c r="F332" s="12" t="s">
        <v>133</v>
      </c>
      <c r="G332" s="12" t="s">
        <v>81</v>
      </c>
      <c r="H332" s="12" t="str">
        <f>VLOOKUP(Product[[#This Row],[Category]],Code!$C$2:$D$5,2,0)</f>
        <v>O-102</v>
      </c>
      <c r="I332" s="12" t="s">
        <v>82</v>
      </c>
      <c r="J332" s="12" t="s">
        <v>515</v>
      </c>
      <c r="K332" s="12">
        <v>100.24000000000001</v>
      </c>
      <c r="L332" s="12">
        <f>$K$1*Product[[#This Row],[Quantity]]</f>
        <v>1500</v>
      </c>
      <c r="M332" s="12">
        <f>Product[[#This Row],[Sales]]/Product[[#This Row],[Quantity]]</f>
        <v>10.024000000000001</v>
      </c>
      <c r="N332" s="12">
        <v>10</v>
      </c>
      <c r="O332" s="12">
        <v>0.2</v>
      </c>
      <c r="P332" s="13">
        <v>33.830999999999989</v>
      </c>
      <c r="Q332" s="13">
        <f>Product[[#This Row],[Profit]]-Product[[#This Row],[Discount]]</f>
        <v>33.630999999999986</v>
      </c>
      <c r="R332" s="12" t="str" cm="1">
        <f t="array" ref="R332">_xlfn.IFS(Product[[#This Row],[New Sales]]&gt;=2000,"A",Product[[#This Row],[New Sales]]&gt;=1000,"B",Product[[#This Row],[New Sales]]&gt;=500,"C",Product[[#This Row],[New Sales]]&gt;=100,"D",Product[[#This Row],[New Sales]]&lt;100,"E")</f>
        <v>B</v>
      </c>
      <c r="S332" s="12"/>
    </row>
    <row r="333" spans="1:19">
      <c r="A333" s="12">
        <v>331</v>
      </c>
      <c r="B333" s="12" t="s">
        <v>149</v>
      </c>
      <c r="C333" s="12" t="s">
        <v>68</v>
      </c>
      <c r="D333" s="12" t="s">
        <v>131</v>
      </c>
      <c r="E333" s="12" t="s">
        <v>132</v>
      </c>
      <c r="F333" s="12" t="s">
        <v>133</v>
      </c>
      <c r="G333" s="12" t="s">
        <v>81</v>
      </c>
      <c r="H333" s="12" t="str">
        <f>VLOOKUP(Product[[#This Row],[Category]],Code!$C$2:$D$5,2,0)</f>
        <v>O-102</v>
      </c>
      <c r="I333" s="12" t="s">
        <v>98</v>
      </c>
      <c r="J333" s="12" t="s">
        <v>516</v>
      </c>
      <c r="K333" s="12">
        <v>37.76400000000001</v>
      </c>
      <c r="L333" s="12">
        <f>$K$1*Product[[#This Row],[Quantity]]</f>
        <v>900</v>
      </c>
      <c r="M333" s="12">
        <f>Product[[#This Row],[Sales]]/Product[[#This Row],[Quantity]]</f>
        <v>6.2940000000000014</v>
      </c>
      <c r="N333" s="12">
        <v>6</v>
      </c>
      <c r="O333" s="12">
        <v>0.7</v>
      </c>
      <c r="P333" s="13">
        <v>-27.693600000000004</v>
      </c>
      <c r="Q333" s="13">
        <f>Product[[#This Row],[Profit]]-Product[[#This Row],[Discount]]</f>
        <v>-28.393600000000003</v>
      </c>
      <c r="R333" s="12" t="str" cm="1">
        <f t="array" ref="R333">_xlfn.IFS(Product[[#This Row],[New Sales]]&gt;=2000,"A",Product[[#This Row],[New Sales]]&gt;=1000,"B",Product[[#This Row],[New Sales]]&gt;=500,"C",Product[[#This Row],[New Sales]]&gt;=100,"D",Product[[#This Row],[New Sales]]&lt;100,"E")</f>
        <v>C</v>
      </c>
      <c r="S333" s="12"/>
    </row>
    <row r="334" spans="1:19">
      <c r="A334" s="12">
        <v>332</v>
      </c>
      <c r="B334" s="12" t="s">
        <v>67</v>
      </c>
      <c r="C334" s="12" t="s">
        <v>68</v>
      </c>
      <c r="D334" s="12" t="s">
        <v>131</v>
      </c>
      <c r="E334" s="12" t="s">
        <v>132</v>
      </c>
      <c r="F334" s="12" t="s">
        <v>133</v>
      </c>
      <c r="G334" s="12" t="s">
        <v>95</v>
      </c>
      <c r="H334" s="12" t="str">
        <f>VLOOKUP(Product[[#This Row],[Category]],Code!$C$2:$D$5,2,0)</f>
        <v>T-103</v>
      </c>
      <c r="I334" s="12" t="s">
        <v>96</v>
      </c>
      <c r="J334" s="12" t="s">
        <v>517</v>
      </c>
      <c r="K334" s="12">
        <v>82.8</v>
      </c>
      <c r="L334" s="12">
        <f>$K$1*Product[[#This Row],[Quantity]]</f>
        <v>300</v>
      </c>
      <c r="M334" s="12">
        <f>Product[[#This Row],[Sales]]/Product[[#This Row],[Quantity]]</f>
        <v>41.4</v>
      </c>
      <c r="N334" s="12">
        <v>2</v>
      </c>
      <c r="O334" s="12">
        <v>0.4</v>
      </c>
      <c r="P334" s="13">
        <v>-20.700000000000003</v>
      </c>
      <c r="Q334" s="13">
        <f>Product[[#This Row],[Profit]]-Product[[#This Row],[Discount]]</f>
        <v>-21.1</v>
      </c>
      <c r="R334" s="12" t="str" cm="1">
        <f t="array" ref="R334">_xlfn.IFS(Product[[#This Row],[New Sales]]&gt;=2000,"A",Product[[#This Row],[New Sales]]&gt;=1000,"B",Product[[#This Row],[New Sales]]&gt;=500,"C",Product[[#This Row],[New Sales]]&gt;=100,"D",Product[[#This Row],[New Sales]]&lt;100,"E")</f>
        <v>D</v>
      </c>
      <c r="S334" s="12"/>
    </row>
    <row r="335" spans="1:19">
      <c r="A335" s="12">
        <v>333</v>
      </c>
      <c r="B335" s="12" t="s">
        <v>67</v>
      </c>
      <c r="C335" s="12" t="s">
        <v>68</v>
      </c>
      <c r="D335" s="12" t="s">
        <v>131</v>
      </c>
      <c r="E335" s="12" t="s">
        <v>132</v>
      </c>
      <c r="F335" s="12" t="s">
        <v>133</v>
      </c>
      <c r="G335" s="12" t="s">
        <v>81</v>
      </c>
      <c r="H335" s="12" t="str">
        <f>VLOOKUP(Product[[#This Row],[Category]],Code!$C$2:$D$5,2,0)</f>
        <v>O-102</v>
      </c>
      <c r="I335" s="12" t="s">
        <v>98</v>
      </c>
      <c r="J335" s="12" t="s">
        <v>518</v>
      </c>
      <c r="K335" s="12">
        <v>20.724000000000004</v>
      </c>
      <c r="L335" s="12">
        <f>$K$1*Product[[#This Row],[Quantity]]</f>
        <v>300</v>
      </c>
      <c r="M335" s="12">
        <f>Product[[#This Row],[Sales]]/Product[[#This Row],[Quantity]]</f>
        <v>10.362000000000002</v>
      </c>
      <c r="N335" s="12">
        <v>2</v>
      </c>
      <c r="O335" s="12">
        <v>0.7</v>
      </c>
      <c r="P335" s="13">
        <v>-13.815999999999995</v>
      </c>
      <c r="Q335" s="13">
        <f>Product[[#This Row],[Profit]]-Product[[#This Row],[Discount]]</f>
        <v>-14.515999999999995</v>
      </c>
      <c r="R335" s="12" t="str" cm="1">
        <f t="array" ref="R335">_xlfn.IFS(Product[[#This Row],[New Sales]]&gt;=2000,"A",Product[[#This Row],[New Sales]]&gt;=1000,"B",Product[[#This Row],[New Sales]]&gt;=500,"C",Product[[#This Row],[New Sales]]&gt;=100,"D",Product[[#This Row],[New Sales]]&lt;100,"E")</f>
        <v>D</v>
      </c>
      <c r="S335" s="12"/>
    </row>
    <row r="336" spans="1:19">
      <c r="A336" s="12">
        <v>334</v>
      </c>
      <c r="B336" s="12" t="s">
        <v>67</v>
      </c>
      <c r="C336" s="12" t="s">
        <v>68</v>
      </c>
      <c r="D336" s="12" t="s">
        <v>131</v>
      </c>
      <c r="E336" s="12" t="s">
        <v>132</v>
      </c>
      <c r="F336" s="12" t="s">
        <v>133</v>
      </c>
      <c r="G336" s="12" t="s">
        <v>81</v>
      </c>
      <c r="H336" s="12" t="str">
        <f>VLOOKUP(Product[[#This Row],[Category]],Code!$C$2:$D$5,2,0)</f>
        <v>O-102</v>
      </c>
      <c r="I336" s="12" t="s">
        <v>98</v>
      </c>
      <c r="J336" s="12" t="s">
        <v>519</v>
      </c>
      <c r="K336" s="12">
        <v>4.8960000000000008</v>
      </c>
      <c r="L336" s="12">
        <f>$K$1*Product[[#This Row],[Quantity]]</f>
        <v>450</v>
      </c>
      <c r="M336" s="12">
        <f>Product[[#This Row],[Sales]]/Product[[#This Row],[Quantity]]</f>
        <v>1.6320000000000003</v>
      </c>
      <c r="N336" s="12">
        <v>3</v>
      </c>
      <c r="O336" s="12">
        <v>0.7</v>
      </c>
      <c r="P336" s="13">
        <v>-3.4271999999999991</v>
      </c>
      <c r="Q336" s="13">
        <f>Product[[#This Row],[Profit]]-Product[[#This Row],[Discount]]</f>
        <v>-4.1271999999999993</v>
      </c>
      <c r="R336" s="12" t="str" cm="1">
        <f t="array" ref="R336">_xlfn.IFS(Product[[#This Row],[New Sales]]&gt;=2000,"A",Product[[#This Row],[New Sales]]&gt;=1000,"B",Product[[#This Row],[New Sales]]&gt;=500,"C",Product[[#This Row],[New Sales]]&gt;=100,"D",Product[[#This Row],[New Sales]]&lt;100,"E")</f>
        <v>D</v>
      </c>
      <c r="S336" s="12"/>
    </row>
    <row r="337" spans="1:19">
      <c r="A337" s="12">
        <v>335</v>
      </c>
      <c r="B337" s="12" t="s">
        <v>67</v>
      </c>
      <c r="C337" s="12" t="s">
        <v>68</v>
      </c>
      <c r="D337" s="12" t="s">
        <v>78</v>
      </c>
      <c r="E337" s="12" t="s">
        <v>79</v>
      </c>
      <c r="F337" s="12" t="s">
        <v>80</v>
      </c>
      <c r="G337" s="12" t="s">
        <v>81</v>
      </c>
      <c r="H337" s="12" t="str">
        <f>VLOOKUP(Product[[#This Row],[Category]],Code!$C$2:$D$5,2,0)</f>
        <v>O-102</v>
      </c>
      <c r="I337" s="12" t="s">
        <v>98</v>
      </c>
      <c r="J337" s="12" t="s">
        <v>520</v>
      </c>
      <c r="K337" s="12">
        <v>4.7520000000000007</v>
      </c>
      <c r="L337" s="12">
        <f>$K$1*Product[[#This Row],[Quantity]]</f>
        <v>150</v>
      </c>
      <c r="M337" s="12">
        <f>Product[[#This Row],[Sales]]/Product[[#This Row],[Quantity]]</f>
        <v>4.7520000000000007</v>
      </c>
      <c r="N337" s="12">
        <v>1</v>
      </c>
      <c r="O337" s="12">
        <v>0.2</v>
      </c>
      <c r="P337" s="13">
        <v>1.6037999999999997</v>
      </c>
      <c r="Q337" s="13">
        <f>Product[[#This Row],[Profit]]-Product[[#This Row],[Discount]]</f>
        <v>1.4037999999999997</v>
      </c>
      <c r="R337" s="12" t="str" cm="1">
        <f t="array" ref="R337">_xlfn.IFS(Product[[#This Row],[New Sales]]&gt;=2000,"A",Product[[#This Row],[New Sales]]&gt;=1000,"B",Product[[#This Row],[New Sales]]&gt;=500,"C",Product[[#This Row],[New Sales]]&gt;=100,"D",Product[[#This Row],[New Sales]]&lt;100,"E")</f>
        <v>D</v>
      </c>
      <c r="S337" s="12"/>
    </row>
    <row r="338" spans="1:19">
      <c r="A338" s="12">
        <v>336</v>
      </c>
      <c r="B338" s="12" t="s">
        <v>67</v>
      </c>
      <c r="C338" s="12" t="s">
        <v>68</v>
      </c>
      <c r="D338" s="12" t="s">
        <v>78</v>
      </c>
      <c r="E338" s="12" t="s">
        <v>79</v>
      </c>
      <c r="F338" s="12" t="s">
        <v>80</v>
      </c>
      <c r="G338" s="12" t="s">
        <v>95</v>
      </c>
      <c r="H338" s="12" t="str">
        <f>VLOOKUP(Product[[#This Row],[Category]],Code!$C$2:$D$5,2,0)</f>
        <v>T-103</v>
      </c>
      <c r="I338" s="12" t="s">
        <v>521</v>
      </c>
      <c r="J338" s="12" t="s">
        <v>522</v>
      </c>
      <c r="K338" s="12">
        <v>959.98400000000004</v>
      </c>
      <c r="L338" s="12">
        <f>$K$1*Product[[#This Row],[Quantity]]</f>
        <v>300</v>
      </c>
      <c r="M338" s="12">
        <f>Product[[#This Row],[Sales]]/Product[[#This Row],[Quantity]]</f>
        <v>479.99200000000002</v>
      </c>
      <c r="N338" s="12">
        <v>2</v>
      </c>
      <c r="O338" s="12">
        <v>0.2</v>
      </c>
      <c r="P338" s="13">
        <v>335.99440000000004</v>
      </c>
      <c r="Q338" s="13">
        <f>Product[[#This Row],[Profit]]-Product[[#This Row],[Discount]]</f>
        <v>335.79440000000005</v>
      </c>
      <c r="R338" s="12" t="str" cm="1">
        <f t="array" ref="R338">_xlfn.IFS(Product[[#This Row],[New Sales]]&gt;=2000,"A",Product[[#This Row],[New Sales]]&gt;=1000,"B",Product[[#This Row],[New Sales]]&gt;=500,"C",Product[[#This Row],[New Sales]]&gt;=100,"D",Product[[#This Row],[New Sales]]&lt;100,"E")</f>
        <v>D</v>
      </c>
      <c r="S338" s="12"/>
    </row>
    <row r="339" spans="1:19">
      <c r="A339" s="12">
        <v>337</v>
      </c>
      <c r="B339" s="12" t="s">
        <v>67</v>
      </c>
      <c r="C339" s="12" t="s">
        <v>68</v>
      </c>
      <c r="D339" s="12" t="s">
        <v>78</v>
      </c>
      <c r="E339" s="12" t="s">
        <v>79</v>
      </c>
      <c r="F339" s="12" t="s">
        <v>80</v>
      </c>
      <c r="G339" s="12" t="s">
        <v>81</v>
      </c>
      <c r="H339" s="12" t="str">
        <f>VLOOKUP(Product[[#This Row],[Category]],Code!$C$2:$D$5,2,0)</f>
        <v>O-102</v>
      </c>
      <c r="I339" s="12" t="s">
        <v>98</v>
      </c>
      <c r="J339" s="12" t="s">
        <v>523</v>
      </c>
      <c r="K339" s="12">
        <v>14.368000000000002</v>
      </c>
      <c r="L339" s="12">
        <f>$K$1*Product[[#This Row],[Quantity]]</f>
        <v>600</v>
      </c>
      <c r="M339" s="12">
        <f>Product[[#This Row],[Sales]]/Product[[#This Row],[Quantity]]</f>
        <v>3.5920000000000005</v>
      </c>
      <c r="N339" s="12">
        <v>4</v>
      </c>
      <c r="O339" s="12">
        <v>0.2</v>
      </c>
      <c r="P339" s="13">
        <v>4.4899999999999984</v>
      </c>
      <c r="Q339" s="13">
        <f>Product[[#This Row],[Profit]]-Product[[#This Row],[Discount]]</f>
        <v>4.2899999999999983</v>
      </c>
      <c r="R339" s="12" t="str" cm="1">
        <f t="array" ref="R339">_xlfn.IFS(Product[[#This Row],[New Sales]]&gt;=2000,"A",Product[[#This Row],[New Sales]]&gt;=1000,"B",Product[[#This Row],[New Sales]]&gt;=500,"C",Product[[#This Row],[New Sales]]&gt;=100,"D",Product[[#This Row],[New Sales]]&lt;100,"E")</f>
        <v>C</v>
      </c>
      <c r="S339" s="12"/>
    </row>
    <row r="340" spans="1:19">
      <c r="A340" s="12">
        <v>338</v>
      </c>
      <c r="B340" s="12" t="s">
        <v>84</v>
      </c>
      <c r="C340" s="12" t="s">
        <v>77</v>
      </c>
      <c r="D340" s="12" t="s">
        <v>123</v>
      </c>
      <c r="E340" s="12" t="s">
        <v>79</v>
      </c>
      <c r="F340" s="12" t="s">
        <v>80</v>
      </c>
      <c r="G340" s="12" t="s">
        <v>81</v>
      </c>
      <c r="H340" s="12" t="str">
        <f>VLOOKUP(Product[[#This Row],[Category]],Code!$C$2:$D$5,2,0)</f>
        <v>O-102</v>
      </c>
      <c r="I340" s="12" t="s">
        <v>98</v>
      </c>
      <c r="J340" s="12" t="s">
        <v>524</v>
      </c>
      <c r="K340" s="12">
        <v>7.7120000000000006</v>
      </c>
      <c r="L340" s="12">
        <f>$K$1*Product[[#This Row],[Quantity]]</f>
        <v>300</v>
      </c>
      <c r="M340" s="12">
        <f>Product[[#This Row],[Sales]]/Product[[#This Row],[Quantity]]</f>
        <v>3.8560000000000003</v>
      </c>
      <c r="N340" s="12">
        <v>2</v>
      </c>
      <c r="O340" s="12">
        <v>0.2</v>
      </c>
      <c r="P340" s="13">
        <v>2.7956000000000003</v>
      </c>
      <c r="Q340" s="13">
        <f>Product[[#This Row],[Profit]]-Product[[#This Row],[Discount]]</f>
        <v>2.5956000000000001</v>
      </c>
      <c r="R340" s="12" t="str" cm="1">
        <f t="array" ref="R340">_xlfn.IFS(Product[[#This Row],[New Sales]]&gt;=2000,"A",Product[[#This Row],[New Sales]]&gt;=1000,"B",Product[[#This Row],[New Sales]]&gt;=500,"C",Product[[#This Row],[New Sales]]&gt;=100,"D",Product[[#This Row],[New Sales]]&lt;100,"E")</f>
        <v>D</v>
      </c>
      <c r="S340" s="12"/>
    </row>
    <row r="341" spans="1:19">
      <c r="A341" s="12">
        <v>339</v>
      </c>
      <c r="B341" s="12" t="s">
        <v>84</v>
      </c>
      <c r="C341" s="12" t="s">
        <v>77</v>
      </c>
      <c r="D341" s="12" t="s">
        <v>123</v>
      </c>
      <c r="E341" s="12" t="s">
        <v>79</v>
      </c>
      <c r="F341" s="12" t="s">
        <v>80</v>
      </c>
      <c r="G341" s="12" t="s">
        <v>72</v>
      </c>
      <c r="H341" s="12" t="str">
        <f>VLOOKUP(Product[[#This Row],[Category]],Code!$C$2:$D$5,2,0)</f>
        <v>F-101</v>
      </c>
      <c r="I341" s="12" t="s">
        <v>87</v>
      </c>
      <c r="J341" s="12" t="s">
        <v>525</v>
      </c>
      <c r="K341" s="12">
        <v>698.35200000000009</v>
      </c>
      <c r="L341" s="12">
        <f>$K$1*Product[[#This Row],[Quantity]]</f>
        <v>450</v>
      </c>
      <c r="M341" s="12">
        <f>Product[[#This Row],[Sales]]/Product[[#This Row],[Quantity]]</f>
        <v>232.78400000000002</v>
      </c>
      <c r="N341" s="12">
        <v>3</v>
      </c>
      <c r="O341" s="12">
        <v>0.2</v>
      </c>
      <c r="P341" s="13">
        <v>-17.458800000000053</v>
      </c>
      <c r="Q341" s="13">
        <f>Product[[#This Row],[Profit]]-Product[[#This Row],[Discount]]</f>
        <v>-17.658800000000053</v>
      </c>
      <c r="R341" s="12" t="str" cm="1">
        <f t="array" ref="R341">_xlfn.IFS(Product[[#This Row],[New Sales]]&gt;=2000,"A",Product[[#This Row],[New Sales]]&gt;=1000,"B",Product[[#This Row],[New Sales]]&gt;=500,"C",Product[[#This Row],[New Sales]]&gt;=100,"D",Product[[#This Row],[New Sales]]&lt;100,"E")</f>
        <v>D</v>
      </c>
      <c r="S341" s="12"/>
    </row>
    <row r="342" spans="1:19">
      <c r="A342" s="12">
        <v>340</v>
      </c>
      <c r="B342" s="12" t="s">
        <v>67</v>
      </c>
      <c r="C342" s="12" t="s">
        <v>68</v>
      </c>
      <c r="D342" s="12" t="s">
        <v>526</v>
      </c>
      <c r="E342" s="12" t="s">
        <v>121</v>
      </c>
      <c r="F342" s="12" t="s">
        <v>80</v>
      </c>
      <c r="G342" s="12" t="s">
        <v>81</v>
      </c>
      <c r="H342" s="12" t="str">
        <f>VLOOKUP(Product[[#This Row],[Category]],Code!$C$2:$D$5,2,0)</f>
        <v>O-102</v>
      </c>
      <c r="I342" s="12" t="s">
        <v>182</v>
      </c>
      <c r="J342" s="12" t="s">
        <v>527</v>
      </c>
      <c r="K342" s="12">
        <v>4.96</v>
      </c>
      <c r="L342" s="12">
        <f>$K$1*Product[[#This Row],[Quantity]]</f>
        <v>600</v>
      </c>
      <c r="M342" s="12">
        <f>Product[[#This Row],[Sales]]/Product[[#This Row],[Quantity]]</f>
        <v>1.24</v>
      </c>
      <c r="N342" s="12">
        <v>4</v>
      </c>
      <c r="O342" s="12">
        <v>0</v>
      </c>
      <c r="P342" s="13">
        <v>2.3311999999999999</v>
      </c>
      <c r="Q342" s="13">
        <f>Product[[#This Row],[Profit]]-Product[[#This Row],[Discount]]</f>
        <v>2.3311999999999999</v>
      </c>
      <c r="R342" s="12" t="str" cm="1">
        <f t="array" ref="R342">_xlfn.IFS(Product[[#This Row],[New Sales]]&gt;=2000,"A",Product[[#This Row],[New Sales]]&gt;=1000,"B",Product[[#This Row],[New Sales]]&gt;=500,"C",Product[[#This Row],[New Sales]]&gt;=100,"D",Product[[#This Row],[New Sales]]&lt;100,"E")</f>
        <v>C</v>
      </c>
      <c r="S342" s="12"/>
    </row>
    <row r="343" spans="1:19">
      <c r="A343" s="12">
        <v>341</v>
      </c>
      <c r="B343" s="12" t="s">
        <v>67</v>
      </c>
      <c r="C343" s="12" t="s">
        <v>77</v>
      </c>
      <c r="D343" s="12" t="s">
        <v>131</v>
      </c>
      <c r="E343" s="12" t="s">
        <v>132</v>
      </c>
      <c r="F343" s="12" t="s">
        <v>133</v>
      </c>
      <c r="G343" s="12" t="s">
        <v>81</v>
      </c>
      <c r="H343" s="12" t="str">
        <f>VLOOKUP(Product[[#This Row],[Category]],Code!$C$2:$D$5,2,0)</f>
        <v>O-102</v>
      </c>
      <c r="I343" s="12" t="s">
        <v>93</v>
      </c>
      <c r="J343" s="12" t="s">
        <v>528</v>
      </c>
      <c r="K343" s="12">
        <v>17.856000000000002</v>
      </c>
      <c r="L343" s="12">
        <f>$K$1*Product[[#This Row],[Quantity]]</f>
        <v>600</v>
      </c>
      <c r="M343" s="12">
        <f>Product[[#This Row],[Sales]]/Product[[#This Row],[Quantity]]</f>
        <v>4.4640000000000004</v>
      </c>
      <c r="N343" s="12">
        <v>4</v>
      </c>
      <c r="O343" s="12">
        <v>0.2</v>
      </c>
      <c r="P343" s="13">
        <v>1.1159999999999979</v>
      </c>
      <c r="Q343" s="13">
        <f>Product[[#This Row],[Profit]]-Product[[#This Row],[Discount]]</f>
        <v>0.91599999999999793</v>
      </c>
      <c r="R343" s="12" t="str" cm="1">
        <f t="array" ref="R343">_xlfn.IFS(Product[[#This Row],[New Sales]]&gt;=2000,"A",Product[[#This Row],[New Sales]]&gt;=1000,"B",Product[[#This Row],[New Sales]]&gt;=500,"C",Product[[#This Row],[New Sales]]&gt;=100,"D",Product[[#This Row],[New Sales]]&lt;100,"E")</f>
        <v>C</v>
      </c>
      <c r="S343" s="12"/>
    </row>
    <row r="344" spans="1:19">
      <c r="A344" s="12">
        <v>342</v>
      </c>
      <c r="B344" s="12" t="s">
        <v>67</v>
      </c>
      <c r="C344" s="12" t="s">
        <v>77</v>
      </c>
      <c r="D344" s="12" t="s">
        <v>131</v>
      </c>
      <c r="E344" s="12" t="s">
        <v>132</v>
      </c>
      <c r="F344" s="12" t="s">
        <v>133</v>
      </c>
      <c r="G344" s="12" t="s">
        <v>81</v>
      </c>
      <c r="H344" s="12" t="str">
        <f>VLOOKUP(Product[[#This Row],[Category]],Code!$C$2:$D$5,2,0)</f>
        <v>O-102</v>
      </c>
      <c r="I344" s="12" t="s">
        <v>98</v>
      </c>
      <c r="J344" s="12" t="s">
        <v>110</v>
      </c>
      <c r="K344" s="12">
        <v>509.97000000000008</v>
      </c>
      <c r="L344" s="12">
        <f>$K$1*Product[[#This Row],[Quantity]]</f>
        <v>1500</v>
      </c>
      <c r="M344" s="12">
        <f>Product[[#This Row],[Sales]]/Product[[#This Row],[Quantity]]</f>
        <v>50.997000000000007</v>
      </c>
      <c r="N344" s="12">
        <v>10</v>
      </c>
      <c r="O344" s="12">
        <v>0.7</v>
      </c>
      <c r="P344" s="13">
        <v>-407.97599999999989</v>
      </c>
      <c r="Q344" s="13">
        <f>Product[[#This Row],[Profit]]-Product[[#This Row],[Discount]]</f>
        <v>-408.67599999999987</v>
      </c>
      <c r="R344" s="12" t="str" cm="1">
        <f t="array" ref="R344">_xlfn.IFS(Product[[#This Row],[New Sales]]&gt;=2000,"A",Product[[#This Row],[New Sales]]&gt;=1000,"B",Product[[#This Row],[New Sales]]&gt;=500,"C",Product[[#This Row],[New Sales]]&gt;=100,"D",Product[[#This Row],[New Sales]]&lt;100,"E")</f>
        <v>B</v>
      </c>
      <c r="S344" s="12"/>
    </row>
    <row r="345" spans="1:19">
      <c r="A345" s="12">
        <v>343</v>
      </c>
      <c r="B345" s="12" t="s">
        <v>67</v>
      </c>
      <c r="C345" s="12" t="s">
        <v>77</v>
      </c>
      <c r="D345" s="12" t="s">
        <v>131</v>
      </c>
      <c r="E345" s="12" t="s">
        <v>132</v>
      </c>
      <c r="F345" s="12" t="s">
        <v>133</v>
      </c>
      <c r="G345" s="12" t="s">
        <v>81</v>
      </c>
      <c r="H345" s="12" t="str">
        <f>VLOOKUP(Product[[#This Row],[Category]],Code!$C$2:$D$5,2,0)</f>
        <v>O-102</v>
      </c>
      <c r="I345" s="12" t="s">
        <v>182</v>
      </c>
      <c r="J345" s="12" t="s">
        <v>290</v>
      </c>
      <c r="K345" s="12">
        <v>30.991999999999997</v>
      </c>
      <c r="L345" s="12">
        <f>$K$1*Product[[#This Row],[Quantity]]</f>
        <v>1950</v>
      </c>
      <c r="M345" s="12">
        <f>Product[[#This Row],[Sales]]/Product[[#This Row],[Quantity]]</f>
        <v>2.3839999999999999</v>
      </c>
      <c r="N345" s="12">
        <v>13</v>
      </c>
      <c r="O345" s="12">
        <v>0.2</v>
      </c>
      <c r="P345" s="13">
        <v>10.072399999999996</v>
      </c>
      <c r="Q345" s="13">
        <f>Product[[#This Row],[Profit]]-Product[[#This Row],[Discount]]</f>
        <v>9.8723999999999972</v>
      </c>
      <c r="R345" s="12" t="str" cm="1">
        <f t="array" ref="R345">_xlfn.IFS(Product[[#This Row],[New Sales]]&gt;=2000,"A",Product[[#This Row],[New Sales]]&gt;=1000,"B",Product[[#This Row],[New Sales]]&gt;=500,"C",Product[[#This Row],[New Sales]]&gt;=100,"D",Product[[#This Row],[New Sales]]&lt;100,"E")</f>
        <v>B</v>
      </c>
      <c r="S345" s="12"/>
    </row>
    <row r="346" spans="1:19">
      <c r="A346" s="12">
        <v>344</v>
      </c>
      <c r="B346" s="12" t="s">
        <v>67</v>
      </c>
      <c r="C346" s="12" t="s">
        <v>77</v>
      </c>
      <c r="D346" s="12" t="s">
        <v>131</v>
      </c>
      <c r="E346" s="12" t="s">
        <v>132</v>
      </c>
      <c r="F346" s="12" t="s">
        <v>133</v>
      </c>
      <c r="G346" s="12" t="s">
        <v>95</v>
      </c>
      <c r="H346" s="12" t="str">
        <f>VLOOKUP(Product[[#This Row],[Category]],Code!$C$2:$D$5,2,0)</f>
        <v>T-103</v>
      </c>
      <c r="I346" s="12" t="s">
        <v>96</v>
      </c>
      <c r="J346" s="12" t="s">
        <v>529</v>
      </c>
      <c r="K346" s="12">
        <v>71.927999999999997</v>
      </c>
      <c r="L346" s="12">
        <f>$K$1*Product[[#This Row],[Quantity]]</f>
        <v>1800</v>
      </c>
      <c r="M346" s="12">
        <f>Product[[#This Row],[Sales]]/Product[[#This Row],[Quantity]]</f>
        <v>5.9939999999999998</v>
      </c>
      <c r="N346" s="12">
        <v>12</v>
      </c>
      <c r="O346" s="12">
        <v>0.4</v>
      </c>
      <c r="P346" s="13">
        <v>8.3915999999999897</v>
      </c>
      <c r="Q346" s="13">
        <f>Product[[#This Row],[Profit]]-Product[[#This Row],[Discount]]</f>
        <v>7.9915999999999894</v>
      </c>
      <c r="R346" s="12" t="str" cm="1">
        <f t="array" ref="R346">_xlfn.IFS(Product[[#This Row],[New Sales]]&gt;=2000,"A",Product[[#This Row],[New Sales]]&gt;=1000,"B",Product[[#This Row],[New Sales]]&gt;=500,"C",Product[[#This Row],[New Sales]]&gt;=100,"D",Product[[#This Row],[New Sales]]&lt;100,"E")</f>
        <v>B</v>
      </c>
      <c r="S346" s="12"/>
    </row>
    <row r="347" spans="1:19">
      <c r="A347" s="12">
        <v>345</v>
      </c>
      <c r="B347" s="12" t="s">
        <v>84</v>
      </c>
      <c r="C347" s="12" t="s">
        <v>68</v>
      </c>
      <c r="D347" s="12" t="s">
        <v>530</v>
      </c>
      <c r="E347" s="12" t="s">
        <v>113</v>
      </c>
      <c r="F347" s="12" t="s">
        <v>114</v>
      </c>
      <c r="G347" s="12" t="s">
        <v>81</v>
      </c>
      <c r="H347" s="12" t="str">
        <f>VLOOKUP(Product[[#This Row],[Category]],Code!$C$2:$D$5,2,0)</f>
        <v>O-102</v>
      </c>
      <c r="I347" s="12" t="s">
        <v>89</v>
      </c>
      <c r="J347" s="12" t="s">
        <v>122</v>
      </c>
      <c r="K347" s="12">
        <v>88.800000000000011</v>
      </c>
      <c r="L347" s="12">
        <f>$K$1*Product[[#This Row],[Quantity]]</f>
        <v>600</v>
      </c>
      <c r="M347" s="12">
        <f>Product[[#This Row],[Sales]]/Product[[#This Row],[Quantity]]</f>
        <v>22.200000000000003</v>
      </c>
      <c r="N347" s="12">
        <v>4</v>
      </c>
      <c r="O347" s="12">
        <v>0.2</v>
      </c>
      <c r="P347" s="13">
        <v>-2.2200000000000131</v>
      </c>
      <c r="Q347" s="13">
        <f>Product[[#This Row],[Profit]]-Product[[#This Row],[Discount]]</f>
        <v>-2.4200000000000133</v>
      </c>
      <c r="R347" s="12" t="str" cm="1">
        <f t="array" ref="R347">_xlfn.IFS(Product[[#This Row],[New Sales]]&gt;=2000,"A",Product[[#This Row],[New Sales]]&gt;=1000,"B",Product[[#This Row],[New Sales]]&gt;=500,"C",Product[[#This Row],[New Sales]]&gt;=100,"D",Product[[#This Row],[New Sales]]&lt;100,"E")</f>
        <v>C</v>
      </c>
      <c r="S347" s="12"/>
    </row>
    <row r="348" spans="1:19">
      <c r="A348" s="12">
        <v>346</v>
      </c>
      <c r="B348" s="12" t="s">
        <v>84</v>
      </c>
      <c r="C348" s="12" t="s">
        <v>68</v>
      </c>
      <c r="D348" s="12" t="s">
        <v>123</v>
      </c>
      <c r="E348" s="12" t="s">
        <v>79</v>
      </c>
      <c r="F348" s="12" t="s">
        <v>80</v>
      </c>
      <c r="G348" s="12" t="s">
        <v>95</v>
      </c>
      <c r="H348" s="12" t="str">
        <f>VLOOKUP(Product[[#This Row],[Category]],Code!$C$2:$D$5,2,0)</f>
        <v>T-103</v>
      </c>
      <c r="I348" s="12" t="s">
        <v>96</v>
      </c>
      <c r="J348" s="12" t="s">
        <v>288</v>
      </c>
      <c r="K348" s="12">
        <v>47.975999999999999</v>
      </c>
      <c r="L348" s="12">
        <f>$K$1*Product[[#This Row],[Quantity]]</f>
        <v>450</v>
      </c>
      <c r="M348" s="12">
        <f>Product[[#This Row],[Sales]]/Product[[#This Row],[Quantity]]</f>
        <v>15.991999999999999</v>
      </c>
      <c r="N348" s="12">
        <v>3</v>
      </c>
      <c r="O348" s="12">
        <v>0.2</v>
      </c>
      <c r="P348" s="13">
        <v>4.7976000000000028</v>
      </c>
      <c r="Q348" s="13">
        <f>Product[[#This Row],[Profit]]-Product[[#This Row],[Discount]]</f>
        <v>4.5976000000000026</v>
      </c>
      <c r="R348" s="12" t="str" cm="1">
        <f t="array" ref="R348">_xlfn.IFS(Product[[#This Row],[New Sales]]&gt;=2000,"A",Product[[#This Row],[New Sales]]&gt;=1000,"B",Product[[#This Row],[New Sales]]&gt;=500,"C",Product[[#This Row],[New Sales]]&gt;=100,"D",Product[[#This Row],[New Sales]]&lt;100,"E")</f>
        <v>D</v>
      </c>
      <c r="S348" s="12"/>
    </row>
    <row r="349" spans="1:19">
      <c r="A349" s="12">
        <v>347</v>
      </c>
      <c r="B349" s="12" t="s">
        <v>84</v>
      </c>
      <c r="C349" s="12" t="s">
        <v>68</v>
      </c>
      <c r="D349" s="12" t="s">
        <v>531</v>
      </c>
      <c r="E349" s="12" t="s">
        <v>532</v>
      </c>
      <c r="F349" s="12" t="s">
        <v>133</v>
      </c>
      <c r="G349" s="12" t="s">
        <v>81</v>
      </c>
      <c r="H349" s="12" t="str">
        <f>VLOOKUP(Product[[#This Row],[Category]],Code!$C$2:$D$5,2,0)</f>
        <v>O-102</v>
      </c>
      <c r="I349" s="12" t="s">
        <v>93</v>
      </c>
      <c r="J349" s="12" t="s">
        <v>368</v>
      </c>
      <c r="K349" s="12">
        <v>7.5600000000000005</v>
      </c>
      <c r="L349" s="12">
        <f>$K$1*Product[[#This Row],[Quantity]]</f>
        <v>450</v>
      </c>
      <c r="M349" s="12">
        <f>Product[[#This Row],[Sales]]/Product[[#This Row],[Quantity]]</f>
        <v>2.52</v>
      </c>
      <c r="N349" s="12">
        <v>3</v>
      </c>
      <c r="O349" s="12">
        <v>0</v>
      </c>
      <c r="P349" s="13">
        <v>3.0996000000000006</v>
      </c>
      <c r="Q349" s="13">
        <f>Product[[#This Row],[Profit]]-Product[[#This Row],[Discount]]</f>
        <v>3.0996000000000006</v>
      </c>
      <c r="R349" s="12" t="str" cm="1">
        <f t="array" ref="R349">_xlfn.IFS(Product[[#This Row],[New Sales]]&gt;=2000,"A",Product[[#This Row],[New Sales]]&gt;=1000,"B",Product[[#This Row],[New Sales]]&gt;=500,"C",Product[[#This Row],[New Sales]]&gt;=100,"D",Product[[#This Row],[New Sales]]&lt;100,"E")</f>
        <v>D</v>
      </c>
      <c r="S349" s="12"/>
    </row>
    <row r="350" spans="1:19">
      <c r="A350" s="12">
        <v>348</v>
      </c>
      <c r="B350" s="12" t="s">
        <v>84</v>
      </c>
      <c r="C350" s="12" t="s">
        <v>68</v>
      </c>
      <c r="D350" s="12" t="s">
        <v>531</v>
      </c>
      <c r="E350" s="12" t="s">
        <v>532</v>
      </c>
      <c r="F350" s="12" t="s">
        <v>133</v>
      </c>
      <c r="G350" s="12" t="s">
        <v>81</v>
      </c>
      <c r="H350" s="12" t="str">
        <f>VLOOKUP(Product[[#This Row],[Category]],Code!$C$2:$D$5,2,0)</f>
        <v>O-102</v>
      </c>
      <c r="I350" s="12" t="s">
        <v>106</v>
      </c>
      <c r="J350" s="12" t="s">
        <v>148</v>
      </c>
      <c r="K350" s="12">
        <v>24.56</v>
      </c>
      <c r="L350" s="12">
        <f>$K$1*Product[[#This Row],[Quantity]]</f>
        <v>300</v>
      </c>
      <c r="M350" s="12">
        <f>Product[[#This Row],[Sales]]/Product[[#This Row],[Quantity]]</f>
        <v>12.28</v>
      </c>
      <c r="N350" s="12">
        <v>2</v>
      </c>
      <c r="O350" s="12">
        <v>0</v>
      </c>
      <c r="P350" s="13">
        <v>11.543199999999999</v>
      </c>
      <c r="Q350" s="13">
        <f>Product[[#This Row],[Profit]]-Product[[#This Row],[Discount]]</f>
        <v>11.543199999999999</v>
      </c>
      <c r="R350" s="12" t="str" cm="1">
        <f t="array" ref="R350">_xlfn.IFS(Product[[#This Row],[New Sales]]&gt;=2000,"A",Product[[#This Row],[New Sales]]&gt;=1000,"B",Product[[#This Row],[New Sales]]&gt;=500,"C",Product[[#This Row],[New Sales]]&gt;=100,"D",Product[[#This Row],[New Sales]]&lt;100,"E")</f>
        <v>D</v>
      </c>
      <c r="S350" s="12"/>
    </row>
    <row r="351" spans="1:19">
      <c r="A351" s="12">
        <v>349</v>
      </c>
      <c r="B351" s="12" t="s">
        <v>84</v>
      </c>
      <c r="C351" s="12" t="s">
        <v>68</v>
      </c>
      <c r="D351" s="12" t="s">
        <v>531</v>
      </c>
      <c r="E351" s="12" t="s">
        <v>532</v>
      </c>
      <c r="F351" s="12" t="s">
        <v>133</v>
      </c>
      <c r="G351" s="12" t="s">
        <v>81</v>
      </c>
      <c r="H351" s="12" t="str">
        <f>VLOOKUP(Product[[#This Row],[Category]],Code!$C$2:$D$5,2,0)</f>
        <v>O-102</v>
      </c>
      <c r="I351" s="12" t="s">
        <v>93</v>
      </c>
      <c r="J351" s="12" t="s">
        <v>533</v>
      </c>
      <c r="K351" s="12">
        <v>12.96</v>
      </c>
      <c r="L351" s="12">
        <f>$K$1*Product[[#This Row],[Quantity]]</f>
        <v>300</v>
      </c>
      <c r="M351" s="12">
        <f>Product[[#This Row],[Sales]]/Product[[#This Row],[Quantity]]</f>
        <v>6.48</v>
      </c>
      <c r="N351" s="12">
        <v>2</v>
      </c>
      <c r="O351" s="12">
        <v>0</v>
      </c>
      <c r="P351" s="13">
        <v>4.1471999999999998</v>
      </c>
      <c r="Q351" s="13">
        <f>Product[[#This Row],[Profit]]-Product[[#This Row],[Discount]]</f>
        <v>4.1471999999999998</v>
      </c>
      <c r="R351" s="12" t="str" cm="1">
        <f t="array" ref="R351">_xlfn.IFS(Product[[#This Row],[New Sales]]&gt;=2000,"A",Product[[#This Row],[New Sales]]&gt;=1000,"B",Product[[#This Row],[New Sales]]&gt;=500,"C",Product[[#This Row],[New Sales]]&gt;=100,"D",Product[[#This Row],[New Sales]]&lt;100,"E")</f>
        <v>D</v>
      </c>
      <c r="S351" s="12"/>
    </row>
    <row r="352" spans="1:19">
      <c r="A352" s="12">
        <v>350</v>
      </c>
      <c r="B352" s="12" t="s">
        <v>149</v>
      </c>
      <c r="C352" s="12" t="s">
        <v>111</v>
      </c>
      <c r="D352" s="12" t="s">
        <v>180</v>
      </c>
      <c r="E352" s="12" t="s">
        <v>181</v>
      </c>
      <c r="F352" s="12" t="s">
        <v>133</v>
      </c>
      <c r="G352" s="12" t="s">
        <v>95</v>
      </c>
      <c r="H352" s="12" t="str">
        <f>VLOOKUP(Product[[#This Row],[Category]],Code!$C$2:$D$5,2,0)</f>
        <v>T-103</v>
      </c>
      <c r="I352" s="12" t="s">
        <v>137</v>
      </c>
      <c r="J352" s="12" t="s">
        <v>433</v>
      </c>
      <c r="K352" s="12">
        <v>6.79</v>
      </c>
      <c r="L352" s="12">
        <f>$K$1*Product[[#This Row],[Quantity]]</f>
        <v>150</v>
      </c>
      <c r="M352" s="12">
        <f>Product[[#This Row],[Sales]]/Product[[#This Row],[Quantity]]</f>
        <v>6.79</v>
      </c>
      <c r="N352" s="12">
        <v>1</v>
      </c>
      <c r="O352" s="12">
        <v>0</v>
      </c>
      <c r="P352" s="13">
        <v>2.3086000000000002</v>
      </c>
      <c r="Q352" s="13">
        <f>Product[[#This Row],[Profit]]-Product[[#This Row],[Discount]]</f>
        <v>2.3086000000000002</v>
      </c>
      <c r="R352" s="12" t="str" cm="1">
        <f t="array" ref="R352">_xlfn.IFS(Product[[#This Row],[New Sales]]&gt;=2000,"A",Product[[#This Row],[New Sales]]&gt;=1000,"B",Product[[#This Row],[New Sales]]&gt;=500,"C",Product[[#This Row],[New Sales]]&gt;=100,"D",Product[[#This Row],[New Sales]]&lt;100,"E")</f>
        <v>D</v>
      </c>
      <c r="S352" s="12"/>
    </row>
    <row r="353" spans="1:19">
      <c r="A353" s="12">
        <v>351</v>
      </c>
      <c r="B353" s="12" t="s">
        <v>149</v>
      </c>
      <c r="C353" s="12" t="s">
        <v>111</v>
      </c>
      <c r="D353" s="12" t="s">
        <v>180</v>
      </c>
      <c r="E353" s="12" t="s">
        <v>181</v>
      </c>
      <c r="F353" s="12" t="s">
        <v>133</v>
      </c>
      <c r="G353" s="12" t="s">
        <v>81</v>
      </c>
      <c r="H353" s="12" t="str">
        <f>VLOOKUP(Product[[#This Row],[Category]],Code!$C$2:$D$5,2,0)</f>
        <v>O-102</v>
      </c>
      <c r="I353" s="12" t="s">
        <v>106</v>
      </c>
      <c r="J353" s="12" t="s">
        <v>534</v>
      </c>
      <c r="K353" s="12">
        <v>24.56</v>
      </c>
      <c r="L353" s="12">
        <f>$K$1*Product[[#This Row],[Quantity]]</f>
        <v>300</v>
      </c>
      <c r="M353" s="12">
        <f>Product[[#This Row],[Sales]]/Product[[#This Row],[Quantity]]</f>
        <v>12.28</v>
      </c>
      <c r="N353" s="12">
        <v>2</v>
      </c>
      <c r="O353" s="12">
        <v>0</v>
      </c>
      <c r="P353" s="13">
        <v>11.543199999999999</v>
      </c>
      <c r="Q353" s="13">
        <f>Product[[#This Row],[Profit]]-Product[[#This Row],[Discount]]</f>
        <v>11.543199999999999</v>
      </c>
      <c r="R353" s="12" t="str" cm="1">
        <f t="array" ref="R353">_xlfn.IFS(Product[[#This Row],[New Sales]]&gt;=2000,"A",Product[[#This Row],[New Sales]]&gt;=1000,"B",Product[[#This Row],[New Sales]]&gt;=500,"C",Product[[#This Row],[New Sales]]&gt;=100,"D",Product[[#This Row],[New Sales]]&lt;100,"E")</f>
        <v>D</v>
      </c>
      <c r="S353" s="12"/>
    </row>
    <row r="354" spans="1:19">
      <c r="A354" s="12">
        <v>352</v>
      </c>
      <c r="B354" s="12" t="s">
        <v>149</v>
      </c>
      <c r="C354" s="12" t="s">
        <v>111</v>
      </c>
      <c r="D354" s="12" t="s">
        <v>180</v>
      </c>
      <c r="E354" s="12" t="s">
        <v>181</v>
      </c>
      <c r="F354" s="12" t="s">
        <v>133</v>
      </c>
      <c r="G354" s="12" t="s">
        <v>81</v>
      </c>
      <c r="H354" s="12" t="str">
        <f>VLOOKUP(Product[[#This Row],[Category]],Code!$C$2:$D$5,2,0)</f>
        <v>O-102</v>
      </c>
      <c r="I354" s="12" t="s">
        <v>98</v>
      </c>
      <c r="J354" s="12" t="s">
        <v>535</v>
      </c>
      <c r="K354" s="12">
        <v>3.048</v>
      </c>
      <c r="L354" s="12">
        <f>$K$1*Product[[#This Row],[Quantity]]</f>
        <v>150</v>
      </c>
      <c r="M354" s="12">
        <f>Product[[#This Row],[Sales]]/Product[[#This Row],[Quantity]]</f>
        <v>3.048</v>
      </c>
      <c r="N354" s="12">
        <v>1</v>
      </c>
      <c r="O354" s="12">
        <v>0.2</v>
      </c>
      <c r="P354" s="13">
        <v>1.0668</v>
      </c>
      <c r="Q354" s="13">
        <f>Product[[#This Row],[Profit]]-Product[[#This Row],[Discount]]</f>
        <v>0.86680000000000001</v>
      </c>
      <c r="R354" s="12" t="str" cm="1">
        <f t="array" ref="R354">_xlfn.IFS(Product[[#This Row],[New Sales]]&gt;=2000,"A",Product[[#This Row],[New Sales]]&gt;=1000,"B",Product[[#This Row],[New Sales]]&gt;=500,"C",Product[[#This Row],[New Sales]]&gt;=100,"D",Product[[#This Row],[New Sales]]&lt;100,"E")</f>
        <v>D</v>
      </c>
      <c r="S354" s="12"/>
    </row>
    <row r="355" spans="1:19">
      <c r="A355" s="12">
        <v>353</v>
      </c>
      <c r="B355" s="12" t="s">
        <v>149</v>
      </c>
      <c r="C355" s="12" t="s">
        <v>111</v>
      </c>
      <c r="D355" s="12" t="s">
        <v>180</v>
      </c>
      <c r="E355" s="12" t="s">
        <v>181</v>
      </c>
      <c r="F355" s="12" t="s">
        <v>133</v>
      </c>
      <c r="G355" s="12" t="s">
        <v>81</v>
      </c>
      <c r="H355" s="12" t="str">
        <f>VLOOKUP(Product[[#This Row],[Category]],Code!$C$2:$D$5,2,0)</f>
        <v>O-102</v>
      </c>
      <c r="I355" s="12" t="s">
        <v>106</v>
      </c>
      <c r="J355" s="12" t="s">
        <v>534</v>
      </c>
      <c r="K355" s="12">
        <v>49.12</v>
      </c>
      <c r="L355" s="12">
        <f>$K$1*Product[[#This Row],[Quantity]]</f>
        <v>600</v>
      </c>
      <c r="M355" s="12">
        <f>Product[[#This Row],[Sales]]/Product[[#This Row],[Quantity]]</f>
        <v>12.28</v>
      </c>
      <c r="N355" s="12">
        <v>4</v>
      </c>
      <c r="O355" s="12">
        <v>0</v>
      </c>
      <c r="P355" s="13">
        <v>23.086399999999998</v>
      </c>
      <c r="Q355" s="13">
        <f>Product[[#This Row],[Profit]]-Product[[#This Row],[Discount]]</f>
        <v>23.086399999999998</v>
      </c>
      <c r="R355" s="12" t="str" cm="1">
        <f t="array" ref="R355">_xlfn.IFS(Product[[#This Row],[New Sales]]&gt;=2000,"A",Product[[#This Row],[New Sales]]&gt;=1000,"B",Product[[#This Row],[New Sales]]&gt;=500,"C",Product[[#This Row],[New Sales]]&gt;=100,"D",Product[[#This Row],[New Sales]]&lt;100,"E")</f>
        <v>C</v>
      </c>
      <c r="S355" s="12"/>
    </row>
    <row r="356" spans="1:19">
      <c r="A356" s="12">
        <v>354</v>
      </c>
      <c r="B356" s="12" t="s">
        <v>149</v>
      </c>
      <c r="C356" s="12" t="s">
        <v>111</v>
      </c>
      <c r="D356" s="12" t="s">
        <v>180</v>
      </c>
      <c r="E356" s="12" t="s">
        <v>181</v>
      </c>
      <c r="F356" s="12" t="s">
        <v>133</v>
      </c>
      <c r="G356" s="12" t="s">
        <v>81</v>
      </c>
      <c r="H356" s="12" t="str">
        <f>VLOOKUP(Product[[#This Row],[Category]],Code!$C$2:$D$5,2,0)</f>
        <v>O-102</v>
      </c>
      <c r="I356" s="12" t="s">
        <v>98</v>
      </c>
      <c r="J356" s="12" t="s">
        <v>536</v>
      </c>
      <c r="K356" s="12">
        <v>4355.1680000000006</v>
      </c>
      <c r="L356" s="12">
        <f>$K$1*Product[[#This Row],[Quantity]]</f>
        <v>600</v>
      </c>
      <c r="M356" s="12">
        <f>Product[[#This Row],[Sales]]/Product[[#This Row],[Quantity]]</f>
        <v>1088.7920000000001</v>
      </c>
      <c r="N356" s="12">
        <v>4</v>
      </c>
      <c r="O356" s="12">
        <v>0.2</v>
      </c>
      <c r="P356" s="13">
        <v>1415.4295999999997</v>
      </c>
      <c r="Q356" s="13">
        <f>Product[[#This Row],[Profit]]-Product[[#This Row],[Discount]]</f>
        <v>1415.2295999999997</v>
      </c>
      <c r="R356" s="12" t="str" cm="1">
        <f t="array" ref="R356">_xlfn.IFS(Product[[#This Row],[New Sales]]&gt;=2000,"A",Product[[#This Row],[New Sales]]&gt;=1000,"B",Product[[#This Row],[New Sales]]&gt;=500,"C",Product[[#This Row],[New Sales]]&gt;=100,"D",Product[[#This Row],[New Sales]]&lt;100,"E")</f>
        <v>C</v>
      </c>
      <c r="S356" s="12"/>
    </row>
    <row r="357" spans="1:19">
      <c r="A357" s="12">
        <v>355</v>
      </c>
      <c r="B357" s="12" t="s">
        <v>84</v>
      </c>
      <c r="C357" s="12" t="s">
        <v>68</v>
      </c>
      <c r="D357" s="12" t="s">
        <v>180</v>
      </c>
      <c r="E357" s="12" t="s">
        <v>181</v>
      </c>
      <c r="F357" s="12" t="s">
        <v>133</v>
      </c>
      <c r="G357" s="12" t="s">
        <v>72</v>
      </c>
      <c r="H357" s="12" t="str">
        <f>VLOOKUP(Product[[#This Row],[Category]],Code!$C$2:$D$5,2,0)</f>
        <v>F-101</v>
      </c>
      <c r="I357" s="12" t="s">
        <v>73</v>
      </c>
      <c r="J357" s="12" t="s">
        <v>537</v>
      </c>
      <c r="K357" s="12">
        <v>388.70400000000006</v>
      </c>
      <c r="L357" s="12">
        <f>$K$1*Product[[#This Row],[Quantity]]</f>
        <v>900</v>
      </c>
      <c r="M357" s="12">
        <f>Product[[#This Row],[Sales]]/Product[[#This Row],[Quantity]]</f>
        <v>64.784000000000006</v>
      </c>
      <c r="N357" s="12">
        <v>6</v>
      </c>
      <c r="O357" s="12">
        <v>0.2</v>
      </c>
      <c r="P357" s="13">
        <v>-4.8588000000000022</v>
      </c>
      <c r="Q357" s="13">
        <f>Product[[#This Row],[Profit]]-Product[[#This Row],[Discount]]</f>
        <v>-5.0588000000000024</v>
      </c>
      <c r="R357" s="12" t="str" cm="1">
        <f t="array" ref="R357">_xlfn.IFS(Product[[#This Row],[New Sales]]&gt;=2000,"A",Product[[#This Row],[New Sales]]&gt;=1000,"B",Product[[#This Row],[New Sales]]&gt;=500,"C",Product[[#This Row],[New Sales]]&gt;=100,"D",Product[[#This Row],[New Sales]]&lt;100,"E")</f>
        <v>C</v>
      </c>
      <c r="S357" s="12"/>
    </row>
    <row r="358" spans="1:19">
      <c r="A358" s="12">
        <v>356</v>
      </c>
      <c r="B358" s="12" t="s">
        <v>84</v>
      </c>
      <c r="C358" s="12" t="s">
        <v>68</v>
      </c>
      <c r="D358" s="12" t="s">
        <v>180</v>
      </c>
      <c r="E358" s="12" t="s">
        <v>181</v>
      </c>
      <c r="F358" s="12" t="s">
        <v>133</v>
      </c>
      <c r="G358" s="12" t="s">
        <v>81</v>
      </c>
      <c r="H358" s="12" t="str">
        <f>VLOOKUP(Product[[#This Row],[Category]],Code!$C$2:$D$5,2,0)</f>
        <v>O-102</v>
      </c>
      <c r="I358" s="12" t="s">
        <v>142</v>
      </c>
      <c r="J358" s="12" t="s">
        <v>538</v>
      </c>
      <c r="K358" s="12">
        <v>8.26</v>
      </c>
      <c r="L358" s="12">
        <f>$K$1*Product[[#This Row],[Quantity]]</f>
        <v>300</v>
      </c>
      <c r="M358" s="12">
        <f>Product[[#This Row],[Sales]]/Product[[#This Row],[Quantity]]</f>
        <v>4.13</v>
      </c>
      <c r="N358" s="12">
        <v>2</v>
      </c>
      <c r="O358" s="12">
        <v>0</v>
      </c>
      <c r="P358" s="13">
        <v>3.7995999999999999</v>
      </c>
      <c r="Q358" s="13">
        <f>Product[[#This Row],[Profit]]-Product[[#This Row],[Discount]]</f>
        <v>3.7995999999999999</v>
      </c>
      <c r="R358" s="12" t="str" cm="1">
        <f t="array" ref="R358">_xlfn.IFS(Product[[#This Row],[New Sales]]&gt;=2000,"A",Product[[#This Row],[New Sales]]&gt;=1000,"B",Product[[#This Row],[New Sales]]&gt;=500,"C",Product[[#This Row],[New Sales]]&gt;=100,"D",Product[[#This Row],[New Sales]]&lt;100,"E")</f>
        <v>D</v>
      </c>
      <c r="S358" s="12"/>
    </row>
    <row r="359" spans="1:19">
      <c r="A359" s="12">
        <v>357</v>
      </c>
      <c r="B359" s="12" t="s">
        <v>84</v>
      </c>
      <c r="C359" s="12" t="s">
        <v>68</v>
      </c>
      <c r="D359" s="12" t="s">
        <v>180</v>
      </c>
      <c r="E359" s="12" t="s">
        <v>181</v>
      </c>
      <c r="F359" s="12" t="s">
        <v>133</v>
      </c>
      <c r="G359" s="12" t="s">
        <v>81</v>
      </c>
      <c r="H359" s="12" t="str">
        <f>VLOOKUP(Product[[#This Row],[Category]],Code!$C$2:$D$5,2,0)</f>
        <v>O-102</v>
      </c>
      <c r="I359" s="12" t="s">
        <v>93</v>
      </c>
      <c r="J359" s="12" t="s">
        <v>539</v>
      </c>
      <c r="K359" s="12">
        <v>17.04</v>
      </c>
      <c r="L359" s="12">
        <f>$K$1*Product[[#This Row],[Quantity]]</f>
        <v>600</v>
      </c>
      <c r="M359" s="12">
        <f>Product[[#This Row],[Sales]]/Product[[#This Row],[Quantity]]</f>
        <v>4.26</v>
      </c>
      <c r="N359" s="12">
        <v>4</v>
      </c>
      <c r="O359" s="12">
        <v>0</v>
      </c>
      <c r="P359" s="13">
        <v>6.9863999999999997</v>
      </c>
      <c r="Q359" s="13">
        <f>Product[[#This Row],[Profit]]-Product[[#This Row],[Discount]]</f>
        <v>6.9863999999999997</v>
      </c>
      <c r="R359" s="12" t="str" cm="1">
        <f t="array" ref="R359">_xlfn.IFS(Product[[#This Row],[New Sales]]&gt;=2000,"A",Product[[#This Row],[New Sales]]&gt;=1000,"B",Product[[#This Row],[New Sales]]&gt;=500,"C",Product[[#This Row],[New Sales]]&gt;=100,"D",Product[[#This Row],[New Sales]]&lt;100,"E")</f>
        <v>C</v>
      </c>
      <c r="S359" s="12"/>
    </row>
    <row r="360" spans="1:19">
      <c r="A360" s="12">
        <v>358</v>
      </c>
      <c r="B360" s="12" t="s">
        <v>84</v>
      </c>
      <c r="C360" s="12" t="s">
        <v>68</v>
      </c>
      <c r="D360" s="12" t="s">
        <v>180</v>
      </c>
      <c r="E360" s="12" t="s">
        <v>181</v>
      </c>
      <c r="F360" s="12" t="s">
        <v>133</v>
      </c>
      <c r="G360" s="12" t="s">
        <v>81</v>
      </c>
      <c r="H360" s="12" t="str">
        <f>VLOOKUP(Product[[#This Row],[Category]],Code!$C$2:$D$5,2,0)</f>
        <v>O-102</v>
      </c>
      <c r="I360" s="12" t="s">
        <v>106</v>
      </c>
      <c r="J360" s="12" t="s">
        <v>540</v>
      </c>
      <c r="K360" s="12">
        <v>34.4</v>
      </c>
      <c r="L360" s="12">
        <f>$K$1*Product[[#This Row],[Quantity]]</f>
        <v>750</v>
      </c>
      <c r="M360" s="12">
        <f>Product[[#This Row],[Sales]]/Product[[#This Row],[Quantity]]</f>
        <v>6.88</v>
      </c>
      <c r="N360" s="12">
        <v>5</v>
      </c>
      <c r="O360" s="12">
        <v>0</v>
      </c>
      <c r="P360" s="13">
        <v>15.823999999999998</v>
      </c>
      <c r="Q360" s="13">
        <f>Product[[#This Row],[Profit]]-Product[[#This Row],[Discount]]</f>
        <v>15.823999999999998</v>
      </c>
      <c r="R360" s="12" t="str" cm="1">
        <f t="array" ref="R360">_xlfn.IFS(Product[[#This Row],[New Sales]]&gt;=2000,"A",Product[[#This Row],[New Sales]]&gt;=1000,"B",Product[[#This Row],[New Sales]]&gt;=500,"C",Product[[#This Row],[New Sales]]&gt;=100,"D",Product[[#This Row],[New Sales]]&lt;100,"E")</f>
        <v>C</v>
      </c>
      <c r="S360" s="12"/>
    </row>
    <row r="361" spans="1:19">
      <c r="A361" s="12">
        <v>359</v>
      </c>
      <c r="B361" s="12" t="s">
        <v>84</v>
      </c>
      <c r="C361" s="12" t="s">
        <v>77</v>
      </c>
      <c r="D361" s="12" t="s">
        <v>255</v>
      </c>
      <c r="E361" s="12" t="s">
        <v>105</v>
      </c>
      <c r="F361" s="12" t="s">
        <v>71</v>
      </c>
      <c r="G361" s="12" t="s">
        <v>81</v>
      </c>
      <c r="H361" s="12" t="str">
        <f>VLOOKUP(Product[[#This Row],[Category]],Code!$C$2:$D$5,2,0)</f>
        <v>O-102</v>
      </c>
      <c r="I361" s="12" t="s">
        <v>106</v>
      </c>
      <c r="J361" s="12" t="s">
        <v>375</v>
      </c>
      <c r="K361" s="12">
        <v>36.240000000000009</v>
      </c>
      <c r="L361" s="12">
        <f>$K$1*Product[[#This Row],[Quantity]]</f>
        <v>750</v>
      </c>
      <c r="M361" s="12">
        <f>Product[[#This Row],[Sales]]/Product[[#This Row],[Quantity]]</f>
        <v>7.248000000000002</v>
      </c>
      <c r="N361" s="12">
        <v>5</v>
      </c>
      <c r="O361" s="12">
        <v>0.2</v>
      </c>
      <c r="P361" s="13">
        <v>11.324999999999996</v>
      </c>
      <c r="Q361" s="13">
        <f>Product[[#This Row],[Profit]]-Product[[#This Row],[Discount]]</f>
        <v>11.124999999999996</v>
      </c>
      <c r="R361" s="12" t="str" cm="1">
        <f t="array" ref="R361">_xlfn.IFS(Product[[#This Row],[New Sales]]&gt;=2000,"A",Product[[#This Row],[New Sales]]&gt;=1000,"B",Product[[#This Row],[New Sales]]&gt;=500,"C",Product[[#This Row],[New Sales]]&gt;=100,"D",Product[[#This Row],[New Sales]]&lt;100,"E")</f>
        <v>C</v>
      </c>
      <c r="S361" s="12"/>
    </row>
    <row r="362" spans="1:19">
      <c r="A362" s="12">
        <v>360</v>
      </c>
      <c r="B362" s="12" t="s">
        <v>149</v>
      </c>
      <c r="C362" s="12" t="s">
        <v>77</v>
      </c>
      <c r="D362" s="12" t="s">
        <v>266</v>
      </c>
      <c r="E362" s="12" t="s">
        <v>541</v>
      </c>
      <c r="F362" s="12" t="s">
        <v>71</v>
      </c>
      <c r="G362" s="12" t="s">
        <v>81</v>
      </c>
      <c r="H362" s="12" t="str">
        <f>VLOOKUP(Product[[#This Row],[Category]],Code!$C$2:$D$5,2,0)</f>
        <v>O-102</v>
      </c>
      <c r="I362" s="12" t="s">
        <v>100</v>
      </c>
      <c r="J362" s="12" t="s">
        <v>542</v>
      </c>
      <c r="K362" s="12">
        <v>647.84</v>
      </c>
      <c r="L362" s="12">
        <f>$K$1*Product[[#This Row],[Quantity]]</f>
        <v>1200</v>
      </c>
      <c r="M362" s="12">
        <f>Product[[#This Row],[Sales]]/Product[[#This Row],[Quantity]]</f>
        <v>80.98</v>
      </c>
      <c r="N362" s="12">
        <v>8</v>
      </c>
      <c r="O362" s="12">
        <v>0</v>
      </c>
      <c r="P362" s="13">
        <v>168.4384</v>
      </c>
      <c r="Q362" s="13">
        <f>Product[[#This Row],[Profit]]-Product[[#This Row],[Discount]]</f>
        <v>168.4384</v>
      </c>
      <c r="R362" s="12" t="str" cm="1">
        <f t="array" ref="R362">_xlfn.IFS(Product[[#This Row],[New Sales]]&gt;=2000,"A",Product[[#This Row],[New Sales]]&gt;=1000,"B",Product[[#This Row],[New Sales]]&gt;=500,"C",Product[[#This Row],[New Sales]]&gt;=100,"D",Product[[#This Row],[New Sales]]&lt;100,"E")</f>
        <v>B</v>
      </c>
      <c r="S362" s="12"/>
    </row>
    <row r="363" spans="1:19">
      <c r="A363" s="12">
        <v>361</v>
      </c>
      <c r="B363" s="12" t="s">
        <v>149</v>
      </c>
      <c r="C363" s="12" t="s">
        <v>77</v>
      </c>
      <c r="D363" s="12" t="s">
        <v>266</v>
      </c>
      <c r="E363" s="12" t="s">
        <v>541</v>
      </c>
      <c r="F363" s="12" t="s">
        <v>71</v>
      </c>
      <c r="G363" s="12" t="s">
        <v>81</v>
      </c>
      <c r="H363" s="12" t="str">
        <f>VLOOKUP(Product[[#This Row],[Category]],Code!$C$2:$D$5,2,0)</f>
        <v>O-102</v>
      </c>
      <c r="I363" s="12" t="s">
        <v>82</v>
      </c>
      <c r="J363" s="12" t="s">
        <v>543</v>
      </c>
      <c r="K363" s="12">
        <v>20.7</v>
      </c>
      <c r="L363" s="12">
        <f>$K$1*Product[[#This Row],[Quantity]]</f>
        <v>300</v>
      </c>
      <c r="M363" s="12">
        <f>Product[[#This Row],[Sales]]/Product[[#This Row],[Quantity]]</f>
        <v>10.35</v>
      </c>
      <c r="N363" s="12">
        <v>2</v>
      </c>
      <c r="O363" s="12">
        <v>0</v>
      </c>
      <c r="P363" s="13">
        <v>9.9359999999999999</v>
      </c>
      <c r="Q363" s="13">
        <f>Product[[#This Row],[Profit]]-Product[[#This Row],[Discount]]</f>
        <v>9.9359999999999999</v>
      </c>
      <c r="R363" s="12" t="str" cm="1">
        <f t="array" ref="R363">_xlfn.IFS(Product[[#This Row],[New Sales]]&gt;=2000,"A",Product[[#This Row],[New Sales]]&gt;=1000,"B",Product[[#This Row],[New Sales]]&gt;=500,"C",Product[[#This Row],[New Sales]]&gt;=100,"D",Product[[#This Row],[New Sales]]&lt;100,"E")</f>
        <v>D</v>
      </c>
      <c r="S363" s="12"/>
    </row>
    <row r="364" spans="1:19">
      <c r="A364" s="12">
        <v>362</v>
      </c>
      <c r="B364" s="12" t="s">
        <v>84</v>
      </c>
      <c r="C364" s="12" t="s">
        <v>68</v>
      </c>
      <c r="D364" s="12" t="s">
        <v>180</v>
      </c>
      <c r="E364" s="12" t="s">
        <v>181</v>
      </c>
      <c r="F364" s="12" t="s">
        <v>133</v>
      </c>
      <c r="G364" s="12" t="s">
        <v>81</v>
      </c>
      <c r="H364" s="12" t="str">
        <f>VLOOKUP(Product[[#This Row],[Category]],Code!$C$2:$D$5,2,0)</f>
        <v>O-102</v>
      </c>
      <c r="I364" s="12" t="s">
        <v>82</v>
      </c>
      <c r="J364" s="12" t="s">
        <v>543</v>
      </c>
      <c r="K364" s="12">
        <v>20.7</v>
      </c>
      <c r="L364" s="12">
        <f>$K$1*Product[[#This Row],[Quantity]]</f>
        <v>300</v>
      </c>
      <c r="M364" s="12">
        <f>Product[[#This Row],[Sales]]/Product[[#This Row],[Quantity]]</f>
        <v>10.35</v>
      </c>
      <c r="N364" s="12">
        <v>2</v>
      </c>
      <c r="O364" s="12">
        <v>0</v>
      </c>
      <c r="P364" s="13">
        <v>9.9359999999999999</v>
      </c>
      <c r="Q364" s="13">
        <f>Product[[#This Row],[Profit]]-Product[[#This Row],[Discount]]</f>
        <v>9.9359999999999999</v>
      </c>
      <c r="R364" s="12" t="str" cm="1">
        <f t="array" ref="R364">_xlfn.IFS(Product[[#This Row],[New Sales]]&gt;=2000,"A",Product[[#This Row],[New Sales]]&gt;=1000,"B",Product[[#This Row],[New Sales]]&gt;=500,"C",Product[[#This Row],[New Sales]]&gt;=100,"D",Product[[#This Row],[New Sales]]&lt;100,"E")</f>
        <v>D</v>
      </c>
      <c r="S364" s="12"/>
    </row>
    <row r="365" spans="1:19">
      <c r="A365" s="12">
        <v>363</v>
      </c>
      <c r="B365" s="12" t="s">
        <v>84</v>
      </c>
      <c r="C365" s="12" t="s">
        <v>68</v>
      </c>
      <c r="D365" s="12" t="s">
        <v>180</v>
      </c>
      <c r="E365" s="12" t="s">
        <v>181</v>
      </c>
      <c r="F365" s="12" t="s">
        <v>133</v>
      </c>
      <c r="G365" s="12" t="s">
        <v>72</v>
      </c>
      <c r="H365" s="12" t="str">
        <f>VLOOKUP(Product[[#This Row],[Category]],Code!$C$2:$D$5,2,0)</f>
        <v>F-101</v>
      </c>
      <c r="I365" s="12" t="s">
        <v>75</v>
      </c>
      <c r="J365" s="12" t="s">
        <v>544</v>
      </c>
      <c r="K365" s="12">
        <v>488.64600000000002</v>
      </c>
      <c r="L365" s="12">
        <f>$K$1*Product[[#This Row],[Quantity]]</f>
        <v>450</v>
      </c>
      <c r="M365" s="12">
        <f>Product[[#This Row],[Sales]]/Product[[#This Row],[Quantity]]</f>
        <v>162.88200000000001</v>
      </c>
      <c r="N365" s="12">
        <v>3</v>
      </c>
      <c r="O365" s="12">
        <v>0.1</v>
      </c>
      <c r="P365" s="13">
        <v>86.870400000000004</v>
      </c>
      <c r="Q365" s="13">
        <f>Product[[#This Row],[Profit]]-Product[[#This Row],[Discount]]</f>
        <v>86.770400000000009</v>
      </c>
      <c r="R365" s="12" t="str" cm="1">
        <f t="array" ref="R365">_xlfn.IFS(Product[[#This Row],[New Sales]]&gt;=2000,"A",Product[[#This Row],[New Sales]]&gt;=1000,"B",Product[[#This Row],[New Sales]]&gt;=500,"C",Product[[#This Row],[New Sales]]&gt;=100,"D",Product[[#This Row],[New Sales]]&lt;100,"E")</f>
        <v>D</v>
      </c>
      <c r="S365" s="12"/>
    </row>
    <row r="366" spans="1:19">
      <c r="A366" s="12">
        <v>364</v>
      </c>
      <c r="B366" s="12" t="s">
        <v>84</v>
      </c>
      <c r="C366" s="12" t="s">
        <v>68</v>
      </c>
      <c r="D366" s="12" t="s">
        <v>180</v>
      </c>
      <c r="E366" s="12" t="s">
        <v>181</v>
      </c>
      <c r="F366" s="12" t="s">
        <v>133</v>
      </c>
      <c r="G366" s="12" t="s">
        <v>81</v>
      </c>
      <c r="H366" s="12" t="str">
        <f>VLOOKUP(Product[[#This Row],[Category]],Code!$C$2:$D$5,2,0)</f>
        <v>O-102</v>
      </c>
      <c r="I366" s="12" t="s">
        <v>93</v>
      </c>
      <c r="J366" s="12" t="s">
        <v>545</v>
      </c>
      <c r="K366" s="12">
        <v>5.56</v>
      </c>
      <c r="L366" s="12">
        <f>$K$1*Product[[#This Row],[Quantity]]</f>
        <v>300</v>
      </c>
      <c r="M366" s="12">
        <f>Product[[#This Row],[Sales]]/Product[[#This Row],[Quantity]]</f>
        <v>2.78</v>
      </c>
      <c r="N366" s="12">
        <v>2</v>
      </c>
      <c r="O366" s="12">
        <v>0</v>
      </c>
      <c r="P366" s="13">
        <v>1.4455999999999998</v>
      </c>
      <c r="Q366" s="13">
        <f>Product[[#This Row],[Profit]]-Product[[#This Row],[Discount]]</f>
        <v>1.4455999999999998</v>
      </c>
      <c r="R366" s="12" t="str" cm="1">
        <f t="array" ref="R366">_xlfn.IFS(Product[[#This Row],[New Sales]]&gt;=2000,"A",Product[[#This Row],[New Sales]]&gt;=1000,"B",Product[[#This Row],[New Sales]]&gt;=500,"C",Product[[#This Row],[New Sales]]&gt;=100,"D",Product[[#This Row],[New Sales]]&lt;100,"E")</f>
        <v>D</v>
      </c>
      <c r="S366" s="12"/>
    </row>
    <row r="367" spans="1:19">
      <c r="A367" s="12">
        <v>365</v>
      </c>
      <c r="B367" s="12" t="s">
        <v>84</v>
      </c>
      <c r="C367" s="12" t="s">
        <v>68</v>
      </c>
      <c r="D367" s="12" t="s">
        <v>180</v>
      </c>
      <c r="E367" s="12" t="s">
        <v>181</v>
      </c>
      <c r="F367" s="12" t="s">
        <v>133</v>
      </c>
      <c r="G367" s="12" t="s">
        <v>72</v>
      </c>
      <c r="H367" s="12" t="str">
        <f>VLOOKUP(Product[[#This Row],[Category]],Code!$C$2:$D$5,2,0)</f>
        <v>F-101</v>
      </c>
      <c r="I367" s="12" t="s">
        <v>91</v>
      </c>
      <c r="J367" s="12" t="s">
        <v>546</v>
      </c>
      <c r="K367" s="12">
        <v>47.12</v>
      </c>
      <c r="L367" s="12">
        <f>$K$1*Product[[#This Row],[Quantity]]</f>
        <v>1200</v>
      </c>
      <c r="M367" s="12">
        <f>Product[[#This Row],[Sales]]/Product[[#This Row],[Quantity]]</f>
        <v>5.89</v>
      </c>
      <c r="N367" s="12">
        <v>8</v>
      </c>
      <c r="O367" s="12">
        <v>0</v>
      </c>
      <c r="P367" s="13">
        <v>20.732800000000001</v>
      </c>
      <c r="Q367" s="13">
        <f>Product[[#This Row],[Profit]]-Product[[#This Row],[Discount]]</f>
        <v>20.732800000000001</v>
      </c>
      <c r="R367" s="12" t="str" cm="1">
        <f t="array" ref="R367">_xlfn.IFS(Product[[#This Row],[New Sales]]&gt;=2000,"A",Product[[#This Row],[New Sales]]&gt;=1000,"B",Product[[#This Row],[New Sales]]&gt;=500,"C",Product[[#This Row],[New Sales]]&gt;=100,"D",Product[[#This Row],[New Sales]]&lt;100,"E")</f>
        <v>B</v>
      </c>
      <c r="S367" s="12"/>
    </row>
    <row r="368" spans="1:19">
      <c r="A368" s="12">
        <v>366</v>
      </c>
      <c r="B368" s="12" t="s">
        <v>84</v>
      </c>
      <c r="C368" s="12" t="s">
        <v>68</v>
      </c>
      <c r="D368" s="12" t="s">
        <v>123</v>
      </c>
      <c r="E368" s="12" t="s">
        <v>79</v>
      </c>
      <c r="F368" s="12" t="s">
        <v>80</v>
      </c>
      <c r="G368" s="12" t="s">
        <v>81</v>
      </c>
      <c r="H368" s="12" t="str">
        <f>VLOOKUP(Product[[#This Row],[Category]],Code!$C$2:$D$5,2,0)</f>
        <v>O-102</v>
      </c>
      <c r="I368" s="12" t="s">
        <v>89</v>
      </c>
      <c r="J368" s="12" t="s">
        <v>169</v>
      </c>
      <c r="K368" s="12">
        <v>211.96</v>
      </c>
      <c r="L368" s="12">
        <f>$K$1*Product[[#This Row],[Quantity]]</f>
        <v>600</v>
      </c>
      <c r="M368" s="12">
        <f>Product[[#This Row],[Sales]]/Product[[#This Row],[Quantity]]</f>
        <v>52.99</v>
      </c>
      <c r="N368" s="12">
        <v>4</v>
      </c>
      <c r="O368" s="12">
        <v>0</v>
      </c>
      <c r="P368" s="13">
        <v>8.4783999999999935</v>
      </c>
      <c r="Q368" s="13">
        <f>Product[[#This Row],[Profit]]-Product[[#This Row],[Discount]]</f>
        <v>8.4783999999999935</v>
      </c>
      <c r="R368" s="12" t="str" cm="1">
        <f t="array" ref="R368">_xlfn.IFS(Product[[#This Row],[New Sales]]&gt;=2000,"A",Product[[#This Row],[New Sales]]&gt;=1000,"B",Product[[#This Row],[New Sales]]&gt;=500,"C",Product[[#This Row],[New Sales]]&gt;=100,"D",Product[[#This Row],[New Sales]]&lt;100,"E")</f>
        <v>C</v>
      </c>
      <c r="S368" s="12"/>
    </row>
    <row r="369" spans="1:19">
      <c r="A369" s="12">
        <v>367</v>
      </c>
      <c r="B369" s="12" t="s">
        <v>547</v>
      </c>
      <c r="C369" s="12" t="s">
        <v>77</v>
      </c>
      <c r="D369" s="12" t="s">
        <v>548</v>
      </c>
      <c r="E369" s="12" t="s">
        <v>356</v>
      </c>
      <c r="F369" s="12" t="s">
        <v>133</v>
      </c>
      <c r="G369" s="12" t="s">
        <v>81</v>
      </c>
      <c r="H369" s="12" t="str">
        <f>VLOOKUP(Product[[#This Row],[Category]],Code!$C$2:$D$5,2,0)</f>
        <v>O-102</v>
      </c>
      <c r="I369" s="12" t="s">
        <v>98</v>
      </c>
      <c r="J369" s="12" t="s">
        <v>549</v>
      </c>
      <c r="K369" s="12">
        <v>23.2</v>
      </c>
      <c r="L369" s="12">
        <f>$K$1*Product[[#This Row],[Quantity]]</f>
        <v>600</v>
      </c>
      <c r="M369" s="12">
        <f>Product[[#This Row],[Sales]]/Product[[#This Row],[Quantity]]</f>
        <v>5.8</v>
      </c>
      <c r="N369" s="12">
        <v>4</v>
      </c>
      <c r="O369" s="12">
        <v>0</v>
      </c>
      <c r="P369" s="13">
        <v>10.44</v>
      </c>
      <c r="Q369" s="13">
        <f>Product[[#This Row],[Profit]]-Product[[#This Row],[Discount]]</f>
        <v>10.44</v>
      </c>
      <c r="R369" s="12" t="str" cm="1">
        <f t="array" ref="R369">_xlfn.IFS(Product[[#This Row],[New Sales]]&gt;=2000,"A",Product[[#This Row],[New Sales]]&gt;=1000,"B",Product[[#This Row],[New Sales]]&gt;=500,"C",Product[[#This Row],[New Sales]]&gt;=100,"D",Product[[#This Row],[New Sales]]&lt;100,"E")</f>
        <v>C</v>
      </c>
      <c r="S369" s="12"/>
    </row>
    <row r="370" spans="1:19">
      <c r="A370" s="12">
        <v>368</v>
      </c>
      <c r="B370" s="12" t="s">
        <v>547</v>
      </c>
      <c r="C370" s="12" t="s">
        <v>77</v>
      </c>
      <c r="D370" s="12" t="s">
        <v>548</v>
      </c>
      <c r="E370" s="12" t="s">
        <v>356</v>
      </c>
      <c r="F370" s="12" t="s">
        <v>133</v>
      </c>
      <c r="G370" s="12" t="s">
        <v>81</v>
      </c>
      <c r="H370" s="12" t="str">
        <f>VLOOKUP(Product[[#This Row],[Category]],Code!$C$2:$D$5,2,0)</f>
        <v>O-102</v>
      </c>
      <c r="I370" s="12" t="s">
        <v>297</v>
      </c>
      <c r="J370" s="12" t="s">
        <v>550</v>
      </c>
      <c r="K370" s="12">
        <v>7.36</v>
      </c>
      <c r="L370" s="12">
        <f>$K$1*Product[[#This Row],[Quantity]]</f>
        <v>300</v>
      </c>
      <c r="M370" s="12">
        <f>Product[[#This Row],[Sales]]/Product[[#This Row],[Quantity]]</f>
        <v>3.68</v>
      </c>
      <c r="N370" s="12">
        <v>2</v>
      </c>
      <c r="O370" s="12">
        <v>0</v>
      </c>
      <c r="P370" s="13">
        <v>0.14719999999999978</v>
      </c>
      <c r="Q370" s="13">
        <f>Product[[#This Row],[Profit]]-Product[[#This Row],[Discount]]</f>
        <v>0.14719999999999978</v>
      </c>
      <c r="R370" s="12" t="str" cm="1">
        <f t="array" ref="R370">_xlfn.IFS(Product[[#This Row],[New Sales]]&gt;=2000,"A",Product[[#This Row],[New Sales]]&gt;=1000,"B",Product[[#This Row],[New Sales]]&gt;=500,"C",Product[[#This Row],[New Sales]]&gt;=100,"D",Product[[#This Row],[New Sales]]&lt;100,"E")</f>
        <v>D</v>
      </c>
      <c r="S370" s="12"/>
    </row>
    <row r="371" spans="1:19">
      <c r="A371" s="12">
        <v>369</v>
      </c>
      <c r="B371" s="12" t="s">
        <v>547</v>
      </c>
      <c r="C371" s="12" t="s">
        <v>77</v>
      </c>
      <c r="D371" s="12" t="s">
        <v>548</v>
      </c>
      <c r="E371" s="12" t="s">
        <v>356</v>
      </c>
      <c r="F371" s="12" t="s">
        <v>133</v>
      </c>
      <c r="G371" s="12" t="s">
        <v>81</v>
      </c>
      <c r="H371" s="12" t="str">
        <f>VLOOKUP(Product[[#This Row],[Category]],Code!$C$2:$D$5,2,0)</f>
        <v>O-102</v>
      </c>
      <c r="I371" s="12" t="s">
        <v>89</v>
      </c>
      <c r="J371" s="12" t="s">
        <v>551</v>
      </c>
      <c r="K371" s="12">
        <v>104.79</v>
      </c>
      <c r="L371" s="12">
        <f>$K$1*Product[[#This Row],[Quantity]]</f>
        <v>1050</v>
      </c>
      <c r="M371" s="12">
        <f>Product[[#This Row],[Sales]]/Product[[#This Row],[Quantity]]</f>
        <v>14.97</v>
      </c>
      <c r="N371" s="12">
        <v>7</v>
      </c>
      <c r="O371" s="12">
        <v>0</v>
      </c>
      <c r="P371" s="13">
        <v>29.341200000000008</v>
      </c>
      <c r="Q371" s="13">
        <f>Product[[#This Row],[Profit]]-Product[[#This Row],[Discount]]</f>
        <v>29.341200000000008</v>
      </c>
      <c r="R371" s="12" t="str" cm="1">
        <f t="array" ref="R371">_xlfn.IFS(Product[[#This Row],[New Sales]]&gt;=2000,"A",Product[[#This Row],[New Sales]]&gt;=1000,"B",Product[[#This Row],[New Sales]]&gt;=500,"C",Product[[#This Row],[New Sales]]&gt;=100,"D",Product[[#This Row],[New Sales]]&lt;100,"E")</f>
        <v>B</v>
      </c>
      <c r="S371" s="12"/>
    </row>
    <row r="372" spans="1:19">
      <c r="A372" s="12">
        <v>370</v>
      </c>
      <c r="B372" s="12" t="s">
        <v>547</v>
      </c>
      <c r="C372" s="12" t="s">
        <v>77</v>
      </c>
      <c r="D372" s="12" t="s">
        <v>548</v>
      </c>
      <c r="E372" s="12" t="s">
        <v>356</v>
      </c>
      <c r="F372" s="12" t="s">
        <v>133</v>
      </c>
      <c r="G372" s="12" t="s">
        <v>72</v>
      </c>
      <c r="H372" s="12" t="str">
        <f>VLOOKUP(Product[[#This Row],[Category]],Code!$C$2:$D$5,2,0)</f>
        <v>F-101</v>
      </c>
      <c r="I372" s="12" t="s">
        <v>73</v>
      </c>
      <c r="J372" s="12" t="s">
        <v>154</v>
      </c>
      <c r="K372" s="12">
        <v>1043.92</v>
      </c>
      <c r="L372" s="12">
        <f>$K$1*Product[[#This Row],[Quantity]]</f>
        <v>600</v>
      </c>
      <c r="M372" s="12">
        <f>Product[[#This Row],[Sales]]/Product[[#This Row],[Quantity]]</f>
        <v>260.98</v>
      </c>
      <c r="N372" s="12">
        <v>4</v>
      </c>
      <c r="O372" s="12">
        <v>0</v>
      </c>
      <c r="P372" s="13">
        <v>271.41920000000005</v>
      </c>
      <c r="Q372" s="13">
        <f>Product[[#This Row],[Profit]]-Product[[#This Row],[Discount]]</f>
        <v>271.41920000000005</v>
      </c>
      <c r="R372" s="12" t="str" cm="1">
        <f t="array" ref="R372">_xlfn.IFS(Product[[#This Row],[New Sales]]&gt;=2000,"A",Product[[#This Row],[New Sales]]&gt;=1000,"B",Product[[#This Row],[New Sales]]&gt;=500,"C",Product[[#This Row],[New Sales]]&gt;=100,"D",Product[[#This Row],[New Sales]]&lt;100,"E")</f>
        <v>C</v>
      </c>
      <c r="S372" s="12"/>
    </row>
    <row r="373" spans="1:19">
      <c r="A373" s="12">
        <v>371</v>
      </c>
      <c r="B373" s="12" t="s">
        <v>84</v>
      </c>
      <c r="C373" s="12" t="s">
        <v>68</v>
      </c>
      <c r="D373" s="12" t="s">
        <v>552</v>
      </c>
      <c r="E373" s="12" t="s">
        <v>113</v>
      </c>
      <c r="F373" s="12" t="s">
        <v>114</v>
      </c>
      <c r="G373" s="12" t="s">
        <v>81</v>
      </c>
      <c r="H373" s="12" t="str">
        <f>VLOOKUP(Product[[#This Row],[Category]],Code!$C$2:$D$5,2,0)</f>
        <v>O-102</v>
      </c>
      <c r="I373" s="12" t="s">
        <v>106</v>
      </c>
      <c r="J373" s="12" t="s">
        <v>553</v>
      </c>
      <c r="K373" s="12">
        <v>25.920000000000005</v>
      </c>
      <c r="L373" s="12">
        <f>$K$1*Product[[#This Row],[Quantity]]</f>
        <v>750</v>
      </c>
      <c r="M373" s="12">
        <f>Product[[#This Row],[Sales]]/Product[[#This Row],[Quantity]]</f>
        <v>5.1840000000000011</v>
      </c>
      <c r="N373" s="12">
        <v>5</v>
      </c>
      <c r="O373" s="12">
        <v>0.2</v>
      </c>
      <c r="P373" s="13">
        <v>9.3960000000000008</v>
      </c>
      <c r="Q373" s="13">
        <f>Product[[#This Row],[Profit]]-Product[[#This Row],[Discount]]</f>
        <v>9.1960000000000015</v>
      </c>
      <c r="R373" s="12" t="str" cm="1">
        <f t="array" ref="R373">_xlfn.IFS(Product[[#This Row],[New Sales]]&gt;=2000,"A",Product[[#This Row],[New Sales]]&gt;=1000,"B",Product[[#This Row],[New Sales]]&gt;=500,"C",Product[[#This Row],[New Sales]]&gt;=100,"D",Product[[#This Row],[New Sales]]&lt;100,"E")</f>
        <v>C</v>
      </c>
      <c r="S373" s="12"/>
    </row>
    <row r="374" spans="1:19">
      <c r="A374" s="12">
        <v>372</v>
      </c>
      <c r="B374" s="12" t="s">
        <v>84</v>
      </c>
      <c r="C374" s="12" t="s">
        <v>68</v>
      </c>
      <c r="D374" s="12" t="s">
        <v>552</v>
      </c>
      <c r="E374" s="12" t="s">
        <v>113</v>
      </c>
      <c r="F374" s="12" t="s">
        <v>114</v>
      </c>
      <c r="G374" s="12" t="s">
        <v>81</v>
      </c>
      <c r="H374" s="12" t="str">
        <f>VLOOKUP(Product[[#This Row],[Category]],Code!$C$2:$D$5,2,0)</f>
        <v>O-102</v>
      </c>
      <c r="I374" s="12" t="s">
        <v>89</v>
      </c>
      <c r="J374" s="12" t="s">
        <v>554</v>
      </c>
      <c r="K374" s="12">
        <v>53.424000000000007</v>
      </c>
      <c r="L374" s="12">
        <f>$K$1*Product[[#This Row],[Quantity]]</f>
        <v>450</v>
      </c>
      <c r="M374" s="12">
        <f>Product[[#This Row],[Sales]]/Product[[#This Row],[Quantity]]</f>
        <v>17.808000000000003</v>
      </c>
      <c r="N374" s="12">
        <v>3</v>
      </c>
      <c r="O374" s="12">
        <v>0.2</v>
      </c>
      <c r="P374" s="13">
        <v>4.6746000000000016</v>
      </c>
      <c r="Q374" s="13">
        <f>Product[[#This Row],[Profit]]-Product[[#This Row],[Discount]]</f>
        <v>4.4746000000000015</v>
      </c>
      <c r="R374" s="12" t="str" cm="1">
        <f t="array" ref="R374">_xlfn.IFS(Product[[#This Row],[New Sales]]&gt;=2000,"A",Product[[#This Row],[New Sales]]&gt;=1000,"B",Product[[#This Row],[New Sales]]&gt;=500,"C",Product[[#This Row],[New Sales]]&gt;=100,"D",Product[[#This Row],[New Sales]]&lt;100,"E")</f>
        <v>D</v>
      </c>
      <c r="S374" s="12"/>
    </row>
    <row r="375" spans="1:19">
      <c r="A375" s="12">
        <v>373</v>
      </c>
      <c r="B375" s="12" t="s">
        <v>84</v>
      </c>
      <c r="C375" s="12" t="s">
        <v>68</v>
      </c>
      <c r="D375" s="12" t="s">
        <v>555</v>
      </c>
      <c r="E375" s="12" t="s">
        <v>199</v>
      </c>
      <c r="F375" s="12" t="s">
        <v>80</v>
      </c>
      <c r="G375" s="12" t="s">
        <v>81</v>
      </c>
      <c r="H375" s="12" t="str">
        <f>VLOOKUP(Product[[#This Row],[Category]],Code!$C$2:$D$5,2,0)</f>
        <v>O-102</v>
      </c>
      <c r="I375" s="12" t="s">
        <v>98</v>
      </c>
      <c r="J375" s="12" t="s">
        <v>519</v>
      </c>
      <c r="K375" s="12">
        <v>8.1600000000000019</v>
      </c>
      <c r="L375" s="12">
        <f>$K$1*Product[[#This Row],[Quantity]]</f>
        <v>750</v>
      </c>
      <c r="M375" s="12">
        <f>Product[[#This Row],[Sales]]/Product[[#This Row],[Quantity]]</f>
        <v>1.6320000000000003</v>
      </c>
      <c r="N375" s="12">
        <v>5</v>
      </c>
      <c r="O375" s="12">
        <v>0.7</v>
      </c>
      <c r="P375" s="13">
        <v>-5.7119999999999997</v>
      </c>
      <c r="Q375" s="13">
        <f>Product[[#This Row],[Profit]]-Product[[#This Row],[Discount]]</f>
        <v>-6.4119999999999999</v>
      </c>
      <c r="R375" s="12" t="str" cm="1">
        <f t="array" ref="R375">_xlfn.IFS(Product[[#This Row],[New Sales]]&gt;=2000,"A",Product[[#This Row],[New Sales]]&gt;=1000,"B",Product[[#This Row],[New Sales]]&gt;=500,"C",Product[[#This Row],[New Sales]]&gt;=100,"D",Product[[#This Row],[New Sales]]&lt;100,"E")</f>
        <v>C</v>
      </c>
      <c r="S375" s="12"/>
    </row>
    <row r="376" spans="1:19">
      <c r="A376" s="12">
        <v>374</v>
      </c>
      <c r="B376" s="12" t="s">
        <v>84</v>
      </c>
      <c r="C376" s="12" t="s">
        <v>68</v>
      </c>
      <c r="D376" s="12" t="s">
        <v>555</v>
      </c>
      <c r="E376" s="12" t="s">
        <v>199</v>
      </c>
      <c r="F376" s="12" t="s">
        <v>80</v>
      </c>
      <c r="G376" s="12" t="s">
        <v>95</v>
      </c>
      <c r="H376" s="12" t="str">
        <f>VLOOKUP(Product[[#This Row],[Category]],Code!$C$2:$D$5,2,0)</f>
        <v>T-103</v>
      </c>
      <c r="I376" s="12" t="s">
        <v>137</v>
      </c>
      <c r="J376" s="12" t="s">
        <v>556</v>
      </c>
      <c r="K376" s="12">
        <v>1023.9360000000001</v>
      </c>
      <c r="L376" s="12">
        <f>$K$1*Product[[#This Row],[Quantity]]</f>
        <v>1200</v>
      </c>
      <c r="M376" s="12">
        <f>Product[[#This Row],[Sales]]/Product[[#This Row],[Quantity]]</f>
        <v>127.99200000000002</v>
      </c>
      <c r="N376" s="12">
        <v>8</v>
      </c>
      <c r="O376" s="12">
        <v>0.2</v>
      </c>
      <c r="P376" s="13">
        <v>179.1887999999999</v>
      </c>
      <c r="Q376" s="13">
        <f>Product[[#This Row],[Profit]]-Product[[#This Row],[Discount]]</f>
        <v>178.98879999999991</v>
      </c>
      <c r="R376" s="12" t="str" cm="1">
        <f t="array" ref="R376">_xlfn.IFS(Product[[#This Row],[New Sales]]&gt;=2000,"A",Product[[#This Row],[New Sales]]&gt;=1000,"B",Product[[#This Row],[New Sales]]&gt;=500,"C",Product[[#This Row],[New Sales]]&gt;=100,"D",Product[[#This Row],[New Sales]]&lt;100,"E")</f>
        <v>B</v>
      </c>
      <c r="S376" s="12"/>
    </row>
    <row r="377" spans="1:19">
      <c r="A377" s="12">
        <v>375</v>
      </c>
      <c r="B377" s="12" t="s">
        <v>84</v>
      </c>
      <c r="C377" s="12" t="s">
        <v>68</v>
      </c>
      <c r="D377" s="12" t="s">
        <v>555</v>
      </c>
      <c r="E377" s="12" t="s">
        <v>199</v>
      </c>
      <c r="F377" s="12" t="s">
        <v>80</v>
      </c>
      <c r="G377" s="12" t="s">
        <v>81</v>
      </c>
      <c r="H377" s="12" t="str">
        <f>VLOOKUP(Product[[#This Row],[Category]],Code!$C$2:$D$5,2,0)</f>
        <v>O-102</v>
      </c>
      <c r="I377" s="12" t="s">
        <v>93</v>
      </c>
      <c r="J377" s="12" t="s">
        <v>557</v>
      </c>
      <c r="K377" s="12">
        <v>9.24</v>
      </c>
      <c r="L377" s="12">
        <f>$K$1*Product[[#This Row],[Quantity]]</f>
        <v>150</v>
      </c>
      <c r="M377" s="12">
        <f>Product[[#This Row],[Sales]]/Product[[#This Row],[Quantity]]</f>
        <v>9.24</v>
      </c>
      <c r="N377" s="12">
        <v>1</v>
      </c>
      <c r="O377" s="12">
        <v>0.2</v>
      </c>
      <c r="P377" s="13">
        <v>0.92399999999999993</v>
      </c>
      <c r="Q377" s="13">
        <f>Product[[#This Row],[Profit]]-Product[[#This Row],[Discount]]</f>
        <v>0.72399999999999998</v>
      </c>
      <c r="R377" s="12" t="str" cm="1">
        <f t="array" ref="R377">_xlfn.IFS(Product[[#This Row],[New Sales]]&gt;=2000,"A",Product[[#This Row],[New Sales]]&gt;=1000,"B",Product[[#This Row],[New Sales]]&gt;=500,"C",Product[[#This Row],[New Sales]]&gt;=100,"D",Product[[#This Row],[New Sales]]&lt;100,"E")</f>
        <v>D</v>
      </c>
      <c r="S377" s="12"/>
    </row>
    <row r="378" spans="1:19">
      <c r="A378" s="12">
        <v>376</v>
      </c>
      <c r="B378" s="12" t="s">
        <v>84</v>
      </c>
      <c r="C378" s="12" t="s">
        <v>68</v>
      </c>
      <c r="D378" s="12" t="s">
        <v>555</v>
      </c>
      <c r="E378" s="12" t="s">
        <v>199</v>
      </c>
      <c r="F378" s="12" t="s">
        <v>80</v>
      </c>
      <c r="G378" s="12" t="s">
        <v>95</v>
      </c>
      <c r="H378" s="12" t="str">
        <f>VLOOKUP(Product[[#This Row],[Category]],Code!$C$2:$D$5,2,0)</f>
        <v>T-103</v>
      </c>
      <c r="I378" s="12" t="s">
        <v>137</v>
      </c>
      <c r="J378" s="12" t="s">
        <v>558</v>
      </c>
      <c r="K378" s="12">
        <v>479.04</v>
      </c>
      <c r="L378" s="12">
        <f>$K$1*Product[[#This Row],[Quantity]]</f>
        <v>1500</v>
      </c>
      <c r="M378" s="12">
        <f>Product[[#This Row],[Sales]]/Product[[#This Row],[Quantity]]</f>
        <v>47.904000000000003</v>
      </c>
      <c r="N378" s="12">
        <v>10</v>
      </c>
      <c r="O378" s="12">
        <v>0.2</v>
      </c>
      <c r="P378" s="13">
        <v>-29.940000000000012</v>
      </c>
      <c r="Q378" s="13">
        <f>Product[[#This Row],[Profit]]-Product[[#This Row],[Discount]]</f>
        <v>-30.140000000000011</v>
      </c>
      <c r="R378" s="12" t="str" cm="1">
        <f t="array" ref="R378">_xlfn.IFS(Product[[#This Row],[New Sales]]&gt;=2000,"A",Product[[#This Row],[New Sales]]&gt;=1000,"B",Product[[#This Row],[New Sales]]&gt;=500,"C",Product[[#This Row],[New Sales]]&gt;=100,"D",Product[[#This Row],[New Sales]]&lt;100,"E")</f>
        <v>B</v>
      </c>
      <c r="S378" s="12"/>
    </row>
    <row r="379" spans="1:19">
      <c r="A379" s="12">
        <v>377</v>
      </c>
      <c r="B379" s="12" t="s">
        <v>149</v>
      </c>
      <c r="C379" s="12" t="s">
        <v>77</v>
      </c>
      <c r="D379" s="12" t="s">
        <v>559</v>
      </c>
      <c r="E379" s="12" t="s">
        <v>158</v>
      </c>
      <c r="F379" s="12" t="s">
        <v>114</v>
      </c>
      <c r="G379" s="12" t="s">
        <v>81</v>
      </c>
      <c r="H379" s="12" t="str">
        <f>VLOOKUP(Product[[#This Row],[Category]],Code!$C$2:$D$5,2,0)</f>
        <v>O-102</v>
      </c>
      <c r="I379" s="12" t="s">
        <v>106</v>
      </c>
      <c r="J379" s="12" t="s">
        <v>560</v>
      </c>
      <c r="K379" s="12">
        <v>99.13600000000001</v>
      </c>
      <c r="L379" s="12">
        <f>$K$1*Product[[#This Row],[Quantity]]</f>
        <v>600</v>
      </c>
      <c r="M379" s="12">
        <f>Product[[#This Row],[Sales]]/Product[[#This Row],[Quantity]]</f>
        <v>24.784000000000002</v>
      </c>
      <c r="N379" s="12">
        <v>4</v>
      </c>
      <c r="O379" s="12">
        <v>0.2</v>
      </c>
      <c r="P379" s="13">
        <v>30.979999999999993</v>
      </c>
      <c r="Q379" s="13">
        <f>Product[[#This Row],[Profit]]-Product[[#This Row],[Discount]]</f>
        <v>30.779999999999994</v>
      </c>
      <c r="R379" s="12" t="str" cm="1">
        <f t="array" ref="R379">_xlfn.IFS(Product[[#This Row],[New Sales]]&gt;=2000,"A",Product[[#This Row],[New Sales]]&gt;=1000,"B",Product[[#This Row],[New Sales]]&gt;=500,"C",Product[[#This Row],[New Sales]]&gt;=100,"D",Product[[#This Row],[New Sales]]&lt;100,"E")</f>
        <v>C</v>
      </c>
      <c r="S379" s="12"/>
    </row>
    <row r="380" spans="1:19">
      <c r="A380" s="12">
        <v>378</v>
      </c>
      <c r="B380" s="12" t="s">
        <v>84</v>
      </c>
      <c r="C380" s="12" t="s">
        <v>77</v>
      </c>
      <c r="D380" s="12" t="s">
        <v>308</v>
      </c>
      <c r="E380" s="12" t="s">
        <v>532</v>
      </c>
      <c r="F380" s="12" t="s">
        <v>133</v>
      </c>
      <c r="G380" s="12" t="s">
        <v>72</v>
      </c>
      <c r="H380" s="12" t="str">
        <f>VLOOKUP(Product[[#This Row],[Category]],Code!$C$2:$D$5,2,0)</f>
        <v>F-101</v>
      </c>
      <c r="I380" s="12" t="s">
        <v>87</v>
      </c>
      <c r="J380" s="12" t="s">
        <v>561</v>
      </c>
      <c r="K380" s="12">
        <v>1488.4239999999998</v>
      </c>
      <c r="L380" s="12">
        <f>$K$1*Product[[#This Row],[Quantity]]</f>
        <v>1050</v>
      </c>
      <c r="M380" s="12">
        <f>Product[[#This Row],[Sales]]/Product[[#This Row],[Quantity]]</f>
        <v>212.63199999999998</v>
      </c>
      <c r="N380" s="12">
        <v>7</v>
      </c>
      <c r="O380" s="12">
        <v>0.3</v>
      </c>
      <c r="P380" s="13">
        <v>-297.68479999999983</v>
      </c>
      <c r="Q380" s="13">
        <f>Product[[#This Row],[Profit]]-Product[[#This Row],[Discount]]</f>
        <v>-297.98479999999984</v>
      </c>
      <c r="R380" s="12" t="str" cm="1">
        <f t="array" ref="R380">_xlfn.IFS(Product[[#This Row],[New Sales]]&gt;=2000,"A",Product[[#This Row],[New Sales]]&gt;=1000,"B",Product[[#This Row],[New Sales]]&gt;=500,"C",Product[[#This Row],[New Sales]]&gt;=100,"D",Product[[#This Row],[New Sales]]&lt;100,"E")</f>
        <v>B</v>
      </c>
      <c r="S380" s="12"/>
    </row>
    <row r="381" spans="1:19">
      <c r="A381" s="12">
        <v>379</v>
      </c>
      <c r="B381" s="12" t="s">
        <v>84</v>
      </c>
      <c r="C381" s="12" t="s">
        <v>68</v>
      </c>
      <c r="D381" s="12" t="s">
        <v>147</v>
      </c>
      <c r="E381" s="12" t="s">
        <v>113</v>
      </c>
      <c r="F381" s="12" t="s">
        <v>114</v>
      </c>
      <c r="G381" s="12" t="s">
        <v>81</v>
      </c>
      <c r="H381" s="12" t="str">
        <f>VLOOKUP(Product[[#This Row],[Category]],Code!$C$2:$D$5,2,0)</f>
        <v>O-102</v>
      </c>
      <c r="I381" s="12" t="s">
        <v>100</v>
      </c>
      <c r="J381" s="12" t="s">
        <v>562</v>
      </c>
      <c r="K381" s="12">
        <v>8.6519999999999975</v>
      </c>
      <c r="L381" s="12">
        <f>$K$1*Product[[#This Row],[Quantity]]</f>
        <v>450</v>
      </c>
      <c r="M381" s="12">
        <f>Product[[#This Row],[Sales]]/Product[[#This Row],[Quantity]]</f>
        <v>2.883999999999999</v>
      </c>
      <c r="N381" s="12">
        <v>3</v>
      </c>
      <c r="O381" s="12">
        <v>0.8</v>
      </c>
      <c r="P381" s="13">
        <v>-20.332200000000007</v>
      </c>
      <c r="Q381" s="13">
        <f>Product[[#This Row],[Profit]]-Product[[#This Row],[Discount]]</f>
        <v>-21.132200000000008</v>
      </c>
      <c r="R381" s="12" t="str" cm="1">
        <f t="array" ref="R381">_xlfn.IFS(Product[[#This Row],[New Sales]]&gt;=2000,"A",Product[[#This Row],[New Sales]]&gt;=1000,"B",Product[[#This Row],[New Sales]]&gt;=500,"C",Product[[#This Row],[New Sales]]&gt;=100,"D",Product[[#This Row],[New Sales]]&lt;100,"E")</f>
        <v>D</v>
      </c>
      <c r="S381" s="12"/>
    </row>
    <row r="382" spans="1:19">
      <c r="A382" s="12">
        <v>380</v>
      </c>
      <c r="B382" s="12" t="s">
        <v>84</v>
      </c>
      <c r="C382" s="12" t="s">
        <v>68</v>
      </c>
      <c r="D382" s="12" t="s">
        <v>147</v>
      </c>
      <c r="E382" s="12" t="s">
        <v>113</v>
      </c>
      <c r="F382" s="12" t="s">
        <v>114</v>
      </c>
      <c r="G382" s="12" t="s">
        <v>81</v>
      </c>
      <c r="H382" s="12" t="str">
        <f>VLOOKUP(Product[[#This Row],[Category]],Code!$C$2:$D$5,2,0)</f>
        <v>O-102</v>
      </c>
      <c r="I382" s="12" t="s">
        <v>89</v>
      </c>
      <c r="J382" s="12" t="s">
        <v>563</v>
      </c>
      <c r="K382" s="12">
        <v>23.832000000000001</v>
      </c>
      <c r="L382" s="12">
        <f>$K$1*Product[[#This Row],[Quantity]]</f>
        <v>450</v>
      </c>
      <c r="M382" s="12">
        <f>Product[[#This Row],[Sales]]/Product[[#This Row],[Quantity]]</f>
        <v>7.944</v>
      </c>
      <c r="N382" s="12">
        <v>3</v>
      </c>
      <c r="O382" s="12">
        <v>0.2</v>
      </c>
      <c r="P382" s="13">
        <v>2.6810999999999954</v>
      </c>
      <c r="Q382" s="13">
        <f>Product[[#This Row],[Profit]]-Product[[#This Row],[Discount]]</f>
        <v>2.4810999999999952</v>
      </c>
      <c r="R382" s="12" t="str" cm="1">
        <f t="array" ref="R382">_xlfn.IFS(Product[[#This Row],[New Sales]]&gt;=2000,"A",Product[[#This Row],[New Sales]]&gt;=1000,"B",Product[[#This Row],[New Sales]]&gt;=500,"C",Product[[#This Row],[New Sales]]&gt;=100,"D",Product[[#This Row],[New Sales]]&lt;100,"E")</f>
        <v>D</v>
      </c>
      <c r="S382" s="12"/>
    </row>
    <row r="383" spans="1:19">
      <c r="A383" s="12">
        <v>381</v>
      </c>
      <c r="B383" s="12" t="s">
        <v>84</v>
      </c>
      <c r="C383" s="12" t="s">
        <v>68</v>
      </c>
      <c r="D383" s="12" t="s">
        <v>147</v>
      </c>
      <c r="E383" s="12" t="s">
        <v>113</v>
      </c>
      <c r="F383" s="12" t="s">
        <v>114</v>
      </c>
      <c r="G383" s="12" t="s">
        <v>81</v>
      </c>
      <c r="H383" s="12" t="str">
        <f>VLOOKUP(Product[[#This Row],[Category]],Code!$C$2:$D$5,2,0)</f>
        <v>O-102</v>
      </c>
      <c r="I383" s="12" t="s">
        <v>98</v>
      </c>
      <c r="J383" s="12" t="s">
        <v>564</v>
      </c>
      <c r="K383" s="12">
        <v>12.175999999999998</v>
      </c>
      <c r="L383" s="12">
        <f>$K$1*Product[[#This Row],[Quantity]]</f>
        <v>600</v>
      </c>
      <c r="M383" s="12">
        <f>Product[[#This Row],[Sales]]/Product[[#This Row],[Quantity]]</f>
        <v>3.0439999999999996</v>
      </c>
      <c r="N383" s="12">
        <v>4</v>
      </c>
      <c r="O383" s="12">
        <v>0.8</v>
      </c>
      <c r="P383" s="13">
        <v>-18.872800000000009</v>
      </c>
      <c r="Q383" s="13">
        <f>Product[[#This Row],[Profit]]-Product[[#This Row],[Discount]]</f>
        <v>-19.672800000000009</v>
      </c>
      <c r="R383" s="12" t="str" cm="1">
        <f t="array" ref="R383">_xlfn.IFS(Product[[#This Row],[New Sales]]&gt;=2000,"A",Product[[#This Row],[New Sales]]&gt;=1000,"B",Product[[#This Row],[New Sales]]&gt;=500,"C",Product[[#This Row],[New Sales]]&gt;=100,"D",Product[[#This Row],[New Sales]]&lt;100,"E")</f>
        <v>C</v>
      </c>
      <c r="S383" s="12"/>
    </row>
    <row r="384" spans="1:19">
      <c r="A384" s="12">
        <v>382</v>
      </c>
      <c r="B384" s="12" t="s">
        <v>149</v>
      </c>
      <c r="C384" s="12" t="s">
        <v>77</v>
      </c>
      <c r="D384" s="12" t="s">
        <v>123</v>
      </c>
      <c r="E384" s="12" t="s">
        <v>79</v>
      </c>
      <c r="F384" s="12" t="s">
        <v>80</v>
      </c>
      <c r="G384" s="12" t="s">
        <v>81</v>
      </c>
      <c r="H384" s="12" t="str">
        <f>VLOOKUP(Product[[#This Row],[Category]],Code!$C$2:$D$5,2,0)</f>
        <v>O-102</v>
      </c>
      <c r="I384" s="12" t="s">
        <v>106</v>
      </c>
      <c r="J384" s="12" t="s">
        <v>565</v>
      </c>
      <c r="K384" s="12">
        <v>50.96</v>
      </c>
      <c r="L384" s="12">
        <f>$K$1*Product[[#This Row],[Quantity]]</f>
        <v>1050</v>
      </c>
      <c r="M384" s="12">
        <f>Product[[#This Row],[Sales]]/Product[[#This Row],[Quantity]]</f>
        <v>7.28</v>
      </c>
      <c r="N384" s="12">
        <v>7</v>
      </c>
      <c r="O384" s="12">
        <v>0</v>
      </c>
      <c r="P384" s="13">
        <v>25.48</v>
      </c>
      <c r="Q384" s="13">
        <f>Product[[#This Row],[Profit]]-Product[[#This Row],[Discount]]</f>
        <v>25.48</v>
      </c>
      <c r="R384" s="12" t="str" cm="1">
        <f t="array" ref="R384">_xlfn.IFS(Product[[#This Row],[New Sales]]&gt;=2000,"A",Product[[#This Row],[New Sales]]&gt;=1000,"B",Product[[#This Row],[New Sales]]&gt;=500,"C",Product[[#This Row],[New Sales]]&gt;=100,"D",Product[[#This Row],[New Sales]]&lt;100,"E")</f>
        <v>B</v>
      </c>
      <c r="S384" s="12"/>
    </row>
    <row r="385" spans="1:19">
      <c r="A385" s="12">
        <v>383</v>
      </c>
      <c r="B385" s="12" t="s">
        <v>149</v>
      </c>
      <c r="C385" s="12" t="s">
        <v>77</v>
      </c>
      <c r="D385" s="12" t="s">
        <v>123</v>
      </c>
      <c r="E385" s="12" t="s">
        <v>79</v>
      </c>
      <c r="F385" s="12" t="s">
        <v>80</v>
      </c>
      <c r="G385" s="12" t="s">
        <v>81</v>
      </c>
      <c r="H385" s="12" t="str">
        <f>VLOOKUP(Product[[#This Row],[Category]],Code!$C$2:$D$5,2,0)</f>
        <v>O-102</v>
      </c>
      <c r="I385" s="12" t="s">
        <v>98</v>
      </c>
      <c r="J385" s="12" t="s">
        <v>566</v>
      </c>
      <c r="K385" s="12">
        <v>49.536000000000001</v>
      </c>
      <c r="L385" s="12">
        <f>$K$1*Product[[#This Row],[Quantity]]</f>
        <v>450</v>
      </c>
      <c r="M385" s="12">
        <f>Product[[#This Row],[Sales]]/Product[[#This Row],[Quantity]]</f>
        <v>16.512</v>
      </c>
      <c r="N385" s="12">
        <v>3</v>
      </c>
      <c r="O385" s="12">
        <v>0.2</v>
      </c>
      <c r="P385" s="13">
        <v>17.337599999999998</v>
      </c>
      <c r="Q385" s="13">
        <f>Product[[#This Row],[Profit]]-Product[[#This Row],[Discount]]</f>
        <v>17.137599999999999</v>
      </c>
      <c r="R385" s="12" t="str" cm="1">
        <f t="array" ref="R385">_xlfn.IFS(Product[[#This Row],[New Sales]]&gt;=2000,"A",Product[[#This Row],[New Sales]]&gt;=1000,"B",Product[[#This Row],[New Sales]]&gt;=500,"C",Product[[#This Row],[New Sales]]&gt;=100,"D",Product[[#This Row],[New Sales]]&lt;100,"E")</f>
        <v>D</v>
      </c>
      <c r="S385" s="12"/>
    </row>
    <row r="386" spans="1:19">
      <c r="A386" s="12">
        <v>384</v>
      </c>
      <c r="B386" s="12" t="s">
        <v>67</v>
      </c>
      <c r="C386" s="12" t="s">
        <v>77</v>
      </c>
      <c r="D386" s="12" t="s">
        <v>485</v>
      </c>
      <c r="E386" s="12" t="s">
        <v>168</v>
      </c>
      <c r="F386" s="12" t="s">
        <v>114</v>
      </c>
      <c r="G386" s="12" t="s">
        <v>95</v>
      </c>
      <c r="H386" s="12" t="str">
        <f>VLOOKUP(Product[[#This Row],[Category]],Code!$C$2:$D$5,2,0)</f>
        <v>T-103</v>
      </c>
      <c r="I386" s="12" t="s">
        <v>137</v>
      </c>
      <c r="J386" s="12" t="s">
        <v>567</v>
      </c>
      <c r="K386" s="12">
        <v>41.9</v>
      </c>
      <c r="L386" s="12">
        <f>$K$1*Product[[#This Row],[Quantity]]</f>
        <v>300</v>
      </c>
      <c r="M386" s="12">
        <f>Product[[#This Row],[Sales]]/Product[[#This Row],[Quantity]]</f>
        <v>20.95</v>
      </c>
      <c r="N386" s="12">
        <v>2</v>
      </c>
      <c r="O386" s="12">
        <v>0</v>
      </c>
      <c r="P386" s="13">
        <v>8.7989999999999995</v>
      </c>
      <c r="Q386" s="13">
        <f>Product[[#This Row],[Profit]]-Product[[#This Row],[Discount]]</f>
        <v>8.7989999999999995</v>
      </c>
      <c r="R386" s="12" t="str" cm="1">
        <f t="array" ref="R386">_xlfn.IFS(Product[[#This Row],[New Sales]]&gt;=2000,"A",Product[[#This Row],[New Sales]]&gt;=1000,"B",Product[[#This Row],[New Sales]]&gt;=500,"C",Product[[#This Row],[New Sales]]&gt;=100,"D",Product[[#This Row],[New Sales]]&lt;100,"E")</f>
        <v>D</v>
      </c>
      <c r="S386" s="12"/>
    </row>
    <row r="387" spans="1:19">
      <c r="A387" s="12">
        <v>385</v>
      </c>
      <c r="B387" s="12" t="s">
        <v>84</v>
      </c>
      <c r="C387" s="12" t="s">
        <v>68</v>
      </c>
      <c r="D387" s="12" t="s">
        <v>568</v>
      </c>
      <c r="E387" s="12" t="s">
        <v>86</v>
      </c>
      <c r="F387" s="12" t="s">
        <v>71</v>
      </c>
      <c r="G387" s="12" t="s">
        <v>72</v>
      </c>
      <c r="H387" s="12" t="str">
        <f>VLOOKUP(Product[[#This Row],[Category]],Code!$C$2:$D$5,2,0)</f>
        <v>F-101</v>
      </c>
      <c r="I387" s="12" t="s">
        <v>87</v>
      </c>
      <c r="J387" s="12" t="s">
        <v>569</v>
      </c>
      <c r="K387" s="12">
        <v>375.45750000000004</v>
      </c>
      <c r="L387" s="12">
        <f>$K$1*Product[[#This Row],[Quantity]]</f>
        <v>450</v>
      </c>
      <c r="M387" s="12">
        <f>Product[[#This Row],[Sales]]/Product[[#This Row],[Quantity]]</f>
        <v>125.15250000000002</v>
      </c>
      <c r="N387" s="12">
        <v>3</v>
      </c>
      <c r="O387" s="12">
        <v>0.45</v>
      </c>
      <c r="P387" s="13">
        <v>-157.00949999999997</v>
      </c>
      <c r="Q387" s="13">
        <f>Product[[#This Row],[Profit]]-Product[[#This Row],[Discount]]</f>
        <v>-157.45949999999996</v>
      </c>
      <c r="R387" s="12" t="str" cm="1">
        <f t="array" ref="R387">_xlfn.IFS(Product[[#This Row],[New Sales]]&gt;=2000,"A",Product[[#This Row],[New Sales]]&gt;=1000,"B",Product[[#This Row],[New Sales]]&gt;=500,"C",Product[[#This Row],[New Sales]]&gt;=100,"D",Product[[#This Row],[New Sales]]&lt;100,"E")</f>
        <v>D</v>
      </c>
      <c r="S387" s="12"/>
    </row>
    <row r="388" spans="1:19">
      <c r="A388" s="12">
        <v>386</v>
      </c>
      <c r="B388" s="12" t="s">
        <v>84</v>
      </c>
      <c r="C388" s="12" t="s">
        <v>68</v>
      </c>
      <c r="D388" s="12" t="s">
        <v>568</v>
      </c>
      <c r="E388" s="12" t="s">
        <v>86</v>
      </c>
      <c r="F388" s="12" t="s">
        <v>71</v>
      </c>
      <c r="G388" s="12" t="s">
        <v>95</v>
      </c>
      <c r="H388" s="12" t="str">
        <f>VLOOKUP(Product[[#This Row],[Category]],Code!$C$2:$D$5,2,0)</f>
        <v>T-103</v>
      </c>
      <c r="I388" s="12" t="s">
        <v>137</v>
      </c>
      <c r="J388" s="12" t="s">
        <v>570</v>
      </c>
      <c r="K388" s="12">
        <v>83.976000000000013</v>
      </c>
      <c r="L388" s="12">
        <f>$K$1*Product[[#This Row],[Quantity]]</f>
        <v>450</v>
      </c>
      <c r="M388" s="12">
        <f>Product[[#This Row],[Sales]]/Product[[#This Row],[Quantity]]</f>
        <v>27.992000000000004</v>
      </c>
      <c r="N388" s="12">
        <v>3</v>
      </c>
      <c r="O388" s="12">
        <v>0.2</v>
      </c>
      <c r="P388" s="13">
        <v>-1.049700000000005</v>
      </c>
      <c r="Q388" s="13">
        <f>Product[[#This Row],[Profit]]-Product[[#This Row],[Discount]]</f>
        <v>-1.2497000000000049</v>
      </c>
      <c r="R388" s="12" t="str" cm="1">
        <f t="array" ref="R388">_xlfn.IFS(Product[[#This Row],[New Sales]]&gt;=2000,"A",Product[[#This Row],[New Sales]]&gt;=1000,"B",Product[[#This Row],[New Sales]]&gt;=500,"C",Product[[#This Row],[New Sales]]&gt;=100,"D",Product[[#This Row],[New Sales]]&lt;100,"E")</f>
        <v>D</v>
      </c>
      <c r="S388" s="12"/>
    </row>
    <row r="389" spans="1:19">
      <c r="A389" s="12">
        <v>387</v>
      </c>
      <c r="B389" s="12" t="s">
        <v>84</v>
      </c>
      <c r="C389" s="12" t="s">
        <v>77</v>
      </c>
      <c r="D389" s="12" t="s">
        <v>131</v>
      </c>
      <c r="E389" s="12" t="s">
        <v>132</v>
      </c>
      <c r="F389" s="12" t="s">
        <v>133</v>
      </c>
      <c r="G389" s="12" t="s">
        <v>95</v>
      </c>
      <c r="H389" s="12" t="str">
        <f>VLOOKUP(Product[[#This Row],[Category]],Code!$C$2:$D$5,2,0)</f>
        <v>T-103</v>
      </c>
      <c r="I389" s="12" t="s">
        <v>332</v>
      </c>
      <c r="J389" s="12" t="s">
        <v>571</v>
      </c>
      <c r="K389" s="12">
        <v>482.34000000000003</v>
      </c>
      <c r="L389" s="12">
        <f>$K$1*Product[[#This Row],[Quantity]]</f>
        <v>600</v>
      </c>
      <c r="M389" s="12">
        <f>Product[[#This Row],[Sales]]/Product[[#This Row],[Quantity]]</f>
        <v>120.58500000000001</v>
      </c>
      <c r="N389" s="12">
        <v>4</v>
      </c>
      <c r="O389" s="12">
        <v>0.7</v>
      </c>
      <c r="P389" s="13">
        <v>-337.63799999999981</v>
      </c>
      <c r="Q389" s="13">
        <f>Product[[#This Row],[Profit]]-Product[[#This Row],[Discount]]</f>
        <v>-338.33799999999979</v>
      </c>
      <c r="R389" s="12" t="str" cm="1">
        <f t="array" ref="R389">_xlfn.IFS(Product[[#This Row],[New Sales]]&gt;=2000,"A",Product[[#This Row],[New Sales]]&gt;=1000,"B",Product[[#This Row],[New Sales]]&gt;=500,"C",Product[[#This Row],[New Sales]]&gt;=100,"D",Product[[#This Row],[New Sales]]&lt;100,"E")</f>
        <v>C</v>
      </c>
      <c r="S389" s="12"/>
    </row>
    <row r="390" spans="1:19">
      <c r="A390" s="12">
        <v>388</v>
      </c>
      <c r="B390" s="12" t="s">
        <v>84</v>
      </c>
      <c r="C390" s="12" t="s">
        <v>77</v>
      </c>
      <c r="D390" s="12" t="s">
        <v>131</v>
      </c>
      <c r="E390" s="12" t="s">
        <v>132</v>
      </c>
      <c r="F390" s="12" t="s">
        <v>133</v>
      </c>
      <c r="G390" s="12" t="s">
        <v>72</v>
      </c>
      <c r="H390" s="12" t="str">
        <f>VLOOKUP(Product[[#This Row],[Category]],Code!$C$2:$D$5,2,0)</f>
        <v>F-101</v>
      </c>
      <c r="I390" s="12" t="s">
        <v>91</v>
      </c>
      <c r="J390" s="12" t="s">
        <v>572</v>
      </c>
      <c r="K390" s="12">
        <v>2.9600000000000004</v>
      </c>
      <c r="L390" s="12">
        <f>$K$1*Product[[#This Row],[Quantity]]</f>
        <v>150</v>
      </c>
      <c r="M390" s="12">
        <f>Product[[#This Row],[Sales]]/Product[[#This Row],[Quantity]]</f>
        <v>2.9600000000000004</v>
      </c>
      <c r="N390" s="12">
        <v>1</v>
      </c>
      <c r="O390" s="12">
        <v>0.2</v>
      </c>
      <c r="P390" s="13">
        <v>0.77700000000000025</v>
      </c>
      <c r="Q390" s="13">
        <f>Product[[#This Row],[Profit]]-Product[[#This Row],[Discount]]</f>
        <v>0.57700000000000018</v>
      </c>
      <c r="R390" s="12" t="str" cm="1">
        <f t="array" ref="R390">_xlfn.IFS(Product[[#This Row],[New Sales]]&gt;=2000,"A",Product[[#This Row],[New Sales]]&gt;=1000,"B",Product[[#This Row],[New Sales]]&gt;=500,"C",Product[[#This Row],[New Sales]]&gt;=100,"D",Product[[#This Row],[New Sales]]&lt;100,"E")</f>
        <v>D</v>
      </c>
      <c r="S390" s="12"/>
    </row>
    <row r="391" spans="1:19">
      <c r="A391" s="12">
        <v>389</v>
      </c>
      <c r="B391" s="12" t="s">
        <v>149</v>
      </c>
      <c r="C391" s="12" t="s">
        <v>68</v>
      </c>
      <c r="D391" s="12" t="s">
        <v>445</v>
      </c>
      <c r="E391" s="12" t="s">
        <v>267</v>
      </c>
      <c r="F391" s="12" t="s">
        <v>133</v>
      </c>
      <c r="G391" s="12" t="s">
        <v>81</v>
      </c>
      <c r="H391" s="12" t="str">
        <f>VLOOKUP(Product[[#This Row],[Category]],Code!$C$2:$D$5,2,0)</f>
        <v>O-102</v>
      </c>
      <c r="I391" s="12" t="s">
        <v>93</v>
      </c>
      <c r="J391" s="12" t="s">
        <v>573</v>
      </c>
      <c r="K391" s="12">
        <v>2.6240000000000001</v>
      </c>
      <c r="L391" s="12">
        <f>$K$1*Product[[#This Row],[Quantity]]</f>
        <v>150</v>
      </c>
      <c r="M391" s="12">
        <f>Product[[#This Row],[Sales]]/Product[[#This Row],[Quantity]]</f>
        <v>2.6240000000000001</v>
      </c>
      <c r="N391" s="12">
        <v>1</v>
      </c>
      <c r="O391" s="12">
        <v>0.2</v>
      </c>
      <c r="P391" s="13">
        <v>0.42639999999999978</v>
      </c>
      <c r="Q391" s="13">
        <f>Product[[#This Row],[Profit]]-Product[[#This Row],[Discount]]</f>
        <v>0.22639999999999977</v>
      </c>
      <c r="R391" s="12" t="str" cm="1">
        <f t="array" ref="R391">_xlfn.IFS(Product[[#This Row],[New Sales]]&gt;=2000,"A",Product[[#This Row],[New Sales]]&gt;=1000,"B",Product[[#This Row],[New Sales]]&gt;=500,"C",Product[[#This Row],[New Sales]]&gt;=100,"D",Product[[#This Row],[New Sales]]&lt;100,"E")</f>
        <v>D</v>
      </c>
      <c r="S391" s="12"/>
    </row>
    <row r="392" spans="1:19">
      <c r="A392" s="12">
        <v>390</v>
      </c>
      <c r="B392" s="12" t="s">
        <v>84</v>
      </c>
      <c r="C392" s="12" t="s">
        <v>68</v>
      </c>
      <c r="D392" s="12" t="s">
        <v>180</v>
      </c>
      <c r="E392" s="12" t="s">
        <v>181</v>
      </c>
      <c r="F392" s="12" t="s">
        <v>133</v>
      </c>
      <c r="G392" s="12" t="s">
        <v>81</v>
      </c>
      <c r="H392" s="12" t="str">
        <f>VLOOKUP(Product[[#This Row],[Category]],Code!$C$2:$D$5,2,0)</f>
        <v>O-102</v>
      </c>
      <c r="I392" s="12" t="s">
        <v>98</v>
      </c>
      <c r="J392" s="12" t="s">
        <v>574</v>
      </c>
      <c r="K392" s="12">
        <v>23.36</v>
      </c>
      <c r="L392" s="12">
        <f>$K$1*Product[[#This Row],[Quantity]]</f>
        <v>600</v>
      </c>
      <c r="M392" s="12">
        <f>Product[[#This Row],[Sales]]/Product[[#This Row],[Quantity]]</f>
        <v>5.84</v>
      </c>
      <c r="N392" s="12">
        <v>4</v>
      </c>
      <c r="O392" s="12">
        <v>0.2</v>
      </c>
      <c r="P392" s="13">
        <v>7.8839999999999986</v>
      </c>
      <c r="Q392" s="13">
        <f>Product[[#This Row],[Profit]]-Product[[#This Row],[Discount]]</f>
        <v>7.6839999999999984</v>
      </c>
      <c r="R392" s="12" t="str" cm="1">
        <f t="array" ref="R392">_xlfn.IFS(Product[[#This Row],[New Sales]]&gt;=2000,"A",Product[[#This Row],[New Sales]]&gt;=1000,"B",Product[[#This Row],[New Sales]]&gt;=500,"C",Product[[#This Row],[New Sales]]&gt;=100,"D",Product[[#This Row],[New Sales]]&lt;100,"E")</f>
        <v>C</v>
      </c>
      <c r="S392" s="12"/>
    </row>
    <row r="393" spans="1:19">
      <c r="A393" s="12">
        <v>391</v>
      </c>
      <c r="B393" s="12" t="s">
        <v>84</v>
      </c>
      <c r="C393" s="12" t="s">
        <v>68</v>
      </c>
      <c r="D393" s="12" t="s">
        <v>180</v>
      </c>
      <c r="E393" s="12" t="s">
        <v>181</v>
      </c>
      <c r="F393" s="12" t="s">
        <v>133</v>
      </c>
      <c r="G393" s="12" t="s">
        <v>95</v>
      </c>
      <c r="H393" s="12" t="str">
        <f>VLOOKUP(Product[[#This Row],[Category]],Code!$C$2:$D$5,2,0)</f>
        <v>T-103</v>
      </c>
      <c r="I393" s="12" t="s">
        <v>137</v>
      </c>
      <c r="J393" s="12" t="s">
        <v>230</v>
      </c>
      <c r="K393" s="12">
        <v>39.979999999999997</v>
      </c>
      <c r="L393" s="12">
        <f>$K$1*Product[[#This Row],[Quantity]]</f>
        <v>300</v>
      </c>
      <c r="M393" s="12">
        <f>Product[[#This Row],[Sales]]/Product[[#This Row],[Quantity]]</f>
        <v>19.989999999999998</v>
      </c>
      <c r="N393" s="12">
        <v>2</v>
      </c>
      <c r="O393" s="12">
        <v>0</v>
      </c>
      <c r="P393" s="13">
        <v>13.593199999999996</v>
      </c>
      <c r="Q393" s="13">
        <f>Product[[#This Row],[Profit]]-Product[[#This Row],[Discount]]</f>
        <v>13.593199999999996</v>
      </c>
      <c r="R393" s="12" t="str" cm="1">
        <f t="array" ref="R393">_xlfn.IFS(Product[[#This Row],[New Sales]]&gt;=2000,"A",Product[[#This Row],[New Sales]]&gt;=1000,"B",Product[[#This Row],[New Sales]]&gt;=500,"C",Product[[#This Row],[New Sales]]&gt;=100,"D",Product[[#This Row],[New Sales]]&lt;100,"E")</f>
        <v>D</v>
      </c>
      <c r="S393" s="12"/>
    </row>
    <row r="394" spans="1:19">
      <c r="A394" s="12">
        <v>392</v>
      </c>
      <c r="B394" s="12" t="s">
        <v>67</v>
      </c>
      <c r="C394" s="12" t="s">
        <v>68</v>
      </c>
      <c r="D394" s="12" t="s">
        <v>575</v>
      </c>
      <c r="E394" s="12" t="s">
        <v>109</v>
      </c>
      <c r="F394" s="12" t="s">
        <v>80</v>
      </c>
      <c r="G394" s="12" t="s">
        <v>95</v>
      </c>
      <c r="H394" s="12" t="str">
        <f>VLOOKUP(Product[[#This Row],[Category]],Code!$C$2:$D$5,2,0)</f>
        <v>T-103</v>
      </c>
      <c r="I394" s="12" t="s">
        <v>96</v>
      </c>
      <c r="J394" s="12" t="s">
        <v>576</v>
      </c>
      <c r="K394" s="12">
        <v>246.38400000000001</v>
      </c>
      <c r="L394" s="12">
        <f>$K$1*Product[[#This Row],[Quantity]]</f>
        <v>300</v>
      </c>
      <c r="M394" s="12">
        <f>Product[[#This Row],[Sales]]/Product[[#This Row],[Quantity]]</f>
        <v>123.19200000000001</v>
      </c>
      <c r="N394" s="12">
        <v>2</v>
      </c>
      <c r="O394" s="12">
        <v>0.2</v>
      </c>
      <c r="P394" s="13">
        <v>27.718199999999968</v>
      </c>
      <c r="Q394" s="13">
        <f>Product[[#This Row],[Profit]]-Product[[#This Row],[Discount]]</f>
        <v>27.518199999999968</v>
      </c>
      <c r="R394" s="12" t="str" cm="1">
        <f t="array" ref="R394">_xlfn.IFS(Product[[#This Row],[New Sales]]&gt;=2000,"A",Product[[#This Row],[New Sales]]&gt;=1000,"B",Product[[#This Row],[New Sales]]&gt;=500,"C",Product[[#This Row],[New Sales]]&gt;=100,"D",Product[[#This Row],[New Sales]]&lt;100,"E")</f>
        <v>D</v>
      </c>
      <c r="S394" s="12"/>
    </row>
    <row r="395" spans="1:19">
      <c r="A395" s="12">
        <v>393</v>
      </c>
      <c r="B395" s="12" t="s">
        <v>67</v>
      </c>
      <c r="C395" s="12" t="s">
        <v>68</v>
      </c>
      <c r="D395" s="12" t="s">
        <v>575</v>
      </c>
      <c r="E395" s="12" t="s">
        <v>109</v>
      </c>
      <c r="F395" s="12" t="s">
        <v>80</v>
      </c>
      <c r="G395" s="12" t="s">
        <v>95</v>
      </c>
      <c r="H395" s="12" t="str">
        <f>VLOOKUP(Product[[#This Row],[Category]],Code!$C$2:$D$5,2,0)</f>
        <v>T-103</v>
      </c>
      <c r="I395" s="12" t="s">
        <v>521</v>
      </c>
      <c r="J395" s="12" t="s">
        <v>577</v>
      </c>
      <c r="K395" s="12">
        <v>1799.97</v>
      </c>
      <c r="L395" s="12">
        <f>$K$1*Product[[#This Row],[Quantity]]</f>
        <v>450</v>
      </c>
      <c r="M395" s="12">
        <f>Product[[#This Row],[Sales]]/Product[[#This Row],[Quantity]]</f>
        <v>599.99</v>
      </c>
      <c r="N395" s="12">
        <v>3</v>
      </c>
      <c r="O395" s="12">
        <v>0</v>
      </c>
      <c r="P395" s="13">
        <v>701.98829999999998</v>
      </c>
      <c r="Q395" s="13">
        <f>Product[[#This Row],[Profit]]-Product[[#This Row],[Discount]]</f>
        <v>701.98829999999998</v>
      </c>
      <c r="R395" s="12" t="str" cm="1">
        <f t="array" ref="R395">_xlfn.IFS(Product[[#This Row],[New Sales]]&gt;=2000,"A",Product[[#This Row],[New Sales]]&gt;=1000,"B",Product[[#This Row],[New Sales]]&gt;=500,"C",Product[[#This Row],[New Sales]]&gt;=100,"D",Product[[#This Row],[New Sales]]&lt;100,"E")</f>
        <v>D</v>
      </c>
      <c r="S395" s="12"/>
    </row>
    <row r="396" spans="1:19">
      <c r="A396" s="12">
        <v>394</v>
      </c>
      <c r="B396" s="12" t="s">
        <v>67</v>
      </c>
      <c r="C396" s="12" t="s">
        <v>77</v>
      </c>
      <c r="D396" s="12" t="s">
        <v>578</v>
      </c>
      <c r="E396" s="12" t="s">
        <v>158</v>
      </c>
      <c r="F396" s="12" t="s">
        <v>114</v>
      </c>
      <c r="G396" s="12" t="s">
        <v>81</v>
      </c>
      <c r="H396" s="12" t="str">
        <f>VLOOKUP(Product[[#This Row],[Category]],Code!$C$2:$D$5,2,0)</f>
        <v>O-102</v>
      </c>
      <c r="I396" s="12" t="s">
        <v>98</v>
      </c>
      <c r="J396" s="12" t="s">
        <v>579</v>
      </c>
      <c r="K396" s="12">
        <v>12.461999999999996</v>
      </c>
      <c r="L396" s="12">
        <f>$K$1*Product[[#This Row],[Quantity]]</f>
        <v>450</v>
      </c>
      <c r="M396" s="12">
        <f>Product[[#This Row],[Sales]]/Product[[#This Row],[Quantity]]</f>
        <v>4.153999999999999</v>
      </c>
      <c r="N396" s="12">
        <v>3</v>
      </c>
      <c r="O396" s="12">
        <v>0.8</v>
      </c>
      <c r="P396" s="13">
        <v>-20.5623</v>
      </c>
      <c r="Q396" s="13">
        <f>Product[[#This Row],[Profit]]-Product[[#This Row],[Discount]]</f>
        <v>-21.362300000000001</v>
      </c>
      <c r="R396" s="12" t="str" cm="1">
        <f t="array" ref="R396">_xlfn.IFS(Product[[#This Row],[New Sales]]&gt;=2000,"A",Product[[#This Row],[New Sales]]&gt;=1000,"B",Product[[#This Row],[New Sales]]&gt;=500,"C",Product[[#This Row],[New Sales]]&gt;=100,"D",Product[[#This Row],[New Sales]]&lt;100,"E")</f>
        <v>D</v>
      </c>
      <c r="S396" s="12"/>
    </row>
    <row r="397" spans="1:19">
      <c r="A397" s="12">
        <v>395</v>
      </c>
      <c r="B397" s="12" t="s">
        <v>84</v>
      </c>
      <c r="C397" s="12" t="s">
        <v>111</v>
      </c>
      <c r="D397" s="12" t="s">
        <v>580</v>
      </c>
      <c r="E397" s="12" t="s">
        <v>581</v>
      </c>
      <c r="F397" s="12" t="s">
        <v>80</v>
      </c>
      <c r="G397" s="12" t="s">
        <v>81</v>
      </c>
      <c r="H397" s="12" t="str">
        <f>VLOOKUP(Product[[#This Row],[Category]],Code!$C$2:$D$5,2,0)</f>
        <v>O-102</v>
      </c>
      <c r="I397" s="12" t="s">
        <v>98</v>
      </c>
      <c r="J397" s="12" t="s">
        <v>582</v>
      </c>
      <c r="K397" s="12">
        <v>75.792000000000002</v>
      </c>
      <c r="L397" s="12">
        <f>$K$1*Product[[#This Row],[Quantity]]</f>
        <v>450</v>
      </c>
      <c r="M397" s="12">
        <f>Product[[#This Row],[Sales]]/Product[[#This Row],[Quantity]]</f>
        <v>25.263999999999999</v>
      </c>
      <c r="N397" s="12">
        <v>3</v>
      </c>
      <c r="O397" s="12">
        <v>0.2</v>
      </c>
      <c r="P397" s="13">
        <v>25.579799999999992</v>
      </c>
      <c r="Q397" s="13">
        <f>Product[[#This Row],[Profit]]-Product[[#This Row],[Discount]]</f>
        <v>25.379799999999992</v>
      </c>
      <c r="R397" s="12" t="str" cm="1">
        <f t="array" ref="R397">_xlfn.IFS(Product[[#This Row],[New Sales]]&gt;=2000,"A",Product[[#This Row],[New Sales]]&gt;=1000,"B",Product[[#This Row],[New Sales]]&gt;=500,"C",Product[[#This Row],[New Sales]]&gt;=100,"D",Product[[#This Row],[New Sales]]&lt;100,"E")</f>
        <v>D</v>
      </c>
      <c r="S397" s="12"/>
    </row>
    <row r="398" spans="1:19">
      <c r="A398" s="12">
        <v>396</v>
      </c>
      <c r="B398" s="12" t="s">
        <v>67</v>
      </c>
      <c r="C398" s="12" t="s">
        <v>77</v>
      </c>
      <c r="D398" s="12" t="s">
        <v>583</v>
      </c>
      <c r="E398" s="12" t="s">
        <v>584</v>
      </c>
      <c r="F398" s="12" t="s">
        <v>133</v>
      </c>
      <c r="G398" s="12" t="s">
        <v>81</v>
      </c>
      <c r="H398" s="12" t="str">
        <f>VLOOKUP(Product[[#This Row],[Category]],Code!$C$2:$D$5,2,0)</f>
        <v>O-102</v>
      </c>
      <c r="I398" s="12" t="s">
        <v>89</v>
      </c>
      <c r="J398" s="12" t="s">
        <v>585</v>
      </c>
      <c r="K398" s="12">
        <v>49.96</v>
      </c>
      <c r="L398" s="12">
        <f>$K$1*Product[[#This Row],[Quantity]]</f>
        <v>300</v>
      </c>
      <c r="M398" s="12">
        <f>Product[[#This Row],[Sales]]/Product[[#This Row],[Quantity]]</f>
        <v>24.98</v>
      </c>
      <c r="N398" s="12">
        <v>2</v>
      </c>
      <c r="O398" s="12">
        <v>0</v>
      </c>
      <c r="P398" s="13">
        <v>9.4923999999999964</v>
      </c>
      <c r="Q398" s="13">
        <f>Product[[#This Row],[Profit]]-Product[[#This Row],[Discount]]</f>
        <v>9.4923999999999964</v>
      </c>
      <c r="R398" s="12" t="str" cm="1">
        <f t="array" ref="R398">_xlfn.IFS(Product[[#This Row],[New Sales]]&gt;=2000,"A",Product[[#This Row],[New Sales]]&gt;=1000,"B",Product[[#This Row],[New Sales]]&gt;=500,"C",Product[[#This Row],[New Sales]]&gt;=100,"D",Product[[#This Row],[New Sales]]&lt;100,"E")</f>
        <v>D</v>
      </c>
      <c r="S398" s="12"/>
    </row>
    <row r="399" spans="1:19">
      <c r="A399" s="12">
        <v>397</v>
      </c>
      <c r="B399" s="12" t="s">
        <v>67</v>
      </c>
      <c r="C399" s="12" t="s">
        <v>77</v>
      </c>
      <c r="D399" s="12" t="s">
        <v>583</v>
      </c>
      <c r="E399" s="12" t="s">
        <v>584</v>
      </c>
      <c r="F399" s="12" t="s">
        <v>133</v>
      </c>
      <c r="G399" s="12" t="s">
        <v>81</v>
      </c>
      <c r="H399" s="12" t="str">
        <f>VLOOKUP(Product[[#This Row],[Category]],Code!$C$2:$D$5,2,0)</f>
        <v>O-102</v>
      </c>
      <c r="I399" s="12" t="s">
        <v>106</v>
      </c>
      <c r="J399" s="12" t="s">
        <v>586</v>
      </c>
      <c r="K399" s="12">
        <v>12.96</v>
      </c>
      <c r="L399" s="12">
        <f>$K$1*Product[[#This Row],[Quantity]]</f>
        <v>300</v>
      </c>
      <c r="M399" s="12">
        <f>Product[[#This Row],[Sales]]/Product[[#This Row],[Quantity]]</f>
        <v>6.48</v>
      </c>
      <c r="N399" s="12">
        <v>2</v>
      </c>
      <c r="O399" s="12">
        <v>0</v>
      </c>
      <c r="P399" s="13">
        <v>6.2208000000000006</v>
      </c>
      <c r="Q399" s="13">
        <f>Product[[#This Row],[Profit]]-Product[[#This Row],[Discount]]</f>
        <v>6.2208000000000006</v>
      </c>
      <c r="R399" s="12" t="str" cm="1">
        <f t="array" ref="R399">_xlfn.IFS(Product[[#This Row],[New Sales]]&gt;=2000,"A",Product[[#This Row],[New Sales]]&gt;=1000,"B",Product[[#This Row],[New Sales]]&gt;=500,"C",Product[[#This Row],[New Sales]]&gt;=100,"D",Product[[#This Row],[New Sales]]&lt;100,"E")</f>
        <v>D</v>
      </c>
      <c r="S399" s="12"/>
    </row>
    <row r="400" spans="1:19">
      <c r="A400" s="12">
        <v>398</v>
      </c>
      <c r="B400" s="12" t="s">
        <v>84</v>
      </c>
      <c r="C400" s="12" t="s">
        <v>111</v>
      </c>
      <c r="D400" s="12" t="s">
        <v>206</v>
      </c>
      <c r="E400" s="12" t="s">
        <v>168</v>
      </c>
      <c r="F400" s="12" t="s">
        <v>114</v>
      </c>
      <c r="G400" s="12" t="s">
        <v>81</v>
      </c>
      <c r="H400" s="12" t="str">
        <f>VLOOKUP(Product[[#This Row],[Category]],Code!$C$2:$D$5,2,0)</f>
        <v>O-102</v>
      </c>
      <c r="I400" s="12" t="s">
        <v>297</v>
      </c>
      <c r="J400" s="12" t="s">
        <v>587</v>
      </c>
      <c r="K400" s="12">
        <v>70.12</v>
      </c>
      <c r="L400" s="12">
        <f>$K$1*Product[[#This Row],[Quantity]]</f>
        <v>600</v>
      </c>
      <c r="M400" s="12">
        <f>Product[[#This Row],[Sales]]/Product[[#This Row],[Quantity]]</f>
        <v>17.53</v>
      </c>
      <c r="N400" s="12">
        <v>4</v>
      </c>
      <c r="O400" s="12">
        <v>0</v>
      </c>
      <c r="P400" s="13">
        <v>21.035999999999994</v>
      </c>
      <c r="Q400" s="13">
        <f>Product[[#This Row],[Profit]]-Product[[#This Row],[Discount]]</f>
        <v>21.035999999999994</v>
      </c>
      <c r="R400" s="12" t="str" cm="1">
        <f t="array" ref="R400">_xlfn.IFS(Product[[#This Row],[New Sales]]&gt;=2000,"A",Product[[#This Row],[New Sales]]&gt;=1000,"B",Product[[#This Row],[New Sales]]&gt;=500,"C",Product[[#This Row],[New Sales]]&gt;=100,"D",Product[[#This Row],[New Sales]]&lt;100,"E")</f>
        <v>C</v>
      </c>
      <c r="S400" s="12"/>
    </row>
    <row r="401" spans="1:19">
      <c r="A401" s="12">
        <v>399</v>
      </c>
      <c r="B401" s="12" t="s">
        <v>67</v>
      </c>
      <c r="C401" s="12" t="s">
        <v>68</v>
      </c>
      <c r="D401" s="12" t="s">
        <v>147</v>
      </c>
      <c r="E401" s="12" t="s">
        <v>113</v>
      </c>
      <c r="F401" s="12" t="s">
        <v>114</v>
      </c>
      <c r="G401" s="12" t="s">
        <v>81</v>
      </c>
      <c r="H401" s="12" t="str">
        <f>VLOOKUP(Product[[#This Row],[Category]],Code!$C$2:$D$5,2,0)</f>
        <v>O-102</v>
      </c>
      <c r="I401" s="12" t="s">
        <v>89</v>
      </c>
      <c r="J401" s="12" t="s">
        <v>588</v>
      </c>
      <c r="K401" s="12">
        <v>35.952000000000005</v>
      </c>
      <c r="L401" s="12">
        <f>$K$1*Product[[#This Row],[Quantity]]</f>
        <v>450</v>
      </c>
      <c r="M401" s="12">
        <f>Product[[#This Row],[Sales]]/Product[[#This Row],[Quantity]]</f>
        <v>11.984000000000002</v>
      </c>
      <c r="N401" s="12">
        <v>3</v>
      </c>
      <c r="O401" s="12">
        <v>0.2</v>
      </c>
      <c r="P401" s="13">
        <v>3.5951999999999984</v>
      </c>
      <c r="Q401" s="13">
        <f>Product[[#This Row],[Profit]]-Product[[#This Row],[Discount]]</f>
        <v>3.3951999999999982</v>
      </c>
      <c r="R401" s="12" t="str" cm="1">
        <f t="array" ref="R401">_xlfn.IFS(Product[[#This Row],[New Sales]]&gt;=2000,"A",Product[[#This Row],[New Sales]]&gt;=1000,"B",Product[[#This Row],[New Sales]]&gt;=500,"C",Product[[#This Row],[New Sales]]&gt;=100,"D",Product[[#This Row],[New Sales]]&lt;100,"E")</f>
        <v>D</v>
      </c>
      <c r="S401" s="12"/>
    </row>
    <row r="402" spans="1:19">
      <c r="A402" s="12">
        <v>400</v>
      </c>
      <c r="B402" s="12" t="s">
        <v>67</v>
      </c>
      <c r="C402" s="12" t="s">
        <v>68</v>
      </c>
      <c r="D402" s="12" t="s">
        <v>147</v>
      </c>
      <c r="E402" s="12" t="s">
        <v>113</v>
      </c>
      <c r="F402" s="12" t="s">
        <v>114</v>
      </c>
      <c r="G402" s="12" t="s">
        <v>72</v>
      </c>
      <c r="H402" s="12" t="str">
        <f>VLOOKUP(Product[[#This Row],[Category]],Code!$C$2:$D$5,2,0)</f>
        <v>F-101</v>
      </c>
      <c r="I402" s="12" t="s">
        <v>73</v>
      </c>
      <c r="J402" s="12" t="s">
        <v>139</v>
      </c>
      <c r="K402" s="12">
        <v>2396.2655999999997</v>
      </c>
      <c r="L402" s="12">
        <f>$K$1*Product[[#This Row],[Quantity]]</f>
        <v>600</v>
      </c>
      <c r="M402" s="12">
        <f>Product[[#This Row],[Sales]]/Product[[#This Row],[Quantity]]</f>
        <v>599.06639999999993</v>
      </c>
      <c r="N402" s="12">
        <v>4</v>
      </c>
      <c r="O402" s="12">
        <v>0.32</v>
      </c>
      <c r="P402" s="13">
        <v>-317.15280000000007</v>
      </c>
      <c r="Q402" s="13">
        <f>Product[[#This Row],[Profit]]-Product[[#This Row],[Discount]]</f>
        <v>-317.47280000000006</v>
      </c>
      <c r="R402" s="12" t="str" cm="1">
        <f t="array" ref="R402">_xlfn.IFS(Product[[#This Row],[New Sales]]&gt;=2000,"A",Product[[#This Row],[New Sales]]&gt;=1000,"B",Product[[#This Row],[New Sales]]&gt;=500,"C",Product[[#This Row],[New Sales]]&gt;=100,"D",Product[[#This Row],[New Sales]]&lt;100,"E")</f>
        <v>C</v>
      </c>
      <c r="S402" s="12"/>
    </row>
    <row r="403" spans="1:19">
      <c r="A403" s="12">
        <v>401</v>
      </c>
      <c r="B403" s="12" t="s">
        <v>67</v>
      </c>
      <c r="C403" s="12" t="s">
        <v>68</v>
      </c>
      <c r="D403" s="12" t="s">
        <v>147</v>
      </c>
      <c r="E403" s="12" t="s">
        <v>113</v>
      </c>
      <c r="F403" s="12" t="s">
        <v>114</v>
      </c>
      <c r="G403" s="12" t="s">
        <v>81</v>
      </c>
      <c r="H403" s="12" t="str">
        <f>VLOOKUP(Product[[#This Row],[Category]],Code!$C$2:$D$5,2,0)</f>
        <v>O-102</v>
      </c>
      <c r="I403" s="12" t="s">
        <v>89</v>
      </c>
      <c r="J403" s="12" t="s">
        <v>589</v>
      </c>
      <c r="K403" s="12">
        <v>131.136</v>
      </c>
      <c r="L403" s="12">
        <f>$K$1*Product[[#This Row],[Quantity]]</f>
        <v>600</v>
      </c>
      <c r="M403" s="12">
        <f>Product[[#This Row],[Sales]]/Product[[#This Row],[Quantity]]</f>
        <v>32.783999999999999</v>
      </c>
      <c r="N403" s="12">
        <v>4</v>
      </c>
      <c r="O403" s="12">
        <v>0.2</v>
      </c>
      <c r="P403" s="13">
        <v>-32.783999999999999</v>
      </c>
      <c r="Q403" s="13">
        <f>Product[[#This Row],[Profit]]-Product[[#This Row],[Discount]]</f>
        <v>-32.984000000000002</v>
      </c>
      <c r="R403" s="12" t="str" cm="1">
        <f t="array" ref="R403">_xlfn.IFS(Product[[#This Row],[New Sales]]&gt;=2000,"A",Product[[#This Row],[New Sales]]&gt;=1000,"B",Product[[#This Row],[New Sales]]&gt;=500,"C",Product[[#This Row],[New Sales]]&gt;=100,"D",Product[[#This Row],[New Sales]]&lt;100,"E")</f>
        <v>C</v>
      </c>
      <c r="S403" s="12"/>
    </row>
    <row r="404" spans="1:19">
      <c r="A404" s="12">
        <v>402</v>
      </c>
      <c r="B404" s="12" t="s">
        <v>67</v>
      </c>
      <c r="C404" s="12" t="s">
        <v>68</v>
      </c>
      <c r="D404" s="12" t="s">
        <v>147</v>
      </c>
      <c r="E404" s="12" t="s">
        <v>113</v>
      </c>
      <c r="F404" s="12" t="s">
        <v>114</v>
      </c>
      <c r="G404" s="12" t="s">
        <v>95</v>
      </c>
      <c r="H404" s="12" t="str">
        <f>VLOOKUP(Product[[#This Row],[Category]],Code!$C$2:$D$5,2,0)</f>
        <v>T-103</v>
      </c>
      <c r="I404" s="12" t="s">
        <v>137</v>
      </c>
      <c r="J404" s="12" t="s">
        <v>590</v>
      </c>
      <c r="K404" s="12">
        <v>57.584000000000003</v>
      </c>
      <c r="L404" s="12">
        <f>$K$1*Product[[#This Row],[Quantity]]</f>
        <v>300</v>
      </c>
      <c r="M404" s="12">
        <f>Product[[#This Row],[Sales]]/Product[[#This Row],[Quantity]]</f>
        <v>28.792000000000002</v>
      </c>
      <c r="N404" s="12">
        <v>2</v>
      </c>
      <c r="O404" s="12">
        <v>0.2</v>
      </c>
      <c r="P404" s="13">
        <v>0.71979999999999933</v>
      </c>
      <c r="Q404" s="13">
        <f>Product[[#This Row],[Profit]]-Product[[#This Row],[Discount]]</f>
        <v>0.51979999999999937</v>
      </c>
      <c r="R404" s="12" t="str" cm="1">
        <f t="array" ref="R404">_xlfn.IFS(Product[[#This Row],[New Sales]]&gt;=2000,"A",Product[[#This Row],[New Sales]]&gt;=1000,"B",Product[[#This Row],[New Sales]]&gt;=500,"C",Product[[#This Row],[New Sales]]&gt;=100,"D",Product[[#This Row],[New Sales]]&lt;100,"E")</f>
        <v>D</v>
      </c>
      <c r="S404" s="12"/>
    </row>
    <row r="405" spans="1:19">
      <c r="A405" s="12">
        <v>403</v>
      </c>
      <c r="B405" s="12" t="s">
        <v>149</v>
      </c>
      <c r="C405" s="12" t="s">
        <v>68</v>
      </c>
      <c r="D405" s="12" t="s">
        <v>591</v>
      </c>
      <c r="E405" s="12" t="s">
        <v>86</v>
      </c>
      <c r="F405" s="12" t="s">
        <v>71</v>
      </c>
      <c r="G405" s="12" t="s">
        <v>81</v>
      </c>
      <c r="H405" s="12" t="str">
        <f>VLOOKUP(Product[[#This Row],[Category]],Code!$C$2:$D$5,2,0)</f>
        <v>O-102</v>
      </c>
      <c r="I405" s="12" t="s">
        <v>106</v>
      </c>
      <c r="J405" s="12" t="s">
        <v>592</v>
      </c>
      <c r="K405" s="12">
        <v>9.5680000000000014</v>
      </c>
      <c r="L405" s="12">
        <f>$K$1*Product[[#This Row],[Quantity]]</f>
        <v>300</v>
      </c>
      <c r="M405" s="12">
        <f>Product[[#This Row],[Sales]]/Product[[#This Row],[Quantity]]</f>
        <v>4.7840000000000007</v>
      </c>
      <c r="N405" s="12">
        <v>2</v>
      </c>
      <c r="O405" s="12">
        <v>0.2</v>
      </c>
      <c r="P405" s="13">
        <v>3.4683999999999999</v>
      </c>
      <c r="Q405" s="13">
        <f>Product[[#This Row],[Profit]]-Product[[#This Row],[Discount]]</f>
        <v>3.2683999999999997</v>
      </c>
      <c r="R405" s="12" t="str" cm="1">
        <f t="array" ref="R405">_xlfn.IFS(Product[[#This Row],[New Sales]]&gt;=2000,"A",Product[[#This Row],[New Sales]]&gt;=1000,"B",Product[[#This Row],[New Sales]]&gt;=500,"C",Product[[#This Row],[New Sales]]&gt;=100,"D",Product[[#This Row],[New Sales]]&lt;100,"E")</f>
        <v>D</v>
      </c>
      <c r="S405" s="12"/>
    </row>
    <row r="406" spans="1:19">
      <c r="A406" s="12">
        <v>404</v>
      </c>
      <c r="B406" s="12" t="s">
        <v>84</v>
      </c>
      <c r="C406" s="12" t="s">
        <v>77</v>
      </c>
      <c r="D406" s="12" t="s">
        <v>275</v>
      </c>
      <c r="E406" s="12" t="s">
        <v>105</v>
      </c>
      <c r="F406" s="12" t="s">
        <v>71</v>
      </c>
      <c r="G406" s="12" t="s">
        <v>81</v>
      </c>
      <c r="H406" s="12" t="str">
        <f>VLOOKUP(Product[[#This Row],[Category]],Code!$C$2:$D$5,2,0)</f>
        <v>O-102</v>
      </c>
      <c r="I406" s="12" t="s">
        <v>93</v>
      </c>
      <c r="J406" s="12" t="s">
        <v>593</v>
      </c>
      <c r="K406" s="12">
        <v>39.072000000000003</v>
      </c>
      <c r="L406" s="12">
        <f>$K$1*Product[[#This Row],[Quantity]]</f>
        <v>900</v>
      </c>
      <c r="M406" s="12">
        <f>Product[[#This Row],[Sales]]/Product[[#This Row],[Quantity]]</f>
        <v>6.5120000000000005</v>
      </c>
      <c r="N406" s="12">
        <v>6</v>
      </c>
      <c r="O406" s="12">
        <v>0.2</v>
      </c>
      <c r="P406" s="13">
        <v>9.7680000000000007</v>
      </c>
      <c r="Q406" s="13">
        <f>Product[[#This Row],[Profit]]-Product[[#This Row],[Discount]]</f>
        <v>9.5680000000000014</v>
      </c>
      <c r="R406" s="12" t="str" cm="1">
        <f t="array" ref="R406">_xlfn.IFS(Product[[#This Row],[New Sales]]&gt;=2000,"A",Product[[#This Row],[New Sales]]&gt;=1000,"B",Product[[#This Row],[New Sales]]&gt;=500,"C",Product[[#This Row],[New Sales]]&gt;=100,"D",Product[[#This Row],[New Sales]]&lt;100,"E")</f>
        <v>C</v>
      </c>
      <c r="S406" s="12"/>
    </row>
    <row r="407" spans="1:19">
      <c r="A407" s="12">
        <v>405</v>
      </c>
      <c r="B407" s="12" t="s">
        <v>84</v>
      </c>
      <c r="C407" s="12" t="s">
        <v>68</v>
      </c>
      <c r="D407" s="12" t="s">
        <v>180</v>
      </c>
      <c r="E407" s="12" t="s">
        <v>181</v>
      </c>
      <c r="F407" s="12" t="s">
        <v>133</v>
      </c>
      <c r="G407" s="12" t="s">
        <v>81</v>
      </c>
      <c r="H407" s="12" t="str">
        <f>VLOOKUP(Product[[#This Row],[Category]],Code!$C$2:$D$5,2,0)</f>
        <v>O-102</v>
      </c>
      <c r="I407" s="12" t="s">
        <v>100</v>
      </c>
      <c r="J407" s="12" t="s">
        <v>594</v>
      </c>
      <c r="K407" s="12">
        <v>35.910000000000004</v>
      </c>
      <c r="L407" s="12">
        <f>$K$1*Product[[#This Row],[Quantity]]</f>
        <v>450</v>
      </c>
      <c r="M407" s="12">
        <f>Product[[#This Row],[Sales]]/Product[[#This Row],[Quantity]]</f>
        <v>11.97</v>
      </c>
      <c r="N407" s="12">
        <v>3</v>
      </c>
      <c r="O407" s="12">
        <v>0</v>
      </c>
      <c r="P407" s="13">
        <v>9.6956999999999987</v>
      </c>
      <c r="Q407" s="13">
        <f>Product[[#This Row],[Profit]]-Product[[#This Row],[Discount]]</f>
        <v>9.6956999999999987</v>
      </c>
      <c r="R407" s="12" t="str" cm="1">
        <f t="array" ref="R407">_xlfn.IFS(Product[[#This Row],[New Sales]]&gt;=2000,"A",Product[[#This Row],[New Sales]]&gt;=1000,"B",Product[[#This Row],[New Sales]]&gt;=500,"C",Product[[#This Row],[New Sales]]&gt;=100,"D",Product[[#This Row],[New Sales]]&lt;100,"E")</f>
        <v>D</v>
      </c>
      <c r="S407" s="12"/>
    </row>
    <row r="408" spans="1:19">
      <c r="A408" s="12">
        <v>406</v>
      </c>
      <c r="B408" s="12" t="s">
        <v>84</v>
      </c>
      <c r="C408" s="12" t="s">
        <v>68</v>
      </c>
      <c r="D408" s="12" t="s">
        <v>123</v>
      </c>
      <c r="E408" s="12" t="s">
        <v>79</v>
      </c>
      <c r="F408" s="12" t="s">
        <v>80</v>
      </c>
      <c r="G408" s="12" t="s">
        <v>95</v>
      </c>
      <c r="H408" s="12" t="str">
        <f>VLOOKUP(Product[[#This Row],[Category]],Code!$C$2:$D$5,2,0)</f>
        <v>T-103</v>
      </c>
      <c r="I408" s="12" t="s">
        <v>137</v>
      </c>
      <c r="J408" s="12" t="s">
        <v>590</v>
      </c>
      <c r="K408" s="12">
        <v>179.95000000000002</v>
      </c>
      <c r="L408" s="12">
        <f>$K$1*Product[[#This Row],[Quantity]]</f>
        <v>750</v>
      </c>
      <c r="M408" s="12">
        <f>Product[[#This Row],[Sales]]/Product[[#This Row],[Quantity]]</f>
        <v>35.99</v>
      </c>
      <c r="N408" s="12">
        <v>5</v>
      </c>
      <c r="O408" s="12">
        <v>0</v>
      </c>
      <c r="P408" s="13">
        <v>37.789500000000004</v>
      </c>
      <c r="Q408" s="13">
        <f>Product[[#This Row],[Profit]]-Product[[#This Row],[Discount]]</f>
        <v>37.789500000000004</v>
      </c>
      <c r="R408" s="12" t="str" cm="1">
        <f t="array" ref="R408">_xlfn.IFS(Product[[#This Row],[New Sales]]&gt;=2000,"A",Product[[#This Row],[New Sales]]&gt;=1000,"B",Product[[#This Row],[New Sales]]&gt;=500,"C",Product[[#This Row],[New Sales]]&gt;=100,"D",Product[[#This Row],[New Sales]]&lt;100,"E")</f>
        <v>C</v>
      </c>
      <c r="S408" s="12"/>
    </row>
    <row r="409" spans="1:19">
      <c r="A409" s="12">
        <v>407</v>
      </c>
      <c r="B409" s="12" t="s">
        <v>84</v>
      </c>
      <c r="C409" s="12" t="s">
        <v>68</v>
      </c>
      <c r="D409" s="12" t="s">
        <v>123</v>
      </c>
      <c r="E409" s="12" t="s">
        <v>79</v>
      </c>
      <c r="F409" s="12" t="s">
        <v>80</v>
      </c>
      <c r="G409" s="12" t="s">
        <v>95</v>
      </c>
      <c r="H409" s="12" t="str">
        <f>VLOOKUP(Product[[#This Row],[Category]],Code!$C$2:$D$5,2,0)</f>
        <v>T-103</v>
      </c>
      <c r="I409" s="12" t="s">
        <v>521</v>
      </c>
      <c r="J409" s="12" t="s">
        <v>595</v>
      </c>
      <c r="K409" s="12">
        <v>1199.9760000000001</v>
      </c>
      <c r="L409" s="12">
        <f>$K$1*Product[[#This Row],[Quantity]]</f>
        <v>450</v>
      </c>
      <c r="M409" s="12">
        <f>Product[[#This Row],[Sales]]/Product[[#This Row],[Quantity]]</f>
        <v>399.99200000000002</v>
      </c>
      <c r="N409" s="12">
        <v>3</v>
      </c>
      <c r="O409" s="12">
        <v>0.2</v>
      </c>
      <c r="P409" s="13">
        <v>434.99130000000002</v>
      </c>
      <c r="Q409" s="13">
        <f>Product[[#This Row],[Profit]]-Product[[#This Row],[Discount]]</f>
        <v>434.79130000000004</v>
      </c>
      <c r="R409" s="12" t="str" cm="1">
        <f t="array" ref="R409">_xlfn.IFS(Product[[#This Row],[New Sales]]&gt;=2000,"A",Product[[#This Row],[New Sales]]&gt;=1000,"B",Product[[#This Row],[New Sales]]&gt;=500,"C",Product[[#This Row],[New Sales]]&gt;=100,"D",Product[[#This Row],[New Sales]]&lt;100,"E")</f>
        <v>D</v>
      </c>
      <c r="S409" s="12"/>
    </row>
    <row r="410" spans="1:19">
      <c r="A410" s="12">
        <v>408</v>
      </c>
      <c r="B410" s="12" t="s">
        <v>84</v>
      </c>
      <c r="C410" s="12" t="s">
        <v>68</v>
      </c>
      <c r="D410" s="12" t="s">
        <v>123</v>
      </c>
      <c r="E410" s="12" t="s">
        <v>79</v>
      </c>
      <c r="F410" s="12" t="s">
        <v>80</v>
      </c>
      <c r="G410" s="12" t="s">
        <v>81</v>
      </c>
      <c r="H410" s="12" t="str">
        <f>VLOOKUP(Product[[#This Row],[Category]],Code!$C$2:$D$5,2,0)</f>
        <v>O-102</v>
      </c>
      <c r="I410" s="12" t="s">
        <v>106</v>
      </c>
      <c r="J410" s="12" t="s">
        <v>596</v>
      </c>
      <c r="K410" s="12">
        <v>27.15</v>
      </c>
      <c r="L410" s="12">
        <f>$K$1*Product[[#This Row],[Quantity]]</f>
        <v>750</v>
      </c>
      <c r="M410" s="12">
        <f>Product[[#This Row],[Sales]]/Product[[#This Row],[Quantity]]</f>
        <v>5.43</v>
      </c>
      <c r="N410" s="12">
        <v>5</v>
      </c>
      <c r="O410" s="12">
        <v>0</v>
      </c>
      <c r="P410" s="13">
        <v>13.3035</v>
      </c>
      <c r="Q410" s="13">
        <f>Product[[#This Row],[Profit]]-Product[[#This Row],[Discount]]</f>
        <v>13.3035</v>
      </c>
      <c r="R410" s="12" t="str" cm="1">
        <f t="array" ref="R410">_xlfn.IFS(Product[[#This Row],[New Sales]]&gt;=2000,"A",Product[[#This Row],[New Sales]]&gt;=1000,"B",Product[[#This Row],[New Sales]]&gt;=500,"C",Product[[#This Row],[New Sales]]&gt;=100,"D",Product[[#This Row],[New Sales]]&lt;100,"E")</f>
        <v>C</v>
      </c>
      <c r="S410" s="12"/>
    </row>
    <row r="411" spans="1:19">
      <c r="A411" s="12">
        <v>409</v>
      </c>
      <c r="B411" s="12" t="s">
        <v>84</v>
      </c>
      <c r="C411" s="12" t="s">
        <v>68</v>
      </c>
      <c r="D411" s="12" t="s">
        <v>123</v>
      </c>
      <c r="E411" s="12" t="s">
        <v>79</v>
      </c>
      <c r="F411" s="12" t="s">
        <v>80</v>
      </c>
      <c r="G411" s="12" t="s">
        <v>72</v>
      </c>
      <c r="H411" s="12" t="str">
        <f>VLOOKUP(Product[[#This Row],[Category]],Code!$C$2:$D$5,2,0)</f>
        <v>F-101</v>
      </c>
      <c r="I411" s="12" t="s">
        <v>87</v>
      </c>
      <c r="J411" s="12" t="s">
        <v>597</v>
      </c>
      <c r="K411" s="12">
        <v>1004.0239999999999</v>
      </c>
      <c r="L411" s="12">
        <f>$K$1*Product[[#This Row],[Quantity]]</f>
        <v>1050</v>
      </c>
      <c r="M411" s="12">
        <f>Product[[#This Row],[Sales]]/Product[[#This Row],[Quantity]]</f>
        <v>143.43199999999999</v>
      </c>
      <c r="N411" s="12">
        <v>7</v>
      </c>
      <c r="O411" s="12">
        <v>0.2</v>
      </c>
      <c r="P411" s="13">
        <v>-112.95269999999994</v>
      </c>
      <c r="Q411" s="13">
        <f>Product[[#This Row],[Profit]]-Product[[#This Row],[Discount]]</f>
        <v>-113.15269999999994</v>
      </c>
      <c r="R411" s="12" t="str" cm="1">
        <f t="array" ref="R411">_xlfn.IFS(Product[[#This Row],[New Sales]]&gt;=2000,"A",Product[[#This Row],[New Sales]]&gt;=1000,"B",Product[[#This Row],[New Sales]]&gt;=500,"C",Product[[#This Row],[New Sales]]&gt;=100,"D",Product[[#This Row],[New Sales]]&lt;100,"E")</f>
        <v>B</v>
      </c>
      <c r="S411" s="12"/>
    </row>
    <row r="412" spans="1:19">
      <c r="A412" s="12">
        <v>410</v>
      </c>
      <c r="B412" s="12" t="s">
        <v>84</v>
      </c>
      <c r="C412" s="12" t="s">
        <v>68</v>
      </c>
      <c r="D412" s="12" t="s">
        <v>123</v>
      </c>
      <c r="E412" s="12" t="s">
        <v>79</v>
      </c>
      <c r="F412" s="12" t="s">
        <v>80</v>
      </c>
      <c r="G412" s="12" t="s">
        <v>81</v>
      </c>
      <c r="H412" s="12" t="str">
        <f>VLOOKUP(Product[[#This Row],[Category]],Code!$C$2:$D$5,2,0)</f>
        <v>O-102</v>
      </c>
      <c r="I412" s="12" t="s">
        <v>106</v>
      </c>
      <c r="J412" s="12" t="s">
        <v>598</v>
      </c>
      <c r="K412" s="12">
        <v>9.68</v>
      </c>
      <c r="L412" s="12">
        <f>$K$1*Product[[#This Row],[Quantity]]</f>
        <v>150</v>
      </c>
      <c r="M412" s="12">
        <f>Product[[#This Row],[Sales]]/Product[[#This Row],[Quantity]]</f>
        <v>9.68</v>
      </c>
      <c r="N412" s="12">
        <v>1</v>
      </c>
      <c r="O412" s="12">
        <v>0</v>
      </c>
      <c r="P412" s="13">
        <v>4.6463999999999999</v>
      </c>
      <c r="Q412" s="13">
        <f>Product[[#This Row],[Profit]]-Product[[#This Row],[Discount]]</f>
        <v>4.6463999999999999</v>
      </c>
      <c r="R412" s="12" t="str" cm="1">
        <f t="array" ref="R412">_xlfn.IFS(Product[[#This Row],[New Sales]]&gt;=2000,"A",Product[[#This Row],[New Sales]]&gt;=1000,"B",Product[[#This Row],[New Sales]]&gt;=500,"C",Product[[#This Row],[New Sales]]&gt;=100,"D",Product[[#This Row],[New Sales]]&lt;100,"E")</f>
        <v>D</v>
      </c>
      <c r="S412" s="12"/>
    </row>
    <row r="413" spans="1:19">
      <c r="A413" s="12">
        <v>411</v>
      </c>
      <c r="B413" s="12" t="s">
        <v>84</v>
      </c>
      <c r="C413" s="12" t="s">
        <v>68</v>
      </c>
      <c r="D413" s="12" t="s">
        <v>123</v>
      </c>
      <c r="E413" s="12" t="s">
        <v>79</v>
      </c>
      <c r="F413" s="12" t="s">
        <v>80</v>
      </c>
      <c r="G413" s="12" t="s">
        <v>81</v>
      </c>
      <c r="H413" s="12" t="str">
        <f>VLOOKUP(Product[[#This Row],[Category]],Code!$C$2:$D$5,2,0)</f>
        <v>O-102</v>
      </c>
      <c r="I413" s="12" t="s">
        <v>82</v>
      </c>
      <c r="J413" s="12" t="s">
        <v>599</v>
      </c>
      <c r="K413" s="12">
        <v>28.349999999999998</v>
      </c>
      <c r="L413" s="12">
        <f>$K$1*Product[[#This Row],[Quantity]]</f>
        <v>1350</v>
      </c>
      <c r="M413" s="12">
        <f>Product[[#This Row],[Sales]]/Product[[#This Row],[Quantity]]</f>
        <v>3.15</v>
      </c>
      <c r="N413" s="12">
        <v>9</v>
      </c>
      <c r="O413" s="12">
        <v>0</v>
      </c>
      <c r="P413" s="13">
        <v>13.608000000000001</v>
      </c>
      <c r="Q413" s="13">
        <f>Product[[#This Row],[Profit]]-Product[[#This Row],[Discount]]</f>
        <v>13.608000000000001</v>
      </c>
      <c r="R413" s="12" t="str" cm="1">
        <f t="array" ref="R413">_xlfn.IFS(Product[[#This Row],[New Sales]]&gt;=2000,"A",Product[[#This Row],[New Sales]]&gt;=1000,"B",Product[[#This Row],[New Sales]]&gt;=500,"C",Product[[#This Row],[New Sales]]&gt;=100,"D",Product[[#This Row],[New Sales]]&lt;100,"E")</f>
        <v>B</v>
      </c>
      <c r="S413" s="12"/>
    </row>
    <row r="414" spans="1:19">
      <c r="A414" s="12">
        <v>412</v>
      </c>
      <c r="B414" s="12" t="s">
        <v>84</v>
      </c>
      <c r="C414" s="12" t="s">
        <v>68</v>
      </c>
      <c r="D414" s="12" t="s">
        <v>123</v>
      </c>
      <c r="E414" s="12" t="s">
        <v>79</v>
      </c>
      <c r="F414" s="12" t="s">
        <v>80</v>
      </c>
      <c r="G414" s="12" t="s">
        <v>81</v>
      </c>
      <c r="H414" s="12" t="str">
        <f>VLOOKUP(Product[[#This Row],[Category]],Code!$C$2:$D$5,2,0)</f>
        <v>O-102</v>
      </c>
      <c r="I414" s="12" t="s">
        <v>106</v>
      </c>
      <c r="J414" s="12" t="s">
        <v>600</v>
      </c>
      <c r="K414" s="12">
        <v>55.98</v>
      </c>
      <c r="L414" s="12">
        <f>$K$1*Product[[#This Row],[Quantity]]</f>
        <v>150</v>
      </c>
      <c r="M414" s="12">
        <f>Product[[#This Row],[Sales]]/Product[[#This Row],[Quantity]]</f>
        <v>55.98</v>
      </c>
      <c r="N414" s="12">
        <v>1</v>
      </c>
      <c r="O414" s="12">
        <v>0</v>
      </c>
      <c r="P414" s="13">
        <v>27.430199999999999</v>
      </c>
      <c r="Q414" s="13">
        <f>Product[[#This Row],[Profit]]-Product[[#This Row],[Discount]]</f>
        <v>27.430199999999999</v>
      </c>
      <c r="R414" s="12" t="str" cm="1">
        <f t="array" ref="R414">_xlfn.IFS(Product[[#This Row],[New Sales]]&gt;=2000,"A",Product[[#This Row],[New Sales]]&gt;=1000,"B",Product[[#This Row],[New Sales]]&gt;=500,"C",Product[[#This Row],[New Sales]]&gt;=100,"D",Product[[#This Row],[New Sales]]&lt;100,"E")</f>
        <v>D</v>
      </c>
      <c r="S414" s="12"/>
    </row>
    <row r="415" spans="1:19">
      <c r="A415" s="12">
        <v>413</v>
      </c>
      <c r="B415" s="12" t="s">
        <v>84</v>
      </c>
      <c r="C415" s="12" t="s">
        <v>68</v>
      </c>
      <c r="D415" s="12" t="s">
        <v>123</v>
      </c>
      <c r="E415" s="12" t="s">
        <v>79</v>
      </c>
      <c r="F415" s="12" t="s">
        <v>80</v>
      </c>
      <c r="G415" s="12" t="s">
        <v>72</v>
      </c>
      <c r="H415" s="12" t="str">
        <f>VLOOKUP(Product[[#This Row],[Category]],Code!$C$2:$D$5,2,0)</f>
        <v>F-101</v>
      </c>
      <c r="I415" s="12" t="s">
        <v>73</v>
      </c>
      <c r="J415" s="12" t="s">
        <v>601</v>
      </c>
      <c r="K415" s="12">
        <v>1336.829</v>
      </c>
      <c r="L415" s="12">
        <f>$K$1*Product[[#This Row],[Quantity]]</f>
        <v>1950</v>
      </c>
      <c r="M415" s="12">
        <f>Product[[#This Row],[Sales]]/Product[[#This Row],[Quantity]]</f>
        <v>102.833</v>
      </c>
      <c r="N415" s="12">
        <v>13</v>
      </c>
      <c r="O415" s="12">
        <v>0.15</v>
      </c>
      <c r="P415" s="13">
        <v>31.454799999999949</v>
      </c>
      <c r="Q415" s="13">
        <f>Product[[#This Row],[Profit]]-Product[[#This Row],[Discount]]</f>
        <v>31.30479999999995</v>
      </c>
      <c r="R415" s="12" t="str" cm="1">
        <f t="array" ref="R415">_xlfn.IFS(Product[[#This Row],[New Sales]]&gt;=2000,"A",Product[[#This Row],[New Sales]]&gt;=1000,"B",Product[[#This Row],[New Sales]]&gt;=500,"C",Product[[#This Row],[New Sales]]&gt;=100,"D",Product[[#This Row],[New Sales]]&lt;100,"E")</f>
        <v>B</v>
      </c>
      <c r="S415" s="12"/>
    </row>
    <row r="416" spans="1:19">
      <c r="A416" s="12">
        <v>414</v>
      </c>
      <c r="B416" s="12" t="s">
        <v>84</v>
      </c>
      <c r="C416" s="12" t="s">
        <v>68</v>
      </c>
      <c r="D416" s="12" t="s">
        <v>123</v>
      </c>
      <c r="E416" s="12" t="s">
        <v>79</v>
      </c>
      <c r="F416" s="12" t="s">
        <v>80</v>
      </c>
      <c r="G416" s="12" t="s">
        <v>72</v>
      </c>
      <c r="H416" s="12" t="str">
        <f>VLOOKUP(Product[[#This Row],[Category]],Code!$C$2:$D$5,2,0)</f>
        <v>F-101</v>
      </c>
      <c r="I416" s="12" t="s">
        <v>75</v>
      </c>
      <c r="J416" s="12" t="s">
        <v>602</v>
      </c>
      <c r="K416" s="12">
        <v>113.56800000000001</v>
      </c>
      <c r="L416" s="12">
        <f>$K$1*Product[[#This Row],[Quantity]]</f>
        <v>300</v>
      </c>
      <c r="M416" s="12">
        <f>Product[[#This Row],[Sales]]/Product[[#This Row],[Quantity]]</f>
        <v>56.784000000000006</v>
      </c>
      <c r="N416" s="12">
        <v>2</v>
      </c>
      <c r="O416" s="12">
        <v>0.2</v>
      </c>
      <c r="P416" s="13">
        <v>-18.454800000000013</v>
      </c>
      <c r="Q416" s="13">
        <f>Product[[#This Row],[Profit]]-Product[[#This Row],[Discount]]</f>
        <v>-18.654800000000012</v>
      </c>
      <c r="R416" s="12" t="str" cm="1">
        <f t="array" ref="R416">_xlfn.IFS(Product[[#This Row],[New Sales]]&gt;=2000,"A",Product[[#This Row],[New Sales]]&gt;=1000,"B",Product[[#This Row],[New Sales]]&gt;=500,"C",Product[[#This Row],[New Sales]]&gt;=100,"D",Product[[#This Row],[New Sales]]&lt;100,"E")</f>
        <v>D</v>
      </c>
      <c r="S416" s="12"/>
    </row>
    <row r="417" spans="1:19">
      <c r="A417" s="12">
        <v>415</v>
      </c>
      <c r="B417" s="12" t="s">
        <v>84</v>
      </c>
      <c r="C417" s="12" t="s">
        <v>77</v>
      </c>
      <c r="D417" s="12" t="s">
        <v>108</v>
      </c>
      <c r="E417" s="12" t="s">
        <v>109</v>
      </c>
      <c r="F417" s="12" t="s">
        <v>80</v>
      </c>
      <c r="G417" s="12" t="s">
        <v>81</v>
      </c>
      <c r="H417" s="12" t="str">
        <f>VLOOKUP(Product[[#This Row],[Category]],Code!$C$2:$D$5,2,0)</f>
        <v>O-102</v>
      </c>
      <c r="I417" s="12" t="s">
        <v>106</v>
      </c>
      <c r="J417" s="12" t="s">
        <v>603</v>
      </c>
      <c r="K417" s="12">
        <v>139.86000000000001</v>
      </c>
      <c r="L417" s="12">
        <f>$K$1*Product[[#This Row],[Quantity]]</f>
        <v>1050</v>
      </c>
      <c r="M417" s="12">
        <f>Product[[#This Row],[Sales]]/Product[[#This Row],[Quantity]]</f>
        <v>19.98</v>
      </c>
      <c r="N417" s="12">
        <v>7</v>
      </c>
      <c r="O417" s="12">
        <v>0</v>
      </c>
      <c r="P417" s="13">
        <v>65.734199999999987</v>
      </c>
      <c r="Q417" s="13">
        <f>Product[[#This Row],[Profit]]-Product[[#This Row],[Discount]]</f>
        <v>65.734199999999987</v>
      </c>
      <c r="R417" s="12" t="str" cm="1">
        <f t="array" ref="R417">_xlfn.IFS(Product[[#This Row],[New Sales]]&gt;=2000,"A",Product[[#This Row],[New Sales]]&gt;=1000,"B",Product[[#This Row],[New Sales]]&gt;=500,"C",Product[[#This Row],[New Sales]]&gt;=100,"D",Product[[#This Row],[New Sales]]&lt;100,"E")</f>
        <v>B</v>
      </c>
      <c r="S417" s="12"/>
    </row>
    <row r="418" spans="1:19">
      <c r="A418" s="12">
        <v>416</v>
      </c>
      <c r="B418" s="12" t="s">
        <v>84</v>
      </c>
      <c r="C418" s="12" t="s">
        <v>77</v>
      </c>
      <c r="D418" s="12" t="s">
        <v>108</v>
      </c>
      <c r="E418" s="12" t="s">
        <v>109</v>
      </c>
      <c r="F418" s="12" t="s">
        <v>80</v>
      </c>
      <c r="G418" s="12" t="s">
        <v>72</v>
      </c>
      <c r="H418" s="12" t="str">
        <f>VLOOKUP(Product[[#This Row],[Category]],Code!$C$2:$D$5,2,0)</f>
        <v>F-101</v>
      </c>
      <c r="I418" s="12" t="s">
        <v>75</v>
      </c>
      <c r="J418" s="12" t="s">
        <v>473</v>
      </c>
      <c r="K418" s="12">
        <v>307.13600000000002</v>
      </c>
      <c r="L418" s="12">
        <f>$K$1*Product[[#This Row],[Quantity]]</f>
        <v>600</v>
      </c>
      <c r="M418" s="12">
        <f>Product[[#This Row],[Sales]]/Product[[#This Row],[Quantity]]</f>
        <v>76.784000000000006</v>
      </c>
      <c r="N418" s="12">
        <v>4</v>
      </c>
      <c r="O418" s="12">
        <v>0.2</v>
      </c>
      <c r="P418" s="13">
        <v>26.874400000000023</v>
      </c>
      <c r="Q418" s="13">
        <f>Product[[#This Row],[Profit]]-Product[[#This Row],[Discount]]</f>
        <v>26.674400000000023</v>
      </c>
      <c r="R418" s="12" t="str" cm="1">
        <f t="array" ref="R418">_xlfn.IFS(Product[[#This Row],[New Sales]]&gt;=2000,"A",Product[[#This Row],[New Sales]]&gt;=1000,"B",Product[[#This Row],[New Sales]]&gt;=500,"C",Product[[#This Row],[New Sales]]&gt;=100,"D",Product[[#This Row],[New Sales]]&lt;100,"E")</f>
        <v>C</v>
      </c>
      <c r="S418" s="12"/>
    </row>
    <row r="419" spans="1:19">
      <c r="A419" s="12">
        <v>417</v>
      </c>
      <c r="B419" s="12" t="s">
        <v>84</v>
      </c>
      <c r="C419" s="12" t="s">
        <v>68</v>
      </c>
      <c r="D419" s="12" t="s">
        <v>604</v>
      </c>
      <c r="E419" s="12" t="s">
        <v>79</v>
      </c>
      <c r="F419" s="12" t="s">
        <v>80</v>
      </c>
      <c r="G419" s="12" t="s">
        <v>81</v>
      </c>
      <c r="H419" s="12" t="str">
        <f>VLOOKUP(Product[[#This Row],[Category]],Code!$C$2:$D$5,2,0)</f>
        <v>O-102</v>
      </c>
      <c r="I419" s="12" t="s">
        <v>93</v>
      </c>
      <c r="J419" s="12" t="s">
        <v>605</v>
      </c>
      <c r="K419" s="12">
        <v>95.92</v>
      </c>
      <c r="L419" s="12">
        <f>$K$1*Product[[#This Row],[Quantity]]</f>
        <v>1200</v>
      </c>
      <c r="M419" s="12">
        <f>Product[[#This Row],[Sales]]/Product[[#This Row],[Quantity]]</f>
        <v>11.99</v>
      </c>
      <c r="N419" s="12">
        <v>8</v>
      </c>
      <c r="O419" s="12">
        <v>0</v>
      </c>
      <c r="P419" s="13">
        <v>25.898399999999995</v>
      </c>
      <c r="Q419" s="13">
        <f>Product[[#This Row],[Profit]]-Product[[#This Row],[Discount]]</f>
        <v>25.898399999999995</v>
      </c>
      <c r="R419" s="12" t="str" cm="1">
        <f t="array" ref="R419">_xlfn.IFS(Product[[#This Row],[New Sales]]&gt;=2000,"A",Product[[#This Row],[New Sales]]&gt;=1000,"B",Product[[#This Row],[New Sales]]&gt;=500,"C",Product[[#This Row],[New Sales]]&gt;=100,"D",Product[[#This Row],[New Sales]]&lt;100,"E")</f>
        <v>B</v>
      </c>
      <c r="S419" s="12"/>
    </row>
    <row r="420" spans="1:19">
      <c r="A420" s="12">
        <v>418</v>
      </c>
      <c r="B420" s="12" t="s">
        <v>84</v>
      </c>
      <c r="C420" s="12" t="s">
        <v>68</v>
      </c>
      <c r="D420" s="12" t="s">
        <v>78</v>
      </c>
      <c r="E420" s="12" t="s">
        <v>79</v>
      </c>
      <c r="F420" s="12" t="s">
        <v>80</v>
      </c>
      <c r="G420" s="12" t="s">
        <v>72</v>
      </c>
      <c r="H420" s="12" t="str">
        <f>VLOOKUP(Product[[#This Row],[Category]],Code!$C$2:$D$5,2,0)</f>
        <v>F-101</v>
      </c>
      <c r="I420" s="12" t="s">
        <v>75</v>
      </c>
      <c r="J420" s="12" t="s">
        <v>606</v>
      </c>
      <c r="K420" s="12">
        <v>383.8</v>
      </c>
      <c r="L420" s="12">
        <f>$K$1*Product[[#This Row],[Quantity]]</f>
        <v>750</v>
      </c>
      <c r="M420" s="12">
        <f>Product[[#This Row],[Sales]]/Product[[#This Row],[Quantity]]</f>
        <v>76.760000000000005</v>
      </c>
      <c r="N420" s="12">
        <v>5</v>
      </c>
      <c r="O420" s="12">
        <v>0.2</v>
      </c>
      <c r="P420" s="13">
        <v>38.379999999999981</v>
      </c>
      <c r="Q420" s="13">
        <f>Product[[#This Row],[Profit]]-Product[[#This Row],[Discount]]</f>
        <v>38.179999999999978</v>
      </c>
      <c r="R420" s="12" t="str" cm="1">
        <f t="array" ref="R420">_xlfn.IFS(Product[[#This Row],[New Sales]]&gt;=2000,"A",Product[[#This Row],[New Sales]]&gt;=1000,"B",Product[[#This Row],[New Sales]]&gt;=500,"C",Product[[#This Row],[New Sales]]&gt;=100,"D",Product[[#This Row],[New Sales]]&lt;100,"E")</f>
        <v>C</v>
      </c>
      <c r="S420" s="12"/>
    </row>
    <row r="421" spans="1:19">
      <c r="A421" s="12">
        <v>419</v>
      </c>
      <c r="B421" s="12" t="s">
        <v>84</v>
      </c>
      <c r="C421" s="12" t="s">
        <v>77</v>
      </c>
      <c r="D421" s="12" t="s">
        <v>607</v>
      </c>
      <c r="E421" s="12" t="s">
        <v>70</v>
      </c>
      <c r="F421" s="12" t="s">
        <v>71</v>
      </c>
      <c r="G421" s="12" t="s">
        <v>81</v>
      </c>
      <c r="H421" s="12" t="str">
        <f>VLOOKUP(Product[[#This Row],[Category]],Code!$C$2:$D$5,2,0)</f>
        <v>O-102</v>
      </c>
      <c r="I421" s="12" t="s">
        <v>106</v>
      </c>
      <c r="J421" s="12" t="s">
        <v>608</v>
      </c>
      <c r="K421" s="12">
        <v>5.78</v>
      </c>
      <c r="L421" s="12">
        <f>$K$1*Product[[#This Row],[Quantity]]</f>
        <v>150</v>
      </c>
      <c r="M421" s="12">
        <f>Product[[#This Row],[Sales]]/Product[[#This Row],[Quantity]]</f>
        <v>5.78</v>
      </c>
      <c r="N421" s="12">
        <v>1</v>
      </c>
      <c r="O421" s="12">
        <v>0</v>
      </c>
      <c r="P421" s="13">
        <v>2.8322000000000003</v>
      </c>
      <c r="Q421" s="13">
        <f>Product[[#This Row],[Profit]]-Product[[#This Row],[Discount]]</f>
        <v>2.8322000000000003</v>
      </c>
      <c r="R421" s="12" t="str" cm="1">
        <f t="array" ref="R421">_xlfn.IFS(Product[[#This Row],[New Sales]]&gt;=2000,"A",Product[[#This Row],[New Sales]]&gt;=1000,"B",Product[[#This Row],[New Sales]]&gt;=500,"C",Product[[#This Row],[New Sales]]&gt;=100,"D",Product[[#This Row],[New Sales]]&lt;100,"E")</f>
        <v>D</v>
      </c>
      <c r="S421" s="12"/>
    </row>
    <row r="422" spans="1:19">
      <c r="A422" s="12">
        <v>420</v>
      </c>
      <c r="B422" s="12" t="s">
        <v>84</v>
      </c>
      <c r="C422" s="12" t="s">
        <v>77</v>
      </c>
      <c r="D422" s="12" t="s">
        <v>78</v>
      </c>
      <c r="E422" s="12" t="s">
        <v>79</v>
      </c>
      <c r="F422" s="12" t="s">
        <v>80</v>
      </c>
      <c r="G422" s="12" t="s">
        <v>81</v>
      </c>
      <c r="H422" s="12" t="str">
        <f>VLOOKUP(Product[[#This Row],[Category]],Code!$C$2:$D$5,2,0)</f>
        <v>O-102</v>
      </c>
      <c r="I422" s="12" t="s">
        <v>93</v>
      </c>
      <c r="J422" s="12" t="s">
        <v>609</v>
      </c>
      <c r="K422" s="12">
        <v>9.32</v>
      </c>
      <c r="L422" s="12">
        <f>$K$1*Product[[#This Row],[Quantity]]</f>
        <v>600</v>
      </c>
      <c r="M422" s="12">
        <f>Product[[#This Row],[Sales]]/Product[[#This Row],[Quantity]]</f>
        <v>2.33</v>
      </c>
      <c r="N422" s="12">
        <v>4</v>
      </c>
      <c r="O422" s="12">
        <v>0</v>
      </c>
      <c r="P422" s="13">
        <v>2.702799999999999</v>
      </c>
      <c r="Q422" s="13">
        <f>Product[[#This Row],[Profit]]-Product[[#This Row],[Discount]]</f>
        <v>2.702799999999999</v>
      </c>
      <c r="R422" s="12" t="str" cm="1">
        <f t="array" ref="R422">_xlfn.IFS(Product[[#This Row],[New Sales]]&gt;=2000,"A",Product[[#This Row],[New Sales]]&gt;=1000,"B",Product[[#This Row],[New Sales]]&gt;=500,"C",Product[[#This Row],[New Sales]]&gt;=100,"D",Product[[#This Row],[New Sales]]&lt;100,"E")</f>
        <v>C</v>
      </c>
      <c r="S422" s="12"/>
    </row>
    <row r="423" spans="1:19">
      <c r="A423" s="12">
        <v>421</v>
      </c>
      <c r="B423" s="12" t="s">
        <v>84</v>
      </c>
      <c r="C423" s="12" t="s">
        <v>77</v>
      </c>
      <c r="D423" s="12" t="s">
        <v>78</v>
      </c>
      <c r="E423" s="12" t="s">
        <v>79</v>
      </c>
      <c r="F423" s="12" t="s">
        <v>80</v>
      </c>
      <c r="G423" s="12" t="s">
        <v>81</v>
      </c>
      <c r="H423" s="12" t="str">
        <f>VLOOKUP(Product[[#This Row],[Category]],Code!$C$2:$D$5,2,0)</f>
        <v>O-102</v>
      </c>
      <c r="I423" s="12" t="s">
        <v>142</v>
      </c>
      <c r="J423" s="12" t="s">
        <v>610</v>
      </c>
      <c r="K423" s="12">
        <v>15.25</v>
      </c>
      <c r="L423" s="12">
        <f>$K$1*Product[[#This Row],[Quantity]]</f>
        <v>150</v>
      </c>
      <c r="M423" s="12">
        <f>Product[[#This Row],[Sales]]/Product[[#This Row],[Quantity]]</f>
        <v>15.25</v>
      </c>
      <c r="N423" s="12">
        <v>1</v>
      </c>
      <c r="O423" s="12">
        <v>0</v>
      </c>
      <c r="P423" s="13">
        <v>7.0149999999999988</v>
      </c>
      <c r="Q423" s="13">
        <f>Product[[#This Row],[Profit]]-Product[[#This Row],[Discount]]</f>
        <v>7.0149999999999988</v>
      </c>
      <c r="R423" s="12" t="str" cm="1">
        <f t="array" ref="R423">_xlfn.IFS(Product[[#This Row],[New Sales]]&gt;=2000,"A",Product[[#This Row],[New Sales]]&gt;=1000,"B",Product[[#This Row],[New Sales]]&gt;=500,"C",Product[[#This Row],[New Sales]]&gt;=100,"D",Product[[#This Row],[New Sales]]&lt;100,"E")</f>
        <v>D</v>
      </c>
      <c r="S423" s="12"/>
    </row>
    <row r="424" spans="1:19">
      <c r="A424" s="12">
        <v>422</v>
      </c>
      <c r="B424" s="12" t="s">
        <v>149</v>
      </c>
      <c r="C424" s="12" t="s">
        <v>68</v>
      </c>
      <c r="D424" s="12" t="s">
        <v>611</v>
      </c>
      <c r="E424" s="12" t="s">
        <v>251</v>
      </c>
      <c r="F424" s="12" t="s">
        <v>80</v>
      </c>
      <c r="G424" s="12" t="s">
        <v>95</v>
      </c>
      <c r="H424" s="12" t="str">
        <f>VLOOKUP(Product[[#This Row],[Category]],Code!$C$2:$D$5,2,0)</f>
        <v>T-103</v>
      </c>
      <c r="I424" s="12" t="s">
        <v>137</v>
      </c>
      <c r="J424" s="12" t="s">
        <v>612</v>
      </c>
      <c r="K424" s="12">
        <v>196.75200000000001</v>
      </c>
      <c r="L424" s="12">
        <f>$K$1*Product[[#This Row],[Quantity]]</f>
        <v>900</v>
      </c>
      <c r="M424" s="12">
        <f>Product[[#This Row],[Sales]]/Product[[#This Row],[Quantity]]</f>
        <v>32.792000000000002</v>
      </c>
      <c r="N424" s="12">
        <v>6</v>
      </c>
      <c r="O424" s="12">
        <v>0.2</v>
      </c>
      <c r="P424" s="13">
        <v>56.566200000000009</v>
      </c>
      <c r="Q424" s="13">
        <f>Product[[#This Row],[Profit]]-Product[[#This Row],[Discount]]</f>
        <v>56.366200000000006</v>
      </c>
      <c r="R424" s="12" t="str" cm="1">
        <f t="array" ref="R424">_xlfn.IFS(Product[[#This Row],[New Sales]]&gt;=2000,"A",Product[[#This Row],[New Sales]]&gt;=1000,"B",Product[[#This Row],[New Sales]]&gt;=500,"C",Product[[#This Row],[New Sales]]&gt;=100,"D",Product[[#This Row],[New Sales]]&lt;100,"E")</f>
        <v>C</v>
      </c>
      <c r="S424" s="12"/>
    </row>
    <row r="425" spans="1:19">
      <c r="A425" s="12">
        <v>423</v>
      </c>
      <c r="B425" s="12" t="s">
        <v>84</v>
      </c>
      <c r="C425" s="12" t="s">
        <v>77</v>
      </c>
      <c r="D425" s="12" t="s">
        <v>613</v>
      </c>
      <c r="E425" s="12" t="s">
        <v>532</v>
      </c>
      <c r="F425" s="12" t="s">
        <v>133</v>
      </c>
      <c r="G425" s="12" t="s">
        <v>72</v>
      </c>
      <c r="H425" s="12" t="str">
        <f>VLOOKUP(Product[[#This Row],[Category]],Code!$C$2:$D$5,2,0)</f>
        <v>F-101</v>
      </c>
      <c r="I425" s="12" t="s">
        <v>91</v>
      </c>
      <c r="J425" s="12" t="s">
        <v>614</v>
      </c>
      <c r="K425" s="12">
        <v>56.56</v>
      </c>
      <c r="L425" s="12">
        <f>$K$1*Product[[#This Row],[Quantity]]</f>
        <v>600</v>
      </c>
      <c r="M425" s="12">
        <f>Product[[#This Row],[Sales]]/Product[[#This Row],[Quantity]]</f>
        <v>14.14</v>
      </c>
      <c r="N425" s="12">
        <v>4</v>
      </c>
      <c r="O425" s="12">
        <v>0</v>
      </c>
      <c r="P425" s="13">
        <v>14.705600000000004</v>
      </c>
      <c r="Q425" s="13">
        <f>Product[[#This Row],[Profit]]-Product[[#This Row],[Discount]]</f>
        <v>14.705600000000004</v>
      </c>
      <c r="R425" s="12" t="str" cm="1">
        <f t="array" ref="R425">_xlfn.IFS(Product[[#This Row],[New Sales]]&gt;=2000,"A",Product[[#This Row],[New Sales]]&gt;=1000,"B",Product[[#This Row],[New Sales]]&gt;=500,"C",Product[[#This Row],[New Sales]]&gt;=100,"D",Product[[#This Row],[New Sales]]&lt;100,"E")</f>
        <v>C</v>
      </c>
      <c r="S425" s="12"/>
    </row>
    <row r="426" spans="1:19">
      <c r="A426" s="12">
        <v>424</v>
      </c>
      <c r="B426" s="12" t="s">
        <v>84</v>
      </c>
      <c r="C426" s="12" t="s">
        <v>77</v>
      </c>
      <c r="D426" s="12" t="s">
        <v>613</v>
      </c>
      <c r="E426" s="12" t="s">
        <v>532</v>
      </c>
      <c r="F426" s="12" t="s">
        <v>133</v>
      </c>
      <c r="G426" s="12" t="s">
        <v>81</v>
      </c>
      <c r="H426" s="12" t="str">
        <f>VLOOKUP(Product[[#This Row],[Category]],Code!$C$2:$D$5,2,0)</f>
        <v>O-102</v>
      </c>
      <c r="I426" s="12" t="s">
        <v>89</v>
      </c>
      <c r="J426" s="12" t="s">
        <v>615</v>
      </c>
      <c r="K426" s="12">
        <v>32.700000000000003</v>
      </c>
      <c r="L426" s="12">
        <f>$K$1*Product[[#This Row],[Quantity]]</f>
        <v>450</v>
      </c>
      <c r="M426" s="12">
        <f>Product[[#This Row],[Sales]]/Product[[#This Row],[Quantity]]</f>
        <v>10.9</v>
      </c>
      <c r="N426" s="12">
        <v>3</v>
      </c>
      <c r="O426" s="12">
        <v>0</v>
      </c>
      <c r="P426" s="13">
        <v>8.5019999999999989</v>
      </c>
      <c r="Q426" s="13">
        <f>Product[[#This Row],[Profit]]-Product[[#This Row],[Discount]]</f>
        <v>8.5019999999999989</v>
      </c>
      <c r="R426" s="12" t="str" cm="1">
        <f t="array" ref="R426">_xlfn.IFS(Product[[#This Row],[New Sales]]&gt;=2000,"A",Product[[#This Row],[New Sales]]&gt;=1000,"B",Product[[#This Row],[New Sales]]&gt;=500,"C",Product[[#This Row],[New Sales]]&gt;=100,"D",Product[[#This Row],[New Sales]]&lt;100,"E")</f>
        <v>D</v>
      </c>
      <c r="S426" s="12"/>
    </row>
    <row r="427" spans="1:19">
      <c r="A427" s="12">
        <v>425</v>
      </c>
      <c r="B427" s="12" t="s">
        <v>67</v>
      </c>
      <c r="C427" s="12" t="s">
        <v>68</v>
      </c>
      <c r="D427" s="12" t="s">
        <v>206</v>
      </c>
      <c r="E427" s="12" t="s">
        <v>616</v>
      </c>
      <c r="F427" s="12" t="s">
        <v>71</v>
      </c>
      <c r="G427" s="12" t="s">
        <v>72</v>
      </c>
      <c r="H427" s="12" t="str">
        <f>VLOOKUP(Product[[#This Row],[Category]],Code!$C$2:$D$5,2,0)</f>
        <v>F-101</v>
      </c>
      <c r="I427" s="12" t="s">
        <v>75</v>
      </c>
      <c r="J427" s="12" t="s">
        <v>617</v>
      </c>
      <c r="K427" s="12">
        <v>866.4</v>
      </c>
      <c r="L427" s="12">
        <f>$K$1*Product[[#This Row],[Quantity]]</f>
        <v>600</v>
      </c>
      <c r="M427" s="12">
        <f>Product[[#This Row],[Sales]]/Product[[#This Row],[Quantity]]</f>
        <v>216.6</v>
      </c>
      <c r="N427" s="12">
        <v>4</v>
      </c>
      <c r="O427" s="12">
        <v>0</v>
      </c>
      <c r="P427" s="13">
        <v>225.26400000000001</v>
      </c>
      <c r="Q427" s="13">
        <f>Product[[#This Row],[Profit]]-Product[[#This Row],[Discount]]</f>
        <v>225.26400000000001</v>
      </c>
      <c r="R427" s="12" t="str" cm="1">
        <f t="array" ref="R427">_xlfn.IFS(Product[[#This Row],[New Sales]]&gt;=2000,"A",Product[[#This Row],[New Sales]]&gt;=1000,"B",Product[[#This Row],[New Sales]]&gt;=500,"C",Product[[#This Row],[New Sales]]&gt;=100,"D",Product[[#This Row],[New Sales]]&lt;100,"E")</f>
        <v>C</v>
      </c>
      <c r="S427" s="12"/>
    </row>
    <row r="428" spans="1:19">
      <c r="A428" s="12">
        <v>426</v>
      </c>
      <c r="B428" s="12" t="s">
        <v>67</v>
      </c>
      <c r="C428" s="12" t="s">
        <v>77</v>
      </c>
      <c r="D428" s="12" t="s">
        <v>618</v>
      </c>
      <c r="E428" s="12" t="s">
        <v>168</v>
      </c>
      <c r="F428" s="12" t="s">
        <v>114</v>
      </c>
      <c r="G428" s="12" t="s">
        <v>72</v>
      </c>
      <c r="H428" s="12" t="str">
        <f>VLOOKUP(Product[[#This Row],[Category]],Code!$C$2:$D$5,2,0)</f>
        <v>F-101</v>
      </c>
      <c r="I428" s="12" t="s">
        <v>91</v>
      </c>
      <c r="J428" s="12" t="s">
        <v>619</v>
      </c>
      <c r="K428" s="12">
        <v>28.4</v>
      </c>
      <c r="L428" s="12">
        <f>$K$1*Product[[#This Row],[Quantity]]</f>
        <v>300</v>
      </c>
      <c r="M428" s="12">
        <f>Product[[#This Row],[Sales]]/Product[[#This Row],[Quantity]]</f>
        <v>14.2</v>
      </c>
      <c r="N428" s="12">
        <v>2</v>
      </c>
      <c r="O428" s="12">
        <v>0</v>
      </c>
      <c r="P428" s="13">
        <v>11.076000000000001</v>
      </c>
      <c r="Q428" s="13">
        <f>Product[[#This Row],[Profit]]-Product[[#This Row],[Discount]]</f>
        <v>11.076000000000001</v>
      </c>
      <c r="R428" s="12" t="str" cm="1">
        <f t="array" ref="R428">_xlfn.IFS(Product[[#This Row],[New Sales]]&gt;=2000,"A",Product[[#This Row],[New Sales]]&gt;=1000,"B",Product[[#This Row],[New Sales]]&gt;=500,"C",Product[[#This Row],[New Sales]]&gt;=100,"D",Product[[#This Row],[New Sales]]&lt;100,"E")</f>
        <v>D</v>
      </c>
      <c r="S428" s="12"/>
    </row>
    <row r="429" spans="1:19">
      <c r="A429" s="12">
        <v>427</v>
      </c>
      <c r="B429" s="12" t="s">
        <v>67</v>
      </c>
      <c r="C429" s="12" t="s">
        <v>77</v>
      </c>
      <c r="D429" s="12" t="s">
        <v>618</v>
      </c>
      <c r="E429" s="12" t="s">
        <v>168</v>
      </c>
      <c r="F429" s="12" t="s">
        <v>114</v>
      </c>
      <c r="G429" s="12" t="s">
        <v>81</v>
      </c>
      <c r="H429" s="12" t="str">
        <f>VLOOKUP(Product[[#This Row],[Category]],Code!$C$2:$D$5,2,0)</f>
        <v>O-102</v>
      </c>
      <c r="I429" s="12" t="s">
        <v>98</v>
      </c>
      <c r="J429" s="12" t="s">
        <v>620</v>
      </c>
      <c r="K429" s="12">
        <v>287.92</v>
      </c>
      <c r="L429" s="12">
        <f>$K$1*Product[[#This Row],[Quantity]]</f>
        <v>1200</v>
      </c>
      <c r="M429" s="12">
        <f>Product[[#This Row],[Sales]]/Product[[#This Row],[Quantity]]</f>
        <v>35.99</v>
      </c>
      <c r="N429" s="12">
        <v>8</v>
      </c>
      <c r="O429" s="12">
        <v>0</v>
      </c>
      <c r="P429" s="13">
        <v>138.20160000000001</v>
      </c>
      <c r="Q429" s="13">
        <f>Product[[#This Row],[Profit]]-Product[[#This Row],[Discount]]</f>
        <v>138.20160000000001</v>
      </c>
      <c r="R429" s="12" t="str" cm="1">
        <f t="array" ref="R429">_xlfn.IFS(Product[[#This Row],[New Sales]]&gt;=2000,"A",Product[[#This Row],[New Sales]]&gt;=1000,"B",Product[[#This Row],[New Sales]]&gt;=500,"C",Product[[#This Row],[New Sales]]&gt;=100,"D",Product[[#This Row],[New Sales]]&lt;100,"E")</f>
        <v>B</v>
      </c>
      <c r="S429" s="12"/>
    </row>
    <row r="430" spans="1:19">
      <c r="A430" s="12">
        <v>428</v>
      </c>
      <c r="B430" s="12" t="s">
        <v>149</v>
      </c>
      <c r="C430" s="12" t="s">
        <v>111</v>
      </c>
      <c r="D430" s="12" t="s">
        <v>621</v>
      </c>
      <c r="E430" s="12" t="s">
        <v>181</v>
      </c>
      <c r="F430" s="12" t="s">
        <v>133</v>
      </c>
      <c r="G430" s="12" t="s">
        <v>95</v>
      </c>
      <c r="H430" s="12" t="str">
        <f>VLOOKUP(Product[[#This Row],[Category]],Code!$C$2:$D$5,2,0)</f>
        <v>T-103</v>
      </c>
      <c r="I430" s="12" t="s">
        <v>332</v>
      </c>
      <c r="J430" s="12" t="s">
        <v>622</v>
      </c>
      <c r="K430" s="12">
        <v>69.989999999999995</v>
      </c>
      <c r="L430" s="12">
        <f>$K$1*Product[[#This Row],[Quantity]]</f>
        <v>150</v>
      </c>
      <c r="M430" s="12">
        <f>Product[[#This Row],[Sales]]/Product[[#This Row],[Quantity]]</f>
        <v>69.989999999999995</v>
      </c>
      <c r="N430" s="12">
        <v>1</v>
      </c>
      <c r="O430" s="12">
        <v>0</v>
      </c>
      <c r="P430" s="13">
        <v>30.095700000000001</v>
      </c>
      <c r="Q430" s="13">
        <f>Product[[#This Row],[Profit]]-Product[[#This Row],[Discount]]</f>
        <v>30.095700000000001</v>
      </c>
      <c r="R430" s="12" t="str" cm="1">
        <f t="array" ref="R430">_xlfn.IFS(Product[[#This Row],[New Sales]]&gt;=2000,"A",Product[[#This Row],[New Sales]]&gt;=1000,"B",Product[[#This Row],[New Sales]]&gt;=500,"C",Product[[#This Row],[New Sales]]&gt;=100,"D",Product[[#This Row],[New Sales]]&lt;100,"E")</f>
        <v>D</v>
      </c>
      <c r="S430" s="12"/>
    </row>
    <row r="431" spans="1:19">
      <c r="A431" s="12">
        <v>429</v>
      </c>
      <c r="B431" s="12" t="s">
        <v>84</v>
      </c>
      <c r="C431" s="12" t="s">
        <v>77</v>
      </c>
      <c r="D431" s="12" t="s">
        <v>330</v>
      </c>
      <c r="E431" s="12" t="s">
        <v>113</v>
      </c>
      <c r="F431" s="12" t="s">
        <v>114</v>
      </c>
      <c r="G431" s="12" t="s">
        <v>81</v>
      </c>
      <c r="H431" s="12" t="str">
        <f>VLOOKUP(Product[[#This Row],[Category]],Code!$C$2:$D$5,2,0)</f>
        <v>O-102</v>
      </c>
      <c r="I431" s="12" t="s">
        <v>93</v>
      </c>
      <c r="J431" s="12" t="s">
        <v>623</v>
      </c>
      <c r="K431" s="12">
        <v>6.6719999999999988</v>
      </c>
      <c r="L431" s="12">
        <f>$K$1*Product[[#This Row],[Quantity]]</f>
        <v>900</v>
      </c>
      <c r="M431" s="12">
        <f>Product[[#This Row],[Sales]]/Product[[#This Row],[Quantity]]</f>
        <v>1.1119999999999999</v>
      </c>
      <c r="N431" s="12">
        <v>6</v>
      </c>
      <c r="O431" s="12">
        <v>0.2</v>
      </c>
      <c r="P431" s="13">
        <v>0.50039999999999996</v>
      </c>
      <c r="Q431" s="13">
        <f>Product[[#This Row],[Profit]]-Product[[#This Row],[Discount]]</f>
        <v>0.30039999999999994</v>
      </c>
      <c r="R431" s="12" t="str" cm="1">
        <f t="array" ref="R431">_xlfn.IFS(Product[[#This Row],[New Sales]]&gt;=2000,"A",Product[[#This Row],[New Sales]]&gt;=1000,"B",Product[[#This Row],[New Sales]]&gt;=500,"C",Product[[#This Row],[New Sales]]&gt;=100,"D",Product[[#This Row],[New Sales]]&lt;100,"E")</f>
        <v>C</v>
      </c>
      <c r="S431" s="12"/>
    </row>
    <row r="432" spans="1:19">
      <c r="A432" s="12">
        <v>430</v>
      </c>
      <c r="B432" s="12" t="s">
        <v>84</v>
      </c>
      <c r="C432" s="12" t="s">
        <v>111</v>
      </c>
      <c r="D432" s="12" t="s">
        <v>624</v>
      </c>
      <c r="E432" s="12" t="s">
        <v>105</v>
      </c>
      <c r="F432" s="12" t="s">
        <v>71</v>
      </c>
      <c r="G432" s="12" t="s">
        <v>81</v>
      </c>
      <c r="H432" s="12" t="str">
        <f>VLOOKUP(Product[[#This Row],[Category]],Code!$C$2:$D$5,2,0)</f>
        <v>O-102</v>
      </c>
      <c r="I432" s="12" t="s">
        <v>98</v>
      </c>
      <c r="J432" s="12" t="s">
        <v>625</v>
      </c>
      <c r="K432" s="12">
        <v>189.58800000000005</v>
      </c>
      <c r="L432" s="12">
        <f>$K$1*Product[[#This Row],[Quantity]]</f>
        <v>300</v>
      </c>
      <c r="M432" s="12">
        <f>Product[[#This Row],[Sales]]/Product[[#This Row],[Quantity]]</f>
        <v>94.794000000000025</v>
      </c>
      <c r="N432" s="12">
        <v>2</v>
      </c>
      <c r="O432" s="12">
        <v>0.7</v>
      </c>
      <c r="P432" s="13">
        <v>-145.35079999999999</v>
      </c>
      <c r="Q432" s="13">
        <f>Product[[#This Row],[Profit]]-Product[[#This Row],[Discount]]</f>
        <v>-146.05079999999998</v>
      </c>
      <c r="R432" s="12" t="str" cm="1">
        <f t="array" ref="R432">_xlfn.IFS(Product[[#This Row],[New Sales]]&gt;=2000,"A",Product[[#This Row],[New Sales]]&gt;=1000,"B",Product[[#This Row],[New Sales]]&gt;=500,"C",Product[[#This Row],[New Sales]]&gt;=100,"D",Product[[#This Row],[New Sales]]&lt;100,"E")</f>
        <v>D</v>
      </c>
      <c r="S432" s="12"/>
    </row>
    <row r="433" spans="1:19">
      <c r="A433" s="12">
        <v>431</v>
      </c>
      <c r="B433" s="12" t="s">
        <v>84</v>
      </c>
      <c r="C433" s="12" t="s">
        <v>111</v>
      </c>
      <c r="D433" s="12" t="s">
        <v>624</v>
      </c>
      <c r="E433" s="12" t="s">
        <v>105</v>
      </c>
      <c r="F433" s="12" t="s">
        <v>71</v>
      </c>
      <c r="G433" s="12" t="s">
        <v>95</v>
      </c>
      <c r="H433" s="12" t="str">
        <f>VLOOKUP(Product[[#This Row],[Category]],Code!$C$2:$D$5,2,0)</f>
        <v>T-103</v>
      </c>
      <c r="I433" s="12" t="s">
        <v>137</v>
      </c>
      <c r="J433" s="12" t="s">
        <v>349</v>
      </c>
      <c r="K433" s="12">
        <v>408.74399999999997</v>
      </c>
      <c r="L433" s="12">
        <f>$K$1*Product[[#This Row],[Quantity]]</f>
        <v>1050</v>
      </c>
      <c r="M433" s="12">
        <f>Product[[#This Row],[Sales]]/Product[[#This Row],[Quantity]]</f>
        <v>58.391999999999996</v>
      </c>
      <c r="N433" s="12">
        <v>7</v>
      </c>
      <c r="O433" s="12">
        <v>0.2</v>
      </c>
      <c r="P433" s="13">
        <v>76.639499999999984</v>
      </c>
      <c r="Q433" s="13">
        <f>Product[[#This Row],[Profit]]-Product[[#This Row],[Discount]]</f>
        <v>76.439499999999981</v>
      </c>
      <c r="R433" s="12" t="str" cm="1">
        <f t="array" ref="R433">_xlfn.IFS(Product[[#This Row],[New Sales]]&gt;=2000,"A",Product[[#This Row],[New Sales]]&gt;=1000,"B",Product[[#This Row],[New Sales]]&gt;=500,"C",Product[[#This Row],[New Sales]]&gt;=100,"D",Product[[#This Row],[New Sales]]&lt;100,"E")</f>
        <v>B</v>
      </c>
      <c r="S433" s="12"/>
    </row>
    <row r="434" spans="1:19">
      <c r="A434" s="12">
        <v>432</v>
      </c>
      <c r="B434" s="12" t="s">
        <v>84</v>
      </c>
      <c r="C434" s="12" t="s">
        <v>111</v>
      </c>
      <c r="D434" s="12" t="s">
        <v>624</v>
      </c>
      <c r="E434" s="12" t="s">
        <v>105</v>
      </c>
      <c r="F434" s="12" t="s">
        <v>71</v>
      </c>
      <c r="G434" s="12" t="s">
        <v>95</v>
      </c>
      <c r="H434" s="12" t="str">
        <f>VLOOKUP(Product[[#This Row],[Category]],Code!$C$2:$D$5,2,0)</f>
        <v>T-103</v>
      </c>
      <c r="I434" s="12" t="s">
        <v>137</v>
      </c>
      <c r="J434" s="12" t="s">
        <v>349</v>
      </c>
      <c r="K434" s="12">
        <v>291.95999999999998</v>
      </c>
      <c r="L434" s="12">
        <f>$K$1*Product[[#This Row],[Quantity]]</f>
        <v>750</v>
      </c>
      <c r="M434" s="12">
        <f>Product[[#This Row],[Sales]]/Product[[#This Row],[Quantity]]</f>
        <v>58.391999999999996</v>
      </c>
      <c r="N434" s="12">
        <v>5</v>
      </c>
      <c r="O434" s="12">
        <v>0.2</v>
      </c>
      <c r="P434" s="13">
        <v>54.742499999999978</v>
      </c>
      <c r="Q434" s="13">
        <f>Product[[#This Row],[Profit]]-Product[[#This Row],[Discount]]</f>
        <v>54.542499999999976</v>
      </c>
      <c r="R434" s="12" t="str" cm="1">
        <f t="array" ref="R434">_xlfn.IFS(Product[[#This Row],[New Sales]]&gt;=2000,"A",Product[[#This Row],[New Sales]]&gt;=1000,"B",Product[[#This Row],[New Sales]]&gt;=500,"C",Product[[#This Row],[New Sales]]&gt;=100,"D",Product[[#This Row],[New Sales]]&lt;100,"E")</f>
        <v>C</v>
      </c>
      <c r="S434" s="12"/>
    </row>
    <row r="435" spans="1:19">
      <c r="A435" s="12">
        <v>433</v>
      </c>
      <c r="B435" s="12" t="s">
        <v>84</v>
      </c>
      <c r="C435" s="12" t="s">
        <v>111</v>
      </c>
      <c r="D435" s="12" t="s">
        <v>624</v>
      </c>
      <c r="E435" s="12" t="s">
        <v>105</v>
      </c>
      <c r="F435" s="12" t="s">
        <v>71</v>
      </c>
      <c r="G435" s="12" t="s">
        <v>81</v>
      </c>
      <c r="H435" s="12" t="str">
        <f>VLOOKUP(Product[[#This Row],[Category]],Code!$C$2:$D$5,2,0)</f>
        <v>O-102</v>
      </c>
      <c r="I435" s="12" t="s">
        <v>89</v>
      </c>
      <c r="J435" s="12" t="s">
        <v>626</v>
      </c>
      <c r="K435" s="12">
        <v>4.7679999999999998</v>
      </c>
      <c r="L435" s="12">
        <f>$K$1*Product[[#This Row],[Quantity]]</f>
        <v>300</v>
      </c>
      <c r="M435" s="12">
        <f>Product[[#This Row],[Sales]]/Product[[#This Row],[Quantity]]</f>
        <v>2.3839999999999999</v>
      </c>
      <c r="N435" s="12">
        <v>2</v>
      </c>
      <c r="O435" s="12">
        <v>0.2</v>
      </c>
      <c r="P435" s="13">
        <v>-0.7748000000000006</v>
      </c>
      <c r="Q435" s="13">
        <f>Product[[#This Row],[Profit]]-Product[[#This Row],[Discount]]</f>
        <v>-0.97480000000000055</v>
      </c>
      <c r="R435" s="12" t="str" cm="1">
        <f t="array" ref="R435">_xlfn.IFS(Product[[#This Row],[New Sales]]&gt;=2000,"A",Product[[#This Row],[New Sales]]&gt;=1000,"B",Product[[#This Row],[New Sales]]&gt;=500,"C",Product[[#This Row],[New Sales]]&gt;=100,"D",Product[[#This Row],[New Sales]]&lt;100,"E")</f>
        <v>D</v>
      </c>
      <c r="S435" s="12"/>
    </row>
    <row r="436" spans="1:19">
      <c r="A436" s="12">
        <v>434</v>
      </c>
      <c r="B436" s="12" t="s">
        <v>149</v>
      </c>
      <c r="C436" s="12" t="s">
        <v>68</v>
      </c>
      <c r="D436" s="12" t="s">
        <v>531</v>
      </c>
      <c r="E436" s="12" t="s">
        <v>532</v>
      </c>
      <c r="F436" s="12" t="s">
        <v>133</v>
      </c>
      <c r="G436" s="12" t="s">
        <v>81</v>
      </c>
      <c r="H436" s="12" t="str">
        <f>VLOOKUP(Product[[#This Row],[Category]],Code!$C$2:$D$5,2,0)</f>
        <v>O-102</v>
      </c>
      <c r="I436" s="12" t="s">
        <v>89</v>
      </c>
      <c r="J436" s="12" t="s">
        <v>627</v>
      </c>
      <c r="K436" s="12">
        <v>714.30000000000007</v>
      </c>
      <c r="L436" s="12">
        <f>$K$1*Product[[#This Row],[Quantity]]</f>
        <v>750</v>
      </c>
      <c r="M436" s="12">
        <f>Product[[#This Row],[Sales]]/Product[[#This Row],[Quantity]]</f>
        <v>142.86000000000001</v>
      </c>
      <c r="N436" s="12">
        <v>5</v>
      </c>
      <c r="O436" s="12">
        <v>0</v>
      </c>
      <c r="P436" s="13">
        <v>207.14699999999993</v>
      </c>
      <c r="Q436" s="13">
        <f>Product[[#This Row],[Profit]]-Product[[#This Row],[Discount]]</f>
        <v>207.14699999999993</v>
      </c>
      <c r="R436" s="12" t="str" cm="1">
        <f t="array" ref="R436">_xlfn.IFS(Product[[#This Row],[New Sales]]&gt;=2000,"A",Product[[#This Row],[New Sales]]&gt;=1000,"B",Product[[#This Row],[New Sales]]&gt;=500,"C",Product[[#This Row],[New Sales]]&gt;=100,"D",Product[[#This Row],[New Sales]]&lt;100,"E")</f>
        <v>C</v>
      </c>
      <c r="S436" s="12"/>
    </row>
    <row r="437" spans="1:19">
      <c r="A437" s="12">
        <v>435</v>
      </c>
      <c r="B437" s="12" t="s">
        <v>84</v>
      </c>
      <c r="C437" s="12" t="s">
        <v>68</v>
      </c>
      <c r="D437" s="12" t="s">
        <v>628</v>
      </c>
      <c r="E437" s="12" t="s">
        <v>86</v>
      </c>
      <c r="F437" s="12" t="s">
        <v>71</v>
      </c>
      <c r="G437" s="12" t="s">
        <v>81</v>
      </c>
      <c r="H437" s="12" t="str">
        <f>VLOOKUP(Product[[#This Row],[Category]],Code!$C$2:$D$5,2,0)</f>
        <v>O-102</v>
      </c>
      <c r="I437" s="12" t="s">
        <v>98</v>
      </c>
      <c r="J437" s="12" t="s">
        <v>629</v>
      </c>
      <c r="K437" s="12">
        <v>4.8120000000000003</v>
      </c>
      <c r="L437" s="12">
        <f>$K$1*Product[[#This Row],[Quantity]]</f>
        <v>300</v>
      </c>
      <c r="M437" s="12">
        <f>Product[[#This Row],[Sales]]/Product[[#This Row],[Quantity]]</f>
        <v>2.4060000000000001</v>
      </c>
      <c r="N437" s="12">
        <v>2</v>
      </c>
      <c r="O437" s="12">
        <v>0.7</v>
      </c>
      <c r="P437" s="13">
        <v>-3.6891999999999996</v>
      </c>
      <c r="Q437" s="13">
        <f>Product[[#This Row],[Profit]]-Product[[#This Row],[Discount]]</f>
        <v>-4.3891999999999998</v>
      </c>
      <c r="R437" s="12" t="str" cm="1">
        <f t="array" ref="R437">_xlfn.IFS(Product[[#This Row],[New Sales]]&gt;=2000,"A",Product[[#This Row],[New Sales]]&gt;=1000,"B",Product[[#This Row],[New Sales]]&gt;=500,"C",Product[[#This Row],[New Sales]]&gt;=100,"D",Product[[#This Row],[New Sales]]&lt;100,"E")</f>
        <v>D</v>
      </c>
      <c r="S437" s="12"/>
    </row>
    <row r="438" spans="1:19">
      <c r="A438" s="12">
        <v>436</v>
      </c>
      <c r="B438" s="12" t="s">
        <v>84</v>
      </c>
      <c r="C438" s="12" t="s">
        <v>68</v>
      </c>
      <c r="D438" s="12" t="s">
        <v>628</v>
      </c>
      <c r="E438" s="12" t="s">
        <v>86</v>
      </c>
      <c r="F438" s="12" t="s">
        <v>71</v>
      </c>
      <c r="G438" s="12" t="s">
        <v>95</v>
      </c>
      <c r="H438" s="12" t="str">
        <f>VLOOKUP(Product[[#This Row],[Category]],Code!$C$2:$D$5,2,0)</f>
        <v>T-103</v>
      </c>
      <c r="I438" s="12" t="s">
        <v>137</v>
      </c>
      <c r="J438" s="12" t="s">
        <v>630</v>
      </c>
      <c r="K438" s="12">
        <v>247.8</v>
      </c>
      <c r="L438" s="12">
        <f>$K$1*Product[[#This Row],[Quantity]]</f>
        <v>750</v>
      </c>
      <c r="M438" s="12">
        <f>Product[[#This Row],[Sales]]/Product[[#This Row],[Quantity]]</f>
        <v>49.56</v>
      </c>
      <c r="N438" s="12">
        <v>5</v>
      </c>
      <c r="O438" s="12">
        <v>0.2</v>
      </c>
      <c r="P438" s="13">
        <v>-18.584999999999994</v>
      </c>
      <c r="Q438" s="13">
        <f>Product[[#This Row],[Profit]]-Product[[#This Row],[Discount]]</f>
        <v>-18.784999999999993</v>
      </c>
      <c r="R438" s="12" t="str" cm="1">
        <f t="array" ref="R438">_xlfn.IFS(Product[[#This Row],[New Sales]]&gt;=2000,"A",Product[[#This Row],[New Sales]]&gt;=1000,"B",Product[[#This Row],[New Sales]]&gt;=500,"C",Product[[#This Row],[New Sales]]&gt;=100,"D",Product[[#This Row],[New Sales]]&lt;100,"E")</f>
        <v>C</v>
      </c>
      <c r="S438" s="12"/>
    </row>
    <row r="439" spans="1:19">
      <c r="A439" s="12">
        <v>437</v>
      </c>
      <c r="B439" s="12" t="s">
        <v>67</v>
      </c>
      <c r="C439" s="12" t="s">
        <v>111</v>
      </c>
      <c r="D439" s="12" t="s">
        <v>196</v>
      </c>
      <c r="E439" s="12" t="s">
        <v>158</v>
      </c>
      <c r="F439" s="12" t="s">
        <v>114</v>
      </c>
      <c r="G439" s="12" t="s">
        <v>95</v>
      </c>
      <c r="H439" s="12" t="str">
        <f>VLOOKUP(Product[[#This Row],[Category]],Code!$C$2:$D$5,2,0)</f>
        <v>T-103</v>
      </c>
      <c r="I439" s="12" t="s">
        <v>332</v>
      </c>
      <c r="J439" s="12" t="s">
        <v>631</v>
      </c>
      <c r="K439" s="12">
        <v>1007.979</v>
      </c>
      <c r="L439" s="12">
        <f>$K$1*Product[[#This Row],[Quantity]]</f>
        <v>450</v>
      </c>
      <c r="M439" s="12">
        <f>Product[[#This Row],[Sales]]/Product[[#This Row],[Quantity]]</f>
        <v>335.99299999999999</v>
      </c>
      <c r="N439" s="12">
        <v>3</v>
      </c>
      <c r="O439" s="12">
        <v>0.3</v>
      </c>
      <c r="P439" s="13">
        <v>43.199100000000044</v>
      </c>
      <c r="Q439" s="13">
        <f>Product[[#This Row],[Profit]]-Product[[#This Row],[Discount]]</f>
        <v>42.899100000000047</v>
      </c>
      <c r="R439" s="12" t="str" cm="1">
        <f t="array" ref="R439">_xlfn.IFS(Product[[#This Row],[New Sales]]&gt;=2000,"A",Product[[#This Row],[New Sales]]&gt;=1000,"B",Product[[#This Row],[New Sales]]&gt;=500,"C",Product[[#This Row],[New Sales]]&gt;=100,"D",Product[[#This Row],[New Sales]]&lt;100,"E")</f>
        <v>D</v>
      </c>
      <c r="S439" s="12"/>
    </row>
    <row r="440" spans="1:19">
      <c r="A440" s="12">
        <v>438</v>
      </c>
      <c r="B440" s="12" t="s">
        <v>67</v>
      </c>
      <c r="C440" s="12" t="s">
        <v>111</v>
      </c>
      <c r="D440" s="12" t="s">
        <v>196</v>
      </c>
      <c r="E440" s="12" t="s">
        <v>158</v>
      </c>
      <c r="F440" s="12" t="s">
        <v>114</v>
      </c>
      <c r="G440" s="12" t="s">
        <v>81</v>
      </c>
      <c r="H440" s="12" t="str">
        <f>VLOOKUP(Product[[#This Row],[Category]],Code!$C$2:$D$5,2,0)</f>
        <v>O-102</v>
      </c>
      <c r="I440" s="12" t="s">
        <v>106</v>
      </c>
      <c r="J440" s="12" t="s">
        <v>600</v>
      </c>
      <c r="K440" s="12">
        <v>313.488</v>
      </c>
      <c r="L440" s="12">
        <f>$K$1*Product[[#This Row],[Quantity]]</f>
        <v>1050</v>
      </c>
      <c r="M440" s="12">
        <f>Product[[#This Row],[Sales]]/Product[[#This Row],[Quantity]]</f>
        <v>44.783999999999999</v>
      </c>
      <c r="N440" s="12">
        <v>7</v>
      </c>
      <c r="O440" s="12">
        <v>0.2</v>
      </c>
      <c r="P440" s="13">
        <v>113.63939999999998</v>
      </c>
      <c r="Q440" s="13">
        <f>Product[[#This Row],[Profit]]-Product[[#This Row],[Discount]]</f>
        <v>113.43939999999998</v>
      </c>
      <c r="R440" s="12" t="str" cm="1">
        <f t="array" ref="R440">_xlfn.IFS(Product[[#This Row],[New Sales]]&gt;=2000,"A",Product[[#This Row],[New Sales]]&gt;=1000,"B",Product[[#This Row],[New Sales]]&gt;=500,"C",Product[[#This Row],[New Sales]]&gt;=100,"D",Product[[#This Row],[New Sales]]&lt;100,"E")</f>
        <v>B</v>
      </c>
      <c r="S440" s="12"/>
    </row>
    <row r="441" spans="1:19">
      <c r="A441" s="12">
        <v>439</v>
      </c>
      <c r="B441" s="12" t="s">
        <v>84</v>
      </c>
      <c r="C441" s="12" t="s">
        <v>77</v>
      </c>
      <c r="D441" s="12" t="s">
        <v>147</v>
      </c>
      <c r="E441" s="12" t="s">
        <v>113</v>
      </c>
      <c r="F441" s="12" t="s">
        <v>114</v>
      </c>
      <c r="G441" s="12" t="s">
        <v>81</v>
      </c>
      <c r="H441" s="12" t="str">
        <f>VLOOKUP(Product[[#This Row],[Category]],Code!$C$2:$D$5,2,0)</f>
        <v>O-102</v>
      </c>
      <c r="I441" s="12" t="s">
        <v>106</v>
      </c>
      <c r="J441" s="12" t="s">
        <v>632</v>
      </c>
      <c r="K441" s="12">
        <v>31.872000000000003</v>
      </c>
      <c r="L441" s="12">
        <f>$K$1*Product[[#This Row],[Quantity]]</f>
        <v>1200</v>
      </c>
      <c r="M441" s="12">
        <f>Product[[#This Row],[Sales]]/Product[[#This Row],[Quantity]]</f>
        <v>3.9840000000000004</v>
      </c>
      <c r="N441" s="12">
        <v>8</v>
      </c>
      <c r="O441" s="12">
        <v>0.2</v>
      </c>
      <c r="P441" s="13">
        <v>11.553600000000003</v>
      </c>
      <c r="Q441" s="13">
        <f>Product[[#This Row],[Profit]]-Product[[#This Row],[Discount]]</f>
        <v>11.353600000000004</v>
      </c>
      <c r="R441" s="12" t="str" cm="1">
        <f t="array" ref="R441">_xlfn.IFS(Product[[#This Row],[New Sales]]&gt;=2000,"A",Product[[#This Row],[New Sales]]&gt;=1000,"B",Product[[#This Row],[New Sales]]&gt;=500,"C",Product[[#This Row],[New Sales]]&gt;=100,"D",Product[[#This Row],[New Sales]]&lt;100,"E")</f>
        <v>B</v>
      </c>
      <c r="S441" s="12"/>
    </row>
    <row r="442" spans="1:19">
      <c r="A442" s="12">
        <v>440</v>
      </c>
      <c r="B442" s="12" t="s">
        <v>67</v>
      </c>
      <c r="C442" s="12" t="s">
        <v>77</v>
      </c>
      <c r="D442" s="12" t="s">
        <v>180</v>
      </c>
      <c r="E442" s="12" t="s">
        <v>181</v>
      </c>
      <c r="F442" s="12" t="s">
        <v>133</v>
      </c>
      <c r="G442" s="12" t="s">
        <v>72</v>
      </c>
      <c r="H442" s="12" t="str">
        <f>VLOOKUP(Product[[#This Row],[Category]],Code!$C$2:$D$5,2,0)</f>
        <v>F-101</v>
      </c>
      <c r="I442" s="12" t="s">
        <v>75</v>
      </c>
      <c r="J442" s="12" t="s">
        <v>633</v>
      </c>
      <c r="K442" s="12">
        <v>207.84600000000003</v>
      </c>
      <c r="L442" s="12">
        <f>$K$1*Product[[#This Row],[Quantity]]</f>
        <v>450</v>
      </c>
      <c r="M442" s="12">
        <f>Product[[#This Row],[Sales]]/Product[[#This Row],[Quantity]]</f>
        <v>69.282000000000011</v>
      </c>
      <c r="N442" s="12">
        <v>3</v>
      </c>
      <c r="O442" s="12">
        <v>0.1</v>
      </c>
      <c r="P442" s="13">
        <v>2.3093999999999895</v>
      </c>
      <c r="Q442" s="13">
        <f>Product[[#This Row],[Profit]]-Product[[#This Row],[Discount]]</f>
        <v>2.2093999999999894</v>
      </c>
      <c r="R442" s="12" t="str" cm="1">
        <f t="array" ref="R442">_xlfn.IFS(Product[[#This Row],[New Sales]]&gt;=2000,"A",Product[[#This Row],[New Sales]]&gt;=1000,"B",Product[[#This Row],[New Sales]]&gt;=500,"C",Product[[#This Row],[New Sales]]&gt;=100,"D",Product[[#This Row],[New Sales]]&lt;100,"E")</f>
        <v>D</v>
      </c>
      <c r="S442" s="12"/>
    </row>
    <row r="443" spans="1:19">
      <c r="A443" s="12">
        <v>441</v>
      </c>
      <c r="B443" s="12" t="s">
        <v>67</v>
      </c>
      <c r="C443" s="12" t="s">
        <v>68</v>
      </c>
      <c r="D443" s="12" t="s">
        <v>402</v>
      </c>
      <c r="E443" s="12" t="s">
        <v>168</v>
      </c>
      <c r="F443" s="12" t="s">
        <v>114</v>
      </c>
      <c r="G443" s="12" t="s">
        <v>72</v>
      </c>
      <c r="H443" s="12" t="str">
        <f>VLOOKUP(Product[[#This Row],[Category]],Code!$C$2:$D$5,2,0)</f>
        <v>F-101</v>
      </c>
      <c r="I443" s="12" t="s">
        <v>91</v>
      </c>
      <c r="J443" s="12" t="s">
        <v>634</v>
      </c>
      <c r="K443" s="12">
        <v>12.22</v>
      </c>
      <c r="L443" s="12">
        <f>$K$1*Product[[#This Row],[Quantity]]</f>
        <v>150</v>
      </c>
      <c r="M443" s="12">
        <f>Product[[#This Row],[Sales]]/Product[[#This Row],[Quantity]]</f>
        <v>12.22</v>
      </c>
      <c r="N443" s="12">
        <v>1</v>
      </c>
      <c r="O443" s="12">
        <v>0</v>
      </c>
      <c r="P443" s="13">
        <v>3.6659999999999986</v>
      </c>
      <c r="Q443" s="13">
        <f>Product[[#This Row],[Profit]]-Product[[#This Row],[Discount]]</f>
        <v>3.6659999999999986</v>
      </c>
      <c r="R443" s="12" t="str" cm="1">
        <f t="array" ref="R443">_xlfn.IFS(Product[[#This Row],[New Sales]]&gt;=2000,"A",Product[[#This Row],[New Sales]]&gt;=1000,"B",Product[[#This Row],[New Sales]]&gt;=500,"C",Product[[#This Row],[New Sales]]&gt;=100,"D",Product[[#This Row],[New Sales]]&lt;100,"E")</f>
        <v>D</v>
      </c>
      <c r="S443" s="12"/>
    </row>
    <row r="444" spans="1:19">
      <c r="A444" s="12">
        <v>442</v>
      </c>
      <c r="B444" s="12" t="s">
        <v>67</v>
      </c>
      <c r="C444" s="12" t="s">
        <v>68</v>
      </c>
      <c r="D444" s="12" t="s">
        <v>402</v>
      </c>
      <c r="E444" s="12" t="s">
        <v>168</v>
      </c>
      <c r="F444" s="12" t="s">
        <v>114</v>
      </c>
      <c r="G444" s="12" t="s">
        <v>81</v>
      </c>
      <c r="H444" s="12" t="str">
        <f>VLOOKUP(Product[[#This Row],[Category]],Code!$C$2:$D$5,2,0)</f>
        <v>O-102</v>
      </c>
      <c r="I444" s="12" t="s">
        <v>89</v>
      </c>
      <c r="J444" s="12" t="s">
        <v>635</v>
      </c>
      <c r="K444" s="12">
        <v>194.94</v>
      </c>
      <c r="L444" s="12">
        <f>$K$1*Product[[#This Row],[Quantity]]</f>
        <v>450</v>
      </c>
      <c r="M444" s="12">
        <f>Product[[#This Row],[Sales]]/Product[[#This Row],[Quantity]]</f>
        <v>64.98</v>
      </c>
      <c r="N444" s="12">
        <v>3</v>
      </c>
      <c r="O444" s="12">
        <v>0</v>
      </c>
      <c r="P444" s="13">
        <v>23.392800000000008</v>
      </c>
      <c r="Q444" s="13">
        <f>Product[[#This Row],[Profit]]-Product[[#This Row],[Discount]]</f>
        <v>23.392800000000008</v>
      </c>
      <c r="R444" s="12" t="str" cm="1">
        <f t="array" ref="R444">_xlfn.IFS(Product[[#This Row],[New Sales]]&gt;=2000,"A",Product[[#This Row],[New Sales]]&gt;=1000,"B",Product[[#This Row],[New Sales]]&gt;=500,"C",Product[[#This Row],[New Sales]]&gt;=100,"D",Product[[#This Row],[New Sales]]&lt;100,"E")</f>
        <v>D</v>
      </c>
      <c r="S444" s="12"/>
    </row>
    <row r="445" spans="1:19">
      <c r="A445" s="12">
        <v>443</v>
      </c>
      <c r="B445" s="12" t="s">
        <v>67</v>
      </c>
      <c r="C445" s="12" t="s">
        <v>68</v>
      </c>
      <c r="D445" s="12" t="s">
        <v>402</v>
      </c>
      <c r="E445" s="12" t="s">
        <v>168</v>
      </c>
      <c r="F445" s="12" t="s">
        <v>114</v>
      </c>
      <c r="G445" s="12" t="s">
        <v>81</v>
      </c>
      <c r="H445" s="12" t="str">
        <f>VLOOKUP(Product[[#This Row],[Category]],Code!$C$2:$D$5,2,0)</f>
        <v>O-102</v>
      </c>
      <c r="I445" s="12" t="s">
        <v>89</v>
      </c>
      <c r="J445" s="12" t="s">
        <v>636</v>
      </c>
      <c r="K445" s="12">
        <v>70.949999999999989</v>
      </c>
      <c r="L445" s="12">
        <f>$K$1*Product[[#This Row],[Quantity]]</f>
        <v>450</v>
      </c>
      <c r="M445" s="12">
        <f>Product[[#This Row],[Sales]]/Product[[#This Row],[Quantity]]</f>
        <v>23.649999999999995</v>
      </c>
      <c r="N445" s="12">
        <v>3</v>
      </c>
      <c r="O445" s="12">
        <v>0</v>
      </c>
      <c r="P445" s="13">
        <v>20.575499999999998</v>
      </c>
      <c r="Q445" s="13">
        <f>Product[[#This Row],[Profit]]-Product[[#This Row],[Discount]]</f>
        <v>20.575499999999998</v>
      </c>
      <c r="R445" s="12" t="str" cm="1">
        <f t="array" ref="R445">_xlfn.IFS(Product[[#This Row],[New Sales]]&gt;=2000,"A",Product[[#This Row],[New Sales]]&gt;=1000,"B",Product[[#This Row],[New Sales]]&gt;=500,"C",Product[[#This Row],[New Sales]]&gt;=100,"D",Product[[#This Row],[New Sales]]&lt;100,"E")</f>
        <v>D</v>
      </c>
      <c r="S445" s="12"/>
    </row>
    <row r="446" spans="1:19">
      <c r="A446" s="12">
        <v>444</v>
      </c>
      <c r="B446" s="12" t="s">
        <v>67</v>
      </c>
      <c r="C446" s="12" t="s">
        <v>68</v>
      </c>
      <c r="D446" s="12" t="s">
        <v>402</v>
      </c>
      <c r="E446" s="12" t="s">
        <v>168</v>
      </c>
      <c r="F446" s="12" t="s">
        <v>114</v>
      </c>
      <c r="G446" s="12" t="s">
        <v>81</v>
      </c>
      <c r="H446" s="12" t="str">
        <f>VLOOKUP(Product[[#This Row],[Category]],Code!$C$2:$D$5,2,0)</f>
        <v>O-102</v>
      </c>
      <c r="I446" s="12" t="s">
        <v>106</v>
      </c>
      <c r="J446" s="12" t="s">
        <v>637</v>
      </c>
      <c r="K446" s="12">
        <v>91.36</v>
      </c>
      <c r="L446" s="12">
        <f>$K$1*Product[[#This Row],[Quantity]]</f>
        <v>600</v>
      </c>
      <c r="M446" s="12">
        <f>Product[[#This Row],[Sales]]/Product[[#This Row],[Quantity]]</f>
        <v>22.84</v>
      </c>
      <c r="N446" s="12">
        <v>4</v>
      </c>
      <c r="O446" s="12">
        <v>0</v>
      </c>
      <c r="P446" s="13">
        <v>42.025599999999997</v>
      </c>
      <c r="Q446" s="13">
        <f>Product[[#This Row],[Profit]]-Product[[#This Row],[Discount]]</f>
        <v>42.025599999999997</v>
      </c>
      <c r="R446" s="12" t="str" cm="1">
        <f t="array" ref="R446">_xlfn.IFS(Product[[#This Row],[New Sales]]&gt;=2000,"A",Product[[#This Row],[New Sales]]&gt;=1000,"B",Product[[#This Row],[New Sales]]&gt;=500,"C",Product[[#This Row],[New Sales]]&gt;=100,"D",Product[[#This Row],[New Sales]]&lt;100,"E")</f>
        <v>C</v>
      </c>
      <c r="S446" s="12"/>
    </row>
    <row r="447" spans="1:19">
      <c r="A447" s="12">
        <v>445</v>
      </c>
      <c r="B447" s="12" t="s">
        <v>67</v>
      </c>
      <c r="C447" s="12" t="s">
        <v>68</v>
      </c>
      <c r="D447" s="12" t="s">
        <v>402</v>
      </c>
      <c r="E447" s="12" t="s">
        <v>168</v>
      </c>
      <c r="F447" s="12" t="s">
        <v>114</v>
      </c>
      <c r="G447" s="12" t="s">
        <v>72</v>
      </c>
      <c r="H447" s="12" t="str">
        <f>VLOOKUP(Product[[#This Row],[Category]],Code!$C$2:$D$5,2,0)</f>
        <v>F-101</v>
      </c>
      <c r="I447" s="12" t="s">
        <v>75</v>
      </c>
      <c r="J447" s="12" t="s">
        <v>638</v>
      </c>
      <c r="K447" s="12">
        <v>242.94</v>
      </c>
      <c r="L447" s="12">
        <f>$K$1*Product[[#This Row],[Quantity]]</f>
        <v>450</v>
      </c>
      <c r="M447" s="12">
        <f>Product[[#This Row],[Sales]]/Product[[#This Row],[Quantity]]</f>
        <v>80.98</v>
      </c>
      <c r="N447" s="12">
        <v>3</v>
      </c>
      <c r="O447" s="12">
        <v>0</v>
      </c>
      <c r="P447" s="13">
        <v>29.152800000000013</v>
      </c>
      <c r="Q447" s="13">
        <f>Product[[#This Row],[Profit]]-Product[[#This Row],[Discount]]</f>
        <v>29.152800000000013</v>
      </c>
      <c r="R447" s="12" t="str" cm="1">
        <f t="array" ref="R447">_xlfn.IFS(Product[[#This Row],[New Sales]]&gt;=2000,"A",Product[[#This Row],[New Sales]]&gt;=1000,"B",Product[[#This Row],[New Sales]]&gt;=500,"C",Product[[#This Row],[New Sales]]&gt;=100,"D",Product[[#This Row],[New Sales]]&lt;100,"E")</f>
        <v>D</v>
      </c>
      <c r="S447" s="12"/>
    </row>
    <row r="448" spans="1:19">
      <c r="A448" s="12">
        <v>446</v>
      </c>
      <c r="B448" s="12" t="s">
        <v>67</v>
      </c>
      <c r="C448" s="12" t="s">
        <v>68</v>
      </c>
      <c r="D448" s="12" t="s">
        <v>402</v>
      </c>
      <c r="E448" s="12" t="s">
        <v>168</v>
      </c>
      <c r="F448" s="12" t="s">
        <v>114</v>
      </c>
      <c r="G448" s="12" t="s">
        <v>81</v>
      </c>
      <c r="H448" s="12" t="str">
        <f>VLOOKUP(Product[[#This Row],[Category]],Code!$C$2:$D$5,2,0)</f>
        <v>O-102</v>
      </c>
      <c r="I448" s="12" t="s">
        <v>82</v>
      </c>
      <c r="J448" s="12" t="s">
        <v>639</v>
      </c>
      <c r="K448" s="12">
        <v>22.05</v>
      </c>
      <c r="L448" s="12">
        <f>$K$1*Product[[#This Row],[Quantity]]</f>
        <v>1050</v>
      </c>
      <c r="M448" s="12">
        <f>Product[[#This Row],[Sales]]/Product[[#This Row],[Quantity]]</f>
        <v>3.15</v>
      </c>
      <c r="N448" s="12">
        <v>7</v>
      </c>
      <c r="O448" s="12">
        <v>0</v>
      </c>
      <c r="P448" s="13">
        <v>10.584</v>
      </c>
      <c r="Q448" s="13">
        <f>Product[[#This Row],[Profit]]-Product[[#This Row],[Discount]]</f>
        <v>10.584</v>
      </c>
      <c r="R448" s="12" t="str" cm="1">
        <f t="array" ref="R448">_xlfn.IFS(Product[[#This Row],[New Sales]]&gt;=2000,"A",Product[[#This Row],[New Sales]]&gt;=1000,"B",Product[[#This Row],[New Sales]]&gt;=500,"C",Product[[#This Row],[New Sales]]&gt;=100,"D",Product[[#This Row],[New Sales]]&lt;100,"E")</f>
        <v>B</v>
      </c>
      <c r="S448" s="12"/>
    </row>
    <row r="449" spans="1:19">
      <c r="A449" s="12">
        <v>447</v>
      </c>
      <c r="B449" s="12" t="s">
        <v>67</v>
      </c>
      <c r="C449" s="12" t="s">
        <v>68</v>
      </c>
      <c r="D449" s="12" t="s">
        <v>266</v>
      </c>
      <c r="E449" s="12" t="s">
        <v>175</v>
      </c>
      <c r="F449" s="12" t="s">
        <v>114</v>
      </c>
      <c r="G449" s="12" t="s">
        <v>72</v>
      </c>
      <c r="H449" s="12" t="str">
        <f>VLOOKUP(Product[[#This Row],[Category]],Code!$C$2:$D$5,2,0)</f>
        <v>F-101</v>
      </c>
      <c r="I449" s="12" t="s">
        <v>91</v>
      </c>
      <c r="J449" s="12" t="s">
        <v>640</v>
      </c>
      <c r="K449" s="12">
        <v>2.91</v>
      </c>
      <c r="L449" s="12">
        <f>$K$1*Product[[#This Row],[Quantity]]</f>
        <v>150</v>
      </c>
      <c r="M449" s="12">
        <f>Product[[#This Row],[Sales]]/Product[[#This Row],[Quantity]]</f>
        <v>2.91</v>
      </c>
      <c r="N449" s="12">
        <v>1</v>
      </c>
      <c r="O449" s="12">
        <v>0</v>
      </c>
      <c r="P449" s="13">
        <v>1.3676999999999999</v>
      </c>
      <c r="Q449" s="13">
        <f>Product[[#This Row],[Profit]]-Product[[#This Row],[Discount]]</f>
        <v>1.3676999999999999</v>
      </c>
      <c r="R449" s="12" t="str" cm="1">
        <f t="array" ref="R449">_xlfn.IFS(Product[[#This Row],[New Sales]]&gt;=2000,"A",Product[[#This Row],[New Sales]]&gt;=1000,"B",Product[[#This Row],[New Sales]]&gt;=500,"C",Product[[#This Row],[New Sales]]&gt;=100,"D",Product[[#This Row],[New Sales]]&lt;100,"E")</f>
        <v>D</v>
      </c>
      <c r="S449" s="12"/>
    </row>
    <row r="450" spans="1:19">
      <c r="A450" s="12">
        <v>448</v>
      </c>
      <c r="B450" s="12" t="s">
        <v>67</v>
      </c>
      <c r="C450" s="12" t="s">
        <v>68</v>
      </c>
      <c r="D450" s="12" t="s">
        <v>641</v>
      </c>
      <c r="E450" s="12" t="s">
        <v>181</v>
      </c>
      <c r="F450" s="12" t="s">
        <v>133</v>
      </c>
      <c r="G450" s="12" t="s">
        <v>81</v>
      </c>
      <c r="H450" s="12" t="str">
        <f>VLOOKUP(Product[[#This Row],[Category]],Code!$C$2:$D$5,2,0)</f>
        <v>O-102</v>
      </c>
      <c r="I450" s="12" t="s">
        <v>93</v>
      </c>
      <c r="J450" s="12" t="s">
        <v>642</v>
      </c>
      <c r="K450" s="12">
        <v>59.519999999999996</v>
      </c>
      <c r="L450" s="12">
        <f>$K$1*Product[[#This Row],[Quantity]]</f>
        <v>450</v>
      </c>
      <c r="M450" s="12">
        <f>Product[[#This Row],[Sales]]/Product[[#This Row],[Quantity]]</f>
        <v>19.84</v>
      </c>
      <c r="N450" s="12">
        <v>3</v>
      </c>
      <c r="O450" s="12">
        <v>0</v>
      </c>
      <c r="P450" s="13">
        <v>15.475200000000001</v>
      </c>
      <c r="Q450" s="13">
        <f>Product[[#This Row],[Profit]]-Product[[#This Row],[Discount]]</f>
        <v>15.475200000000001</v>
      </c>
      <c r="R450" s="12" t="str" cm="1">
        <f t="array" ref="R450">_xlfn.IFS(Product[[#This Row],[New Sales]]&gt;=2000,"A",Product[[#This Row],[New Sales]]&gt;=1000,"B",Product[[#This Row],[New Sales]]&gt;=500,"C",Product[[#This Row],[New Sales]]&gt;=100,"D",Product[[#This Row],[New Sales]]&lt;100,"E")</f>
        <v>D</v>
      </c>
      <c r="S450" s="12"/>
    </row>
    <row r="451" spans="1:19">
      <c r="A451" s="12">
        <v>449</v>
      </c>
      <c r="B451" s="12" t="s">
        <v>67</v>
      </c>
      <c r="C451" s="12" t="s">
        <v>68</v>
      </c>
      <c r="D451" s="12" t="s">
        <v>641</v>
      </c>
      <c r="E451" s="12" t="s">
        <v>181</v>
      </c>
      <c r="F451" s="12" t="s">
        <v>133</v>
      </c>
      <c r="G451" s="12" t="s">
        <v>81</v>
      </c>
      <c r="H451" s="12" t="str">
        <f>VLOOKUP(Product[[#This Row],[Category]],Code!$C$2:$D$5,2,0)</f>
        <v>O-102</v>
      </c>
      <c r="I451" s="12" t="s">
        <v>89</v>
      </c>
      <c r="J451" s="12" t="s">
        <v>643</v>
      </c>
      <c r="K451" s="12">
        <v>161.94</v>
      </c>
      <c r="L451" s="12">
        <f>$K$1*Product[[#This Row],[Quantity]]</f>
        <v>450</v>
      </c>
      <c r="M451" s="12">
        <f>Product[[#This Row],[Sales]]/Product[[#This Row],[Quantity]]</f>
        <v>53.98</v>
      </c>
      <c r="N451" s="12">
        <v>3</v>
      </c>
      <c r="O451" s="12">
        <v>0</v>
      </c>
      <c r="P451" s="13">
        <v>9.716399999999993</v>
      </c>
      <c r="Q451" s="13">
        <f>Product[[#This Row],[Profit]]-Product[[#This Row],[Discount]]</f>
        <v>9.716399999999993</v>
      </c>
      <c r="R451" s="12" t="str" cm="1">
        <f t="array" ref="R451">_xlfn.IFS(Product[[#This Row],[New Sales]]&gt;=2000,"A",Product[[#This Row],[New Sales]]&gt;=1000,"B",Product[[#This Row],[New Sales]]&gt;=500,"C",Product[[#This Row],[New Sales]]&gt;=100,"D",Product[[#This Row],[New Sales]]&lt;100,"E")</f>
        <v>D</v>
      </c>
      <c r="S451" s="12"/>
    </row>
    <row r="452" spans="1:19">
      <c r="A452" s="12">
        <v>450</v>
      </c>
      <c r="B452" s="12" t="s">
        <v>67</v>
      </c>
      <c r="C452" s="12" t="s">
        <v>68</v>
      </c>
      <c r="D452" s="12" t="s">
        <v>641</v>
      </c>
      <c r="E452" s="12" t="s">
        <v>181</v>
      </c>
      <c r="F452" s="12" t="s">
        <v>133</v>
      </c>
      <c r="G452" s="12" t="s">
        <v>81</v>
      </c>
      <c r="H452" s="12" t="str">
        <f>VLOOKUP(Product[[#This Row],[Category]],Code!$C$2:$D$5,2,0)</f>
        <v>O-102</v>
      </c>
      <c r="I452" s="12" t="s">
        <v>93</v>
      </c>
      <c r="J452" s="12" t="s">
        <v>644</v>
      </c>
      <c r="K452" s="12">
        <v>263.88</v>
      </c>
      <c r="L452" s="12">
        <f>$K$1*Product[[#This Row],[Quantity]]</f>
        <v>900</v>
      </c>
      <c r="M452" s="12">
        <f>Product[[#This Row],[Sales]]/Product[[#This Row],[Quantity]]</f>
        <v>43.98</v>
      </c>
      <c r="N452" s="12">
        <v>6</v>
      </c>
      <c r="O452" s="12">
        <v>0</v>
      </c>
      <c r="P452" s="13">
        <v>71.247600000000006</v>
      </c>
      <c r="Q452" s="13">
        <f>Product[[#This Row],[Profit]]-Product[[#This Row],[Discount]]</f>
        <v>71.247600000000006</v>
      </c>
      <c r="R452" s="12" t="str" cm="1">
        <f t="array" ref="R452">_xlfn.IFS(Product[[#This Row],[New Sales]]&gt;=2000,"A",Product[[#This Row],[New Sales]]&gt;=1000,"B",Product[[#This Row],[New Sales]]&gt;=500,"C",Product[[#This Row],[New Sales]]&gt;=100,"D",Product[[#This Row],[New Sales]]&lt;100,"E")</f>
        <v>C</v>
      </c>
      <c r="S452" s="12"/>
    </row>
    <row r="453" spans="1:19">
      <c r="A453" s="12">
        <v>451</v>
      </c>
      <c r="B453" s="12" t="s">
        <v>67</v>
      </c>
      <c r="C453" s="12" t="s">
        <v>68</v>
      </c>
      <c r="D453" s="12" t="s">
        <v>641</v>
      </c>
      <c r="E453" s="12" t="s">
        <v>181</v>
      </c>
      <c r="F453" s="12" t="s">
        <v>133</v>
      </c>
      <c r="G453" s="12" t="s">
        <v>81</v>
      </c>
      <c r="H453" s="12" t="str">
        <f>VLOOKUP(Product[[#This Row],[Category]],Code!$C$2:$D$5,2,0)</f>
        <v>O-102</v>
      </c>
      <c r="I453" s="12" t="s">
        <v>93</v>
      </c>
      <c r="J453" s="12" t="s">
        <v>645</v>
      </c>
      <c r="K453" s="12">
        <v>30.48</v>
      </c>
      <c r="L453" s="12">
        <f>$K$1*Product[[#This Row],[Quantity]]</f>
        <v>450</v>
      </c>
      <c r="M453" s="12">
        <f>Product[[#This Row],[Sales]]/Product[[#This Row],[Quantity]]</f>
        <v>10.16</v>
      </c>
      <c r="N453" s="12">
        <v>3</v>
      </c>
      <c r="O453" s="12">
        <v>0</v>
      </c>
      <c r="P453" s="13">
        <v>7.9248000000000012</v>
      </c>
      <c r="Q453" s="13">
        <f>Product[[#This Row],[Profit]]-Product[[#This Row],[Discount]]</f>
        <v>7.9248000000000012</v>
      </c>
      <c r="R453" s="12" t="str" cm="1">
        <f t="array" ref="R453">_xlfn.IFS(Product[[#This Row],[New Sales]]&gt;=2000,"A",Product[[#This Row],[New Sales]]&gt;=1000,"B",Product[[#This Row],[New Sales]]&gt;=500,"C",Product[[#This Row],[New Sales]]&gt;=100,"D",Product[[#This Row],[New Sales]]&lt;100,"E")</f>
        <v>D</v>
      </c>
      <c r="S453" s="12"/>
    </row>
    <row r="454" spans="1:19">
      <c r="A454" s="12">
        <v>452</v>
      </c>
      <c r="B454" s="12" t="s">
        <v>67</v>
      </c>
      <c r="C454" s="12" t="s">
        <v>68</v>
      </c>
      <c r="D454" s="12" t="s">
        <v>641</v>
      </c>
      <c r="E454" s="12" t="s">
        <v>181</v>
      </c>
      <c r="F454" s="12" t="s">
        <v>133</v>
      </c>
      <c r="G454" s="12" t="s">
        <v>81</v>
      </c>
      <c r="H454" s="12" t="str">
        <f>VLOOKUP(Product[[#This Row],[Category]],Code!$C$2:$D$5,2,0)</f>
        <v>O-102</v>
      </c>
      <c r="I454" s="12" t="s">
        <v>93</v>
      </c>
      <c r="J454" s="12" t="s">
        <v>646</v>
      </c>
      <c r="K454" s="12">
        <v>9.84</v>
      </c>
      <c r="L454" s="12">
        <f>$K$1*Product[[#This Row],[Quantity]]</f>
        <v>450</v>
      </c>
      <c r="M454" s="12">
        <f>Product[[#This Row],[Sales]]/Product[[#This Row],[Quantity]]</f>
        <v>3.28</v>
      </c>
      <c r="N454" s="12">
        <v>3</v>
      </c>
      <c r="O454" s="12">
        <v>0</v>
      </c>
      <c r="P454" s="13">
        <v>2.8535999999999988</v>
      </c>
      <c r="Q454" s="13">
        <f>Product[[#This Row],[Profit]]-Product[[#This Row],[Discount]]</f>
        <v>2.8535999999999988</v>
      </c>
      <c r="R454" s="12" t="str" cm="1">
        <f t="array" ref="R454">_xlfn.IFS(Product[[#This Row],[New Sales]]&gt;=2000,"A",Product[[#This Row],[New Sales]]&gt;=1000,"B",Product[[#This Row],[New Sales]]&gt;=500,"C",Product[[#This Row],[New Sales]]&gt;=100,"D",Product[[#This Row],[New Sales]]&lt;100,"E")</f>
        <v>D</v>
      </c>
      <c r="S454" s="12"/>
    </row>
    <row r="455" spans="1:19">
      <c r="A455" s="12">
        <v>453</v>
      </c>
      <c r="B455" s="12" t="s">
        <v>67</v>
      </c>
      <c r="C455" s="12" t="s">
        <v>68</v>
      </c>
      <c r="D455" s="12" t="s">
        <v>641</v>
      </c>
      <c r="E455" s="12" t="s">
        <v>181</v>
      </c>
      <c r="F455" s="12" t="s">
        <v>133</v>
      </c>
      <c r="G455" s="12" t="s">
        <v>95</v>
      </c>
      <c r="H455" s="12" t="str">
        <f>VLOOKUP(Product[[#This Row],[Category]],Code!$C$2:$D$5,2,0)</f>
        <v>T-103</v>
      </c>
      <c r="I455" s="12" t="s">
        <v>96</v>
      </c>
      <c r="J455" s="12" t="s">
        <v>647</v>
      </c>
      <c r="K455" s="12">
        <v>35.119999999999997</v>
      </c>
      <c r="L455" s="12">
        <f>$K$1*Product[[#This Row],[Quantity]]</f>
        <v>600</v>
      </c>
      <c r="M455" s="12">
        <f>Product[[#This Row],[Sales]]/Product[[#This Row],[Quantity]]</f>
        <v>8.7799999999999994</v>
      </c>
      <c r="N455" s="12">
        <v>4</v>
      </c>
      <c r="O455" s="12">
        <v>0</v>
      </c>
      <c r="P455" s="13">
        <v>9.1311999999999998</v>
      </c>
      <c r="Q455" s="13">
        <f>Product[[#This Row],[Profit]]-Product[[#This Row],[Discount]]</f>
        <v>9.1311999999999998</v>
      </c>
      <c r="R455" s="12" t="str" cm="1">
        <f t="array" ref="R455">_xlfn.IFS(Product[[#This Row],[New Sales]]&gt;=2000,"A",Product[[#This Row],[New Sales]]&gt;=1000,"B",Product[[#This Row],[New Sales]]&gt;=500,"C",Product[[#This Row],[New Sales]]&gt;=100,"D",Product[[#This Row],[New Sales]]&lt;100,"E")</f>
        <v>C</v>
      </c>
      <c r="S455" s="12"/>
    </row>
    <row r="456" spans="1:19">
      <c r="A456" s="12">
        <v>454</v>
      </c>
      <c r="B456" s="12" t="s">
        <v>84</v>
      </c>
      <c r="C456" s="12" t="s">
        <v>77</v>
      </c>
      <c r="D456" s="12" t="s">
        <v>374</v>
      </c>
      <c r="E456" s="12" t="s">
        <v>267</v>
      </c>
      <c r="F456" s="12" t="s">
        <v>133</v>
      </c>
      <c r="G456" s="12" t="s">
        <v>72</v>
      </c>
      <c r="H456" s="12" t="str">
        <f>VLOOKUP(Product[[#This Row],[Category]],Code!$C$2:$D$5,2,0)</f>
        <v>F-101</v>
      </c>
      <c r="I456" s="12" t="s">
        <v>87</v>
      </c>
      <c r="J456" s="12" t="s">
        <v>102</v>
      </c>
      <c r="K456" s="12">
        <v>284.36399999999998</v>
      </c>
      <c r="L456" s="12">
        <f>$K$1*Product[[#This Row],[Quantity]]</f>
        <v>300</v>
      </c>
      <c r="M456" s="12">
        <f>Product[[#This Row],[Sales]]/Product[[#This Row],[Quantity]]</f>
        <v>142.18199999999999</v>
      </c>
      <c r="N456" s="12">
        <v>2</v>
      </c>
      <c r="O456" s="12">
        <v>0.4</v>
      </c>
      <c r="P456" s="13">
        <v>-75.830400000000054</v>
      </c>
      <c r="Q456" s="13">
        <f>Product[[#This Row],[Profit]]-Product[[#This Row],[Discount]]</f>
        <v>-76.23040000000006</v>
      </c>
      <c r="R456" s="12" t="str" cm="1">
        <f t="array" ref="R456">_xlfn.IFS(Product[[#This Row],[New Sales]]&gt;=2000,"A",Product[[#This Row],[New Sales]]&gt;=1000,"B",Product[[#This Row],[New Sales]]&gt;=500,"C",Product[[#This Row],[New Sales]]&gt;=100,"D",Product[[#This Row],[New Sales]]&lt;100,"E")</f>
        <v>D</v>
      </c>
      <c r="S456" s="12"/>
    </row>
    <row r="457" spans="1:19">
      <c r="A457" s="12">
        <v>455</v>
      </c>
      <c r="B457" s="12" t="s">
        <v>84</v>
      </c>
      <c r="C457" s="12" t="s">
        <v>77</v>
      </c>
      <c r="D457" s="12" t="s">
        <v>374</v>
      </c>
      <c r="E457" s="12" t="s">
        <v>267</v>
      </c>
      <c r="F457" s="12" t="s">
        <v>133</v>
      </c>
      <c r="G457" s="12" t="s">
        <v>81</v>
      </c>
      <c r="H457" s="12" t="str">
        <f>VLOOKUP(Product[[#This Row],[Category]],Code!$C$2:$D$5,2,0)</f>
        <v>O-102</v>
      </c>
      <c r="I457" s="12" t="s">
        <v>89</v>
      </c>
      <c r="J457" s="12" t="s">
        <v>648</v>
      </c>
      <c r="K457" s="12">
        <v>665.40800000000002</v>
      </c>
      <c r="L457" s="12">
        <f>$K$1*Product[[#This Row],[Quantity]]</f>
        <v>300</v>
      </c>
      <c r="M457" s="12">
        <f>Product[[#This Row],[Sales]]/Product[[#This Row],[Quantity]]</f>
        <v>332.70400000000001</v>
      </c>
      <c r="N457" s="12">
        <v>2</v>
      </c>
      <c r="O457" s="12">
        <v>0.2</v>
      </c>
      <c r="P457" s="13">
        <v>66.540799999999962</v>
      </c>
      <c r="Q457" s="13">
        <f>Product[[#This Row],[Profit]]-Product[[#This Row],[Discount]]</f>
        <v>66.340799999999959</v>
      </c>
      <c r="R457" s="12" t="str" cm="1">
        <f t="array" ref="R457">_xlfn.IFS(Product[[#This Row],[New Sales]]&gt;=2000,"A",Product[[#This Row],[New Sales]]&gt;=1000,"B",Product[[#This Row],[New Sales]]&gt;=500,"C",Product[[#This Row],[New Sales]]&gt;=100,"D",Product[[#This Row],[New Sales]]&lt;100,"E")</f>
        <v>D</v>
      </c>
      <c r="S457" s="12"/>
    </row>
    <row r="458" spans="1:19">
      <c r="A458" s="12">
        <v>456</v>
      </c>
      <c r="B458" s="12" t="s">
        <v>84</v>
      </c>
      <c r="C458" s="12" t="s">
        <v>77</v>
      </c>
      <c r="D458" s="12" t="s">
        <v>649</v>
      </c>
      <c r="E458" s="12" t="s">
        <v>321</v>
      </c>
      <c r="F458" s="12" t="s">
        <v>114</v>
      </c>
      <c r="G458" s="12" t="s">
        <v>95</v>
      </c>
      <c r="H458" s="12" t="str">
        <f>VLOOKUP(Product[[#This Row],[Category]],Code!$C$2:$D$5,2,0)</f>
        <v>T-103</v>
      </c>
      <c r="I458" s="12" t="s">
        <v>137</v>
      </c>
      <c r="J458" s="12" t="s">
        <v>650</v>
      </c>
      <c r="K458" s="12">
        <v>63.88</v>
      </c>
      <c r="L458" s="12">
        <f>$K$1*Product[[#This Row],[Quantity]]</f>
        <v>600</v>
      </c>
      <c r="M458" s="12">
        <f>Product[[#This Row],[Sales]]/Product[[#This Row],[Quantity]]</f>
        <v>15.97</v>
      </c>
      <c r="N458" s="12">
        <v>4</v>
      </c>
      <c r="O458" s="12">
        <v>0</v>
      </c>
      <c r="P458" s="13">
        <v>24.913200000000003</v>
      </c>
      <c r="Q458" s="13">
        <f>Product[[#This Row],[Profit]]-Product[[#This Row],[Discount]]</f>
        <v>24.913200000000003</v>
      </c>
      <c r="R458" s="12" t="str" cm="1">
        <f t="array" ref="R458">_xlfn.IFS(Product[[#This Row],[New Sales]]&gt;=2000,"A",Product[[#This Row],[New Sales]]&gt;=1000,"B",Product[[#This Row],[New Sales]]&gt;=500,"C",Product[[#This Row],[New Sales]]&gt;=100,"D",Product[[#This Row],[New Sales]]&lt;100,"E")</f>
        <v>C</v>
      </c>
      <c r="S458" s="12"/>
    </row>
    <row r="459" spans="1:19">
      <c r="A459" s="12">
        <v>457</v>
      </c>
      <c r="B459" s="12" t="s">
        <v>84</v>
      </c>
      <c r="C459" s="12" t="s">
        <v>68</v>
      </c>
      <c r="D459" s="12" t="s">
        <v>104</v>
      </c>
      <c r="E459" s="12" t="s">
        <v>79</v>
      </c>
      <c r="F459" s="12" t="s">
        <v>80</v>
      </c>
      <c r="G459" s="12" t="s">
        <v>72</v>
      </c>
      <c r="H459" s="12" t="str">
        <f>VLOOKUP(Product[[#This Row],[Category]],Code!$C$2:$D$5,2,0)</f>
        <v>F-101</v>
      </c>
      <c r="I459" s="12" t="s">
        <v>75</v>
      </c>
      <c r="J459" s="12" t="s">
        <v>651</v>
      </c>
      <c r="K459" s="12">
        <v>129.56800000000001</v>
      </c>
      <c r="L459" s="12">
        <f>$K$1*Product[[#This Row],[Quantity]]</f>
        <v>300</v>
      </c>
      <c r="M459" s="12">
        <f>Product[[#This Row],[Sales]]/Product[[#This Row],[Quantity]]</f>
        <v>64.784000000000006</v>
      </c>
      <c r="N459" s="12">
        <v>2</v>
      </c>
      <c r="O459" s="12">
        <v>0.2</v>
      </c>
      <c r="P459" s="13">
        <v>-24.294000000000018</v>
      </c>
      <c r="Q459" s="13">
        <f>Product[[#This Row],[Profit]]-Product[[#This Row],[Discount]]</f>
        <v>-24.494000000000018</v>
      </c>
      <c r="R459" s="12" t="str" cm="1">
        <f t="array" ref="R459">_xlfn.IFS(Product[[#This Row],[New Sales]]&gt;=2000,"A",Product[[#This Row],[New Sales]]&gt;=1000,"B",Product[[#This Row],[New Sales]]&gt;=500,"C",Product[[#This Row],[New Sales]]&gt;=100,"D",Product[[#This Row],[New Sales]]&lt;100,"E")</f>
        <v>D</v>
      </c>
      <c r="S459" s="12"/>
    </row>
    <row r="460" spans="1:19">
      <c r="A460" s="12">
        <v>458</v>
      </c>
      <c r="B460" s="12" t="s">
        <v>84</v>
      </c>
      <c r="C460" s="12" t="s">
        <v>68</v>
      </c>
      <c r="D460" s="12" t="s">
        <v>217</v>
      </c>
      <c r="E460" s="12" t="s">
        <v>158</v>
      </c>
      <c r="F460" s="12" t="s">
        <v>114</v>
      </c>
      <c r="G460" s="12" t="s">
        <v>72</v>
      </c>
      <c r="H460" s="12" t="str">
        <f>VLOOKUP(Product[[#This Row],[Category]],Code!$C$2:$D$5,2,0)</f>
        <v>F-101</v>
      </c>
      <c r="I460" s="12" t="s">
        <v>75</v>
      </c>
      <c r="J460" s="12" t="s">
        <v>652</v>
      </c>
      <c r="K460" s="12">
        <v>747.55799999999999</v>
      </c>
      <c r="L460" s="12">
        <f>$K$1*Product[[#This Row],[Quantity]]</f>
        <v>450</v>
      </c>
      <c r="M460" s="12">
        <f>Product[[#This Row],[Sales]]/Product[[#This Row],[Quantity]]</f>
        <v>249.18600000000001</v>
      </c>
      <c r="N460" s="12">
        <v>3</v>
      </c>
      <c r="O460" s="12">
        <v>0.3</v>
      </c>
      <c r="P460" s="13">
        <v>-96.11460000000011</v>
      </c>
      <c r="Q460" s="13">
        <f>Product[[#This Row],[Profit]]-Product[[#This Row],[Discount]]</f>
        <v>-96.414600000000107</v>
      </c>
      <c r="R460" s="12" t="str" cm="1">
        <f t="array" ref="R460">_xlfn.IFS(Product[[#This Row],[New Sales]]&gt;=2000,"A",Product[[#This Row],[New Sales]]&gt;=1000,"B",Product[[#This Row],[New Sales]]&gt;=500,"C",Product[[#This Row],[New Sales]]&gt;=100,"D",Product[[#This Row],[New Sales]]&lt;100,"E")</f>
        <v>D</v>
      </c>
      <c r="S460" s="12"/>
    </row>
    <row r="461" spans="1:19">
      <c r="A461" s="12">
        <v>459</v>
      </c>
      <c r="B461" s="12" t="s">
        <v>84</v>
      </c>
      <c r="C461" s="12" t="s">
        <v>68</v>
      </c>
      <c r="D461" s="12" t="s">
        <v>217</v>
      </c>
      <c r="E461" s="12" t="s">
        <v>158</v>
      </c>
      <c r="F461" s="12" t="s">
        <v>114</v>
      </c>
      <c r="G461" s="12" t="s">
        <v>81</v>
      </c>
      <c r="H461" s="12" t="str">
        <f>VLOOKUP(Product[[#This Row],[Category]],Code!$C$2:$D$5,2,0)</f>
        <v>O-102</v>
      </c>
      <c r="I461" s="12" t="s">
        <v>142</v>
      </c>
      <c r="J461" s="12" t="s">
        <v>328</v>
      </c>
      <c r="K461" s="12">
        <v>8.9280000000000008</v>
      </c>
      <c r="L461" s="12">
        <f>$K$1*Product[[#This Row],[Quantity]]</f>
        <v>300</v>
      </c>
      <c r="M461" s="12">
        <f>Product[[#This Row],[Sales]]/Product[[#This Row],[Quantity]]</f>
        <v>4.4640000000000004</v>
      </c>
      <c r="N461" s="12">
        <v>2</v>
      </c>
      <c r="O461" s="12">
        <v>0.2</v>
      </c>
      <c r="P461" s="13">
        <v>3.3479999999999999</v>
      </c>
      <c r="Q461" s="13">
        <f>Product[[#This Row],[Profit]]-Product[[#This Row],[Discount]]</f>
        <v>3.1479999999999997</v>
      </c>
      <c r="R461" s="12" t="str" cm="1">
        <f t="array" ref="R461">_xlfn.IFS(Product[[#This Row],[New Sales]]&gt;=2000,"A",Product[[#This Row],[New Sales]]&gt;=1000,"B",Product[[#This Row],[New Sales]]&gt;=500,"C",Product[[#This Row],[New Sales]]&gt;=100,"D",Product[[#This Row],[New Sales]]&lt;100,"E")</f>
        <v>D</v>
      </c>
      <c r="S461" s="12"/>
    </row>
    <row r="462" spans="1:19">
      <c r="A462" s="12">
        <v>460</v>
      </c>
      <c r="B462" s="12" t="s">
        <v>84</v>
      </c>
      <c r="C462" s="12" t="s">
        <v>68</v>
      </c>
      <c r="D462" s="12" t="s">
        <v>108</v>
      </c>
      <c r="E462" s="12" t="s">
        <v>109</v>
      </c>
      <c r="F462" s="12" t="s">
        <v>80</v>
      </c>
      <c r="G462" s="12" t="s">
        <v>81</v>
      </c>
      <c r="H462" s="12" t="str">
        <f>VLOOKUP(Product[[#This Row],[Category]],Code!$C$2:$D$5,2,0)</f>
        <v>O-102</v>
      </c>
      <c r="I462" s="12" t="s">
        <v>100</v>
      </c>
      <c r="J462" s="12" t="s">
        <v>653</v>
      </c>
      <c r="K462" s="12">
        <v>103.92</v>
      </c>
      <c r="L462" s="12">
        <f>$K$1*Product[[#This Row],[Quantity]]</f>
        <v>600</v>
      </c>
      <c r="M462" s="12">
        <f>Product[[#This Row],[Sales]]/Product[[#This Row],[Quantity]]</f>
        <v>25.98</v>
      </c>
      <c r="N462" s="12">
        <v>4</v>
      </c>
      <c r="O462" s="12">
        <v>0</v>
      </c>
      <c r="P462" s="13">
        <v>36.372</v>
      </c>
      <c r="Q462" s="13">
        <f>Product[[#This Row],[Profit]]-Product[[#This Row],[Discount]]</f>
        <v>36.372</v>
      </c>
      <c r="R462" s="12" t="str" cm="1">
        <f t="array" ref="R462">_xlfn.IFS(Product[[#This Row],[New Sales]]&gt;=2000,"A",Product[[#This Row],[New Sales]]&gt;=1000,"B",Product[[#This Row],[New Sales]]&gt;=500,"C",Product[[#This Row],[New Sales]]&gt;=100,"D",Product[[#This Row],[New Sales]]&lt;100,"E")</f>
        <v>C</v>
      </c>
      <c r="S462" s="12"/>
    </row>
    <row r="463" spans="1:19">
      <c r="A463" s="12">
        <v>461</v>
      </c>
      <c r="B463" s="12" t="s">
        <v>84</v>
      </c>
      <c r="C463" s="12" t="s">
        <v>68</v>
      </c>
      <c r="D463" s="12" t="s">
        <v>108</v>
      </c>
      <c r="E463" s="12" t="s">
        <v>109</v>
      </c>
      <c r="F463" s="12" t="s">
        <v>80</v>
      </c>
      <c r="G463" s="12" t="s">
        <v>95</v>
      </c>
      <c r="H463" s="12" t="str">
        <f>VLOOKUP(Product[[#This Row],[Category]],Code!$C$2:$D$5,2,0)</f>
        <v>T-103</v>
      </c>
      <c r="I463" s="12" t="s">
        <v>137</v>
      </c>
      <c r="J463" s="12" t="s">
        <v>654</v>
      </c>
      <c r="K463" s="12">
        <v>899.91</v>
      </c>
      <c r="L463" s="12">
        <f>$K$1*Product[[#This Row],[Quantity]]</f>
        <v>1350</v>
      </c>
      <c r="M463" s="12">
        <f>Product[[#This Row],[Sales]]/Product[[#This Row],[Quantity]]</f>
        <v>99.99</v>
      </c>
      <c r="N463" s="12">
        <v>9</v>
      </c>
      <c r="O463" s="12">
        <v>0</v>
      </c>
      <c r="P463" s="13">
        <v>377.96220000000005</v>
      </c>
      <c r="Q463" s="13">
        <f>Product[[#This Row],[Profit]]-Product[[#This Row],[Discount]]</f>
        <v>377.96220000000005</v>
      </c>
      <c r="R463" s="12" t="str" cm="1">
        <f t="array" ref="R463">_xlfn.IFS(Product[[#This Row],[New Sales]]&gt;=2000,"A",Product[[#This Row],[New Sales]]&gt;=1000,"B",Product[[#This Row],[New Sales]]&gt;=500,"C",Product[[#This Row],[New Sales]]&gt;=100,"D",Product[[#This Row],[New Sales]]&lt;100,"E")</f>
        <v>B</v>
      </c>
      <c r="S463" s="12"/>
    </row>
    <row r="464" spans="1:19">
      <c r="A464" s="12">
        <v>462</v>
      </c>
      <c r="B464" s="12" t="s">
        <v>84</v>
      </c>
      <c r="C464" s="12" t="s">
        <v>68</v>
      </c>
      <c r="D464" s="12" t="s">
        <v>108</v>
      </c>
      <c r="E464" s="12" t="s">
        <v>109</v>
      </c>
      <c r="F464" s="12" t="s">
        <v>80</v>
      </c>
      <c r="G464" s="12" t="s">
        <v>81</v>
      </c>
      <c r="H464" s="12" t="str">
        <f>VLOOKUP(Product[[#This Row],[Category]],Code!$C$2:$D$5,2,0)</f>
        <v>O-102</v>
      </c>
      <c r="I464" s="12" t="s">
        <v>98</v>
      </c>
      <c r="J464" s="12" t="s">
        <v>655</v>
      </c>
      <c r="K464" s="12">
        <v>51.311999999999998</v>
      </c>
      <c r="L464" s="12">
        <f>$K$1*Product[[#This Row],[Quantity]]</f>
        <v>450</v>
      </c>
      <c r="M464" s="12">
        <f>Product[[#This Row],[Sales]]/Product[[#This Row],[Quantity]]</f>
        <v>17.103999999999999</v>
      </c>
      <c r="N464" s="12">
        <v>3</v>
      </c>
      <c r="O464" s="12">
        <v>0.2</v>
      </c>
      <c r="P464" s="13">
        <v>18.600599999999996</v>
      </c>
      <c r="Q464" s="13">
        <f>Product[[#This Row],[Profit]]-Product[[#This Row],[Discount]]</f>
        <v>18.400599999999997</v>
      </c>
      <c r="R464" s="12" t="str" cm="1">
        <f t="array" ref="R464">_xlfn.IFS(Product[[#This Row],[New Sales]]&gt;=2000,"A",Product[[#This Row],[New Sales]]&gt;=1000,"B",Product[[#This Row],[New Sales]]&gt;=500,"C",Product[[#This Row],[New Sales]]&gt;=100,"D",Product[[#This Row],[New Sales]]&lt;100,"E")</f>
        <v>D</v>
      </c>
      <c r="S464" s="12"/>
    </row>
    <row r="465" spans="1:19">
      <c r="A465" s="12">
        <v>463</v>
      </c>
      <c r="B465" s="12" t="s">
        <v>84</v>
      </c>
      <c r="C465" s="12" t="s">
        <v>111</v>
      </c>
      <c r="D465" s="12" t="s">
        <v>283</v>
      </c>
      <c r="E465" s="12" t="s">
        <v>199</v>
      </c>
      <c r="F465" s="12" t="s">
        <v>80</v>
      </c>
      <c r="G465" s="12" t="s">
        <v>72</v>
      </c>
      <c r="H465" s="12" t="str">
        <f>VLOOKUP(Product[[#This Row],[Category]],Code!$C$2:$D$5,2,0)</f>
        <v>F-101</v>
      </c>
      <c r="I465" s="12" t="s">
        <v>91</v>
      </c>
      <c r="J465" s="12" t="s">
        <v>546</v>
      </c>
      <c r="K465" s="12">
        <v>23.56</v>
      </c>
      <c r="L465" s="12">
        <f>$K$1*Product[[#This Row],[Quantity]]</f>
        <v>750</v>
      </c>
      <c r="M465" s="12">
        <f>Product[[#This Row],[Sales]]/Product[[#This Row],[Quantity]]</f>
        <v>4.7119999999999997</v>
      </c>
      <c r="N465" s="12">
        <v>5</v>
      </c>
      <c r="O465" s="12">
        <v>0.2</v>
      </c>
      <c r="P465" s="13">
        <v>7.0680000000000005</v>
      </c>
      <c r="Q465" s="13">
        <f>Product[[#This Row],[Profit]]-Product[[#This Row],[Discount]]</f>
        <v>6.8680000000000003</v>
      </c>
      <c r="R465" s="12" t="str" cm="1">
        <f t="array" ref="R465">_xlfn.IFS(Product[[#This Row],[New Sales]]&gt;=2000,"A",Product[[#This Row],[New Sales]]&gt;=1000,"B",Product[[#This Row],[New Sales]]&gt;=500,"C",Product[[#This Row],[New Sales]]&gt;=100,"D",Product[[#This Row],[New Sales]]&lt;100,"E")</f>
        <v>C</v>
      </c>
      <c r="S465" s="12"/>
    </row>
    <row r="466" spans="1:19">
      <c r="A466" s="12">
        <v>464</v>
      </c>
      <c r="B466" s="12" t="s">
        <v>84</v>
      </c>
      <c r="C466" s="12" t="s">
        <v>111</v>
      </c>
      <c r="D466" s="12" t="s">
        <v>283</v>
      </c>
      <c r="E466" s="12" t="s">
        <v>199</v>
      </c>
      <c r="F466" s="12" t="s">
        <v>80</v>
      </c>
      <c r="G466" s="12" t="s">
        <v>72</v>
      </c>
      <c r="H466" s="12" t="str">
        <f>VLOOKUP(Product[[#This Row],[Category]],Code!$C$2:$D$5,2,0)</f>
        <v>F-101</v>
      </c>
      <c r="I466" s="12" t="s">
        <v>87</v>
      </c>
      <c r="J466" s="12" t="s">
        <v>656</v>
      </c>
      <c r="K466" s="12">
        <v>1272.6299999999999</v>
      </c>
      <c r="L466" s="12">
        <f>$K$1*Product[[#This Row],[Quantity]]</f>
        <v>900</v>
      </c>
      <c r="M466" s="12">
        <f>Product[[#This Row],[Sales]]/Product[[#This Row],[Quantity]]</f>
        <v>212.10499999999999</v>
      </c>
      <c r="N466" s="12">
        <v>6</v>
      </c>
      <c r="O466" s="12">
        <v>0.5</v>
      </c>
      <c r="P466" s="13">
        <v>-814.4831999999999</v>
      </c>
      <c r="Q466" s="13">
        <f>Product[[#This Row],[Profit]]-Product[[#This Row],[Discount]]</f>
        <v>-814.9831999999999</v>
      </c>
      <c r="R466" s="12" t="str" cm="1">
        <f t="array" ref="R466">_xlfn.IFS(Product[[#This Row],[New Sales]]&gt;=2000,"A",Product[[#This Row],[New Sales]]&gt;=1000,"B",Product[[#This Row],[New Sales]]&gt;=500,"C",Product[[#This Row],[New Sales]]&gt;=100,"D",Product[[#This Row],[New Sales]]&lt;100,"E")</f>
        <v>C</v>
      </c>
      <c r="S466" s="12"/>
    </row>
    <row r="467" spans="1:19">
      <c r="A467" s="12">
        <v>465</v>
      </c>
      <c r="B467" s="12" t="s">
        <v>84</v>
      </c>
      <c r="C467" s="12" t="s">
        <v>111</v>
      </c>
      <c r="D467" s="12" t="s">
        <v>283</v>
      </c>
      <c r="E467" s="12" t="s">
        <v>199</v>
      </c>
      <c r="F467" s="12" t="s">
        <v>80</v>
      </c>
      <c r="G467" s="12" t="s">
        <v>81</v>
      </c>
      <c r="H467" s="12" t="str">
        <f>VLOOKUP(Product[[#This Row],[Category]],Code!$C$2:$D$5,2,0)</f>
        <v>O-102</v>
      </c>
      <c r="I467" s="12" t="s">
        <v>98</v>
      </c>
      <c r="J467" s="12" t="s">
        <v>657</v>
      </c>
      <c r="K467" s="12">
        <v>28.484999999999999</v>
      </c>
      <c r="L467" s="12">
        <f>$K$1*Product[[#This Row],[Quantity]]</f>
        <v>750</v>
      </c>
      <c r="M467" s="12">
        <f>Product[[#This Row],[Sales]]/Product[[#This Row],[Quantity]]</f>
        <v>5.6970000000000001</v>
      </c>
      <c r="N467" s="12">
        <v>5</v>
      </c>
      <c r="O467" s="12">
        <v>0.7</v>
      </c>
      <c r="P467" s="13">
        <v>-20.888999999999989</v>
      </c>
      <c r="Q467" s="13">
        <f>Product[[#This Row],[Profit]]-Product[[#This Row],[Discount]]</f>
        <v>-21.588999999999988</v>
      </c>
      <c r="R467" s="12" t="str" cm="1">
        <f t="array" ref="R467">_xlfn.IFS(Product[[#This Row],[New Sales]]&gt;=2000,"A",Product[[#This Row],[New Sales]]&gt;=1000,"B",Product[[#This Row],[New Sales]]&gt;=500,"C",Product[[#This Row],[New Sales]]&gt;=100,"D",Product[[#This Row],[New Sales]]&lt;100,"E")</f>
        <v>C</v>
      </c>
      <c r="S467" s="12"/>
    </row>
    <row r="468" spans="1:19">
      <c r="A468" s="12">
        <v>466</v>
      </c>
      <c r="B468" s="12" t="s">
        <v>84</v>
      </c>
      <c r="C468" s="12" t="s">
        <v>111</v>
      </c>
      <c r="D468" s="12" t="s">
        <v>283</v>
      </c>
      <c r="E468" s="12" t="s">
        <v>199</v>
      </c>
      <c r="F468" s="12" t="s">
        <v>80</v>
      </c>
      <c r="G468" s="12" t="s">
        <v>81</v>
      </c>
      <c r="H468" s="12" t="str">
        <f>VLOOKUP(Product[[#This Row],[Category]],Code!$C$2:$D$5,2,0)</f>
        <v>O-102</v>
      </c>
      <c r="I468" s="12" t="s">
        <v>297</v>
      </c>
      <c r="J468" s="12" t="s">
        <v>658</v>
      </c>
      <c r="K468" s="12">
        <v>185.376</v>
      </c>
      <c r="L468" s="12">
        <f>$K$1*Product[[#This Row],[Quantity]]</f>
        <v>300</v>
      </c>
      <c r="M468" s="12">
        <f>Product[[#This Row],[Sales]]/Product[[#This Row],[Quantity]]</f>
        <v>92.688000000000002</v>
      </c>
      <c r="N468" s="12">
        <v>2</v>
      </c>
      <c r="O468" s="12">
        <v>0.2</v>
      </c>
      <c r="P468" s="13">
        <v>-34.758000000000017</v>
      </c>
      <c r="Q468" s="13">
        <f>Product[[#This Row],[Profit]]-Product[[#This Row],[Discount]]</f>
        <v>-34.95800000000002</v>
      </c>
      <c r="R468" s="12" t="str" cm="1">
        <f t="array" ref="R468">_xlfn.IFS(Product[[#This Row],[New Sales]]&gt;=2000,"A",Product[[#This Row],[New Sales]]&gt;=1000,"B",Product[[#This Row],[New Sales]]&gt;=500,"C",Product[[#This Row],[New Sales]]&gt;=100,"D",Product[[#This Row],[New Sales]]&lt;100,"E")</f>
        <v>D</v>
      </c>
      <c r="S468" s="12"/>
    </row>
    <row r="469" spans="1:19">
      <c r="A469" s="12">
        <v>467</v>
      </c>
      <c r="B469" s="12" t="s">
        <v>84</v>
      </c>
      <c r="C469" s="12" t="s">
        <v>111</v>
      </c>
      <c r="D469" s="12" t="s">
        <v>283</v>
      </c>
      <c r="E469" s="12" t="s">
        <v>199</v>
      </c>
      <c r="F469" s="12" t="s">
        <v>80</v>
      </c>
      <c r="G469" s="12" t="s">
        <v>81</v>
      </c>
      <c r="H469" s="12" t="str">
        <f>VLOOKUP(Product[[#This Row],[Category]],Code!$C$2:$D$5,2,0)</f>
        <v>O-102</v>
      </c>
      <c r="I469" s="12" t="s">
        <v>100</v>
      </c>
      <c r="J469" s="12" t="s">
        <v>659</v>
      </c>
      <c r="K469" s="12">
        <v>78.272000000000006</v>
      </c>
      <c r="L469" s="12">
        <f>$K$1*Product[[#This Row],[Quantity]]</f>
        <v>300</v>
      </c>
      <c r="M469" s="12">
        <f>Product[[#This Row],[Sales]]/Product[[#This Row],[Quantity]]</f>
        <v>39.136000000000003</v>
      </c>
      <c r="N469" s="12">
        <v>2</v>
      </c>
      <c r="O469" s="12">
        <v>0.2</v>
      </c>
      <c r="P469" s="13">
        <v>5.8704000000000001</v>
      </c>
      <c r="Q469" s="13">
        <f>Product[[#This Row],[Profit]]-Product[[#This Row],[Discount]]</f>
        <v>5.6703999999999999</v>
      </c>
      <c r="R469" s="12" t="str" cm="1">
        <f t="array" ref="R469">_xlfn.IFS(Product[[#This Row],[New Sales]]&gt;=2000,"A",Product[[#This Row],[New Sales]]&gt;=1000,"B",Product[[#This Row],[New Sales]]&gt;=500,"C",Product[[#This Row],[New Sales]]&gt;=100,"D",Product[[#This Row],[New Sales]]&lt;100,"E")</f>
        <v>D</v>
      </c>
      <c r="S469" s="12"/>
    </row>
    <row r="470" spans="1:19">
      <c r="A470" s="12">
        <v>468</v>
      </c>
      <c r="B470" s="12" t="s">
        <v>84</v>
      </c>
      <c r="C470" s="12" t="s">
        <v>111</v>
      </c>
      <c r="D470" s="12" t="s">
        <v>660</v>
      </c>
      <c r="E470" s="12" t="s">
        <v>158</v>
      </c>
      <c r="F470" s="12" t="s">
        <v>114</v>
      </c>
      <c r="G470" s="12" t="s">
        <v>72</v>
      </c>
      <c r="H470" s="12" t="str">
        <f>VLOOKUP(Product[[#This Row],[Category]],Code!$C$2:$D$5,2,0)</f>
        <v>F-101</v>
      </c>
      <c r="I470" s="12" t="s">
        <v>91</v>
      </c>
      <c r="J470" s="12" t="s">
        <v>474</v>
      </c>
      <c r="K470" s="12">
        <v>254.74400000000003</v>
      </c>
      <c r="L470" s="12">
        <f>$K$1*Product[[#This Row],[Quantity]]</f>
        <v>1050</v>
      </c>
      <c r="M470" s="12">
        <f>Product[[#This Row],[Sales]]/Product[[#This Row],[Quantity]]</f>
        <v>36.392000000000003</v>
      </c>
      <c r="N470" s="12">
        <v>7</v>
      </c>
      <c r="O470" s="12">
        <v>0.6</v>
      </c>
      <c r="P470" s="13">
        <v>-312.06139999999994</v>
      </c>
      <c r="Q470" s="13">
        <f>Product[[#This Row],[Profit]]-Product[[#This Row],[Discount]]</f>
        <v>-312.66139999999996</v>
      </c>
      <c r="R470" s="12" t="str" cm="1">
        <f t="array" ref="R470">_xlfn.IFS(Product[[#This Row],[New Sales]]&gt;=2000,"A",Product[[#This Row],[New Sales]]&gt;=1000,"B",Product[[#This Row],[New Sales]]&gt;=500,"C",Product[[#This Row],[New Sales]]&gt;=100,"D",Product[[#This Row],[New Sales]]&lt;100,"E")</f>
        <v>B</v>
      </c>
      <c r="S470" s="12"/>
    </row>
    <row r="471" spans="1:19">
      <c r="A471" s="12">
        <v>469</v>
      </c>
      <c r="B471" s="12" t="s">
        <v>84</v>
      </c>
      <c r="C471" s="12" t="s">
        <v>77</v>
      </c>
      <c r="D471" s="12" t="s">
        <v>661</v>
      </c>
      <c r="E471" s="12" t="s">
        <v>113</v>
      </c>
      <c r="F471" s="12" t="s">
        <v>114</v>
      </c>
      <c r="G471" s="12" t="s">
        <v>72</v>
      </c>
      <c r="H471" s="12" t="str">
        <f>VLOOKUP(Product[[#This Row],[Category]],Code!$C$2:$D$5,2,0)</f>
        <v>F-101</v>
      </c>
      <c r="I471" s="12" t="s">
        <v>73</v>
      </c>
      <c r="J471" s="12" t="s">
        <v>662</v>
      </c>
      <c r="K471" s="12">
        <v>205.33279999999996</v>
      </c>
      <c r="L471" s="12">
        <f>$K$1*Product[[#This Row],[Quantity]]</f>
        <v>300</v>
      </c>
      <c r="M471" s="12">
        <f>Product[[#This Row],[Sales]]/Product[[#This Row],[Quantity]]</f>
        <v>102.66639999999998</v>
      </c>
      <c r="N471" s="12">
        <v>2</v>
      </c>
      <c r="O471" s="12">
        <v>0.32</v>
      </c>
      <c r="P471" s="13">
        <v>-36.235200000000006</v>
      </c>
      <c r="Q471" s="13">
        <f>Product[[#This Row],[Profit]]-Product[[#This Row],[Discount]]</f>
        <v>-36.555200000000006</v>
      </c>
      <c r="R471" s="12" t="str" cm="1">
        <f t="array" ref="R471">_xlfn.IFS(Product[[#This Row],[New Sales]]&gt;=2000,"A",Product[[#This Row],[New Sales]]&gt;=1000,"B",Product[[#This Row],[New Sales]]&gt;=500,"C",Product[[#This Row],[New Sales]]&gt;=100,"D",Product[[#This Row],[New Sales]]&lt;100,"E")</f>
        <v>D</v>
      </c>
      <c r="S471" s="12"/>
    </row>
    <row r="472" spans="1:19">
      <c r="A472" s="12">
        <v>470</v>
      </c>
      <c r="B472" s="12" t="s">
        <v>67</v>
      </c>
      <c r="C472" s="12" t="s">
        <v>68</v>
      </c>
      <c r="D472" s="12" t="s">
        <v>196</v>
      </c>
      <c r="E472" s="12" t="s">
        <v>158</v>
      </c>
      <c r="F472" s="12" t="s">
        <v>114</v>
      </c>
      <c r="G472" s="12" t="s">
        <v>81</v>
      </c>
      <c r="H472" s="12" t="str">
        <f>VLOOKUP(Product[[#This Row],[Category]],Code!$C$2:$D$5,2,0)</f>
        <v>O-102</v>
      </c>
      <c r="I472" s="12" t="s">
        <v>98</v>
      </c>
      <c r="J472" s="12" t="s">
        <v>663</v>
      </c>
      <c r="K472" s="12">
        <v>4.7879999999999985</v>
      </c>
      <c r="L472" s="12">
        <f>$K$1*Product[[#This Row],[Quantity]]</f>
        <v>450</v>
      </c>
      <c r="M472" s="12">
        <f>Product[[#This Row],[Sales]]/Product[[#This Row],[Quantity]]</f>
        <v>1.5959999999999994</v>
      </c>
      <c r="N472" s="12">
        <v>3</v>
      </c>
      <c r="O472" s="12">
        <v>0.8</v>
      </c>
      <c r="P472" s="13">
        <v>-7.9001999999999999</v>
      </c>
      <c r="Q472" s="13">
        <f>Product[[#This Row],[Profit]]-Product[[#This Row],[Discount]]</f>
        <v>-8.7002000000000006</v>
      </c>
      <c r="R472" s="12" t="str" cm="1">
        <f t="array" ref="R472">_xlfn.IFS(Product[[#This Row],[New Sales]]&gt;=2000,"A",Product[[#This Row],[New Sales]]&gt;=1000,"B",Product[[#This Row],[New Sales]]&gt;=500,"C",Product[[#This Row],[New Sales]]&gt;=100,"D",Product[[#This Row],[New Sales]]&lt;100,"E")</f>
        <v>D</v>
      </c>
      <c r="S472" s="12"/>
    </row>
    <row r="473" spans="1:19">
      <c r="A473" s="12">
        <v>471</v>
      </c>
      <c r="B473" s="12" t="s">
        <v>84</v>
      </c>
      <c r="C473" s="12" t="s">
        <v>77</v>
      </c>
      <c r="D473" s="12" t="s">
        <v>664</v>
      </c>
      <c r="E473" s="12" t="s">
        <v>181</v>
      </c>
      <c r="F473" s="12" t="s">
        <v>133</v>
      </c>
      <c r="G473" s="12" t="s">
        <v>81</v>
      </c>
      <c r="H473" s="12" t="str">
        <f>VLOOKUP(Product[[#This Row],[Category]],Code!$C$2:$D$5,2,0)</f>
        <v>O-102</v>
      </c>
      <c r="I473" s="12" t="s">
        <v>106</v>
      </c>
      <c r="J473" s="12" t="s">
        <v>665</v>
      </c>
      <c r="K473" s="12">
        <v>55.48</v>
      </c>
      <c r="L473" s="12">
        <f>$K$1*Product[[#This Row],[Quantity]]</f>
        <v>150</v>
      </c>
      <c r="M473" s="12">
        <f>Product[[#This Row],[Sales]]/Product[[#This Row],[Quantity]]</f>
        <v>55.48</v>
      </c>
      <c r="N473" s="12">
        <v>1</v>
      </c>
      <c r="O473" s="12">
        <v>0</v>
      </c>
      <c r="P473" s="13">
        <v>26.630399999999998</v>
      </c>
      <c r="Q473" s="13">
        <f>Product[[#This Row],[Profit]]-Product[[#This Row],[Discount]]</f>
        <v>26.630399999999998</v>
      </c>
      <c r="R473" s="12" t="str" cm="1">
        <f t="array" ref="R473">_xlfn.IFS(Product[[#This Row],[New Sales]]&gt;=2000,"A",Product[[#This Row],[New Sales]]&gt;=1000,"B",Product[[#This Row],[New Sales]]&gt;=500,"C",Product[[#This Row],[New Sales]]&gt;=100,"D",Product[[#This Row],[New Sales]]&lt;100,"E")</f>
        <v>D</v>
      </c>
      <c r="S473" s="12"/>
    </row>
    <row r="474" spans="1:19">
      <c r="A474" s="12">
        <v>472</v>
      </c>
      <c r="B474" s="12" t="s">
        <v>67</v>
      </c>
      <c r="C474" s="12" t="s">
        <v>68</v>
      </c>
      <c r="D474" s="12" t="s">
        <v>123</v>
      </c>
      <c r="E474" s="12" t="s">
        <v>79</v>
      </c>
      <c r="F474" s="12" t="s">
        <v>80</v>
      </c>
      <c r="G474" s="12" t="s">
        <v>81</v>
      </c>
      <c r="H474" s="12" t="str">
        <f>VLOOKUP(Product[[#This Row],[Category]],Code!$C$2:$D$5,2,0)</f>
        <v>O-102</v>
      </c>
      <c r="I474" s="12" t="s">
        <v>89</v>
      </c>
      <c r="J474" s="12" t="s">
        <v>666</v>
      </c>
      <c r="K474" s="12">
        <v>340.92</v>
      </c>
      <c r="L474" s="12">
        <f>$K$1*Product[[#This Row],[Quantity]]</f>
        <v>450</v>
      </c>
      <c r="M474" s="12">
        <f>Product[[#This Row],[Sales]]/Product[[#This Row],[Quantity]]</f>
        <v>113.64</v>
      </c>
      <c r="N474" s="12">
        <v>3</v>
      </c>
      <c r="O474" s="12">
        <v>0</v>
      </c>
      <c r="P474" s="13">
        <v>3.4091999999999842</v>
      </c>
      <c r="Q474" s="13">
        <f>Product[[#This Row],[Profit]]-Product[[#This Row],[Discount]]</f>
        <v>3.4091999999999842</v>
      </c>
      <c r="R474" s="12" t="str" cm="1">
        <f t="array" ref="R474">_xlfn.IFS(Product[[#This Row],[New Sales]]&gt;=2000,"A",Product[[#This Row],[New Sales]]&gt;=1000,"B",Product[[#This Row],[New Sales]]&gt;=500,"C",Product[[#This Row],[New Sales]]&gt;=100,"D",Product[[#This Row],[New Sales]]&lt;100,"E")</f>
        <v>D</v>
      </c>
      <c r="S474" s="12"/>
    </row>
    <row r="475" spans="1:19">
      <c r="A475" s="12">
        <v>473</v>
      </c>
      <c r="B475" s="12" t="s">
        <v>67</v>
      </c>
      <c r="C475" s="12" t="s">
        <v>68</v>
      </c>
      <c r="D475" s="12" t="s">
        <v>123</v>
      </c>
      <c r="E475" s="12" t="s">
        <v>79</v>
      </c>
      <c r="F475" s="12" t="s">
        <v>80</v>
      </c>
      <c r="G475" s="12" t="s">
        <v>72</v>
      </c>
      <c r="H475" s="12" t="str">
        <f>VLOOKUP(Product[[#This Row],[Category]],Code!$C$2:$D$5,2,0)</f>
        <v>F-101</v>
      </c>
      <c r="I475" s="12" t="s">
        <v>73</v>
      </c>
      <c r="J475" s="12" t="s">
        <v>667</v>
      </c>
      <c r="K475" s="12">
        <v>222.66599999999997</v>
      </c>
      <c r="L475" s="12">
        <f>$K$1*Product[[#This Row],[Quantity]]</f>
        <v>300</v>
      </c>
      <c r="M475" s="12">
        <f>Product[[#This Row],[Sales]]/Product[[#This Row],[Quantity]]</f>
        <v>111.33299999999998</v>
      </c>
      <c r="N475" s="12">
        <v>2</v>
      </c>
      <c r="O475" s="12">
        <v>0.15</v>
      </c>
      <c r="P475" s="13">
        <v>10.478399999999979</v>
      </c>
      <c r="Q475" s="13">
        <f>Product[[#This Row],[Profit]]-Product[[#This Row],[Discount]]</f>
        <v>10.328399999999979</v>
      </c>
      <c r="R475" s="12" t="str" cm="1">
        <f t="array" ref="R475">_xlfn.IFS(Product[[#This Row],[New Sales]]&gt;=2000,"A",Product[[#This Row],[New Sales]]&gt;=1000,"B",Product[[#This Row],[New Sales]]&gt;=500,"C",Product[[#This Row],[New Sales]]&gt;=100,"D",Product[[#This Row],[New Sales]]&lt;100,"E")</f>
        <v>D</v>
      </c>
      <c r="S475" s="12"/>
    </row>
    <row r="476" spans="1:19">
      <c r="A476" s="12">
        <v>474</v>
      </c>
      <c r="B476" s="12" t="s">
        <v>67</v>
      </c>
      <c r="C476" s="12" t="s">
        <v>68</v>
      </c>
      <c r="D476" s="12" t="s">
        <v>123</v>
      </c>
      <c r="E476" s="12" t="s">
        <v>79</v>
      </c>
      <c r="F476" s="12" t="s">
        <v>80</v>
      </c>
      <c r="G476" s="12" t="s">
        <v>95</v>
      </c>
      <c r="H476" s="12" t="str">
        <f>VLOOKUP(Product[[#This Row],[Category]],Code!$C$2:$D$5,2,0)</f>
        <v>T-103</v>
      </c>
      <c r="I476" s="12" t="s">
        <v>96</v>
      </c>
      <c r="J476" s="12" t="s">
        <v>668</v>
      </c>
      <c r="K476" s="12">
        <v>703.96800000000007</v>
      </c>
      <c r="L476" s="12">
        <f>$K$1*Product[[#This Row],[Quantity]]</f>
        <v>600</v>
      </c>
      <c r="M476" s="12">
        <f>Product[[#This Row],[Sales]]/Product[[#This Row],[Quantity]]</f>
        <v>175.99200000000002</v>
      </c>
      <c r="N476" s="12">
        <v>4</v>
      </c>
      <c r="O476" s="12">
        <v>0.2</v>
      </c>
      <c r="P476" s="13">
        <v>87.995999999999924</v>
      </c>
      <c r="Q476" s="13">
        <f>Product[[#This Row],[Profit]]-Product[[#This Row],[Discount]]</f>
        <v>87.795999999999921</v>
      </c>
      <c r="R476" s="12" t="str" cm="1">
        <f t="array" ref="R476">_xlfn.IFS(Product[[#This Row],[New Sales]]&gt;=2000,"A",Product[[#This Row],[New Sales]]&gt;=1000,"B",Product[[#This Row],[New Sales]]&gt;=500,"C",Product[[#This Row],[New Sales]]&gt;=100,"D",Product[[#This Row],[New Sales]]&lt;100,"E")</f>
        <v>C</v>
      </c>
      <c r="S476" s="12"/>
    </row>
    <row r="477" spans="1:19">
      <c r="A477" s="12">
        <v>475</v>
      </c>
      <c r="B477" s="12" t="s">
        <v>67</v>
      </c>
      <c r="C477" s="12" t="s">
        <v>68</v>
      </c>
      <c r="D477" s="12" t="s">
        <v>123</v>
      </c>
      <c r="E477" s="12" t="s">
        <v>79</v>
      </c>
      <c r="F477" s="12" t="s">
        <v>80</v>
      </c>
      <c r="G477" s="12" t="s">
        <v>81</v>
      </c>
      <c r="H477" s="12" t="str">
        <f>VLOOKUP(Product[[#This Row],[Category]],Code!$C$2:$D$5,2,0)</f>
        <v>O-102</v>
      </c>
      <c r="I477" s="12" t="s">
        <v>89</v>
      </c>
      <c r="J477" s="12" t="s">
        <v>669</v>
      </c>
      <c r="K477" s="12">
        <v>92.52</v>
      </c>
      <c r="L477" s="12">
        <f>$K$1*Product[[#This Row],[Quantity]]</f>
        <v>900</v>
      </c>
      <c r="M477" s="12">
        <f>Product[[#This Row],[Sales]]/Product[[#This Row],[Quantity]]</f>
        <v>15.42</v>
      </c>
      <c r="N477" s="12">
        <v>6</v>
      </c>
      <c r="O477" s="12">
        <v>0</v>
      </c>
      <c r="P477" s="13">
        <v>24.980400000000007</v>
      </c>
      <c r="Q477" s="13">
        <f>Product[[#This Row],[Profit]]-Product[[#This Row],[Discount]]</f>
        <v>24.980400000000007</v>
      </c>
      <c r="R477" s="12" t="str" cm="1">
        <f t="array" ref="R477">_xlfn.IFS(Product[[#This Row],[New Sales]]&gt;=2000,"A",Product[[#This Row],[New Sales]]&gt;=1000,"B",Product[[#This Row],[New Sales]]&gt;=500,"C",Product[[#This Row],[New Sales]]&gt;=100,"D",Product[[#This Row],[New Sales]]&lt;100,"E")</f>
        <v>C</v>
      </c>
      <c r="S477" s="12"/>
    </row>
    <row r="478" spans="1:19">
      <c r="A478" s="12">
        <v>476</v>
      </c>
      <c r="B478" s="12" t="s">
        <v>67</v>
      </c>
      <c r="C478" s="12" t="s">
        <v>68</v>
      </c>
      <c r="D478" s="12" t="s">
        <v>123</v>
      </c>
      <c r="E478" s="12" t="s">
        <v>79</v>
      </c>
      <c r="F478" s="12" t="s">
        <v>80</v>
      </c>
      <c r="G478" s="12" t="s">
        <v>81</v>
      </c>
      <c r="H478" s="12" t="str">
        <f>VLOOKUP(Product[[#This Row],[Category]],Code!$C$2:$D$5,2,0)</f>
        <v>O-102</v>
      </c>
      <c r="I478" s="12" t="s">
        <v>106</v>
      </c>
      <c r="J478" s="12" t="s">
        <v>670</v>
      </c>
      <c r="K478" s="12">
        <v>62.649999999999991</v>
      </c>
      <c r="L478" s="12">
        <f>$K$1*Product[[#This Row],[Quantity]]</f>
        <v>1050</v>
      </c>
      <c r="M478" s="12">
        <f>Product[[#This Row],[Sales]]/Product[[#This Row],[Quantity]]</f>
        <v>8.9499999999999993</v>
      </c>
      <c r="N478" s="12">
        <v>7</v>
      </c>
      <c r="O478" s="12">
        <v>0</v>
      </c>
      <c r="P478" s="13">
        <v>28.818999999999996</v>
      </c>
      <c r="Q478" s="13">
        <f>Product[[#This Row],[Profit]]-Product[[#This Row],[Discount]]</f>
        <v>28.818999999999996</v>
      </c>
      <c r="R478" s="12" t="str" cm="1">
        <f t="array" ref="R478">_xlfn.IFS(Product[[#This Row],[New Sales]]&gt;=2000,"A",Product[[#This Row],[New Sales]]&gt;=1000,"B",Product[[#This Row],[New Sales]]&gt;=500,"C",Product[[#This Row],[New Sales]]&gt;=100,"D",Product[[#This Row],[New Sales]]&lt;100,"E")</f>
        <v>B</v>
      </c>
      <c r="S478" s="12"/>
    </row>
    <row r="479" spans="1:19">
      <c r="A479" s="12">
        <v>477</v>
      </c>
      <c r="B479" s="12" t="s">
        <v>67</v>
      </c>
      <c r="C479" s="12" t="s">
        <v>68</v>
      </c>
      <c r="D479" s="12" t="s">
        <v>123</v>
      </c>
      <c r="E479" s="12" t="s">
        <v>79</v>
      </c>
      <c r="F479" s="12" t="s">
        <v>80</v>
      </c>
      <c r="G479" s="12" t="s">
        <v>81</v>
      </c>
      <c r="H479" s="12" t="str">
        <f>VLOOKUP(Product[[#This Row],[Category]],Code!$C$2:$D$5,2,0)</f>
        <v>O-102</v>
      </c>
      <c r="I479" s="12" t="s">
        <v>106</v>
      </c>
      <c r="J479" s="12" t="s">
        <v>671</v>
      </c>
      <c r="K479" s="12">
        <v>94.85</v>
      </c>
      <c r="L479" s="12">
        <f>$K$1*Product[[#This Row],[Quantity]]</f>
        <v>750</v>
      </c>
      <c r="M479" s="12">
        <f>Product[[#This Row],[Sales]]/Product[[#This Row],[Quantity]]</f>
        <v>18.97</v>
      </c>
      <c r="N479" s="12">
        <v>5</v>
      </c>
      <c r="O479" s="12">
        <v>0</v>
      </c>
      <c r="P479" s="13">
        <v>45.527999999999992</v>
      </c>
      <c r="Q479" s="13">
        <f>Product[[#This Row],[Profit]]-Product[[#This Row],[Discount]]</f>
        <v>45.527999999999992</v>
      </c>
      <c r="R479" s="12" t="str" cm="1">
        <f t="array" ref="R479">_xlfn.IFS(Product[[#This Row],[New Sales]]&gt;=2000,"A",Product[[#This Row],[New Sales]]&gt;=1000,"B",Product[[#This Row],[New Sales]]&gt;=500,"C",Product[[#This Row],[New Sales]]&gt;=100,"D",Product[[#This Row],[New Sales]]&lt;100,"E")</f>
        <v>C</v>
      </c>
      <c r="S479" s="12"/>
    </row>
    <row r="480" spans="1:19">
      <c r="A480" s="12">
        <v>478</v>
      </c>
      <c r="B480" s="12" t="s">
        <v>84</v>
      </c>
      <c r="C480" s="12" t="s">
        <v>77</v>
      </c>
      <c r="D480" s="12" t="s">
        <v>78</v>
      </c>
      <c r="E480" s="12" t="s">
        <v>79</v>
      </c>
      <c r="F480" s="12" t="s">
        <v>80</v>
      </c>
      <c r="G480" s="12" t="s">
        <v>95</v>
      </c>
      <c r="H480" s="12" t="str">
        <f>VLOOKUP(Product[[#This Row],[Category]],Code!$C$2:$D$5,2,0)</f>
        <v>T-103</v>
      </c>
      <c r="I480" s="12" t="s">
        <v>96</v>
      </c>
      <c r="J480" s="12" t="s">
        <v>672</v>
      </c>
      <c r="K480" s="12">
        <v>95.76</v>
      </c>
      <c r="L480" s="12">
        <f>$K$1*Product[[#This Row],[Quantity]]</f>
        <v>900</v>
      </c>
      <c r="M480" s="12">
        <f>Product[[#This Row],[Sales]]/Product[[#This Row],[Quantity]]</f>
        <v>15.96</v>
      </c>
      <c r="N480" s="12">
        <v>6</v>
      </c>
      <c r="O480" s="12">
        <v>0.2</v>
      </c>
      <c r="P480" s="13">
        <v>7.1819999999999951</v>
      </c>
      <c r="Q480" s="13">
        <f>Product[[#This Row],[Profit]]-Product[[#This Row],[Discount]]</f>
        <v>6.9819999999999949</v>
      </c>
      <c r="R480" s="12" t="str" cm="1">
        <f t="array" ref="R480">_xlfn.IFS(Product[[#This Row],[New Sales]]&gt;=2000,"A",Product[[#This Row],[New Sales]]&gt;=1000,"B",Product[[#This Row],[New Sales]]&gt;=500,"C",Product[[#This Row],[New Sales]]&gt;=100,"D",Product[[#This Row],[New Sales]]&lt;100,"E")</f>
        <v>C</v>
      </c>
      <c r="S480" s="12"/>
    </row>
    <row r="481" spans="1:19">
      <c r="A481" s="12">
        <v>479</v>
      </c>
      <c r="B481" s="12" t="s">
        <v>84</v>
      </c>
      <c r="C481" s="12" t="s">
        <v>68</v>
      </c>
      <c r="D481" s="12" t="s">
        <v>185</v>
      </c>
      <c r="E481" s="12" t="s">
        <v>181</v>
      </c>
      <c r="F481" s="12" t="s">
        <v>133</v>
      </c>
      <c r="G481" s="12" t="s">
        <v>72</v>
      </c>
      <c r="H481" s="12" t="str">
        <f>VLOOKUP(Product[[#This Row],[Category]],Code!$C$2:$D$5,2,0)</f>
        <v>F-101</v>
      </c>
      <c r="I481" s="12" t="s">
        <v>91</v>
      </c>
      <c r="J481" s="12" t="s">
        <v>484</v>
      </c>
      <c r="K481" s="12">
        <v>40.200000000000003</v>
      </c>
      <c r="L481" s="12">
        <f>$K$1*Product[[#This Row],[Quantity]]</f>
        <v>450</v>
      </c>
      <c r="M481" s="12">
        <f>Product[[#This Row],[Sales]]/Product[[#This Row],[Quantity]]</f>
        <v>13.4</v>
      </c>
      <c r="N481" s="12">
        <v>3</v>
      </c>
      <c r="O481" s="12">
        <v>0</v>
      </c>
      <c r="P481" s="13">
        <v>19.295999999999999</v>
      </c>
      <c r="Q481" s="13">
        <f>Product[[#This Row],[Profit]]-Product[[#This Row],[Discount]]</f>
        <v>19.295999999999999</v>
      </c>
      <c r="R481" s="12" t="str" cm="1">
        <f t="array" ref="R481">_xlfn.IFS(Product[[#This Row],[New Sales]]&gt;=2000,"A",Product[[#This Row],[New Sales]]&gt;=1000,"B",Product[[#This Row],[New Sales]]&gt;=500,"C",Product[[#This Row],[New Sales]]&gt;=100,"D",Product[[#This Row],[New Sales]]&lt;100,"E")</f>
        <v>D</v>
      </c>
      <c r="S481" s="12"/>
    </row>
    <row r="482" spans="1:19">
      <c r="A482" s="12">
        <v>480</v>
      </c>
      <c r="B482" s="12" t="s">
        <v>84</v>
      </c>
      <c r="C482" s="12" t="s">
        <v>77</v>
      </c>
      <c r="D482" s="12" t="s">
        <v>180</v>
      </c>
      <c r="E482" s="12" t="s">
        <v>181</v>
      </c>
      <c r="F482" s="12" t="s">
        <v>133</v>
      </c>
      <c r="G482" s="12" t="s">
        <v>81</v>
      </c>
      <c r="H482" s="12" t="str">
        <f>VLOOKUP(Product[[#This Row],[Category]],Code!$C$2:$D$5,2,0)</f>
        <v>O-102</v>
      </c>
      <c r="I482" s="12" t="s">
        <v>93</v>
      </c>
      <c r="J482" s="12" t="s">
        <v>673</v>
      </c>
      <c r="K482" s="12">
        <v>14.7</v>
      </c>
      <c r="L482" s="12">
        <f>$K$1*Product[[#This Row],[Quantity]]</f>
        <v>750</v>
      </c>
      <c r="M482" s="12">
        <f>Product[[#This Row],[Sales]]/Product[[#This Row],[Quantity]]</f>
        <v>2.94</v>
      </c>
      <c r="N482" s="12">
        <v>5</v>
      </c>
      <c r="O482" s="12">
        <v>0</v>
      </c>
      <c r="P482" s="13">
        <v>6.6150000000000002</v>
      </c>
      <c r="Q482" s="13">
        <f>Product[[#This Row],[Profit]]-Product[[#This Row],[Discount]]</f>
        <v>6.6150000000000002</v>
      </c>
      <c r="R482" s="12" t="str" cm="1">
        <f t="array" ref="R482">_xlfn.IFS(Product[[#This Row],[New Sales]]&gt;=2000,"A",Product[[#This Row],[New Sales]]&gt;=1000,"B",Product[[#This Row],[New Sales]]&gt;=500,"C",Product[[#This Row],[New Sales]]&gt;=100,"D",Product[[#This Row],[New Sales]]&lt;100,"E")</f>
        <v>C</v>
      </c>
      <c r="S482" s="12"/>
    </row>
    <row r="483" spans="1:19">
      <c r="A483" s="12">
        <v>481</v>
      </c>
      <c r="B483" s="12" t="s">
        <v>84</v>
      </c>
      <c r="C483" s="12" t="s">
        <v>77</v>
      </c>
      <c r="D483" s="12" t="s">
        <v>180</v>
      </c>
      <c r="E483" s="12" t="s">
        <v>181</v>
      </c>
      <c r="F483" s="12" t="s">
        <v>133</v>
      </c>
      <c r="G483" s="12" t="s">
        <v>81</v>
      </c>
      <c r="H483" s="12" t="str">
        <f>VLOOKUP(Product[[#This Row],[Category]],Code!$C$2:$D$5,2,0)</f>
        <v>O-102</v>
      </c>
      <c r="I483" s="12" t="s">
        <v>89</v>
      </c>
      <c r="J483" s="12" t="s">
        <v>674</v>
      </c>
      <c r="K483" s="12">
        <v>704.25</v>
      </c>
      <c r="L483" s="12">
        <f>$K$1*Product[[#This Row],[Quantity]]</f>
        <v>750</v>
      </c>
      <c r="M483" s="12">
        <f>Product[[#This Row],[Sales]]/Product[[#This Row],[Quantity]]</f>
        <v>140.85</v>
      </c>
      <c r="N483" s="12">
        <v>5</v>
      </c>
      <c r="O483" s="12">
        <v>0</v>
      </c>
      <c r="P483" s="13">
        <v>84.51</v>
      </c>
      <c r="Q483" s="13">
        <f>Product[[#This Row],[Profit]]-Product[[#This Row],[Discount]]</f>
        <v>84.51</v>
      </c>
      <c r="R483" s="12" t="str" cm="1">
        <f t="array" ref="R483">_xlfn.IFS(Product[[#This Row],[New Sales]]&gt;=2000,"A",Product[[#This Row],[New Sales]]&gt;=1000,"B",Product[[#This Row],[New Sales]]&gt;=500,"C",Product[[#This Row],[New Sales]]&gt;=100,"D",Product[[#This Row],[New Sales]]&lt;100,"E")</f>
        <v>C</v>
      </c>
      <c r="S483" s="12"/>
    </row>
    <row r="484" spans="1:19">
      <c r="A484" s="12">
        <v>482</v>
      </c>
      <c r="B484" s="12" t="s">
        <v>84</v>
      </c>
      <c r="C484" s="12" t="s">
        <v>68</v>
      </c>
      <c r="D484" s="12" t="s">
        <v>427</v>
      </c>
      <c r="E484" s="12" t="s">
        <v>79</v>
      </c>
      <c r="F484" s="12" t="s">
        <v>80</v>
      </c>
      <c r="G484" s="12" t="s">
        <v>95</v>
      </c>
      <c r="H484" s="12" t="str">
        <f>VLOOKUP(Product[[#This Row],[Category]],Code!$C$2:$D$5,2,0)</f>
        <v>T-103</v>
      </c>
      <c r="I484" s="12" t="s">
        <v>137</v>
      </c>
      <c r="J484" s="12" t="s">
        <v>675</v>
      </c>
      <c r="K484" s="12">
        <v>9.09</v>
      </c>
      <c r="L484" s="12">
        <f>$K$1*Product[[#This Row],[Quantity]]</f>
        <v>450</v>
      </c>
      <c r="M484" s="12">
        <f>Product[[#This Row],[Sales]]/Product[[#This Row],[Quantity]]</f>
        <v>3.03</v>
      </c>
      <c r="N484" s="12">
        <v>3</v>
      </c>
      <c r="O484" s="12">
        <v>0</v>
      </c>
      <c r="P484" s="13">
        <v>1.9088999999999996</v>
      </c>
      <c r="Q484" s="13">
        <f>Product[[#This Row],[Profit]]-Product[[#This Row],[Discount]]</f>
        <v>1.9088999999999996</v>
      </c>
      <c r="R484" s="12" t="str" cm="1">
        <f t="array" ref="R484">_xlfn.IFS(Product[[#This Row],[New Sales]]&gt;=2000,"A",Product[[#This Row],[New Sales]]&gt;=1000,"B",Product[[#This Row],[New Sales]]&gt;=500,"C",Product[[#This Row],[New Sales]]&gt;=100,"D",Product[[#This Row],[New Sales]]&lt;100,"E")</f>
        <v>D</v>
      </c>
      <c r="S484" s="12"/>
    </row>
    <row r="485" spans="1:19">
      <c r="A485" s="12">
        <v>483</v>
      </c>
      <c r="B485" s="12" t="s">
        <v>84</v>
      </c>
      <c r="C485" s="12" t="s">
        <v>68</v>
      </c>
      <c r="D485" s="12" t="s">
        <v>180</v>
      </c>
      <c r="E485" s="12" t="s">
        <v>181</v>
      </c>
      <c r="F485" s="12" t="s">
        <v>133</v>
      </c>
      <c r="G485" s="12" t="s">
        <v>81</v>
      </c>
      <c r="H485" s="12" t="str">
        <f>VLOOKUP(Product[[#This Row],[Category]],Code!$C$2:$D$5,2,0)</f>
        <v>O-102</v>
      </c>
      <c r="I485" s="12" t="s">
        <v>93</v>
      </c>
      <c r="J485" s="12" t="s">
        <v>221</v>
      </c>
      <c r="K485" s="12">
        <v>5.96</v>
      </c>
      <c r="L485" s="12">
        <f>$K$1*Product[[#This Row],[Quantity]]</f>
        <v>300</v>
      </c>
      <c r="M485" s="12">
        <f>Product[[#This Row],[Sales]]/Product[[#This Row],[Quantity]]</f>
        <v>2.98</v>
      </c>
      <c r="N485" s="12">
        <v>2</v>
      </c>
      <c r="O485" s="12">
        <v>0</v>
      </c>
      <c r="P485" s="13">
        <v>1.6688000000000001</v>
      </c>
      <c r="Q485" s="13">
        <f>Product[[#This Row],[Profit]]-Product[[#This Row],[Discount]]</f>
        <v>1.6688000000000001</v>
      </c>
      <c r="R485" s="12" t="str" cm="1">
        <f t="array" ref="R485">_xlfn.IFS(Product[[#This Row],[New Sales]]&gt;=2000,"A",Product[[#This Row],[New Sales]]&gt;=1000,"B",Product[[#This Row],[New Sales]]&gt;=500,"C",Product[[#This Row],[New Sales]]&gt;=100,"D",Product[[#This Row],[New Sales]]&lt;100,"E")</f>
        <v>D</v>
      </c>
      <c r="S485" s="12"/>
    </row>
    <row r="486" spans="1:19">
      <c r="A486" s="12">
        <v>484</v>
      </c>
      <c r="B486" s="12" t="s">
        <v>84</v>
      </c>
      <c r="C486" s="12" t="s">
        <v>68</v>
      </c>
      <c r="D486" s="12" t="s">
        <v>180</v>
      </c>
      <c r="E486" s="12" t="s">
        <v>181</v>
      </c>
      <c r="F486" s="12" t="s">
        <v>133</v>
      </c>
      <c r="G486" s="12" t="s">
        <v>95</v>
      </c>
      <c r="H486" s="12" t="str">
        <f>VLOOKUP(Product[[#This Row],[Category]],Code!$C$2:$D$5,2,0)</f>
        <v>T-103</v>
      </c>
      <c r="I486" s="12" t="s">
        <v>137</v>
      </c>
      <c r="J486" s="12" t="s">
        <v>676</v>
      </c>
      <c r="K486" s="12">
        <v>159.97999999999999</v>
      </c>
      <c r="L486" s="12">
        <f>$K$1*Product[[#This Row],[Quantity]]</f>
        <v>300</v>
      </c>
      <c r="M486" s="12">
        <f>Product[[#This Row],[Sales]]/Product[[#This Row],[Quantity]]</f>
        <v>79.989999999999995</v>
      </c>
      <c r="N486" s="12">
        <v>2</v>
      </c>
      <c r="O486" s="12">
        <v>0</v>
      </c>
      <c r="P486" s="13">
        <v>57.592799999999997</v>
      </c>
      <c r="Q486" s="13">
        <f>Product[[#This Row],[Profit]]-Product[[#This Row],[Discount]]</f>
        <v>57.592799999999997</v>
      </c>
      <c r="R486" s="12" t="str" cm="1">
        <f t="array" ref="R486">_xlfn.IFS(Product[[#This Row],[New Sales]]&gt;=2000,"A",Product[[#This Row],[New Sales]]&gt;=1000,"B",Product[[#This Row],[New Sales]]&gt;=500,"C",Product[[#This Row],[New Sales]]&gt;=100,"D",Product[[#This Row],[New Sales]]&lt;100,"E")</f>
        <v>D</v>
      </c>
      <c r="S486" s="12"/>
    </row>
    <row r="487" spans="1:19">
      <c r="A487" s="12">
        <v>485</v>
      </c>
      <c r="B487" s="12" t="s">
        <v>149</v>
      </c>
      <c r="C487" s="12" t="s">
        <v>111</v>
      </c>
      <c r="D487" s="12" t="s">
        <v>78</v>
      </c>
      <c r="E487" s="12" t="s">
        <v>79</v>
      </c>
      <c r="F487" s="12" t="s">
        <v>80</v>
      </c>
      <c r="G487" s="12" t="s">
        <v>81</v>
      </c>
      <c r="H487" s="12" t="str">
        <f>VLOOKUP(Product[[#This Row],[Category]],Code!$C$2:$D$5,2,0)</f>
        <v>O-102</v>
      </c>
      <c r="I487" s="12" t="s">
        <v>82</v>
      </c>
      <c r="J487" s="12" t="s">
        <v>677</v>
      </c>
      <c r="K487" s="12">
        <v>29.6</v>
      </c>
      <c r="L487" s="12">
        <f>$K$1*Product[[#This Row],[Quantity]]</f>
        <v>300</v>
      </c>
      <c r="M487" s="12">
        <f>Product[[#This Row],[Sales]]/Product[[#This Row],[Quantity]]</f>
        <v>14.8</v>
      </c>
      <c r="N487" s="12">
        <v>2</v>
      </c>
      <c r="O487" s="12">
        <v>0</v>
      </c>
      <c r="P487" s="13">
        <v>14.8</v>
      </c>
      <c r="Q487" s="13">
        <f>Product[[#This Row],[Profit]]-Product[[#This Row],[Discount]]</f>
        <v>14.8</v>
      </c>
      <c r="R487" s="12" t="str" cm="1">
        <f t="array" ref="R487">_xlfn.IFS(Product[[#This Row],[New Sales]]&gt;=2000,"A",Product[[#This Row],[New Sales]]&gt;=1000,"B",Product[[#This Row],[New Sales]]&gt;=500,"C",Product[[#This Row],[New Sales]]&gt;=100,"D",Product[[#This Row],[New Sales]]&lt;100,"E")</f>
        <v>D</v>
      </c>
      <c r="S487" s="12"/>
    </row>
    <row r="488" spans="1:19">
      <c r="A488" s="12">
        <v>486</v>
      </c>
      <c r="B488" s="12" t="s">
        <v>149</v>
      </c>
      <c r="C488" s="12" t="s">
        <v>111</v>
      </c>
      <c r="D488" s="12" t="s">
        <v>78</v>
      </c>
      <c r="E488" s="12" t="s">
        <v>79</v>
      </c>
      <c r="F488" s="12" t="s">
        <v>80</v>
      </c>
      <c r="G488" s="12" t="s">
        <v>72</v>
      </c>
      <c r="H488" s="12" t="str">
        <f>VLOOKUP(Product[[#This Row],[Category]],Code!$C$2:$D$5,2,0)</f>
        <v>F-101</v>
      </c>
      <c r="I488" s="12" t="s">
        <v>73</v>
      </c>
      <c r="J488" s="12" t="s">
        <v>678</v>
      </c>
      <c r="K488" s="12">
        <v>514.16499999999996</v>
      </c>
      <c r="L488" s="12">
        <f>$K$1*Product[[#This Row],[Quantity]]</f>
        <v>750</v>
      </c>
      <c r="M488" s="12">
        <f>Product[[#This Row],[Sales]]/Product[[#This Row],[Quantity]]</f>
        <v>102.833</v>
      </c>
      <c r="N488" s="12">
        <v>5</v>
      </c>
      <c r="O488" s="12">
        <v>0.15</v>
      </c>
      <c r="P488" s="13">
        <v>-30.24499999999999</v>
      </c>
      <c r="Q488" s="13">
        <f>Product[[#This Row],[Profit]]-Product[[#This Row],[Discount]]</f>
        <v>-30.394999999999989</v>
      </c>
      <c r="R488" s="12" t="str" cm="1">
        <f t="array" ref="R488">_xlfn.IFS(Product[[#This Row],[New Sales]]&gt;=2000,"A",Product[[#This Row],[New Sales]]&gt;=1000,"B",Product[[#This Row],[New Sales]]&gt;=500,"C",Product[[#This Row],[New Sales]]&gt;=100,"D",Product[[#This Row],[New Sales]]&lt;100,"E")</f>
        <v>C</v>
      </c>
      <c r="S488" s="12"/>
    </row>
    <row r="489" spans="1:19">
      <c r="A489" s="12">
        <v>487</v>
      </c>
      <c r="B489" s="12" t="s">
        <v>149</v>
      </c>
      <c r="C489" s="12" t="s">
        <v>111</v>
      </c>
      <c r="D489" s="12" t="s">
        <v>78</v>
      </c>
      <c r="E489" s="12" t="s">
        <v>79</v>
      </c>
      <c r="F489" s="12" t="s">
        <v>80</v>
      </c>
      <c r="G489" s="12" t="s">
        <v>95</v>
      </c>
      <c r="H489" s="12" t="str">
        <f>VLOOKUP(Product[[#This Row],[Category]],Code!$C$2:$D$5,2,0)</f>
        <v>T-103</v>
      </c>
      <c r="I489" s="12" t="s">
        <v>96</v>
      </c>
      <c r="J489" s="12" t="s">
        <v>679</v>
      </c>
      <c r="K489" s="12">
        <v>279.95999999999998</v>
      </c>
      <c r="L489" s="12">
        <f>$K$1*Product[[#This Row],[Quantity]]</f>
        <v>750</v>
      </c>
      <c r="M489" s="12">
        <f>Product[[#This Row],[Sales]]/Product[[#This Row],[Quantity]]</f>
        <v>55.991999999999997</v>
      </c>
      <c r="N489" s="12">
        <v>5</v>
      </c>
      <c r="O489" s="12">
        <v>0.2</v>
      </c>
      <c r="P489" s="13">
        <v>17.497500000000016</v>
      </c>
      <c r="Q489" s="13">
        <f>Product[[#This Row],[Profit]]-Product[[#This Row],[Discount]]</f>
        <v>17.297500000000017</v>
      </c>
      <c r="R489" s="12" t="str" cm="1">
        <f t="array" ref="R489">_xlfn.IFS(Product[[#This Row],[New Sales]]&gt;=2000,"A",Product[[#This Row],[New Sales]]&gt;=1000,"B",Product[[#This Row],[New Sales]]&gt;=500,"C",Product[[#This Row],[New Sales]]&gt;=100,"D",Product[[#This Row],[New Sales]]&lt;100,"E")</f>
        <v>C</v>
      </c>
      <c r="S489" s="12"/>
    </row>
    <row r="490" spans="1:19">
      <c r="A490" s="12">
        <v>488</v>
      </c>
      <c r="B490" s="12" t="s">
        <v>149</v>
      </c>
      <c r="C490" s="12" t="s">
        <v>68</v>
      </c>
      <c r="D490" s="12" t="s">
        <v>196</v>
      </c>
      <c r="E490" s="12" t="s">
        <v>158</v>
      </c>
      <c r="F490" s="12" t="s">
        <v>114</v>
      </c>
      <c r="G490" s="12" t="s">
        <v>95</v>
      </c>
      <c r="H490" s="12" t="str">
        <f>VLOOKUP(Product[[#This Row],[Category]],Code!$C$2:$D$5,2,0)</f>
        <v>T-103</v>
      </c>
      <c r="I490" s="12" t="s">
        <v>96</v>
      </c>
      <c r="J490" s="12" t="s">
        <v>680</v>
      </c>
      <c r="K490" s="12">
        <v>2735.9520000000002</v>
      </c>
      <c r="L490" s="12">
        <f>$K$1*Product[[#This Row],[Quantity]]</f>
        <v>900</v>
      </c>
      <c r="M490" s="12">
        <f>Product[[#This Row],[Sales]]/Product[[#This Row],[Quantity]]</f>
        <v>455.99200000000002</v>
      </c>
      <c r="N490" s="12">
        <v>6</v>
      </c>
      <c r="O490" s="12">
        <v>0.2</v>
      </c>
      <c r="P490" s="13">
        <v>341.99399999999969</v>
      </c>
      <c r="Q490" s="13">
        <f>Product[[#This Row],[Profit]]-Product[[#This Row],[Discount]]</f>
        <v>341.7939999999997</v>
      </c>
      <c r="R490" s="12" t="str" cm="1">
        <f t="array" ref="R490">_xlfn.IFS(Product[[#This Row],[New Sales]]&gt;=2000,"A",Product[[#This Row],[New Sales]]&gt;=1000,"B",Product[[#This Row],[New Sales]]&gt;=500,"C",Product[[#This Row],[New Sales]]&gt;=100,"D",Product[[#This Row],[New Sales]]&lt;100,"E")</f>
        <v>C</v>
      </c>
      <c r="S490" s="12"/>
    </row>
    <row r="491" spans="1:19">
      <c r="A491" s="12">
        <v>489</v>
      </c>
      <c r="B491" s="12" t="s">
        <v>67</v>
      </c>
      <c r="C491" s="12" t="s">
        <v>111</v>
      </c>
      <c r="D491" s="12" t="s">
        <v>681</v>
      </c>
      <c r="E491" s="12" t="s">
        <v>113</v>
      </c>
      <c r="F491" s="12" t="s">
        <v>114</v>
      </c>
      <c r="G491" s="12" t="s">
        <v>95</v>
      </c>
      <c r="H491" s="12" t="str">
        <f>VLOOKUP(Product[[#This Row],[Category]],Code!$C$2:$D$5,2,0)</f>
        <v>T-103</v>
      </c>
      <c r="I491" s="12" t="s">
        <v>96</v>
      </c>
      <c r="J491" s="12" t="s">
        <v>682</v>
      </c>
      <c r="K491" s="12">
        <v>7.9920000000000009</v>
      </c>
      <c r="L491" s="12">
        <f>$K$1*Product[[#This Row],[Quantity]]</f>
        <v>150</v>
      </c>
      <c r="M491" s="12">
        <f>Product[[#This Row],[Sales]]/Product[[#This Row],[Quantity]]</f>
        <v>7.9920000000000009</v>
      </c>
      <c r="N491" s="12">
        <v>1</v>
      </c>
      <c r="O491" s="12">
        <v>0.2</v>
      </c>
      <c r="P491" s="13">
        <v>0.59940000000000015</v>
      </c>
      <c r="Q491" s="13">
        <f>Product[[#This Row],[Profit]]-Product[[#This Row],[Discount]]</f>
        <v>0.39940000000000014</v>
      </c>
      <c r="R491" s="12" t="str" cm="1">
        <f t="array" ref="R491">_xlfn.IFS(Product[[#This Row],[New Sales]]&gt;=2000,"A",Product[[#This Row],[New Sales]]&gt;=1000,"B",Product[[#This Row],[New Sales]]&gt;=500,"C",Product[[#This Row],[New Sales]]&gt;=100,"D",Product[[#This Row],[New Sales]]&lt;100,"E")</f>
        <v>D</v>
      </c>
      <c r="S491" s="12"/>
    </row>
    <row r="492" spans="1:19">
      <c r="A492" s="12">
        <v>490</v>
      </c>
      <c r="B492" s="12" t="s">
        <v>67</v>
      </c>
      <c r="C492" s="12" t="s">
        <v>111</v>
      </c>
      <c r="D492" s="12" t="s">
        <v>681</v>
      </c>
      <c r="E492" s="12" t="s">
        <v>113</v>
      </c>
      <c r="F492" s="12" t="s">
        <v>114</v>
      </c>
      <c r="G492" s="12" t="s">
        <v>95</v>
      </c>
      <c r="H492" s="12" t="str">
        <f>VLOOKUP(Product[[#This Row],[Category]],Code!$C$2:$D$5,2,0)</f>
        <v>T-103</v>
      </c>
      <c r="I492" s="12" t="s">
        <v>137</v>
      </c>
      <c r="J492" s="12" t="s">
        <v>683</v>
      </c>
      <c r="K492" s="12">
        <v>63.984000000000009</v>
      </c>
      <c r="L492" s="12">
        <f>$K$1*Product[[#This Row],[Quantity]]</f>
        <v>300</v>
      </c>
      <c r="M492" s="12">
        <f>Product[[#This Row],[Sales]]/Product[[#This Row],[Quantity]]</f>
        <v>31.992000000000004</v>
      </c>
      <c r="N492" s="12">
        <v>2</v>
      </c>
      <c r="O492" s="12">
        <v>0.2</v>
      </c>
      <c r="P492" s="13">
        <v>10.397399999999998</v>
      </c>
      <c r="Q492" s="13">
        <f>Product[[#This Row],[Profit]]-Product[[#This Row],[Discount]]</f>
        <v>10.197399999999998</v>
      </c>
      <c r="R492" s="12" t="str" cm="1">
        <f t="array" ref="R492">_xlfn.IFS(Product[[#This Row],[New Sales]]&gt;=2000,"A",Product[[#This Row],[New Sales]]&gt;=1000,"B",Product[[#This Row],[New Sales]]&gt;=500,"C",Product[[#This Row],[New Sales]]&gt;=100,"D",Product[[#This Row],[New Sales]]&lt;100,"E")</f>
        <v>D</v>
      </c>
      <c r="S492" s="12"/>
    </row>
    <row r="493" spans="1:19">
      <c r="A493" s="12">
        <v>491</v>
      </c>
      <c r="B493" s="12" t="s">
        <v>67</v>
      </c>
      <c r="C493" s="12" t="s">
        <v>111</v>
      </c>
      <c r="D493" s="12" t="s">
        <v>681</v>
      </c>
      <c r="E493" s="12" t="s">
        <v>113</v>
      </c>
      <c r="F493" s="12" t="s">
        <v>114</v>
      </c>
      <c r="G493" s="12" t="s">
        <v>81</v>
      </c>
      <c r="H493" s="12" t="str">
        <f>VLOOKUP(Product[[#This Row],[Category]],Code!$C$2:$D$5,2,0)</f>
        <v>O-102</v>
      </c>
      <c r="I493" s="12" t="s">
        <v>93</v>
      </c>
      <c r="J493" s="12" t="s">
        <v>644</v>
      </c>
      <c r="K493" s="12">
        <v>70.367999999999995</v>
      </c>
      <c r="L493" s="12">
        <f>$K$1*Product[[#This Row],[Quantity]]</f>
        <v>300</v>
      </c>
      <c r="M493" s="12">
        <f>Product[[#This Row],[Sales]]/Product[[#This Row],[Quantity]]</f>
        <v>35.183999999999997</v>
      </c>
      <c r="N493" s="12">
        <v>2</v>
      </c>
      <c r="O493" s="12">
        <v>0.2</v>
      </c>
      <c r="P493" s="13">
        <v>6.1572000000000031</v>
      </c>
      <c r="Q493" s="13">
        <f>Product[[#This Row],[Profit]]-Product[[#This Row],[Discount]]</f>
        <v>5.9572000000000029</v>
      </c>
      <c r="R493" s="12" t="str" cm="1">
        <f t="array" ref="R493">_xlfn.IFS(Product[[#This Row],[New Sales]]&gt;=2000,"A",Product[[#This Row],[New Sales]]&gt;=1000,"B",Product[[#This Row],[New Sales]]&gt;=500,"C",Product[[#This Row],[New Sales]]&gt;=100,"D",Product[[#This Row],[New Sales]]&lt;100,"E")</f>
        <v>D</v>
      </c>
      <c r="S493" s="12"/>
    </row>
    <row r="494" spans="1:19">
      <c r="A494" s="12">
        <v>492</v>
      </c>
      <c r="B494" s="12" t="s">
        <v>84</v>
      </c>
      <c r="C494" s="12" t="s">
        <v>68</v>
      </c>
      <c r="D494" s="12" t="s">
        <v>229</v>
      </c>
      <c r="E494" s="12" t="s">
        <v>181</v>
      </c>
      <c r="F494" s="12" t="s">
        <v>133</v>
      </c>
      <c r="G494" s="12" t="s">
        <v>81</v>
      </c>
      <c r="H494" s="12" t="str">
        <f>VLOOKUP(Product[[#This Row],[Category]],Code!$C$2:$D$5,2,0)</f>
        <v>O-102</v>
      </c>
      <c r="I494" s="12" t="s">
        <v>89</v>
      </c>
      <c r="J494" s="12" t="s">
        <v>684</v>
      </c>
      <c r="K494" s="12">
        <v>449.15</v>
      </c>
      <c r="L494" s="12">
        <f>$K$1*Product[[#This Row],[Quantity]]</f>
        <v>750</v>
      </c>
      <c r="M494" s="12">
        <f>Product[[#This Row],[Sales]]/Product[[#This Row],[Quantity]]</f>
        <v>89.83</v>
      </c>
      <c r="N494" s="12">
        <v>5</v>
      </c>
      <c r="O494" s="12">
        <v>0</v>
      </c>
      <c r="P494" s="13">
        <v>8.9829999999999899</v>
      </c>
      <c r="Q494" s="13">
        <f>Product[[#This Row],[Profit]]-Product[[#This Row],[Discount]]</f>
        <v>8.9829999999999899</v>
      </c>
      <c r="R494" s="12" t="str" cm="1">
        <f t="array" ref="R494">_xlfn.IFS(Product[[#This Row],[New Sales]]&gt;=2000,"A",Product[[#This Row],[New Sales]]&gt;=1000,"B",Product[[#This Row],[New Sales]]&gt;=500,"C",Product[[#This Row],[New Sales]]&gt;=100,"D",Product[[#This Row],[New Sales]]&lt;100,"E")</f>
        <v>C</v>
      </c>
      <c r="S494" s="12"/>
    </row>
    <row r="495" spans="1:19">
      <c r="A495" s="12">
        <v>493</v>
      </c>
      <c r="B495" s="12" t="s">
        <v>84</v>
      </c>
      <c r="C495" s="12" t="s">
        <v>68</v>
      </c>
      <c r="D495" s="12" t="s">
        <v>229</v>
      </c>
      <c r="E495" s="12" t="s">
        <v>181</v>
      </c>
      <c r="F495" s="12" t="s">
        <v>133</v>
      </c>
      <c r="G495" s="12" t="s">
        <v>81</v>
      </c>
      <c r="H495" s="12" t="str">
        <f>VLOOKUP(Product[[#This Row],[Category]],Code!$C$2:$D$5,2,0)</f>
        <v>O-102</v>
      </c>
      <c r="I495" s="12" t="s">
        <v>142</v>
      </c>
      <c r="J495" s="12" t="s">
        <v>685</v>
      </c>
      <c r="K495" s="12">
        <v>11.07</v>
      </c>
      <c r="L495" s="12">
        <f>$K$1*Product[[#This Row],[Quantity]]</f>
        <v>450</v>
      </c>
      <c r="M495" s="12">
        <f>Product[[#This Row],[Sales]]/Product[[#This Row],[Quantity]]</f>
        <v>3.69</v>
      </c>
      <c r="N495" s="12">
        <v>3</v>
      </c>
      <c r="O495" s="12">
        <v>0</v>
      </c>
      <c r="P495" s="13">
        <v>5.0921999999999992</v>
      </c>
      <c r="Q495" s="13">
        <f>Product[[#This Row],[Profit]]-Product[[#This Row],[Discount]]</f>
        <v>5.0921999999999992</v>
      </c>
      <c r="R495" s="12" t="str" cm="1">
        <f t="array" ref="R495">_xlfn.IFS(Product[[#This Row],[New Sales]]&gt;=2000,"A",Product[[#This Row],[New Sales]]&gt;=1000,"B",Product[[#This Row],[New Sales]]&gt;=500,"C",Product[[#This Row],[New Sales]]&gt;=100,"D",Product[[#This Row],[New Sales]]&lt;100,"E")</f>
        <v>D</v>
      </c>
      <c r="S495" s="12"/>
    </row>
    <row r="496" spans="1:19">
      <c r="A496" s="12">
        <v>494</v>
      </c>
      <c r="B496" s="12" t="s">
        <v>84</v>
      </c>
      <c r="C496" s="12" t="s">
        <v>68</v>
      </c>
      <c r="D496" s="12" t="s">
        <v>108</v>
      </c>
      <c r="E496" s="12" t="s">
        <v>109</v>
      </c>
      <c r="F496" s="12" t="s">
        <v>80</v>
      </c>
      <c r="G496" s="12" t="s">
        <v>95</v>
      </c>
      <c r="H496" s="12" t="str">
        <f>VLOOKUP(Product[[#This Row],[Category]],Code!$C$2:$D$5,2,0)</f>
        <v>T-103</v>
      </c>
      <c r="I496" s="12" t="s">
        <v>137</v>
      </c>
      <c r="J496" s="12" t="s">
        <v>686</v>
      </c>
      <c r="K496" s="12">
        <v>93.98</v>
      </c>
      <c r="L496" s="12">
        <f>$K$1*Product[[#This Row],[Quantity]]</f>
        <v>300</v>
      </c>
      <c r="M496" s="12">
        <f>Product[[#This Row],[Sales]]/Product[[#This Row],[Quantity]]</f>
        <v>46.99</v>
      </c>
      <c r="N496" s="12">
        <v>2</v>
      </c>
      <c r="O496" s="12">
        <v>0</v>
      </c>
      <c r="P496" s="13">
        <v>13.157200000000003</v>
      </c>
      <c r="Q496" s="13">
        <f>Product[[#This Row],[Profit]]-Product[[#This Row],[Discount]]</f>
        <v>13.157200000000003</v>
      </c>
      <c r="R496" s="12" t="str" cm="1">
        <f t="array" ref="R496">_xlfn.IFS(Product[[#This Row],[New Sales]]&gt;=2000,"A",Product[[#This Row],[New Sales]]&gt;=1000,"B",Product[[#This Row],[New Sales]]&gt;=500,"C",Product[[#This Row],[New Sales]]&gt;=100,"D",Product[[#This Row],[New Sales]]&lt;100,"E")</f>
        <v>D</v>
      </c>
      <c r="S496" s="12"/>
    </row>
    <row r="497" spans="1:19">
      <c r="A497" s="12">
        <v>495</v>
      </c>
      <c r="B497" s="12" t="s">
        <v>67</v>
      </c>
      <c r="C497" s="12" t="s">
        <v>68</v>
      </c>
      <c r="D497" s="12" t="s">
        <v>208</v>
      </c>
      <c r="E497" s="12" t="s">
        <v>209</v>
      </c>
      <c r="F497" s="12" t="s">
        <v>71</v>
      </c>
      <c r="G497" s="12" t="s">
        <v>72</v>
      </c>
      <c r="H497" s="12" t="str">
        <f>VLOOKUP(Product[[#This Row],[Category]],Code!$C$2:$D$5,2,0)</f>
        <v>F-101</v>
      </c>
      <c r="I497" s="12" t="s">
        <v>87</v>
      </c>
      <c r="J497" s="12" t="s">
        <v>687</v>
      </c>
      <c r="K497" s="12">
        <v>189.88200000000001</v>
      </c>
      <c r="L497" s="12">
        <f>$K$1*Product[[#This Row],[Quantity]]</f>
        <v>450</v>
      </c>
      <c r="M497" s="12">
        <f>Product[[#This Row],[Sales]]/Product[[#This Row],[Quantity]]</f>
        <v>63.294000000000004</v>
      </c>
      <c r="N497" s="12">
        <v>3</v>
      </c>
      <c r="O497" s="12">
        <v>0.4</v>
      </c>
      <c r="P497" s="13">
        <v>-94.941000000000017</v>
      </c>
      <c r="Q497" s="13">
        <f>Product[[#This Row],[Profit]]-Product[[#This Row],[Discount]]</f>
        <v>-95.341000000000022</v>
      </c>
      <c r="R497" s="12" t="str" cm="1">
        <f t="array" ref="R497">_xlfn.IFS(Product[[#This Row],[New Sales]]&gt;=2000,"A",Product[[#This Row],[New Sales]]&gt;=1000,"B",Product[[#This Row],[New Sales]]&gt;=500,"C",Product[[#This Row],[New Sales]]&gt;=100,"D",Product[[#This Row],[New Sales]]&lt;100,"E")</f>
        <v>D</v>
      </c>
      <c r="S497" s="12"/>
    </row>
    <row r="498" spans="1:19">
      <c r="A498" s="12">
        <v>496</v>
      </c>
      <c r="B498" s="12" t="s">
        <v>84</v>
      </c>
      <c r="C498" s="12" t="s">
        <v>68</v>
      </c>
      <c r="D498" s="12" t="s">
        <v>688</v>
      </c>
      <c r="E498" s="12" t="s">
        <v>689</v>
      </c>
      <c r="F498" s="12" t="s">
        <v>71</v>
      </c>
      <c r="G498" s="12" t="s">
        <v>81</v>
      </c>
      <c r="H498" s="12" t="str">
        <f>VLOOKUP(Product[[#This Row],[Category]],Code!$C$2:$D$5,2,0)</f>
        <v>O-102</v>
      </c>
      <c r="I498" s="12" t="s">
        <v>142</v>
      </c>
      <c r="J498" s="12" t="s">
        <v>690</v>
      </c>
      <c r="K498" s="12">
        <v>105.42</v>
      </c>
      <c r="L498" s="12">
        <f>$K$1*Product[[#This Row],[Quantity]]</f>
        <v>300</v>
      </c>
      <c r="M498" s="12">
        <f>Product[[#This Row],[Sales]]/Product[[#This Row],[Quantity]]</f>
        <v>52.71</v>
      </c>
      <c r="N498" s="12">
        <v>2</v>
      </c>
      <c r="O498" s="12">
        <v>0</v>
      </c>
      <c r="P498" s="13">
        <v>51.655799999999999</v>
      </c>
      <c r="Q498" s="13">
        <f>Product[[#This Row],[Profit]]-Product[[#This Row],[Discount]]</f>
        <v>51.655799999999999</v>
      </c>
      <c r="R498" s="12" t="str" cm="1">
        <f t="array" ref="R498">_xlfn.IFS(Product[[#This Row],[New Sales]]&gt;=2000,"A",Product[[#This Row],[New Sales]]&gt;=1000,"B",Product[[#This Row],[New Sales]]&gt;=500,"C",Product[[#This Row],[New Sales]]&gt;=100,"D",Product[[#This Row],[New Sales]]&lt;100,"E")</f>
        <v>D</v>
      </c>
      <c r="S498" s="12"/>
    </row>
    <row r="499" spans="1:19">
      <c r="A499" s="12">
        <v>497</v>
      </c>
      <c r="B499" s="12" t="s">
        <v>84</v>
      </c>
      <c r="C499" s="12" t="s">
        <v>68</v>
      </c>
      <c r="D499" s="12" t="s">
        <v>691</v>
      </c>
      <c r="E499" s="12" t="s">
        <v>79</v>
      </c>
      <c r="F499" s="12" t="s">
        <v>80</v>
      </c>
      <c r="G499" s="12" t="s">
        <v>81</v>
      </c>
      <c r="H499" s="12" t="str">
        <f>VLOOKUP(Product[[#This Row],[Category]],Code!$C$2:$D$5,2,0)</f>
        <v>O-102</v>
      </c>
      <c r="I499" s="12" t="s">
        <v>98</v>
      </c>
      <c r="J499" s="12" t="s">
        <v>692</v>
      </c>
      <c r="K499" s="12">
        <v>119.61600000000001</v>
      </c>
      <c r="L499" s="12">
        <f>$K$1*Product[[#This Row],[Quantity]]</f>
        <v>1200</v>
      </c>
      <c r="M499" s="12">
        <f>Product[[#This Row],[Sales]]/Product[[#This Row],[Quantity]]</f>
        <v>14.952000000000002</v>
      </c>
      <c r="N499" s="12">
        <v>8</v>
      </c>
      <c r="O499" s="12">
        <v>0.2</v>
      </c>
      <c r="P499" s="13">
        <v>40.370399999999997</v>
      </c>
      <c r="Q499" s="13">
        <f>Product[[#This Row],[Profit]]-Product[[#This Row],[Discount]]</f>
        <v>40.170399999999994</v>
      </c>
      <c r="R499" s="12" t="str" cm="1">
        <f t="array" ref="R499">_xlfn.IFS(Product[[#This Row],[New Sales]]&gt;=2000,"A",Product[[#This Row],[New Sales]]&gt;=1000,"B",Product[[#This Row],[New Sales]]&gt;=500,"C",Product[[#This Row],[New Sales]]&gt;=100,"D",Product[[#This Row],[New Sales]]&lt;100,"E")</f>
        <v>B</v>
      </c>
      <c r="S499" s="12"/>
    </row>
    <row r="500" spans="1:19">
      <c r="A500" s="12">
        <v>498</v>
      </c>
      <c r="B500" s="12" t="s">
        <v>84</v>
      </c>
      <c r="C500" s="12" t="s">
        <v>68</v>
      </c>
      <c r="D500" s="12" t="s">
        <v>691</v>
      </c>
      <c r="E500" s="12" t="s">
        <v>79</v>
      </c>
      <c r="F500" s="12" t="s">
        <v>80</v>
      </c>
      <c r="G500" s="12" t="s">
        <v>72</v>
      </c>
      <c r="H500" s="12" t="str">
        <f>VLOOKUP(Product[[#This Row],[Category]],Code!$C$2:$D$5,2,0)</f>
        <v>F-101</v>
      </c>
      <c r="I500" s="12" t="s">
        <v>91</v>
      </c>
      <c r="J500" s="12" t="s">
        <v>693</v>
      </c>
      <c r="K500" s="12">
        <v>255.76</v>
      </c>
      <c r="L500" s="12">
        <f>$K$1*Product[[#This Row],[Quantity]]</f>
        <v>600</v>
      </c>
      <c r="M500" s="12">
        <f>Product[[#This Row],[Sales]]/Product[[#This Row],[Quantity]]</f>
        <v>63.94</v>
      </c>
      <c r="N500" s="12">
        <v>4</v>
      </c>
      <c r="O500" s="12">
        <v>0</v>
      </c>
      <c r="P500" s="13">
        <v>81.843199999999996</v>
      </c>
      <c r="Q500" s="13">
        <f>Product[[#This Row],[Profit]]-Product[[#This Row],[Discount]]</f>
        <v>81.843199999999996</v>
      </c>
      <c r="R500" s="12" t="str" cm="1">
        <f t="array" ref="R500">_xlfn.IFS(Product[[#This Row],[New Sales]]&gt;=2000,"A",Product[[#This Row],[New Sales]]&gt;=1000,"B",Product[[#This Row],[New Sales]]&gt;=500,"C",Product[[#This Row],[New Sales]]&gt;=100,"D",Product[[#This Row],[New Sales]]&lt;100,"E")</f>
        <v>C</v>
      </c>
      <c r="S500" s="12"/>
    </row>
    <row r="501" spans="1:19">
      <c r="A501" s="12">
        <v>499</v>
      </c>
      <c r="B501" s="12" t="s">
        <v>84</v>
      </c>
      <c r="C501" s="12" t="s">
        <v>68</v>
      </c>
      <c r="D501" s="12" t="s">
        <v>691</v>
      </c>
      <c r="E501" s="12" t="s">
        <v>79</v>
      </c>
      <c r="F501" s="12" t="s">
        <v>80</v>
      </c>
      <c r="G501" s="12" t="s">
        <v>72</v>
      </c>
      <c r="H501" s="12" t="str">
        <f>VLOOKUP(Product[[#This Row],[Category]],Code!$C$2:$D$5,2,0)</f>
        <v>F-101</v>
      </c>
      <c r="I501" s="12" t="s">
        <v>75</v>
      </c>
      <c r="J501" s="12" t="s">
        <v>503</v>
      </c>
      <c r="K501" s="12">
        <v>241.56799999999998</v>
      </c>
      <c r="L501" s="12">
        <f>$K$1*Product[[#This Row],[Quantity]]</f>
        <v>300</v>
      </c>
      <c r="M501" s="12">
        <f>Product[[#This Row],[Sales]]/Product[[#This Row],[Quantity]]</f>
        <v>120.78399999999999</v>
      </c>
      <c r="N501" s="12">
        <v>2</v>
      </c>
      <c r="O501" s="12">
        <v>0.2</v>
      </c>
      <c r="P501" s="13">
        <v>18.11760000000001</v>
      </c>
      <c r="Q501" s="13">
        <f>Product[[#This Row],[Profit]]-Product[[#This Row],[Discount]]</f>
        <v>17.917600000000011</v>
      </c>
      <c r="R501" s="12" t="str" cm="1">
        <f t="array" ref="R501">_xlfn.IFS(Product[[#This Row],[New Sales]]&gt;=2000,"A",Product[[#This Row],[New Sales]]&gt;=1000,"B",Product[[#This Row],[New Sales]]&gt;=500,"C",Product[[#This Row],[New Sales]]&gt;=100,"D",Product[[#This Row],[New Sales]]&lt;100,"E")</f>
        <v>D</v>
      </c>
      <c r="S501" s="12"/>
    </row>
    <row r="502" spans="1:19">
      <c r="A502" s="12">
        <v>500</v>
      </c>
      <c r="B502" s="12" t="s">
        <v>84</v>
      </c>
      <c r="C502" s="12" t="s">
        <v>68</v>
      </c>
      <c r="D502" s="12" t="s">
        <v>691</v>
      </c>
      <c r="E502" s="12" t="s">
        <v>79</v>
      </c>
      <c r="F502" s="12" t="s">
        <v>80</v>
      </c>
      <c r="G502" s="12" t="s">
        <v>72</v>
      </c>
      <c r="H502" s="12" t="str">
        <f>VLOOKUP(Product[[#This Row],[Category]],Code!$C$2:$D$5,2,0)</f>
        <v>F-101</v>
      </c>
      <c r="I502" s="12" t="s">
        <v>91</v>
      </c>
      <c r="J502" s="12" t="s">
        <v>694</v>
      </c>
      <c r="K502" s="12">
        <v>69.3</v>
      </c>
      <c r="L502" s="12">
        <f>$K$1*Product[[#This Row],[Quantity]]</f>
        <v>1350</v>
      </c>
      <c r="M502" s="12">
        <f>Product[[#This Row],[Sales]]/Product[[#This Row],[Quantity]]</f>
        <v>7.6999999999999993</v>
      </c>
      <c r="N502" s="12">
        <v>9</v>
      </c>
      <c r="O502" s="12">
        <v>0</v>
      </c>
      <c r="P502" s="13">
        <v>22.868999999999996</v>
      </c>
      <c r="Q502" s="13">
        <f>Product[[#This Row],[Profit]]-Product[[#This Row],[Discount]]</f>
        <v>22.868999999999996</v>
      </c>
      <c r="R502" s="12" t="str" cm="1">
        <f t="array" ref="R502">_xlfn.IFS(Product[[#This Row],[New Sales]]&gt;=2000,"A",Product[[#This Row],[New Sales]]&gt;=1000,"B",Product[[#This Row],[New Sales]]&gt;=500,"C",Product[[#This Row],[New Sales]]&gt;=100,"D",Product[[#This Row],[New Sales]]&lt;100,"E")</f>
        <v>B</v>
      </c>
      <c r="S502" s="12"/>
    </row>
    <row r="503" spans="1:19">
      <c r="A503" s="12">
        <v>501</v>
      </c>
      <c r="B503" s="12" t="s">
        <v>84</v>
      </c>
      <c r="C503" s="12" t="s">
        <v>77</v>
      </c>
      <c r="D503" s="12" t="s">
        <v>695</v>
      </c>
      <c r="E503" s="12" t="s">
        <v>251</v>
      </c>
      <c r="F503" s="12" t="s">
        <v>80</v>
      </c>
      <c r="G503" s="12" t="s">
        <v>81</v>
      </c>
      <c r="H503" s="12" t="str">
        <f>VLOOKUP(Product[[#This Row],[Category]],Code!$C$2:$D$5,2,0)</f>
        <v>O-102</v>
      </c>
      <c r="I503" s="12" t="s">
        <v>98</v>
      </c>
      <c r="J503" s="12" t="s">
        <v>696</v>
      </c>
      <c r="K503" s="12">
        <v>22.620000000000005</v>
      </c>
      <c r="L503" s="12">
        <f>$K$1*Product[[#This Row],[Quantity]]</f>
        <v>300</v>
      </c>
      <c r="M503" s="12">
        <f>Product[[#This Row],[Sales]]/Product[[#This Row],[Quantity]]</f>
        <v>11.310000000000002</v>
      </c>
      <c r="N503" s="12">
        <v>2</v>
      </c>
      <c r="O503" s="12">
        <v>0.7</v>
      </c>
      <c r="P503" s="13">
        <v>-15.079999999999998</v>
      </c>
      <c r="Q503" s="13">
        <f>Product[[#This Row],[Profit]]-Product[[#This Row],[Discount]]</f>
        <v>-15.779999999999998</v>
      </c>
      <c r="R503" s="12" t="str" cm="1">
        <f t="array" ref="R503">_xlfn.IFS(Product[[#This Row],[New Sales]]&gt;=2000,"A",Product[[#This Row],[New Sales]]&gt;=1000,"B",Product[[#This Row],[New Sales]]&gt;=500,"C",Product[[#This Row],[New Sales]]&gt;=100,"D",Product[[#This Row],[New Sales]]&lt;100,"E")</f>
        <v>D</v>
      </c>
      <c r="S503" s="12"/>
    </row>
    <row r="504" spans="1:19">
      <c r="A504" s="12">
        <v>502</v>
      </c>
      <c r="B504" s="12" t="s">
        <v>84</v>
      </c>
      <c r="C504" s="12" t="s">
        <v>77</v>
      </c>
      <c r="D504" s="12" t="s">
        <v>695</v>
      </c>
      <c r="E504" s="12" t="s">
        <v>251</v>
      </c>
      <c r="F504" s="12" t="s">
        <v>80</v>
      </c>
      <c r="G504" s="12" t="s">
        <v>81</v>
      </c>
      <c r="H504" s="12" t="str">
        <f>VLOOKUP(Product[[#This Row],[Category]],Code!$C$2:$D$5,2,0)</f>
        <v>O-102</v>
      </c>
      <c r="I504" s="12" t="s">
        <v>98</v>
      </c>
      <c r="J504" s="12" t="s">
        <v>697</v>
      </c>
      <c r="K504" s="12">
        <v>14.952000000000004</v>
      </c>
      <c r="L504" s="12">
        <f>$K$1*Product[[#This Row],[Quantity]]</f>
        <v>300</v>
      </c>
      <c r="M504" s="12">
        <f>Product[[#This Row],[Sales]]/Product[[#This Row],[Quantity]]</f>
        <v>7.4760000000000018</v>
      </c>
      <c r="N504" s="12">
        <v>2</v>
      </c>
      <c r="O504" s="12">
        <v>0.7</v>
      </c>
      <c r="P504" s="13">
        <v>-11.961599999999997</v>
      </c>
      <c r="Q504" s="13">
        <f>Product[[#This Row],[Profit]]-Product[[#This Row],[Discount]]</f>
        <v>-12.661599999999996</v>
      </c>
      <c r="R504" s="12" t="str" cm="1">
        <f t="array" ref="R504">_xlfn.IFS(Product[[#This Row],[New Sales]]&gt;=2000,"A",Product[[#This Row],[New Sales]]&gt;=1000,"B",Product[[#This Row],[New Sales]]&gt;=500,"C",Product[[#This Row],[New Sales]]&gt;=100,"D",Product[[#This Row],[New Sales]]&lt;100,"E")</f>
        <v>D</v>
      </c>
      <c r="S504" s="12"/>
    </row>
    <row r="505" spans="1:19">
      <c r="A505" s="12">
        <v>503</v>
      </c>
      <c r="B505" s="12" t="s">
        <v>84</v>
      </c>
      <c r="C505" s="12" t="s">
        <v>77</v>
      </c>
      <c r="D505" s="12" t="s">
        <v>695</v>
      </c>
      <c r="E505" s="12" t="s">
        <v>251</v>
      </c>
      <c r="F505" s="12" t="s">
        <v>80</v>
      </c>
      <c r="G505" s="12" t="s">
        <v>72</v>
      </c>
      <c r="H505" s="12" t="str">
        <f>VLOOKUP(Product[[#This Row],[Category]],Code!$C$2:$D$5,2,0)</f>
        <v>F-101</v>
      </c>
      <c r="I505" s="12" t="s">
        <v>75</v>
      </c>
      <c r="J505" s="12" t="s">
        <v>698</v>
      </c>
      <c r="K505" s="12">
        <v>801.5680000000001</v>
      </c>
      <c r="L505" s="12">
        <f>$K$1*Product[[#This Row],[Quantity]]</f>
        <v>300</v>
      </c>
      <c r="M505" s="12">
        <f>Product[[#This Row],[Sales]]/Product[[#This Row],[Quantity]]</f>
        <v>400.78400000000005</v>
      </c>
      <c r="N505" s="12">
        <v>2</v>
      </c>
      <c r="O505" s="12">
        <v>0.2</v>
      </c>
      <c r="P505" s="13">
        <v>50.097999999999985</v>
      </c>
      <c r="Q505" s="13">
        <f>Product[[#This Row],[Profit]]-Product[[#This Row],[Discount]]</f>
        <v>49.897999999999982</v>
      </c>
      <c r="R505" s="12" t="str" cm="1">
        <f t="array" ref="R505">_xlfn.IFS(Product[[#This Row],[New Sales]]&gt;=2000,"A",Product[[#This Row],[New Sales]]&gt;=1000,"B",Product[[#This Row],[New Sales]]&gt;=500,"C",Product[[#This Row],[New Sales]]&gt;=100,"D",Product[[#This Row],[New Sales]]&lt;100,"E")</f>
        <v>D</v>
      </c>
      <c r="S505" s="12"/>
    </row>
    <row r="506" spans="1:19">
      <c r="A506" s="12">
        <v>504</v>
      </c>
      <c r="B506" s="12" t="s">
        <v>84</v>
      </c>
      <c r="C506" s="12" t="s">
        <v>77</v>
      </c>
      <c r="D506" s="12" t="s">
        <v>695</v>
      </c>
      <c r="E506" s="12" t="s">
        <v>251</v>
      </c>
      <c r="F506" s="12" t="s">
        <v>80</v>
      </c>
      <c r="G506" s="12" t="s">
        <v>81</v>
      </c>
      <c r="H506" s="12" t="str">
        <f>VLOOKUP(Product[[#This Row],[Category]],Code!$C$2:$D$5,2,0)</f>
        <v>O-102</v>
      </c>
      <c r="I506" s="12" t="s">
        <v>98</v>
      </c>
      <c r="J506" s="12" t="s">
        <v>699</v>
      </c>
      <c r="K506" s="12">
        <v>2.3760000000000003</v>
      </c>
      <c r="L506" s="12">
        <f>$K$1*Product[[#This Row],[Quantity]]</f>
        <v>450</v>
      </c>
      <c r="M506" s="12">
        <f>Product[[#This Row],[Sales]]/Product[[#This Row],[Quantity]]</f>
        <v>0.79200000000000015</v>
      </c>
      <c r="N506" s="12">
        <v>3</v>
      </c>
      <c r="O506" s="12">
        <v>0.7</v>
      </c>
      <c r="P506" s="13">
        <v>-1.9007999999999998</v>
      </c>
      <c r="Q506" s="13">
        <f>Product[[#This Row],[Profit]]-Product[[#This Row],[Discount]]</f>
        <v>-2.6007999999999996</v>
      </c>
      <c r="R506" s="12" t="str" cm="1">
        <f t="array" ref="R506">_xlfn.IFS(Product[[#This Row],[New Sales]]&gt;=2000,"A",Product[[#This Row],[New Sales]]&gt;=1000,"B",Product[[#This Row],[New Sales]]&gt;=500,"C",Product[[#This Row],[New Sales]]&gt;=100,"D",Product[[#This Row],[New Sales]]&lt;100,"E")</f>
        <v>D</v>
      </c>
      <c r="S506" s="12"/>
    </row>
    <row r="507" spans="1:19">
      <c r="A507" s="12">
        <v>505</v>
      </c>
      <c r="B507" s="12" t="s">
        <v>84</v>
      </c>
      <c r="C507" s="12" t="s">
        <v>77</v>
      </c>
      <c r="D507" s="12" t="s">
        <v>695</v>
      </c>
      <c r="E507" s="12" t="s">
        <v>251</v>
      </c>
      <c r="F507" s="12" t="s">
        <v>80</v>
      </c>
      <c r="G507" s="12" t="s">
        <v>81</v>
      </c>
      <c r="H507" s="12" t="str">
        <f>VLOOKUP(Product[[#This Row],[Category]],Code!$C$2:$D$5,2,0)</f>
        <v>O-102</v>
      </c>
      <c r="I507" s="12" t="s">
        <v>106</v>
      </c>
      <c r="J507" s="12" t="s">
        <v>700</v>
      </c>
      <c r="K507" s="12">
        <v>32.792000000000002</v>
      </c>
      <c r="L507" s="12">
        <f>$K$1*Product[[#This Row],[Quantity]]</f>
        <v>150</v>
      </c>
      <c r="M507" s="12">
        <f>Product[[#This Row],[Sales]]/Product[[#This Row],[Quantity]]</f>
        <v>32.792000000000002</v>
      </c>
      <c r="N507" s="12">
        <v>1</v>
      </c>
      <c r="O507" s="12">
        <v>0.2</v>
      </c>
      <c r="P507" s="13">
        <v>11.8871</v>
      </c>
      <c r="Q507" s="13">
        <f>Product[[#This Row],[Profit]]-Product[[#This Row],[Discount]]</f>
        <v>11.687100000000001</v>
      </c>
      <c r="R507" s="12" t="str" cm="1">
        <f t="array" ref="R507">_xlfn.IFS(Product[[#This Row],[New Sales]]&gt;=2000,"A",Product[[#This Row],[New Sales]]&gt;=1000,"B",Product[[#This Row],[New Sales]]&gt;=500,"C",Product[[#This Row],[New Sales]]&gt;=100,"D",Product[[#This Row],[New Sales]]&lt;100,"E")</f>
        <v>D</v>
      </c>
      <c r="S507" s="12"/>
    </row>
    <row r="508" spans="1:19">
      <c r="A508" s="12">
        <v>506</v>
      </c>
      <c r="B508" s="12" t="s">
        <v>67</v>
      </c>
      <c r="C508" s="12" t="s">
        <v>77</v>
      </c>
      <c r="D508" s="12" t="s">
        <v>180</v>
      </c>
      <c r="E508" s="12" t="s">
        <v>181</v>
      </c>
      <c r="F508" s="12" t="s">
        <v>133</v>
      </c>
      <c r="G508" s="12" t="s">
        <v>81</v>
      </c>
      <c r="H508" s="12" t="str">
        <f>VLOOKUP(Product[[#This Row],[Category]],Code!$C$2:$D$5,2,0)</f>
        <v>O-102</v>
      </c>
      <c r="I508" s="12" t="s">
        <v>98</v>
      </c>
      <c r="J508" s="12" t="s">
        <v>284</v>
      </c>
      <c r="K508" s="12">
        <v>15.920000000000002</v>
      </c>
      <c r="L508" s="12">
        <f>$K$1*Product[[#This Row],[Quantity]]</f>
        <v>750</v>
      </c>
      <c r="M508" s="12">
        <f>Product[[#This Row],[Sales]]/Product[[#This Row],[Quantity]]</f>
        <v>3.1840000000000002</v>
      </c>
      <c r="N508" s="12">
        <v>5</v>
      </c>
      <c r="O508" s="12">
        <v>0.2</v>
      </c>
      <c r="P508" s="13">
        <v>5.3729999999999993</v>
      </c>
      <c r="Q508" s="13">
        <f>Product[[#This Row],[Profit]]-Product[[#This Row],[Discount]]</f>
        <v>5.1729999999999992</v>
      </c>
      <c r="R508" s="12" t="str" cm="1">
        <f t="array" ref="R508">_xlfn.IFS(Product[[#This Row],[New Sales]]&gt;=2000,"A",Product[[#This Row],[New Sales]]&gt;=1000,"B",Product[[#This Row],[New Sales]]&gt;=500,"C",Product[[#This Row],[New Sales]]&gt;=100,"D",Product[[#This Row],[New Sales]]&lt;100,"E")</f>
        <v>C</v>
      </c>
      <c r="S508" s="12"/>
    </row>
    <row r="509" spans="1:19">
      <c r="A509" s="12">
        <v>507</v>
      </c>
      <c r="B509" s="12" t="s">
        <v>84</v>
      </c>
      <c r="C509" s="12" t="s">
        <v>68</v>
      </c>
      <c r="D509" s="12" t="s">
        <v>701</v>
      </c>
      <c r="E509" s="12" t="s">
        <v>541</v>
      </c>
      <c r="F509" s="12" t="s">
        <v>71</v>
      </c>
      <c r="G509" s="12" t="s">
        <v>81</v>
      </c>
      <c r="H509" s="12" t="str">
        <f>VLOOKUP(Product[[#This Row],[Category]],Code!$C$2:$D$5,2,0)</f>
        <v>O-102</v>
      </c>
      <c r="I509" s="12" t="s">
        <v>93</v>
      </c>
      <c r="J509" s="12" t="s">
        <v>702</v>
      </c>
      <c r="K509" s="12">
        <v>2.74</v>
      </c>
      <c r="L509" s="12">
        <f>$K$1*Product[[#This Row],[Quantity]]</f>
        <v>150</v>
      </c>
      <c r="M509" s="12">
        <f>Product[[#This Row],[Sales]]/Product[[#This Row],[Quantity]]</f>
        <v>2.74</v>
      </c>
      <c r="N509" s="12">
        <v>1</v>
      </c>
      <c r="O509" s="12">
        <v>0</v>
      </c>
      <c r="P509" s="13">
        <v>0.73980000000000024</v>
      </c>
      <c r="Q509" s="13">
        <f>Product[[#This Row],[Profit]]-Product[[#This Row],[Discount]]</f>
        <v>0.73980000000000024</v>
      </c>
      <c r="R509" s="12" t="str" cm="1">
        <f t="array" ref="R509">_xlfn.IFS(Product[[#This Row],[New Sales]]&gt;=2000,"A",Product[[#This Row],[New Sales]]&gt;=1000,"B",Product[[#This Row],[New Sales]]&gt;=500,"C",Product[[#This Row],[New Sales]]&gt;=100,"D",Product[[#This Row],[New Sales]]&lt;100,"E")</f>
        <v>D</v>
      </c>
      <c r="S509" s="12"/>
    </row>
    <row r="510" spans="1:19">
      <c r="A510" s="12">
        <v>508</v>
      </c>
      <c r="B510" s="12" t="s">
        <v>84</v>
      </c>
      <c r="C510" s="12" t="s">
        <v>68</v>
      </c>
      <c r="D510" s="12" t="s">
        <v>701</v>
      </c>
      <c r="E510" s="12" t="s">
        <v>541</v>
      </c>
      <c r="F510" s="12" t="s">
        <v>71</v>
      </c>
      <c r="G510" s="12" t="s">
        <v>81</v>
      </c>
      <c r="H510" s="12" t="str">
        <f>VLOOKUP(Product[[#This Row],[Category]],Code!$C$2:$D$5,2,0)</f>
        <v>O-102</v>
      </c>
      <c r="I510" s="12" t="s">
        <v>93</v>
      </c>
      <c r="J510" s="12" t="s">
        <v>703</v>
      </c>
      <c r="K510" s="12">
        <v>8.34</v>
      </c>
      <c r="L510" s="12">
        <f>$K$1*Product[[#This Row],[Quantity]]</f>
        <v>450</v>
      </c>
      <c r="M510" s="12">
        <f>Product[[#This Row],[Sales]]/Product[[#This Row],[Quantity]]</f>
        <v>2.78</v>
      </c>
      <c r="N510" s="12">
        <v>3</v>
      </c>
      <c r="O510" s="12">
        <v>0</v>
      </c>
      <c r="P510" s="13">
        <v>2.1683999999999997</v>
      </c>
      <c r="Q510" s="13">
        <f>Product[[#This Row],[Profit]]-Product[[#This Row],[Discount]]</f>
        <v>2.1683999999999997</v>
      </c>
      <c r="R510" s="12" t="str" cm="1">
        <f t="array" ref="R510">_xlfn.IFS(Product[[#This Row],[New Sales]]&gt;=2000,"A",Product[[#This Row],[New Sales]]&gt;=1000,"B",Product[[#This Row],[New Sales]]&gt;=500,"C",Product[[#This Row],[New Sales]]&gt;=100,"D",Product[[#This Row],[New Sales]]&lt;100,"E")</f>
        <v>D</v>
      </c>
      <c r="S510" s="12"/>
    </row>
    <row r="511" spans="1:19">
      <c r="A511" s="12">
        <v>509</v>
      </c>
      <c r="B511" s="12" t="s">
        <v>84</v>
      </c>
      <c r="C511" s="12" t="s">
        <v>68</v>
      </c>
      <c r="D511" s="12" t="s">
        <v>701</v>
      </c>
      <c r="E511" s="12" t="s">
        <v>541</v>
      </c>
      <c r="F511" s="12" t="s">
        <v>71</v>
      </c>
      <c r="G511" s="12" t="s">
        <v>81</v>
      </c>
      <c r="H511" s="12" t="str">
        <f>VLOOKUP(Product[[#This Row],[Category]],Code!$C$2:$D$5,2,0)</f>
        <v>O-102</v>
      </c>
      <c r="I511" s="12" t="s">
        <v>89</v>
      </c>
      <c r="J511" s="12" t="s">
        <v>704</v>
      </c>
      <c r="K511" s="12">
        <v>46.74</v>
      </c>
      <c r="L511" s="12">
        <f>$K$1*Product[[#This Row],[Quantity]]</f>
        <v>450</v>
      </c>
      <c r="M511" s="12">
        <f>Product[[#This Row],[Sales]]/Product[[#This Row],[Quantity]]</f>
        <v>15.58</v>
      </c>
      <c r="N511" s="12">
        <v>3</v>
      </c>
      <c r="O511" s="12">
        <v>0</v>
      </c>
      <c r="P511" s="13">
        <v>11.684999999999999</v>
      </c>
      <c r="Q511" s="13">
        <f>Product[[#This Row],[Profit]]-Product[[#This Row],[Discount]]</f>
        <v>11.684999999999999</v>
      </c>
      <c r="R511" s="12" t="str" cm="1">
        <f t="array" ref="R511">_xlfn.IFS(Product[[#This Row],[New Sales]]&gt;=2000,"A",Product[[#This Row],[New Sales]]&gt;=1000,"B",Product[[#This Row],[New Sales]]&gt;=500,"C",Product[[#This Row],[New Sales]]&gt;=100,"D",Product[[#This Row],[New Sales]]&lt;100,"E")</f>
        <v>D</v>
      </c>
      <c r="S511" s="12"/>
    </row>
    <row r="512" spans="1:19">
      <c r="A512" s="12">
        <v>510</v>
      </c>
      <c r="B512" s="12" t="s">
        <v>84</v>
      </c>
      <c r="C512" s="12" t="s">
        <v>68</v>
      </c>
      <c r="D512" s="12" t="s">
        <v>701</v>
      </c>
      <c r="E512" s="12" t="s">
        <v>541</v>
      </c>
      <c r="F512" s="12" t="s">
        <v>71</v>
      </c>
      <c r="G512" s="12" t="s">
        <v>81</v>
      </c>
      <c r="H512" s="12" t="str">
        <f>VLOOKUP(Product[[#This Row],[Category]],Code!$C$2:$D$5,2,0)</f>
        <v>O-102</v>
      </c>
      <c r="I512" s="12" t="s">
        <v>98</v>
      </c>
      <c r="J512" s="12" t="s">
        <v>705</v>
      </c>
      <c r="K512" s="12">
        <v>6354.95</v>
      </c>
      <c r="L512" s="12">
        <f>$K$1*Product[[#This Row],[Quantity]]</f>
        <v>750</v>
      </c>
      <c r="M512" s="12">
        <f>Product[[#This Row],[Sales]]/Product[[#This Row],[Quantity]]</f>
        <v>1270.99</v>
      </c>
      <c r="N512" s="12">
        <v>5</v>
      </c>
      <c r="O512" s="12">
        <v>0</v>
      </c>
      <c r="P512" s="13">
        <v>3177.4749999999999</v>
      </c>
      <c r="Q512" s="13">
        <f>Product[[#This Row],[Profit]]-Product[[#This Row],[Discount]]</f>
        <v>3177.4749999999999</v>
      </c>
      <c r="R512" s="12" t="str" cm="1">
        <f t="array" ref="R512">_xlfn.IFS(Product[[#This Row],[New Sales]]&gt;=2000,"A",Product[[#This Row],[New Sales]]&gt;=1000,"B",Product[[#This Row],[New Sales]]&gt;=500,"C",Product[[#This Row],[New Sales]]&gt;=100,"D",Product[[#This Row],[New Sales]]&lt;100,"E")</f>
        <v>C</v>
      </c>
      <c r="S512" s="12"/>
    </row>
    <row r="513" spans="1:19">
      <c r="A513" s="12">
        <v>511</v>
      </c>
      <c r="B513" s="12" t="s">
        <v>149</v>
      </c>
      <c r="C513" s="12" t="s">
        <v>68</v>
      </c>
      <c r="D513" s="12" t="s">
        <v>706</v>
      </c>
      <c r="E513" s="12" t="s">
        <v>303</v>
      </c>
      <c r="F513" s="12" t="s">
        <v>114</v>
      </c>
      <c r="G513" s="12" t="s">
        <v>72</v>
      </c>
      <c r="H513" s="12" t="str">
        <f>VLOOKUP(Product[[#This Row],[Category]],Code!$C$2:$D$5,2,0)</f>
        <v>F-101</v>
      </c>
      <c r="I513" s="12" t="s">
        <v>91</v>
      </c>
      <c r="J513" s="12" t="s">
        <v>707</v>
      </c>
      <c r="K513" s="12">
        <v>126.30000000000001</v>
      </c>
      <c r="L513" s="12">
        <f>$K$1*Product[[#This Row],[Quantity]]</f>
        <v>450</v>
      </c>
      <c r="M513" s="12">
        <f>Product[[#This Row],[Sales]]/Product[[#This Row],[Quantity]]</f>
        <v>42.1</v>
      </c>
      <c r="N513" s="12">
        <v>3</v>
      </c>
      <c r="O513" s="12">
        <v>0</v>
      </c>
      <c r="P513" s="13">
        <v>40.415999999999997</v>
      </c>
      <c r="Q513" s="13">
        <f>Product[[#This Row],[Profit]]-Product[[#This Row],[Discount]]</f>
        <v>40.415999999999997</v>
      </c>
      <c r="R513" s="12" t="str" cm="1">
        <f t="array" ref="R513">_xlfn.IFS(Product[[#This Row],[New Sales]]&gt;=2000,"A",Product[[#This Row],[New Sales]]&gt;=1000,"B",Product[[#This Row],[New Sales]]&gt;=500,"C",Product[[#This Row],[New Sales]]&gt;=100,"D",Product[[#This Row],[New Sales]]&lt;100,"E")</f>
        <v>D</v>
      </c>
      <c r="S513" s="12"/>
    </row>
    <row r="514" spans="1:19">
      <c r="A514" s="12">
        <v>512</v>
      </c>
      <c r="B514" s="12" t="s">
        <v>149</v>
      </c>
      <c r="C514" s="12" t="s">
        <v>68</v>
      </c>
      <c r="D514" s="12" t="s">
        <v>706</v>
      </c>
      <c r="E514" s="12" t="s">
        <v>303</v>
      </c>
      <c r="F514" s="12" t="s">
        <v>114</v>
      </c>
      <c r="G514" s="12" t="s">
        <v>95</v>
      </c>
      <c r="H514" s="12" t="str">
        <f>VLOOKUP(Product[[#This Row],[Category]],Code!$C$2:$D$5,2,0)</f>
        <v>T-103</v>
      </c>
      <c r="I514" s="12" t="s">
        <v>137</v>
      </c>
      <c r="J514" s="12" t="s">
        <v>708</v>
      </c>
      <c r="K514" s="12">
        <v>38.04</v>
      </c>
      <c r="L514" s="12">
        <f>$K$1*Product[[#This Row],[Quantity]]</f>
        <v>300</v>
      </c>
      <c r="M514" s="12">
        <f>Product[[#This Row],[Sales]]/Product[[#This Row],[Quantity]]</f>
        <v>19.02</v>
      </c>
      <c r="N514" s="12">
        <v>2</v>
      </c>
      <c r="O514" s="12">
        <v>0</v>
      </c>
      <c r="P514" s="13">
        <v>12.172799999999999</v>
      </c>
      <c r="Q514" s="13">
        <f>Product[[#This Row],[Profit]]-Product[[#This Row],[Discount]]</f>
        <v>12.172799999999999</v>
      </c>
      <c r="R514" s="12" t="str" cm="1">
        <f t="array" ref="R514">_xlfn.IFS(Product[[#This Row],[New Sales]]&gt;=2000,"A",Product[[#This Row],[New Sales]]&gt;=1000,"B",Product[[#This Row],[New Sales]]&gt;=500,"C",Product[[#This Row],[New Sales]]&gt;=100,"D",Product[[#This Row],[New Sales]]&lt;100,"E")</f>
        <v>D</v>
      </c>
      <c r="S514" s="12"/>
    </row>
    <row r="515" spans="1:19">
      <c r="A515" s="12">
        <v>513</v>
      </c>
      <c r="B515" s="12" t="s">
        <v>149</v>
      </c>
      <c r="C515" s="12" t="s">
        <v>68</v>
      </c>
      <c r="D515" s="12" t="s">
        <v>306</v>
      </c>
      <c r="E515" s="12" t="s">
        <v>267</v>
      </c>
      <c r="F515" s="12" t="s">
        <v>133</v>
      </c>
      <c r="G515" s="12" t="s">
        <v>81</v>
      </c>
      <c r="H515" s="12" t="str">
        <f>VLOOKUP(Product[[#This Row],[Category]],Code!$C$2:$D$5,2,0)</f>
        <v>O-102</v>
      </c>
      <c r="I515" s="12" t="s">
        <v>93</v>
      </c>
      <c r="J515" s="12" t="s">
        <v>221</v>
      </c>
      <c r="K515" s="12">
        <v>7.1519999999999992</v>
      </c>
      <c r="L515" s="12">
        <f>$K$1*Product[[#This Row],[Quantity]]</f>
        <v>450</v>
      </c>
      <c r="M515" s="12">
        <f>Product[[#This Row],[Sales]]/Product[[#This Row],[Quantity]]</f>
        <v>2.3839999999999999</v>
      </c>
      <c r="N515" s="12">
        <v>3</v>
      </c>
      <c r="O515" s="12">
        <v>0.2</v>
      </c>
      <c r="P515" s="13">
        <v>0.71520000000000028</v>
      </c>
      <c r="Q515" s="13">
        <f>Product[[#This Row],[Profit]]-Product[[#This Row],[Discount]]</f>
        <v>0.51520000000000032</v>
      </c>
      <c r="R515" s="12" t="str" cm="1">
        <f t="array" ref="R515">_xlfn.IFS(Product[[#This Row],[New Sales]]&gt;=2000,"A",Product[[#This Row],[New Sales]]&gt;=1000,"B",Product[[#This Row],[New Sales]]&gt;=500,"C",Product[[#This Row],[New Sales]]&gt;=100,"D",Product[[#This Row],[New Sales]]&lt;100,"E")</f>
        <v>D</v>
      </c>
      <c r="S515" s="12"/>
    </row>
    <row r="516" spans="1:19">
      <c r="A516" s="12">
        <v>514</v>
      </c>
      <c r="B516" s="12" t="s">
        <v>84</v>
      </c>
      <c r="C516" s="12" t="s">
        <v>68</v>
      </c>
      <c r="D516" s="12" t="s">
        <v>78</v>
      </c>
      <c r="E516" s="12" t="s">
        <v>79</v>
      </c>
      <c r="F516" s="12" t="s">
        <v>80</v>
      </c>
      <c r="G516" s="12" t="s">
        <v>81</v>
      </c>
      <c r="H516" s="12" t="str">
        <f>VLOOKUP(Product[[#This Row],[Category]],Code!$C$2:$D$5,2,0)</f>
        <v>O-102</v>
      </c>
      <c r="I516" s="12" t="s">
        <v>93</v>
      </c>
      <c r="J516" s="12" t="s">
        <v>709</v>
      </c>
      <c r="K516" s="12">
        <v>6.63</v>
      </c>
      <c r="L516" s="12">
        <f>$K$1*Product[[#This Row],[Quantity]]</f>
        <v>450</v>
      </c>
      <c r="M516" s="12">
        <f>Product[[#This Row],[Sales]]/Product[[#This Row],[Quantity]]</f>
        <v>2.21</v>
      </c>
      <c r="N516" s="12">
        <v>3</v>
      </c>
      <c r="O516" s="12">
        <v>0</v>
      </c>
      <c r="P516" s="13">
        <v>1.7901</v>
      </c>
      <c r="Q516" s="13">
        <f>Product[[#This Row],[Profit]]-Product[[#This Row],[Discount]]</f>
        <v>1.7901</v>
      </c>
      <c r="R516" s="12" t="str" cm="1">
        <f t="array" ref="R516">_xlfn.IFS(Product[[#This Row],[New Sales]]&gt;=2000,"A",Product[[#This Row],[New Sales]]&gt;=1000,"B",Product[[#This Row],[New Sales]]&gt;=500,"C",Product[[#This Row],[New Sales]]&gt;=100,"D",Product[[#This Row],[New Sales]]&lt;100,"E")</f>
        <v>D</v>
      </c>
      <c r="S516" s="12"/>
    </row>
    <row r="517" spans="1:19">
      <c r="A517" s="12">
        <v>515</v>
      </c>
      <c r="B517" s="12" t="s">
        <v>84</v>
      </c>
      <c r="C517" s="12" t="s">
        <v>68</v>
      </c>
      <c r="D517" s="12" t="s">
        <v>78</v>
      </c>
      <c r="E517" s="12" t="s">
        <v>79</v>
      </c>
      <c r="F517" s="12" t="s">
        <v>80</v>
      </c>
      <c r="G517" s="12" t="s">
        <v>81</v>
      </c>
      <c r="H517" s="12" t="str">
        <f>VLOOKUP(Product[[#This Row],[Category]],Code!$C$2:$D$5,2,0)</f>
        <v>O-102</v>
      </c>
      <c r="I517" s="12" t="s">
        <v>93</v>
      </c>
      <c r="J517" s="12" t="s">
        <v>710</v>
      </c>
      <c r="K517" s="12">
        <v>5.88</v>
      </c>
      <c r="L517" s="12">
        <f>$K$1*Product[[#This Row],[Quantity]]</f>
        <v>300</v>
      </c>
      <c r="M517" s="12">
        <f>Product[[#This Row],[Sales]]/Product[[#This Row],[Quantity]]</f>
        <v>2.94</v>
      </c>
      <c r="N517" s="12">
        <v>2</v>
      </c>
      <c r="O517" s="12">
        <v>0</v>
      </c>
      <c r="P517" s="13">
        <v>1.7051999999999996</v>
      </c>
      <c r="Q517" s="13">
        <f>Product[[#This Row],[Profit]]-Product[[#This Row],[Discount]]</f>
        <v>1.7051999999999996</v>
      </c>
      <c r="R517" s="12" t="str" cm="1">
        <f t="array" ref="R517">_xlfn.IFS(Product[[#This Row],[New Sales]]&gt;=2000,"A",Product[[#This Row],[New Sales]]&gt;=1000,"B",Product[[#This Row],[New Sales]]&gt;=500,"C",Product[[#This Row],[New Sales]]&gt;=100,"D",Product[[#This Row],[New Sales]]&lt;100,"E")</f>
        <v>D</v>
      </c>
      <c r="S517" s="12"/>
    </row>
    <row r="518" spans="1:19">
      <c r="A518" s="12">
        <v>516</v>
      </c>
      <c r="B518" s="12" t="s">
        <v>84</v>
      </c>
      <c r="C518" s="12" t="s">
        <v>111</v>
      </c>
      <c r="D518" s="12" t="s">
        <v>711</v>
      </c>
      <c r="E518" s="12" t="s">
        <v>712</v>
      </c>
      <c r="F518" s="12" t="s">
        <v>80</v>
      </c>
      <c r="G518" s="12" t="s">
        <v>95</v>
      </c>
      <c r="H518" s="12" t="str">
        <f>VLOOKUP(Product[[#This Row],[Category]],Code!$C$2:$D$5,2,0)</f>
        <v>T-103</v>
      </c>
      <c r="I518" s="12" t="s">
        <v>521</v>
      </c>
      <c r="J518" s="12" t="s">
        <v>713</v>
      </c>
      <c r="K518" s="12">
        <v>2999.95</v>
      </c>
      <c r="L518" s="12">
        <f>$K$1*Product[[#This Row],[Quantity]]</f>
        <v>750</v>
      </c>
      <c r="M518" s="12">
        <f>Product[[#This Row],[Sales]]/Product[[#This Row],[Quantity]]</f>
        <v>599.99</v>
      </c>
      <c r="N518" s="12">
        <v>5</v>
      </c>
      <c r="O518" s="12">
        <v>0</v>
      </c>
      <c r="P518" s="13">
        <v>1379.9769999999999</v>
      </c>
      <c r="Q518" s="13">
        <f>Product[[#This Row],[Profit]]-Product[[#This Row],[Discount]]</f>
        <v>1379.9769999999999</v>
      </c>
      <c r="R518" s="12" t="str" cm="1">
        <f t="array" ref="R518">_xlfn.IFS(Product[[#This Row],[New Sales]]&gt;=2000,"A",Product[[#This Row],[New Sales]]&gt;=1000,"B",Product[[#This Row],[New Sales]]&gt;=500,"C",Product[[#This Row],[New Sales]]&gt;=100,"D",Product[[#This Row],[New Sales]]&lt;100,"E")</f>
        <v>C</v>
      </c>
      <c r="S518" s="12"/>
    </row>
    <row r="519" spans="1:19">
      <c r="A519" s="12">
        <v>517</v>
      </c>
      <c r="B519" s="12" t="s">
        <v>84</v>
      </c>
      <c r="C519" s="12" t="s">
        <v>111</v>
      </c>
      <c r="D519" s="12" t="s">
        <v>711</v>
      </c>
      <c r="E519" s="12" t="s">
        <v>712</v>
      </c>
      <c r="F519" s="12" t="s">
        <v>80</v>
      </c>
      <c r="G519" s="12" t="s">
        <v>81</v>
      </c>
      <c r="H519" s="12" t="str">
        <f>VLOOKUP(Product[[#This Row],[Category]],Code!$C$2:$D$5,2,0)</f>
        <v>O-102</v>
      </c>
      <c r="I519" s="12" t="s">
        <v>89</v>
      </c>
      <c r="J519" s="12" t="s">
        <v>714</v>
      </c>
      <c r="K519" s="12">
        <v>51.449999999999996</v>
      </c>
      <c r="L519" s="12">
        <f>$K$1*Product[[#This Row],[Quantity]]</f>
        <v>450</v>
      </c>
      <c r="M519" s="12">
        <f>Product[[#This Row],[Sales]]/Product[[#This Row],[Quantity]]</f>
        <v>17.149999999999999</v>
      </c>
      <c r="N519" s="12">
        <v>3</v>
      </c>
      <c r="O519" s="12">
        <v>0</v>
      </c>
      <c r="P519" s="13">
        <v>13.891499999999999</v>
      </c>
      <c r="Q519" s="13">
        <f>Product[[#This Row],[Profit]]-Product[[#This Row],[Discount]]</f>
        <v>13.891499999999999</v>
      </c>
      <c r="R519" s="12" t="str" cm="1">
        <f t="array" ref="R519">_xlfn.IFS(Product[[#This Row],[New Sales]]&gt;=2000,"A",Product[[#This Row],[New Sales]]&gt;=1000,"B",Product[[#This Row],[New Sales]]&gt;=500,"C",Product[[#This Row],[New Sales]]&gt;=100,"D",Product[[#This Row],[New Sales]]&lt;100,"E")</f>
        <v>D</v>
      </c>
      <c r="S519" s="12"/>
    </row>
    <row r="520" spans="1:19">
      <c r="A520" s="12">
        <v>518</v>
      </c>
      <c r="B520" s="12" t="s">
        <v>84</v>
      </c>
      <c r="C520" s="12" t="s">
        <v>111</v>
      </c>
      <c r="D520" s="12" t="s">
        <v>711</v>
      </c>
      <c r="E520" s="12" t="s">
        <v>712</v>
      </c>
      <c r="F520" s="12" t="s">
        <v>80</v>
      </c>
      <c r="G520" s="12" t="s">
        <v>81</v>
      </c>
      <c r="H520" s="12" t="str">
        <f>VLOOKUP(Product[[#This Row],[Category]],Code!$C$2:$D$5,2,0)</f>
        <v>O-102</v>
      </c>
      <c r="I520" s="12" t="s">
        <v>106</v>
      </c>
      <c r="J520" s="12" t="s">
        <v>715</v>
      </c>
      <c r="K520" s="12">
        <v>11.96</v>
      </c>
      <c r="L520" s="12">
        <f>$K$1*Product[[#This Row],[Quantity]]</f>
        <v>300</v>
      </c>
      <c r="M520" s="12">
        <f>Product[[#This Row],[Sales]]/Product[[#This Row],[Quantity]]</f>
        <v>5.98</v>
      </c>
      <c r="N520" s="12">
        <v>2</v>
      </c>
      <c r="O520" s="12">
        <v>0</v>
      </c>
      <c r="P520" s="13">
        <v>5.3819999999999997</v>
      </c>
      <c r="Q520" s="13">
        <f>Product[[#This Row],[Profit]]-Product[[#This Row],[Discount]]</f>
        <v>5.3819999999999997</v>
      </c>
      <c r="R520" s="12" t="str" cm="1">
        <f t="array" ref="R520">_xlfn.IFS(Product[[#This Row],[New Sales]]&gt;=2000,"A",Product[[#This Row],[New Sales]]&gt;=1000,"B",Product[[#This Row],[New Sales]]&gt;=500,"C",Product[[#This Row],[New Sales]]&gt;=100,"D",Product[[#This Row],[New Sales]]&lt;100,"E")</f>
        <v>D</v>
      </c>
      <c r="S520" s="12"/>
    </row>
    <row r="521" spans="1:19">
      <c r="A521" s="12">
        <v>519</v>
      </c>
      <c r="B521" s="12" t="s">
        <v>84</v>
      </c>
      <c r="C521" s="12" t="s">
        <v>111</v>
      </c>
      <c r="D521" s="12" t="s">
        <v>711</v>
      </c>
      <c r="E521" s="12" t="s">
        <v>712</v>
      </c>
      <c r="F521" s="12" t="s">
        <v>80</v>
      </c>
      <c r="G521" s="12" t="s">
        <v>81</v>
      </c>
      <c r="H521" s="12" t="str">
        <f>VLOOKUP(Product[[#This Row],[Category]],Code!$C$2:$D$5,2,0)</f>
        <v>O-102</v>
      </c>
      <c r="I521" s="12" t="s">
        <v>89</v>
      </c>
      <c r="J521" s="12" t="s">
        <v>716</v>
      </c>
      <c r="K521" s="12">
        <v>1126.02</v>
      </c>
      <c r="L521" s="12">
        <f>$K$1*Product[[#This Row],[Quantity]]</f>
        <v>450</v>
      </c>
      <c r="M521" s="12">
        <f>Product[[#This Row],[Sales]]/Product[[#This Row],[Quantity]]</f>
        <v>375.34</v>
      </c>
      <c r="N521" s="12">
        <v>3</v>
      </c>
      <c r="O521" s="12">
        <v>0</v>
      </c>
      <c r="P521" s="13">
        <v>56.300999999999988</v>
      </c>
      <c r="Q521" s="13">
        <f>Product[[#This Row],[Profit]]-Product[[#This Row],[Discount]]</f>
        <v>56.300999999999988</v>
      </c>
      <c r="R521" s="12" t="str" cm="1">
        <f t="array" ref="R521">_xlfn.IFS(Product[[#This Row],[New Sales]]&gt;=2000,"A",Product[[#This Row],[New Sales]]&gt;=1000,"B",Product[[#This Row],[New Sales]]&gt;=500,"C",Product[[#This Row],[New Sales]]&gt;=100,"D",Product[[#This Row],[New Sales]]&lt;100,"E")</f>
        <v>D</v>
      </c>
      <c r="S521" s="12"/>
    </row>
    <row r="522" spans="1:19">
      <c r="A522" s="12">
        <v>520</v>
      </c>
      <c r="B522" s="12" t="s">
        <v>84</v>
      </c>
      <c r="C522" s="12" t="s">
        <v>68</v>
      </c>
      <c r="D522" s="12" t="s">
        <v>147</v>
      </c>
      <c r="E522" s="12" t="s">
        <v>113</v>
      </c>
      <c r="F522" s="12" t="s">
        <v>114</v>
      </c>
      <c r="G522" s="12" t="s">
        <v>95</v>
      </c>
      <c r="H522" s="12" t="str">
        <f>VLOOKUP(Product[[#This Row],[Category]],Code!$C$2:$D$5,2,0)</f>
        <v>T-103</v>
      </c>
      <c r="I522" s="12" t="s">
        <v>137</v>
      </c>
      <c r="J522" s="12" t="s">
        <v>165</v>
      </c>
      <c r="K522" s="12">
        <v>18.391999999999999</v>
      </c>
      <c r="L522" s="12">
        <f>$K$1*Product[[#This Row],[Quantity]]</f>
        <v>150</v>
      </c>
      <c r="M522" s="12">
        <f>Product[[#This Row],[Sales]]/Product[[#This Row],[Quantity]]</f>
        <v>18.391999999999999</v>
      </c>
      <c r="N522" s="12">
        <v>1</v>
      </c>
      <c r="O522" s="12">
        <v>0.2</v>
      </c>
      <c r="P522" s="13">
        <v>5.2877000000000001</v>
      </c>
      <c r="Q522" s="13">
        <f>Product[[#This Row],[Profit]]-Product[[#This Row],[Discount]]</f>
        <v>5.0876999999999999</v>
      </c>
      <c r="R522" s="12" t="str" cm="1">
        <f t="array" ref="R522">_xlfn.IFS(Product[[#This Row],[New Sales]]&gt;=2000,"A",Product[[#This Row],[New Sales]]&gt;=1000,"B",Product[[#This Row],[New Sales]]&gt;=500,"C",Product[[#This Row],[New Sales]]&gt;=100,"D",Product[[#This Row],[New Sales]]&lt;100,"E")</f>
        <v>D</v>
      </c>
      <c r="S522" s="12"/>
    </row>
    <row r="523" spans="1:19">
      <c r="A523" s="12">
        <v>521</v>
      </c>
      <c r="B523" s="12" t="s">
        <v>84</v>
      </c>
      <c r="C523" s="12" t="s">
        <v>68</v>
      </c>
      <c r="D523" s="12" t="s">
        <v>147</v>
      </c>
      <c r="E523" s="12" t="s">
        <v>113</v>
      </c>
      <c r="F523" s="12" t="s">
        <v>114</v>
      </c>
      <c r="G523" s="12" t="s">
        <v>81</v>
      </c>
      <c r="H523" s="12" t="str">
        <f>VLOOKUP(Product[[#This Row],[Category]],Code!$C$2:$D$5,2,0)</f>
        <v>O-102</v>
      </c>
      <c r="I523" s="12" t="s">
        <v>89</v>
      </c>
      <c r="J523" s="12" t="s">
        <v>717</v>
      </c>
      <c r="K523" s="12">
        <v>129.56800000000001</v>
      </c>
      <c r="L523" s="12">
        <f>$K$1*Product[[#This Row],[Quantity]]</f>
        <v>300</v>
      </c>
      <c r="M523" s="12">
        <f>Product[[#This Row],[Sales]]/Product[[#This Row],[Quantity]]</f>
        <v>64.784000000000006</v>
      </c>
      <c r="N523" s="12">
        <v>2</v>
      </c>
      <c r="O523" s="12">
        <v>0.2</v>
      </c>
      <c r="P523" s="13">
        <v>-25.91360000000001</v>
      </c>
      <c r="Q523" s="13">
        <f>Product[[#This Row],[Profit]]-Product[[#This Row],[Discount]]</f>
        <v>-26.113600000000009</v>
      </c>
      <c r="R523" s="12" t="str" cm="1">
        <f t="array" ref="R523">_xlfn.IFS(Product[[#This Row],[New Sales]]&gt;=2000,"A",Product[[#This Row],[New Sales]]&gt;=1000,"B",Product[[#This Row],[New Sales]]&gt;=500,"C",Product[[#This Row],[New Sales]]&gt;=100,"D",Product[[#This Row],[New Sales]]&lt;100,"E")</f>
        <v>D</v>
      </c>
      <c r="S523" s="12"/>
    </row>
    <row r="524" spans="1:19">
      <c r="A524" s="12">
        <v>522</v>
      </c>
      <c r="B524" s="12" t="s">
        <v>84</v>
      </c>
      <c r="C524" s="12" t="s">
        <v>68</v>
      </c>
      <c r="D524" s="12" t="s">
        <v>147</v>
      </c>
      <c r="E524" s="12" t="s">
        <v>113</v>
      </c>
      <c r="F524" s="12" t="s">
        <v>114</v>
      </c>
      <c r="G524" s="12" t="s">
        <v>81</v>
      </c>
      <c r="H524" s="12" t="str">
        <f>VLOOKUP(Product[[#This Row],[Category]],Code!$C$2:$D$5,2,0)</f>
        <v>O-102</v>
      </c>
      <c r="I524" s="12" t="s">
        <v>98</v>
      </c>
      <c r="J524" s="12" t="s">
        <v>718</v>
      </c>
      <c r="K524" s="12">
        <v>14.111999999999997</v>
      </c>
      <c r="L524" s="12">
        <f>$K$1*Product[[#This Row],[Quantity]]</f>
        <v>1350</v>
      </c>
      <c r="M524" s="12">
        <f>Product[[#This Row],[Sales]]/Product[[#This Row],[Quantity]]</f>
        <v>1.5679999999999996</v>
      </c>
      <c r="N524" s="12">
        <v>9</v>
      </c>
      <c r="O524" s="12">
        <v>0.8</v>
      </c>
      <c r="P524" s="13">
        <v>-21.167999999999999</v>
      </c>
      <c r="Q524" s="13">
        <f>Product[[#This Row],[Profit]]-Product[[#This Row],[Discount]]</f>
        <v>-21.968</v>
      </c>
      <c r="R524" s="12" t="str" cm="1">
        <f t="array" ref="R524">_xlfn.IFS(Product[[#This Row],[New Sales]]&gt;=2000,"A",Product[[#This Row],[New Sales]]&gt;=1000,"B",Product[[#This Row],[New Sales]]&gt;=500,"C",Product[[#This Row],[New Sales]]&gt;=100,"D",Product[[#This Row],[New Sales]]&lt;100,"E")</f>
        <v>B</v>
      </c>
      <c r="S524" s="12"/>
    </row>
    <row r="525" spans="1:19">
      <c r="A525" s="12">
        <v>523</v>
      </c>
      <c r="B525" s="12" t="s">
        <v>149</v>
      </c>
      <c r="C525" s="12" t="s">
        <v>77</v>
      </c>
      <c r="D525" s="12" t="s">
        <v>402</v>
      </c>
      <c r="E525" s="12" t="s">
        <v>168</v>
      </c>
      <c r="F525" s="12" t="s">
        <v>114</v>
      </c>
      <c r="G525" s="12" t="s">
        <v>72</v>
      </c>
      <c r="H525" s="12" t="str">
        <f>VLOOKUP(Product[[#This Row],[Category]],Code!$C$2:$D$5,2,0)</f>
        <v>F-101</v>
      </c>
      <c r="I525" s="12" t="s">
        <v>87</v>
      </c>
      <c r="J525" s="12" t="s">
        <v>687</v>
      </c>
      <c r="K525" s="12">
        <v>210.98</v>
      </c>
      <c r="L525" s="12">
        <f>$K$1*Product[[#This Row],[Quantity]]</f>
        <v>300</v>
      </c>
      <c r="M525" s="12">
        <f>Product[[#This Row],[Sales]]/Product[[#This Row],[Quantity]]</f>
        <v>105.49</v>
      </c>
      <c r="N525" s="12">
        <v>2</v>
      </c>
      <c r="O525" s="12">
        <v>0</v>
      </c>
      <c r="P525" s="13">
        <v>21.097999999999985</v>
      </c>
      <c r="Q525" s="13">
        <f>Product[[#This Row],[Profit]]-Product[[#This Row],[Discount]]</f>
        <v>21.097999999999985</v>
      </c>
      <c r="R525" s="12" t="str" cm="1">
        <f t="array" ref="R525">_xlfn.IFS(Product[[#This Row],[New Sales]]&gt;=2000,"A",Product[[#This Row],[New Sales]]&gt;=1000,"B",Product[[#This Row],[New Sales]]&gt;=500,"C",Product[[#This Row],[New Sales]]&gt;=100,"D",Product[[#This Row],[New Sales]]&lt;100,"E")</f>
        <v>D</v>
      </c>
      <c r="S525" s="12"/>
    </row>
    <row r="526" spans="1:19">
      <c r="A526" s="12">
        <v>524</v>
      </c>
      <c r="B526" s="12" t="s">
        <v>149</v>
      </c>
      <c r="C526" s="12" t="s">
        <v>68</v>
      </c>
      <c r="D526" s="12" t="s">
        <v>78</v>
      </c>
      <c r="E526" s="12" t="s">
        <v>79</v>
      </c>
      <c r="F526" s="12" t="s">
        <v>80</v>
      </c>
      <c r="G526" s="12" t="s">
        <v>95</v>
      </c>
      <c r="H526" s="12" t="str">
        <f>VLOOKUP(Product[[#This Row],[Category]],Code!$C$2:$D$5,2,0)</f>
        <v>T-103</v>
      </c>
      <c r="I526" s="12" t="s">
        <v>96</v>
      </c>
      <c r="J526" s="12" t="s">
        <v>719</v>
      </c>
      <c r="K526" s="12">
        <v>55.176000000000002</v>
      </c>
      <c r="L526" s="12">
        <f>$K$1*Product[[#This Row],[Quantity]]</f>
        <v>450</v>
      </c>
      <c r="M526" s="12">
        <f>Product[[#This Row],[Sales]]/Product[[#This Row],[Quantity]]</f>
        <v>18.391999999999999</v>
      </c>
      <c r="N526" s="12">
        <v>3</v>
      </c>
      <c r="O526" s="12">
        <v>0.2</v>
      </c>
      <c r="P526" s="13">
        <v>-12.414599999999997</v>
      </c>
      <c r="Q526" s="13">
        <f>Product[[#This Row],[Profit]]-Product[[#This Row],[Discount]]</f>
        <v>-12.614599999999996</v>
      </c>
      <c r="R526" s="12" t="str" cm="1">
        <f t="array" ref="R526">_xlfn.IFS(Product[[#This Row],[New Sales]]&gt;=2000,"A",Product[[#This Row],[New Sales]]&gt;=1000,"B",Product[[#This Row],[New Sales]]&gt;=500,"C",Product[[#This Row],[New Sales]]&gt;=100,"D",Product[[#This Row],[New Sales]]&lt;100,"E")</f>
        <v>D</v>
      </c>
      <c r="S526" s="12"/>
    </row>
    <row r="527" spans="1:19">
      <c r="A527" s="12">
        <v>525</v>
      </c>
      <c r="B527" s="12" t="s">
        <v>149</v>
      </c>
      <c r="C527" s="12" t="s">
        <v>68</v>
      </c>
      <c r="D527" s="12" t="s">
        <v>78</v>
      </c>
      <c r="E527" s="12" t="s">
        <v>79</v>
      </c>
      <c r="F527" s="12" t="s">
        <v>80</v>
      </c>
      <c r="G527" s="12" t="s">
        <v>95</v>
      </c>
      <c r="H527" s="12" t="str">
        <f>VLOOKUP(Product[[#This Row],[Category]],Code!$C$2:$D$5,2,0)</f>
        <v>T-103</v>
      </c>
      <c r="I527" s="12" t="s">
        <v>137</v>
      </c>
      <c r="J527" s="12" t="s">
        <v>720</v>
      </c>
      <c r="K527" s="12">
        <v>66.260000000000005</v>
      </c>
      <c r="L527" s="12">
        <f>$K$1*Product[[#This Row],[Quantity]]</f>
        <v>300</v>
      </c>
      <c r="M527" s="12">
        <f>Product[[#This Row],[Sales]]/Product[[#This Row],[Quantity]]</f>
        <v>33.130000000000003</v>
      </c>
      <c r="N527" s="12">
        <v>2</v>
      </c>
      <c r="O527" s="12">
        <v>0</v>
      </c>
      <c r="P527" s="13">
        <v>27.166600000000003</v>
      </c>
      <c r="Q527" s="13">
        <f>Product[[#This Row],[Profit]]-Product[[#This Row],[Discount]]</f>
        <v>27.166600000000003</v>
      </c>
      <c r="R527" s="12" t="str" cm="1">
        <f t="array" ref="R527">_xlfn.IFS(Product[[#This Row],[New Sales]]&gt;=2000,"A",Product[[#This Row],[New Sales]]&gt;=1000,"B",Product[[#This Row],[New Sales]]&gt;=500,"C",Product[[#This Row],[New Sales]]&gt;=100,"D",Product[[#This Row],[New Sales]]&lt;100,"E")</f>
        <v>D</v>
      </c>
      <c r="S527" s="12"/>
    </row>
    <row r="528" spans="1:19">
      <c r="A528" s="12">
        <v>526</v>
      </c>
      <c r="B528" s="12" t="s">
        <v>84</v>
      </c>
      <c r="C528" s="12" t="s">
        <v>68</v>
      </c>
      <c r="D528" s="12" t="s">
        <v>613</v>
      </c>
      <c r="E528" s="12" t="s">
        <v>532</v>
      </c>
      <c r="F528" s="12" t="s">
        <v>133</v>
      </c>
      <c r="G528" s="12" t="s">
        <v>81</v>
      </c>
      <c r="H528" s="12" t="str">
        <f>VLOOKUP(Product[[#This Row],[Category]],Code!$C$2:$D$5,2,0)</f>
        <v>O-102</v>
      </c>
      <c r="I528" s="12" t="s">
        <v>182</v>
      </c>
      <c r="J528" s="12" t="s">
        <v>290</v>
      </c>
      <c r="K528" s="12">
        <v>22.200000000000003</v>
      </c>
      <c r="L528" s="12">
        <f>$K$1*Product[[#This Row],[Quantity]]</f>
        <v>750</v>
      </c>
      <c r="M528" s="12">
        <f>Product[[#This Row],[Sales]]/Product[[#This Row],[Quantity]]</f>
        <v>4.4400000000000004</v>
      </c>
      <c r="N528" s="12">
        <v>5</v>
      </c>
      <c r="O528" s="12">
        <v>0</v>
      </c>
      <c r="P528" s="13">
        <v>10.434000000000001</v>
      </c>
      <c r="Q528" s="13">
        <f>Product[[#This Row],[Profit]]-Product[[#This Row],[Discount]]</f>
        <v>10.434000000000001</v>
      </c>
      <c r="R528" s="12" t="str" cm="1">
        <f t="array" ref="R528">_xlfn.IFS(Product[[#This Row],[New Sales]]&gt;=2000,"A",Product[[#This Row],[New Sales]]&gt;=1000,"B",Product[[#This Row],[New Sales]]&gt;=500,"C",Product[[#This Row],[New Sales]]&gt;=100,"D",Product[[#This Row],[New Sales]]&lt;100,"E")</f>
        <v>C</v>
      </c>
      <c r="S528" s="12"/>
    </row>
    <row r="529" spans="1:19">
      <c r="A529" s="12">
        <v>527</v>
      </c>
      <c r="B529" s="12" t="s">
        <v>84</v>
      </c>
      <c r="C529" s="12" t="s">
        <v>111</v>
      </c>
      <c r="D529" s="12" t="s">
        <v>721</v>
      </c>
      <c r="E529" s="12" t="s">
        <v>86</v>
      </c>
      <c r="F529" s="12" t="s">
        <v>71</v>
      </c>
      <c r="G529" s="12" t="s">
        <v>72</v>
      </c>
      <c r="H529" s="12" t="str">
        <f>VLOOKUP(Product[[#This Row],[Category]],Code!$C$2:$D$5,2,0)</f>
        <v>F-101</v>
      </c>
      <c r="I529" s="12" t="s">
        <v>75</v>
      </c>
      <c r="J529" s="12" t="s">
        <v>722</v>
      </c>
      <c r="K529" s="12">
        <v>683.95200000000011</v>
      </c>
      <c r="L529" s="12">
        <f>$K$1*Product[[#This Row],[Quantity]]</f>
        <v>450</v>
      </c>
      <c r="M529" s="12">
        <f>Product[[#This Row],[Sales]]/Product[[#This Row],[Quantity]]</f>
        <v>227.98400000000004</v>
      </c>
      <c r="N529" s="12">
        <v>3</v>
      </c>
      <c r="O529" s="12">
        <v>0.2</v>
      </c>
      <c r="P529" s="13">
        <v>42.746999999999986</v>
      </c>
      <c r="Q529" s="13">
        <f>Product[[#This Row],[Profit]]-Product[[#This Row],[Discount]]</f>
        <v>42.546999999999983</v>
      </c>
      <c r="R529" s="12" t="str" cm="1">
        <f t="array" ref="R529">_xlfn.IFS(Product[[#This Row],[New Sales]]&gt;=2000,"A",Product[[#This Row],[New Sales]]&gt;=1000,"B",Product[[#This Row],[New Sales]]&gt;=500,"C",Product[[#This Row],[New Sales]]&gt;=100,"D",Product[[#This Row],[New Sales]]&lt;100,"E")</f>
        <v>D</v>
      </c>
      <c r="S529" s="12"/>
    </row>
    <row r="530" spans="1:19">
      <c r="A530" s="12">
        <v>528</v>
      </c>
      <c r="B530" s="12" t="s">
        <v>84</v>
      </c>
      <c r="C530" s="12" t="s">
        <v>111</v>
      </c>
      <c r="D530" s="12" t="s">
        <v>721</v>
      </c>
      <c r="E530" s="12" t="s">
        <v>86</v>
      </c>
      <c r="F530" s="12" t="s">
        <v>71</v>
      </c>
      <c r="G530" s="12" t="s">
        <v>72</v>
      </c>
      <c r="H530" s="12" t="str">
        <f>VLOOKUP(Product[[#This Row],[Category]],Code!$C$2:$D$5,2,0)</f>
        <v>F-101</v>
      </c>
      <c r="I530" s="12" t="s">
        <v>91</v>
      </c>
      <c r="J530" s="12" t="s">
        <v>495</v>
      </c>
      <c r="K530" s="12">
        <v>45.695999999999998</v>
      </c>
      <c r="L530" s="12">
        <f>$K$1*Product[[#This Row],[Quantity]]</f>
        <v>450</v>
      </c>
      <c r="M530" s="12">
        <f>Product[[#This Row],[Sales]]/Product[[#This Row],[Quantity]]</f>
        <v>15.231999999999999</v>
      </c>
      <c r="N530" s="12">
        <v>3</v>
      </c>
      <c r="O530" s="12">
        <v>0.2</v>
      </c>
      <c r="P530" s="13">
        <v>5.1407999999999916</v>
      </c>
      <c r="Q530" s="13">
        <f>Product[[#This Row],[Profit]]-Product[[#This Row],[Discount]]</f>
        <v>4.9407999999999914</v>
      </c>
      <c r="R530" s="12" t="str" cm="1">
        <f t="array" ref="R530">_xlfn.IFS(Product[[#This Row],[New Sales]]&gt;=2000,"A",Product[[#This Row],[New Sales]]&gt;=1000,"B",Product[[#This Row],[New Sales]]&gt;=500,"C",Product[[#This Row],[New Sales]]&gt;=100,"D",Product[[#This Row],[New Sales]]&lt;100,"E")</f>
        <v>D</v>
      </c>
      <c r="S530" s="12"/>
    </row>
    <row r="531" spans="1:19">
      <c r="A531" s="12">
        <v>529</v>
      </c>
      <c r="B531" s="12" t="s">
        <v>84</v>
      </c>
      <c r="C531" s="12" t="s">
        <v>68</v>
      </c>
      <c r="D531" s="12" t="s">
        <v>131</v>
      </c>
      <c r="E531" s="12" t="s">
        <v>132</v>
      </c>
      <c r="F531" s="12" t="s">
        <v>133</v>
      </c>
      <c r="G531" s="12" t="s">
        <v>81</v>
      </c>
      <c r="H531" s="12" t="str">
        <f>VLOOKUP(Product[[#This Row],[Category]],Code!$C$2:$D$5,2,0)</f>
        <v>O-102</v>
      </c>
      <c r="I531" s="12" t="s">
        <v>89</v>
      </c>
      <c r="J531" s="12" t="s">
        <v>723</v>
      </c>
      <c r="K531" s="12">
        <v>36.336000000000006</v>
      </c>
      <c r="L531" s="12">
        <f>$K$1*Product[[#This Row],[Quantity]]</f>
        <v>450</v>
      </c>
      <c r="M531" s="12">
        <f>Product[[#This Row],[Sales]]/Product[[#This Row],[Quantity]]</f>
        <v>12.112000000000002</v>
      </c>
      <c r="N531" s="12">
        <v>3</v>
      </c>
      <c r="O531" s="12">
        <v>0.2</v>
      </c>
      <c r="P531" s="13">
        <v>-7.2672000000000043</v>
      </c>
      <c r="Q531" s="13">
        <f>Product[[#This Row],[Profit]]-Product[[#This Row],[Discount]]</f>
        <v>-7.4672000000000045</v>
      </c>
      <c r="R531" s="12" t="str" cm="1">
        <f t="array" ref="R531">_xlfn.IFS(Product[[#This Row],[New Sales]]&gt;=2000,"A",Product[[#This Row],[New Sales]]&gt;=1000,"B",Product[[#This Row],[New Sales]]&gt;=500,"C",Product[[#This Row],[New Sales]]&gt;=100,"D",Product[[#This Row],[New Sales]]&lt;100,"E")</f>
        <v>D</v>
      </c>
      <c r="S531" s="12"/>
    </row>
    <row r="532" spans="1:19">
      <c r="A532" s="12">
        <v>530</v>
      </c>
      <c r="B532" s="12" t="s">
        <v>84</v>
      </c>
      <c r="C532" s="12" t="s">
        <v>68</v>
      </c>
      <c r="D532" s="12" t="s">
        <v>131</v>
      </c>
      <c r="E532" s="12" t="s">
        <v>132</v>
      </c>
      <c r="F532" s="12" t="s">
        <v>133</v>
      </c>
      <c r="G532" s="12" t="s">
        <v>81</v>
      </c>
      <c r="H532" s="12" t="str">
        <f>VLOOKUP(Product[[#This Row],[Category]],Code!$C$2:$D$5,2,0)</f>
        <v>O-102</v>
      </c>
      <c r="I532" s="12" t="s">
        <v>297</v>
      </c>
      <c r="J532" s="12" t="s">
        <v>724</v>
      </c>
      <c r="K532" s="12">
        <v>666.24800000000005</v>
      </c>
      <c r="L532" s="12">
        <f>$K$1*Product[[#This Row],[Quantity]]</f>
        <v>150</v>
      </c>
      <c r="M532" s="12">
        <f>Product[[#This Row],[Sales]]/Product[[#This Row],[Quantity]]</f>
        <v>666.24800000000005</v>
      </c>
      <c r="N532" s="12">
        <v>1</v>
      </c>
      <c r="O532" s="12">
        <v>0.2</v>
      </c>
      <c r="P532" s="13">
        <v>-149.9058</v>
      </c>
      <c r="Q532" s="13">
        <f>Product[[#This Row],[Profit]]-Product[[#This Row],[Discount]]</f>
        <v>-150.10579999999999</v>
      </c>
      <c r="R532" s="12" t="str" cm="1">
        <f t="array" ref="R532">_xlfn.IFS(Product[[#This Row],[New Sales]]&gt;=2000,"A",Product[[#This Row],[New Sales]]&gt;=1000,"B",Product[[#This Row],[New Sales]]&gt;=500,"C",Product[[#This Row],[New Sales]]&gt;=100,"D",Product[[#This Row],[New Sales]]&lt;100,"E")</f>
        <v>D</v>
      </c>
      <c r="S532" s="12"/>
    </row>
    <row r="533" spans="1:19">
      <c r="A533" s="12">
        <v>531</v>
      </c>
      <c r="B533" s="12" t="s">
        <v>84</v>
      </c>
      <c r="C533" s="12" t="s">
        <v>68</v>
      </c>
      <c r="D533" s="12" t="s">
        <v>131</v>
      </c>
      <c r="E533" s="12" t="s">
        <v>132</v>
      </c>
      <c r="F533" s="12" t="s">
        <v>133</v>
      </c>
      <c r="G533" s="12" t="s">
        <v>81</v>
      </c>
      <c r="H533" s="12" t="str">
        <f>VLOOKUP(Product[[#This Row],[Category]],Code!$C$2:$D$5,2,0)</f>
        <v>O-102</v>
      </c>
      <c r="I533" s="12" t="s">
        <v>142</v>
      </c>
      <c r="J533" s="12" t="s">
        <v>725</v>
      </c>
      <c r="K533" s="12">
        <v>52.512</v>
      </c>
      <c r="L533" s="12">
        <f>$K$1*Product[[#This Row],[Quantity]]</f>
        <v>900</v>
      </c>
      <c r="M533" s="12">
        <f>Product[[#This Row],[Sales]]/Product[[#This Row],[Quantity]]</f>
        <v>8.7520000000000007</v>
      </c>
      <c r="N533" s="12">
        <v>6</v>
      </c>
      <c r="O533" s="12">
        <v>0.2</v>
      </c>
      <c r="P533" s="13">
        <v>19.692</v>
      </c>
      <c r="Q533" s="13">
        <f>Product[[#This Row],[Profit]]-Product[[#This Row],[Discount]]</f>
        <v>19.492000000000001</v>
      </c>
      <c r="R533" s="12" t="str" cm="1">
        <f t="array" ref="R533">_xlfn.IFS(Product[[#This Row],[New Sales]]&gt;=2000,"A",Product[[#This Row],[New Sales]]&gt;=1000,"B",Product[[#This Row],[New Sales]]&gt;=500,"C",Product[[#This Row],[New Sales]]&gt;=100,"D",Product[[#This Row],[New Sales]]&lt;100,"E")</f>
        <v>C</v>
      </c>
      <c r="S533" s="12"/>
    </row>
    <row r="534" spans="1:19">
      <c r="A534" s="12">
        <v>532</v>
      </c>
      <c r="B534" s="12" t="s">
        <v>67</v>
      </c>
      <c r="C534" s="12" t="s">
        <v>77</v>
      </c>
      <c r="D534" s="12" t="s">
        <v>78</v>
      </c>
      <c r="E534" s="12" t="s">
        <v>79</v>
      </c>
      <c r="F534" s="12" t="s">
        <v>80</v>
      </c>
      <c r="G534" s="12" t="s">
        <v>72</v>
      </c>
      <c r="H534" s="12" t="str">
        <f>VLOOKUP(Product[[#This Row],[Category]],Code!$C$2:$D$5,2,0)</f>
        <v>F-101</v>
      </c>
      <c r="I534" s="12" t="s">
        <v>75</v>
      </c>
      <c r="J534" s="12" t="s">
        <v>726</v>
      </c>
      <c r="K534" s="12">
        <v>190.72000000000003</v>
      </c>
      <c r="L534" s="12">
        <f>$K$1*Product[[#This Row],[Quantity]]</f>
        <v>150</v>
      </c>
      <c r="M534" s="12">
        <f>Product[[#This Row],[Sales]]/Product[[#This Row],[Quantity]]</f>
        <v>190.72000000000003</v>
      </c>
      <c r="N534" s="12">
        <v>1</v>
      </c>
      <c r="O534" s="12">
        <v>0.2</v>
      </c>
      <c r="P534" s="13">
        <v>11.919999999999987</v>
      </c>
      <c r="Q534" s="13">
        <f>Product[[#This Row],[Profit]]-Product[[#This Row],[Discount]]</f>
        <v>11.719999999999988</v>
      </c>
      <c r="R534" s="12" t="str" cm="1">
        <f t="array" ref="R534">_xlfn.IFS(Product[[#This Row],[New Sales]]&gt;=2000,"A",Product[[#This Row],[New Sales]]&gt;=1000,"B",Product[[#This Row],[New Sales]]&gt;=500,"C",Product[[#This Row],[New Sales]]&gt;=100,"D",Product[[#This Row],[New Sales]]&lt;100,"E")</f>
        <v>D</v>
      </c>
      <c r="S534" s="12"/>
    </row>
    <row r="535" spans="1:19">
      <c r="A535" s="12">
        <v>533</v>
      </c>
      <c r="B535" s="12" t="s">
        <v>84</v>
      </c>
      <c r="C535" s="12" t="s">
        <v>68</v>
      </c>
      <c r="D535" s="12" t="s">
        <v>78</v>
      </c>
      <c r="E535" s="12" t="s">
        <v>79</v>
      </c>
      <c r="F535" s="12" t="s">
        <v>80</v>
      </c>
      <c r="G535" s="12" t="s">
        <v>72</v>
      </c>
      <c r="H535" s="12" t="str">
        <f>VLOOKUP(Product[[#This Row],[Category]],Code!$C$2:$D$5,2,0)</f>
        <v>F-101</v>
      </c>
      <c r="I535" s="12" t="s">
        <v>91</v>
      </c>
      <c r="J535" s="12" t="s">
        <v>727</v>
      </c>
      <c r="K535" s="12">
        <v>47.94</v>
      </c>
      <c r="L535" s="12">
        <f>$K$1*Product[[#This Row],[Quantity]]</f>
        <v>450</v>
      </c>
      <c r="M535" s="12">
        <f>Product[[#This Row],[Sales]]/Product[[#This Row],[Quantity]]</f>
        <v>15.979999999999999</v>
      </c>
      <c r="N535" s="12">
        <v>3</v>
      </c>
      <c r="O535" s="12">
        <v>0</v>
      </c>
      <c r="P535" s="13">
        <v>2.3969999999999985</v>
      </c>
      <c r="Q535" s="13">
        <f>Product[[#This Row],[Profit]]-Product[[#This Row],[Discount]]</f>
        <v>2.3969999999999985</v>
      </c>
      <c r="R535" s="12" t="str" cm="1">
        <f t="array" ref="R535">_xlfn.IFS(Product[[#This Row],[New Sales]]&gt;=2000,"A",Product[[#This Row],[New Sales]]&gt;=1000,"B",Product[[#This Row],[New Sales]]&gt;=500,"C",Product[[#This Row],[New Sales]]&gt;=100,"D",Product[[#This Row],[New Sales]]&lt;100,"E")</f>
        <v>D</v>
      </c>
      <c r="S535" s="12"/>
    </row>
    <row r="536" spans="1:19">
      <c r="A536" s="12">
        <v>534</v>
      </c>
      <c r="B536" s="12" t="s">
        <v>67</v>
      </c>
      <c r="C536" s="12" t="s">
        <v>68</v>
      </c>
      <c r="D536" s="12" t="s">
        <v>728</v>
      </c>
      <c r="E536" s="12" t="s">
        <v>218</v>
      </c>
      <c r="F536" s="12" t="s">
        <v>71</v>
      </c>
      <c r="G536" s="12" t="s">
        <v>95</v>
      </c>
      <c r="H536" s="12" t="str">
        <f>VLOOKUP(Product[[#This Row],[Category]],Code!$C$2:$D$5,2,0)</f>
        <v>T-103</v>
      </c>
      <c r="I536" s="12" t="s">
        <v>96</v>
      </c>
      <c r="J536" s="12" t="s">
        <v>729</v>
      </c>
      <c r="K536" s="12">
        <v>979.95</v>
      </c>
      <c r="L536" s="12">
        <f>$K$1*Product[[#This Row],[Quantity]]</f>
        <v>750</v>
      </c>
      <c r="M536" s="12">
        <f>Product[[#This Row],[Sales]]/Product[[#This Row],[Quantity]]</f>
        <v>195.99</v>
      </c>
      <c r="N536" s="12">
        <v>5</v>
      </c>
      <c r="O536" s="12">
        <v>0</v>
      </c>
      <c r="P536" s="13">
        <v>274.38600000000008</v>
      </c>
      <c r="Q536" s="13">
        <f>Product[[#This Row],[Profit]]-Product[[#This Row],[Discount]]</f>
        <v>274.38600000000008</v>
      </c>
      <c r="R536" s="12" t="str" cm="1">
        <f t="array" ref="R536">_xlfn.IFS(Product[[#This Row],[New Sales]]&gt;=2000,"A",Product[[#This Row],[New Sales]]&gt;=1000,"B",Product[[#This Row],[New Sales]]&gt;=500,"C",Product[[#This Row],[New Sales]]&gt;=100,"D",Product[[#This Row],[New Sales]]&lt;100,"E")</f>
        <v>C</v>
      </c>
      <c r="S536" s="12"/>
    </row>
    <row r="537" spans="1:19">
      <c r="A537" s="12">
        <v>535</v>
      </c>
      <c r="B537" s="12" t="s">
        <v>67</v>
      </c>
      <c r="C537" s="12" t="s">
        <v>68</v>
      </c>
      <c r="D537" s="12" t="s">
        <v>728</v>
      </c>
      <c r="E537" s="12" t="s">
        <v>218</v>
      </c>
      <c r="F537" s="12" t="s">
        <v>71</v>
      </c>
      <c r="G537" s="12" t="s">
        <v>81</v>
      </c>
      <c r="H537" s="12" t="str">
        <f>VLOOKUP(Product[[#This Row],[Category]],Code!$C$2:$D$5,2,0)</f>
        <v>O-102</v>
      </c>
      <c r="I537" s="12" t="s">
        <v>98</v>
      </c>
      <c r="J537" s="12" t="s">
        <v>451</v>
      </c>
      <c r="K537" s="12">
        <v>22.75</v>
      </c>
      <c r="L537" s="12">
        <f>$K$1*Product[[#This Row],[Quantity]]</f>
        <v>750</v>
      </c>
      <c r="M537" s="12">
        <f>Product[[#This Row],[Sales]]/Product[[#This Row],[Quantity]]</f>
        <v>4.55</v>
      </c>
      <c r="N537" s="12">
        <v>5</v>
      </c>
      <c r="O537" s="12">
        <v>0</v>
      </c>
      <c r="P537" s="13">
        <v>11.375</v>
      </c>
      <c r="Q537" s="13">
        <f>Product[[#This Row],[Profit]]-Product[[#This Row],[Discount]]</f>
        <v>11.375</v>
      </c>
      <c r="R537" s="12" t="str" cm="1">
        <f t="array" ref="R537">_xlfn.IFS(Product[[#This Row],[New Sales]]&gt;=2000,"A",Product[[#This Row],[New Sales]]&gt;=1000,"B",Product[[#This Row],[New Sales]]&gt;=500,"C",Product[[#This Row],[New Sales]]&gt;=100,"D",Product[[#This Row],[New Sales]]&lt;100,"E")</f>
        <v>C</v>
      </c>
      <c r="S537" s="12"/>
    </row>
    <row r="538" spans="1:19">
      <c r="A538" s="12">
        <v>536</v>
      </c>
      <c r="B538" s="12" t="s">
        <v>84</v>
      </c>
      <c r="C538" s="12" t="s">
        <v>68</v>
      </c>
      <c r="D538" s="12" t="s">
        <v>730</v>
      </c>
      <c r="E538" s="12" t="s">
        <v>199</v>
      </c>
      <c r="F538" s="12" t="s">
        <v>80</v>
      </c>
      <c r="G538" s="12" t="s">
        <v>81</v>
      </c>
      <c r="H538" s="12" t="str">
        <f>VLOOKUP(Product[[#This Row],[Category]],Code!$C$2:$D$5,2,0)</f>
        <v>O-102</v>
      </c>
      <c r="I538" s="12" t="s">
        <v>89</v>
      </c>
      <c r="J538" s="12" t="s">
        <v>731</v>
      </c>
      <c r="K538" s="12">
        <v>16.768000000000001</v>
      </c>
      <c r="L538" s="12">
        <f>$K$1*Product[[#This Row],[Quantity]]</f>
        <v>300</v>
      </c>
      <c r="M538" s="12">
        <f>Product[[#This Row],[Sales]]/Product[[#This Row],[Quantity]]</f>
        <v>8.3840000000000003</v>
      </c>
      <c r="N538" s="12">
        <v>2</v>
      </c>
      <c r="O538" s="12">
        <v>0.2</v>
      </c>
      <c r="P538" s="13">
        <v>1.4672000000000001</v>
      </c>
      <c r="Q538" s="13">
        <f>Product[[#This Row],[Profit]]-Product[[#This Row],[Discount]]</f>
        <v>1.2672000000000001</v>
      </c>
      <c r="R538" s="12" t="str" cm="1">
        <f t="array" ref="R538">_xlfn.IFS(Product[[#This Row],[New Sales]]&gt;=2000,"A",Product[[#This Row],[New Sales]]&gt;=1000,"B",Product[[#This Row],[New Sales]]&gt;=500,"C",Product[[#This Row],[New Sales]]&gt;=100,"D",Product[[#This Row],[New Sales]]&lt;100,"E")</f>
        <v>D</v>
      </c>
      <c r="S538" s="12"/>
    </row>
    <row r="539" spans="1:19">
      <c r="A539" s="12">
        <v>537</v>
      </c>
      <c r="B539" s="12" t="s">
        <v>67</v>
      </c>
      <c r="C539" s="12" t="s">
        <v>68</v>
      </c>
      <c r="D539" s="12" t="s">
        <v>196</v>
      </c>
      <c r="E539" s="12" t="s">
        <v>158</v>
      </c>
      <c r="F539" s="12" t="s">
        <v>114</v>
      </c>
      <c r="G539" s="12" t="s">
        <v>81</v>
      </c>
      <c r="H539" s="12" t="str">
        <f>VLOOKUP(Product[[#This Row],[Category]],Code!$C$2:$D$5,2,0)</f>
        <v>O-102</v>
      </c>
      <c r="I539" s="12" t="s">
        <v>98</v>
      </c>
      <c r="J539" s="12" t="s">
        <v>732</v>
      </c>
      <c r="K539" s="12">
        <v>42.615999999999993</v>
      </c>
      <c r="L539" s="12">
        <f>$K$1*Product[[#This Row],[Quantity]]</f>
        <v>1050</v>
      </c>
      <c r="M539" s="12">
        <f>Product[[#This Row],[Sales]]/Product[[#This Row],[Quantity]]</f>
        <v>6.0879999999999992</v>
      </c>
      <c r="N539" s="12">
        <v>7</v>
      </c>
      <c r="O539" s="12">
        <v>0.8</v>
      </c>
      <c r="P539" s="13">
        <v>-68.185600000000022</v>
      </c>
      <c r="Q539" s="13">
        <f>Product[[#This Row],[Profit]]-Product[[#This Row],[Discount]]</f>
        <v>-68.985600000000019</v>
      </c>
      <c r="R539" s="12" t="str" cm="1">
        <f t="array" ref="R539">_xlfn.IFS(Product[[#This Row],[New Sales]]&gt;=2000,"A",Product[[#This Row],[New Sales]]&gt;=1000,"B",Product[[#This Row],[New Sales]]&gt;=500,"C",Product[[#This Row],[New Sales]]&gt;=100,"D",Product[[#This Row],[New Sales]]&lt;100,"E")</f>
        <v>B</v>
      </c>
      <c r="S539" s="12"/>
    </row>
    <row r="540" spans="1:19">
      <c r="A540" s="12">
        <v>538</v>
      </c>
      <c r="B540" s="12" t="s">
        <v>84</v>
      </c>
      <c r="C540" s="12" t="s">
        <v>111</v>
      </c>
      <c r="D540" s="12" t="s">
        <v>180</v>
      </c>
      <c r="E540" s="12" t="s">
        <v>181</v>
      </c>
      <c r="F540" s="12" t="s">
        <v>133</v>
      </c>
      <c r="G540" s="12" t="s">
        <v>81</v>
      </c>
      <c r="H540" s="12" t="str">
        <f>VLOOKUP(Product[[#This Row],[Category]],Code!$C$2:$D$5,2,0)</f>
        <v>O-102</v>
      </c>
      <c r="I540" s="12" t="s">
        <v>98</v>
      </c>
      <c r="J540" s="12" t="s">
        <v>733</v>
      </c>
      <c r="K540" s="12">
        <v>10.752000000000001</v>
      </c>
      <c r="L540" s="12">
        <f>$K$1*Product[[#This Row],[Quantity]]</f>
        <v>600</v>
      </c>
      <c r="M540" s="12">
        <f>Product[[#This Row],[Sales]]/Product[[#This Row],[Quantity]]</f>
        <v>2.6880000000000002</v>
      </c>
      <c r="N540" s="12">
        <v>4</v>
      </c>
      <c r="O540" s="12">
        <v>0.2</v>
      </c>
      <c r="P540" s="13">
        <v>3.359999999999999</v>
      </c>
      <c r="Q540" s="13">
        <f>Product[[#This Row],[Profit]]-Product[[#This Row],[Discount]]</f>
        <v>3.1599999999999988</v>
      </c>
      <c r="R540" s="12" t="str" cm="1">
        <f t="array" ref="R540">_xlfn.IFS(Product[[#This Row],[New Sales]]&gt;=2000,"A",Product[[#This Row],[New Sales]]&gt;=1000,"B",Product[[#This Row],[New Sales]]&gt;=500,"C",Product[[#This Row],[New Sales]]&gt;=100,"D",Product[[#This Row],[New Sales]]&lt;100,"E")</f>
        <v>C</v>
      </c>
      <c r="S540" s="12"/>
    </row>
    <row r="541" spans="1:19">
      <c r="A541" s="12">
        <v>539</v>
      </c>
      <c r="B541" s="12" t="s">
        <v>84</v>
      </c>
      <c r="C541" s="12" t="s">
        <v>68</v>
      </c>
      <c r="D541" s="12" t="s">
        <v>69</v>
      </c>
      <c r="E541" s="12" t="s">
        <v>70</v>
      </c>
      <c r="F541" s="12" t="s">
        <v>71</v>
      </c>
      <c r="G541" s="12" t="s">
        <v>81</v>
      </c>
      <c r="H541" s="12" t="str">
        <f>VLOOKUP(Product[[#This Row],[Category]],Code!$C$2:$D$5,2,0)</f>
        <v>O-102</v>
      </c>
      <c r="I541" s="12" t="s">
        <v>100</v>
      </c>
      <c r="J541" s="12" t="s">
        <v>734</v>
      </c>
      <c r="K541" s="12">
        <v>152.94</v>
      </c>
      <c r="L541" s="12">
        <f>$K$1*Product[[#This Row],[Quantity]]</f>
        <v>450</v>
      </c>
      <c r="M541" s="12">
        <f>Product[[#This Row],[Sales]]/Product[[#This Row],[Quantity]]</f>
        <v>50.98</v>
      </c>
      <c r="N541" s="12">
        <v>3</v>
      </c>
      <c r="O541" s="12">
        <v>0</v>
      </c>
      <c r="P541" s="13">
        <v>41.293800000000005</v>
      </c>
      <c r="Q541" s="13">
        <f>Product[[#This Row],[Profit]]-Product[[#This Row],[Discount]]</f>
        <v>41.293800000000005</v>
      </c>
      <c r="R541" s="12" t="str" cm="1">
        <f t="array" ref="R541">_xlfn.IFS(Product[[#This Row],[New Sales]]&gt;=2000,"A",Product[[#This Row],[New Sales]]&gt;=1000,"B",Product[[#This Row],[New Sales]]&gt;=500,"C",Product[[#This Row],[New Sales]]&gt;=100,"D",Product[[#This Row],[New Sales]]&lt;100,"E")</f>
        <v>D</v>
      </c>
      <c r="S541" s="12"/>
    </row>
    <row r="542" spans="1:19">
      <c r="A542" s="12">
        <v>540</v>
      </c>
      <c r="B542" s="12" t="s">
        <v>84</v>
      </c>
      <c r="C542" s="12" t="s">
        <v>68</v>
      </c>
      <c r="D542" s="12" t="s">
        <v>69</v>
      </c>
      <c r="E542" s="12" t="s">
        <v>70</v>
      </c>
      <c r="F542" s="12" t="s">
        <v>71</v>
      </c>
      <c r="G542" s="12" t="s">
        <v>72</v>
      </c>
      <c r="H542" s="12" t="str">
        <f>VLOOKUP(Product[[#This Row],[Category]],Code!$C$2:$D$5,2,0)</f>
        <v>F-101</v>
      </c>
      <c r="I542" s="12" t="s">
        <v>75</v>
      </c>
      <c r="J542" s="12" t="s">
        <v>735</v>
      </c>
      <c r="K542" s="12">
        <v>283.92</v>
      </c>
      <c r="L542" s="12">
        <f>$K$1*Product[[#This Row],[Quantity]]</f>
        <v>600</v>
      </c>
      <c r="M542" s="12">
        <f>Product[[#This Row],[Sales]]/Product[[#This Row],[Quantity]]</f>
        <v>70.98</v>
      </c>
      <c r="N542" s="12">
        <v>4</v>
      </c>
      <c r="O542" s="12">
        <v>0</v>
      </c>
      <c r="P542" s="13">
        <v>70.980000000000018</v>
      </c>
      <c r="Q542" s="13">
        <f>Product[[#This Row],[Profit]]-Product[[#This Row],[Discount]]</f>
        <v>70.980000000000018</v>
      </c>
      <c r="R542" s="12" t="str" cm="1">
        <f t="array" ref="R542">_xlfn.IFS(Product[[#This Row],[New Sales]]&gt;=2000,"A",Product[[#This Row],[New Sales]]&gt;=1000,"B",Product[[#This Row],[New Sales]]&gt;=500,"C",Product[[#This Row],[New Sales]]&gt;=100,"D",Product[[#This Row],[New Sales]]&lt;100,"E")</f>
        <v>C</v>
      </c>
      <c r="S542" s="12"/>
    </row>
    <row r="543" spans="1:19">
      <c r="A543" s="12">
        <v>541</v>
      </c>
      <c r="B543" s="12" t="s">
        <v>149</v>
      </c>
      <c r="C543" s="12" t="s">
        <v>68</v>
      </c>
      <c r="D543" s="12" t="s">
        <v>736</v>
      </c>
      <c r="E543" s="12" t="s">
        <v>118</v>
      </c>
      <c r="F543" s="12" t="s">
        <v>114</v>
      </c>
      <c r="G543" s="12" t="s">
        <v>95</v>
      </c>
      <c r="H543" s="12" t="str">
        <f>VLOOKUP(Product[[#This Row],[Category]],Code!$C$2:$D$5,2,0)</f>
        <v>T-103</v>
      </c>
      <c r="I543" s="12" t="s">
        <v>137</v>
      </c>
      <c r="J543" s="12" t="s">
        <v>737</v>
      </c>
      <c r="K543" s="12">
        <v>468.90000000000003</v>
      </c>
      <c r="L543" s="12">
        <f>$K$1*Product[[#This Row],[Quantity]]</f>
        <v>900</v>
      </c>
      <c r="M543" s="12">
        <f>Product[[#This Row],[Sales]]/Product[[#This Row],[Quantity]]</f>
        <v>78.150000000000006</v>
      </c>
      <c r="N543" s="12">
        <v>6</v>
      </c>
      <c r="O543" s="12">
        <v>0</v>
      </c>
      <c r="P543" s="13">
        <v>206.31600000000006</v>
      </c>
      <c r="Q543" s="13">
        <f>Product[[#This Row],[Profit]]-Product[[#This Row],[Discount]]</f>
        <v>206.31600000000006</v>
      </c>
      <c r="R543" s="12" t="str" cm="1">
        <f t="array" ref="R543">_xlfn.IFS(Product[[#This Row],[New Sales]]&gt;=2000,"A",Product[[#This Row],[New Sales]]&gt;=1000,"B",Product[[#This Row],[New Sales]]&gt;=500,"C",Product[[#This Row],[New Sales]]&gt;=100,"D",Product[[#This Row],[New Sales]]&lt;100,"E")</f>
        <v>C</v>
      </c>
      <c r="S543" s="12"/>
    </row>
    <row r="544" spans="1:19">
      <c r="A544" s="12">
        <v>542</v>
      </c>
      <c r="B544" s="12" t="s">
        <v>149</v>
      </c>
      <c r="C544" s="12" t="s">
        <v>77</v>
      </c>
      <c r="D544" s="12" t="s">
        <v>555</v>
      </c>
      <c r="E544" s="12" t="s">
        <v>199</v>
      </c>
      <c r="F544" s="12" t="s">
        <v>80</v>
      </c>
      <c r="G544" s="12" t="s">
        <v>95</v>
      </c>
      <c r="H544" s="12" t="str">
        <f>VLOOKUP(Product[[#This Row],[Category]],Code!$C$2:$D$5,2,0)</f>
        <v>T-103</v>
      </c>
      <c r="I544" s="12" t="s">
        <v>96</v>
      </c>
      <c r="J544" s="12" t="s">
        <v>738</v>
      </c>
      <c r="K544" s="12">
        <v>380.86400000000003</v>
      </c>
      <c r="L544" s="12">
        <f>$K$1*Product[[#This Row],[Quantity]]</f>
        <v>1200</v>
      </c>
      <c r="M544" s="12">
        <f>Product[[#This Row],[Sales]]/Product[[#This Row],[Quantity]]</f>
        <v>47.608000000000004</v>
      </c>
      <c r="N544" s="12">
        <v>8</v>
      </c>
      <c r="O544" s="12">
        <v>0.2</v>
      </c>
      <c r="P544" s="13">
        <v>38.086400000000026</v>
      </c>
      <c r="Q544" s="13">
        <f>Product[[#This Row],[Profit]]-Product[[#This Row],[Discount]]</f>
        <v>37.886400000000023</v>
      </c>
      <c r="R544" s="12" t="str" cm="1">
        <f t="array" ref="R544">_xlfn.IFS(Product[[#This Row],[New Sales]]&gt;=2000,"A",Product[[#This Row],[New Sales]]&gt;=1000,"B",Product[[#This Row],[New Sales]]&gt;=500,"C",Product[[#This Row],[New Sales]]&gt;=100,"D",Product[[#This Row],[New Sales]]&lt;100,"E")</f>
        <v>B</v>
      </c>
      <c r="S544" s="12"/>
    </row>
    <row r="545" spans="1:19">
      <c r="A545" s="12">
        <v>543</v>
      </c>
      <c r="B545" s="12" t="s">
        <v>84</v>
      </c>
      <c r="C545" s="12" t="s">
        <v>68</v>
      </c>
      <c r="D545" s="12" t="s">
        <v>202</v>
      </c>
      <c r="E545" s="12" t="s">
        <v>267</v>
      </c>
      <c r="F545" s="12" t="s">
        <v>133</v>
      </c>
      <c r="G545" s="12" t="s">
        <v>81</v>
      </c>
      <c r="H545" s="12" t="str">
        <f>VLOOKUP(Product[[#This Row],[Category]],Code!$C$2:$D$5,2,0)</f>
        <v>O-102</v>
      </c>
      <c r="I545" s="12" t="s">
        <v>89</v>
      </c>
      <c r="J545" s="12" t="s">
        <v>684</v>
      </c>
      <c r="K545" s="12">
        <v>646.77600000000007</v>
      </c>
      <c r="L545" s="12">
        <f>$K$1*Product[[#This Row],[Quantity]]</f>
        <v>1350</v>
      </c>
      <c r="M545" s="12">
        <f>Product[[#This Row],[Sales]]/Product[[#This Row],[Quantity]]</f>
        <v>71.864000000000004</v>
      </c>
      <c r="N545" s="12">
        <v>9</v>
      </c>
      <c r="O545" s="12">
        <v>0.2</v>
      </c>
      <c r="P545" s="13">
        <v>-145.52460000000002</v>
      </c>
      <c r="Q545" s="13">
        <f>Product[[#This Row],[Profit]]-Product[[#This Row],[Discount]]</f>
        <v>-145.72460000000001</v>
      </c>
      <c r="R545" s="12" t="str" cm="1">
        <f t="array" ref="R545">_xlfn.IFS(Product[[#This Row],[New Sales]]&gt;=2000,"A",Product[[#This Row],[New Sales]]&gt;=1000,"B",Product[[#This Row],[New Sales]]&gt;=500,"C",Product[[#This Row],[New Sales]]&gt;=100,"D",Product[[#This Row],[New Sales]]&lt;100,"E")</f>
        <v>B</v>
      </c>
      <c r="S545" s="12"/>
    </row>
    <row r="546" spans="1:19">
      <c r="A546" s="12">
        <v>544</v>
      </c>
      <c r="B546" s="12" t="s">
        <v>84</v>
      </c>
      <c r="C546" s="12" t="s">
        <v>68</v>
      </c>
      <c r="D546" s="12" t="s">
        <v>112</v>
      </c>
      <c r="E546" s="12" t="s">
        <v>113</v>
      </c>
      <c r="F546" s="12" t="s">
        <v>114</v>
      </c>
      <c r="G546" s="12" t="s">
        <v>95</v>
      </c>
      <c r="H546" s="12" t="str">
        <f>VLOOKUP(Product[[#This Row],[Category]],Code!$C$2:$D$5,2,0)</f>
        <v>T-103</v>
      </c>
      <c r="I546" s="12" t="s">
        <v>137</v>
      </c>
      <c r="J546" s="12" t="s">
        <v>739</v>
      </c>
      <c r="K546" s="12">
        <v>58.112000000000002</v>
      </c>
      <c r="L546" s="12">
        <f>$K$1*Product[[#This Row],[Quantity]]</f>
        <v>300</v>
      </c>
      <c r="M546" s="12">
        <f>Product[[#This Row],[Sales]]/Product[[#This Row],[Quantity]]</f>
        <v>29.056000000000001</v>
      </c>
      <c r="N546" s="12">
        <v>2</v>
      </c>
      <c r="O546" s="12">
        <v>0.2</v>
      </c>
      <c r="P546" s="13">
        <v>7.263999999999994</v>
      </c>
      <c r="Q546" s="13">
        <f>Product[[#This Row],[Profit]]-Product[[#This Row],[Discount]]</f>
        <v>7.0639999999999938</v>
      </c>
      <c r="R546" s="12" t="str" cm="1">
        <f t="array" ref="R546">_xlfn.IFS(Product[[#This Row],[New Sales]]&gt;=2000,"A",Product[[#This Row],[New Sales]]&gt;=1000,"B",Product[[#This Row],[New Sales]]&gt;=500,"C",Product[[#This Row],[New Sales]]&gt;=100,"D",Product[[#This Row],[New Sales]]&lt;100,"E")</f>
        <v>D</v>
      </c>
      <c r="S546" s="12"/>
    </row>
    <row r="547" spans="1:19">
      <c r="A547" s="12">
        <v>545</v>
      </c>
      <c r="B547" s="12" t="s">
        <v>84</v>
      </c>
      <c r="C547" s="12" t="s">
        <v>68</v>
      </c>
      <c r="D547" s="12" t="s">
        <v>112</v>
      </c>
      <c r="E547" s="12" t="s">
        <v>113</v>
      </c>
      <c r="F547" s="12" t="s">
        <v>114</v>
      </c>
      <c r="G547" s="12" t="s">
        <v>95</v>
      </c>
      <c r="H547" s="12" t="str">
        <f>VLOOKUP(Product[[#This Row],[Category]],Code!$C$2:$D$5,2,0)</f>
        <v>T-103</v>
      </c>
      <c r="I547" s="12" t="s">
        <v>96</v>
      </c>
      <c r="J547" s="12" t="s">
        <v>740</v>
      </c>
      <c r="K547" s="12">
        <v>100.792</v>
      </c>
      <c r="L547" s="12">
        <f>$K$1*Product[[#This Row],[Quantity]]</f>
        <v>150</v>
      </c>
      <c r="M547" s="12">
        <f>Product[[#This Row],[Sales]]/Product[[#This Row],[Quantity]]</f>
        <v>100.792</v>
      </c>
      <c r="N547" s="12">
        <v>1</v>
      </c>
      <c r="O547" s="12">
        <v>0.2</v>
      </c>
      <c r="P547" s="13">
        <v>6.2995000000000019</v>
      </c>
      <c r="Q547" s="13">
        <f>Product[[#This Row],[Profit]]-Product[[#This Row],[Discount]]</f>
        <v>6.0995000000000017</v>
      </c>
      <c r="R547" s="12" t="str" cm="1">
        <f t="array" ref="R547">_xlfn.IFS(Product[[#This Row],[New Sales]]&gt;=2000,"A",Product[[#This Row],[New Sales]]&gt;=1000,"B",Product[[#This Row],[New Sales]]&gt;=500,"C",Product[[#This Row],[New Sales]]&gt;=100,"D",Product[[#This Row],[New Sales]]&lt;100,"E")</f>
        <v>D</v>
      </c>
      <c r="S547" s="12"/>
    </row>
    <row r="548" spans="1:19">
      <c r="A548" s="12">
        <v>546</v>
      </c>
      <c r="B548" s="12" t="s">
        <v>84</v>
      </c>
      <c r="C548" s="12" t="s">
        <v>68</v>
      </c>
      <c r="D548" s="12" t="s">
        <v>112</v>
      </c>
      <c r="E548" s="12" t="s">
        <v>113</v>
      </c>
      <c r="F548" s="12" t="s">
        <v>114</v>
      </c>
      <c r="G548" s="12" t="s">
        <v>72</v>
      </c>
      <c r="H548" s="12" t="str">
        <f>VLOOKUP(Product[[#This Row],[Category]],Code!$C$2:$D$5,2,0)</f>
        <v>F-101</v>
      </c>
      <c r="I548" s="12" t="s">
        <v>91</v>
      </c>
      <c r="J548" s="12" t="s">
        <v>741</v>
      </c>
      <c r="K548" s="12">
        <v>66.112000000000009</v>
      </c>
      <c r="L548" s="12">
        <f>$K$1*Product[[#This Row],[Quantity]]</f>
        <v>600</v>
      </c>
      <c r="M548" s="12">
        <f>Product[[#This Row],[Sales]]/Product[[#This Row],[Quantity]]</f>
        <v>16.528000000000002</v>
      </c>
      <c r="N548" s="12">
        <v>4</v>
      </c>
      <c r="O548" s="12">
        <v>0.6</v>
      </c>
      <c r="P548" s="13">
        <v>-84.292799999999986</v>
      </c>
      <c r="Q548" s="13">
        <f>Product[[#This Row],[Profit]]-Product[[#This Row],[Discount]]</f>
        <v>-84.89279999999998</v>
      </c>
      <c r="R548" s="12" t="str" cm="1">
        <f t="array" ref="R548">_xlfn.IFS(Product[[#This Row],[New Sales]]&gt;=2000,"A",Product[[#This Row],[New Sales]]&gt;=1000,"B",Product[[#This Row],[New Sales]]&gt;=500,"C",Product[[#This Row],[New Sales]]&gt;=100,"D",Product[[#This Row],[New Sales]]&lt;100,"E")</f>
        <v>C</v>
      </c>
      <c r="S548" s="12"/>
    </row>
    <row r="549" spans="1:19">
      <c r="A549" s="12">
        <v>547</v>
      </c>
      <c r="B549" s="12" t="s">
        <v>149</v>
      </c>
      <c r="C549" s="12" t="s">
        <v>111</v>
      </c>
      <c r="D549" s="12" t="s">
        <v>180</v>
      </c>
      <c r="E549" s="12" t="s">
        <v>181</v>
      </c>
      <c r="F549" s="12" t="s">
        <v>133</v>
      </c>
      <c r="G549" s="12" t="s">
        <v>81</v>
      </c>
      <c r="H549" s="12" t="str">
        <f>VLOOKUP(Product[[#This Row],[Category]],Code!$C$2:$D$5,2,0)</f>
        <v>O-102</v>
      </c>
      <c r="I549" s="12" t="s">
        <v>98</v>
      </c>
      <c r="J549" s="12" t="s">
        <v>742</v>
      </c>
      <c r="K549" s="12">
        <v>41.28</v>
      </c>
      <c r="L549" s="12">
        <f>$K$1*Product[[#This Row],[Quantity]]</f>
        <v>900</v>
      </c>
      <c r="M549" s="12">
        <f>Product[[#This Row],[Sales]]/Product[[#This Row],[Quantity]]</f>
        <v>6.88</v>
      </c>
      <c r="N549" s="12">
        <v>6</v>
      </c>
      <c r="O549" s="12">
        <v>0.2</v>
      </c>
      <c r="P549" s="13">
        <v>13.931999999999999</v>
      </c>
      <c r="Q549" s="13">
        <f>Product[[#This Row],[Profit]]-Product[[#This Row],[Discount]]</f>
        <v>13.731999999999999</v>
      </c>
      <c r="R549" s="12" t="str" cm="1">
        <f t="array" ref="R549">_xlfn.IFS(Product[[#This Row],[New Sales]]&gt;=2000,"A",Product[[#This Row],[New Sales]]&gt;=1000,"B",Product[[#This Row],[New Sales]]&gt;=500,"C",Product[[#This Row],[New Sales]]&gt;=100,"D",Product[[#This Row],[New Sales]]&lt;100,"E")</f>
        <v>C</v>
      </c>
      <c r="S549" s="12"/>
    </row>
    <row r="550" spans="1:19">
      <c r="A550" s="12">
        <v>548</v>
      </c>
      <c r="B550" s="12" t="s">
        <v>149</v>
      </c>
      <c r="C550" s="12" t="s">
        <v>111</v>
      </c>
      <c r="D550" s="12" t="s">
        <v>180</v>
      </c>
      <c r="E550" s="12" t="s">
        <v>181</v>
      </c>
      <c r="F550" s="12" t="s">
        <v>133</v>
      </c>
      <c r="G550" s="12" t="s">
        <v>81</v>
      </c>
      <c r="H550" s="12" t="str">
        <f>VLOOKUP(Product[[#This Row],[Category]],Code!$C$2:$D$5,2,0)</f>
        <v>O-102</v>
      </c>
      <c r="I550" s="12" t="s">
        <v>106</v>
      </c>
      <c r="J550" s="12" t="s">
        <v>743</v>
      </c>
      <c r="K550" s="12">
        <v>13.36</v>
      </c>
      <c r="L550" s="12">
        <f>$K$1*Product[[#This Row],[Quantity]]</f>
        <v>300</v>
      </c>
      <c r="M550" s="12">
        <f>Product[[#This Row],[Sales]]/Product[[#This Row],[Quantity]]</f>
        <v>6.68</v>
      </c>
      <c r="N550" s="12">
        <v>2</v>
      </c>
      <c r="O550" s="12">
        <v>0</v>
      </c>
      <c r="P550" s="13">
        <v>6.4127999999999998</v>
      </c>
      <c r="Q550" s="13">
        <f>Product[[#This Row],[Profit]]-Product[[#This Row],[Discount]]</f>
        <v>6.4127999999999998</v>
      </c>
      <c r="R550" s="12" t="str" cm="1">
        <f t="array" ref="R550">_xlfn.IFS(Product[[#This Row],[New Sales]]&gt;=2000,"A",Product[[#This Row],[New Sales]]&gt;=1000,"B",Product[[#This Row],[New Sales]]&gt;=500,"C",Product[[#This Row],[New Sales]]&gt;=100,"D",Product[[#This Row],[New Sales]]&lt;100,"E")</f>
        <v>D</v>
      </c>
      <c r="S550" s="12"/>
    </row>
    <row r="551" spans="1:19">
      <c r="A551" s="12">
        <v>549</v>
      </c>
      <c r="B551" s="12" t="s">
        <v>67</v>
      </c>
      <c r="C551" s="12" t="s">
        <v>77</v>
      </c>
      <c r="D551" s="12" t="s">
        <v>196</v>
      </c>
      <c r="E551" s="12" t="s">
        <v>158</v>
      </c>
      <c r="F551" s="12" t="s">
        <v>114</v>
      </c>
      <c r="G551" s="12" t="s">
        <v>81</v>
      </c>
      <c r="H551" s="12" t="str">
        <f>VLOOKUP(Product[[#This Row],[Category]],Code!$C$2:$D$5,2,0)</f>
        <v>O-102</v>
      </c>
      <c r="I551" s="12" t="s">
        <v>89</v>
      </c>
      <c r="J551" s="12" t="s">
        <v>186</v>
      </c>
      <c r="K551" s="12">
        <v>250.27199999999999</v>
      </c>
      <c r="L551" s="12">
        <f>$K$1*Product[[#This Row],[Quantity]]</f>
        <v>1350</v>
      </c>
      <c r="M551" s="12">
        <f>Product[[#This Row],[Sales]]/Product[[#This Row],[Quantity]]</f>
        <v>27.808</v>
      </c>
      <c r="N551" s="12">
        <v>9</v>
      </c>
      <c r="O551" s="12">
        <v>0.2</v>
      </c>
      <c r="P551" s="13">
        <v>15.641999999999982</v>
      </c>
      <c r="Q551" s="13">
        <f>Product[[#This Row],[Profit]]-Product[[#This Row],[Discount]]</f>
        <v>15.441999999999982</v>
      </c>
      <c r="R551" s="12" t="str" cm="1">
        <f t="array" ref="R551">_xlfn.IFS(Product[[#This Row],[New Sales]]&gt;=2000,"A",Product[[#This Row],[New Sales]]&gt;=1000,"B",Product[[#This Row],[New Sales]]&gt;=500,"C",Product[[#This Row],[New Sales]]&gt;=100,"D",Product[[#This Row],[New Sales]]&lt;100,"E")</f>
        <v>B</v>
      </c>
      <c r="S551" s="12"/>
    </row>
    <row r="552" spans="1:19">
      <c r="A552" s="12">
        <v>550</v>
      </c>
      <c r="B552" s="12" t="s">
        <v>67</v>
      </c>
      <c r="C552" s="12" t="s">
        <v>77</v>
      </c>
      <c r="D552" s="12" t="s">
        <v>196</v>
      </c>
      <c r="E552" s="12" t="s">
        <v>158</v>
      </c>
      <c r="F552" s="12" t="s">
        <v>114</v>
      </c>
      <c r="G552" s="12" t="s">
        <v>81</v>
      </c>
      <c r="H552" s="12" t="str">
        <f>VLOOKUP(Product[[#This Row],[Category]],Code!$C$2:$D$5,2,0)</f>
        <v>O-102</v>
      </c>
      <c r="I552" s="12" t="s">
        <v>98</v>
      </c>
      <c r="J552" s="12" t="s">
        <v>241</v>
      </c>
      <c r="K552" s="12">
        <v>11.363999999999997</v>
      </c>
      <c r="L552" s="12">
        <f>$K$1*Product[[#This Row],[Quantity]]</f>
        <v>450</v>
      </c>
      <c r="M552" s="12">
        <f>Product[[#This Row],[Sales]]/Product[[#This Row],[Quantity]]</f>
        <v>3.7879999999999989</v>
      </c>
      <c r="N552" s="12">
        <v>3</v>
      </c>
      <c r="O552" s="12">
        <v>0.8</v>
      </c>
      <c r="P552" s="13">
        <v>-17.045999999999999</v>
      </c>
      <c r="Q552" s="13">
        <f>Product[[#This Row],[Profit]]-Product[[#This Row],[Discount]]</f>
        <v>-17.846</v>
      </c>
      <c r="R552" s="12" t="str" cm="1">
        <f t="array" ref="R552">_xlfn.IFS(Product[[#This Row],[New Sales]]&gt;=2000,"A",Product[[#This Row],[New Sales]]&gt;=1000,"B",Product[[#This Row],[New Sales]]&gt;=500,"C",Product[[#This Row],[New Sales]]&gt;=100,"D",Product[[#This Row],[New Sales]]&lt;100,"E")</f>
        <v>D</v>
      </c>
      <c r="S552" s="12"/>
    </row>
    <row r="553" spans="1:19">
      <c r="A553" s="12">
        <v>551</v>
      </c>
      <c r="B553" s="12" t="s">
        <v>67</v>
      </c>
      <c r="C553" s="12" t="s">
        <v>77</v>
      </c>
      <c r="D553" s="12" t="s">
        <v>196</v>
      </c>
      <c r="E553" s="12" t="s">
        <v>158</v>
      </c>
      <c r="F553" s="12" t="s">
        <v>114</v>
      </c>
      <c r="G553" s="12" t="s">
        <v>81</v>
      </c>
      <c r="H553" s="12" t="str">
        <f>VLOOKUP(Product[[#This Row],[Category]],Code!$C$2:$D$5,2,0)</f>
        <v>O-102</v>
      </c>
      <c r="I553" s="12" t="s">
        <v>297</v>
      </c>
      <c r="J553" s="12" t="s">
        <v>550</v>
      </c>
      <c r="K553" s="12">
        <v>8.7200000000000006</v>
      </c>
      <c r="L553" s="12">
        <f>$K$1*Product[[#This Row],[Quantity]]</f>
        <v>750</v>
      </c>
      <c r="M553" s="12">
        <f>Product[[#This Row],[Sales]]/Product[[#This Row],[Quantity]]</f>
        <v>1.7440000000000002</v>
      </c>
      <c r="N553" s="12">
        <v>5</v>
      </c>
      <c r="O553" s="12">
        <v>0.2</v>
      </c>
      <c r="P553" s="13">
        <v>-1.7440000000000015</v>
      </c>
      <c r="Q553" s="13">
        <f>Product[[#This Row],[Profit]]-Product[[#This Row],[Discount]]</f>
        <v>-1.9440000000000015</v>
      </c>
      <c r="R553" s="12" t="str" cm="1">
        <f t="array" ref="R553">_xlfn.IFS(Product[[#This Row],[New Sales]]&gt;=2000,"A",Product[[#This Row],[New Sales]]&gt;=1000,"B",Product[[#This Row],[New Sales]]&gt;=500,"C",Product[[#This Row],[New Sales]]&gt;=100,"D",Product[[#This Row],[New Sales]]&lt;100,"E")</f>
        <v>C</v>
      </c>
      <c r="S553" s="12"/>
    </row>
    <row r="554" spans="1:19">
      <c r="A554" s="12">
        <v>552</v>
      </c>
      <c r="B554" s="12" t="s">
        <v>67</v>
      </c>
      <c r="C554" s="12" t="s">
        <v>68</v>
      </c>
      <c r="D554" s="12" t="s">
        <v>123</v>
      </c>
      <c r="E554" s="12" t="s">
        <v>79</v>
      </c>
      <c r="F554" s="12" t="s">
        <v>80</v>
      </c>
      <c r="G554" s="12" t="s">
        <v>72</v>
      </c>
      <c r="H554" s="12" t="str">
        <f>VLOOKUP(Product[[#This Row],[Category]],Code!$C$2:$D$5,2,0)</f>
        <v>F-101</v>
      </c>
      <c r="I554" s="12" t="s">
        <v>75</v>
      </c>
      <c r="J554" s="12" t="s">
        <v>744</v>
      </c>
      <c r="K554" s="12">
        <v>1121.568</v>
      </c>
      <c r="L554" s="12">
        <f>$K$1*Product[[#This Row],[Quantity]]</f>
        <v>300</v>
      </c>
      <c r="M554" s="12">
        <f>Product[[#This Row],[Sales]]/Product[[#This Row],[Quantity]]</f>
        <v>560.78399999999999</v>
      </c>
      <c r="N554" s="12">
        <v>2</v>
      </c>
      <c r="O554" s="12">
        <v>0.2</v>
      </c>
      <c r="P554" s="13">
        <v>0</v>
      </c>
      <c r="Q554" s="13">
        <f>Product[[#This Row],[Profit]]-Product[[#This Row],[Discount]]</f>
        <v>-0.2</v>
      </c>
      <c r="R554" s="12" t="str" cm="1">
        <f t="array" ref="R554">_xlfn.IFS(Product[[#This Row],[New Sales]]&gt;=2000,"A",Product[[#This Row],[New Sales]]&gt;=1000,"B",Product[[#This Row],[New Sales]]&gt;=500,"C",Product[[#This Row],[New Sales]]&gt;=100,"D",Product[[#This Row],[New Sales]]&lt;100,"E")</f>
        <v>D</v>
      </c>
      <c r="S554" s="12"/>
    </row>
    <row r="555" spans="1:19">
      <c r="A555" s="12">
        <v>553</v>
      </c>
      <c r="B555" s="12" t="s">
        <v>149</v>
      </c>
      <c r="C555" s="12" t="s">
        <v>68</v>
      </c>
      <c r="D555" s="12" t="s">
        <v>628</v>
      </c>
      <c r="E555" s="12" t="s">
        <v>86</v>
      </c>
      <c r="F555" s="12" t="s">
        <v>71</v>
      </c>
      <c r="G555" s="12" t="s">
        <v>72</v>
      </c>
      <c r="H555" s="12" t="str">
        <f>VLOOKUP(Product[[#This Row],[Category]],Code!$C$2:$D$5,2,0)</f>
        <v>F-101</v>
      </c>
      <c r="I555" s="12" t="s">
        <v>91</v>
      </c>
      <c r="J555" s="12" t="s">
        <v>745</v>
      </c>
      <c r="K555" s="12">
        <v>34.504000000000005</v>
      </c>
      <c r="L555" s="12">
        <f>$K$1*Product[[#This Row],[Quantity]]</f>
        <v>150</v>
      </c>
      <c r="M555" s="12">
        <f>Product[[#This Row],[Sales]]/Product[[#This Row],[Quantity]]</f>
        <v>34.504000000000005</v>
      </c>
      <c r="N555" s="12">
        <v>1</v>
      </c>
      <c r="O555" s="12">
        <v>0.2</v>
      </c>
      <c r="P555" s="13">
        <v>6.0381999999999998</v>
      </c>
      <c r="Q555" s="13">
        <f>Product[[#This Row],[Profit]]-Product[[#This Row],[Discount]]</f>
        <v>5.8381999999999996</v>
      </c>
      <c r="R555" s="12" t="str" cm="1">
        <f t="array" ref="R555">_xlfn.IFS(Product[[#This Row],[New Sales]]&gt;=2000,"A",Product[[#This Row],[New Sales]]&gt;=1000,"B",Product[[#This Row],[New Sales]]&gt;=500,"C",Product[[#This Row],[New Sales]]&gt;=100,"D",Product[[#This Row],[New Sales]]&lt;100,"E")</f>
        <v>D</v>
      </c>
      <c r="S555" s="12"/>
    </row>
    <row r="556" spans="1:19">
      <c r="A556" s="12">
        <v>554</v>
      </c>
      <c r="B556" s="12" t="s">
        <v>84</v>
      </c>
      <c r="C556" s="12" t="s">
        <v>68</v>
      </c>
      <c r="D556" s="12" t="s">
        <v>147</v>
      </c>
      <c r="E556" s="12" t="s">
        <v>113</v>
      </c>
      <c r="F556" s="12" t="s">
        <v>114</v>
      </c>
      <c r="G556" s="12" t="s">
        <v>81</v>
      </c>
      <c r="H556" s="12" t="str">
        <f>VLOOKUP(Product[[#This Row],[Category]],Code!$C$2:$D$5,2,0)</f>
        <v>O-102</v>
      </c>
      <c r="I556" s="12" t="s">
        <v>182</v>
      </c>
      <c r="J556" s="12" t="s">
        <v>746</v>
      </c>
      <c r="K556" s="12">
        <v>10.824</v>
      </c>
      <c r="L556" s="12">
        <f>$K$1*Product[[#This Row],[Quantity]]</f>
        <v>450</v>
      </c>
      <c r="M556" s="12">
        <f>Product[[#This Row],[Sales]]/Product[[#This Row],[Quantity]]</f>
        <v>3.6080000000000001</v>
      </c>
      <c r="N556" s="12">
        <v>3</v>
      </c>
      <c r="O556" s="12">
        <v>0.2</v>
      </c>
      <c r="P556" s="13">
        <v>2.5707</v>
      </c>
      <c r="Q556" s="13">
        <f>Product[[#This Row],[Profit]]-Product[[#This Row],[Discount]]</f>
        <v>2.3706999999999998</v>
      </c>
      <c r="R556" s="12" t="str" cm="1">
        <f t="array" ref="R556">_xlfn.IFS(Product[[#This Row],[New Sales]]&gt;=2000,"A",Product[[#This Row],[New Sales]]&gt;=1000,"B",Product[[#This Row],[New Sales]]&gt;=500,"C",Product[[#This Row],[New Sales]]&gt;=100,"D",Product[[#This Row],[New Sales]]&lt;100,"E")</f>
        <v>D</v>
      </c>
      <c r="S556" s="12"/>
    </row>
    <row r="557" spans="1:19">
      <c r="A557" s="12">
        <v>555</v>
      </c>
      <c r="B557" s="12" t="s">
        <v>67</v>
      </c>
      <c r="C557" s="12" t="s">
        <v>77</v>
      </c>
      <c r="D557" s="12" t="s">
        <v>747</v>
      </c>
      <c r="E557" s="12" t="s">
        <v>79</v>
      </c>
      <c r="F557" s="12" t="s">
        <v>80</v>
      </c>
      <c r="G557" s="12" t="s">
        <v>81</v>
      </c>
      <c r="H557" s="12" t="str">
        <f>VLOOKUP(Product[[#This Row],[Category]],Code!$C$2:$D$5,2,0)</f>
        <v>O-102</v>
      </c>
      <c r="I557" s="12" t="s">
        <v>89</v>
      </c>
      <c r="J557" s="12" t="s">
        <v>748</v>
      </c>
      <c r="K557" s="12">
        <v>1295.78</v>
      </c>
      <c r="L557" s="12">
        <f>$K$1*Product[[#This Row],[Quantity]]</f>
        <v>300</v>
      </c>
      <c r="M557" s="12">
        <f>Product[[#This Row],[Sales]]/Product[[#This Row],[Quantity]]</f>
        <v>647.89</v>
      </c>
      <c r="N557" s="12">
        <v>2</v>
      </c>
      <c r="O557" s="12">
        <v>0</v>
      </c>
      <c r="P557" s="13">
        <v>310.98720000000003</v>
      </c>
      <c r="Q557" s="13">
        <f>Product[[#This Row],[Profit]]-Product[[#This Row],[Discount]]</f>
        <v>310.98720000000003</v>
      </c>
      <c r="R557" s="12" t="str" cm="1">
        <f t="array" ref="R557">_xlfn.IFS(Product[[#This Row],[New Sales]]&gt;=2000,"A",Product[[#This Row],[New Sales]]&gt;=1000,"B",Product[[#This Row],[New Sales]]&gt;=500,"C",Product[[#This Row],[New Sales]]&gt;=100,"D",Product[[#This Row],[New Sales]]&lt;100,"E")</f>
        <v>D</v>
      </c>
      <c r="S557" s="12"/>
    </row>
    <row r="558" spans="1:19">
      <c r="A558" s="12">
        <v>556</v>
      </c>
      <c r="B558" s="12" t="s">
        <v>67</v>
      </c>
      <c r="C558" s="12" t="s">
        <v>68</v>
      </c>
      <c r="D558" s="12" t="s">
        <v>275</v>
      </c>
      <c r="E558" s="12" t="s">
        <v>105</v>
      </c>
      <c r="F558" s="12" t="s">
        <v>71</v>
      </c>
      <c r="G558" s="12" t="s">
        <v>81</v>
      </c>
      <c r="H558" s="12" t="str">
        <f>VLOOKUP(Product[[#This Row],[Category]],Code!$C$2:$D$5,2,0)</f>
        <v>O-102</v>
      </c>
      <c r="I558" s="12" t="s">
        <v>93</v>
      </c>
      <c r="J558" s="12" t="s">
        <v>749</v>
      </c>
      <c r="K558" s="12">
        <v>19.456000000000003</v>
      </c>
      <c r="L558" s="12">
        <f>$K$1*Product[[#This Row],[Quantity]]</f>
        <v>600</v>
      </c>
      <c r="M558" s="12">
        <f>Product[[#This Row],[Sales]]/Product[[#This Row],[Quantity]]</f>
        <v>4.8640000000000008</v>
      </c>
      <c r="N558" s="12">
        <v>4</v>
      </c>
      <c r="O558" s="12">
        <v>0.2</v>
      </c>
      <c r="P558" s="13">
        <v>3.4047999999999981</v>
      </c>
      <c r="Q558" s="13">
        <f>Product[[#This Row],[Profit]]-Product[[#This Row],[Discount]]</f>
        <v>3.2047999999999979</v>
      </c>
      <c r="R558" s="12" t="str" cm="1">
        <f t="array" ref="R558">_xlfn.IFS(Product[[#This Row],[New Sales]]&gt;=2000,"A",Product[[#This Row],[New Sales]]&gt;=1000,"B",Product[[#This Row],[New Sales]]&gt;=500,"C",Product[[#This Row],[New Sales]]&gt;=100,"D",Product[[#This Row],[New Sales]]&lt;100,"E")</f>
        <v>C</v>
      </c>
      <c r="S558" s="12"/>
    </row>
    <row r="559" spans="1:19">
      <c r="A559" s="12">
        <v>557</v>
      </c>
      <c r="B559" s="12" t="s">
        <v>84</v>
      </c>
      <c r="C559" s="12" t="s">
        <v>68</v>
      </c>
      <c r="D559" s="12" t="s">
        <v>78</v>
      </c>
      <c r="E559" s="12" t="s">
        <v>79</v>
      </c>
      <c r="F559" s="12" t="s">
        <v>80</v>
      </c>
      <c r="G559" s="12" t="s">
        <v>81</v>
      </c>
      <c r="H559" s="12" t="str">
        <f>VLOOKUP(Product[[#This Row],[Category]],Code!$C$2:$D$5,2,0)</f>
        <v>O-102</v>
      </c>
      <c r="I559" s="12" t="s">
        <v>82</v>
      </c>
      <c r="J559" s="12" t="s">
        <v>750</v>
      </c>
      <c r="K559" s="12">
        <v>20.7</v>
      </c>
      <c r="L559" s="12">
        <f>$K$1*Product[[#This Row],[Quantity]]</f>
        <v>300</v>
      </c>
      <c r="M559" s="12">
        <f>Product[[#This Row],[Sales]]/Product[[#This Row],[Quantity]]</f>
        <v>10.35</v>
      </c>
      <c r="N559" s="12">
        <v>2</v>
      </c>
      <c r="O559" s="12">
        <v>0</v>
      </c>
      <c r="P559" s="13">
        <v>9.9359999999999999</v>
      </c>
      <c r="Q559" s="13">
        <f>Product[[#This Row],[Profit]]-Product[[#This Row],[Discount]]</f>
        <v>9.9359999999999999</v>
      </c>
      <c r="R559" s="12" t="str" cm="1">
        <f t="array" ref="R559">_xlfn.IFS(Product[[#This Row],[New Sales]]&gt;=2000,"A",Product[[#This Row],[New Sales]]&gt;=1000,"B",Product[[#This Row],[New Sales]]&gt;=500,"C",Product[[#This Row],[New Sales]]&gt;=100,"D",Product[[#This Row],[New Sales]]&lt;100,"E")</f>
        <v>D</v>
      </c>
      <c r="S559" s="12"/>
    </row>
    <row r="560" spans="1:19">
      <c r="A560" s="12">
        <v>558</v>
      </c>
      <c r="B560" s="12" t="s">
        <v>84</v>
      </c>
      <c r="C560" s="12" t="s">
        <v>68</v>
      </c>
      <c r="D560" s="12" t="s">
        <v>78</v>
      </c>
      <c r="E560" s="12" t="s">
        <v>79</v>
      </c>
      <c r="F560" s="12" t="s">
        <v>80</v>
      </c>
      <c r="G560" s="12" t="s">
        <v>72</v>
      </c>
      <c r="H560" s="12" t="str">
        <f>VLOOKUP(Product[[#This Row],[Category]],Code!$C$2:$D$5,2,0)</f>
        <v>F-101</v>
      </c>
      <c r="I560" s="12" t="s">
        <v>87</v>
      </c>
      <c r="J560" s="12" t="s">
        <v>751</v>
      </c>
      <c r="K560" s="12">
        <v>1335.68</v>
      </c>
      <c r="L560" s="12">
        <f>$K$1*Product[[#This Row],[Quantity]]</f>
        <v>600</v>
      </c>
      <c r="M560" s="12">
        <f>Product[[#This Row],[Sales]]/Product[[#This Row],[Quantity]]</f>
        <v>333.92</v>
      </c>
      <c r="N560" s="12">
        <v>4</v>
      </c>
      <c r="O560" s="12">
        <v>0.2</v>
      </c>
      <c r="P560" s="13">
        <v>-217.04800000000017</v>
      </c>
      <c r="Q560" s="13">
        <f>Product[[#This Row],[Profit]]-Product[[#This Row],[Discount]]</f>
        <v>-217.24800000000016</v>
      </c>
      <c r="R560" s="12" t="str" cm="1">
        <f t="array" ref="R560">_xlfn.IFS(Product[[#This Row],[New Sales]]&gt;=2000,"A",Product[[#This Row],[New Sales]]&gt;=1000,"B",Product[[#This Row],[New Sales]]&gt;=500,"C",Product[[#This Row],[New Sales]]&gt;=100,"D",Product[[#This Row],[New Sales]]&lt;100,"E")</f>
        <v>C</v>
      </c>
      <c r="S560" s="12"/>
    </row>
    <row r="561" spans="1:19">
      <c r="A561" s="12">
        <v>559</v>
      </c>
      <c r="B561" s="12" t="s">
        <v>84</v>
      </c>
      <c r="C561" s="12" t="s">
        <v>68</v>
      </c>
      <c r="D561" s="12" t="s">
        <v>78</v>
      </c>
      <c r="E561" s="12" t="s">
        <v>79</v>
      </c>
      <c r="F561" s="12" t="s">
        <v>80</v>
      </c>
      <c r="G561" s="12" t="s">
        <v>81</v>
      </c>
      <c r="H561" s="12" t="str">
        <f>VLOOKUP(Product[[#This Row],[Category]],Code!$C$2:$D$5,2,0)</f>
        <v>O-102</v>
      </c>
      <c r="I561" s="12" t="s">
        <v>106</v>
      </c>
      <c r="J561" s="12" t="s">
        <v>752</v>
      </c>
      <c r="K561" s="12">
        <v>32.400000000000006</v>
      </c>
      <c r="L561" s="12">
        <f>$K$1*Product[[#This Row],[Quantity]]</f>
        <v>750</v>
      </c>
      <c r="M561" s="12">
        <f>Product[[#This Row],[Sales]]/Product[[#This Row],[Quantity]]</f>
        <v>6.4800000000000013</v>
      </c>
      <c r="N561" s="12">
        <v>5</v>
      </c>
      <c r="O561" s="12">
        <v>0</v>
      </c>
      <c r="P561" s="13">
        <v>15.552000000000001</v>
      </c>
      <c r="Q561" s="13">
        <f>Product[[#This Row],[Profit]]-Product[[#This Row],[Discount]]</f>
        <v>15.552000000000001</v>
      </c>
      <c r="R561" s="12" t="str" cm="1">
        <f t="array" ref="R561">_xlfn.IFS(Product[[#This Row],[New Sales]]&gt;=2000,"A",Product[[#This Row],[New Sales]]&gt;=1000,"B",Product[[#This Row],[New Sales]]&gt;=500,"C",Product[[#This Row],[New Sales]]&gt;=100,"D",Product[[#This Row],[New Sales]]&lt;100,"E")</f>
        <v>C</v>
      </c>
      <c r="S561" s="12"/>
    </row>
    <row r="562" spans="1:19">
      <c r="A562" s="12">
        <v>560</v>
      </c>
      <c r="B562" s="12" t="s">
        <v>67</v>
      </c>
      <c r="C562" s="12" t="s">
        <v>68</v>
      </c>
      <c r="D562" s="12" t="s">
        <v>123</v>
      </c>
      <c r="E562" s="12" t="s">
        <v>79</v>
      </c>
      <c r="F562" s="12" t="s">
        <v>80</v>
      </c>
      <c r="G562" s="12" t="s">
        <v>72</v>
      </c>
      <c r="H562" s="12" t="str">
        <f>VLOOKUP(Product[[#This Row],[Category]],Code!$C$2:$D$5,2,0)</f>
        <v>F-101</v>
      </c>
      <c r="I562" s="12" t="s">
        <v>91</v>
      </c>
      <c r="J562" s="12" t="s">
        <v>619</v>
      </c>
      <c r="K562" s="12">
        <v>42.599999999999994</v>
      </c>
      <c r="L562" s="12">
        <f>$K$1*Product[[#This Row],[Quantity]]</f>
        <v>450</v>
      </c>
      <c r="M562" s="12">
        <f>Product[[#This Row],[Sales]]/Product[[#This Row],[Quantity]]</f>
        <v>14.199999999999998</v>
      </c>
      <c r="N562" s="12">
        <v>3</v>
      </c>
      <c r="O562" s="12">
        <v>0</v>
      </c>
      <c r="P562" s="13">
        <v>16.614000000000001</v>
      </c>
      <c r="Q562" s="13">
        <f>Product[[#This Row],[Profit]]-Product[[#This Row],[Discount]]</f>
        <v>16.614000000000001</v>
      </c>
      <c r="R562" s="12" t="str" cm="1">
        <f t="array" ref="R562">_xlfn.IFS(Product[[#This Row],[New Sales]]&gt;=2000,"A",Product[[#This Row],[New Sales]]&gt;=1000,"B",Product[[#This Row],[New Sales]]&gt;=500,"C",Product[[#This Row],[New Sales]]&gt;=100,"D",Product[[#This Row],[New Sales]]&lt;100,"E")</f>
        <v>D</v>
      </c>
      <c r="S562" s="12"/>
    </row>
    <row r="563" spans="1:19">
      <c r="A563" s="12">
        <v>561</v>
      </c>
      <c r="B563" s="12" t="s">
        <v>67</v>
      </c>
      <c r="C563" s="12" t="s">
        <v>68</v>
      </c>
      <c r="D563" s="12" t="s">
        <v>123</v>
      </c>
      <c r="E563" s="12" t="s">
        <v>79</v>
      </c>
      <c r="F563" s="12" t="s">
        <v>80</v>
      </c>
      <c r="G563" s="12" t="s">
        <v>81</v>
      </c>
      <c r="H563" s="12" t="str">
        <f>VLOOKUP(Product[[#This Row],[Category]],Code!$C$2:$D$5,2,0)</f>
        <v>O-102</v>
      </c>
      <c r="I563" s="12" t="s">
        <v>98</v>
      </c>
      <c r="J563" s="12" t="s">
        <v>753</v>
      </c>
      <c r="K563" s="12">
        <v>84.056000000000012</v>
      </c>
      <c r="L563" s="12">
        <f>$K$1*Product[[#This Row],[Quantity]]</f>
        <v>1050</v>
      </c>
      <c r="M563" s="12">
        <f>Product[[#This Row],[Sales]]/Product[[#This Row],[Quantity]]</f>
        <v>12.008000000000001</v>
      </c>
      <c r="N563" s="12">
        <v>7</v>
      </c>
      <c r="O563" s="12">
        <v>0.2</v>
      </c>
      <c r="P563" s="13">
        <v>27.318199999999983</v>
      </c>
      <c r="Q563" s="13">
        <f>Product[[#This Row],[Profit]]-Product[[#This Row],[Discount]]</f>
        <v>27.118199999999984</v>
      </c>
      <c r="R563" s="12" t="str" cm="1">
        <f t="array" ref="R563">_xlfn.IFS(Product[[#This Row],[New Sales]]&gt;=2000,"A",Product[[#This Row],[New Sales]]&gt;=1000,"B",Product[[#This Row],[New Sales]]&gt;=500,"C",Product[[#This Row],[New Sales]]&gt;=100,"D",Product[[#This Row],[New Sales]]&lt;100,"E")</f>
        <v>B</v>
      </c>
      <c r="S563" s="12"/>
    </row>
    <row r="564" spans="1:19">
      <c r="A564" s="12">
        <v>562</v>
      </c>
      <c r="B564" s="12" t="s">
        <v>67</v>
      </c>
      <c r="C564" s="12" t="s">
        <v>68</v>
      </c>
      <c r="D564" s="12" t="s">
        <v>409</v>
      </c>
      <c r="E564" s="12" t="s">
        <v>86</v>
      </c>
      <c r="F564" s="12" t="s">
        <v>71</v>
      </c>
      <c r="G564" s="12" t="s">
        <v>81</v>
      </c>
      <c r="H564" s="12" t="str">
        <f>VLOOKUP(Product[[#This Row],[Category]],Code!$C$2:$D$5,2,0)</f>
        <v>O-102</v>
      </c>
      <c r="I564" s="12" t="s">
        <v>100</v>
      </c>
      <c r="J564" s="12" t="s">
        <v>754</v>
      </c>
      <c r="K564" s="12">
        <v>13</v>
      </c>
      <c r="L564" s="12">
        <f>$K$1*Product[[#This Row],[Quantity]]</f>
        <v>750</v>
      </c>
      <c r="M564" s="12">
        <f>Product[[#This Row],[Sales]]/Product[[#This Row],[Quantity]]</f>
        <v>2.6</v>
      </c>
      <c r="N564" s="12">
        <v>5</v>
      </c>
      <c r="O564" s="12">
        <v>0.2</v>
      </c>
      <c r="P564" s="13">
        <v>1.3000000000000007</v>
      </c>
      <c r="Q564" s="13">
        <f>Product[[#This Row],[Profit]]-Product[[#This Row],[Discount]]</f>
        <v>1.1000000000000008</v>
      </c>
      <c r="R564" s="12" t="str" cm="1">
        <f t="array" ref="R564">_xlfn.IFS(Product[[#This Row],[New Sales]]&gt;=2000,"A",Product[[#This Row],[New Sales]]&gt;=1000,"B",Product[[#This Row],[New Sales]]&gt;=500,"C",Product[[#This Row],[New Sales]]&gt;=100,"D",Product[[#This Row],[New Sales]]&lt;100,"E")</f>
        <v>C</v>
      </c>
      <c r="S564" s="12"/>
    </row>
    <row r="565" spans="1:19">
      <c r="A565" s="12">
        <v>563</v>
      </c>
      <c r="B565" s="12" t="s">
        <v>67</v>
      </c>
      <c r="C565" s="12" t="s">
        <v>68</v>
      </c>
      <c r="D565" s="12" t="s">
        <v>409</v>
      </c>
      <c r="E565" s="12" t="s">
        <v>86</v>
      </c>
      <c r="F565" s="12" t="s">
        <v>71</v>
      </c>
      <c r="G565" s="12" t="s">
        <v>72</v>
      </c>
      <c r="H565" s="12" t="str">
        <f>VLOOKUP(Product[[#This Row],[Category]],Code!$C$2:$D$5,2,0)</f>
        <v>F-101</v>
      </c>
      <c r="I565" s="12" t="s">
        <v>91</v>
      </c>
      <c r="J565" s="12" t="s">
        <v>755</v>
      </c>
      <c r="K565" s="12">
        <v>13.128</v>
      </c>
      <c r="L565" s="12">
        <f>$K$1*Product[[#This Row],[Quantity]]</f>
        <v>450</v>
      </c>
      <c r="M565" s="12">
        <f>Product[[#This Row],[Sales]]/Product[[#This Row],[Quantity]]</f>
        <v>4.3760000000000003</v>
      </c>
      <c r="N565" s="12">
        <v>3</v>
      </c>
      <c r="O565" s="12">
        <v>0.2</v>
      </c>
      <c r="P565" s="13">
        <v>3.7743000000000002</v>
      </c>
      <c r="Q565" s="13">
        <f>Product[[#This Row],[Profit]]-Product[[#This Row],[Discount]]</f>
        <v>3.5743</v>
      </c>
      <c r="R565" s="12" t="str" cm="1">
        <f t="array" ref="R565">_xlfn.IFS(Product[[#This Row],[New Sales]]&gt;=2000,"A",Product[[#This Row],[New Sales]]&gt;=1000,"B",Product[[#This Row],[New Sales]]&gt;=500,"C",Product[[#This Row],[New Sales]]&gt;=100,"D",Product[[#This Row],[New Sales]]&lt;100,"E")</f>
        <v>D</v>
      </c>
      <c r="S565" s="12"/>
    </row>
    <row r="566" spans="1:19">
      <c r="A566" s="12">
        <v>564</v>
      </c>
      <c r="B566" s="12" t="s">
        <v>149</v>
      </c>
      <c r="C566" s="12" t="s">
        <v>68</v>
      </c>
      <c r="D566" s="12" t="s">
        <v>108</v>
      </c>
      <c r="E566" s="12" t="s">
        <v>109</v>
      </c>
      <c r="F566" s="12" t="s">
        <v>80</v>
      </c>
      <c r="G566" s="12" t="s">
        <v>81</v>
      </c>
      <c r="H566" s="12" t="str">
        <f>VLOOKUP(Product[[#This Row],[Category]],Code!$C$2:$D$5,2,0)</f>
        <v>O-102</v>
      </c>
      <c r="I566" s="12" t="s">
        <v>182</v>
      </c>
      <c r="J566" s="12" t="s">
        <v>756</v>
      </c>
      <c r="K566" s="12">
        <v>3.96</v>
      </c>
      <c r="L566" s="12">
        <f>$K$1*Product[[#This Row],[Quantity]]</f>
        <v>300</v>
      </c>
      <c r="M566" s="12">
        <f>Product[[#This Row],[Sales]]/Product[[#This Row],[Quantity]]</f>
        <v>1.98</v>
      </c>
      <c r="N566" s="12">
        <v>2</v>
      </c>
      <c r="O566" s="12">
        <v>0</v>
      </c>
      <c r="P566" s="13">
        <v>0</v>
      </c>
      <c r="Q566" s="13">
        <f>Product[[#This Row],[Profit]]-Product[[#This Row],[Discount]]</f>
        <v>0</v>
      </c>
      <c r="R566" s="12" t="str" cm="1">
        <f t="array" ref="R566">_xlfn.IFS(Product[[#This Row],[New Sales]]&gt;=2000,"A",Product[[#This Row],[New Sales]]&gt;=1000,"B",Product[[#This Row],[New Sales]]&gt;=500,"C",Product[[#This Row],[New Sales]]&gt;=100,"D",Product[[#This Row],[New Sales]]&lt;100,"E")</f>
        <v>D</v>
      </c>
      <c r="S566" s="12"/>
    </row>
    <row r="567" spans="1:19">
      <c r="A567" s="12">
        <v>565</v>
      </c>
      <c r="B567" s="12" t="s">
        <v>149</v>
      </c>
      <c r="C567" s="12" t="s">
        <v>68</v>
      </c>
      <c r="D567" s="12" t="s">
        <v>108</v>
      </c>
      <c r="E567" s="12" t="s">
        <v>109</v>
      </c>
      <c r="F567" s="12" t="s">
        <v>80</v>
      </c>
      <c r="G567" s="12" t="s">
        <v>81</v>
      </c>
      <c r="H567" s="12" t="str">
        <f>VLOOKUP(Product[[#This Row],[Category]],Code!$C$2:$D$5,2,0)</f>
        <v>O-102</v>
      </c>
      <c r="I567" s="12" t="s">
        <v>82</v>
      </c>
      <c r="J567" s="12" t="s">
        <v>496</v>
      </c>
      <c r="K567" s="12">
        <v>2.61</v>
      </c>
      <c r="L567" s="12">
        <f>$K$1*Product[[#This Row],[Quantity]]</f>
        <v>150</v>
      </c>
      <c r="M567" s="12">
        <f>Product[[#This Row],[Sales]]/Product[[#This Row],[Quantity]]</f>
        <v>2.61</v>
      </c>
      <c r="N567" s="12">
        <v>1</v>
      </c>
      <c r="O567" s="12">
        <v>0</v>
      </c>
      <c r="P567" s="13">
        <v>1.2005999999999999</v>
      </c>
      <c r="Q567" s="13">
        <f>Product[[#This Row],[Profit]]-Product[[#This Row],[Discount]]</f>
        <v>1.2005999999999999</v>
      </c>
      <c r="R567" s="12" t="str" cm="1">
        <f t="array" ref="R567">_xlfn.IFS(Product[[#This Row],[New Sales]]&gt;=2000,"A",Product[[#This Row],[New Sales]]&gt;=1000,"B",Product[[#This Row],[New Sales]]&gt;=500,"C",Product[[#This Row],[New Sales]]&gt;=100,"D",Product[[#This Row],[New Sales]]&lt;100,"E")</f>
        <v>D</v>
      </c>
      <c r="S567" s="12"/>
    </row>
    <row r="568" spans="1:19">
      <c r="A568" s="12">
        <v>566</v>
      </c>
      <c r="B568" s="12" t="s">
        <v>149</v>
      </c>
      <c r="C568" s="12" t="s">
        <v>68</v>
      </c>
      <c r="D568" s="12" t="s">
        <v>78</v>
      </c>
      <c r="E568" s="12" t="s">
        <v>79</v>
      </c>
      <c r="F568" s="12" t="s">
        <v>80</v>
      </c>
      <c r="G568" s="12" t="s">
        <v>95</v>
      </c>
      <c r="H568" s="12" t="str">
        <f>VLOOKUP(Product[[#This Row],[Category]],Code!$C$2:$D$5,2,0)</f>
        <v>T-103</v>
      </c>
      <c r="I568" s="12" t="s">
        <v>96</v>
      </c>
      <c r="J568" s="12" t="s">
        <v>757</v>
      </c>
      <c r="K568" s="12">
        <v>374.37600000000003</v>
      </c>
      <c r="L568" s="12">
        <f>$K$1*Product[[#This Row],[Quantity]]</f>
        <v>450</v>
      </c>
      <c r="M568" s="12">
        <f>Product[[#This Row],[Sales]]/Product[[#This Row],[Quantity]]</f>
        <v>124.79200000000002</v>
      </c>
      <c r="N568" s="12">
        <v>3</v>
      </c>
      <c r="O568" s="12">
        <v>0.2</v>
      </c>
      <c r="P568" s="13">
        <v>46.796999999999983</v>
      </c>
      <c r="Q568" s="13">
        <f>Product[[#This Row],[Profit]]-Product[[#This Row],[Discount]]</f>
        <v>46.59699999999998</v>
      </c>
      <c r="R568" s="12" t="str" cm="1">
        <f t="array" ref="R568">_xlfn.IFS(Product[[#This Row],[New Sales]]&gt;=2000,"A",Product[[#This Row],[New Sales]]&gt;=1000,"B",Product[[#This Row],[New Sales]]&gt;=500,"C",Product[[#This Row],[New Sales]]&gt;=100,"D",Product[[#This Row],[New Sales]]&lt;100,"E")</f>
        <v>D</v>
      </c>
      <c r="S568" s="12"/>
    </row>
    <row r="569" spans="1:19">
      <c r="A569" s="12">
        <v>567</v>
      </c>
      <c r="B569" s="12" t="s">
        <v>84</v>
      </c>
      <c r="C569" s="12" t="s">
        <v>77</v>
      </c>
      <c r="D569" s="12" t="s">
        <v>108</v>
      </c>
      <c r="E569" s="12" t="s">
        <v>109</v>
      </c>
      <c r="F569" s="12" t="s">
        <v>80</v>
      </c>
      <c r="G569" s="12" t="s">
        <v>81</v>
      </c>
      <c r="H569" s="12" t="str">
        <f>VLOOKUP(Product[[#This Row],[Category]],Code!$C$2:$D$5,2,0)</f>
        <v>O-102</v>
      </c>
      <c r="I569" s="12" t="s">
        <v>106</v>
      </c>
      <c r="J569" s="12" t="s">
        <v>758</v>
      </c>
      <c r="K569" s="12">
        <v>91.84</v>
      </c>
      <c r="L569" s="12">
        <f>$K$1*Product[[#This Row],[Quantity]]</f>
        <v>1200</v>
      </c>
      <c r="M569" s="12">
        <f>Product[[#This Row],[Sales]]/Product[[#This Row],[Quantity]]</f>
        <v>11.48</v>
      </c>
      <c r="N569" s="12">
        <v>8</v>
      </c>
      <c r="O569" s="12">
        <v>0</v>
      </c>
      <c r="P569" s="13">
        <v>45.001600000000003</v>
      </c>
      <c r="Q569" s="13">
        <f>Product[[#This Row],[Profit]]-Product[[#This Row],[Discount]]</f>
        <v>45.001600000000003</v>
      </c>
      <c r="R569" s="12" t="str" cm="1">
        <f t="array" ref="R569">_xlfn.IFS(Product[[#This Row],[New Sales]]&gt;=2000,"A",Product[[#This Row],[New Sales]]&gt;=1000,"B",Product[[#This Row],[New Sales]]&gt;=500,"C",Product[[#This Row],[New Sales]]&gt;=100,"D",Product[[#This Row],[New Sales]]&lt;100,"E")</f>
        <v>B</v>
      </c>
      <c r="S569" s="12"/>
    </row>
    <row r="570" spans="1:19">
      <c r="A570" s="12">
        <v>568</v>
      </c>
      <c r="B570" s="12" t="s">
        <v>84</v>
      </c>
      <c r="C570" s="12" t="s">
        <v>77</v>
      </c>
      <c r="D570" s="12" t="s">
        <v>108</v>
      </c>
      <c r="E570" s="12" t="s">
        <v>109</v>
      </c>
      <c r="F570" s="12" t="s">
        <v>80</v>
      </c>
      <c r="G570" s="12" t="s">
        <v>81</v>
      </c>
      <c r="H570" s="12" t="str">
        <f>VLOOKUP(Product[[#This Row],[Category]],Code!$C$2:$D$5,2,0)</f>
        <v>O-102</v>
      </c>
      <c r="I570" s="12" t="s">
        <v>98</v>
      </c>
      <c r="J570" s="12" t="s">
        <v>759</v>
      </c>
      <c r="K570" s="12">
        <v>81.088000000000008</v>
      </c>
      <c r="L570" s="12">
        <f>$K$1*Product[[#This Row],[Quantity]]</f>
        <v>1050</v>
      </c>
      <c r="M570" s="12">
        <f>Product[[#This Row],[Sales]]/Product[[#This Row],[Quantity]]</f>
        <v>11.584000000000001</v>
      </c>
      <c r="N570" s="12">
        <v>7</v>
      </c>
      <c r="O570" s="12">
        <v>0.2</v>
      </c>
      <c r="P570" s="13">
        <v>27.3672</v>
      </c>
      <c r="Q570" s="13">
        <f>Product[[#This Row],[Profit]]-Product[[#This Row],[Discount]]</f>
        <v>27.167200000000001</v>
      </c>
      <c r="R570" s="12" t="str" cm="1">
        <f t="array" ref="R570">_xlfn.IFS(Product[[#This Row],[New Sales]]&gt;=2000,"A",Product[[#This Row],[New Sales]]&gt;=1000,"B",Product[[#This Row],[New Sales]]&gt;=500,"C",Product[[#This Row],[New Sales]]&gt;=100,"D",Product[[#This Row],[New Sales]]&lt;100,"E")</f>
        <v>B</v>
      </c>
      <c r="S570" s="12"/>
    </row>
    <row r="571" spans="1:19">
      <c r="A571" s="12">
        <v>569</v>
      </c>
      <c r="B571" s="12" t="s">
        <v>84</v>
      </c>
      <c r="C571" s="12" t="s">
        <v>77</v>
      </c>
      <c r="D571" s="12" t="s">
        <v>108</v>
      </c>
      <c r="E571" s="12" t="s">
        <v>109</v>
      </c>
      <c r="F571" s="12" t="s">
        <v>80</v>
      </c>
      <c r="G571" s="12" t="s">
        <v>81</v>
      </c>
      <c r="H571" s="12" t="str">
        <f>VLOOKUP(Product[[#This Row],[Category]],Code!$C$2:$D$5,2,0)</f>
        <v>O-102</v>
      </c>
      <c r="I571" s="12" t="s">
        <v>106</v>
      </c>
      <c r="J571" s="12" t="s">
        <v>760</v>
      </c>
      <c r="K571" s="12">
        <v>19.440000000000001</v>
      </c>
      <c r="L571" s="12">
        <f>$K$1*Product[[#This Row],[Quantity]]</f>
        <v>450</v>
      </c>
      <c r="M571" s="12">
        <f>Product[[#This Row],[Sales]]/Product[[#This Row],[Quantity]]</f>
        <v>6.48</v>
      </c>
      <c r="N571" s="12">
        <v>3</v>
      </c>
      <c r="O571" s="12">
        <v>0</v>
      </c>
      <c r="P571" s="13">
        <v>9.3312000000000008</v>
      </c>
      <c r="Q571" s="13">
        <f>Product[[#This Row],[Profit]]-Product[[#This Row],[Discount]]</f>
        <v>9.3312000000000008</v>
      </c>
      <c r="R571" s="12" t="str" cm="1">
        <f t="array" ref="R571">_xlfn.IFS(Product[[#This Row],[New Sales]]&gt;=2000,"A",Product[[#This Row],[New Sales]]&gt;=1000,"B",Product[[#This Row],[New Sales]]&gt;=500,"C",Product[[#This Row],[New Sales]]&gt;=100,"D",Product[[#This Row],[New Sales]]&lt;100,"E")</f>
        <v>D</v>
      </c>
      <c r="S571" s="12"/>
    </row>
    <row r="572" spans="1:19">
      <c r="A572" s="12">
        <v>570</v>
      </c>
      <c r="B572" s="12" t="s">
        <v>84</v>
      </c>
      <c r="C572" s="12" t="s">
        <v>77</v>
      </c>
      <c r="D572" s="12" t="s">
        <v>108</v>
      </c>
      <c r="E572" s="12" t="s">
        <v>109</v>
      </c>
      <c r="F572" s="12" t="s">
        <v>80</v>
      </c>
      <c r="G572" s="12" t="s">
        <v>72</v>
      </c>
      <c r="H572" s="12" t="str">
        <f>VLOOKUP(Product[[#This Row],[Category]],Code!$C$2:$D$5,2,0)</f>
        <v>F-101</v>
      </c>
      <c r="I572" s="12" t="s">
        <v>75</v>
      </c>
      <c r="J572" s="12" t="s">
        <v>761</v>
      </c>
      <c r="K572" s="12">
        <v>451.15199999999993</v>
      </c>
      <c r="L572" s="12">
        <f>$K$1*Product[[#This Row],[Quantity]]</f>
        <v>450</v>
      </c>
      <c r="M572" s="12">
        <f>Product[[#This Row],[Sales]]/Product[[#This Row],[Quantity]]</f>
        <v>150.38399999999999</v>
      </c>
      <c r="N572" s="12">
        <v>3</v>
      </c>
      <c r="O572" s="12">
        <v>0.2</v>
      </c>
      <c r="P572" s="13">
        <v>0</v>
      </c>
      <c r="Q572" s="13">
        <f>Product[[#This Row],[Profit]]-Product[[#This Row],[Discount]]</f>
        <v>-0.2</v>
      </c>
      <c r="R572" s="12" t="str" cm="1">
        <f t="array" ref="R572">_xlfn.IFS(Product[[#This Row],[New Sales]]&gt;=2000,"A",Product[[#This Row],[New Sales]]&gt;=1000,"B",Product[[#This Row],[New Sales]]&gt;=500,"C",Product[[#This Row],[New Sales]]&gt;=100,"D",Product[[#This Row],[New Sales]]&lt;100,"E")</f>
        <v>D</v>
      </c>
      <c r="S572" s="12"/>
    </row>
    <row r="573" spans="1:19">
      <c r="A573" s="12">
        <v>571</v>
      </c>
      <c r="B573" s="12" t="s">
        <v>84</v>
      </c>
      <c r="C573" s="12" t="s">
        <v>68</v>
      </c>
      <c r="D573" s="12" t="s">
        <v>180</v>
      </c>
      <c r="E573" s="12" t="s">
        <v>181</v>
      </c>
      <c r="F573" s="12" t="s">
        <v>133</v>
      </c>
      <c r="G573" s="12" t="s">
        <v>81</v>
      </c>
      <c r="H573" s="12" t="str">
        <f>VLOOKUP(Product[[#This Row],[Category]],Code!$C$2:$D$5,2,0)</f>
        <v>O-102</v>
      </c>
      <c r="I573" s="12" t="s">
        <v>82</v>
      </c>
      <c r="J573" s="12" t="s">
        <v>750</v>
      </c>
      <c r="K573" s="12">
        <v>72.45</v>
      </c>
      <c r="L573" s="12">
        <f>$K$1*Product[[#This Row],[Quantity]]</f>
        <v>1050</v>
      </c>
      <c r="M573" s="12">
        <f>Product[[#This Row],[Sales]]/Product[[#This Row],[Quantity]]</f>
        <v>10.35</v>
      </c>
      <c r="N573" s="12">
        <v>7</v>
      </c>
      <c r="O573" s="12">
        <v>0</v>
      </c>
      <c r="P573" s="13">
        <v>34.775999999999996</v>
      </c>
      <c r="Q573" s="13">
        <f>Product[[#This Row],[Profit]]-Product[[#This Row],[Discount]]</f>
        <v>34.775999999999996</v>
      </c>
      <c r="R573" s="12" t="str" cm="1">
        <f t="array" ref="R573">_xlfn.IFS(Product[[#This Row],[New Sales]]&gt;=2000,"A",Product[[#This Row],[New Sales]]&gt;=1000,"B",Product[[#This Row],[New Sales]]&gt;=500,"C",Product[[#This Row],[New Sales]]&gt;=100,"D",Product[[#This Row],[New Sales]]&lt;100,"E")</f>
        <v>B</v>
      </c>
      <c r="S573" s="12"/>
    </row>
    <row r="574" spans="1:19">
      <c r="A574" s="12">
        <v>572</v>
      </c>
      <c r="B574" s="12" t="s">
        <v>84</v>
      </c>
      <c r="C574" s="12" t="s">
        <v>68</v>
      </c>
      <c r="D574" s="12" t="s">
        <v>180</v>
      </c>
      <c r="E574" s="12" t="s">
        <v>181</v>
      </c>
      <c r="F574" s="12" t="s">
        <v>133</v>
      </c>
      <c r="G574" s="12" t="s">
        <v>81</v>
      </c>
      <c r="H574" s="12" t="str">
        <f>VLOOKUP(Product[[#This Row],[Category]],Code!$C$2:$D$5,2,0)</f>
        <v>O-102</v>
      </c>
      <c r="I574" s="12" t="s">
        <v>182</v>
      </c>
      <c r="J574" s="12" t="s">
        <v>397</v>
      </c>
      <c r="K574" s="12">
        <v>13.96</v>
      </c>
      <c r="L574" s="12">
        <f>$K$1*Product[[#This Row],[Quantity]]</f>
        <v>600</v>
      </c>
      <c r="M574" s="12">
        <f>Product[[#This Row],[Sales]]/Product[[#This Row],[Quantity]]</f>
        <v>3.49</v>
      </c>
      <c r="N574" s="12">
        <v>4</v>
      </c>
      <c r="O574" s="12">
        <v>0</v>
      </c>
      <c r="P574" s="13">
        <v>6.4215999999999998</v>
      </c>
      <c r="Q574" s="13">
        <f>Product[[#This Row],[Profit]]-Product[[#This Row],[Discount]]</f>
        <v>6.4215999999999998</v>
      </c>
      <c r="R574" s="12" t="str" cm="1">
        <f t="array" ref="R574">_xlfn.IFS(Product[[#This Row],[New Sales]]&gt;=2000,"A",Product[[#This Row],[New Sales]]&gt;=1000,"B",Product[[#This Row],[New Sales]]&gt;=500,"C",Product[[#This Row],[New Sales]]&gt;=100,"D",Product[[#This Row],[New Sales]]&lt;100,"E")</f>
        <v>C</v>
      </c>
      <c r="S574" s="12"/>
    </row>
    <row r="575" spans="1:19">
      <c r="A575" s="12">
        <v>573</v>
      </c>
      <c r="B575" s="12" t="s">
        <v>84</v>
      </c>
      <c r="C575" s="12" t="s">
        <v>68</v>
      </c>
      <c r="D575" s="12" t="s">
        <v>180</v>
      </c>
      <c r="E575" s="12" t="s">
        <v>181</v>
      </c>
      <c r="F575" s="12" t="s">
        <v>133</v>
      </c>
      <c r="G575" s="12" t="s">
        <v>81</v>
      </c>
      <c r="H575" s="12" t="str">
        <f>VLOOKUP(Product[[#This Row],[Category]],Code!$C$2:$D$5,2,0)</f>
        <v>O-102</v>
      </c>
      <c r="I575" s="12" t="s">
        <v>98</v>
      </c>
      <c r="J575" s="12" t="s">
        <v>520</v>
      </c>
      <c r="K575" s="12">
        <v>33.264000000000003</v>
      </c>
      <c r="L575" s="12">
        <f>$K$1*Product[[#This Row],[Quantity]]</f>
        <v>1050</v>
      </c>
      <c r="M575" s="12">
        <f>Product[[#This Row],[Sales]]/Product[[#This Row],[Quantity]]</f>
        <v>4.7520000000000007</v>
      </c>
      <c r="N575" s="12">
        <v>7</v>
      </c>
      <c r="O575" s="12">
        <v>0.2</v>
      </c>
      <c r="P575" s="13">
        <v>11.226599999999999</v>
      </c>
      <c r="Q575" s="13">
        <f>Product[[#This Row],[Profit]]-Product[[#This Row],[Discount]]</f>
        <v>11.0266</v>
      </c>
      <c r="R575" s="12" t="str" cm="1">
        <f t="array" ref="R575">_xlfn.IFS(Product[[#This Row],[New Sales]]&gt;=2000,"A",Product[[#This Row],[New Sales]]&gt;=1000,"B",Product[[#This Row],[New Sales]]&gt;=500,"C",Product[[#This Row],[New Sales]]&gt;=100,"D",Product[[#This Row],[New Sales]]&lt;100,"E")</f>
        <v>B</v>
      </c>
      <c r="S575" s="12"/>
    </row>
    <row r="576" spans="1:19">
      <c r="A576" s="12">
        <v>574</v>
      </c>
      <c r="B576" s="12" t="s">
        <v>84</v>
      </c>
      <c r="C576" s="12" t="s">
        <v>68</v>
      </c>
      <c r="D576" s="12" t="s">
        <v>180</v>
      </c>
      <c r="E576" s="12" t="s">
        <v>181</v>
      </c>
      <c r="F576" s="12" t="s">
        <v>133</v>
      </c>
      <c r="G576" s="12" t="s">
        <v>95</v>
      </c>
      <c r="H576" s="12" t="str">
        <f>VLOOKUP(Product[[#This Row],[Category]],Code!$C$2:$D$5,2,0)</f>
        <v>T-103</v>
      </c>
      <c r="I576" s="12" t="s">
        <v>96</v>
      </c>
      <c r="J576" s="12" t="s">
        <v>762</v>
      </c>
      <c r="K576" s="12">
        <v>14.850000000000001</v>
      </c>
      <c r="L576" s="12">
        <f>$K$1*Product[[#This Row],[Quantity]]</f>
        <v>450</v>
      </c>
      <c r="M576" s="12">
        <f>Product[[#This Row],[Sales]]/Product[[#This Row],[Quantity]]</f>
        <v>4.95</v>
      </c>
      <c r="N576" s="12">
        <v>3</v>
      </c>
      <c r="O576" s="12">
        <v>0</v>
      </c>
      <c r="P576" s="13">
        <v>4.0095000000000001</v>
      </c>
      <c r="Q576" s="13">
        <f>Product[[#This Row],[Profit]]-Product[[#This Row],[Discount]]</f>
        <v>4.0095000000000001</v>
      </c>
      <c r="R576" s="12" t="str" cm="1">
        <f t="array" ref="R576">_xlfn.IFS(Product[[#This Row],[New Sales]]&gt;=2000,"A",Product[[#This Row],[New Sales]]&gt;=1000,"B",Product[[#This Row],[New Sales]]&gt;=500,"C",Product[[#This Row],[New Sales]]&gt;=100,"D",Product[[#This Row],[New Sales]]&lt;100,"E")</f>
        <v>D</v>
      </c>
      <c r="S576" s="12"/>
    </row>
    <row r="577" spans="1:19">
      <c r="A577" s="12">
        <v>575</v>
      </c>
      <c r="B577" s="12" t="s">
        <v>84</v>
      </c>
      <c r="C577" s="12" t="s">
        <v>68</v>
      </c>
      <c r="D577" s="12" t="s">
        <v>763</v>
      </c>
      <c r="E577" s="12" t="s">
        <v>109</v>
      </c>
      <c r="F577" s="12" t="s">
        <v>80</v>
      </c>
      <c r="G577" s="12" t="s">
        <v>81</v>
      </c>
      <c r="H577" s="12" t="str">
        <f>VLOOKUP(Product[[#This Row],[Category]],Code!$C$2:$D$5,2,0)</f>
        <v>O-102</v>
      </c>
      <c r="I577" s="12" t="s">
        <v>93</v>
      </c>
      <c r="J577" s="12" t="s">
        <v>764</v>
      </c>
      <c r="K577" s="12">
        <v>8.82</v>
      </c>
      <c r="L577" s="12">
        <f>$K$1*Product[[#This Row],[Quantity]]</f>
        <v>450</v>
      </c>
      <c r="M577" s="12">
        <f>Product[[#This Row],[Sales]]/Product[[#This Row],[Quantity]]</f>
        <v>2.94</v>
      </c>
      <c r="N577" s="12">
        <v>3</v>
      </c>
      <c r="O577" s="12">
        <v>0</v>
      </c>
      <c r="P577" s="13">
        <v>2.3814000000000002</v>
      </c>
      <c r="Q577" s="13">
        <f>Product[[#This Row],[Profit]]-Product[[#This Row],[Discount]]</f>
        <v>2.3814000000000002</v>
      </c>
      <c r="R577" s="12" t="str" cm="1">
        <f t="array" ref="R577">_xlfn.IFS(Product[[#This Row],[New Sales]]&gt;=2000,"A",Product[[#This Row],[New Sales]]&gt;=1000,"B",Product[[#This Row],[New Sales]]&gt;=500,"C",Product[[#This Row],[New Sales]]&gt;=100,"D",Product[[#This Row],[New Sales]]&lt;100,"E")</f>
        <v>D</v>
      </c>
      <c r="S577" s="12"/>
    </row>
    <row r="578" spans="1:19">
      <c r="A578" s="12">
        <v>576</v>
      </c>
      <c r="B578" s="12" t="s">
        <v>67</v>
      </c>
      <c r="C578" s="12" t="s">
        <v>68</v>
      </c>
      <c r="D578" s="12" t="s">
        <v>506</v>
      </c>
      <c r="E578" s="12" t="s">
        <v>79</v>
      </c>
      <c r="F578" s="12" t="s">
        <v>80</v>
      </c>
      <c r="G578" s="12" t="s">
        <v>81</v>
      </c>
      <c r="H578" s="12" t="str">
        <f>VLOOKUP(Product[[#This Row],[Category]],Code!$C$2:$D$5,2,0)</f>
        <v>O-102</v>
      </c>
      <c r="I578" s="12" t="s">
        <v>106</v>
      </c>
      <c r="J578" s="12" t="s">
        <v>758</v>
      </c>
      <c r="K578" s="12">
        <v>160.72</v>
      </c>
      <c r="L578" s="12">
        <f>$K$1*Product[[#This Row],[Quantity]]</f>
        <v>2100</v>
      </c>
      <c r="M578" s="12">
        <f>Product[[#This Row],[Sales]]/Product[[#This Row],[Quantity]]</f>
        <v>11.48</v>
      </c>
      <c r="N578" s="12">
        <v>14</v>
      </c>
      <c r="O578" s="12">
        <v>0</v>
      </c>
      <c r="P578" s="13">
        <v>78.752800000000008</v>
      </c>
      <c r="Q578" s="13">
        <f>Product[[#This Row],[Profit]]-Product[[#This Row],[Discount]]</f>
        <v>78.752800000000008</v>
      </c>
      <c r="R578" s="12" t="str" cm="1">
        <f t="array" ref="R578">_xlfn.IFS(Product[[#This Row],[New Sales]]&gt;=2000,"A",Product[[#This Row],[New Sales]]&gt;=1000,"B",Product[[#This Row],[New Sales]]&gt;=500,"C",Product[[#This Row],[New Sales]]&gt;=100,"D",Product[[#This Row],[New Sales]]&lt;100,"E")</f>
        <v>A</v>
      </c>
      <c r="S578" s="12"/>
    </row>
    <row r="579" spans="1:19">
      <c r="A579" s="12">
        <v>577</v>
      </c>
      <c r="B579" s="12" t="s">
        <v>67</v>
      </c>
      <c r="C579" s="12" t="s">
        <v>68</v>
      </c>
      <c r="D579" s="12" t="s">
        <v>506</v>
      </c>
      <c r="E579" s="12" t="s">
        <v>79</v>
      </c>
      <c r="F579" s="12" t="s">
        <v>80</v>
      </c>
      <c r="G579" s="12" t="s">
        <v>81</v>
      </c>
      <c r="H579" s="12" t="str">
        <f>VLOOKUP(Product[[#This Row],[Category]],Code!$C$2:$D$5,2,0)</f>
        <v>O-102</v>
      </c>
      <c r="I579" s="12" t="s">
        <v>106</v>
      </c>
      <c r="J579" s="12" t="s">
        <v>765</v>
      </c>
      <c r="K579" s="12">
        <v>19.920000000000002</v>
      </c>
      <c r="L579" s="12">
        <f>$K$1*Product[[#This Row],[Quantity]]</f>
        <v>600</v>
      </c>
      <c r="M579" s="12">
        <f>Product[[#This Row],[Sales]]/Product[[#This Row],[Quantity]]</f>
        <v>4.9800000000000004</v>
      </c>
      <c r="N579" s="12">
        <v>4</v>
      </c>
      <c r="O579" s="12">
        <v>0</v>
      </c>
      <c r="P579" s="13">
        <v>9.7608000000000015</v>
      </c>
      <c r="Q579" s="13">
        <f>Product[[#This Row],[Profit]]-Product[[#This Row],[Discount]]</f>
        <v>9.7608000000000015</v>
      </c>
      <c r="R579" s="12" t="str" cm="1">
        <f t="array" ref="R579">_xlfn.IFS(Product[[#This Row],[New Sales]]&gt;=2000,"A",Product[[#This Row],[New Sales]]&gt;=1000,"B",Product[[#This Row],[New Sales]]&gt;=500,"C",Product[[#This Row],[New Sales]]&gt;=100,"D",Product[[#This Row],[New Sales]]&lt;100,"E")</f>
        <v>C</v>
      </c>
      <c r="S579" s="12"/>
    </row>
    <row r="580" spans="1:19">
      <c r="A580" s="12">
        <v>578</v>
      </c>
      <c r="B580" s="12" t="s">
        <v>67</v>
      </c>
      <c r="C580" s="12" t="s">
        <v>68</v>
      </c>
      <c r="D580" s="12" t="s">
        <v>506</v>
      </c>
      <c r="E580" s="12" t="s">
        <v>79</v>
      </c>
      <c r="F580" s="12" t="s">
        <v>80</v>
      </c>
      <c r="G580" s="12" t="s">
        <v>81</v>
      </c>
      <c r="H580" s="12" t="str">
        <f>VLOOKUP(Product[[#This Row],[Category]],Code!$C$2:$D$5,2,0)</f>
        <v>O-102</v>
      </c>
      <c r="I580" s="12" t="s">
        <v>297</v>
      </c>
      <c r="J580" s="12" t="s">
        <v>766</v>
      </c>
      <c r="K580" s="12">
        <v>7.3</v>
      </c>
      <c r="L580" s="12">
        <f>$K$1*Product[[#This Row],[Quantity]]</f>
        <v>300</v>
      </c>
      <c r="M580" s="12">
        <f>Product[[#This Row],[Sales]]/Product[[#This Row],[Quantity]]</f>
        <v>3.65</v>
      </c>
      <c r="N580" s="12">
        <v>2</v>
      </c>
      <c r="O580" s="12">
        <v>0</v>
      </c>
      <c r="P580" s="13">
        <v>2.1899999999999995</v>
      </c>
      <c r="Q580" s="13">
        <f>Product[[#This Row],[Profit]]-Product[[#This Row],[Discount]]</f>
        <v>2.1899999999999995</v>
      </c>
      <c r="R580" s="12" t="str" cm="1">
        <f t="array" ref="R580">_xlfn.IFS(Product[[#This Row],[New Sales]]&gt;=2000,"A",Product[[#This Row],[New Sales]]&gt;=1000,"B",Product[[#This Row],[New Sales]]&gt;=500,"C",Product[[#This Row],[New Sales]]&gt;=100,"D",Product[[#This Row],[New Sales]]&lt;100,"E")</f>
        <v>D</v>
      </c>
      <c r="S580" s="12"/>
    </row>
    <row r="581" spans="1:19">
      <c r="A581" s="12">
        <v>579</v>
      </c>
      <c r="B581" s="12" t="s">
        <v>84</v>
      </c>
      <c r="C581" s="12" t="s">
        <v>68</v>
      </c>
      <c r="D581" s="12" t="s">
        <v>196</v>
      </c>
      <c r="E581" s="12" t="s">
        <v>158</v>
      </c>
      <c r="F581" s="12" t="s">
        <v>114</v>
      </c>
      <c r="G581" s="12" t="s">
        <v>81</v>
      </c>
      <c r="H581" s="12" t="str">
        <f>VLOOKUP(Product[[#This Row],[Category]],Code!$C$2:$D$5,2,0)</f>
        <v>O-102</v>
      </c>
      <c r="I581" s="12" t="s">
        <v>89</v>
      </c>
      <c r="J581" s="12" t="s">
        <v>285</v>
      </c>
      <c r="K581" s="12">
        <v>69.712000000000003</v>
      </c>
      <c r="L581" s="12">
        <f>$K$1*Product[[#This Row],[Quantity]]</f>
        <v>300</v>
      </c>
      <c r="M581" s="12">
        <f>Product[[#This Row],[Sales]]/Product[[#This Row],[Quantity]]</f>
        <v>34.856000000000002</v>
      </c>
      <c r="N581" s="12">
        <v>2</v>
      </c>
      <c r="O581" s="12">
        <v>0.2</v>
      </c>
      <c r="P581" s="13">
        <v>8.7139999999999951</v>
      </c>
      <c r="Q581" s="13">
        <f>Product[[#This Row],[Profit]]-Product[[#This Row],[Discount]]</f>
        <v>8.5139999999999958</v>
      </c>
      <c r="R581" s="12" t="str" cm="1">
        <f t="array" ref="R581">_xlfn.IFS(Product[[#This Row],[New Sales]]&gt;=2000,"A",Product[[#This Row],[New Sales]]&gt;=1000,"B",Product[[#This Row],[New Sales]]&gt;=500,"C",Product[[#This Row],[New Sales]]&gt;=100,"D",Product[[#This Row],[New Sales]]&lt;100,"E")</f>
        <v>D</v>
      </c>
      <c r="S581" s="12"/>
    </row>
    <row r="582" spans="1:19">
      <c r="A582" s="12">
        <v>580</v>
      </c>
      <c r="B582" s="12" t="s">
        <v>84</v>
      </c>
      <c r="C582" s="12" t="s">
        <v>68</v>
      </c>
      <c r="D582" s="12" t="s">
        <v>196</v>
      </c>
      <c r="E582" s="12" t="s">
        <v>158</v>
      </c>
      <c r="F582" s="12" t="s">
        <v>114</v>
      </c>
      <c r="G582" s="12" t="s">
        <v>72</v>
      </c>
      <c r="H582" s="12" t="str">
        <f>VLOOKUP(Product[[#This Row],[Category]],Code!$C$2:$D$5,2,0)</f>
        <v>F-101</v>
      </c>
      <c r="I582" s="12" t="s">
        <v>91</v>
      </c>
      <c r="J582" s="12" t="s">
        <v>767</v>
      </c>
      <c r="K582" s="12">
        <v>8.7919999999999998</v>
      </c>
      <c r="L582" s="12">
        <f>$K$1*Product[[#This Row],[Quantity]]</f>
        <v>150</v>
      </c>
      <c r="M582" s="12">
        <f>Product[[#This Row],[Sales]]/Product[[#This Row],[Quantity]]</f>
        <v>8.7919999999999998</v>
      </c>
      <c r="N582" s="12">
        <v>1</v>
      </c>
      <c r="O582" s="12">
        <v>0.6</v>
      </c>
      <c r="P582" s="13">
        <v>-5.7148000000000003</v>
      </c>
      <c r="Q582" s="13">
        <f>Product[[#This Row],[Profit]]-Product[[#This Row],[Discount]]</f>
        <v>-6.3148</v>
      </c>
      <c r="R582" s="12" t="str" cm="1">
        <f t="array" ref="R582">_xlfn.IFS(Product[[#This Row],[New Sales]]&gt;=2000,"A",Product[[#This Row],[New Sales]]&gt;=1000,"B",Product[[#This Row],[New Sales]]&gt;=500,"C",Product[[#This Row],[New Sales]]&gt;=100,"D",Product[[#This Row],[New Sales]]&lt;100,"E")</f>
        <v>D</v>
      </c>
      <c r="S582" s="12"/>
    </row>
    <row r="583" spans="1:19">
      <c r="A583" s="12">
        <v>581</v>
      </c>
      <c r="B583" s="12" t="s">
        <v>84</v>
      </c>
      <c r="C583" s="12" t="s">
        <v>68</v>
      </c>
      <c r="D583" s="12" t="s">
        <v>78</v>
      </c>
      <c r="E583" s="12" t="s">
        <v>79</v>
      </c>
      <c r="F583" s="12" t="s">
        <v>80</v>
      </c>
      <c r="G583" s="12" t="s">
        <v>81</v>
      </c>
      <c r="H583" s="12" t="str">
        <f>VLOOKUP(Product[[#This Row],[Category]],Code!$C$2:$D$5,2,0)</f>
        <v>O-102</v>
      </c>
      <c r="I583" s="12" t="s">
        <v>297</v>
      </c>
      <c r="J583" s="12" t="s">
        <v>768</v>
      </c>
      <c r="K583" s="12">
        <v>51.52</v>
      </c>
      <c r="L583" s="12">
        <f>$K$1*Product[[#This Row],[Quantity]]</f>
        <v>600</v>
      </c>
      <c r="M583" s="12">
        <f>Product[[#This Row],[Sales]]/Product[[#This Row],[Quantity]]</f>
        <v>12.88</v>
      </c>
      <c r="N583" s="12">
        <v>4</v>
      </c>
      <c r="O583" s="12">
        <v>0</v>
      </c>
      <c r="P583" s="13">
        <v>1.5456000000000003</v>
      </c>
      <c r="Q583" s="13">
        <f>Product[[#This Row],[Profit]]-Product[[#This Row],[Discount]]</f>
        <v>1.5456000000000003</v>
      </c>
      <c r="R583" s="12" t="str" cm="1">
        <f t="array" ref="R583">_xlfn.IFS(Product[[#This Row],[New Sales]]&gt;=2000,"A",Product[[#This Row],[New Sales]]&gt;=1000,"B",Product[[#This Row],[New Sales]]&gt;=500,"C",Product[[#This Row],[New Sales]]&gt;=100,"D",Product[[#This Row],[New Sales]]&lt;100,"E")</f>
        <v>C</v>
      </c>
      <c r="S583" s="12"/>
    </row>
    <row r="584" spans="1:19">
      <c r="A584" s="12">
        <v>582</v>
      </c>
      <c r="B584" s="12" t="s">
        <v>84</v>
      </c>
      <c r="C584" s="12" t="s">
        <v>68</v>
      </c>
      <c r="D584" s="12" t="s">
        <v>376</v>
      </c>
      <c r="E584" s="12" t="s">
        <v>251</v>
      </c>
      <c r="F584" s="12" t="s">
        <v>80</v>
      </c>
      <c r="G584" s="12" t="s">
        <v>95</v>
      </c>
      <c r="H584" s="12" t="str">
        <f>VLOOKUP(Product[[#This Row],[Category]],Code!$C$2:$D$5,2,0)</f>
        <v>T-103</v>
      </c>
      <c r="I584" s="12" t="s">
        <v>96</v>
      </c>
      <c r="J584" s="12" t="s">
        <v>151</v>
      </c>
      <c r="K584" s="12">
        <v>470.37600000000009</v>
      </c>
      <c r="L584" s="12">
        <f>$K$1*Product[[#This Row],[Quantity]]</f>
        <v>450</v>
      </c>
      <c r="M584" s="12">
        <f>Product[[#This Row],[Sales]]/Product[[#This Row],[Quantity]]</f>
        <v>156.79200000000003</v>
      </c>
      <c r="N584" s="12">
        <v>3</v>
      </c>
      <c r="O584" s="12">
        <v>0.2</v>
      </c>
      <c r="P584" s="13">
        <v>52.917299999999955</v>
      </c>
      <c r="Q584" s="13">
        <f>Product[[#This Row],[Profit]]-Product[[#This Row],[Discount]]</f>
        <v>52.717299999999952</v>
      </c>
      <c r="R584" s="12" t="str" cm="1">
        <f t="array" ref="R584">_xlfn.IFS(Product[[#This Row],[New Sales]]&gt;=2000,"A",Product[[#This Row],[New Sales]]&gt;=1000,"B",Product[[#This Row],[New Sales]]&gt;=500,"C",Product[[#This Row],[New Sales]]&gt;=100,"D",Product[[#This Row],[New Sales]]&lt;100,"E")</f>
        <v>D</v>
      </c>
      <c r="S584" s="12"/>
    </row>
    <row r="585" spans="1:19">
      <c r="A585" s="12">
        <v>583</v>
      </c>
      <c r="B585" s="12" t="s">
        <v>84</v>
      </c>
      <c r="C585" s="12" t="s">
        <v>68</v>
      </c>
      <c r="D585" s="12" t="s">
        <v>376</v>
      </c>
      <c r="E585" s="12" t="s">
        <v>251</v>
      </c>
      <c r="F585" s="12" t="s">
        <v>80</v>
      </c>
      <c r="G585" s="12" t="s">
        <v>95</v>
      </c>
      <c r="H585" s="12" t="str">
        <f>VLOOKUP(Product[[#This Row],[Category]],Code!$C$2:$D$5,2,0)</f>
        <v>T-103</v>
      </c>
      <c r="I585" s="12" t="s">
        <v>96</v>
      </c>
      <c r="J585" s="12" t="s">
        <v>769</v>
      </c>
      <c r="K585" s="12">
        <v>105.584</v>
      </c>
      <c r="L585" s="12">
        <f>$K$1*Product[[#This Row],[Quantity]]</f>
        <v>300</v>
      </c>
      <c r="M585" s="12">
        <f>Product[[#This Row],[Sales]]/Product[[#This Row],[Quantity]]</f>
        <v>52.792000000000002</v>
      </c>
      <c r="N585" s="12">
        <v>2</v>
      </c>
      <c r="O585" s="12">
        <v>0.2</v>
      </c>
      <c r="P585" s="13">
        <v>9.2386000000000053</v>
      </c>
      <c r="Q585" s="13">
        <f>Product[[#This Row],[Profit]]-Product[[#This Row],[Discount]]</f>
        <v>9.038600000000006</v>
      </c>
      <c r="R585" s="12" t="str" cm="1">
        <f t="array" ref="R585">_xlfn.IFS(Product[[#This Row],[New Sales]]&gt;=2000,"A",Product[[#This Row],[New Sales]]&gt;=1000,"B",Product[[#This Row],[New Sales]]&gt;=500,"C",Product[[#This Row],[New Sales]]&gt;=100,"D",Product[[#This Row],[New Sales]]&lt;100,"E")</f>
        <v>D</v>
      </c>
      <c r="S585" s="12"/>
    </row>
    <row r="586" spans="1:19">
      <c r="A586" s="12">
        <v>584</v>
      </c>
      <c r="B586" s="12" t="s">
        <v>84</v>
      </c>
      <c r="C586" s="12" t="s">
        <v>68</v>
      </c>
      <c r="D586" s="12" t="s">
        <v>376</v>
      </c>
      <c r="E586" s="12" t="s">
        <v>251</v>
      </c>
      <c r="F586" s="12" t="s">
        <v>80</v>
      </c>
      <c r="G586" s="12" t="s">
        <v>81</v>
      </c>
      <c r="H586" s="12" t="str">
        <f>VLOOKUP(Product[[#This Row],[Category]],Code!$C$2:$D$5,2,0)</f>
        <v>O-102</v>
      </c>
      <c r="I586" s="12" t="s">
        <v>100</v>
      </c>
      <c r="J586" s="12" t="s">
        <v>245</v>
      </c>
      <c r="K586" s="12">
        <v>31.152000000000001</v>
      </c>
      <c r="L586" s="12">
        <f>$K$1*Product[[#This Row],[Quantity]]</f>
        <v>450</v>
      </c>
      <c r="M586" s="12">
        <f>Product[[#This Row],[Sales]]/Product[[#This Row],[Quantity]]</f>
        <v>10.384</v>
      </c>
      <c r="N586" s="12">
        <v>3</v>
      </c>
      <c r="O586" s="12">
        <v>0.2</v>
      </c>
      <c r="P586" s="13">
        <v>3.5045999999999964</v>
      </c>
      <c r="Q586" s="13">
        <f>Product[[#This Row],[Profit]]-Product[[#This Row],[Discount]]</f>
        <v>3.3045999999999962</v>
      </c>
      <c r="R586" s="12" t="str" cm="1">
        <f t="array" ref="R586">_xlfn.IFS(Product[[#This Row],[New Sales]]&gt;=2000,"A",Product[[#This Row],[New Sales]]&gt;=1000,"B",Product[[#This Row],[New Sales]]&gt;=500,"C",Product[[#This Row],[New Sales]]&gt;=100,"D",Product[[#This Row],[New Sales]]&lt;100,"E")</f>
        <v>D</v>
      </c>
      <c r="S586" s="12"/>
    </row>
    <row r="587" spans="1:19">
      <c r="A587" s="12">
        <v>585</v>
      </c>
      <c r="B587" s="12" t="s">
        <v>84</v>
      </c>
      <c r="C587" s="12" t="s">
        <v>68</v>
      </c>
      <c r="D587" s="12" t="s">
        <v>376</v>
      </c>
      <c r="E587" s="12" t="s">
        <v>251</v>
      </c>
      <c r="F587" s="12" t="s">
        <v>80</v>
      </c>
      <c r="G587" s="12" t="s">
        <v>81</v>
      </c>
      <c r="H587" s="12" t="str">
        <f>VLOOKUP(Product[[#This Row],[Category]],Code!$C$2:$D$5,2,0)</f>
        <v>O-102</v>
      </c>
      <c r="I587" s="12" t="s">
        <v>98</v>
      </c>
      <c r="J587" s="12" t="s">
        <v>770</v>
      </c>
      <c r="K587" s="12">
        <v>6.7830000000000004</v>
      </c>
      <c r="L587" s="12">
        <f>$K$1*Product[[#This Row],[Quantity]]</f>
        <v>1050</v>
      </c>
      <c r="M587" s="12">
        <f>Product[[#This Row],[Sales]]/Product[[#This Row],[Quantity]]</f>
        <v>0.96900000000000008</v>
      </c>
      <c r="N587" s="12">
        <v>7</v>
      </c>
      <c r="O587" s="12">
        <v>0.7</v>
      </c>
      <c r="P587" s="13">
        <v>-4.7480999999999973</v>
      </c>
      <c r="Q587" s="13">
        <f>Product[[#This Row],[Profit]]-Product[[#This Row],[Discount]]</f>
        <v>-5.4480999999999975</v>
      </c>
      <c r="R587" s="12" t="str" cm="1">
        <f t="array" ref="R587">_xlfn.IFS(Product[[#This Row],[New Sales]]&gt;=2000,"A",Product[[#This Row],[New Sales]]&gt;=1000,"B",Product[[#This Row],[New Sales]]&gt;=500,"C",Product[[#This Row],[New Sales]]&gt;=100,"D",Product[[#This Row],[New Sales]]&lt;100,"E")</f>
        <v>B</v>
      </c>
      <c r="S587" s="12"/>
    </row>
    <row r="588" spans="1:19">
      <c r="A588" s="12">
        <v>586</v>
      </c>
      <c r="B588" s="12" t="s">
        <v>84</v>
      </c>
      <c r="C588" s="12" t="s">
        <v>68</v>
      </c>
      <c r="D588" s="12" t="s">
        <v>376</v>
      </c>
      <c r="E588" s="12" t="s">
        <v>251</v>
      </c>
      <c r="F588" s="12" t="s">
        <v>80</v>
      </c>
      <c r="G588" s="12" t="s">
        <v>95</v>
      </c>
      <c r="H588" s="12" t="str">
        <f>VLOOKUP(Product[[#This Row],[Category]],Code!$C$2:$D$5,2,0)</f>
        <v>T-103</v>
      </c>
      <c r="I588" s="12" t="s">
        <v>96</v>
      </c>
      <c r="J588" s="12" t="s">
        <v>314</v>
      </c>
      <c r="K588" s="12">
        <v>406.36799999999999</v>
      </c>
      <c r="L588" s="12">
        <f>$K$1*Product[[#This Row],[Quantity]]</f>
        <v>600</v>
      </c>
      <c r="M588" s="12">
        <f>Product[[#This Row],[Sales]]/Product[[#This Row],[Quantity]]</f>
        <v>101.592</v>
      </c>
      <c r="N588" s="12">
        <v>4</v>
      </c>
      <c r="O588" s="12">
        <v>0.2</v>
      </c>
      <c r="P588" s="13">
        <v>30.477599999999981</v>
      </c>
      <c r="Q588" s="13">
        <f>Product[[#This Row],[Profit]]-Product[[#This Row],[Discount]]</f>
        <v>30.277599999999982</v>
      </c>
      <c r="R588" s="12" t="str" cm="1">
        <f t="array" ref="R588">_xlfn.IFS(Product[[#This Row],[New Sales]]&gt;=2000,"A",Product[[#This Row],[New Sales]]&gt;=1000,"B",Product[[#This Row],[New Sales]]&gt;=500,"C",Product[[#This Row],[New Sales]]&gt;=100,"D",Product[[#This Row],[New Sales]]&lt;100,"E")</f>
        <v>C</v>
      </c>
      <c r="S588" s="12"/>
    </row>
    <row r="589" spans="1:19">
      <c r="A589" s="12">
        <v>587</v>
      </c>
      <c r="B589" s="12" t="s">
        <v>84</v>
      </c>
      <c r="C589" s="12" t="s">
        <v>68</v>
      </c>
      <c r="D589" s="12" t="s">
        <v>607</v>
      </c>
      <c r="E589" s="12" t="s">
        <v>70</v>
      </c>
      <c r="F589" s="12" t="s">
        <v>71</v>
      </c>
      <c r="G589" s="12" t="s">
        <v>72</v>
      </c>
      <c r="H589" s="12" t="str">
        <f>VLOOKUP(Product[[#This Row],[Category]],Code!$C$2:$D$5,2,0)</f>
        <v>F-101</v>
      </c>
      <c r="I589" s="12" t="s">
        <v>75</v>
      </c>
      <c r="J589" s="12" t="s">
        <v>602</v>
      </c>
      <c r="K589" s="12">
        <v>70.98</v>
      </c>
      <c r="L589" s="12">
        <f>$K$1*Product[[#This Row],[Quantity]]</f>
        <v>150</v>
      </c>
      <c r="M589" s="12">
        <f>Product[[#This Row],[Sales]]/Product[[#This Row],[Quantity]]</f>
        <v>70.98</v>
      </c>
      <c r="N589" s="12">
        <v>1</v>
      </c>
      <c r="O589" s="12">
        <v>0</v>
      </c>
      <c r="P589" s="13">
        <v>4.968599999999995</v>
      </c>
      <c r="Q589" s="13">
        <f>Product[[#This Row],[Profit]]-Product[[#This Row],[Discount]]</f>
        <v>4.968599999999995</v>
      </c>
      <c r="R589" s="12" t="str" cm="1">
        <f t="array" ref="R589">_xlfn.IFS(Product[[#This Row],[New Sales]]&gt;=2000,"A",Product[[#This Row],[New Sales]]&gt;=1000,"B",Product[[#This Row],[New Sales]]&gt;=500,"C",Product[[#This Row],[New Sales]]&gt;=100,"D",Product[[#This Row],[New Sales]]&lt;100,"E")</f>
        <v>D</v>
      </c>
      <c r="S589" s="12"/>
    </row>
    <row r="590" spans="1:19">
      <c r="A590" s="12">
        <v>588</v>
      </c>
      <c r="B590" s="12" t="s">
        <v>84</v>
      </c>
      <c r="C590" s="12" t="s">
        <v>68</v>
      </c>
      <c r="D590" s="12" t="s">
        <v>607</v>
      </c>
      <c r="E590" s="12" t="s">
        <v>70</v>
      </c>
      <c r="F590" s="12" t="s">
        <v>71</v>
      </c>
      <c r="G590" s="12" t="s">
        <v>81</v>
      </c>
      <c r="H590" s="12" t="str">
        <f>VLOOKUP(Product[[#This Row],[Category]],Code!$C$2:$D$5,2,0)</f>
        <v>O-102</v>
      </c>
      <c r="I590" s="12" t="s">
        <v>82</v>
      </c>
      <c r="J590" s="12" t="s">
        <v>771</v>
      </c>
      <c r="K590" s="12">
        <v>294.93</v>
      </c>
      <c r="L590" s="12">
        <f>$K$1*Product[[#This Row],[Quantity]]</f>
        <v>450</v>
      </c>
      <c r="M590" s="12">
        <f>Product[[#This Row],[Sales]]/Product[[#This Row],[Quantity]]</f>
        <v>98.31</v>
      </c>
      <c r="N590" s="12">
        <v>3</v>
      </c>
      <c r="O590" s="12">
        <v>0</v>
      </c>
      <c r="P590" s="13">
        <v>144.51570000000001</v>
      </c>
      <c r="Q590" s="13">
        <f>Product[[#This Row],[Profit]]-Product[[#This Row],[Discount]]</f>
        <v>144.51570000000001</v>
      </c>
      <c r="R590" s="12" t="str" cm="1">
        <f t="array" ref="R590">_xlfn.IFS(Product[[#This Row],[New Sales]]&gt;=2000,"A",Product[[#This Row],[New Sales]]&gt;=1000,"B",Product[[#This Row],[New Sales]]&gt;=500,"C",Product[[#This Row],[New Sales]]&gt;=100,"D",Product[[#This Row],[New Sales]]&lt;100,"E")</f>
        <v>D</v>
      </c>
      <c r="S590" s="12"/>
    </row>
    <row r="591" spans="1:19">
      <c r="A591" s="12">
        <v>589</v>
      </c>
      <c r="B591" s="12" t="s">
        <v>84</v>
      </c>
      <c r="C591" s="12" t="s">
        <v>68</v>
      </c>
      <c r="D591" s="12" t="s">
        <v>772</v>
      </c>
      <c r="E591" s="12" t="s">
        <v>240</v>
      </c>
      <c r="F591" s="12" t="s">
        <v>80</v>
      </c>
      <c r="G591" s="12" t="s">
        <v>95</v>
      </c>
      <c r="H591" s="12" t="str">
        <f>VLOOKUP(Product[[#This Row],[Category]],Code!$C$2:$D$5,2,0)</f>
        <v>T-103</v>
      </c>
      <c r="I591" s="12" t="s">
        <v>96</v>
      </c>
      <c r="J591" s="12" t="s">
        <v>773</v>
      </c>
      <c r="K591" s="12">
        <v>84.784000000000006</v>
      </c>
      <c r="L591" s="12">
        <f>$K$1*Product[[#This Row],[Quantity]]</f>
        <v>300</v>
      </c>
      <c r="M591" s="12">
        <f>Product[[#This Row],[Sales]]/Product[[#This Row],[Quantity]]</f>
        <v>42.392000000000003</v>
      </c>
      <c r="N591" s="12">
        <v>2</v>
      </c>
      <c r="O591" s="12">
        <v>0.2</v>
      </c>
      <c r="P591" s="13">
        <v>-20.136200000000006</v>
      </c>
      <c r="Q591" s="13">
        <f>Product[[#This Row],[Profit]]-Product[[#This Row],[Discount]]</f>
        <v>-20.336200000000005</v>
      </c>
      <c r="R591" s="12" t="str" cm="1">
        <f t="array" ref="R591">_xlfn.IFS(Product[[#This Row],[New Sales]]&gt;=2000,"A",Product[[#This Row],[New Sales]]&gt;=1000,"B",Product[[#This Row],[New Sales]]&gt;=500,"C",Product[[#This Row],[New Sales]]&gt;=100,"D",Product[[#This Row],[New Sales]]&lt;100,"E")</f>
        <v>D</v>
      </c>
      <c r="S591" s="12"/>
    </row>
    <row r="592" spans="1:19">
      <c r="A592" s="12">
        <v>590</v>
      </c>
      <c r="B592" s="12" t="s">
        <v>84</v>
      </c>
      <c r="C592" s="12" t="s">
        <v>68</v>
      </c>
      <c r="D592" s="12" t="s">
        <v>772</v>
      </c>
      <c r="E592" s="12" t="s">
        <v>240</v>
      </c>
      <c r="F592" s="12" t="s">
        <v>80</v>
      </c>
      <c r="G592" s="12" t="s">
        <v>81</v>
      </c>
      <c r="H592" s="12" t="str">
        <f>VLOOKUP(Product[[#This Row],[Category]],Code!$C$2:$D$5,2,0)</f>
        <v>O-102</v>
      </c>
      <c r="I592" s="12" t="s">
        <v>106</v>
      </c>
      <c r="J592" s="12" t="s">
        <v>774</v>
      </c>
      <c r="K592" s="12">
        <v>20.736000000000004</v>
      </c>
      <c r="L592" s="12">
        <f>$K$1*Product[[#This Row],[Quantity]]</f>
        <v>600</v>
      </c>
      <c r="M592" s="12">
        <f>Product[[#This Row],[Sales]]/Product[[#This Row],[Quantity]]</f>
        <v>5.1840000000000011</v>
      </c>
      <c r="N592" s="12">
        <v>4</v>
      </c>
      <c r="O592" s="12">
        <v>0.2</v>
      </c>
      <c r="P592" s="13">
        <v>7.2576000000000001</v>
      </c>
      <c r="Q592" s="13">
        <f>Product[[#This Row],[Profit]]-Product[[#This Row],[Discount]]</f>
        <v>7.0575999999999999</v>
      </c>
      <c r="R592" s="12" t="str" cm="1">
        <f t="array" ref="R592">_xlfn.IFS(Product[[#This Row],[New Sales]]&gt;=2000,"A",Product[[#This Row],[New Sales]]&gt;=1000,"B",Product[[#This Row],[New Sales]]&gt;=500,"C",Product[[#This Row],[New Sales]]&gt;=100,"D",Product[[#This Row],[New Sales]]&lt;100,"E")</f>
        <v>C</v>
      </c>
      <c r="S592" s="12"/>
    </row>
    <row r="593" spans="1:19">
      <c r="A593" s="12">
        <v>591</v>
      </c>
      <c r="B593" s="12" t="s">
        <v>84</v>
      </c>
      <c r="C593" s="12" t="s">
        <v>68</v>
      </c>
      <c r="D593" s="12" t="s">
        <v>772</v>
      </c>
      <c r="E593" s="12" t="s">
        <v>240</v>
      </c>
      <c r="F593" s="12" t="s">
        <v>80</v>
      </c>
      <c r="G593" s="12" t="s">
        <v>81</v>
      </c>
      <c r="H593" s="12" t="str">
        <f>VLOOKUP(Product[[#This Row],[Category]],Code!$C$2:$D$5,2,0)</f>
        <v>O-102</v>
      </c>
      <c r="I593" s="12" t="s">
        <v>98</v>
      </c>
      <c r="J593" s="12" t="s">
        <v>692</v>
      </c>
      <c r="K593" s="12">
        <v>16.821000000000005</v>
      </c>
      <c r="L593" s="12">
        <f>$K$1*Product[[#This Row],[Quantity]]</f>
        <v>450</v>
      </c>
      <c r="M593" s="12">
        <f>Product[[#This Row],[Sales]]/Product[[#This Row],[Quantity]]</f>
        <v>5.607000000000002</v>
      </c>
      <c r="N593" s="12">
        <v>3</v>
      </c>
      <c r="O593" s="12">
        <v>0.7</v>
      </c>
      <c r="P593" s="13">
        <v>-12.896100000000004</v>
      </c>
      <c r="Q593" s="13">
        <f>Product[[#This Row],[Profit]]-Product[[#This Row],[Discount]]</f>
        <v>-13.596100000000003</v>
      </c>
      <c r="R593" s="12" t="str" cm="1">
        <f t="array" ref="R593">_xlfn.IFS(Product[[#This Row],[New Sales]]&gt;=2000,"A",Product[[#This Row],[New Sales]]&gt;=1000,"B",Product[[#This Row],[New Sales]]&gt;=500,"C",Product[[#This Row],[New Sales]]&gt;=100,"D",Product[[#This Row],[New Sales]]&lt;100,"E")</f>
        <v>D</v>
      </c>
      <c r="S593" s="12"/>
    </row>
    <row r="594" spans="1:19">
      <c r="A594" s="12">
        <v>592</v>
      </c>
      <c r="B594" s="12" t="s">
        <v>84</v>
      </c>
      <c r="C594" s="12" t="s">
        <v>68</v>
      </c>
      <c r="D594" s="12" t="s">
        <v>772</v>
      </c>
      <c r="E594" s="12" t="s">
        <v>240</v>
      </c>
      <c r="F594" s="12" t="s">
        <v>80</v>
      </c>
      <c r="G594" s="12" t="s">
        <v>81</v>
      </c>
      <c r="H594" s="12" t="str">
        <f>VLOOKUP(Product[[#This Row],[Category]],Code!$C$2:$D$5,2,0)</f>
        <v>O-102</v>
      </c>
      <c r="I594" s="12" t="s">
        <v>106</v>
      </c>
      <c r="J594" s="12" t="s">
        <v>775</v>
      </c>
      <c r="K594" s="12">
        <v>10.368000000000002</v>
      </c>
      <c r="L594" s="12">
        <f>$K$1*Product[[#This Row],[Quantity]]</f>
        <v>300</v>
      </c>
      <c r="M594" s="12">
        <f>Product[[#This Row],[Sales]]/Product[[#This Row],[Quantity]]</f>
        <v>5.1840000000000011</v>
      </c>
      <c r="N594" s="12">
        <v>2</v>
      </c>
      <c r="O594" s="12">
        <v>0.2</v>
      </c>
      <c r="P594" s="13">
        <v>3.6288</v>
      </c>
      <c r="Q594" s="13">
        <f>Product[[#This Row],[Profit]]-Product[[#This Row],[Discount]]</f>
        <v>3.4287999999999998</v>
      </c>
      <c r="R594" s="12" t="str" cm="1">
        <f t="array" ref="R594">_xlfn.IFS(Product[[#This Row],[New Sales]]&gt;=2000,"A",Product[[#This Row],[New Sales]]&gt;=1000,"B",Product[[#This Row],[New Sales]]&gt;=500,"C",Product[[#This Row],[New Sales]]&gt;=100,"D",Product[[#This Row],[New Sales]]&lt;100,"E")</f>
        <v>D</v>
      </c>
      <c r="S594" s="12"/>
    </row>
    <row r="595" spans="1:19">
      <c r="A595" s="12">
        <v>593</v>
      </c>
      <c r="B595" s="12" t="s">
        <v>84</v>
      </c>
      <c r="C595" s="12" t="s">
        <v>68</v>
      </c>
      <c r="D595" s="12" t="s">
        <v>776</v>
      </c>
      <c r="E595" s="12" t="s">
        <v>113</v>
      </c>
      <c r="F595" s="12" t="s">
        <v>114</v>
      </c>
      <c r="G595" s="12" t="s">
        <v>81</v>
      </c>
      <c r="H595" s="12" t="str">
        <f>VLOOKUP(Product[[#This Row],[Category]],Code!$C$2:$D$5,2,0)</f>
        <v>O-102</v>
      </c>
      <c r="I595" s="12" t="s">
        <v>93</v>
      </c>
      <c r="J595" s="12" t="s">
        <v>777</v>
      </c>
      <c r="K595" s="12">
        <v>9.3439999999999994</v>
      </c>
      <c r="L595" s="12">
        <f>$K$1*Product[[#This Row],[Quantity]]</f>
        <v>300</v>
      </c>
      <c r="M595" s="12">
        <f>Product[[#This Row],[Sales]]/Product[[#This Row],[Quantity]]</f>
        <v>4.6719999999999997</v>
      </c>
      <c r="N595" s="12">
        <v>2</v>
      </c>
      <c r="O595" s="12">
        <v>0.2</v>
      </c>
      <c r="P595" s="13">
        <v>1.1679999999999997</v>
      </c>
      <c r="Q595" s="13">
        <f>Product[[#This Row],[Profit]]-Product[[#This Row],[Discount]]</f>
        <v>0.96799999999999975</v>
      </c>
      <c r="R595" s="12" t="str" cm="1">
        <f t="array" ref="R595">_xlfn.IFS(Product[[#This Row],[New Sales]]&gt;=2000,"A",Product[[#This Row],[New Sales]]&gt;=1000,"B",Product[[#This Row],[New Sales]]&gt;=500,"C",Product[[#This Row],[New Sales]]&gt;=100,"D",Product[[#This Row],[New Sales]]&lt;100,"E")</f>
        <v>D</v>
      </c>
      <c r="S595" s="12"/>
    </row>
    <row r="596" spans="1:19">
      <c r="A596" s="12">
        <v>594</v>
      </c>
      <c r="B596" s="12" t="s">
        <v>84</v>
      </c>
      <c r="C596" s="12" t="s">
        <v>68</v>
      </c>
      <c r="D596" s="12" t="s">
        <v>776</v>
      </c>
      <c r="E596" s="12" t="s">
        <v>113</v>
      </c>
      <c r="F596" s="12" t="s">
        <v>114</v>
      </c>
      <c r="G596" s="12" t="s">
        <v>95</v>
      </c>
      <c r="H596" s="12" t="str">
        <f>VLOOKUP(Product[[#This Row],[Category]],Code!$C$2:$D$5,2,0)</f>
        <v>T-103</v>
      </c>
      <c r="I596" s="12" t="s">
        <v>137</v>
      </c>
      <c r="J596" s="12" t="s">
        <v>389</v>
      </c>
      <c r="K596" s="12">
        <v>31.200000000000003</v>
      </c>
      <c r="L596" s="12">
        <f>$K$1*Product[[#This Row],[Quantity]]</f>
        <v>450</v>
      </c>
      <c r="M596" s="12">
        <f>Product[[#This Row],[Sales]]/Product[[#This Row],[Quantity]]</f>
        <v>10.4</v>
      </c>
      <c r="N596" s="12">
        <v>3</v>
      </c>
      <c r="O596" s="12">
        <v>0.2</v>
      </c>
      <c r="P596" s="13">
        <v>9.7499999999999964</v>
      </c>
      <c r="Q596" s="13">
        <f>Product[[#This Row],[Profit]]-Product[[#This Row],[Discount]]</f>
        <v>9.5499999999999972</v>
      </c>
      <c r="R596" s="12" t="str" cm="1">
        <f t="array" ref="R596">_xlfn.IFS(Product[[#This Row],[New Sales]]&gt;=2000,"A",Product[[#This Row],[New Sales]]&gt;=1000,"B",Product[[#This Row],[New Sales]]&gt;=500,"C",Product[[#This Row],[New Sales]]&gt;=100,"D",Product[[#This Row],[New Sales]]&lt;100,"E")</f>
        <v>D</v>
      </c>
      <c r="S596" s="12"/>
    </row>
    <row r="597" spans="1:19">
      <c r="A597" s="12">
        <v>595</v>
      </c>
      <c r="B597" s="12" t="s">
        <v>84</v>
      </c>
      <c r="C597" s="12" t="s">
        <v>68</v>
      </c>
      <c r="D597" s="12" t="s">
        <v>427</v>
      </c>
      <c r="E597" s="12" t="s">
        <v>79</v>
      </c>
      <c r="F597" s="12" t="s">
        <v>80</v>
      </c>
      <c r="G597" s="12" t="s">
        <v>81</v>
      </c>
      <c r="H597" s="12" t="str">
        <f>VLOOKUP(Product[[#This Row],[Category]],Code!$C$2:$D$5,2,0)</f>
        <v>O-102</v>
      </c>
      <c r="I597" s="12" t="s">
        <v>100</v>
      </c>
      <c r="J597" s="12" t="s">
        <v>778</v>
      </c>
      <c r="K597" s="12">
        <v>76.12</v>
      </c>
      <c r="L597" s="12">
        <f>$K$1*Product[[#This Row],[Quantity]]</f>
        <v>300</v>
      </c>
      <c r="M597" s="12">
        <f>Product[[#This Row],[Sales]]/Product[[#This Row],[Quantity]]</f>
        <v>38.06</v>
      </c>
      <c r="N597" s="12">
        <v>2</v>
      </c>
      <c r="O597" s="12">
        <v>0</v>
      </c>
      <c r="P597" s="13">
        <v>22.074799999999996</v>
      </c>
      <c r="Q597" s="13">
        <f>Product[[#This Row],[Profit]]-Product[[#This Row],[Discount]]</f>
        <v>22.074799999999996</v>
      </c>
      <c r="R597" s="12" t="str" cm="1">
        <f t="array" ref="R597">_xlfn.IFS(Product[[#This Row],[New Sales]]&gt;=2000,"A",Product[[#This Row],[New Sales]]&gt;=1000,"B",Product[[#This Row],[New Sales]]&gt;=500,"C",Product[[#This Row],[New Sales]]&gt;=100,"D",Product[[#This Row],[New Sales]]&lt;100,"E")</f>
        <v>D</v>
      </c>
      <c r="S597" s="12"/>
    </row>
    <row r="598" spans="1:19">
      <c r="A598" s="12">
        <v>596</v>
      </c>
      <c r="B598" s="12" t="s">
        <v>84</v>
      </c>
      <c r="C598" s="12" t="s">
        <v>68</v>
      </c>
      <c r="D598" s="12" t="s">
        <v>427</v>
      </c>
      <c r="E598" s="12" t="s">
        <v>79</v>
      </c>
      <c r="F598" s="12" t="s">
        <v>80</v>
      </c>
      <c r="G598" s="12" t="s">
        <v>95</v>
      </c>
      <c r="H598" s="12" t="str">
        <f>VLOOKUP(Product[[#This Row],[Category]],Code!$C$2:$D$5,2,0)</f>
        <v>T-103</v>
      </c>
      <c r="I598" s="12" t="s">
        <v>521</v>
      </c>
      <c r="J598" s="12" t="s">
        <v>595</v>
      </c>
      <c r="K598" s="12">
        <v>1199.9760000000001</v>
      </c>
      <c r="L598" s="12">
        <f>$K$1*Product[[#This Row],[Quantity]]</f>
        <v>450</v>
      </c>
      <c r="M598" s="12">
        <f>Product[[#This Row],[Sales]]/Product[[#This Row],[Quantity]]</f>
        <v>399.99200000000002</v>
      </c>
      <c r="N598" s="12">
        <v>3</v>
      </c>
      <c r="O598" s="12">
        <v>0.2</v>
      </c>
      <c r="P598" s="13">
        <v>434.99130000000002</v>
      </c>
      <c r="Q598" s="13">
        <f>Product[[#This Row],[Profit]]-Product[[#This Row],[Discount]]</f>
        <v>434.79130000000004</v>
      </c>
      <c r="R598" s="12" t="str" cm="1">
        <f t="array" ref="R598">_xlfn.IFS(Product[[#This Row],[New Sales]]&gt;=2000,"A",Product[[#This Row],[New Sales]]&gt;=1000,"B",Product[[#This Row],[New Sales]]&gt;=500,"C",Product[[#This Row],[New Sales]]&gt;=100,"D",Product[[#This Row],[New Sales]]&lt;100,"E")</f>
        <v>D</v>
      </c>
      <c r="S598" s="12"/>
    </row>
    <row r="599" spans="1:19">
      <c r="A599" s="12">
        <v>597</v>
      </c>
      <c r="B599" s="12" t="s">
        <v>84</v>
      </c>
      <c r="C599" s="12" t="s">
        <v>68</v>
      </c>
      <c r="D599" s="12" t="s">
        <v>427</v>
      </c>
      <c r="E599" s="12" t="s">
        <v>79</v>
      </c>
      <c r="F599" s="12" t="s">
        <v>80</v>
      </c>
      <c r="G599" s="12" t="s">
        <v>95</v>
      </c>
      <c r="H599" s="12" t="str">
        <f>VLOOKUP(Product[[#This Row],[Category]],Code!$C$2:$D$5,2,0)</f>
        <v>T-103</v>
      </c>
      <c r="I599" s="12" t="s">
        <v>96</v>
      </c>
      <c r="J599" s="12" t="s">
        <v>500</v>
      </c>
      <c r="K599" s="12">
        <v>445.96000000000004</v>
      </c>
      <c r="L599" s="12">
        <f>$K$1*Product[[#This Row],[Quantity]]</f>
        <v>750</v>
      </c>
      <c r="M599" s="12">
        <f>Product[[#This Row],[Sales]]/Product[[#This Row],[Quantity]]</f>
        <v>89.192000000000007</v>
      </c>
      <c r="N599" s="12">
        <v>5</v>
      </c>
      <c r="O599" s="12">
        <v>0.2</v>
      </c>
      <c r="P599" s="13">
        <v>55.744999999999948</v>
      </c>
      <c r="Q599" s="13">
        <f>Product[[#This Row],[Profit]]-Product[[#This Row],[Discount]]</f>
        <v>55.544999999999945</v>
      </c>
      <c r="R599" s="12" t="str" cm="1">
        <f t="array" ref="R599">_xlfn.IFS(Product[[#This Row],[New Sales]]&gt;=2000,"A",Product[[#This Row],[New Sales]]&gt;=1000,"B",Product[[#This Row],[New Sales]]&gt;=500,"C",Product[[#This Row],[New Sales]]&gt;=100,"D",Product[[#This Row],[New Sales]]&lt;100,"E")</f>
        <v>C</v>
      </c>
      <c r="S599" s="12"/>
    </row>
    <row r="600" spans="1:19">
      <c r="A600" s="12">
        <v>598</v>
      </c>
      <c r="B600" s="12" t="s">
        <v>84</v>
      </c>
      <c r="C600" s="12" t="s">
        <v>68</v>
      </c>
      <c r="D600" s="12" t="s">
        <v>427</v>
      </c>
      <c r="E600" s="12" t="s">
        <v>79</v>
      </c>
      <c r="F600" s="12" t="s">
        <v>80</v>
      </c>
      <c r="G600" s="12" t="s">
        <v>72</v>
      </c>
      <c r="H600" s="12" t="str">
        <f>VLOOKUP(Product[[#This Row],[Category]],Code!$C$2:$D$5,2,0)</f>
        <v>F-101</v>
      </c>
      <c r="I600" s="12" t="s">
        <v>91</v>
      </c>
      <c r="J600" s="12" t="s">
        <v>779</v>
      </c>
      <c r="K600" s="12">
        <v>327.76</v>
      </c>
      <c r="L600" s="12">
        <f>$K$1*Product[[#This Row],[Quantity]]</f>
        <v>1200</v>
      </c>
      <c r="M600" s="12">
        <f>Product[[#This Row],[Sales]]/Product[[#This Row],[Quantity]]</f>
        <v>40.97</v>
      </c>
      <c r="N600" s="12">
        <v>8</v>
      </c>
      <c r="O600" s="12">
        <v>0</v>
      </c>
      <c r="P600" s="13">
        <v>91.772800000000018</v>
      </c>
      <c r="Q600" s="13">
        <f>Product[[#This Row],[Profit]]-Product[[#This Row],[Discount]]</f>
        <v>91.772800000000018</v>
      </c>
      <c r="R600" s="12" t="str" cm="1">
        <f t="array" ref="R600">_xlfn.IFS(Product[[#This Row],[New Sales]]&gt;=2000,"A",Product[[#This Row],[New Sales]]&gt;=1000,"B",Product[[#This Row],[New Sales]]&gt;=500,"C",Product[[#This Row],[New Sales]]&gt;=100,"D",Product[[#This Row],[New Sales]]&lt;100,"E")</f>
        <v>B</v>
      </c>
      <c r="S600" s="12"/>
    </row>
    <row r="601" spans="1:19">
      <c r="A601" s="12">
        <v>599</v>
      </c>
      <c r="B601" s="12" t="s">
        <v>149</v>
      </c>
      <c r="C601" s="12" t="s">
        <v>68</v>
      </c>
      <c r="D601" s="12" t="s">
        <v>131</v>
      </c>
      <c r="E601" s="12" t="s">
        <v>132</v>
      </c>
      <c r="F601" s="12" t="s">
        <v>133</v>
      </c>
      <c r="G601" s="12" t="s">
        <v>81</v>
      </c>
      <c r="H601" s="12" t="str">
        <f>VLOOKUP(Product[[#This Row],[Category]],Code!$C$2:$D$5,2,0)</f>
        <v>O-102</v>
      </c>
      <c r="I601" s="12" t="s">
        <v>297</v>
      </c>
      <c r="J601" s="12" t="s">
        <v>780</v>
      </c>
      <c r="K601" s="12">
        <v>11.632</v>
      </c>
      <c r="L601" s="12">
        <f>$K$1*Product[[#This Row],[Quantity]]</f>
        <v>300</v>
      </c>
      <c r="M601" s="12">
        <f>Product[[#This Row],[Sales]]/Product[[#This Row],[Quantity]]</f>
        <v>5.8159999999999998</v>
      </c>
      <c r="N601" s="12">
        <v>2</v>
      </c>
      <c r="O601" s="12">
        <v>0.2</v>
      </c>
      <c r="P601" s="13">
        <v>1.0178000000000007</v>
      </c>
      <c r="Q601" s="13">
        <f>Product[[#This Row],[Profit]]-Product[[#This Row],[Discount]]</f>
        <v>0.81780000000000075</v>
      </c>
      <c r="R601" s="12" t="str" cm="1">
        <f t="array" ref="R601">_xlfn.IFS(Product[[#This Row],[New Sales]]&gt;=2000,"A",Product[[#This Row],[New Sales]]&gt;=1000,"B",Product[[#This Row],[New Sales]]&gt;=500,"C",Product[[#This Row],[New Sales]]&gt;=100,"D",Product[[#This Row],[New Sales]]&lt;100,"E")</f>
        <v>D</v>
      </c>
      <c r="S601" s="12"/>
    </row>
    <row r="602" spans="1:19">
      <c r="A602" s="12">
        <v>600</v>
      </c>
      <c r="B602" s="12" t="s">
        <v>84</v>
      </c>
      <c r="C602" s="12" t="s">
        <v>68</v>
      </c>
      <c r="D602" s="12" t="s">
        <v>131</v>
      </c>
      <c r="E602" s="12" t="s">
        <v>132</v>
      </c>
      <c r="F602" s="12" t="s">
        <v>133</v>
      </c>
      <c r="G602" s="12" t="s">
        <v>95</v>
      </c>
      <c r="H602" s="12" t="str">
        <f>VLOOKUP(Product[[#This Row],[Category]],Code!$C$2:$D$5,2,0)</f>
        <v>T-103</v>
      </c>
      <c r="I602" s="12" t="s">
        <v>96</v>
      </c>
      <c r="J602" s="12" t="s">
        <v>781</v>
      </c>
      <c r="K602" s="12">
        <v>143.98199999999997</v>
      </c>
      <c r="L602" s="12">
        <f>$K$1*Product[[#This Row],[Quantity]]</f>
        <v>450</v>
      </c>
      <c r="M602" s="12">
        <f>Product[[#This Row],[Sales]]/Product[[#This Row],[Quantity]]</f>
        <v>47.993999999999993</v>
      </c>
      <c r="N602" s="12">
        <v>3</v>
      </c>
      <c r="O602" s="12">
        <v>0.4</v>
      </c>
      <c r="P602" s="13">
        <v>-28.796400000000006</v>
      </c>
      <c r="Q602" s="13">
        <f>Product[[#This Row],[Profit]]-Product[[#This Row],[Discount]]</f>
        <v>-29.196400000000004</v>
      </c>
      <c r="R602" s="12" t="str" cm="1">
        <f t="array" ref="R602">_xlfn.IFS(Product[[#This Row],[New Sales]]&gt;=2000,"A",Product[[#This Row],[New Sales]]&gt;=1000,"B",Product[[#This Row],[New Sales]]&gt;=500,"C",Product[[#This Row],[New Sales]]&gt;=100,"D",Product[[#This Row],[New Sales]]&lt;100,"E")</f>
        <v>D</v>
      </c>
      <c r="S602" s="12"/>
    </row>
    <row r="603" spans="1:19">
      <c r="A603" s="12">
        <v>601</v>
      </c>
      <c r="B603" s="12" t="s">
        <v>84</v>
      </c>
      <c r="C603" s="12" t="s">
        <v>68</v>
      </c>
      <c r="D603" s="12" t="s">
        <v>131</v>
      </c>
      <c r="E603" s="12" t="s">
        <v>132</v>
      </c>
      <c r="F603" s="12" t="s">
        <v>133</v>
      </c>
      <c r="G603" s="12" t="s">
        <v>95</v>
      </c>
      <c r="H603" s="12" t="str">
        <f>VLOOKUP(Product[[#This Row],[Category]],Code!$C$2:$D$5,2,0)</f>
        <v>T-103</v>
      </c>
      <c r="I603" s="12" t="s">
        <v>96</v>
      </c>
      <c r="J603" s="12" t="s">
        <v>782</v>
      </c>
      <c r="K603" s="12">
        <v>494.37599999999998</v>
      </c>
      <c r="L603" s="12">
        <f>$K$1*Product[[#This Row],[Quantity]]</f>
        <v>600</v>
      </c>
      <c r="M603" s="12">
        <f>Product[[#This Row],[Sales]]/Product[[#This Row],[Quantity]]</f>
        <v>123.59399999999999</v>
      </c>
      <c r="N603" s="12">
        <v>4</v>
      </c>
      <c r="O603" s="12">
        <v>0.4</v>
      </c>
      <c r="P603" s="13">
        <v>-115.35440000000006</v>
      </c>
      <c r="Q603" s="13">
        <f>Product[[#This Row],[Profit]]-Product[[#This Row],[Discount]]</f>
        <v>-115.75440000000006</v>
      </c>
      <c r="R603" s="12" t="str" cm="1">
        <f t="array" ref="R603">_xlfn.IFS(Product[[#This Row],[New Sales]]&gt;=2000,"A",Product[[#This Row],[New Sales]]&gt;=1000,"B",Product[[#This Row],[New Sales]]&gt;=500,"C",Product[[#This Row],[New Sales]]&gt;=100,"D",Product[[#This Row],[New Sales]]&lt;100,"E")</f>
        <v>C</v>
      </c>
      <c r="S603" s="12"/>
    </row>
    <row r="604" spans="1:19">
      <c r="A604" s="12">
        <v>602</v>
      </c>
      <c r="B604" s="12" t="s">
        <v>84</v>
      </c>
      <c r="C604" s="12" t="s">
        <v>68</v>
      </c>
      <c r="D604" s="12" t="s">
        <v>131</v>
      </c>
      <c r="E604" s="12" t="s">
        <v>132</v>
      </c>
      <c r="F604" s="12" t="s">
        <v>133</v>
      </c>
      <c r="G604" s="12" t="s">
        <v>81</v>
      </c>
      <c r="H604" s="12" t="str">
        <f>VLOOKUP(Product[[#This Row],[Category]],Code!$C$2:$D$5,2,0)</f>
        <v>O-102</v>
      </c>
      <c r="I604" s="12" t="s">
        <v>297</v>
      </c>
      <c r="J604" s="12" t="s">
        <v>766</v>
      </c>
      <c r="K604" s="12">
        <v>5.84</v>
      </c>
      <c r="L604" s="12">
        <f>$K$1*Product[[#This Row],[Quantity]]</f>
        <v>300</v>
      </c>
      <c r="M604" s="12">
        <f>Product[[#This Row],[Sales]]/Product[[#This Row],[Quantity]]</f>
        <v>2.92</v>
      </c>
      <c r="N604" s="12">
        <v>2</v>
      </c>
      <c r="O604" s="12">
        <v>0.2</v>
      </c>
      <c r="P604" s="13">
        <v>0.72999999999999954</v>
      </c>
      <c r="Q604" s="13">
        <f>Product[[#This Row],[Profit]]-Product[[#This Row],[Discount]]</f>
        <v>0.52999999999999958</v>
      </c>
      <c r="R604" s="12" t="str" cm="1">
        <f t="array" ref="R604">_xlfn.IFS(Product[[#This Row],[New Sales]]&gt;=2000,"A",Product[[#This Row],[New Sales]]&gt;=1000,"B",Product[[#This Row],[New Sales]]&gt;=500,"C",Product[[#This Row],[New Sales]]&gt;=100,"D",Product[[#This Row],[New Sales]]&lt;100,"E")</f>
        <v>D</v>
      </c>
      <c r="S604" s="12"/>
    </row>
    <row r="605" spans="1:19">
      <c r="A605" s="12">
        <v>603</v>
      </c>
      <c r="B605" s="12" t="s">
        <v>84</v>
      </c>
      <c r="C605" s="12" t="s">
        <v>68</v>
      </c>
      <c r="D605" s="12" t="s">
        <v>409</v>
      </c>
      <c r="E605" s="12" t="s">
        <v>86</v>
      </c>
      <c r="F605" s="12" t="s">
        <v>71</v>
      </c>
      <c r="G605" s="12" t="s">
        <v>81</v>
      </c>
      <c r="H605" s="12" t="str">
        <f>VLOOKUP(Product[[#This Row],[Category]],Code!$C$2:$D$5,2,0)</f>
        <v>O-102</v>
      </c>
      <c r="I605" s="12" t="s">
        <v>89</v>
      </c>
      <c r="J605" s="12" t="s">
        <v>783</v>
      </c>
      <c r="K605" s="12">
        <v>142.77600000000001</v>
      </c>
      <c r="L605" s="12">
        <f>$K$1*Product[[#This Row],[Quantity]]</f>
        <v>150</v>
      </c>
      <c r="M605" s="12">
        <f>Product[[#This Row],[Sales]]/Product[[#This Row],[Quantity]]</f>
        <v>142.77600000000001</v>
      </c>
      <c r="N605" s="12">
        <v>1</v>
      </c>
      <c r="O605" s="12">
        <v>0.2</v>
      </c>
      <c r="P605" s="13">
        <v>17.84699999999998</v>
      </c>
      <c r="Q605" s="13">
        <f>Product[[#This Row],[Profit]]-Product[[#This Row],[Discount]]</f>
        <v>17.646999999999981</v>
      </c>
      <c r="R605" s="12" t="str" cm="1">
        <f t="array" ref="R605">_xlfn.IFS(Product[[#This Row],[New Sales]]&gt;=2000,"A",Product[[#This Row],[New Sales]]&gt;=1000,"B",Product[[#This Row],[New Sales]]&gt;=500,"C",Product[[#This Row],[New Sales]]&gt;=100,"D",Product[[#This Row],[New Sales]]&lt;100,"E")</f>
        <v>D</v>
      </c>
      <c r="S605" s="12"/>
    </row>
    <row r="606" spans="1:19">
      <c r="A606" s="12">
        <v>604</v>
      </c>
      <c r="B606" s="12" t="s">
        <v>84</v>
      </c>
      <c r="C606" s="12" t="s">
        <v>68</v>
      </c>
      <c r="D606" s="12" t="s">
        <v>409</v>
      </c>
      <c r="E606" s="12" t="s">
        <v>86</v>
      </c>
      <c r="F606" s="12" t="s">
        <v>71</v>
      </c>
      <c r="G606" s="12" t="s">
        <v>72</v>
      </c>
      <c r="H606" s="12" t="str">
        <f>VLOOKUP(Product[[#This Row],[Category]],Code!$C$2:$D$5,2,0)</f>
        <v>F-101</v>
      </c>
      <c r="I606" s="12" t="s">
        <v>91</v>
      </c>
      <c r="J606" s="12" t="s">
        <v>495</v>
      </c>
      <c r="K606" s="12">
        <v>45.695999999999998</v>
      </c>
      <c r="L606" s="12">
        <f>$K$1*Product[[#This Row],[Quantity]]</f>
        <v>450</v>
      </c>
      <c r="M606" s="12">
        <f>Product[[#This Row],[Sales]]/Product[[#This Row],[Quantity]]</f>
        <v>15.231999999999999</v>
      </c>
      <c r="N606" s="12">
        <v>3</v>
      </c>
      <c r="O606" s="12">
        <v>0.2</v>
      </c>
      <c r="P606" s="13">
        <v>5.1407999999999916</v>
      </c>
      <c r="Q606" s="13">
        <f>Product[[#This Row],[Profit]]-Product[[#This Row],[Discount]]</f>
        <v>4.9407999999999914</v>
      </c>
      <c r="R606" s="12" t="str" cm="1">
        <f t="array" ref="R606">_xlfn.IFS(Product[[#This Row],[New Sales]]&gt;=2000,"A",Product[[#This Row],[New Sales]]&gt;=1000,"B",Product[[#This Row],[New Sales]]&gt;=500,"C",Product[[#This Row],[New Sales]]&gt;=100,"D",Product[[#This Row],[New Sales]]&lt;100,"E")</f>
        <v>D</v>
      </c>
      <c r="S606" s="12"/>
    </row>
    <row r="607" spans="1:19">
      <c r="A607" s="12">
        <v>605</v>
      </c>
      <c r="B607" s="12" t="s">
        <v>84</v>
      </c>
      <c r="C607" s="12" t="s">
        <v>68</v>
      </c>
      <c r="D607" s="12" t="s">
        <v>409</v>
      </c>
      <c r="E607" s="12" t="s">
        <v>86</v>
      </c>
      <c r="F607" s="12" t="s">
        <v>71</v>
      </c>
      <c r="G607" s="12" t="s">
        <v>81</v>
      </c>
      <c r="H607" s="12" t="str">
        <f>VLOOKUP(Product[[#This Row],[Category]],Code!$C$2:$D$5,2,0)</f>
        <v>O-102</v>
      </c>
      <c r="I607" s="12" t="s">
        <v>98</v>
      </c>
      <c r="J607" s="12" t="s">
        <v>629</v>
      </c>
      <c r="K607" s="12">
        <v>7.218</v>
      </c>
      <c r="L607" s="12">
        <f>$K$1*Product[[#This Row],[Quantity]]</f>
        <v>450</v>
      </c>
      <c r="M607" s="12">
        <f>Product[[#This Row],[Sales]]/Product[[#This Row],[Quantity]]</f>
        <v>2.4060000000000001</v>
      </c>
      <c r="N607" s="12">
        <v>3</v>
      </c>
      <c r="O607" s="12">
        <v>0.7</v>
      </c>
      <c r="P607" s="13">
        <v>-5.5338000000000012</v>
      </c>
      <c r="Q607" s="13">
        <f>Product[[#This Row],[Profit]]-Product[[#This Row],[Discount]]</f>
        <v>-6.2338000000000013</v>
      </c>
      <c r="R607" s="12" t="str" cm="1">
        <f t="array" ref="R607">_xlfn.IFS(Product[[#This Row],[New Sales]]&gt;=2000,"A",Product[[#This Row],[New Sales]]&gt;=1000,"B",Product[[#This Row],[New Sales]]&gt;=500,"C",Product[[#This Row],[New Sales]]&gt;=100,"D",Product[[#This Row],[New Sales]]&lt;100,"E")</f>
        <v>D</v>
      </c>
      <c r="S607" s="12"/>
    </row>
    <row r="608" spans="1:19">
      <c r="A608" s="12">
        <v>606</v>
      </c>
      <c r="B608" s="12" t="s">
        <v>84</v>
      </c>
      <c r="C608" s="12" t="s">
        <v>68</v>
      </c>
      <c r="D608" s="12" t="s">
        <v>409</v>
      </c>
      <c r="E608" s="12" t="s">
        <v>86</v>
      </c>
      <c r="F608" s="12" t="s">
        <v>71</v>
      </c>
      <c r="G608" s="12" t="s">
        <v>81</v>
      </c>
      <c r="H608" s="12" t="str">
        <f>VLOOKUP(Product[[#This Row],[Category]],Code!$C$2:$D$5,2,0)</f>
        <v>O-102</v>
      </c>
      <c r="I608" s="12" t="s">
        <v>98</v>
      </c>
      <c r="J608" s="12" t="s">
        <v>620</v>
      </c>
      <c r="K608" s="12">
        <v>43.188000000000009</v>
      </c>
      <c r="L608" s="12">
        <f>$K$1*Product[[#This Row],[Quantity]]</f>
        <v>600</v>
      </c>
      <c r="M608" s="12">
        <f>Product[[#This Row],[Sales]]/Product[[#This Row],[Quantity]]</f>
        <v>10.797000000000002</v>
      </c>
      <c r="N608" s="12">
        <v>4</v>
      </c>
      <c r="O608" s="12">
        <v>0.7</v>
      </c>
      <c r="P608" s="13">
        <v>-31.671199999999999</v>
      </c>
      <c r="Q608" s="13">
        <f>Product[[#This Row],[Profit]]-Product[[#This Row],[Discount]]</f>
        <v>-32.371200000000002</v>
      </c>
      <c r="R608" s="12" t="str" cm="1">
        <f t="array" ref="R608">_xlfn.IFS(Product[[#This Row],[New Sales]]&gt;=2000,"A",Product[[#This Row],[New Sales]]&gt;=1000,"B",Product[[#This Row],[New Sales]]&gt;=500,"C",Product[[#This Row],[New Sales]]&gt;=100,"D",Product[[#This Row],[New Sales]]&lt;100,"E")</f>
        <v>C</v>
      </c>
      <c r="S608" s="12"/>
    </row>
    <row r="609" spans="1:19">
      <c r="A609" s="12">
        <v>607</v>
      </c>
      <c r="B609" s="12" t="s">
        <v>84</v>
      </c>
      <c r="C609" s="12" t="s">
        <v>68</v>
      </c>
      <c r="D609" s="12" t="s">
        <v>409</v>
      </c>
      <c r="E609" s="12" t="s">
        <v>86</v>
      </c>
      <c r="F609" s="12" t="s">
        <v>71</v>
      </c>
      <c r="G609" s="12" t="s">
        <v>81</v>
      </c>
      <c r="H609" s="12" t="str">
        <f>VLOOKUP(Product[[#This Row],[Category]],Code!$C$2:$D$5,2,0)</f>
        <v>O-102</v>
      </c>
      <c r="I609" s="12" t="s">
        <v>106</v>
      </c>
      <c r="J609" s="12" t="s">
        <v>784</v>
      </c>
      <c r="K609" s="12">
        <v>131.904</v>
      </c>
      <c r="L609" s="12">
        <f>$K$1*Product[[#This Row],[Quantity]]</f>
        <v>450</v>
      </c>
      <c r="M609" s="12">
        <f>Product[[#This Row],[Sales]]/Product[[#This Row],[Quantity]]</f>
        <v>43.967999999999996</v>
      </c>
      <c r="N609" s="12">
        <v>3</v>
      </c>
      <c r="O609" s="12">
        <v>0.2</v>
      </c>
      <c r="P609" s="13">
        <v>47.815200000000004</v>
      </c>
      <c r="Q609" s="13">
        <f>Product[[#This Row],[Profit]]-Product[[#This Row],[Discount]]</f>
        <v>47.615200000000002</v>
      </c>
      <c r="R609" s="12" t="str" cm="1">
        <f t="array" ref="R609">_xlfn.IFS(Product[[#This Row],[New Sales]]&gt;=2000,"A",Product[[#This Row],[New Sales]]&gt;=1000,"B",Product[[#This Row],[New Sales]]&gt;=500,"C",Product[[#This Row],[New Sales]]&gt;=100,"D",Product[[#This Row],[New Sales]]&lt;100,"E")</f>
        <v>D</v>
      </c>
      <c r="S609" s="12"/>
    </row>
    <row r="610" spans="1:19">
      <c r="A610" s="12">
        <v>608</v>
      </c>
      <c r="B610" s="12" t="s">
        <v>84</v>
      </c>
      <c r="C610" s="12" t="s">
        <v>68</v>
      </c>
      <c r="D610" s="12" t="s">
        <v>131</v>
      </c>
      <c r="E610" s="12" t="s">
        <v>132</v>
      </c>
      <c r="F610" s="12" t="s">
        <v>133</v>
      </c>
      <c r="G610" s="12" t="s">
        <v>81</v>
      </c>
      <c r="H610" s="12" t="str">
        <f>VLOOKUP(Product[[#This Row],[Category]],Code!$C$2:$D$5,2,0)</f>
        <v>O-102</v>
      </c>
      <c r="I610" s="12" t="s">
        <v>98</v>
      </c>
      <c r="J610" s="12" t="s">
        <v>785</v>
      </c>
      <c r="K610" s="12">
        <v>3.2820000000000005</v>
      </c>
      <c r="L610" s="12">
        <f>$K$1*Product[[#This Row],[Quantity]]</f>
        <v>300</v>
      </c>
      <c r="M610" s="12">
        <f>Product[[#This Row],[Sales]]/Product[[#This Row],[Quantity]]</f>
        <v>1.6410000000000002</v>
      </c>
      <c r="N610" s="12">
        <v>2</v>
      </c>
      <c r="O610" s="12">
        <v>0.7</v>
      </c>
      <c r="P610" s="13">
        <v>-2.6256000000000004</v>
      </c>
      <c r="Q610" s="13">
        <f>Product[[#This Row],[Profit]]-Product[[#This Row],[Discount]]</f>
        <v>-3.3256000000000006</v>
      </c>
      <c r="R610" s="12" t="str" cm="1">
        <f t="array" ref="R610">_xlfn.IFS(Product[[#This Row],[New Sales]]&gt;=2000,"A",Product[[#This Row],[New Sales]]&gt;=1000,"B",Product[[#This Row],[New Sales]]&gt;=500,"C",Product[[#This Row],[New Sales]]&gt;=100,"D",Product[[#This Row],[New Sales]]&lt;100,"E")</f>
        <v>D</v>
      </c>
      <c r="S610" s="12"/>
    </row>
    <row r="611" spans="1:19">
      <c r="A611" s="12">
        <v>609</v>
      </c>
      <c r="B611" s="12" t="s">
        <v>84</v>
      </c>
      <c r="C611" s="12" t="s">
        <v>68</v>
      </c>
      <c r="D611" s="12" t="s">
        <v>131</v>
      </c>
      <c r="E611" s="12" t="s">
        <v>132</v>
      </c>
      <c r="F611" s="12" t="s">
        <v>133</v>
      </c>
      <c r="G611" s="12" t="s">
        <v>81</v>
      </c>
      <c r="H611" s="12" t="str">
        <f>VLOOKUP(Product[[#This Row],[Category]],Code!$C$2:$D$5,2,0)</f>
        <v>O-102</v>
      </c>
      <c r="I611" s="12" t="s">
        <v>93</v>
      </c>
      <c r="J611" s="12" t="s">
        <v>710</v>
      </c>
      <c r="K611" s="12">
        <v>21.167999999999999</v>
      </c>
      <c r="L611" s="12">
        <f>$K$1*Product[[#This Row],[Quantity]]</f>
        <v>1350</v>
      </c>
      <c r="M611" s="12">
        <f>Product[[#This Row],[Sales]]/Product[[#This Row],[Quantity]]</f>
        <v>2.3519999999999999</v>
      </c>
      <c r="N611" s="12">
        <v>9</v>
      </c>
      <c r="O611" s="12">
        <v>0.2</v>
      </c>
      <c r="P611" s="13">
        <v>2.3813999999999984</v>
      </c>
      <c r="Q611" s="13">
        <f>Product[[#This Row],[Profit]]-Product[[#This Row],[Discount]]</f>
        <v>2.1813999999999982</v>
      </c>
      <c r="R611" s="12" t="str" cm="1">
        <f t="array" ref="R611">_xlfn.IFS(Product[[#This Row],[New Sales]]&gt;=2000,"A",Product[[#This Row],[New Sales]]&gt;=1000,"B",Product[[#This Row],[New Sales]]&gt;=500,"C",Product[[#This Row],[New Sales]]&gt;=100,"D",Product[[#This Row],[New Sales]]&lt;100,"E")</f>
        <v>B</v>
      </c>
      <c r="S611" s="12"/>
    </row>
    <row r="612" spans="1:19">
      <c r="A612" s="12">
        <v>610</v>
      </c>
      <c r="B612" s="12" t="s">
        <v>84</v>
      </c>
      <c r="C612" s="12" t="s">
        <v>68</v>
      </c>
      <c r="D612" s="12" t="s">
        <v>131</v>
      </c>
      <c r="E612" s="12" t="s">
        <v>132</v>
      </c>
      <c r="F612" s="12" t="s">
        <v>133</v>
      </c>
      <c r="G612" s="12" t="s">
        <v>95</v>
      </c>
      <c r="H612" s="12" t="str">
        <f>VLOOKUP(Product[[#This Row],[Category]],Code!$C$2:$D$5,2,0)</f>
        <v>T-103</v>
      </c>
      <c r="I612" s="12" t="s">
        <v>96</v>
      </c>
      <c r="J612" s="12" t="s">
        <v>786</v>
      </c>
      <c r="K612" s="12">
        <v>55.188000000000002</v>
      </c>
      <c r="L612" s="12">
        <f>$K$1*Product[[#This Row],[Quantity]]</f>
        <v>300</v>
      </c>
      <c r="M612" s="12">
        <f>Product[[#This Row],[Sales]]/Product[[#This Row],[Quantity]]</f>
        <v>27.594000000000001</v>
      </c>
      <c r="N612" s="12">
        <v>2</v>
      </c>
      <c r="O612" s="12">
        <v>0.4</v>
      </c>
      <c r="P612" s="13">
        <v>-10.117800000000003</v>
      </c>
      <c r="Q612" s="13">
        <f>Product[[#This Row],[Profit]]-Product[[#This Row],[Discount]]</f>
        <v>-10.517800000000003</v>
      </c>
      <c r="R612" s="12" t="str" cm="1">
        <f t="array" ref="R612">_xlfn.IFS(Product[[#This Row],[New Sales]]&gt;=2000,"A",Product[[#This Row],[New Sales]]&gt;=1000,"B",Product[[#This Row],[New Sales]]&gt;=500,"C",Product[[#This Row],[New Sales]]&gt;=100,"D",Product[[#This Row],[New Sales]]&lt;100,"E")</f>
        <v>D</v>
      </c>
      <c r="S612" s="12"/>
    </row>
    <row r="613" spans="1:19">
      <c r="A613" s="12">
        <v>611</v>
      </c>
      <c r="B613" s="12" t="s">
        <v>149</v>
      </c>
      <c r="C613" s="12" t="s">
        <v>77</v>
      </c>
      <c r="D613" s="12" t="s">
        <v>379</v>
      </c>
      <c r="E613" s="12" t="s">
        <v>113</v>
      </c>
      <c r="F613" s="12" t="s">
        <v>114</v>
      </c>
      <c r="G613" s="12" t="s">
        <v>95</v>
      </c>
      <c r="H613" s="12" t="str">
        <f>VLOOKUP(Product[[#This Row],[Category]],Code!$C$2:$D$5,2,0)</f>
        <v>T-103</v>
      </c>
      <c r="I613" s="12" t="s">
        <v>96</v>
      </c>
      <c r="J613" s="12" t="s">
        <v>576</v>
      </c>
      <c r="K613" s="12">
        <v>369.57600000000002</v>
      </c>
      <c r="L613" s="12">
        <f>$K$1*Product[[#This Row],[Quantity]]</f>
        <v>450</v>
      </c>
      <c r="M613" s="12">
        <f>Product[[#This Row],[Sales]]/Product[[#This Row],[Quantity]]</f>
        <v>123.19200000000001</v>
      </c>
      <c r="N613" s="12">
        <v>3</v>
      </c>
      <c r="O613" s="12">
        <v>0.2</v>
      </c>
      <c r="P613" s="13">
        <v>41.577299999999951</v>
      </c>
      <c r="Q613" s="13">
        <f>Product[[#This Row],[Profit]]-Product[[#This Row],[Discount]]</f>
        <v>41.377299999999948</v>
      </c>
      <c r="R613" s="12" t="str" cm="1">
        <f t="array" ref="R613">_xlfn.IFS(Product[[#This Row],[New Sales]]&gt;=2000,"A",Product[[#This Row],[New Sales]]&gt;=1000,"B",Product[[#This Row],[New Sales]]&gt;=500,"C",Product[[#This Row],[New Sales]]&gt;=100,"D",Product[[#This Row],[New Sales]]&lt;100,"E")</f>
        <v>D</v>
      </c>
      <c r="S613" s="12"/>
    </row>
    <row r="614" spans="1:19">
      <c r="A614" s="12">
        <v>612</v>
      </c>
      <c r="B614" s="12" t="s">
        <v>149</v>
      </c>
      <c r="C614" s="12" t="s">
        <v>77</v>
      </c>
      <c r="D614" s="12" t="s">
        <v>379</v>
      </c>
      <c r="E614" s="12" t="s">
        <v>113</v>
      </c>
      <c r="F614" s="12" t="s">
        <v>114</v>
      </c>
      <c r="G614" s="12" t="s">
        <v>81</v>
      </c>
      <c r="H614" s="12" t="str">
        <f>VLOOKUP(Product[[#This Row],[Category]],Code!$C$2:$D$5,2,0)</f>
        <v>O-102</v>
      </c>
      <c r="I614" s="12" t="s">
        <v>82</v>
      </c>
      <c r="J614" s="12" t="s">
        <v>787</v>
      </c>
      <c r="K614" s="12">
        <v>15.712000000000002</v>
      </c>
      <c r="L614" s="12">
        <f>$K$1*Product[[#This Row],[Quantity]]</f>
        <v>600</v>
      </c>
      <c r="M614" s="12">
        <f>Product[[#This Row],[Sales]]/Product[[#This Row],[Quantity]]</f>
        <v>3.9280000000000004</v>
      </c>
      <c r="N614" s="12">
        <v>4</v>
      </c>
      <c r="O614" s="12">
        <v>0.2</v>
      </c>
      <c r="P614" s="13">
        <v>5.6955999999999989</v>
      </c>
      <c r="Q614" s="13">
        <f>Product[[#This Row],[Profit]]-Product[[#This Row],[Discount]]</f>
        <v>5.4955999999999987</v>
      </c>
      <c r="R614" s="12" t="str" cm="1">
        <f t="array" ref="R614">_xlfn.IFS(Product[[#This Row],[New Sales]]&gt;=2000,"A",Product[[#This Row],[New Sales]]&gt;=1000,"B",Product[[#This Row],[New Sales]]&gt;=500,"C",Product[[#This Row],[New Sales]]&gt;=100,"D",Product[[#This Row],[New Sales]]&lt;100,"E")</f>
        <v>C</v>
      </c>
      <c r="S614" s="12"/>
    </row>
    <row r="615" spans="1:19">
      <c r="A615" s="12">
        <v>613</v>
      </c>
      <c r="B615" s="12" t="s">
        <v>67</v>
      </c>
      <c r="C615" s="12" t="s">
        <v>77</v>
      </c>
      <c r="D615" s="12" t="s">
        <v>131</v>
      </c>
      <c r="E615" s="12" t="s">
        <v>132</v>
      </c>
      <c r="F615" s="12" t="s">
        <v>133</v>
      </c>
      <c r="G615" s="12" t="s">
        <v>81</v>
      </c>
      <c r="H615" s="12" t="str">
        <f>VLOOKUP(Product[[#This Row],[Category]],Code!$C$2:$D$5,2,0)</f>
        <v>O-102</v>
      </c>
      <c r="I615" s="12" t="s">
        <v>106</v>
      </c>
      <c r="J615" s="12" t="s">
        <v>788</v>
      </c>
      <c r="K615" s="12">
        <v>8.4480000000000004</v>
      </c>
      <c r="L615" s="12">
        <f>$K$1*Product[[#This Row],[Quantity]]</f>
        <v>300</v>
      </c>
      <c r="M615" s="12">
        <f>Product[[#This Row],[Sales]]/Product[[#This Row],[Quantity]]</f>
        <v>4.2240000000000002</v>
      </c>
      <c r="N615" s="12">
        <v>2</v>
      </c>
      <c r="O615" s="12">
        <v>0.2</v>
      </c>
      <c r="P615" s="13">
        <v>2.6399999999999997</v>
      </c>
      <c r="Q615" s="13">
        <f>Product[[#This Row],[Profit]]-Product[[#This Row],[Discount]]</f>
        <v>2.4399999999999995</v>
      </c>
      <c r="R615" s="12" t="str" cm="1">
        <f t="array" ref="R615">_xlfn.IFS(Product[[#This Row],[New Sales]]&gt;=2000,"A",Product[[#This Row],[New Sales]]&gt;=1000,"B",Product[[#This Row],[New Sales]]&gt;=500,"C",Product[[#This Row],[New Sales]]&gt;=100,"D",Product[[#This Row],[New Sales]]&lt;100,"E")</f>
        <v>D</v>
      </c>
      <c r="S615" s="12"/>
    </row>
    <row r="616" spans="1:19">
      <c r="A616" s="12">
        <v>614</v>
      </c>
      <c r="B616" s="12" t="s">
        <v>67</v>
      </c>
      <c r="C616" s="12" t="s">
        <v>77</v>
      </c>
      <c r="D616" s="12" t="s">
        <v>131</v>
      </c>
      <c r="E616" s="12" t="s">
        <v>132</v>
      </c>
      <c r="F616" s="12" t="s">
        <v>133</v>
      </c>
      <c r="G616" s="12" t="s">
        <v>95</v>
      </c>
      <c r="H616" s="12" t="str">
        <f>VLOOKUP(Product[[#This Row],[Category]],Code!$C$2:$D$5,2,0)</f>
        <v>T-103</v>
      </c>
      <c r="I616" s="12" t="s">
        <v>96</v>
      </c>
      <c r="J616" s="12" t="s">
        <v>789</v>
      </c>
      <c r="K616" s="12">
        <v>728.94600000000003</v>
      </c>
      <c r="L616" s="12">
        <f>$K$1*Product[[#This Row],[Quantity]]</f>
        <v>1350</v>
      </c>
      <c r="M616" s="12">
        <f>Product[[#This Row],[Sales]]/Product[[#This Row],[Quantity]]</f>
        <v>80.994</v>
      </c>
      <c r="N616" s="12">
        <v>9</v>
      </c>
      <c r="O616" s="12">
        <v>0.4</v>
      </c>
      <c r="P616" s="13">
        <v>-157.93830000000008</v>
      </c>
      <c r="Q616" s="13">
        <f>Product[[#This Row],[Profit]]-Product[[#This Row],[Discount]]</f>
        <v>-158.33830000000009</v>
      </c>
      <c r="R616" s="12" t="str" cm="1">
        <f t="array" ref="R616">_xlfn.IFS(Product[[#This Row],[New Sales]]&gt;=2000,"A",Product[[#This Row],[New Sales]]&gt;=1000,"B",Product[[#This Row],[New Sales]]&gt;=500,"C",Product[[#This Row],[New Sales]]&gt;=100,"D",Product[[#This Row],[New Sales]]&lt;100,"E")</f>
        <v>B</v>
      </c>
      <c r="S616" s="12"/>
    </row>
    <row r="617" spans="1:19">
      <c r="A617" s="12">
        <v>615</v>
      </c>
      <c r="B617" s="12" t="s">
        <v>67</v>
      </c>
      <c r="C617" s="12" t="s">
        <v>68</v>
      </c>
      <c r="D617" s="12" t="s">
        <v>790</v>
      </c>
      <c r="E617" s="12" t="s">
        <v>267</v>
      </c>
      <c r="F617" s="12" t="s">
        <v>133</v>
      </c>
      <c r="G617" s="12" t="s">
        <v>95</v>
      </c>
      <c r="H617" s="12" t="str">
        <f>VLOOKUP(Product[[#This Row],[Category]],Code!$C$2:$D$5,2,0)</f>
        <v>T-103</v>
      </c>
      <c r="I617" s="12" t="s">
        <v>96</v>
      </c>
      <c r="J617" s="12" t="s">
        <v>419</v>
      </c>
      <c r="K617" s="12">
        <v>119.93999999999998</v>
      </c>
      <c r="L617" s="12">
        <f>$K$1*Product[[#This Row],[Quantity]]</f>
        <v>1500</v>
      </c>
      <c r="M617" s="12">
        <f>Product[[#This Row],[Sales]]/Product[[#This Row],[Quantity]]</f>
        <v>11.993999999999998</v>
      </c>
      <c r="N617" s="12">
        <v>10</v>
      </c>
      <c r="O617" s="12">
        <v>0.4</v>
      </c>
      <c r="P617" s="13">
        <v>15.99199999999999</v>
      </c>
      <c r="Q617" s="13">
        <f>Product[[#This Row],[Profit]]-Product[[#This Row],[Discount]]</f>
        <v>15.59199999999999</v>
      </c>
      <c r="R617" s="12" t="str" cm="1">
        <f t="array" ref="R617">_xlfn.IFS(Product[[#This Row],[New Sales]]&gt;=2000,"A",Product[[#This Row],[New Sales]]&gt;=1000,"B",Product[[#This Row],[New Sales]]&gt;=500,"C",Product[[#This Row],[New Sales]]&gt;=100,"D",Product[[#This Row],[New Sales]]&lt;100,"E")</f>
        <v>B</v>
      </c>
      <c r="S617" s="12"/>
    </row>
    <row r="618" spans="1:19">
      <c r="A618" s="12">
        <v>616</v>
      </c>
      <c r="B618" s="12" t="s">
        <v>67</v>
      </c>
      <c r="C618" s="12" t="s">
        <v>68</v>
      </c>
      <c r="D618" s="12" t="s">
        <v>790</v>
      </c>
      <c r="E618" s="12" t="s">
        <v>267</v>
      </c>
      <c r="F618" s="12" t="s">
        <v>133</v>
      </c>
      <c r="G618" s="12" t="s">
        <v>81</v>
      </c>
      <c r="H618" s="12" t="str">
        <f>VLOOKUP(Product[[#This Row],[Category]],Code!$C$2:$D$5,2,0)</f>
        <v>O-102</v>
      </c>
      <c r="I618" s="12" t="s">
        <v>98</v>
      </c>
      <c r="J618" s="12" t="s">
        <v>791</v>
      </c>
      <c r="K618" s="12">
        <v>3.6480000000000006</v>
      </c>
      <c r="L618" s="12">
        <f>$K$1*Product[[#This Row],[Quantity]]</f>
        <v>300</v>
      </c>
      <c r="M618" s="12">
        <f>Product[[#This Row],[Sales]]/Product[[#This Row],[Quantity]]</f>
        <v>1.8240000000000003</v>
      </c>
      <c r="N618" s="12">
        <v>2</v>
      </c>
      <c r="O618" s="12">
        <v>0.7</v>
      </c>
      <c r="P618" s="13">
        <v>-2.7967999999999993</v>
      </c>
      <c r="Q618" s="13">
        <f>Product[[#This Row],[Profit]]-Product[[#This Row],[Discount]]</f>
        <v>-3.4967999999999995</v>
      </c>
      <c r="R618" s="12" t="str" cm="1">
        <f t="array" ref="R618">_xlfn.IFS(Product[[#This Row],[New Sales]]&gt;=2000,"A",Product[[#This Row],[New Sales]]&gt;=1000,"B",Product[[#This Row],[New Sales]]&gt;=500,"C",Product[[#This Row],[New Sales]]&gt;=100,"D",Product[[#This Row],[New Sales]]&lt;100,"E")</f>
        <v>D</v>
      </c>
      <c r="S618" s="12"/>
    </row>
    <row r="619" spans="1:19">
      <c r="A619" s="12">
        <v>617</v>
      </c>
      <c r="B619" s="12" t="s">
        <v>67</v>
      </c>
      <c r="C619" s="12" t="s">
        <v>77</v>
      </c>
      <c r="D619" s="12" t="s">
        <v>180</v>
      </c>
      <c r="E619" s="12" t="s">
        <v>181</v>
      </c>
      <c r="F619" s="12" t="s">
        <v>133</v>
      </c>
      <c r="G619" s="12" t="s">
        <v>72</v>
      </c>
      <c r="H619" s="12" t="str">
        <f>VLOOKUP(Product[[#This Row],[Category]],Code!$C$2:$D$5,2,0)</f>
        <v>F-101</v>
      </c>
      <c r="I619" s="12" t="s">
        <v>91</v>
      </c>
      <c r="J619" s="12" t="s">
        <v>792</v>
      </c>
      <c r="K619" s="12">
        <v>40.479999999999997</v>
      </c>
      <c r="L619" s="12">
        <f>$K$1*Product[[#This Row],[Quantity]]</f>
        <v>300</v>
      </c>
      <c r="M619" s="12">
        <f>Product[[#This Row],[Sales]]/Product[[#This Row],[Quantity]]</f>
        <v>20.239999999999998</v>
      </c>
      <c r="N619" s="12">
        <v>2</v>
      </c>
      <c r="O619" s="12">
        <v>0</v>
      </c>
      <c r="P619" s="13">
        <v>15.787199999999999</v>
      </c>
      <c r="Q619" s="13">
        <f>Product[[#This Row],[Profit]]-Product[[#This Row],[Discount]]</f>
        <v>15.787199999999999</v>
      </c>
      <c r="R619" s="12" t="str" cm="1">
        <f t="array" ref="R619">_xlfn.IFS(Product[[#This Row],[New Sales]]&gt;=2000,"A",Product[[#This Row],[New Sales]]&gt;=1000,"B",Product[[#This Row],[New Sales]]&gt;=500,"C",Product[[#This Row],[New Sales]]&gt;=100,"D",Product[[#This Row],[New Sales]]&lt;100,"E")</f>
        <v>D</v>
      </c>
      <c r="S619" s="12"/>
    </row>
    <row r="620" spans="1:19">
      <c r="A620" s="12">
        <v>618</v>
      </c>
      <c r="B620" s="12" t="s">
        <v>67</v>
      </c>
      <c r="C620" s="12" t="s">
        <v>77</v>
      </c>
      <c r="D620" s="12" t="s">
        <v>180</v>
      </c>
      <c r="E620" s="12" t="s">
        <v>181</v>
      </c>
      <c r="F620" s="12" t="s">
        <v>133</v>
      </c>
      <c r="G620" s="12" t="s">
        <v>72</v>
      </c>
      <c r="H620" s="12" t="str">
        <f>VLOOKUP(Product[[#This Row],[Category]],Code!$C$2:$D$5,2,0)</f>
        <v>F-101</v>
      </c>
      <c r="I620" s="12" t="s">
        <v>91</v>
      </c>
      <c r="J620" s="12" t="s">
        <v>793</v>
      </c>
      <c r="K620" s="12">
        <v>9.94</v>
      </c>
      <c r="L620" s="12">
        <f>$K$1*Product[[#This Row],[Quantity]]</f>
        <v>300</v>
      </c>
      <c r="M620" s="12">
        <f>Product[[#This Row],[Sales]]/Product[[#This Row],[Quantity]]</f>
        <v>4.97</v>
      </c>
      <c r="N620" s="12">
        <v>2</v>
      </c>
      <c r="O620" s="12">
        <v>0</v>
      </c>
      <c r="P620" s="13">
        <v>3.0813999999999995</v>
      </c>
      <c r="Q620" s="13">
        <f>Product[[#This Row],[Profit]]-Product[[#This Row],[Discount]]</f>
        <v>3.0813999999999995</v>
      </c>
      <c r="R620" s="12" t="str" cm="1">
        <f t="array" ref="R620">_xlfn.IFS(Product[[#This Row],[New Sales]]&gt;=2000,"A",Product[[#This Row],[New Sales]]&gt;=1000,"B",Product[[#This Row],[New Sales]]&gt;=500,"C",Product[[#This Row],[New Sales]]&gt;=100,"D",Product[[#This Row],[New Sales]]&lt;100,"E")</f>
        <v>D</v>
      </c>
      <c r="S620" s="12"/>
    </row>
    <row r="621" spans="1:19">
      <c r="A621" s="12">
        <v>619</v>
      </c>
      <c r="B621" s="12" t="s">
        <v>67</v>
      </c>
      <c r="C621" s="12" t="s">
        <v>77</v>
      </c>
      <c r="D621" s="12" t="s">
        <v>180</v>
      </c>
      <c r="E621" s="12" t="s">
        <v>181</v>
      </c>
      <c r="F621" s="12" t="s">
        <v>133</v>
      </c>
      <c r="G621" s="12" t="s">
        <v>81</v>
      </c>
      <c r="H621" s="12" t="str">
        <f>VLOOKUP(Product[[#This Row],[Category]],Code!$C$2:$D$5,2,0)</f>
        <v>O-102</v>
      </c>
      <c r="I621" s="12" t="s">
        <v>98</v>
      </c>
      <c r="J621" s="12" t="s">
        <v>794</v>
      </c>
      <c r="K621" s="12">
        <v>107.42400000000001</v>
      </c>
      <c r="L621" s="12">
        <f>$K$1*Product[[#This Row],[Quantity]]</f>
        <v>1350</v>
      </c>
      <c r="M621" s="12">
        <f>Product[[#This Row],[Sales]]/Product[[#This Row],[Quantity]]</f>
        <v>11.936</v>
      </c>
      <c r="N621" s="12">
        <v>9</v>
      </c>
      <c r="O621" s="12">
        <v>0.2</v>
      </c>
      <c r="P621" s="13">
        <v>33.569999999999986</v>
      </c>
      <c r="Q621" s="13">
        <f>Product[[#This Row],[Profit]]-Product[[#This Row],[Discount]]</f>
        <v>33.369999999999983</v>
      </c>
      <c r="R621" s="12" t="str" cm="1">
        <f t="array" ref="R621">_xlfn.IFS(Product[[#This Row],[New Sales]]&gt;=2000,"A",Product[[#This Row],[New Sales]]&gt;=1000,"B",Product[[#This Row],[New Sales]]&gt;=500,"C",Product[[#This Row],[New Sales]]&gt;=100,"D",Product[[#This Row],[New Sales]]&lt;100,"E")</f>
        <v>B</v>
      </c>
      <c r="S621" s="12"/>
    </row>
    <row r="622" spans="1:19">
      <c r="A622" s="12">
        <v>620</v>
      </c>
      <c r="B622" s="12" t="s">
        <v>67</v>
      </c>
      <c r="C622" s="12" t="s">
        <v>77</v>
      </c>
      <c r="D622" s="12" t="s">
        <v>180</v>
      </c>
      <c r="E622" s="12" t="s">
        <v>181</v>
      </c>
      <c r="F622" s="12" t="s">
        <v>133</v>
      </c>
      <c r="G622" s="12" t="s">
        <v>95</v>
      </c>
      <c r="H622" s="12" t="str">
        <f>VLOOKUP(Product[[#This Row],[Category]],Code!$C$2:$D$5,2,0)</f>
        <v>T-103</v>
      </c>
      <c r="I622" s="12" t="s">
        <v>96</v>
      </c>
      <c r="J622" s="12" t="s">
        <v>795</v>
      </c>
      <c r="K622" s="12">
        <v>37.909999999999997</v>
      </c>
      <c r="L622" s="12">
        <f>$K$1*Product[[#This Row],[Quantity]]</f>
        <v>150</v>
      </c>
      <c r="M622" s="12">
        <f>Product[[#This Row],[Sales]]/Product[[#This Row],[Quantity]]</f>
        <v>37.909999999999997</v>
      </c>
      <c r="N622" s="12">
        <v>1</v>
      </c>
      <c r="O622" s="12">
        <v>0</v>
      </c>
      <c r="P622" s="13">
        <v>10.993899999999996</v>
      </c>
      <c r="Q622" s="13">
        <f>Product[[#This Row],[Profit]]-Product[[#This Row],[Discount]]</f>
        <v>10.993899999999996</v>
      </c>
      <c r="R622" s="12" t="str" cm="1">
        <f t="array" ref="R622">_xlfn.IFS(Product[[#This Row],[New Sales]]&gt;=2000,"A",Product[[#This Row],[New Sales]]&gt;=1000,"B",Product[[#This Row],[New Sales]]&gt;=500,"C",Product[[#This Row],[New Sales]]&gt;=100,"D",Product[[#This Row],[New Sales]]&lt;100,"E")</f>
        <v>D</v>
      </c>
      <c r="S622" s="12"/>
    </row>
    <row r="623" spans="1:19">
      <c r="A623" s="12">
        <v>621</v>
      </c>
      <c r="B623" s="12" t="s">
        <v>67</v>
      </c>
      <c r="C623" s="12" t="s">
        <v>77</v>
      </c>
      <c r="D623" s="12" t="s">
        <v>180</v>
      </c>
      <c r="E623" s="12" t="s">
        <v>181</v>
      </c>
      <c r="F623" s="12" t="s">
        <v>133</v>
      </c>
      <c r="G623" s="12" t="s">
        <v>72</v>
      </c>
      <c r="H623" s="12" t="str">
        <f>VLOOKUP(Product[[#This Row],[Category]],Code!$C$2:$D$5,2,0)</f>
        <v>F-101</v>
      </c>
      <c r="I623" s="12" t="s">
        <v>91</v>
      </c>
      <c r="J623" s="12" t="s">
        <v>307</v>
      </c>
      <c r="K623" s="12">
        <v>88.02</v>
      </c>
      <c r="L623" s="12">
        <f>$K$1*Product[[#This Row],[Quantity]]</f>
        <v>450</v>
      </c>
      <c r="M623" s="12">
        <f>Product[[#This Row],[Sales]]/Product[[#This Row],[Quantity]]</f>
        <v>29.34</v>
      </c>
      <c r="N623" s="12">
        <v>3</v>
      </c>
      <c r="O623" s="12">
        <v>0</v>
      </c>
      <c r="P623" s="13">
        <v>27.286199999999994</v>
      </c>
      <c r="Q623" s="13">
        <f>Product[[#This Row],[Profit]]-Product[[#This Row],[Discount]]</f>
        <v>27.286199999999994</v>
      </c>
      <c r="R623" s="12" t="str" cm="1">
        <f t="array" ref="R623">_xlfn.IFS(Product[[#This Row],[New Sales]]&gt;=2000,"A",Product[[#This Row],[New Sales]]&gt;=1000,"B",Product[[#This Row],[New Sales]]&gt;=500,"C",Product[[#This Row],[New Sales]]&gt;=100,"D",Product[[#This Row],[New Sales]]&lt;100,"E")</f>
        <v>D</v>
      </c>
      <c r="S623" s="12"/>
    </row>
    <row r="624" spans="1:19">
      <c r="A624" s="12">
        <v>622</v>
      </c>
      <c r="B624" s="12" t="s">
        <v>84</v>
      </c>
      <c r="C624" s="12" t="s">
        <v>68</v>
      </c>
      <c r="D624" s="12" t="s">
        <v>196</v>
      </c>
      <c r="E624" s="12" t="s">
        <v>158</v>
      </c>
      <c r="F624" s="12" t="s">
        <v>114</v>
      </c>
      <c r="G624" s="12" t="s">
        <v>81</v>
      </c>
      <c r="H624" s="12" t="str">
        <f>VLOOKUP(Product[[#This Row],[Category]],Code!$C$2:$D$5,2,0)</f>
        <v>O-102</v>
      </c>
      <c r="I624" s="12" t="s">
        <v>98</v>
      </c>
      <c r="J624" s="12" t="s">
        <v>796</v>
      </c>
      <c r="K624" s="12">
        <v>8.6899999999999977</v>
      </c>
      <c r="L624" s="12">
        <f>$K$1*Product[[#This Row],[Quantity]]</f>
        <v>750</v>
      </c>
      <c r="M624" s="12">
        <f>Product[[#This Row],[Sales]]/Product[[#This Row],[Quantity]]</f>
        <v>1.7379999999999995</v>
      </c>
      <c r="N624" s="12">
        <v>5</v>
      </c>
      <c r="O624" s="12">
        <v>0.8</v>
      </c>
      <c r="P624" s="13">
        <v>-14.773</v>
      </c>
      <c r="Q624" s="13">
        <f>Product[[#This Row],[Profit]]-Product[[#This Row],[Discount]]</f>
        <v>-15.573</v>
      </c>
      <c r="R624" s="12" t="str" cm="1">
        <f t="array" ref="R624">_xlfn.IFS(Product[[#This Row],[New Sales]]&gt;=2000,"A",Product[[#This Row],[New Sales]]&gt;=1000,"B",Product[[#This Row],[New Sales]]&gt;=500,"C",Product[[#This Row],[New Sales]]&gt;=100,"D",Product[[#This Row],[New Sales]]&lt;100,"E")</f>
        <v>C</v>
      </c>
      <c r="S624" s="12"/>
    </row>
    <row r="625" spans="1:19">
      <c r="A625" s="12">
        <v>623</v>
      </c>
      <c r="B625" s="12" t="s">
        <v>84</v>
      </c>
      <c r="C625" s="12" t="s">
        <v>77</v>
      </c>
      <c r="D625" s="12" t="s">
        <v>797</v>
      </c>
      <c r="E625" s="12" t="s">
        <v>168</v>
      </c>
      <c r="F625" s="12" t="s">
        <v>114</v>
      </c>
      <c r="G625" s="12" t="s">
        <v>72</v>
      </c>
      <c r="H625" s="12" t="str">
        <f>VLOOKUP(Product[[#This Row],[Category]],Code!$C$2:$D$5,2,0)</f>
        <v>F-101</v>
      </c>
      <c r="I625" s="12" t="s">
        <v>75</v>
      </c>
      <c r="J625" s="12" t="s">
        <v>798</v>
      </c>
      <c r="K625" s="12">
        <v>301.95999999999998</v>
      </c>
      <c r="L625" s="12">
        <f>$K$1*Product[[#This Row],[Quantity]]</f>
        <v>300</v>
      </c>
      <c r="M625" s="12">
        <f>Product[[#This Row],[Sales]]/Product[[#This Row],[Quantity]]</f>
        <v>150.97999999999999</v>
      </c>
      <c r="N625" s="12">
        <v>2</v>
      </c>
      <c r="O625" s="12">
        <v>0</v>
      </c>
      <c r="P625" s="13">
        <v>87.568399999999968</v>
      </c>
      <c r="Q625" s="13">
        <f>Product[[#This Row],[Profit]]-Product[[#This Row],[Discount]]</f>
        <v>87.568399999999968</v>
      </c>
      <c r="R625" s="12" t="str" cm="1">
        <f t="array" ref="R625">_xlfn.IFS(Product[[#This Row],[New Sales]]&gt;=2000,"A",Product[[#This Row],[New Sales]]&gt;=1000,"B",Product[[#This Row],[New Sales]]&gt;=500,"C",Product[[#This Row],[New Sales]]&gt;=100,"D",Product[[#This Row],[New Sales]]&lt;100,"E")</f>
        <v>D</v>
      </c>
      <c r="S625" s="12"/>
    </row>
    <row r="626" spans="1:19">
      <c r="A626" s="12">
        <v>624</v>
      </c>
      <c r="B626" s="12" t="s">
        <v>84</v>
      </c>
      <c r="C626" s="12" t="s">
        <v>77</v>
      </c>
      <c r="D626" s="12" t="s">
        <v>797</v>
      </c>
      <c r="E626" s="12" t="s">
        <v>168</v>
      </c>
      <c r="F626" s="12" t="s">
        <v>114</v>
      </c>
      <c r="G626" s="12" t="s">
        <v>81</v>
      </c>
      <c r="H626" s="12" t="str">
        <f>VLOOKUP(Product[[#This Row],[Category]],Code!$C$2:$D$5,2,0)</f>
        <v>O-102</v>
      </c>
      <c r="I626" s="12" t="s">
        <v>100</v>
      </c>
      <c r="J626" s="12" t="s">
        <v>799</v>
      </c>
      <c r="K626" s="12">
        <v>555.21</v>
      </c>
      <c r="L626" s="12">
        <f>$K$1*Product[[#This Row],[Quantity]]</f>
        <v>750</v>
      </c>
      <c r="M626" s="12">
        <f>Product[[#This Row],[Sales]]/Product[[#This Row],[Quantity]]</f>
        <v>111.042</v>
      </c>
      <c r="N626" s="12">
        <v>5</v>
      </c>
      <c r="O626" s="12">
        <v>0.1</v>
      </c>
      <c r="P626" s="13">
        <v>178.90100000000001</v>
      </c>
      <c r="Q626" s="13">
        <f>Product[[#This Row],[Profit]]-Product[[#This Row],[Discount]]</f>
        <v>178.80100000000002</v>
      </c>
      <c r="R626" s="12" t="str" cm="1">
        <f t="array" ref="R626">_xlfn.IFS(Product[[#This Row],[New Sales]]&gt;=2000,"A",Product[[#This Row],[New Sales]]&gt;=1000,"B",Product[[#This Row],[New Sales]]&gt;=500,"C",Product[[#This Row],[New Sales]]&gt;=100,"D",Product[[#This Row],[New Sales]]&lt;100,"E")</f>
        <v>C</v>
      </c>
      <c r="S626" s="12"/>
    </row>
    <row r="627" spans="1:19">
      <c r="A627" s="12">
        <v>625</v>
      </c>
      <c r="B627" s="12" t="s">
        <v>84</v>
      </c>
      <c r="C627" s="12" t="s">
        <v>77</v>
      </c>
      <c r="D627" s="12" t="s">
        <v>797</v>
      </c>
      <c r="E627" s="12" t="s">
        <v>168</v>
      </c>
      <c r="F627" s="12" t="s">
        <v>114</v>
      </c>
      <c r="G627" s="12" t="s">
        <v>81</v>
      </c>
      <c r="H627" s="12" t="str">
        <f>VLOOKUP(Product[[#This Row],[Category]],Code!$C$2:$D$5,2,0)</f>
        <v>O-102</v>
      </c>
      <c r="I627" s="12" t="s">
        <v>89</v>
      </c>
      <c r="J627" s="12" t="s">
        <v>800</v>
      </c>
      <c r="K627" s="12">
        <v>523.48</v>
      </c>
      <c r="L627" s="12">
        <f>$K$1*Product[[#This Row],[Quantity]]</f>
        <v>600</v>
      </c>
      <c r="M627" s="12">
        <f>Product[[#This Row],[Sales]]/Product[[#This Row],[Quantity]]</f>
        <v>130.87</v>
      </c>
      <c r="N627" s="12">
        <v>4</v>
      </c>
      <c r="O627" s="12">
        <v>0</v>
      </c>
      <c r="P627" s="13">
        <v>130.87</v>
      </c>
      <c r="Q627" s="13">
        <f>Product[[#This Row],[Profit]]-Product[[#This Row],[Discount]]</f>
        <v>130.87</v>
      </c>
      <c r="R627" s="12" t="str" cm="1">
        <f t="array" ref="R627">_xlfn.IFS(Product[[#This Row],[New Sales]]&gt;=2000,"A",Product[[#This Row],[New Sales]]&gt;=1000,"B",Product[[#This Row],[New Sales]]&gt;=500,"C",Product[[#This Row],[New Sales]]&gt;=100,"D",Product[[#This Row],[New Sales]]&lt;100,"E")</f>
        <v>C</v>
      </c>
      <c r="S627" s="12"/>
    </row>
    <row r="628" spans="1:19">
      <c r="A628" s="12">
        <v>626</v>
      </c>
      <c r="B628" s="12" t="s">
        <v>84</v>
      </c>
      <c r="C628" s="12" t="s">
        <v>77</v>
      </c>
      <c r="D628" s="12" t="s">
        <v>797</v>
      </c>
      <c r="E628" s="12" t="s">
        <v>168</v>
      </c>
      <c r="F628" s="12" t="s">
        <v>114</v>
      </c>
      <c r="G628" s="12" t="s">
        <v>81</v>
      </c>
      <c r="H628" s="12" t="str">
        <f>VLOOKUP(Product[[#This Row],[Category]],Code!$C$2:$D$5,2,0)</f>
        <v>O-102</v>
      </c>
      <c r="I628" s="12" t="s">
        <v>93</v>
      </c>
      <c r="J628" s="12" t="s">
        <v>144</v>
      </c>
      <c r="K628" s="12">
        <v>161.82</v>
      </c>
      <c r="L628" s="12">
        <f>$K$1*Product[[#This Row],[Quantity]]</f>
        <v>1350</v>
      </c>
      <c r="M628" s="12">
        <f>Product[[#This Row],[Sales]]/Product[[#This Row],[Quantity]]</f>
        <v>17.98</v>
      </c>
      <c r="N628" s="12">
        <v>9</v>
      </c>
      <c r="O628" s="12">
        <v>0</v>
      </c>
      <c r="P628" s="13">
        <v>46.927799999999984</v>
      </c>
      <c r="Q628" s="13">
        <f>Product[[#This Row],[Profit]]-Product[[#This Row],[Discount]]</f>
        <v>46.927799999999984</v>
      </c>
      <c r="R628" s="12" t="str" cm="1">
        <f t="array" ref="R628">_xlfn.IFS(Product[[#This Row],[New Sales]]&gt;=2000,"A",Product[[#This Row],[New Sales]]&gt;=1000,"B",Product[[#This Row],[New Sales]]&gt;=500,"C",Product[[#This Row],[New Sales]]&gt;=100,"D",Product[[#This Row],[New Sales]]&lt;100,"E")</f>
        <v>B</v>
      </c>
      <c r="S628" s="12"/>
    </row>
    <row r="629" spans="1:19">
      <c r="A629" s="12">
        <v>627</v>
      </c>
      <c r="B629" s="12" t="s">
        <v>84</v>
      </c>
      <c r="C629" s="12" t="s">
        <v>111</v>
      </c>
      <c r="D629" s="12" t="s">
        <v>180</v>
      </c>
      <c r="E629" s="12" t="s">
        <v>181</v>
      </c>
      <c r="F629" s="12" t="s">
        <v>133</v>
      </c>
      <c r="G629" s="12" t="s">
        <v>72</v>
      </c>
      <c r="H629" s="12" t="str">
        <f>VLOOKUP(Product[[#This Row],[Category]],Code!$C$2:$D$5,2,0)</f>
        <v>F-101</v>
      </c>
      <c r="I629" s="12" t="s">
        <v>91</v>
      </c>
      <c r="J629" s="12" t="s">
        <v>801</v>
      </c>
      <c r="K629" s="12">
        <v>35.56</v>
      </c>
      <c r="L629" s="12">
        <f>$K$1*Product[[#This Row],[Quantity]]</f>
        <v>1050</v>
      </c>
      <c r="M629" s="12">
        <f>Product[[#This Row],[Sales]]/Product[[#This Row],[Quantity]]</f>
        <v>5.08</v>
      </c>
      <c r="N629" s="12">
        <v>7</v>
      </c>
      <c r="O629" s="12">
        <v>0</v>
      </c>
      <c r="P629" s="13">
        <v>12.090399999999999</v>
      </c>
      <c r="Q629" s="13">
        <f>Product[[#This Row],[Profit]]-Product[[#This Row],[Discount]]</f>
        <v>12.090399999999999</v>
      </c>
      <c r="R629" s="12" t="str" cm="1">
        <f t="array" ref="R629">_xlfn.IFS(Product[[#This Row],[New Sales]]&gt;=2000,"A",Product[[#This Row],[New Sales]]&gt;=1000,"B",Product[[#This Row],[New Sales]]&gt;=500,"C",Product[[#This Row],[New Sales]]&gt;=100,"D",Product[[#This Row],[New Sales]]&lt;100,"E")</f>
        <v>B</v>
      </c>
      <c r="S629" s="12"/>
    </row>
    <row r="630" spans="1:19">
      <c r="A630" s="12">
        <v>628</v>
      </c>
      <c r="B630" s="12" t="s">
        <v>84</v>
      </c>
      <c r="C630" s="12" t="s">
        <v>68</v>
      </c>
      <c r="D630" s="12" t="s">
        <v>108</v>
      </c>
      <c r="E630" s="12" t="s">
        <v>109</v>
      </c>
      <c r="F630" s="12" t="s">
        <v>80</v>
      </c>
      <c r="G630" s="12" t="s">
        <v>81</v>
      </c>
      <c r="H630" s="12" t="str">
        <f>VLOOKUP(Product[[#This Row],[Category]],Code!$C$2:$D$5,2,0)</f>
        <v>O-102</v>
      </c>
      <c r="I630" s="12" t="s">
        <v>100</v>
      </c>
      <c r="J630" s="12" t="s">
        <v>802</v>
      </c>
      <c r="K630" s="12">
        <v>97.16</v>
      </c>
      <c r="L630" s="12">
        <f>$K$1*Product[[#This Row],[Quantity]]</f>
        <v>300</v>
      </c>
      <c r="M630" s="12">
        <f>Product[[#This Row],[Sales]]/Product[[#This Row],[Quantity]]</f>
        <v>48.58</v>
      </c>
      <c r="N630" s="12">
        <v>2</v>
      </c>
      <c r="O630" s="12">
        <v>0</v>
      </c>
      <c r="P630" s="13">
        <v>28.176399999999987</v>
      </c>
      <c r="Q630" s="13">
        <f>Product[[#This Row],[Profit]]-Product[[#This Row],[Discount]]</f>
        <v>28.176399999999987</v>
      </c>
      <c r="R630" s="12" t="str" cm="1">
        <f t="array" ref="R630">_xlfn.IFS(Product[[#This Row],[New Sales]]&gt;=2000,"A",Product[[#This Row],[New Sales]]&gt;=1000,"B",Product[[#This Row],[New Sales]]&gt;=500,"C",Product[[#This Row],[New Sales]]&gt;=100,"D",Product[[#This Row],[New Sales]]&lt;100,"E")</f>
        <v>D</v>
      </c>
      <c r="S630" s="12"/>
    </row>
    <row r="631" spans="1:19">
      <c r="A631" s="12">
        <v>629</v>
      </c>
      <c r="B631" s="12" t="s">
        <v>84</v>
      </c>
      <c r="C631" s="12" t="s">
        <v>68</v>
      </c>
      <c r="D631" s="12" t="s">
        <v>123</v>
      </c>
      <c r="E631" s="12" t="s">
        <v>79</v>
      </c>
      <c r="F631" s="12" t="s">
        <v>80</v>
      </c>
      <c r="G631" s="12" t="s">
        <v>81</v>
      </c>
      <c r="H631" s="12" t="str">
        <f>VLOOKUP(Product[[#This Row],[Category]],Code!$C$2:$D$5,2,0)</f>
        <v>O-102</v>
      </c>
      <c r="I631" s="12" t="s">
        <v>98</v>
      </c>
      <c r="J631" s="12" t="s">
        <v>803</v>
      </c>
      <c r="K631" s="12">
        <v>15.24</v>
      </c>
      <c r="L631" s="12">
        <f>$K$1*Product[[#This Row],[Quantity]]</f>
        <v>750</v>
      </c>
      <c r="M631" s="12">
        <f>Product[[#This Row],[Sales]]/Product[[#This Row],[Quantity]]</f>
        <v>3.048</v>
      </c>
      <c r="N631" s="12">
        <v>5</v>
      </c>
      <c r="O631" s="12">
        <v>0.2</v>
      </c>
      <c r="P631" s="13">
        <v>5.1434999999999977</v>
      </c>
      <c r="Q631" s="13">
        <f>Product[[#This Row],[Profit]]-Product[[#This Row],[Discount]]</f>
        <v>4.9434999999999976</v>
      </c>
      <c r="R631" s="12" t="str" cm="1">
        <f t="array" ref="R631">_xlfn.IFS(Product[[#This Row],[New Sales]]&gt;=2000,"A",Product[[#This Row],[New Sales]]&gt;=1000,"B",Product[[#This Row],[New Sales]]&gt;=500,"C",Product[[#This Row],[New Sales]]&gt;=100,"D",Product[[#This Row],[New Sales]]&lt;100,"E")</f>
        <v>C</v>
      </c>
      <c r="S631" s="12"/>
    </row>
    <row r="632" spans="1:19">
      <c r="A632" s="12">
        <v>630</v>
      </c>
      <c r="B632" s="12" t="s">
        <v>84</v>
      </c>
      <c r="C632" s="12" t="s">
        <v>68</v>
      </c>
      <c r="D632" s="12" t="s">
        <v>123</v>
      </c>
      <c r="E632" s="12" t="s">
        <v>79</v>
      </c>
      <c r="F632" s="12" t="s">
        <v>80</v>
      </c>
      <c r="G632" s="12" t="s">
        <v>81</v>
      </c>
      <c r="H632" s="12" t="str">
        <f>VLOOKUP(Product[[#This Row],[Category]],Code!$C$2:$D$5,2,0)</f>
        <v>O-102</v>
      </c>
      <c r="I632" s="12" t="s">
        <v>106</v>
      </c>
      <c r="J632" s="12" t="s">
        <v>453</v>
      </c>
      <c r="K632" s="12">
        <v>13.23</v>
      </c>
      <c r="L632" s="12">
        <f>$K$1*Product[[#This Row],[Quantity]]</f>
        <v>450</v>
      </c>
      <c r="M632" s="12">
        <f>Product[[#This Row],[Sales]]/Product[[#This Row],[Quantity]]</f>
        <v>4.41</v>
      </c>
      <c r="N632" s="12">
        <v>3</v>
      </c>
      <c r="O632" s="12">
        <v>0</v>
      </c>
      <c r="P632" s="13">
        <v>6.0857999999999999</v>
      </c>
      <c r="Q632" s="13">
        <f>Product[[#This Row],[Profit]]-Product[[#This Row],[Discount]]</f>
        <v>6.0857999999999999</v>
      </c>
      <c r="R632" s="12" t="str" cm="1">
        <f t="array" ref="R632">_xlfn.IFS(Product[[#This Row],[New Sales]]&gt;=2000,"A",Product[[#This Row],[New Sales]]&gt;=1000,"B",Product[[#This Row],[New Sales]]&gt;=500,"C",Product[[#This Row],[New Sales]]&gt;=100,"D",Product[[#This Row],[New Sales]]&lt;100,"E")</f>
        <v>D</v>
      </c>
      <c r="S632" s="12"/>
    </row>
    <row r="633" spans="1:19">
      <c r="A633" s="12">
        <v>631</v>
      </c>
      <c r="B633" s="12" t="s">
        <v>67</v>
      </c>
      <c r="C633" s="12" t="s">
        <v>68</v>
      </c>
      <c r="D633" s="12" t="s">
        <v>250</v>
      </c>
      <c r="E633" s="12" t="s">
        <v>251</v>
      </c>
      <c r="F633" s="12" t="s">
        <v>80</v>
      </c>
      <c r="G633" s="12" t="s">
        <v>81</v>
      </c>
      <c r="H633" s="12" t="str">
        <f>VLOOKUP(Product[[#This Row],[Category]],Code!$C$2:$D$5,2,0)</f>
        <v>O-102</v>
      </c>
      <c r="I633" s="12" t="s">
        <v>89</v>
      </c>
      <c r="J633" s="12" t="s">
        <v>804</v>
      </c>
      <c r="K633" s="12">
        <v>243.38400000000001</v>
      </c>
      <c r="L633" s="12">
        <f>$K$1*Product[[#This Row],[Quantity]]</f>
        <v>450</v>
      </c>
      <c r="M633" s="12">
        <f>Product[[#This Row],[Sales]]/Product[[#This Row],[Quantity]]</f>
        <v>81.128</v>
      </c>
      <c r="N633" s="12">
        <v>3</v>
      </c>
      <c r="O633" s="12">
        <v>0.2</v>
      </c>
      <c r="P633" s="13">
        <v>-51.719100000000012</v>
      </c>
      <c r="Q633" s="13">
        <f>Product[[#This Row],[Profit]]-Product[[#This Row],[Discount]]</f>
        <v>-51.919100000000014</v>
      </c>
      <c r="R633" s="12" t="str" cm="1">
        <f t="array" ref="R633">_xlfn.IFS(Product[[#This Row],[New Sales]]&gt;=2000,"A",Product[[#This Row],[New Sales]]&gt;=1000,"B",Product[[#This Row],[New Sales]]&gt;=500,"C",Product[[#This Row],[New Sales]]&gt;=100,"D",Product[[#This Row],[New Sales]]&lt;100,"E")</f>
        <v>D</v>
      </c>
      <c r="S633" s="12"/>
    </row>
    <row r="634" spans="1:19">
      <c r="A634" s="12">
        <v>632</v>
      </c>
      <c r="B634" s="12" t="s">
        <v>67</v>
      </c>
      <c r="C634" s="12" t="s">
        <v>68</v>
      </c>
      <c r="D634" s="12" t="s">
        <v>250</v>
      </c>
      <c r="E634" s="12" t="s">
        <v>251</v>
      </c>
      <c r="F634" s="12" t="s">
        <v>80</v>
      </c>
      <c r="G634" s="12" t="s">
        <v>95</v>
      </c>
      <c r="H634" s="12" t="str">
        <f>VLOOKUP(Product[[#This Row],[Category]],Code!$C$2:$D$5,2,0)</f>
        <v>T-103</v>
      </c>
      <c r="I634" s="12" t="s">
        <v>137</v>
      </c>
      <c r="J634" s="12" t="s">
        <v>805</v>
      </c>
      <c r="K634" s="12">
        <v>119.80000000000001</v>
      </c>
      <c r="L634" s="12">
        <f>$K$1*Product[[#This Row],[Quantity]]</f>
        <v>750</v>
      </c>
      <c r="M634" s="12">
        <f>Product[[#This Row],[Sales]]/Product[[#This Row],[Quantity]]</f>
        <v>23.96</v>
      </c>
      <c r="N634" s="12">
        <v>5</v>
      </c>
      <c r="O634" s="12">
        <v>0.2</v>
      </c>
      <c r="P634" s="13">
        <v>29.950000000000003</v>
      </c>
      <c r="Q634" s="13">
        <f>Product[[#This Row],[Profit]]-Product[[#This Row],[Discount]]</f>
        <v>29.750000000000004</v>
      </c>
      <c r="R634" s="12" t="str" cm="1">
        <f t="array" ref="R634">_xlfn.IFS(Product[[#This Row],[New Sales]]&gt;=2000,"A",Product[[#This Row],[New Sales]]&gt;=1000,"B",Product[[#This Row],[New Sales]]&gt;=500,"C",Product[[#This Row],[New Sales]]&gt;=100,"D",Product[[#This Row],[New Sales]]&lt;100,"E")</f>
        <v>C</v>
      </c>
      <c r="S634" s="12"/>
    </row>
    <row r="635" spans="1:19">
      <c r="A635" s="12">
        <v>633</v>
      </c>
      <c r="B635" s="12" t="s">
        <v>67</v>
      </c>
      <c r="C635" s="12" t="s">
        <v>68</v>
      </c>
      <c r="D635" s="12" t="s">
        <v>250</v>
      </c>
      <c r="E635" s="12" t="s">
        <v>251</v>
      </c>
      <c r="F635" s="12" t="s">
        <v>80</v>
      </c>
      <c r="G635" s="12" t="s">
        <v>95</v>
      </c>
      <c r="H635" s="12" t="str">
        <f>VLOOKUP(Product[[#This Row],[Category]],Code!$C$2:$D$5,2,0)</f>
        <v>T-103</v>
      </c>
      <c r="I635" s="12" t="s">
        <v>96</v>
      </c>
      <c r="J635" s="12" t="s">
        <v>806</v>
      </c>
      <c r="K635" s="12">
        <v>300.76799999999997</v>
      </c>
      <c r="L635" s="12">
        <f>$K$1*Product[[#This Row],[Quantity]]</f>
        <v>600</v>
      </c>
      <c r="M635" s="12">
        <f>Product[[#This Row],[Sales]]/Product[[#This Row],[Quantity]]</f>
        <v>75.191999999999993</v>
      </c>
      <c r="N635" s="12">
        <v>4</v>
      </c>
      <c r="O635" s="12">
        <v>0.2</v>
      </c>
      <c r="P635" s="13">
        <v>30.076800000000006</v>
      </c>
      <c r="Q635" s="13">
        <f>Product[[#This Row],[Profit]]-Product[[#This Row],[Discount]]</f>
        <v>29.876800000000006</v>
      </c>
      <c r="R635" s="12" t="str" cm="1">
        <f t="array" ref="R635">_xlfn.IFS(Product[[#This Row],[New Sales]]&gt;=2000,"A",Product[[#This Row],[New Sales]]&gt;=1000,"B",Product[[#This Row],[New Sales]]&gt;=500,"C",Product[[#This Row],[New Sales]]&gt;=100,"D",Product[[#This Row],[New Sales]]&lt;100,"E")</f>
        <v>C</v>
      </c>
      <c r="S635" s="12"/>
    </row>
    <row r="636" spans="1:19">
      <c r="A636" s="12">
        <v>634</v>
      </c>
      <c r="B636" s="12" t="s">
        <v>67</v>
      </c>
      <c r="C636" s="12" t="s">
        <v>68</v>
      </c>
      <c r="D636" s="12" t="s">
        <v>591</v>
      </c>
      <c r="E636" s="12" t="s">
        <v>86</v>
      </c>
      <c r="F636" s="12" t="s">
        <v>71</v>
      </c>
      <c r="G636" s="12" t="s">
        <v>95</v>
      </c>
      <c r="H636" s="12" t="str">
        <f>VLOOKUP(Product[[#This Row],[Category]],Code!$C$2:$D$5,2,0)</f>
        <v>T-103</v>
      </c>
      <c r="I636" s="12" t="s">
        <v>137</v>
      </c>
      <c r="J636" s="12" t="s">
        <v>807</v>
      </c>
      <c r="K636" s="12">
        <v>17.880000000000003</v>
      </c>
      <c r="L636" s="12">
        <f>$K$1*Product[[#This Row],[Quantity]]</f>
        <v>450</v>
      </c>
      <c r="M636" s="12">
        <f>Product[[#This Row],[Sales]]/Product[[#This Row],[Quantity]]</f>
        <v>5.9600000000000009</v>
      </c>
      <c r="N636" s="12">
        <v>3</v>
      </c>
      <c r="O636" s="12">
        <v>0.2</v>
      </c>
      <c r="P636" s="13">
        <v>2.458499999999999</v>
      </c>
      <c r="Q636" s="13">
        <f>Product[[#This Row],[Profit]]-Product[[#This Row],[Discount]]</f>
        <v>2.2584999999999988</v>
      </c>
      <c r="R636" s="12" t="str" cm="1">
        <f t="array" ref="R636">_xlfn.IFS(Product[[#This Row],[New Sales]]&gt;=2000,"A",Product[[#This Row],[New Sales]]&gt;=1000,"B",Product[[#This Row],[New Sales]]&gt;=500,"C",Product[[#This Row],[New Sales]]&gt;=100,"D",Product[[#This Row],[New Sales]]&lt;100,"E")</f>
        <v>D</v>
      </c>
      <c r="S636" s="12"/>
    </row>
    <row r="637" spans="1:19">
      <c r="A637" s="12">
        <v>635</v>
      </c>
      <c r="B637" s="12" t="s">
        <v>67</v>
      </c>
      <c r="C637" s="12" t="s">
        <v>68</v>
      </c>
      <c r="D637" s="12" t="s">
        <v>591</v>
      </c>
      <c r="E637" s="12" t="s">
        <v>86</v>
      </c>
      <c r="F637" s="12" t="s">
        <v>71</v>
      </c>
      <c r="G637" s="12" t="s">
        <v>81</v>
      </c>
      <c r="H637" s="12" t="str">
        <f>VLOOKUP(Product[[#This Row],[Category]],Code!$C$2:$D$5,2,0)</f>
        <v>O-102</v>
      </c>
      <c r="I637" s="12" t="s">
        <v>82</v>
      </c>
      <c r="J637" s="12" t="s">
        <v>771</v>
      </c>
      <c r="K637" s="12">
        <v>235.94400000000002</v>
      </c>
      <c r="L637" s="12">
        <f>$K$1*Product[[#This Row],[Quantity]]</f>
        <v>450</v>
      </c>
      <c r="M637" s="12">
        <f>Product[[#This Row],[Sales]]/Product[[#This Row],[Quantity]]</f>
        <v>78.64800000000001</v>
      </c>
      <c r="N637" s="12">
        <v>3</v>
      </c>
      <c r="O637" s="12">
        <v>0.2</v>
      </c>
      <c r="P637" s="13">
        <v>85.529700000000005</v>
      </c>
      <c r="Q637" s="13">
        <f>Product[[#This Row],[Profit]]-Product[[#This Row],[Discount]]</f>
        <v>85.329700000000003</v>
      </c>
      <c r="R637" s="12" t="str" cm="1">
        <f t="array" ref="R637">_xlfn.IFS(Product[[#This Row],[New Sales]]&gt;=2000,"A",Product[[#This Row],[New Sales]]&gt;=1000,"B",Product[[#This Row],[New Sales]]&gt;=500,"C",Product[[#This Row],[New Sales]]&gt;=100,"D",Product[[#This Row],[New Sales]]&lt;100,"E")</f>
        <v>D</v>
      </c>
      <c r="S637" s="12"/>
    </row>
    <row r="638" spans="1:19">
      <c r="A638" s="12">
        <v>636</v>
      </c>
      <c r="B638" s="12" t="s">
        <v>67</v>
      </c>
      <c r="C638" s="12" t="s">
        <v>77</v>
      </c>
      <c r="D638" s="12" t="s">
        <v>808</v>
      </c>
      <c r="E638" s="12" t="s">
        <v>541</v>
      </c>
      <c r="F638" s="12" t="s">
        <v>71</v>
      </c>
      <c r="G638" s="12" t="s">
        <v>72</v>
      </c>
      <c r="H638" s="12" t="str">
        <f>VLOOKUP(Product[[#This Row],[Category]],Code!$C$2:$D$5,2,0)</f>
        <v>F-101</v>
      </c>
      <c r="I638" s="12" t="s">
        <v>75</v>
      </c>
      <c r="J638" s="12" t="s">
        <v>809</v>
      </c>
      <c r="K638" s="12">
        <v>392.93999999999994</v>
      </c>
      <c r="L638" s="12">
        <f>$K$1*Product[[#This Row],[Quantity]]</f>
        <v>450</v>
      </c>
      <c r="M638" s="12">
        <f>Product[[#This Row],[Sales]]/Product[[#This Row],[Quantity]]</f>
        <v>130.97999999999999</v>
      </c>
      <c r="N638" s="12">
        <v>3</v>
      </c>
      <c r="O638" s="12">
        <v>0</v>
      </c>
      <c r="P638" s="13">
        <v>43.223399999999984</v>
      </c>
      <c r="Q638" s="13">
        <f>Product[[#This Row],[Profit]]-Product[[#This Row],[Discount]]</f>
        <v>43.223399999999984</v>
      </c>
      <c r="R638" s="12" t="str" cm="1">
        <f t="array" ref="R638">_xlfn.IFS(Product[[#This Row],[New Sales]]&gt;=2000,"A",Product[[#This Row],[New Sales]]&gt;=1000,"B",Product[[#This Row],[New Sales]]&gt;=500,"C",Product[[#This Row],[New Sales]]&gt;=100,"D",Product[[#This Row],[New Sales]]&lt;100,"E")</f>
        <v>D</v>
      </c>
      <c r="S638" s="12"/>
    </row>
    <row r="639" spans="1:19">
      <c r="A639" s="12">
        <v>637</v>
      </c>
      <c r="B639" s="12" t="s">
        <v>84</v>
      </c>
      <c r="C639" s="12" t="s">
        <v>68</v>
      </c>
      <c r="D639" s="12" t="s">
        <v>250</v>
      </c>
      <c r="E639" s="12" t="s">
        <v>251</v>
      </c>
      <c r="F639" s="12" t="s">
        <v>80</v>
      </c>
      <c r="G639" s="12" t="s">
        <v>81</v>
      </c>
      <c r="H639" s="12" t="str">
        <f>VLOOKUP(Product[[#This Row],[Category]],Code!$C$2:$D$5,2,0)</f>
        <v>O-102</v>
      </c>
      <c r="I639" s="12" t="s">
        <v>98</v>
      </c>
      <c r="J639" s="12" t="s">
        <v>810</v>
      </c>
      <c r="K639" s="12">
        <v>18.882000000000005</v>
      </c>
      <c r="L639" s="12">
        <f>$K$1*Product[[#This Row],[Quantity]]</f>
        <v>450</v>
      </c>
      <c r="M639" s="12">
        <f>Product[[#This Row],[Sales]]/Product[[#This Row],[Quantity]]</f>
        <v>6.2940000000000014</v>
      </c>
      <c r="N639" s="12">
        <v>3</v>
      </c>
      <c r="O639" s="12">
        <v>0.7</v>
      </c>
      <c r="P639" s="13">
        <v>-13.846800000000002</v>
      </c>
      <c r="Q639" s="13">
        <f>Product[[#This Row],[Profit]]-Product[[#This Row],[Discount]]</f>
        <v>-14.546800000000001</v>
      </c>
      <c r="R639" s="12" t="str" cm="1">
        <f t="array" ref="R639">_xlfn.IFS(Product[[#This Row],[New Sales]]&gt;=2000,"A",Product[[#This Row],[New Sales]]&gt;=1000,"B",Product[[#This Row],[New Sales]]&gt;=500,"C",Product[[#This Row],[New Sales]]&gt;=100,"D",Product[[#This Row],[New Sales]]&lt;100,"E")</f>
        <v>D</v>
      </c>
      <c r="S639" s="12"/>
    </row>
    <row r="640" spans="1:19">
      <c r="A640" s="12">
        <v>638</v>
      </c>
      <c r="B640" s="12" t="s">
        <v>84</v>
      </c>
      <c r="C640" s="12" t="s">
        <v>68</v>
      </c>
      <c r="D640" s="12" t="s">
        <v>250</v>
      </c>
      <c r="E640" s="12" t="s">
        <v>251</v>
      </c>
      <c r="F640" s="12" t="s">
        <v>80</v>
      </c>
      <c r="G640" s="12" t="s">
        <v>81</v>
      </c>
      <c r="H640" s="12" t="str">
        <f>VLOOKUP(Product[[#This Row],[Category]],Code!$C$2:$D$5,2,0)</f>
        <v>O-102</v>
      </c>
      <c r="I640" s="12" t="s">
        <v>100</v>
      </c>
      <c r="J640" s="12" t="s">
        <v>811</v>
      </c>
      <c r="K640" s="12">
        <v>122.328</v>
      </c>
      <c r="L640" s="12">
        <f>$K$1*Product[[#This Row],[Quantity]]</f>
        <v>450</v>
      </c>
      <c r="M640" s="12">
        <f>Product[[#This Row],[Sales]]/Product[[#This Row],[Quantity]]</f>
        <v>40.776000000000003</v>
      </c>
      <c r="N640" s="12">
        <v>3</v>
      </c>
      <c r="O640" s="12">
        <v>0.2</v>
      </c>
      <c r="P640" s="13">
        <v>12.232799999999997</v>
      </c>
      <c r="Q640" s="13">
        <f>Product[[#This Row],[Profit]]-Product[[#This Row],[Discount]]</f>
        <v>12.032799999999998</v>
      </c>
      <c r="R640" s="12" t="str" cm="1">
        <f t="array" ref="R640">_xlfn.IFS(Product[[#This Row],[New Sales]]&gt;=2000,"A",Product[[#This Row],[New Sales]]&gt;=1000,"B",Product[[#This Row],[New Sales]]&gt;=500,"C",Product[[#This Row],[New Sales]]&gt;=100,"D",Product[[#This Row],[New Sales]]&lt;100,"E")</f>
        <v>D</v>
      </c>
      <c r="S640" s="12"/>
    </row>
    <row r="641" spans="1:19">
      <c r="A641" s="12">
        <v>639</v>
      </c>
      <c r="B641" s="12" t="s">
        <v>84</v>
      </c>
      <c r="C641" s="12" t="s">
        <v>111</v>
      </c>
      <c r="D641" s="12" t="s">
        <v>812</v>
      </c>
      <c r="E641" s="12" t="s">
        <v>79</v>
      </c>
      <c r="F641" s="12" t="s">
        <v>80</v>
      </c>
      <c r="G641" s="12" t="s">
        <v>72</v>
      </c>
      <c r="H641" s="12" t="str">
        <f>VLOOKUP(Product[[#This Row],[Category]],Code!$C$2:$D$5,2,0)</f>
        <v>F-101</v>
      </c>
      <c r="I641" s="12" t="s">
        <v>91</v>
      </c>
      <c r="J641" s="12" t="s">
        <v>417</v>
      </c>
      <c r="K641" s="12">
        <v>1049.2</v>
      </c>
      <c r="L641" s="12">
        <f>$K$1*Product[[#This Row],[Quantity]]</f>
        <v>750</v>
      </c>
      <c r="M641" s="12">
        <f>Product[[#This Row],[Sales]]/Product[[#This Row],[Quantity]]</f>
        <v>209.84</v>
      </c>
      <c r="N641" s="12">
        <v>5</v>
      </c>
      <c r="O641" s="12">
        <v>0</v>
      </c>
      <c r="P641" s="13">
        <v>272.79200000000003</v>
      </c>
      <c r="Q641" s="13">
        <f>Product[[#This Row],[Profit]]-Product[[#This Row],[Discount]]</f>
        <v>272.79200000000003</v>
      </c>
      <c r="R641" s="12" t="str" cm="1">
        <f t="array" ref="R641">_xlfn.IFS(Product[[#This Row],[New Sales]]&gt;=2000,"A",Product[[#This Row],[New Sales]]&gt;=1000,"B",Product[[#This Row],[New Sales]]&gt;=500,"C",Product[[#This Row],[New Sales]]&gt;=100,"D",Product[[#This Row],[New Sales]]&lt;100,"E")</f>
        <v>C</v>
      </c>
      <c r="S641" s="12"/>
    </row>
    <row r="642" spans="1:19">
      <c r="A642" s="12">
        <v>640</v>
      </c>
      <c r="B642" s="12" t="s">
        <v>84</v>
      </c>
      <c r="C642" s="12" t="s">
        <v>111</v>
      </c>
      <c r="D642" s="12" t="s">
        <v>812</v>
      </c>
      <c r="E642" s="12" t="s">
        <v>79</v>
      </c>
      <c r="F642" s="12" t="s">
        <v>80</v>
      </c>
      <c r="G642" s="12" t="s">
        <v>81</v>
      </c>
      <c r="H642" s="12" t="str">
        <f>VLOOKUP(Product[[#This Row],[Category]],Code!$C$2:$D$5,2,0)</f>
        <v>O-102</v>
      </c>
      <c r="I642" s="12" t="s">
        <v>98</v>
      </c>
      <c r="J642" s="12" t="s">
        <v>813</v>
      </c>
      <c r="K642" s="12">
        <v>15.424000000000001</v>
      </c>
      <c r="L642" s="12">
        <f>$K$1*Product[[#This Row],[Quantity]]</f>
        <v>600</v>
      </c>
      <c r="M642" s="12">
        <f>Product[[#This Row],[Sales]]/Product[[#This Row],[Quantity]]</f>
        <v>3.8560000000000003</v>
      </c>
      <c r="N642" s="12">
        <v>4</v>
      </c>
      <c r="O642" s="12">
        <v>0.2</v>
      </c>
      <c r="P642" s="13">
        <v>5.0128000000000004</v>
      </c>
      <c r="Q642" s="13">
        <f>Product[[#This Row],[Profit]]-Product[[#This Row],[Discount]]</f>
        <v>4.8128000000000002</v>
      </c>
      <c r="R642" s="12" t="str" cm="1">
        <f t="array" ref="R642">_xlfn.IFS(Product[[#This Row],[New Sales]]&gt;=2000,"A",Product[[#This Row],[New Sales]]&gt;=1000,"B",Product[[#This Row],[New Sales]]&gt;=500,"C",Product[[#This Row],[New Sales]]&gt;=100,"D",Product[[#This Row],[New Sales]]&lt;100,"E")</f>
        <v>C</v>
      </c>
      <c r="S642" s="12"/>
    </row>
    <row r="643" spans="1:19">
      <c r="A643" s="12">
        <v>641</v>
      </c>
      <c r="B643" s="12" t="s">
        <v>84</v>
      </c>
      <c r="C643" s="12" t="s">
        <v>77</v>
      </c>
      <c r="D643" s="12" t="s">
        <v>235</v>
      </c>
      <c r="E643" s="12" t="s">
        <v>164</v>
      </c>
      <c r="F643" s="12" t="s">
        <v>114</v>
      </c>
      <c r="G643" s="12" t="s">
        <v>72</v>
      </c>
      <c r="H643" s="12" t="str">
        <f>VLOOKUP(Product[[#This Row],[Category]],Code!$C$2:$D$5,2,0)</f>
        <v>F-101</v>
      </c>
      <c r="I643" s="12" t="s">
        <v>91</v>
      </c>
      <c r="J643" s="12" t="s">
        <v>814</v>
      </c>
      <c r="K643" s="12">
        <v>18.84</v>
      </c>
      <c r="L643" s="12">
        <f>$K$1*Product[[#This Row],[Quantity]]</f>
        <v>450</v>
      </c>
      <c r="M643" s="12">
        <f>Product[[#This Row],[Sales]]/Product[[#This Row],[Quantity]]</f>
        <v>6.28</v>
      </c>
      <c r="N643" s="12">
        <v>3</v>
      </c>
      <c r="O643" s="12">
        <v>0</v>
      </c>
      <c r="P643" s="13">
        <v>6.0287999999999995</v>
      </c>
      <c r="Q643" s="13">
        <f>Product[[#This Row],[Profit]]-Product[[#This Row],[Discount]]</f>
        <v>6.0287999999999995</v>
      </c>
      <c r="R643" s="12" t="str" cm="1">
        <f t="array" ref="R643">_xlfn.IFS(Product[[#This Row],[New Sales]]&gt;=2000,"A",Product[[#This Row],[New Sales]]&gt;=1000,"B",Product[[#This Row],[New Sales]]&gt;=500,"C",Product[[#This Row],[New Sales]]&gt;=100,"D",Product[[#This Row],[New Sales]]&lt;100,"E")</f>
        <v>D</v>
      </c>
      <c r="S643" s="12"/>
    </row>
    <row r="644" spans="1:19">
      <c r="A644" s="12">
        <v>642</v>
      </c>
      <c r="B644" s="12" t="s">
        <v>67</v>
      </c>
      <c r="C644" s="12" t="s">
        <v>68</v>
      </c>
      <c r="D644" s="12" t="s">
        <v>815</v>
      </c>
      <c r="E644" s="12" t="s">
        <v>79</v>
      </c>
      <c r="F644" s="12" t="s">
        <v>80</v>
      </c>
      <c r="G644" s="12" t="s">
        <v>81</v>
      </c>
      <c r="H644" s="12" t="str">
        <f>VLOOKUP(Product[[#This Row],[Category]],Code!$C$2:$D$5,2,0)</f>
        <v>O-102</v>
      </c>
      <c r="I644" s="12" t="s">
        <v>89</v>
      </c>
      <c r="J644" s="12" t="s">
        <v>816</v>
      </c>
      <c r="K644" s="12">
        <v>330.4</v>
      </c>
      <c r="L644" s="12">
        <f>$K$1*Product[[#This Row],[Quantity]]</f>
        <v>300</v>
      </c>
      <c r="M644" s="12">
        <f>Product[[#This Row],[Sales]]/Product[[#This Row],[Quantity]]</f>
        <v>165.2</v>
      </c>
      <c r="N644" s="12">
        <v>2</v>
      </c>
      <c r="O644" s="12">
        <v>0</v>
      </c>
      <c r="P644" s="13">
        <v>85.903999999999996</v>
      </c>
      <c r="Q644" s="13">
        <f>Product[[#This Row],[Profit]]-Product[[#This Row],[Discount]]</f>
        <v>85.903999999999996</v>
      </c>
      <c r="R644" s="12" t="str" cm="1">
        <f t="array" ref="R644">_xlfn.IFS(Product[[#This Row],[New Sales]]&gt;=2000,"A",Product[[#This Row],[New Sales]]&gt;=1000,"B",Product[[#This Row],[New Sales]]&gt;=500,"C",Product[[#This Row],[New Sales]]&gt;=100,"D",Product[[#This Row],[New Sales]]&lt;100,"E")</f>
        <v>D</v>
      </c>
      <c r="S644" s="12"/>
    </row>
    <row r="645" spans="1:19">
      <c r="A645" s="12">
        <v>643</v>
      </c>
      <c r="B645" s="12" t="s">
        <v>67</v>
      </c>
      <c r="C645" s="12" t="s">
        <v>68</v>
      </c>
      <c r="D645" s="12" t="s">
        <v>815</v>
      </c>
      <c r="E645" s="12" t="s">
        <v>79</v>
      </c>
      <c r="F645" s="12" t="s">
        <v>80</v>
      </c>
      <c r="G645" s="12" t="s">
        <v>81</v>
      </c>
      <c r="H645" s="12" t="str">
        <f>VLOOKUP(Product[[#This Row],[Category]],Code!$C$2:$D$5,2,0)</f>
        <v>O-102</v>
      </c>
      <c r="I645" s="12" t="s">
        <v>82</v>
      </c>
      <c r="J645" s="12" t="s">
        <v>817</v>
      </c>
      <c r="K645" s="12">
        <v>26.25</v>
      </c>
      <c r="L645" s="12">
        <f>$K$1*Product[[#This Row],[Quantity]]</f>
        <v>1050</v>
      </c>
      <c r="M645" s="12">
        <f>Product[[#This Row],[Sales]]/Product[[#This Row],[Quantity]]</f>
        <v>3.75</v>
      </c>
      <c r="N645" s="12">
        <v>7</v>
      </c>
      <c r="O645" s="12">
        <v>0</v>
      </c>
      <c r="P645" s="13">
        <v>12.599999999999998</v>
      </c>
      <c r="Q645" s="13">
        <f>Product[[#This Row],[Profit]]-Product[[#This Row],[Discount]]</f>
        <v>12.599999999999998</v>
      </c>
      <c r="R645" s="12" t="str" cm="1">
        <f t="array" ref="R645">_xlfn.IFS(Product[[#This Row],[New Sales]]&gt;=2000,"A",Product[[#This Row],[New Sales]]&gt;=1000,"B",Product[[#This Row],[New Sales]]&gt;=500,"C",Product[[#This Row],[New Sales]]&gt;=100,"D",Product[[#This Row],[New Sales]]&lt;100,"E")</f>
        <v>B</v>
      </c>
      <c r="S645" s="12"/>
    </row>
    <row r="646" spans="1:19">
      <c r="A646" s="12">
        <v>644</v>
      </c>
      <c r="B646" s="12" t="s">
        <v>84</v>
      </c>
      <c r="C646" s="12" t="s">
        <v>68</v>
      </c>
      <c r="D646" s="12" t="s">
        <v>818</v>
      </c>
      <c r="E646" s="12" t="s">
        <v>168</v>
      </c>
      <c r="F646" s="12" t="s">
        <v>114</v>
      </c>
      <c r="G646" s="12" t="s">
        <v>95</v>
      </c>
      <c r="H646" s="12" t="str">
        <f>VLOOKUP(Product[[#This Row],[Category]],Code!$C$2:$D$5,2,0)</f>
        <v>T-103</v>
      </c>
      <c r="I646" s="12" t="s">
        <v>137</v>
      </c>
      <c r="J646" s="12" t="s">
        <v>720</v>
      </c>
      <c r="K646" s="12">
        <v>132.52000000000001</v>
      </c>
      <c r="L646" s="12">
        <f>$K$1*Product[[#This Row],[Quantity]]</f>
        <v>600</v>
      </c>
      <c r="M646" s="12">
        <f>Product[[#This Row],[Sales]]/Product[[#This Row],[Quantity]]</f>
        <v>33.130000000000003</v>
      </c>
      <c r="N646" s="12">
        <v>4</v>
      </c>
      <c r="O646" s="12">
        <v>0</v>
      </c>
      <c r="P646" s="13">
        <v>54.333200000000005</v>
      </c>
      <c r="Q646" s="13">
        <f>Product[[#This Row],[Profit]]-Product[[#This Row],[Discount]]</f>
        <v>54.333200000000005</v>
      </c>
      <c r="R646" s="12" t="str" cm="1">
        <f t="array" ref="R646">_xlfn.IFS(Product[[#This Row],[New Sales]]&gt;=2000,"A",Product[[#This Row],[New Sales]]&gt;=1000,"B",Product[[#This Row],[New Sales]]&gt;=500,"C",Product[[#This Row],[New Sales]]&gt;=100,"D",Product[[#This Row],[New Sales]]&lt;100,"E")</f>
        <v>C</v>
      </c>
      <c r="S646" s="12"/>
    </row>
    <row r="647" spans="1:19">
      <c r="A647" s="12">
        <v>645</v>
      </c>
      <c r="B647" s="12" t="s">
        <v>84</v>
      </c>
      <c r="C647" s="12" t="s">
        <v>111</v>
      </c>
      <c r="D647" s="12" t="s">
        <v>819</v>
      </c>
      <c r="E647" s="12" t="s">
        <v>370</v>
      </c>
      <c r="F647" s="12" t="s">
        <v>133</v>
      </c>
      <c r="G647" s="12" t="s">
        <v>81</v>
      </c>
      <c r="H647" s="12" t="str">
        <f>VLOOKUP(Product[[#This Row],[Category]],Code!$C$2:$D$5,2,0)</f>
        <v>O-102</v>
      </c>
      <c r="I647" s="12" t="s">
        <v>106</v>
      </c>
      <c r="J647" s="12" t="s">
        <v>820</v>
      </c>
      <c r="K647" s="12">
        <v>6.48</v>
      </c>
      <c r="L647" s="12">
        <f>$K$1*Product[[#This Row],[Quantity]]</f>
        <v>150</v>
      </c>
      <c r="M647" s="12">
        <f>Product[[#This Row],[Sales]]/Product[[#This Row],[Quantity]]</f>
        <v>6.48</v>
      </c>
      <c r="N647" s="12">
        <v>1</v>
      </c>
      <c r="O647" s="12">
        <v>0</v>
      </c>
      <c r="P647" s="13">
        <v>3.1752000000000002</v>
      </c>
      <c r="Q647" s="13">
        <f>Product[[#This Row],[Profit]]-Product[[#This Row],[Discount]]</f>
        <v>3.1752000000000002</v>
      </c>
      <c r="R647" s="12" t="str" cm="1">
        <f t="array" ref="R647">_xlfn.IFS(Product[[#This Row],[New Sales]]&gt;=2000,"A",Product[[#This Row],[New Sales]]&gt;=1000,"B",Product[[#This Row],[New Sales]]&gt;=500,"C",Product[[#This Row],[New Sales]]&gt;=100,"D",Product[[#This Row],[New Sales]]&lt;100,"E")</f>
        <v>D</v>
      </c>
      <c r="S647" s="12"/>
    </row>
    <row r="648" spans="1:19">
      <c r="A648" s="12">
        <v>646</v>
      </c>
      <c r="B648" s="12" t="s">
        <v>84</v>
      </c>
      <c r="C648" s="12" t="s">
        <v>111</v>
      </c>
      <c r="D648" s="12" t="s">
        <v>266</v>
      </c>
      <c r="E648" s="12" t="s">
        <v>175</v>
      </c>
      <c r="F648" s="12" t="s">
        <v>114</v>
      </c>
      <c r="G648" s="12" t="s">
        <v>81</v>
      </c>
      <c r="H648" s="12" t="str">
        <f>VLOOKUP(Product[[#This Row],[Category]],Code!$C$2:$D$5,2,0)</f>
        <v>O-102</v>
      </c>
      <c r="I648" s="12" t="s">
        <v>100</v>
      </c>
      <c r="J648" s="12" t="s">
        <v>821</v>
      </c>
      <c r="K648" s="12">
        <v>209.3</v>
      </c>
      <c r="L648" s="12">
        <f>$K$1*Product[[#This Row],[Quantity]]</f>
        <v>300</v>
      </c>
      <c r="M648" s="12">
        <f>Product[[#This Row],[Sales]]/Product[[#This Row],[Quantity]]</f>
        <v>104.65</v>
      </c>
      <c r="N648" s="12">
        <v>2</v>
      </c>
      <c r="O648" s="12">
        <v>0</v>
      </c>
      <c r="P648" s="13">
        <v>56.510999999999996</v>
      </c>
      <c r="Q648" s="13">
        <f>Product[[#This Row],[Profit]]-Product[[#This Row],[Discount]]</f>
        <v>56.510999999999996</v>
      </c>
      <c r="R648" s="12" t="str" cm="1">
        <f t="array" ref="R648">_xlfn.IFS(Product[[#This Row],[New Sales]]&gt;=2000,"A",Product[[#This Row],[New Sales]]&gt;=1000,"B",Product[[#This Row],[New Sales]]&gt;=500,"C",Product[[#This Row],[New Sales]]&gt;=100,"D",Product[[#This Row],[New Sales]]&lt;100,"E")</f>
        <v>D</v>
      </c>
      <c r="S648" s="12"/>
    </row>
    <row r="649" spans="1:19">
      <c r="A649" s="12">
        <v>647</v>
      </c>
      <c r="B649" s="12" t="s">
        <v>84</v>
      </c>
      <c r="C649" s="12" t="s">
        <v>77</v>
      </c>
      <c r="D649" s="12" t="s">
        <v>822</v>
      </c>
      <c r="E649" s="12" t="s">
        <v>199</v>
      </c>
      <c r="F649" s="12" t="s">
        <v>80</v>
      </c>
      <c r="G649" s="12" t="s">
        <v>81</v>
      </c>
      <c r="H649" s="12" t="str">
        <f>VLOOKUP(Product[[#This Row],[Category]],Code!$C$2:$D$5,2,0)</f>
        <v>O-102</v>
      </c>
      <c r="I649" s="12" t="s">
        <v>182</v>
      </c>
      <c r="J649" s="12" t="s">
        <v>290</v>
      </c>
      <c r="K649" s="12">
        <v>31.560000000000002</v>
      </c>
      <c r="L649" s="12">
        <f>$K$1*Product[[#This Row],[Quantity]]</f>
        <v>750</v>
      </c>
      <c r="M649" s="12">
        <f>Product[[#This Row],[Sales]]/Product[[#This Row],[Quantity]]</f>
        <v>6.3120000000000003</v>
      </c>
      <c r="N649" s="12">
        <v>5</v>
      </c>
      <c r="O649" s="12">
        <v>0.2</v>
      </c>
      <c r="P649" s="13">
        <v>9.8624999999999972</v>
      </c>
      <c r="Q649" s="13">
        <f>Product[[#This Row],[Profit]]-Product[[#This Row],[Discount]]</f>
        <v>9.6624999999999979</v>
      </c>
      <c r="R649" s="12" t="str" cm="1">
        <f t="array" ref="R649">_xlfn.IFS(Product[[#This Row],[New Sales]]&gt;=2000,"A",Product[[#This Row],[New Sales]]&gt;=1000,"B",Product[[#This Row],[New Sales]]&gt;=500,"C",Product[[#This Row],[New Sales]]&gt;=100,"D",Product[[#This Row],[New Sales]]&lt;100,"E")</f>
        <v>C</v>
      </c>
      <c r="S649" s="12"/>
    </row>
    <row r="650" spans="1:19">
      <c r="A650" s="12">
        <v>648</v>
      </c>
      <c r="B650" s="12" t="s">
        <v>84</v>
      </c>
      <c r="C650" s="12" t="s">
        <v>77</v>
      </c>
      <c r="D650" s="12" t="s">
        <v>822</v>
      </c>
      <c r="E650" s="12" t="s">
        <v>199</v>
      </c>
      <c r="F650" s="12" t="s">
        <v>80</v>
      </c>
      <c r="G650" s="12" t="s">
        <v>81</v>
      </c>
      <c r="H650" s="12" t="str">
        <f>VLOOKUP(Product[[#This Row],[Category]],Code!$C$2:$D$5,2,0)</f>
        <v>O-102</v>
      </c>
      <c r="I650" s="12" t="s">
        <v>100</v>
      </c>
      <c r="J650" s="12" t="s">
        <v>823</v>
      </c>
      <c r="K650" s="12">
        <v>30.144000000000002</v>
      </c>
      <c r="L650" s="12">
        <f>$K$1*Product[[#This Row],[Quantity]]</f>
        <v>300</v>
      </c>
      <c r="M650" s="12">
        <f>Product[[#This Row],[Sales]]/Product[[#This Row],[Quantity]]</f>
        <v>15.072000000000001</v>
      </c>
      <c r="N650" s="12">
        <v>2</v>
      </c>
      <c r="O650" s="12">
        <v>0.2</v>
      </c>
      <c r="P650" s="13">
        <v>3.0143999999999993</v>
      </c>
      <c r="Q650" s="13">
        <f>Product[[#This Row],[Profit]]-Product[[#This Row],[Discount]]</f>
        <v>2.8143999999999991</v>
      </c>
      <c r="R650" s="12" t="str" cm="1">
        <f t="array" ref="R650">_xlfn.IFS(Product[[#This Row],[New Sales]]&gt;=2000,"A",Product[[#This Row],[New Sales]]&gt;=1000,"B",Product[[#This Row],[New Sales]]&gt;=500,"C",Product[[#This Row],[New Sales]]&gt;=100,"D",Product[[#This Row],[New Sales]]&lt;100,"E")</f>
        <v>D</v>
      </c>
      <c r="S650" s="12"/>
    </row>
    <row r="651" spans="1:19">
      <c r="A651" s="12">
        <v>649</v>
      </c>
      <c r="B651" s="12" t="s">
        <v>67</v>
      </c>
      <c r="C651" s="12" t="s">
        <v>77</v>
      </c>
      <c r="D651" s="12" t="s">
        <v>824</v>
      </c>
      <c r="E651" s="12" t="s">
        <v>109</v>
      </c>
      <c r="F651" s="12" t="s">
        <v>80</v>
      </c>
      <c r="G651" s="12" t="s">
        <v>72</v>
      </c>
      <c r="H651" s="12" t="str">
        <f>VLOOKUP(Product[[#This Row],[Category]],Code!$C$2:$D$5,2,0)</f>
        <v>F-101</v>
      </c>
      <c r="I651" s="12" t="s">
        <v>91</v>
      </c>
      <c r="J651" s="12" t="s">
        <v>572</v>
      </c>
      <c r="K651" s="12">
        <v>14.8</v>
      </c>
      <c r="L651" s="12">
        <f>$K$1*Product[[#This Row],[Quantity]]</f>
        <v>600</v>
      </c>
      <c r="M651" s="12">
        <f>Product[[#This Row],[Sales]]/Product[[#This Row],[Quantity]]</f>
        <v>3.7</v>
      </c>
      <c r="N651" s="12">
        <v>4</v>
      </c>
      <c r="O651" s="12">
        <v>0</v>
      </c>
      <c r="P651" s="13">
        <v>6.0680000000000014</v>
      </c>
      <c r="Q651" s="13">
        <f>Product[[#This Row],[Profit]]-Product[[#This Row],[Discount]]</f>
        <v>6.0680000000000014</v>
      </c>
      <c r="R651" s="12" t="str" cm="1">
        <f t="array" ref="R651">_xlfn.IFS(Product[[#This Row],[New Sales]]&gt;=2000,"A",Product[[#This Row],[New Sales]]&gt;=1000,"B",Product[[#This Row],[New Sales]]&gt;=500,"C",Product[[#This Row],[New Sales]]&gt;=100,"D",Product[[#This Row],[New Sales]]&lt;100,"E")</f>
        <v>C</v>
      </c>
      <c r="S651" s="12"/>
    </row>
    <row r="652" spans="1:19">
      <c r="A652" s="12">
        <v>650</v>
      </c>
      <c r="B652" s="12" t="s">
        <v>67</v>
      </c>
      <c r="C652" s="12" t="s">
        <v>77</v>
      </c>
      <c r="D652" s="12" t="s">
        <v>824</v>
      </c>
      <c r="E652" s="12" t="s">
        <v>109</v>
      </c>
      <c r="F652" s="12" t="s">
        <v>80</v>
      </c>
      <c r="G652" s="12" t="s">
        <v>95</v>
      </c>
      <c r="H652" s="12" t="str">
        <f>VLOOKUP(Product[[#This Row],[Category]],Code!$C$2:$D$5,2,0)</f>
        <v>T-103</v>
      </c>
      <c r="I652" s="12" t="s">
        <v>96</v>
      </c>
      <c r="J652" s="12" t="s">
        <v>352</v>
      </c>
      <c r="K652" s="12">
        <v>302.37599999999998</v>
      </c>
      <c r="L652" s="12">
        <f>$K$1*Product[[#This Row],[Quantity]]</f>
        <v>450</v>
      </c>
      <c r="M652" s="12">
        <f>Product[[#This Row],[Sales]]/Product[[#This Row],[Quantity]]</f>
        <v>100.79199999999999</v>
      </c>
      <c r="N652" s="12">
        <v>3</v>
      </c>
      <c r="O652" s="12">
        <v>0.2</v>
      </c>
      <c r="P652" s="13">
        <v>22.678200000000018</v>
      </c>
      <c r="Q652" s="13">
        <f>Product[[#This Row],[Profit]]-Product[[#This Row],[Discount]]</f>
        <v>22.478200000000019</v>
      </c>
      <c r="R652" s="12" t="str" cm="1">
        <f t="array" ref="R652">_xlfn.IFS(Product[[#This Row],[New Sales]]&gt;=2000,"A",Product[[#This Row],[New Sales]]&gt;=1000,"B",Product[[#This Row],[New Sales]]&gt;=500,"C",Product[[#This Row],[New Sales]]&gt;=100,"D",Product[[#This Row],[New Sales]]&lt;100,"E")</f>
        <v>D</v>
      </c>
      <c r="S652" s="12"/>
    </row>
    <row r="653" spans="1:19">
      <c r="A653" s="12">
        <v>651</v>
      </c>
      <c r="B653" s="12" t="s">
        <v>67</v>
      </c>
      <c r="C653" s="12" t="s">
        <v>77</v>
      </c>
      <c r="D653" s="12" t="s">
        <v>824</v>
      </c>
      <c r="E653" s="12" t="s">
        <v>109</v>
      </c>
      <c r="F653" s="12" t="s">
        <v>80</v>
      </c>
      <c r="G653" s="12" t="s">
        <v>95</v>
      </c>
      <c r="H653" s="12" t="str">
        <f>VLOOKUP(Product[[#This Row],[Category]],Code!$C$2:$D$5,2,0)</f>
        <v>T-103</v>
      </c>
      <c r="I653" s="12" t="s">
        <v>137</v>
      </c>
      <c r="J653" s="12" t="s">
        <v>825</v>
      </c>
      <c r="K653" s="12">
        <v>316</v>
      </c>
      <c r="L653" s="12">
        <f>$K$1*Product[[#This Row],[Quantity]]</f>
        <v>600</v>
      </c>
      <c r="M653" s="12">
        <f>Product[[#This Row],[Sales]]/Product[[#This Row],[Quantity]]</f>
        <v>79</v>
      </c>
      <c r="N653" s="12">
        <v>4</v>
      </c>
      <c r="O653" s="12">
        <v>0</v>
      </c>
      <c r="P653" s="13">
        <v>31.599999999999966</v>
      </c>
      <c r="Q653" s="13">
        <f>Product[[#This Row],[Profit]]-Product[[#This Row],[Discount]]</f>
        <v>31.599999999999966</v>
      </c>
      <c r="R653" s="12" t="str" cm="1">
        <f t="array" ref="R653">_xlfn.IFS(Product[[#This Row],[New Sales]]&gt;=2000,"A",Product[[#This Row],[New Sales]]&gt;=1000,"B",Product[[#This Row],[New Sales]]&gt;=500,"C",Product[[#This Row],[New Sales]]&gt;=100,"D",Product[[#This Row],[New Sales]]&lt;100,"E")</f>
        <v>C</v>
      </c>
      <c r="S653" s="12"/>
    </row>
    <row r="654" spans="1:19">
      <c r="A654" s="12">
        <v>652</v>
      </c>
      <c r="B654" s="12" t="s">
        <v>84</v>
      </c>
      <c r="C654" s="12" t="s">
        <v>111</v>
      </c>
      <c r="D654" s="12" t="s">
        <v>180</v>
      </c>
      <c r="E654" s="12" t="s">
        <v>181</v>
      </c>
      <c r="F654" s="12" t="s">
        <v>133</v>
      </c>
      <c r="G654" s="12" t="s">
        <v>81</v>
      </c>
      <c r="H654" s="12" t="str">
        <f>VLOOKUP(Product[[#This Row],[Category]],Code!$C$2:$D$5,2,0)</f>
        <v>O-102</v>
      </c>
      <c r="I654" s="12" t="s">
        <v>106</v>
      </c>
      <c r="J654" s="12" t="s">
        <v>204</v>
      </c>
      <c r="K654" s="12">
        <v>379.4</v>
      </c>
      <c r="L654" s="12">
        <f>$K$1*Product[[#This Row],[Quantity]]</f>
        <v>1500</v>
      </c>
      <c r="M654" s="12">
        <f>Product[[#This Row],[Sales]]/Product[[#This Row],[Quantity]]</f>
        <v>37.94</v>
      </c>
      <c r="N654" s="12">
        <v>10</v>
      </c>
      <c r="O654" s="12">
        <v>0</v>
      </c>
      <c r="P654" s="13">
        <v>178.31799999999998</v>
      </c>
      <c r="Q654" s="13">
        <f>Product[[#This Row],[Profit]]-Product[[#This Row],[Discount]]</f>
        <v>178.31799999999998</v>
      </c>
      <c r="R654" s="12" t="str" cm="1">
        <f t="array" ref="R654">_xlfn.IFS(Product[[#This Row],[New Sales]]&gt;=2000,"A",Product[[#This Row],[New Sales]]&gt;=1000,"B",Product[[#This Row],[New Sales]]&gt;=500,"C",Product[[#This Row],[New Sales]]&gt;=100,"D",Product[[#This Row],[New Sales]]&lt;100,"E")</f>
        <v>B</v>
      </c>
      <c r="S654" s="12"/>
    </row>
    <row r="655" spans="1:19">
      <c r="A655" s="12">
        <v>653</v>
      </c>
      <c r="B655" s="12" t="s">
        <v>84</v>
      </c>
      <c r="C655" s="12" t="s">
        <v>77</v>
      </c>
      <c r="D655" s="12" t="s">
        <v>180</v>
      </c>
      <c r="E655" s="12" t="s">
        <v>181</v>
      </c>
      <c r="F655" s="12" t="s">
        <v>133</v>
      </c>
      <c r="G655" s="12" t="s">
        <v>81</v>
      </c>
      <c r="H655" s="12" t="str">
        <f>VLOOKUP(Product[[#This Row],[Category]],Code!$C$2:$D$5,2,0)</f>
        <v>O-102</v>
      </c>
      <c r="I655" s="12" t="s">
        <v>106</v>
      </c>
      <c r="J655" s="12" t="s">
        <v>194</v>
      </c>
      <c r="K655" s="12">
        <v>97.82</v>
      </c>
      <c r="L655" s="12">
        <f>$K$1*Product[[#This Row],[Quantity]]</f>
        <v>300</v>
      </c>
      <c r="M655" s="12">
        <f>Product[[#This Row],[Sales]]/Product[[#This Row],[Quantity]]</f>
        <v>48.91</v>
      </c>
      <c r="N655" s="12">
        <v>2</v>
      </c>
      <c r="O655" s="12">
        <v>0</v>
      </c>
      <c r="P655" s="13">
        <v>45.975399999999993</v>
      </c>
      <c r="Q655" s="13">
        <f>Product[[#This Row],[Profit]]-Product[[#This Row],[Discount]]</f>
        <v>45.975399999999993</v>
      </c>
      <c r="R655" s="12" t="str" cm="1">
        <f t="array" ref="R655">_xlfn.IFS(Product[[#This Row],[New Sales]]&gt;=2000,"A",Product[[#This Row],[New Sales]]&gt;=1000,"B",Product[[#This Row],[New Sales]]&gt;=500,"C",Product[[#This Row],[New Sales]]&gt;=100,"D",Product[[#This Row],[New Sales]]&lt;100,"E")</f>
        <v>D</v>
      </c>
      <c r="S655" s="12"/>
    </row>
    <row r="656" spans="1:19">
      <c r="A656" s="12">
        <v>654</v>
      </c>
      <c r="B656" s="12" t="s">
        <v>84</v>
      </c>
      <c r="C656" s="12" t="s">
        <v>77</v>
      </c>
      <c r="D656" s="12" t="s">
        <v>180</v>
      </c>
      <c r="E656" s="12" t="s">
        <v>181</v>
      </c>
      <c r="F656" s="12" t="s">
        <v>133</v>
      </c>
      <c r="G656" s="12" t="s">
        <v>95</v>
      </c>
      <c r="H656" s="12" t="str">
        <f>VLOOKUP(Product[[#This Row],[Category]],Code!$C$2:$D$5,2,0)</f>
        <v>T-103</v>
      </c>
      <c r="I656" s="12" t="s">
        <v>137</v>
      </c>
      <c r="J656" s="12" t="s">
        <v>826</v>
      </c>
      <c r="K656" s="12">
        <v>103.12</v>
      </c>
      <c r="L656" s="12">
        <f>$K$1*Product[[#This Row],[Quantity]]</f>
        <v>1200</v>
      </c>
      <c r="M656" s="12">
        <f>Product[[#This Row],[Sales]]/Product[[#This Row],[Quantity]]</f>
        <v>12.89</v>
      </c>
      <c r="N656" s="12">
        <v>8</v>
      </c>
      <c r="O656" s="12">
        <v>0</v>
      </c>
      <c r="P656" s="13">
        <v>10.311999999999998</v>
      </c>
      <c r="Q656" s="13">
        <f>Product[[#This Row],[Profit]]-Product[[#This Row],[Discount]]</f>
        <v>10.311999999999998</v>
      </c>
      <c r="R656" s="12" t="str" cm="1">
        <f t="array" ref="R656">_xlfn.IFS(Product[[#This Row],[New Sales]]&gt;=2000,"A",Product[[#This Row],[New Sales]]&gt;=1000,"B",Product[[#This Row],[New Sales]]&gt;=500,"C",Product[[#This Row],[New Sales]]&gt;=100,"D",Product[[#This Row],[New Sales]]&lt;100,"E")</f>
        <v>B</v>
      </c>
      <c r="S656" s="12"/>
    </row>
    <row r="657" spans="1:19">
      <c r="A657" s="12">
        <v>655</v>
      </c>
      <c r="B657" s="12" t="s">
        <v>84</v>
      </c>
      <c r="C657" s="12" t="s">
        <v>68</v>
      </c>
      <c r="D657" s="12" t="s">
        <v>266</v>
      </c>
      <c r="E657" s="12" t="s">
        <v>267</v>
      </c>
      <c r="F657" s="12" t="s">
        <v>133</v>
      </c>
      <c r="G657" s="12" t="s">
        <v>81</v>
      </c>
      <c r="H657" s="12" t="str">
        <f>VLOOKUP(Product[[#This Row],[Category]],Code!$C$2:$D$5,2,0)</f>
        <v>O-102</v>
      </c>
      <c r="I657" s="12" t="s">
        <v>100</v>
      </c>
      <c r="J657" s="12" t="s">
        <v>827</v>
      </c>
      <c r="K657" s="12">
        <v>113.55200000000001</v>
      </c>
      <c r="L657" s="12">
        <f>$K$1*Product[[#This Row],[Quantity]]</f>
        <v>300</v>
      </c>
      <c r="M657" s="12">
        <f>Product[[#This Row],[Sales]]/Product[[#This Row],[Quantity]]</f>
        <v>56.776000000000003</v>
      </c>
      <c r="N657" s="12">
        <v>2</v>
      </c>
      <c r="O657" s="12">
        <v>0.2</v>
      </c>
      <c r="P657" s="13">
        <v>8.5163999999999938</v>
      </c>
      <c r="Q657" s="13">
        <f>Product[[#This Row],[Profit]]-Product[[#This Row],[Discount]]</f>
        <v>8.3163999999999945</v>
      </c>
      <c r="R657" s="12" t="str" cm="1">
        <f t="array" ref="R657">_xlfn.IFS(Product[[#This Row],[New Sales]]&gt;=2000,"A",Product[[#This Row],[New Sales]]&gt;=1000,"B",Product[[#This Row],[New Sales]]&gt;=500,"C",Product[[#This Row],[New Sales]]&gt;=100,"D",Product[[#This Row],[New Sales]]&lt;100,"E")</f>
        <v>D</v>
      </c>
      <c r="S657" s="12"/>
    </row>
    <row r="658" spans="1:19">
      <c r="A658" s="12">
        <v>656</v>
      </c>
      <c r="B658" s="12" t="s">
        <v>84</v>
      </c>
      <c r="C658" s="12" t="s">
        <v>68</v>
      </c>
      <c r="D658" s="12" t="s">
        <v>266</v>
      </c>
      <c r="E658" s="12" t="s">
        <v>267</v>
      </c>
      <c r="F658" s="12" t="s">
        <v>133</v>
      </c>
      <c r="G658" s="12" t="s">
        <v>81</v>
      </c>
      <c r="H658" s="12" t="str">
        <f>VLOOKUP(Product[[#This Row],[Category]],Code!$C$2:$D$5,2,0)</f>
        <v>O-102</v>
      </c>
      <c r="I658" s="12" t="s">
        <v>98</v>
      </c>
      <c r="J658" s="12" t="s">
        <v>828</v>
      </c>
      <c r="K658" s="12">
        <v>3.3180000000000005</v>
      </c>
      <c r="L658" s="12">
        <f>$K$1*Product[[#This Row],[Quantity]]</f>
        <v>300</v>
      </c>
      <c r="M658" s="12">
        <f>Product[[#This Row],[Sales]]/Product[[#This Row],[Quantity]]</f>
        <v>1.6590000000000003</v>
      </c>
      <c r="N658" s="12">
        <v>2</v>
      </c>
      <c r="O658" s="12">
        <v>0.7</v>
      </c>
      <c r="P658" s="13">
        <v>-2.6543999999999999</v>
      </c>
      <c r="Q658" s="13">
        <f>Product[[#This Row],[Profit]]-Product[[#This Row],[Discount]]</f>
        <v>-3.3544</v>
      </c>
      <c r="R658" s="12" t="str" cm="1">
        <f t="array" ref="R658">_xlfn.IFS(Product[[#This Row],[New Sales]]&gt;=2000,"A",Product[[#This Row],[New Sales]]&gt;=1000,"B",Product[[#This Row],[New Sales]]&gt;=500,"C",Product[[#This Row],[New Sales]]&gt;=100,"D",Product[[#This Row],[New Sales]]&lt;100,"E")</f>
        <v>D</v>
      </c>
      <c r="S658" s="12"/>
    </row>
    <row r="659" spans="1:19">
      <c r="A659" s="12">
        <v>657</v>
      </c>
      <c r="B659" s="12" t="s">
        <v>84</v>
      </c>
      <c r="C659" s="12" t="s">
        <v>68</v>
      </c>
      <c r="D659" s="12" t="s">
        <v>266</v>
      </c>
      <c r="E659" s="12" t="s">
        <v>267</v>
      </c>
      <c r="F659" s="12" t="s">
        <v>133</v>
      </c>
      <c r="G659" s="12" t="s">
        <v>81</v>
      </c>
      <c r="H659" s="12" t="str">
        <f>VLOOKUP(Product[[#This Row],[Category]],Code!$C$2:$D$5,2,0)</f>
        <v>O-102</v>
      </c>
      <c r="I659" s="12" t="s">
        <v>142</v>
      </c>
      <c r="J659" s="12" t="s">
        <v>829</v>
      </c>
      <c r="K659" s="12">
        <v>134.28800000000001</v>
      </c>
      <c r="L659" s="12">
        <f>$K$1*Product[[#This Row],[Quantity]]</f>
        <v>300</v>
      </c>
      <c r="M659" s="12">
        <f>Product[[#This Row],[Sales]]/Product[[#This Row],[Quantity]]</f>
        <v>67.144000000000005</v>
      </c>
      <c r="N659" s="12">
        <v>2</v>
      </c>
      <c r="O659" s="12">
        <v>0.2</v>
      </c>
      <c r="P659" s="13">
        <v>45.322199999999995</v>
      </c>
      <c r="Q659" s="13">
        <f>Product[[#This Row],[Profit]]-Product[[#This Row],[Discount]]</f>
        <v>45.122199999999992</v>
      </c>
      <c r="R659" s="12" t="str" cm="1">
        <f t="array" ref="R659">_xlfn.IFS(Product[[#This Row],[New Sales]]&gt;=2000,"A",Product[[#This Row],[New Sales]]&gt;=1000,"B",Product[[#This Row],[New Sales]]&gt;=500,"C",Product[[#This Row],[New Sales]]&gt;=100,"D",Product[[#This Row],[New Sales]]&lt;100,"E")</f>
        <v>D</v>
      </c>
      <c r="S659" s="12"/>
    </row>
    <row r="660" spans="1:19">
      <c r="A660" s="12">
        <v>658</v>
      </c>
      <c r="B660" s="12" t="s">
        <v>547</v>
      </c>
      <c r="C660" s="12" t="s">
        <v>111</v>
      </c>
      <c r="D660" s="12" t="s">
        <v>250</v>
      </c>
      <c r="E660" s="12" t="s">
        <v>158</v>
      </c>
      <c r="F660" s="12" t="s">
        <v>114</v>
      </c>
      <c r="G660" s="12" t="s">
        <v>72</v>
      </c>
      <c r="H660" s="12" t="str">
        <f>VLOOKUP(Product[[#This Row],[Category]],Code!$C$2:$D$5,2,0)</f>
        <v>F-101</v>
      </c>
      <c r="I660" s="12" t="s">
        <v>75</v>
      </c>
      <c r="J660" s="12" t="s">
        <v>698</v>
      </c>
      <c r="K660" s="12">
        <v>701.37199999999996</v>
      </c>
      <c r="L660" s="12">
        <f>$K$1*Product[[#This Row],[Quantity]]</f>
        <v>300</v>
      </c>
      <c r="M660" s="12">
        <f>Product[[#This Row],[Sales]]/Product[[#This Row],[Quantity]]</f>
        <v>350.68599999999998</v>
      </c>
      <c r="N660" s="12">
        <v>2</v>
      </c>
      <c r="O660" s="12">
        <v>0.3</v>
      </c>
      <c r="P660" s="13">
        <v>-50.098000000000013</v>
      </c>
      <c r="Q660" s="13">
        <f>Product[[#This Row],[Profit]]-Product[[#This Row],[Discount]]</f>
        <v>-50.39800000000001</v>
      </c>
      <c r="R660" s="12" t="str" cm="1">
        <f t="array" ref="R660">_xlfn.IFS(Product[[#This Row],[New Sales]]&gt;=2000,"A",Product[[#This Row],[New Sales]]&gt;=1000,"B",Product[[#This Row],[New Sales]]&gt;=500,"C",Product[[#This Row],[New Sales]]&gt;=100,"D",Product[[#This Row],[New Sales]]&lt;100,"E")</f>
        <v>D</v>
      </c>
      <c r="S660" s="12"/>
    </row>
    <row r="661" spans="1:19">
      <c r="A661" s="12">
        <v>659</v>
      </c>
      <c r="B661" s="12" t="s">
        <v>547</v>
      </c>
      <c r="C661" s="12" t="s">
        <v>111</v>
      </c>
      <c r="D661" s="12" t="s">
        <v>250</v>
      </c>
      <c r="E661" s="12" t="s">
        <v>158</v>
      </c>
      <c r="F661" s="12" t="s">
        <v>114</v>
      </c>
      <c r="G661" s="12" t="s">
        <v>81</v>
      </c>
      <c r="H661" s="12" t="str">
        <f>VLOOKUP(Product[[#This Row],[Category]],Code!$C$2:$D$5,2,0)</f>
        <v>O-102</v>
      </c>
      <c r="I661" s="12" t="s">
        <v>98</v>
      </c>
      <c r="J661" s="12" t="s">
        <v>205</v>
      </c>
      <c r="K661" s="12">
        <v>2.3079999999999994</v>
      </c>
      <c r="L661" s="12">
        <f>$K$1*Product[[#This Row],[Quantity]]</f>
        <v>300</v>
      </c>
      <c r="M661" s="12">
        <f>Product[[#This Row],[Sales]]/Product[[#This Row],[Quantity]]</f>
        <v>1.1539999999999997</v>
      </c>
      <c r="N661" s="12">
        <v>2</v>
      </c>
      <c r="O661" s="12">
        <v>0.8</v>
      </c>
      <c r="P661" s="13">
        <v>-3.4619999999999997</v>
      </c>
      <c r="Q661" s="13">
        <f>Product[[#This Row],[Profit]]-Product[[#This Row],[Discount]]</f>
        <v>-4.2619999999999996</v>
      </c>
      <c r="R661" s="12" t="str" cm="1">
        <f t="array" ref="R661">_xlfn.IFS(Product[[#This Row],[New Sales]]&gt;=2000,"A",Product[[#This Row],[New Sales]]&gt;=1000,"B",Product[[#This Row],[New Sales]]&gt;=500,"C",Product[[#This Row],[New Sales]]&gt;=100,"D",Product[[#This Row],[New Sales]]&lt;100,"E")</f>
        <v>D</v>
      </c>
      <c r="S661" s="12"/>
    </row>
    <row r="662" spans="1:19">
      <c r="A662" s="12">
        <v>660</v>
      </c>
      <c r="B662" s="12" t="s">
        <v>84</v>
      </c>
      <c r="C662" s="12" t="s">
        <v>68</v>
      </c>
      <c r="D662" s="12" t="s">
        <v>490</v>
      </c>
      <c r="E662" s="12" t="s">
        <v>113</v>
      </c>
      <c r="F662" s="12" t="s">
        <v>114</v>
      </c>
      <c r="G662" s="12" t="s">
        <v>81</v>
      </c>
      <c r="H662" s="12" t="str">
        <f>VLOOKUP(Product[[#This Row],[Category]],Code!$C$2:$D$5,2,0)</f>
        <v>O-102</v>
      </c>
      <c r="I662" s="12" t="s">
        <v>89</v>
      </c>
      <c r="J662" s="12" t="s">
        <v>783</v>
      </c>
      <c r="K662" s="12">
        <v>999.43200000000002</v>
      </c>
      <c r="L662" s="12">
        <f>$K$1*Product[[#This Row],[Quantity]]</f>
        <v>1050</v>
      </c>
      <c r="M662" s="12">
        <f>Product[[#This Row],[Sales]]/Product[[#This Row],[Quantity]]</f>
        <v>142.77600000000001</v>
      </c>
      <c r="N662" s="12">
        <v>7</v>
      </c>
      <c r="O662" s="12">
        <v>0.2</v>
      </c>
      <c r="P662" s="13">
        <v>124.92899999999986</v>
      </c>
      <c r="Q662" s="13">
        <f>Product[[#This Row],[Profit]]-Product[[#This Row],[Discount]]</f>
        <v>124.72899999999986</v>
      </c>
      <c r="R662" s="12" t="str" cm="1">
        <f t="array" ref="R662">_xlfn.IFS(Product[[#This Row],[New Sales]]&gt;=2000,"A",Product[[#This Row],[New Sales]]&gt;=1000,"B",Product[[#This Row],[New Sales]]&gt;=500,"C",Product[[#This Row],[New Sales]]&gt;=100,"D",Product[[#This Row],[New Sales]]&lt;100,"E")</f>
        <v>B</v>
      </c>
      <c r="S662" s="12"/>
    </row>
    <row r="663" spans="1:19">
      <c r="A663" s="12">
        <v>661</v>
      </c>
      <c r="B663" s="12" t="s">
        <v>84</v>
      </c>
      <c r="C663" s="12" t="s">
        <v>68</v>
      </c>
      <c r="D663" s="12" t="s">
        <v>490</v>
      </c>
      <c r="E663" s="12" t="s">
        <v>113</v>
      </c>
      <c r="F663" s="12" t="s">
        <v>114</v>
      </c>
      <c r="G663" s="12" t="s">
        <v>81</v>
      </c>
      <c r="H663" s="12" t="str">
        <f>VLOOKUP(Product[[#This Row],[Category]],Code!$C$2:$D$5,2,0)</f>
        <v>O-102</v>
      </c>
      <c r="I663" s="12" t="s">
        <v>89</v>
      </c>
      <c r="J663" s="12" t="s">
        <v>830</v>
      </c>
      <c r="K663" s="12">
        <v>724.08</v>
      </c>
      <c r="L663" s="12">
        <f>$K$1*Product[[#This Row],[Quantity]]</f>
        <v>2100</v>
      </c>
      <c r="M663" s="12">
        <f>Product[[#This Row],[Sales]]/Product[[#This Row],[Quantity]]</f>
        <v>51.720000000000006</v>
      </c>
      <c r="N663" s="12">
        <v>14</v>
      </c>
      <c r="O663" s="12">
        <v>0.2</v>
      </c>
      <c r="P663" s="13">
        <v>-135.7650000000001</v>
      </c>
      <c r="Q663" s="13">
        <f>Product[[#This Row],[Profit]]-Product[[#This Row],[Discount]]</f>
        <v>-135.96500000000009</v>
      </c>
      <c r="R663" s="12" t="str" cm="1">
        <f t="array" ref="R663">_xlfn.IFS(Product[[#This Row],[New Sales]]&gt;=2000,"A",Product[[#This Row],[New Sales]]&gt;=1000,"B",Product[[#This Row],[New Sales]]&gt;=500,"C",Product[[#This Row],[New Sales]]&gt;=100,"D",Product[[#This Row],[New Sales]]&lt;100,"E")</f>
        <v>A</v>
      </c>
      <c r="S663" s="12"/>
    </row>
    <row r="664" spans="1:19">
      <c r="A664" s="12">
        <v>662</v>
      </c>
      <c r="B664" s="12" t="s">
        <v>84</v>
      </c>
      <c r="C664" s="12" t="s">
        <v>68</v>
      </c>
      <c r="D664" s="12" t="s">
        <v>490</v>
      </c>
      <c r="E664" s="12" t="s">
        <v>113</v>
      </c>
      <c r="F664" s="12" t="s">
        <v>114</v>
      </c>
      <c r="G664" s="12" t="s">
        <v>72</v>
      </c>
      <c r="H664" s="12" t="str">
        <f>VLOOKUP(Product[[#This Row],[Category]],Code!$C$2:$D$5,2,0)</f>
        <v>F-101</v>
      </c>
      <c r="I664" s="12" t="s">
        <v>87</v>
      </c>
      <c r="J664" s="12" t="s">
        <v>272</v>
      </c>
      <c r="K664" s="12">
        <v>918.78499999999985</v>
      </c>
      <c r="L664" s="12">
        <f>$K$1*Product[[#This Row],[Quantity]]</f>
        <v>750</v>
      </c>
      <c r="M664" s="12">
        <f>Product[[#This Row],[Sales]]/Product[[#This Row],[Quantity]]</f>
        <v>183.75699999999998</v>
      </c>
      <c r="N664" s="12">
        <v>5</v>
      </c>
      <c r="O664" s="12">
        <v>0.3</v>
      </c>
      <c r="P664" s="13">
        <v>-118.12950000000006</v>
      </c>
      <c r="Q664" s="13">
        <f>Product[[#This Row],[Profit]]-Product[[#This Row],[Discount]]</f>
        <v>-118.42950000000006</v>
      </c>
      <c r="R664" s="12" t="str" cm="1">
        <f t="array" ref="R664">_xlfn.IFS(Product[[#This Row],[New Sales]]&gt;=2000,"A",Product[[#This Row],[New Sales]]&gt;=1000,"B",Product[[#This Row],[New Sales]]&gt;=500,"C",Product[[#This Row],[New Sales]]&gt;=100,"D",Product[[#This Row],[New Sales]]&lt;100,"E")</f>
        <v>C</v>
      </c>
      <c r="S664" s="12"/>
    </row>
    <row r="665" spans="1:19">
      <c r="A665" s="12">
        <v>663</v>
      </c>
      <c r="B665" s="12" t="s">
        <v>84</v>
      </c>
      <c r="C665" s="12" t="s">
        <v>68</v>
      </c>
      <c r="D665" s="12" t="s">
        <v>490</v>
      </c>
      <c r="E665" s="12" t="s">
        <v>113</v>
      </c>
      <c r="F665" s="12" t="s">
        <v>114</v>
      </c>
      <c r="G665" s="12" t="s">
        <v>81</v>
      </c>
      <c r="H665" s="12" t="str">
        <f>VLOOKUP(Product[[#This Row],[Category]],Code!$C$2:$D$5,2,0)</f>
        <v>O-102</v>
      </c>
      <c r="I665" s="12" t="s">
        <v>98</v>
      </c>
      <c r="J665" s="12" t="s">
        <v>265</v>
      </c>
      <c r="K665" s="12">
        <v>2.7239999999999993</v>
      </c>
      <c r="L665" s="12">
        <f>$K$1*Product[[#This Row],[Quantity]]</f>
        <v>450</v>
      </c>
      <c r="M665" s="12">
        <f>Product[[#This Row],[Sales]]/Product[[#This Row],[Quantity]]</f>
        <v>0.90799999999999981</v>
      </c>
      <c r="N665" s="12">
        <v>3</v>
      </c>
      <c r="O665" s="12">
        <v>0.8</v>
      </c>
      <c r="P665" s="13">
        <v>-4.2222000000000008</v>
      </c>
      <c r="Q665" s="13">
        <f>Product[[#This Row],[Profit]]-Product[[#This Row],[Discount]]</f>
        <v>-5.0222000000000007</v>
      </c>
      <c r="R665" s="12" t="str" cm="1">
        <f t="array" ref="R665">_xlfn.IFS(Product[[#This Row],[New Sales]]&gt;=2000,"A",Product[[#This Row],[New Sales]]&gt;=1000,"B",Product[[#This Row],[New Sales]]&gt;=500,"C",Product[[#This Row],[New Sales]]&gt;=100,"D",Product[[#This Row],[New Sales]]&lt;100,"E")</f>
        <v>D</v>
      </c>
      <c r="S665" s="12"/>
    </row>
    <row r="666" spans="1:19">
      <c r="A666" s="12">
        <v>664</v>
      </c>
      <c r="B666" s="12" t="s">
        <v>84</v>
      </c>
      <c r="C666" s="12" t="s">
        <v>77</v>
      </c>
      <c r="D666" s="12" t="s">
        <v>180</v>
      </c>
      <c r="E666" s="12" t="s">
        <v>181</v>
      </c>
      <c r="F666" s="12" t="s">
        <v>133</v>
      </c>
      <c r="G666" s="12" t="s">
        <v>81</v>
      </c>
      <c r="H666" s="12" t="str">
        <f>VLOOKUP(Product[[#This Row],[Category]],Code!$C$2:$D$5,2,0)</f>
        <v>O-102</v>
      </c>
      <c r="I666" s="12" t="s">
        <v>89</v>
      </c>
      <c r="J666" s="12" t="s">
        <v>388</v>
      </c>
      <c r="K666" s="12">
        <v>459.95</v>
      </c>
      <c r="L666" s="12">
        <f>$K$1*Product[[#This Row],[Quantity]]</f>
        <v>750</v>
      </c>
      <c r="M666" s="12">
        <f>Product[[#This Row],[Sales]]/Product[[#This Row],[Quantity]]</f>
        <v>91.99</v>
      </c>
      <c r="N666" s="12">
        <v>5</v>
      </c>
      <c r="O666" s="12">
        <v>0</v>
      </c>
      <c r="P666" s="13">
        <v>18.397999999999968</v>
      </c>
      <c r="Q666" s="13">
        <f>Product[[#This Row],[Profit]]-Product[[#This Row],[Discount]]</f>
        <v>18.397999999999968</v>
      </c>
      <c r="R666" s="12" t="str" cm="1">
        <f t="array" ref="R666">_xlfn.IFS(Product[[#This Row],[New Sales]]&gt;=2000,"A",Product[[#This Row],[New Sales]]&gt;=1000,"B",Product[[#This Row],[New Sales]]&gt;=500,"C",Product[[#This Row],[New Sales]]&gt;=100,"D",Product[[#This Row],[New Sales]]&lt;100,"E")</f>
        <v>C</v>
      </c>
      <c r="S666" s="12"/>
    </row>
    <row r="667" spans="1:19">
      <c r="A667" s="12">
        <v>665</v>
      </c>
      <c r="B667" s="12" t="s">
        <v>547</v>
      </c>
      <c r="C667" s="12" t="s">
        <v>68</v>
      </c>
      <c r="D667" s="12" t="s">
        <v>611</v>
      </c>
      <c r="E667" s="12" t="s">
        <v>70</v>
      </c>
      <c r="F667" s="12" t="s">
        <v>71</v>
      </c>
      <c r="G667" s="12" t="s">
        <v>81</v>
      </c>
      <c r="H667" s="12" t="str">
        <f>VLOOKUP(Product[[#This Row],[Category]],Code!$C$2:$D$5,2,0)</f>
        <v>O-102</v>
      </c>
      <c r="I667" s="12" t="s">
        <v>182</v>
      </c>
      <c r="J667" s="12" t="s">
        <v>268</v>
      </c>
      <c r="K667" s="12">
        <v>10.74</v>
      </c>
      <c r="L667" s="12">
        <f>$K$1*Product[[#This Row],[Quantity]]</f>
        <v>450</v>
      </c>
      <c r="M667" s="12">
        <f>Product[[#This Row],[Sales]]/Product[[#This Row],[Quantity]]</f>
        <v>3.58</v>
      </c>
      <c r="N667" s="12">
        <v>3</v>
      </c>
      <c r="O667" s="12">
        <v>0</v>
      </c>
      <c r="P667" s="13">
        <v>5.2625999999999999</v>
      </c>
      <c r="Q667" s="13">
        <f>Product[[#This Row],[Profit]]-Product[[#This Row],[Discount]]</f>
        <v>5.2625999999999999</v>
      </c>
      <c r="R667" s="12" t="str" cm="1">
        <f t="array" ref="R667">_xlfn.IFS(Product[[#This Row],[New Sales]]&gt;=2000,"A",Product[[#This Row],[New Sales]]&gt;=1000,"B",Product[[#This Row],[New Sales]]&gt;=500,"C",Product[[#This Row],[New Sales]]&gt;=100,"D",Product[[#This Row],[New Sales]]&lt;100,"E")</f>
        <v>D</v>
      </c>
      <c r="S667" s="12"/>
    </row>
    <row r="668" spans="1:19">
      <c r="A668" s="12">
        <v>666</v>
      </c>
      <c r="B668" s="12" t="s">
        <v>67</v>
      </c>
      <c r="C668" s="12" t="s">
        <v>77</v>
      </c>
      <c r="D668" s="12" t="s">
        <v>379</v>
      </c>
      <c r="E668" s="12" t="s">
        <v>113</v>
      </c>
      <c r="F668" s="12" t="s">
        <v>114</v>
      </c>
      <c r="G668" s="12" t="s">
        <v>81</v>
      </c>
      <c r="H668" s="12" t="str">
        <f>VLOOKUP(Product[[#This Row],[Category]],Code!$C$2:$D$5,2,0)</f>
        <v>O-102</v>
      </c>
      <c r="I668" s="12" t="s">
        <v>297</v>
      </c>
      <c r="J668" s="12" t="s">
        <v>831</v>
      </c>
      <c r="K668" s="12">
        <v>23.76</v>
      </c>
      <c r="L668" s="12">
        <f>$K$1*Product[[#This Row],[Quantity]]</f>
        <v>450</v>
      </c>
      <c r="M668" s="12">
        <f>Product[[#This Row],[Sales]]/Product[[#This Row],[Quantity]]</f>
        <v>7.9200000000000008</v>
      </c>
      <c r="N668" s="12">
        <v>3</v>
      </c>
      <c r="O668" s="12">
        <v>0.2</v>
      </c>
      <c r="P668" s="13">
        <v>2.0789999999999997</v>
      </c>
      <c r="Q668" s="13">
        <f>Product[[#This Row],[Profit]]-Product[[#This Row],[Discount]]</f>
        <v>1.8789999999999998</v>
      </c>
      <c r="R668" s="12" t="str" cm="1">
        <f t="array" ref="R668">_xlfn.IFS(Product[[#This Row],[New Sales]]&gt;=2000,"A",Product[[#This Row],[New Sales]]&gt;=1000,"B",Product[[#This Row],[New Sales]]&gt;=500,"C",Product[[#This Row],[New Sales]]&gt;=100,"D",Product[[#This Row],[New Sales]]&lt;100,"E")</f>
        <v>D</v>
      </c>
      <c r="S668" s="12"/>
    </row>
    <row r="669" spans="1:19">
      <c r="A669" s="12">
        <v>667</v>
      </c>
      <c r="B669" s="12" t="s">
        <v>67</v>
      </c>
      <c r="C669" s="12" t="s">
        <v>77</v>
      </c>
      <c r="D669" s="12" t="s">
        <v>379</v>
      </c>
      <c r="E669" s="12" t="s">
        <v>113</v>
      </c>
      <c r="F669" s="12" t="s">
        <v>114</v>
      </c>
      <c r="G669" s="12" t="s">
        <v>81</v>
      </c>
      <c r="H669" s="12" t="str">
        <f>VLOOKUP(Product[[#This Row],[Category]],Code!$C$2:$D$5,2,0)</f>
        <v>O-102</v>
      </c>
      <c r="I669" s="12" t="s">
        <v>106</v>
      </c>
      <c r="J669" s="12" t="s">
        <v>148</v>
      </c>
      <c r="K669" s="12">
        <v>85.055999999999997</v>
      </c>
      <c r="L669" s="12">
        <f>$K$1*Product[[#This Row],[Quantity]]</f>
        <v>450</v>
      </c>
      <c r="M669" s="12">
        <f>Product[[#This Row],[Sales]]/Product[[#This Row],[Quantity]]</f>
        <v>28.352</v>
      </c>
      <c r="N669" s="12">
        <v>3</v>
      </c>
      <c r="O669" s="12">
        <v>0.2</v>
      </c>
      <c r="P669" s="13">
        <v>28.706399999999991</v>
      </c>
      <c r="Q669" s="13">
        <f>Product[[#This Row],[Profit]]-Product[[#This Row],[Discount]]</f>
        <v>28.506399999999992</v>
      </c>
      <c r="R669" s="12" t="str" cm="1">
        <f t="array" ref="R669">_xlfn.IFS(Product[[#This Row],[New Sales]]&gt;=2000,"A",Product[[#This Row],[New Sales]]&gt;=1000,"B",Product[[#This Row],[New Sales]]&gt;=500,"C",Product[[#This Row],[New Sales]]&gt;=100,"D",Product[[#This Row],[New Sales]]&lt;100,"E")</f>
        <v>D</v>
      </c>
      <c r="S669" s="12"/>
    </row>
    <row r="670" spans="1:19">
      <c r="A670" s="12">
        <v>668</v>
      </c>
      <c r="B670" s="12" t="s">
        <v>67</v>
      </c>
      <c r="C670" s="12" t="s">
        <v>77</v>
      </c>
      <c r="D670" s="12" t="s">
        <v>379</v>
      </c>
      <c r="E670" s="12" t="s">
        <v>113</v>
      </c>
      <c r="F670" s="12" t="s">
        <v>114</v>
      </c>
      <c r="G670" s="12" t="s">
        <v>95</v>
      </c>
      <c r="H670" s="12" t="str">
        <f>VLOOKUP(Product[[#This Row],[Category]],Code!$C$2:$D$5,2,0)</f>
        <v>T-103</v>
      </c>
      <c r="I670" s="12" t="s">
        <v>96</v>
      </c>
      <c r="J670" s="12" t="s">
        <v>832</v>
      </c>
      <c r="K670" s="12">
        <v>381.57600000000002</v>
      </c>
      <c r="L670" s="12">
        <f>$K$1*Product[[#This Row],[Quantity]]</f>
        <v>450</v>
      </c>
      <c r="M670" s="12">
        <f>Product[[#This Row],[Sales]]/Product[[#This Row],[Quantity]]</f>
        <v>127.19200000000001</v>
      </c>
      <c r="N670" s="12">
        <v>3</v>
      </c>
      <c r="O670" s="12">
        <v>0.2</v>
      </c>
      <c r="P670" s="13">
        <v>28.618200000000002</v>
      </c>
      <c r="Q670" s="13">
        <f>Product[[#This Row],[Profit]]-Product[[#This Row],[Discount]]</f>
        <v>28.418200000000002</v>
      </c>
      <c r="R670" s="12" t="str" cm="1">
        <f t="array" ref="R670">_xlfn.IFS(Product[[#This Row],[New Sales]]&gt;=2000,"A",Product[[#This Row],[New Sales]]&gt;=1000,"B",Product[[#This Row],[New Sales]]&gt;=500,"C",Product[[#This Row],[New Sales]]&gt;=100,"D",Product[[#This Row],[New Sales]]&lt;100,"E")</f>
        <v>D</v>
      </c>
      <c r="S670" s="12"/>
    </row>
    <row r="671" spans="1:19">
      <c r="A671" s="12">
        <v>669</v>
      </c>
      <c r="B671" s="12" t="s">
        <v>149</v>
      </c>
      <c r="C671" s="12" t="s">
        <v>68</v>
      </c>
      <c r="D671" s="12" t="s">
        <v>833</v>
      </c>
      <c r="E671" s="12" t="s">
        <v>267</v>
      </c>
      <c r="F671" s="12" t="s">
        <v>133</v>
      </c>
      <c r="G671" s="12" t="s">
        <v>72</v>
      </c>
      <c r="H671" s="12" t="str">
        <f>VLOOKUP(Product[[#This Row],[Category]],Code!$C$2:$D$5,2,0)</f>
        <v>F-101</v>
      </c>
      <c r="I671" s="12" t="s">
        <v>91</v>
      </c>
      <c r="J671" s="12" t="s">
        <v>834</v>
      </c>
      <c r="K671" s="12">
        <v>30.36</v>
      </c>
      <c r="L671" s="12">
        <f>$K$1*Product[[#This Row],[Quantity]]</f>
        <v>750</v>
      </c>
      <c r="M671" s="12">
        <f>Product[[#This Row],[Sales]]/Product[[#This Row],[Quantity]]</f>
        <v>6.0720000000000001</v>
      </c>
      <c r="N671" s="12">
        <v>5</v>
      </c>
      <c r="O671" s="12">
        <v>0.2</v>
      </c>
      <c r="P671" s="13">
        <v>8.7285000000000004</v>
      </c>
      <c r="Q671" s="13">
        <f>Product[[#This Row],[Profit]]-Product[[#This Row],[Discount]]</f>
        <v>8.5285000000000011</v>
      </c>
      <c r="R671" s="12" t="str" cm="1">
        <f t="array" ref="R671">_xlfn.IFS(Product[[#This Row],[New Sales]]&gt;=2000,"A",Product[[#This Row],[New Sales]]&gt;=1000,"B",Product[[#This Row],[New Sales]]&gt;=500,"C",Product[[#This Row],[New Sales]]&gt;=100,"D",Product[[#This Row],[New Sales]]&lt;100,"E")</f>
        <v>C</v>
      </c>
      <c r="S671" s="12"/>
    </row>
    <row r="672" spans="1:19">
      <c r="A672" s="12">
        <v>670</v>
      </c>
      <c r="B672" s="12" t="s">
        <v>84</v>
      </c>
      <c r="C672" s="12" t="s">
        <v>111</v>
      </c>
      <c r="D672" s="12" t="s">
        <v>196</v>
      </c>
      <c r="E672" s="12" t="s">
        <v>158</v>
      </c>
      <c r="F672" s="12" t="s">
        <v>114</v>
      </c>
      <c r="G672" s="12" t="s">
        <v>72</v>
      </c>
      <c r="H672" s="12" t="str">
        <f>VLOOKUP(Product[[#This Row],[Category]],Code!$C$2:$D$5,2,0)</f>
        <v>F-101</v>
      </c>
      <c r="I672" s="12" t="s">
        <v>91</v>
      </c>
      <c r="J672" s="12" t="s">
        <v>835</v>
      </c>
      <c r="K672" s="12">
        <v>23.976000000000003</v>
      </c>
      <c r="L672" s="12">
        <f>$K$1*Product[[#This Row],[Quantity]]</f>
        <v>450</v>
      </c>
      <c r="M672" s="12">
        <f>Product[[#This Row],[Sales]]/Product[[#This Row],[Quantity]]</f>
        <v>7.9920000000000009</v>
      </c>
      <c r="N672" s="12">
        <v>3</v>
      </c>
      <c r="O672" s="12">
        <v>0.6</v>
      </c>
      <c r="P672" s="13">
        <v>-14.385599999999997</v>
      </c>
      <c r="Q672" s="13">
        <f>Product[[#This Row],[Profit]]-Product[[#This Row],[Discount]]</f>
        <v>-14.985599999999996</v>
      </c>
      <c r="R672" s="12" t="str" cm="1">
        <f t="array" ref="R672">_xlfn.IFS(Product[[#This Row],[New Sales]]&gt;=2000,"A",Product[[#This Row],[New Sales]]&gt;=1000,"B",Product[[#This Row],[New Sales]]&gt;=500,"C",Product[[#This Row],[New Sales]]&gt;=100,"D",Product[[#This Row],[New Sales]]&lt;100,"E")</f>
        <v>D</v>
      </c>
      <c r="S672" s="12"/>
    </row>
    <row r="673" spans="1:19">
      <c r="A673" s="12">
        <v>671</v>
      </c>
      <c r="B673" s="12" t="s">
        <v>84</v>
      </c>
      <c r="C673" s="12" t="s">
        <v>111</v>
      </c>
      <c r="D673" s="12" t="s">
        <v>196</v>
      </c>
      <c r="E673" s="12" t="s">
        <v>158</v>
      </c>
      <c r="F673" s="12" t="s">
        <v>114</v>
      </c>
      <c r="G673" s="12" t="s">
        <v>72</v>
      </c>
      <c r="H673" s="12" t="str">
        <f>VLOOKUP(Product[[#This Row],[Category]],Code!$C$2:$D$5,2,0)</f>
        <v>F-101</v>
      </c>
      <c r="I673" s="12" t="s">
        <v>87</v>
      </c>
      <c r="J673" s="12" t="s">
        <v>836</v>
      </c>
      <c r="K673" s="12">
        <v>108.925</v>
      </c>
      <c r="L673" s="12">
        <f>$K$1*Product[[#This Row],[Quantity]]</f>
        <v>150</v>
      </c>
      <c r="M673" s="12">
        <f>Product[[#This Row],[Sales]]/Product[[#This Row],[Quantity]]</f>
        <v>108.925</v>
      </c>
      <c r="N673" s="12">
        <v>1</v>
      </c>
      <c r="O673" s="12">
        <v>0.5</v>
      </c>
      <c r="P673" s="13">
        <v>-71.890500000000017</v>
      </c>
      <c r="Q673" s="13">
        <f>Product[[#This Row],[Profit]]-Product[[#This Row],[Discount]]</f>
        <v>-72.390500000000017</v>
      </c>
      <c r="R673" s="12" t="str" cm="1">
        <f t="array" ref="R673">_xlfn.IFS(Product[[#This Row],[New Sales]]&gt;=2000,"A",Product[[#This Row],[New Sales]]&gt;=1000,"B",Product[[#This Row],[New Sales]]&gt;=500,"C",Product[[#This Row],[New Sales]]&gt;=100,"D",Product[[#This Row],[New Sales]]&lt;100,"E")</f>
        <v>D</v>
      </c>
      <c r="S673" s="12"/>
    </row>
    <row r="674" spans="1:19">
      <c r="A674" s="12">
        <v>672</v>
      </c>
      <c r="B674" s="12" t="s">
        <v>84</v>
      </c>
      <c r="C674" s="12" t="s">
        <v>111</v>
      </c>
      <c r="D674" s="12" t="s">
        <v>196</v>
      </c>
      <c r="E674" s="12" t="s">
        <v>158</v>
      </c>
      <c r="F674" s="12" t="s">
        <v>114</v>
      </c>
      <c r="G674" s="12" t="s">
        <v>81</v>
      </c>
      <c r="H674" s="12" t="str">
        <f>VLOOKUP(Product[[#This Row],[Category]],Code!$C$2:$D$5,2,0)</f>
        <v>O-102</v>
      </c>
      <c r="I674" s="12" t="s">
        <v>106</v>
      </c>
      <c r="J674" s="12" t="s">
        <v>837</v>
      </c>
      <c r="K674" s="12">
        <v>36.351999999999997</v>
      </c>
      <c r="L674" s="12">
        <f>$K$1*Product[[#This Row],[Quantity]]</f>
        <v>1200</v>
      </c>
      <c r="M674" s="12">
        <f>Product[[#This Row],[Sales]]/Product[[#This Row],[Quantity]]</f>
        <v>4.5439999999999996</v>
      </c>
      <c r="N674" s="12">
        <v>8</v>
      </c>
      <c r="O674" s="12">
        <v>0.2</v>
      </c>
      <c r="P674" s="13">
        <v>11.359999999999998</v>
      </c>
      <c r="Q674" s="13">
        <f>Product[[#This Row],[Profit]]-Product[[#This Row],[Discount]]</f>
        <v>11.159999999999998</v>
      </c>
      <c r="R674" s="12" t="str" cm="1">
        <f t="array" ref="R674">_xlfn.IFS(Product[[#This Row],[New Sales]]&gt;=2000,"A",Product[[#This Row],[New Sales]]&gt;=1000,"B",Product[[#This Row],[New Sales]]&gt;=500,"C",Product[[#This Row],[New Sales]]&gt;=100,"D",Product[[#This Row],[New Sales]]&lt;100,"E")</f>
        <v>B</v>
      </c>
      <c r="S674" s="12"/>
    </row>
    <row r="675" spans="1:19">
      <c r="A675" s="12">
        <v>673</v>
      </c>
      <c r="B675" s="12" t="s">
        <v>84</v>
      </c>
      <c r="C675" s="12" t="s">
        <v>68</v>
      </c>
      <c r="D675" s="12" t="s">
        <v>559</v>
      </c>
      <c r="E675" s="12" t="s">
        <v>158</v>
      </c>
      <c r="F675" s="12" t="s">
        <v>114</v>
      </c>
      <c r="G675" s="12" t="s">
        <v>81</v>
      </c>
      <c r="H675" s="12" t="str">
        <f>VLOOKUP(Product[[#This Row],[Category]],Code!$C$2:$D$5,2,0)</f>
        <v>O-102</v>
      </c>
      <c r="I675" s="12" t="s">
        <v>93</v>
      </c>
      <c r="J675" s="12" t="s">
        <v>838</v>
      </c>
      <c r="K675" s="12">
        <v>19.559999999999999</v>
      </c>
      <c r="L675" s="12">
        <f>$K$1*Product[[#This Row],[Quantity]]</f>
        <v>750</v>
      </c>
      <c r="M675" s="12">
        <f>Product[[#This Row],[Sales]]/Product[[#This Row],[Quantity]]</f>
        <v>3.9119999999999999</v>
      </c>
      <c r="N675" s="12">
        <v>5</v>
      </c>
      <c r="O675" s="12">
        <v>0.2</v>
      </c>
      <c r="P675" s="13">
        <v>1.7115</v>
      </c>
      <c r="Q675" s="13">
        <f>Product[[#This Row],[Profit]]-Product[[#This Row],[Discount]]</f>
        <v>1.5115000000000001</v>
      </c>
      <c r="R675" s="12" t="str" cm="1">
        <f t="array" ref="R675">_xlfn.IFS(Product[[#This Row],[New Sales]]&gt;=2000,"A",Product[[#This Row],[New Sales]]&gt;=1000,"B",Product[[#This Row],[New Sales]]&gt;=500,"C",Product[[#This Row],[New Sales]]&gt;=100,"D",Product[[#This Row],[New Sales]]&lt;100,"E")</f>
        <v>C</v>
      </c>
      <c r="S675" s="12"/>
    </row>
    <row r="676" spans="1:19">
      <c r="A676" s="12">
        <v>674</v>
      </c>
      <c r="B676" s="12" t="s">
        <v>149</v>
      </c>
      <c r="C676" s="12" t="s">
        <v>68</v>
      </c>
      <c r="D676" s="12" t="s">
        <v>266</v>
      </c>
      <c r="E676" s="12" t="s">
        <v>175</v>
      </c>
      <c r="F676" s="12" t="s">
        <v>114</v>
      </c>
      <c r="G676" s="12" t="s">
        <v>81</v>
      </c>
      <c r="H676" s="12" t="str">
        <f>VLOOKUP(Product[[#This Row],[Category]],Code!$C$2:$D$5,2,0)</f>
        <v>O-102</v>
      </c>
      <c r="I676" s="12" t="s">
        <v>100</v>
      </c>
      <c r="J676" s="12" t="s">
        <v>839</v>
      </c>
      <c r="K676" s="12">
        <v>61.44</v>
      </c>
      <c r="L676" s="12">
        <f>$K$1*Product[[#This Row],[Quantity]]</f>
        <v>450</v>
      </c>
      <c r="M676" s="12">
        <f>Product[[#This Row],[Sales]]/Product[[#This Row],[Quantity]]</f>
        <v>20.48</v>
      </c>
      <c r="N676" s="12">
        <v>3</v>
      </c>
      <c r="O676" s="12">
        <v>0</v>
      </c>
      <c r="P676" s="13">
        <v>16.588799999999999</v>
      </c>
      <c r="Q676" s="13">
        <f>Product[[#This Row],[Profit]]-Product[[#This Row],[Discount]]</f>
        <v>16.588799999999999</v>
      </c>
      <c r="R676" s="12" t="str" cm="1">
        <f t="array" ref="R676">_xlfn.IFS(Product[[#This Row],[New Sales]]&gt;=2000,"A",Product[[#This Row],[New Sales]]&gt;=1000,"B",Product[[#This Row],[New Sales]]&gt;=500,"C",Product[[#This Row],[New Sales]]&gt;=100,"D",Product[[#This Row],[New Sales]]&lt;100,"E")</f>
        <v>D</v>
      </c>
      <c r="S676" s="12"/>
    </row>
    <row r="677" spans="1:19">
      <c r="A677" s="12">
        <v>675</v>
      </c>
      <c r="B677" s="12" t="s">
        <v>149</v>
      </c>
      <c r="C677" s="12" t="s">
        <v>68</v>
      </c>
      <c r="D677" s="12" t="s">
        <v>266</v>
      </c>
      <c r="E677" s="12" t="s">
        <v>175</v>
      </c>
      <c r="F677" s="12" t="s">
        <v>114</v>
      </c>
      <c r="G677" s="12" t="s">
        <v>81</v>
      </c>
      <c r="H677" s="12" t="str">
        <f>VLOOKUP(Product[[#This Row],[Category]],Code!$C$2:$D$5,2,0)</f>
        <v>O-102</v>
      </c>
      <c r="I677" s="12" t="s">
        <v>106</v>
      </c>
      <c r="J677" s="12" t="s">
        <v>840</v>
      </c>
      <c r="K677" s="12">
        <v>38.9</v>
      </c>
      <c r="L677" s="12">
        <f>$K$1*Product[[#This Row],[Quantity]]</f>
        <v>750</v>
      </c>
      <c r="M677" s="12">
        <f>Product[[#This Row],[Sales]]/Product[[#This Row],[Quantity]]</f>
        <v>7.7799999999999994</v>
      </c>
      <c r="N677" s="12">
        <v>5</v>
      </c>
      <c r="O677" s="12">
        <v>0</v>
      </c>
      <c r="P677" s="13">
        <v>17.504999999999995</v>
      </c>
      <c r="Q677" s="13">
        <f>Product[[#This Row],[Profit]]-Product[[#This Row],[Discount]]</f>
        <v>17.504999999999995</v>
      </c>
      <c r="R677" s="12" t="str" cm="1">
        <f t="array" ref="R677">_xlfn.IFS(Product[[#This Row],[New Sales]]&gt;=2000,"A",Product[[#This Row],[New Sales]]&gt;=1000,"B",Product[[#This Row],[New Sales]]&gt;=500,"C",Product[[#This Row],[New Sales]]&gt;=100,"D",Product[[#This Row],[New Sales]]&lt;100,"E")</f>
        <v>C</v>
      </c>
      <c r="S677" s="12"/>
    </row>
    <row r="678" spans="1:19">
      <c r="A678" s="12">
        <v>676</v>
      </c>
      <c r="B678" s="12" t="s">
        <v>149</v>
      </c>
      <c r="C678" s="12" t="s">
        <v>68</v>
      </c>
      <c r="D678" s="12" t="s">
        <v>266</v>
      </c>
      <c r="E678" s="12" t="s">
        <v>175</v>
      </c>
      <c r="F678" s="12" t="s">
        <v>114</v>
      </c>
      <c r="G678" s="12" t="s">
        <v>95</v>
      </c>
      <c r="H678" s="12" t="str">
        <f>VLOOKUP(Product[[#This Row],[Category]],Code!$C$2:$D$5,2,0)</f>
        <v>T-103</v>
      </c>
      <c r="I678" s="12" t="s">
        <v>137</v>
      </c>
      <c r="J678" s="12" t="s">
        <v>720</v>
      </c>
      <c r="K678" s="12">
        <v>99.390000000000015</v>
      </c>
      <c r="L678" s="12">
        <f>$K$1*Product[[#This Row],[Quantity]]</f>
        <v>450</v>
      </c>
      <c r="M678" s="12">
        <f>Product[[#This Row],[Sales]]/Product[[#This Row],[Quantity]]</f>
        <v>33.130000000000003</v>
      </c>
      <c r="N678" s="12">
        <v>3</v>
      </c>
      <c r="O678" s="12">
        <v>0</v>
      </c>
      <c r="P678" s="13">
        <v>40.749900000000004</v>
      </c>
      <c r="Q678" s="13">
        <f>Product[[#This Row],[Profit]]-Product[[#This Row],[Discount]]</f>
        <v>40.749900000000004</v>
      </c>
      <c r="R678" s="12" t="str" cm="1">
        <f t="array" ref="R678">_xlfn.IFS(Product[[#This Row],[New Sales]]&gt;=2000,"A",Product[[#This Row],[New Sales]]&gt;=1000,"B",Product[[#This Row],[New Sales]]&gt;=500,"C",Product[[#This Row],[New Sales]]&gt;=100,"D",Product[[#This Row],[New Sales]]&lt;100,"E")</f>
        <v>D</v>
      </c>
      <c r="S678" s="12"/>
    </row>
    <row r="679" spans="1:19">
      <c r="A679" s="12">
        <v>677</v>
      </c>
      <c r="B679" s="12" t="s">
        <v>84</v>
      </c>
      <c r="C679" s="12" t="s">
        <v>68</v>
      </c>
      <c r="D679" s="12" t="s">
        <v>841</v>
      </c>
      <c r="E679" s="12" t="s">
        <v>113</v>
      </c>
      <c r="F679" s="12" t="s">
        <v>114</v>
      </c>
      <c r="G679" s="12" t="s">
        <v>81</v>
      </c>
      <c r="H679" s="12" t="str">
        <f>VLOOKUP(Product[[#This Row],[Category]],Code!$C$2:$D$5,2,0)</f>
        <v>O-102</v>
      </c>
      <c r="I679" s="12" t="s">
        <v>100</v>
      </c>
      <c r="J679" s="12" t="s">
        <v>842</v>
      </c>
      <c r="K679" s="12">
        <v>2.6879999999999997</v>
      </c>
      <c r="L679" s="12">
        <f>$K$1*Product[[#This Row],[Quantity]]</f>
        <v>450</v>
      </c>
      <c r="M679" s="12">
        <f>Product[[#This Row],[Sales]]/Product[[#This Row],[Quantity]]</f>
        <v>0.89599999999999991</v>
      </c>
      <c r="N679" s="12">
        <v>3</v>
      </c>
      <c r="O679" s="12">
        <v>0.8</v>
      </c>
      <c r="P679" s="13">
        <v>-7.3920000000000021</v>
      </c>
      <c r="Q679" s="13">
        <f>Product[[#This Row],[Profit]]-Product[[#This Row],[Discount]]</f>
        <v>-8.1920000000000019</v>
      </c>
      <c r="R679" s="12" t="str" cm="1">
        <f t="array" ref="R679">_xlfn.IFS(Product[[#This Row],[New Sales]]&gt;=2000,"A",Product[[#This Row],[New Sales]]&gt;=1000,"B",Product[[#This Row],[New Sales]]&gt;=500,"C",Product[[#This Row],[New Sales]]&gt;=100,"D",Product[[#This Row],[New Sales]]&lt;100,"E")</f>
        <v>D</v>
      </c>
      <c r="S679" s="12"/>
    </row>
    <row r="680" spans="1:19">
      <c r="A680" s="12">
        <v>678</v>
      </c>
      <c r="B680" s="12" t="s">
        <v>84</v>
      </c>
      <c r="C680" s="12" t="s">
        <v>68</v>
      </c>
      <c r="D680" s="12" t="s">
        <v>841</v>
      </c>
      <c r="E680" s="12" t="s">
        <v>113</v>
      </c>
      <c r="F680" s="12" t="s">
        <v>114</v>
      </c>
      <c r="G680" s="12" t="s">
        <v>95</v>
      </c>
      <c r="H680" s="12" t="str">
        <f>VLOOKUP(Product[[#This Row],[Category]],Code!$C$2:$D$5,2,0)</f>
        <v>T-103</v>
      </c>
      <c r="I680" s="12" t="s">
        <v>137</v>
      </c>
      <c r="J680" s="12" t="s">
        <v>843</v>
      </c>
      <c r="K680" s="12">
        <v>27.816000000000003</v>
      </c>
      <c r="L680" s="12">
        <f>$K$1*Product[[#This Row],[Quantity]]</f>
        <v>450</v>
      </c>
      <c r="M680" s="12">
        <f>Product[[#This Row],[Sales]]/Product[[#This Row],[Quantity]]</f>
        <v>9.2720000000000002</v>
      </c>
      <c r="N680" s="12">
        <v>3</v>
      </c>
      <c r="O680" s="12">
        <v>0.2</v>
      </c>
      <c r="P680" s="13">
        <v>4.5200999999999958</v>
      </c>
      <c r="Q680" s="13">
        <f>Product[[#This Row],[Profit]]-Product[[#This Row],[Discount]]</f>
        <v>4.3200999999999956</v>
      </c>
      <c r="R680" s="12" t="str" cm="1">
        <f t="array" ref="R680">_xlfn.IFS(Product[[#This Row],[New Sales]]&gt;=2000,"A",Product[[#This Row],[New Sales]]&gt;=1000,"B",Product[[#This Row],[New Sales]]&gt;=500,"C",Product[[#This Row],[New Sales]]&gt;=100,"D",Product[[#This Row],[New Sales]]&lt;100,"E")</f>
        <v>D</v>
      </c>
      <c r="S680" s="12"/>
    </row>
    <row r="681" spans="1:19">
      <c r="A681" s="12">
        <v>679</v>
      </c>
      <c r="B681" s="12" t="s">
        <v>84</v>
      </c>
      <c r="C681" s="12" t="s">
        <v>68</v>
      </c>
      <c r="D681" s="12" t="s">
        <v>841</v>
      </c>
      <c r="E681" s="12" t="s">
        <v>113</v>
      </c>
      <c r="F681" s="12" t="s">
        <v>114</v>
      </c>
      <c r="G681" s="12" t="s">
        <v>72</v>
      </c>
      <c r="H681" s="12" t="str">
        <f>VLOOKUP(Product[[#This Row],[Category]],Code!$C$2:$D$5,2,0)</f>
        <v>F-101</v>
      </c>
      <c r="I681" s="12" t="s">
        <v>91</v>
      </c>
      <c r="J681" s="12" t="s">
        <v>844</v>
      </c>
      <c r="K681" s="12">
        <v>82.524000000000001</v>
      </c>
      <c r="L681" s="12">
        <f>$K$1*Product[[#This Row],[Quantity]]</f>
        <v>450</v>
      </c>
      <c r="M681" s="12">
        <f>Product[[#This Row],[Sales]]/Product[[#This Row],[Quantity]]</f>
        <v>27.507999999999999</v>
      </c>
      <c r="N681" s="12">
        <v>3</v>
      </c>
      <c r="O681" s="12">
        <v>0.6</v>
      </c>
      <c r="P681" s="13">
        <v>-41.261999999999972</v>
      </c>
      <c r="Q681" s="13">
        <f>Product[[#This Row],[Profit]]-Product[[#This Row],[Discount]]</f>
        <v>-41.861999999999973</v>
      </c>
      <c r="R681" s="12" t="str" cm="1">
        <f t="array" ref="R681">_xlfn.IFS(Product[[#This Row],[New Sales]]&gt;=2000,"A",Product[[#This Row],[New Sales]]&gt;=1000,"B",Product[[#This Row],[New Sales]]&gt;=500,"C",Product[[#This Row],[New Sales]]&gt;=100,"D",Product[[#This Row],[New Sales]]&lt;100,"E")</f>
        <v>D</v>
      </c>
      <c r="S681" s="12"/>
    </row>
    <row r="682" spans="1:19">
      <c r="A682" s="12">
        <v>680</v>
      </c>
      <c r="B682" s="12" t="s">
        <v>84</v>
      </c>
      <c r="C682" s="12" t="s">
        <v>68</v>
      </c>
      <c r="D682" s="12" t="s">
        <v>841</v>
      </c>
      <c r="E682" s="12" t="s">
        <v>113</v>
      </c>
      <c r="F682" s="12" t="s">
        <v>114</v>
      </c>
      <c r="G682" s="12" t="s">
        <v>81</v>
      </c>
      <c r="H682" s="12" t="str">
        <f>VLOOKUP(Product[[#This Row],[Category]],Code!$C$2:$D$5,2,0)</f>
        <v>O-102</v>
      </c>
      <c r="I682" s="12" t="s">
        <v>98</v>
      </c>
      <c r="J682" s="12" t="s">
        <v>845</v>
      </c>
      <c r="K682" s="12">
        <v>182.99399999999997</v>
      </c>
      <c r="L682" s="12">
        <f>$K$1*Product[[#This Row],[Quantity]]</f>
        <v>450</v>
      </c>
      <c r="M682" s="12">
        <f>Product[[#This Row],[Sales]]/Product[[#This Row],[Quantity]]</f>
        <v>60.99799999999999</v>
      </c>
      <c r="N682" s="12">
        <v>3</v>
      </c>
      <c r="O682" s="12">
        <v>0.8</v>
      </c>
      <c r="P682" s="13">
        <v>-320.23950000000013</v>
      </c>
      <c r="Q682" s="13">
        <f>Product[[#This Row],[Profit]]-Product[[#This Row],[Discount]]</f>
        <v>-321.03950000000015</v>
      </c>
      <c r="R682" s="12" t="str" cm="1">
        <f t="array" ref="R682">_xlfn.IFS(Product[[#This Row],[New Sales]]&gt;=2000,"A",Product[[#This Row],[New Sales]]&gt;=1000,"B",Product[[#This Row],[New Sales]]&gt;=500,"C",Product[[#This Row],[New Sales]]&gt;=100,"D",Product[[#This Row],[New Sales]]&lt;100,"E")</f>
        <v>D</v>
      </c>
      <c r="S682" s="12"/>
    </row>
    <row r="683" spans="1:19">
      <c r="A683" s="12">
        <v>681</v>
      </c>
      <c r="B683" s="12" t="s">
        <v>84</v>
      </c>
      <c r="C683" s="12" t="s">
        <v>68</v>
      </c>
      <c r="D683" s="12" t="s">
        <v>180</v>
      </c>
      <c r="E683" s="12" t="s">
        <v>181</v>
      </c>
      <c r="F683" s="12" t="s">
        <v>133</v>
      </c>
      <c r="G683" s="12" t="s">
        <v>81</v>
      </c>
      <c r="H683" s="12" t="str">
        <f>VLOOKUP(Product[[#This Row],[Category]],Code!$C$2:$D$5,2,0)</f>
        <v>O-102</v>
      </c>
      <c r="I683" s="12" t="s">
        <v>98</v>
      </c>
      <c r="J683" s="12" t="s">
        <v>846</v>
      </c>
      <c r="K683" s="12">
        <v>14.352000000000002</v>
      </c>
      <c r="L683" s="12">
        <f>$K$1*Product[[#This Row],[Quantity]]</f>
        <v>450</v>
      </c>
      <c r="M683" s="12">
        <f>Product[[#This Row],[Sales]]/Product[[#This Row],[Quantity]]</f>
        <v>4.7840000000000007</v>
      </c>
      <c r="N683" s="12">
        <v>3</v>
      </c>
      <c r="O683" s="12">
        <v>0.2</v>
      </c>
      <c r="P683" s="13">
        <v>4.6643999999999988</v>
      </c>
      <c r="Q683" s="13">
        <f>Product[[#This Row],[Profit]]-Product[[#This Row],[Discount]]</f>
        <v>4.4643999999999986</v>
      </c>
      <c r="R683" s="12" t="str" cm="1">
        <f t="array" ref="R683">_xlfn.IFS(Product[[#This Row],[New Sales]]&gt;=2000,"A",Product[[#This Row],[New Sales]]&gt;=1000,"B",Product[[#This Row],[New Sales]]&gt;=500,"C",Product[[#This Row],[New Sales]]&gt;=100,"D",Product[[#This Row],[New Sales]]&lt;100,"E")</f>
        <v>D</v>
      </c>
      <c r="S683" s="12"/>
    </row>
    <row r="684" spans="1:19">
      <c r="A684" s="12">
        <v>682</v>
      </c>
      <c r="B684" s="12" t="s">
        <v>84</v>
      </c>
      <c r="C684" s="12" t="s">
        <v>68</v>
      </c>
      <c r="D684" s="12" t="s">
        <v>180</v>
      </c>
      <c r="E684" s="12" t="s">
        <v>181</v>
      </c>
      <c r="F684" s="12" t="s">
        <v>133</v>
      </c>
      <c r="G684" s="12" t="s">
        <v>81</v>
      </c>
      <c r="H684" s="12" t="str">
        <f>VLOOKUP(Product[[#This Row],[Category]],Code!$C$2:$D$5,2,0)</f>
        <v>O-102</v>
      </c>
      <c r="I684" s="12" t="s">
        <v>89</v>
      </c>
      <c r="J684" s="12" t="s">
        <v>847</v>
      </c>
      <c r="K684" s="12">
        <v>64.959999999999994</v>
      </c>
      <c r="L684" s="12">
        <f>$K$1*Product[[#This Row],[Quantity]]</f>
        <v>300</v>
      </c>
      <c r="M684" s="12">
        <f>Product[[#This Row],[Sales]]/Product[[#This Row],[Quantity]]</f>
        <v>32.479999999999997</v>
      </c>
      <c r="N684" s="12">
        <v>2</v>
      </c>
      <c r="O684" s="12">
        <v>0</v>
      </c>
      <c r="P684" s="13">
        <v>2.598399999999998</v>
      </c>
      <c r="Q684" s="13">
        <f>Product[[#This Row],[Profit]]-Product[[#This Row],[Discount]]</f>
        <v>2.598399999999998</v>
      </c>
      <c r="R684" s="12" t="str" cm="1">
        <f t="array" ref="R684">_xlfn.IFS(Product[[#This Row],[New Sales]]&gt;=2000,"A",Product[[#This Row],[New Sales]]&gt;=1000,"B",Product[[#This Row],[New Sales]]&gt;=500,"C",Product[[#This Row],[New Sales]]&gt;=100,"D",Product[[#This Row],[New Sales]]&lt;100,"E")</f>
        <v>D</v>
      </c>
      <c r="S684" s="12"/>
    </row>
    <row r="685" spans="1:19">
      <c r="A685" s="12">
        <v>683</v>
      </c>
      <c r="B685" s="12" t="s">
        <v>84</v>
      </c>
      <c r="C685" s="12" t="s">
        <v>68</v>
      </c>
      <c r="D685" s="12" t="s">
        <v>180</v>
      </c>
      <c r="E685" s="12" t="s">
        <v>181</v>
      </c>
      <c r="F685" s="12" t="s">
        <v>133</v>
      </c>
      <c r="G685" s="12" t="s">
        <v>81</v>
      </c>
      <c r="H685" s="12" t="str">
        <f>VLOOKUP(Product[[#This Row],[Category]],Code!$C$2:$D$5,2,0)</f>
        <v>O-102</v>
      </c>
      <c r="I685" s="12" t="s">
        <v>89</v>
      </c>
      <c r="J685" s="12" t="s">
        <v>714</v>
      </c>
      <c r="K685" s="12">
        <v>68.599999999999994</v>
      </c>
      <c r="L685" s="12">
        <f>$K$1*Product[[#This Row],[Quantity]]</f>
        <v>600</v>
      </c>
      <c r="M685" s="12">
        <f>Product[[#This Row],[Sales]]/Product[[#This Row],[Quantity]]</f>
        <v>17.149999999999999</v>
      </c>
      <c r="N685" s="12">
        <v>4</v>
      </c>
      <c r="O685" s="12">
        <v>0</v>
      </c>
      <c r="P685" s="13">
        <v>18.521999999999998</v>
      </c>
      <c r="Q685" s="13">
        <f>Product[[#This Row],[Profit]]-Product[[#This Row],[Discount]]</f>
        <v>18.521999999999998</v>
      </c>
      <c r="R685" s="12" t="str" cm="1">
        <f t="array" ref="R685">_xlfn.IFS(Product[[#This Row],[New Sales]]&gt;=2000,"A",Product[[#This Row],[New Sales]]&gt;=1000,"B",Product[[#This Row],[New Sales]]&gt;=500,"C",Product[[#This Row],[New Sales]]&gt;=100,"D",Product[[#This Row],[New Sales]]&lt;100,"E")</f>
        <v>C</v>
      </c>
      <c r="S685" s="12"/>
    </row>
    <row r="686" spans="1:19">
      <c r="A686" s="12">
        <v>684</v>
      </c>
      <c r="B686" s="12" t="s">
        <v>547</v>
      </c>
      <c r="C686" s="12" t="s">
        <v>77</v>
      </c>
      <c r="D686" s="12" t="s">
        <v>848</v>
      </c>
      <c r="E686" s="12" t="s">
        <v>105</v>
      </c>
      <c r="F686" s="12" t="s">
        <v>71</v>
      </c>
      <c r="G686" s="12" t="s">
        <v>95</v>
      </c>
      <c r="H686" s="12" t="str">
        <f>VLOOKUP(Product[[#This Row],[Category]],Code!$C$2:$D$5,2,0)</f>
        <v>T-103</v>
      </c>
      <c r="I686" s="12" t="s">
        <v>332</v>
      </c>
      <c r="J686" s="12" t="s">
        <v>849</v>
      </c>
      <c r="K686" s="12">
        <v>7999.98</v>
      </c>
      <c r="L686" s="12">
        <f>$K$1*Product[[#This Row],[Quantity]]</f>
        <v>600</v>
      </c>
      <c r="M686" s="12">
        <f>Product[[#This Row],[Sales]]/Product[[#This Row],[Quantity]]</f>
        <v>1999.9949999999999</v>
      </c>
      <c r="N686" s="12">
        <v>4</v>
      </c>
      <c r="O686" s="12">
        <v>0.5</v>
      </c>
      <c r="P686" s="13">
        <v>-3839.9903999999988</v>
      </c>
      <c r="Q686" s="13">
        <f>Product[[#This Row],[Profit]]-Product[[#This Row],[Discount]]</f>
        <v>-3840.4903999999988</v>
      </c>
      <c r="R686" s="12" t="str" cm="1">
        <f t="array" ref="R686">_xlfn.IFS(Product[[#This Row],[New Sales]]&gt;=2000,"A",Product[[#This Row],[New Sales]]&gt;=1000,"B",Product[[#This Row],[New Sales]]&gt;=500,"C",Product[[#This Row],[New Sales]]&gt;=100,"D",Product[[#This Row],[New Sales]]&lt;100,"E")</f>
        <v>C</v>
      </c>
      <c r="S686" s="12"/>
    </row>
    <row r="687" spans="1:19">
      <c r="A687" s="12">
        <v>685</v>
      </c>
      <c r="B687" s="12" t="s">
        <v>547</v>
      </c>
      <c r="C687" s="12" t="s">
        <v>77</v>
      </c>
      <c r="D687" s="12" t="s">
        <v>848</v>
      </c>
      <c r="E687" s="12" t="s">
        <v>105</v>
      </c>
      <c r="F687" s="12" t="s">
        <v>71</v>
      </c>
      <c r="G687" s="12" t="s">
        <v>81</v>
      </c>
      <c r="H687" s="12" t="str">
        <f>VLOOKUP(Product[[#This Row],[Category]],Code!$C$2:$D$5,2,0)</f>
        <v>O-102</v>
      </c>
      <c r="I687" s="12" t="s">
        <v>100</v>
      </c>
      <c r="J687" s="12" t="s">
        <v>821</v>
      </c>
      <c r="K687" s="12">
        <v>167.44000000000003</v>
      </c>
      <c r="L687" s="12">
        <f>$K$1*Product[[#This Row],[Quantity]]</f>
        <v>300</v>
      </c>
      <c r="M687" s="12">
        <f>Product[[#This Row],[Sales]]/Product[[#This Row],[Quantity]]</f>
        <v>83.720000000000013</v>
      </c>
      <c r="N687" s="12">
        <v>2</v>
      </c>
      <c r="O687" s="12">
        <v>0.2</v>
      </c>
      <c r="P687" s="13">
        <v>14.650999999999989</v>
      </c>
      <c r="Q687" s="13">
        <f>Product[[#This Row],[Profit]]-Product[[#This Row],[Discount]]</f>
        <v>14.45099999999999</v>
      </c>
      <c r="R687" s="12" t="str" cm="1">
        <f t="array" ref="R687">_xlfn.IFS(Product[[#This Row],[New Sales]]&gt;=2000,"A",Product[[#This Row],[New Sales]]&gt;=1000,"B",Product[[#This Row],[New Sales]]&gt;=500,"C",Product[[#This Row],[New Sales]]&gt;=100,"D",Product[[#This Row],[New Sales]]&lt;100,"E")</f>
        <v>D</v>
      </c>
      <c r="S687" s="12"/>
    </row>
    <row r="688" spans="1:19">
      <c r="A688" s="12">
        <v>686</v>
      </c>
      <c r="B688" s="12" t="s">
        <v>149</v>
      </c>
      <c r="C688" s="12" t="s">
        <v>68</v>
      </c>
      <c r="D688" s="12" t="s">
        <v>206</v>
      </c>
      <c r="E688" s="12" t="s">
        <v>616</v>
      </c>
      <c r="F688" s="12" t="s">
        <v>71</v>
      </c>
      <c r="G688" s="12" t="s">
        <v>95</v>
      </c>
      <c r="H688" s="12" t="str">
        <f>VLOOKUP(Product[[#This Row],[Category]],Code!$C$2:$D$5,2,0)</f>
        <v>T-103</v>
      </c>
      <c r="I688" s="12" t="s">
        <v>137</v>
      </c>
      <c r="J688" s="12" t="s">
        <v>556</v>
      </c>
      <c r="K688" s="12">
        <v>479.97</v>
      </c>
      <c r="L688" s="12">
        <f>$K$1*Product[[#This Row],[Quantity]]</f>
        <v>450</v>
      </c>
      <c r="M688" s="12">
        <f>Product[[#This Row],[Sales]]/Product[[#This Row],[Quantity]]</f>
        <v>159.99</v>
      </c>
      <c r="N688" s="12">
        <v>3</v>
      </c>
      <c r="O688" s="12">
        <v>0</v>
      </c>
      <c r="P688" s="13">
        <v>163.18979999999999</v>
      </c>
      <c r="Q688" s="13">
        <f>Product[[#This Row],[Profit]]-Product[[#This Row],[Discount]]</f>
        <v>163.18979999999999</v>
      </c>
      <c r="R688" s="12" t="str" cm="1">
        <f t="array" ref="R688">_xlfn.IFS(Product[[#This Row],[New Sales]]&gt;=2000,"A",Product[[#This Row],[New Sales]]&gt;=1000,"B",Product[[#This Row],[New Sales]]&gt;=500,"C",Product[[#This Row],[New Sales]]&gt;=100,"D",Product[[#This Row],[New Sales]]&lt;100,"E")</f>
        <v>D</v>
      </c>
      <c r="S688" s="12"/>
    </row>
    <row r="689" spans="1:19">
      <c r="A689" s="12">
        <v>687</v>
      </c>
      <c r="B689" s="12" t="s">
        <v>149</v>
      </c>
      <c r="C689" s="12" t="s">
        <v>68</v>
      </c>
      <c r="D689" s="12" t="s">
        <v>206</v>
      </c>
      <c r="E689" s="12" t="s">
        <v>616</v>
      </c>
      <c r="F689" s="12" t="s">
        <v>71</v>
      </c>
      <c r="G689" s="12" t="s">
        <v>81</v>
      </c>
      <c r="H689" s="12" t="str">
        <f>VLOOKUP(Product[[#This Row],[Category]],Code!$C$2:$D$5,2,0)</f>
        <v>O-102</v>
      </c>
      <c r="I689" s="12" t="s">
        <v>82</v>
      </c>
      <c r="J689" s="12" t="s">
        <v>850</v>
      </c>
      <c r="K689" s="12">
        <v>14.62</v>
      </c>
      <c r="L689" s="12">
        <f>$K$1*Product[[#This Row],[Quantity]]</f>
        <v>300</v>
      </c>
      <c r="M689" s="12">
        <f>Product[[#This Row],[Sales]]/Product[[#This Row],[Quantity]]</f>
        <v>7.31</v>
      </c>
      <c r="N689" s="12">
        <v>2</v>
      </c>
      <c r="O689" s="12">
        <v>0</v>
      </c>
      <c r="P689" s="13">
        <v>6.8713999999999995</v>
      </c>
      <c r="Q689" s="13">
        <f>Product[[#This Row],[Profit]]-Product[[#This Row],[Discount]]</f>
        <v>6.8713999999999995</v>
      </c>
      <c r="R689" s="12" t="str" cm="1">
        <f t="array" ref="R689">_xlfn.IFS(Product[[#This Row],[New Sales]]&gt;=2000,"A",Product[[#This Row],[New Sales]]&gt;=1000,"B",Product[[#This Row],[New Sales]]&gt;=500,"C",Product[[#This Row],[New Sales]]&gt;=100,"D",Product[[#This Row],[New Sales]]&lt;100,"E")</f>
        <v>D</v>
      </c>
      <c r="S689" s="12"/>
    </row>
    <row r="690" spans="1:19">
      <c r="A690" s="12">
        <v>688</v>
      </c>
      <c r="B690" s="12" t="s">
        <v>149</v>
      </c>
      <c r="C690" s="12" t="s">
        <v>68</v>
      </c>
      <c r="D690" s="12" t="s">
        <v>206</v>
      </c>
      <c r="E690" s="12" t="s">
        <v>616</v>
      </c>
      <c r="F690" s="12" t="s">
        <v>71</v>
      </c>
      <c r="G690" s="12" t="s">
        <v>81</v>
      </c>
      <c r="H690" s="12" t="str">
        <f>VLOOKUP(Product[[#This Row],[Category]],Code!$C$2:$D$5,2,0)</f>
        <v>O-102</v>
      </c>
      <c r="I690" s="12" t="s">
        <v>106</v>
      </c>
      <c r="J690" s="12" t="s">
        <v>234</v>
      </c>
      <c r="K690" s="12">
        <v>19.440000000000001</v>
      </c>
      <c r="L690" s="12">
        <f>$K$1*Product[[#This Row],[Quantity]]</f>
        <v>450</v>
      </c>
      <c r="M690" s="12">
        <f>Product[[#This Row],[Sales]]/Product[[#This Row],[Quantity]]</f>
        <v>6.48</v>
      </c>
      <c r="N690" s="12">
        <v>3</v>
      </c>
      <c r="O690" s="12">
        <v>0</v>
      </c>
      <c r="P690" s="13">
        <v>9.3312000000000008</v>
      </c>
      <c r="Q690" s="13">
        <f>Product[[#This Row],[Profit]]-Product[[#This Row],[Discount]]</f>
        <v>9.3312000000000008</v>
      </c>
      <c r="R690" s="12" t="str" cm="1">
        <f t="array" ref="R690">_xlfn.IFS(Product[[#This Row],[New Sales]]&gt;=2000,"A",Product[[#This Row],[New Sales]]&gt;=1000,"B",Product[[#This Row],[New Sales]]&gt;=500,"C",Product[[#This Row],[New Sales]]&gt;=100,"D",Product[[#This Row],[New Sales]]&lt;100,"E")</f>
        <v>D</v>
      </c>
      <c r="S690" s="12"/>
    </row>
    <row r="691" spans="1:19">
      <c r="A691" s="12">
        <v>689</v>
      </c>
      <c r="B691" s="12" t="s">
        <v>84</v>
      </c>
      <c r="C691" s="12" t="s">
        <v>68</v>
      </c>
      <c r="D691" s="12" t="s">
        <v>180</v>
      </c>
      <c r="E691" s="12" t="s">
        <v>181</v>
      </c>
      <c r="F691" s="12" t="s">
        <v>133</v>
      </c>
      <c r="G691" s="12" t="s">
        <v>72</v>
      </c>
      <c r="H691" s="12" t="str">
        <f>VLOOKUP(Product[[#This Row],[Category]],Code!$C$2:$D$5,2,0)</f>
        <v>F-101</v>
      </c>
      <c r="I691" s="12" t="s">
        <v>73</v>
      </c>
      <c r="J691" s="12" t="s">
        <v>851</v>
      </c>
      <c r="K691" s="12">
        <v>191.98400000000001</v>
      </c>
      <c r="L691" s="12">
        <f>$K$1*Product[[#This Row],[Quantity]]</f>
        <v>300</v>
      </c>
      <c r="M691" s="12">
        <f>Product[[#This Row],[Sales]]/Product[[#This Row],[Quantity]]</f>
        <v>95.992000000000004</v>
      </c>
      <c r="N691" s="12">
        <v>2</v>
      </c>
      <c r="O691" s="12">
        <v>0.2</v>
      </c>
      <c r="P691" s="13">
        <v>4.7995999999999768</v>
      </c>
      <c r="Q691" s="13">
        <f>Product[[#This Row],[Profit]]-Product[[#This Row],[Discount]]</f>
        <v>4.5995999999999766</v>
      </c>
      <c r="R691" s="12" t="str" cm="1">
        <f t="array" ref="R691">_xlfn.IFS(Product[[#This Row],[New Sales]]&gt;=2000,"A",Product[[#This Row],[New Sales]]&gt;=1000,"B",Product[[#This Row],[New Sales]]&gt;=500,"C",Product[[#This Row],[New Sales]]&gt;=100,"D",Product[[#This Row],[New Sales]]&lt;100,"E")</f>
        <v>D</v>
      </c>
      <c r="S691" s="12"/>
    </row>
    <row r="692" spans="1:19">
      <c r="A692" s="12">
        <v>690</v>
      </c>
      <c r="B692" s="12" t="s">
        <v>67</v>
      </c>
      <c r="C692" s="12" t="s">
        <v>68</v>
      </c>
      <c r="D692" s="12" t="s">
        <v>852</v>
      </c>
      <c r="E692" s="12" t="s">
        <v>203</v>
      </c>
      <c r="F692" s="12" t="s">
        <v>71</v>
      </c>
      <c r="G692" s="12" t="s">
        <v>72</v>
      </c>
      <c r="H692" s="12" t="str">
        <f>VLOOKUP(Product[[#This Row],[Category]],Code!$C$2:$D$5,2,0)</f>
        <v>F-101</v>
      </c>
      <c r="I692" s="12" t="s">
        <v>91</v>
      </c>
      <c r="J692" s="12" t="s">
        <v>853</v>
      </c>
      <c r="K692" s="12">
        <v>104.01</v>
      </c>
      <c r="L692" s="12">
        <f>$K$1*Product[[#This Row],[Quantity]]</f>
        <v>150</v>
      </c>
      <c r="M692" s="12">
        <f>Product[[#This Row],[Sales]]/Product[[#This Row],[Quantity]]</f>
        <v>104.01</v>
      </c>
      <c r="N692" s="12">
        <v>1</v>
      </c>
      <c r="O692" s="12">
        <v>0</v>
      </c>
      <c r="P692" s="13">
        <v>14.561400000000006</v>
      </c>
      <c r="Q692" s="13">
        <f>Product[[#This Row],[Profit]]-Product[[#This Row],[Discount]]</f>
        <v>14.561400000000006</v>
      </c>
      <c r="R692" s="12" t="str" cm="1">
        <f t="array" ref="R692">_xlfn.IFS(Product[[#This Row],[New Sales]]&gt;=2000,"A",Product[[#This Row],[New Sales]]&gt;=1000,"B",Product[[#This Row],[New Sales]]&gt;=500,"C",Product[[#This Row],[New Sales]]&gt;=100,"D",Product[[#This Row],[New Sales]]&lt;100,"E")</f>
        <v>D</v>
      </c>
      <c r="S692" s="12"/>
    </row>
    <row r="693" spans="1:19">
      <c r="A693" s="12">
        <v>691</v>
      </c>
      <c r="B693" s="12" t="s">
        <v>67</v>
      </c>
      <c r="C693" s="12" t="s">
        <v>68</v>
      </c>
      <c r="D693" s="12" t="s">
        <v>852</v>
      </c>
      <c r="E693" s="12" t="s">
        <v>203</v>
      </c>
      <c r="F693" s="12" t="s">
        <v>71</v>
      </c>
      <c r="G693" s="12" t="s">
        <v>95</v>
      </c>
      <c r="H693" s="12" t="str">
        <f>VLOOKUP(Product[[#This Row],[Category]],Code!$C$2:$D$5,2,0)</f>
        <v>T-103</v>
      </c>
      <c r="I693" s="12" t="s">
        <v>96</v>
      </c>
      <c r="J693" s="12" t="s">
        <v>103</v>
      </c>
      <c r="K693" s="12">
        <v>284.82</v>
      </c>
      <c r="L693" s="12">
        <f>$K$1*Product[[#This Row],[Quantity]]</f>
        <v>150</v>
      </c>
      <c r="M693" s="12">
        <f>Product[[#This Row],[Sales]]/Product[[#This Row],[Quantity]]</f>
        <v>284.82</v>
      </c>
      <c r="N693" s="12">
        <v>1</v>
      </c>
      <c r="O693" s="12">
        <v>0</v>
      </c>
      <c r="P693" s="13">
        <v>74.053200000000004</v>
      </c>
      <c r="Q693" s="13">
        <f>Product[[#This Row],[Profit]]-Product[[#This Row],[Discount]]</f>
        <v>74.053200000000004</v>
      </c>
      <c r="R693" s="12" t="str" cm="1">
        <f t="array" ref="R693">_xlfn.IFS(Product[[#This Row],[New Sales]]&gt;=2000,"A",Product[[#This Row],[New Sales]]&gt;=1000,"B",Product[[#This Row],[New Sales]]&gt;=500,"C",Product[[#This Row],[New Sales]]&gt;=100,"D",Product[[#This Row],[New Sales]]&lt;100,"E")</f>
        <v>D</v>
      </c>
      <c r="S693" s="12"/>
    </row>
    <row r="694" spans="1:19">
      <c r="A694" s="12">
        <v>692</v>
      </c>
      <c r="B694" s="12" t="s">
        <v>67</v>
      </c>
      <c r="C694" s="12" t="s">
        <v>68</v>
      </c>
      <c r="D694" s="12" t="s">
        <v>852</v>
      </c>
      <c r="E694" s="12" t="s">
        <v>203</v>
      </c>
      <c r="F694" s="12" t="s">
        <v>71</v>
      </c>
      <c r="G694" s="12" t="s">
        <v>81</v>
      </c>
      <c r="H694" s="12" t="str">
        <f>VLOOKUP(Product[[#This Row],[Category]],Code!$C$2:$D$5,2,0)</f>
        <v>O-102</v>
      </c>
      <c r="I694" s="12" t="s">
        <v>89</v>
      </c>
      <c r="J694" s="12" t="s">
        <v>854</v>
      </c>
      <c r="K694" s="12">
        <v>36.839999999999996</v>
      </c>
      <c r="L694" s="12">
        <f>$K$1*Product[[#This Row],[Quantity]]</f>
        <v>450</v>
      </c>
      <c r="M694" s="12">
        <f>Product[[#This Row],[Sales]]/Product[[#This Row],[Quantity]]</f>
        <v>12.28</v>
      </c>
      <c r="N694" s="12">
        <v>3</v>
      </c>
      <c r="O694" s="12">
        <v>0</v>
      </c>
      <c r="P694" s="13">
        <v>10.315199999999999</v>
      </c>
      <c r="Q694" s="13">
        <f>Product[[#This Row],[Profit]]-Product[[#This Row],[Discount]]</f>
        <v>10.315199999999999</v>
      </c>
      <c r="R694" s="12" t="str" cm="1">
        <f t="array" ref="R694">_xlfn.IFS(Product[[#This Row],[New Sales]]&gt;=2000,"A",Product[[#This Row],[New Sales]]&gt;=1000,"B",Product[[#This Row],[New Sales]]&gt;=500,"C",Product[[#This Row],[New Sales]]&gt;=100,"D",Product[[#This Row],[New Sales]]&lt;100,"E")</f>
        <v>D</v>
      </c>
      <c r="S694" s="12"/>
    </row>
    <row r="695" spans="1:19">
      <c r="A695" s="12">
        <v>693</v>
      </c>
      <c r="B695" s="12" t="s">
        <v>84</v>
      </c>
      <c r="C695" s="12" t="s">
        <v>68</v>
      </c>
      <c r="D695" s="12" t="s">
        <v>78</v>
      </c>
      <c r="E695" s="12" t="s">
        <v>79</v>
      </c>
      <c r="F695" s="12" t="s">
        <v>80</v>
      </c>
      <c r="G695" s="12" t="s">
        <v>95</v>
      </c>
      <c r="H695" s="12" t="str">
        <f>VLOOKUP(Product[[#This Row],[Category]],Code!$C$2:$D$5,2,0)</f>
        <v>T-103</v>
      </c>
      <c r="I695" s="12" t="s">
        <v>137</v>
      </c>
      <c r="J695" s="12" t="s">
        <v>855</v>
      </c>
      <c r="K695" s="12">
        <v>166.24</v>
      </c>
      <c r="L695" s="12">
        <f>$K$1*Product[[#This Row],[Quantity]]</f>
        <v>150</v>
      </c>
      <c r="M695" s="12">
        <f>Product[[#This Row],[Sales]]/Product[[#This Row],[Quantity]]</f>
        <v>166.24</v>
      </c>
      <c r="N695" s="12">
        <v>1</v>
      </c>
      <c r="O695" s="12">
        <v>0</v>
      </c>
      <c r="P695" s="13">
        <v>24.936000000000007</v>
      </c>
      <c r="Q695" s="13">
        <f>Product[[#This Row],[Profit]]-Product[[#This Row],[Discount]]</f>
        <v>24.936000000000007</v>
      </c>
      <c r="R695" s="12" t="str" cm="1">
        <f t="array" ref="R695">_xlfn.IFS(Product[[#This Row],[New Sales]]&gt;=2000,"A",Product[[#This Row],[New Sales]]&gt;=1000,"B",Product[[#This Row],[New Sales]]&gt;=500,"C",Product[[#This Row],[New Sales]]&gt;=100,"D",Product[[#This Row],[New Sales]]&lt;100,"E")</f>
        <v>D</v>
      </c>
      <c r="S695" s="12"/>
    </row>
    <row r="696" spans="1:19">
      <c r="A696" s="12">
        <v>694</v>
      </c>
      <c r="B696" s="12" t="s">
        <v>84</v>
      </c>
      <c r="C696" s="12" t="s">
        <v>68</v>
      </c>
      <c r="D696" s="12" t="s">
        <v>78</v>
      </c>
      <c r="E696" s="12" t="s">
        <v>79</v>
      </c>
      <c r="F696" s="12" t="s">
        <v>80</v>
      </c>
      <c r="G696" s="12" t="s">
        <v>81</v>
      </c>
      <c r="H696" s="12" t="str">
        <f>VLOOKUP(Product[[#This Row],[Category]],Code!$C$2:$D$5,2,0)</f>
        <v>O-102</v>
      </c>
      <c r="I696" s="12" t="s">
        <v>106</v>
      </c>
      <c r="J696" s="12" t="s">
        <v>856</v>
      </c>
      <c r="K696" s="12">
        <v>33.4</v>
      </c>
      <c r="L696" s="12">
        <f>$K$1*Product[[#This Row],[Quantity]]</f>
        <v>750</v>
      </c>
      <c r="M696" s="12">
        <f>Product[[#This Row],[Sales]]/Product[[#This Row],[Quantity]]</f>
        <v>6.68</v>
      </c>
      <c r="N696" s="12">
        <v>5</v>
      </c>
      <c r="O696" s="12">
        <v>0</v>
      </c>
      <c r="P696" s="13">
        <v>16.032</v>
      </c>
      <c r="Q696" s="13">
        <f>Product[[#This Row],[Profit]]-Product[[#This Row],[Discount]]</f>
        <v>16.032</v>
      </c>
      <c r="R696" s="12" t="str" cm="1">
        <f t="array" ref="R696">_xlfn.IFS(Product[[#This Row],[New Sales]]&gt;=2000,"A",Product[[#This Row],[New Sales]]&gt;=1000,"B",Product[[#This Row],[New Sales]]&gt;=500,"C",Product[[#This Row],[New Sales]]&gt;=100,"D",Product[[#This Row],[New Sales]]&lt;100,"E")</f>
        <v>C</v>
      </c>
      <c r="S696" s="12"/>
    </row>
    <row r="697" spans="1:19">
      <c r="A697" s="12">
        <v>695</v>
      </c>
      <c r="B697" s="12" t="s">
        <v>149</v>
      </c>
      <c r="C697" s="12" t="s">
        <v>111</v>
      </c>
      <c r="D697" s="12" t="s">
        <v>857</v>
      </c>
      <c r="E697" s="12" t="s">
        <v>132</v>
      </c>
      <c r="F697" s="12" t="s">
        <v>133</v>
      </c>
      <c r="G697" s="12" t="s">
        <v>81</v>
      </c>
      <c r="H697" s="12" t="str">
        <f>VLOOKUP(Product[[#This Row],[Category]],Code!$C$2:$D$5,2,0)</f>
        <v>O-102</v>
      </c>
      <c r="I697" s="12" t="s">
        <v>93</v>
      </c>
      <c r="J697" s="12" t="s">
        <v>502</v>
      </c>
      <c r="K697" s="12">
        <v>198.27200000000002</v>
      </c>
      <c r="L697" s="12">
        <f>$K$1*Product[[#This Row],[Quantity]]</f>
        <v>1200</v>
      </c>
      <c r="M697" s="12">
        <f>Product[[#This Row],[Sales]]/Product[[#This Row],[Quantity]]</f>
        <v>24.784000000000002</v>
      </c>
      <c r="N697" s="12">
        <v>8</v>
      </c>
      <c r="O697" s="12">
        <v>0.2</v>
      </c>
      <c r="P697" s="13">
        <v>17.34879999999999</v>
      </c>
      <c r="Q697" s="13">
        <f>Product[[#This Row],[Profit]]-Product[[#This Row],[Discount]]</f>
        <v>17.148799999999991</v>
      </c>
      <c r="R697" s="12" t="str" cm="1">
        <f t="array" ref="R697">_xlfn.IFS(Product[[#This Row],[New Sales]]&gt;=2000,"A",Product[[#This Row],[New Sales]]&gt;=1000,"B",Product[[#This Row],[New Sales]]&gt;=500,"C",Product[[#This Row],[New Sales]]&gt;=100,"D",Product[[#This Row],[New Sales]]&lt;100,"E")</f>
        <v>B</v>
      </c>
      <c r="S697" s="12"/>
    </row>
    <row r="698" spans="1:19">
      <c r="A698" s="12">
        <v>696</v>
      </c>
      <c r="B698" s="12" t="s">
        <v>149</v>
      </c>
      <c r="C698" s="12" t="s">
        <v>111</v>
      </c>
      <c r="D698" s="12" t="s">
        <v>857</v>
      </c>
      <c r="E698" s="12" t="s">
        <v>132</v>
      </c>
      <c r="F698" s="12" t="s">
        <v>133</v>
      </c>
      <c r="G698" s="12" t="s">
        <v>81</v>
      </c>
      <c r="H698" s="12" t="str">
        <f>VLOOKUP(Product[[#This Row],[Category]],Code!$C$2:$D$5,2,0)</f>
        <v>O-102</v>
      </c>
      <c r="I698" s="12" t="s">
        <v>82</v>
      </c>
      <c r="J698" s="12" t="s">
        <v>858</v>
      </c>
      <c r="K698" s="12">
        <v>47.360000000000007</v>
      </c>
      <c r="L698" s="12">
        <f>$K$1*Product[[#This Row],[Quantity]]</f>
        <v>600</v>
      </c>
      <c r="M698" s="12">
        <f>Product[[#This Row],[Sales]]/Product[[#This Row],[Quantity]]</f>
        <v>11.840000000000002</v>
      </c>
      <c r="N698" s="12">
        <v>4</v>
      </c>
      <c r="O698" s="12">
        <v>0.2</v>
      </c>
      <c r="P698" s="13">
        <v>17.759999999999998</v>
      </c>
      <c r="Q698" s="13">
        <f>Product[[#This Row],[Profit]]-Product[[#This Row],[Discount]]</f>
        <v>17.559999999999999</v>
      </c>
      <c r="R698" s="12" t="str" cm="1">
        <f t="array" ref="R698">_xlfn.IFS(Product[[#This Row],[New Sales]]&gt;=2000,"A",Product[[#This Row],[New Sales]]&gt;=1000,"B",Product[[#This Row],[New Sales]]&gt;=500,"C",Product[[#This Row],[New Sales]]&gt;=100,"D",Product[[#This Row],[New Sales]]&lt;100,"E")</f>
        <v>C</v>
      </c>
      <c r="S698" s="12"/>
    </row>
    <row r="699" spans="1:19">
      <c r="A699" s="12">
        <v>697</v>
      </c>
      <c r="B699" s="12" t="s">
        <v>149</v>
      </c>
      <c r="C699" s="12" t="s">
        <v>111</v>
      </c>
      <c r="D699" s="12" t="s">
        <v>857</v>
      </c>
      <c r="E699" s="12" t="s">
        <v>132</v>
      </c>
      <c r="F699" s="12" t="s">
        <v>133</v>
      </c>
      <c r="G699" s="12" t="s">
        <v>81</v>
      </c>
      <c r="H699" s="12" t="str">
        <f>VLOOKUP(Product[[#This Row],[Category]],Code!$C$2:$D$5,2,0)</f>
        <v>O-102</v>
      </c>
      <c r="I699" s="12" t="s">
        <v>142</v>
      </c>
      <c r="J699" s="12" t="s">
        <v>224</v>
      </c>
      <c r="K699" s="12">
        <v>200.98400000000004</v>
      </c>
      <c r="L699" s="12">
        <f>$K$1*Product[[#This Row],[Quantity]]</f>
        <v>1050</v>
      </c>
      <c r="M699" s="12">
        <f>Product[[#This Row],[Sales]]/Product[[#This Row],[Quantity]]</f>
        <v>28.712000000000007</v>
      </c>
      <c r="N699" s="12">
        <v>7</v>
      </c>
      <c r="O699" s="12">
        <v>0.2</v>
      </c>
      <c r="P699" s="13">
        <v>62.807499999999976</v>
      </c>
      <c r="Q699" s="13">
        <f>Product[[#This Row],[Profit]]-Product[[#This Row],[Discount]]</f>
        <v>62.607499999999973</v>
      </c>
      <c r="R699" s="12" t="str" cm="1">
        <f t="array" ref="R699">_xlfn.IFS(Product[[#This Row],[New Sales]]&gt;=2000,"A",Product[[#This Row],[New Sales]]&gt;=1000,"B",Product[[#This Row],[New Sales]]&gt;=500,"C",Product[[#This Row],[New Sales]]&gt;=100,"D",Product[[#This Row],[New Sales]]&lt;100,"E")</f>
        <v>B</v>
      </c>
      <c r="S699" s="12"/>
    </row>
    <row r="700" spans="1:19">
      <c r="A700" s="12">
        <v>698</v>
      </c>
      <c r="B700" s="12" t="s">
        <v>149</v>
      </c>
      <c r="C700" s="12" t="s">
        <v>111</v>
      </c>
      <c r="D700" s="12" t="s">
        <v>857</v>
      </c>
      <c r="E700" s="12" t="s">
        <v>132</v>
      </c>
      <c r="F700" s="12" t="s">
        <v>133</v>
      </c>
      <c r="G700" s="12" t="s">
        <v>81</v>
      </c>
      <c r="H700" s="12" t="str">
        <f>VLOOKUP(Product[[#This Row],[Category]],Code!$C$2:$D$5,2,0)</f>
        <v>O-102</v>
      </c>
      <c r="I700" s="12" t="s">
        <v>82</v>
      </c>
      <c r="J700" s="12" t="s">
        <v>859</v>
      </c>
      <c r="K700" s="12">
        <v>97.696000000000012</v>
      </c>
      <c r="L700" s="12">
        <f>$K$1*Product[[#This Row],[Quantity]]</f>
        <v>600</v>
      </c>
      <c r="M700" s="12">
        <f>Product[[#This Row],[Sales]]/Product[[#This Row],[Quantity]]</f>
        <v>24.424000000000003</v>
      </c>
      <c r="N700" s="12">
        <v>4</v>
      </c>
      <c r="O700" s="12">
        <v>0.2</v>
      </c>
      <c r="P700" s="13">
        <v>31.751200000000001</v>
      </c>
      <c r="Q700" s="13">
        <f>Product[[#This Row],[Profit]]-Product[[#This Row],[Discount]]</f>
        <v>31.551200000000001</v>
      </c>
      <c r="R700" s="12" t="str" cm="1">
        <f t="array" ref="R700">_xlfn.IFS(Product[[#This Row],[New Sales]]&gt;=2000,"A",Product[[#This Row],[New Sales]]&gt;=1000,"B",Product[[#This Row],[New Sales]]&gt;=500,"C",Product[[#This Row],[New Sales]]&gt;=100,"D",Product[[#This Row],[New Sales]]&lt;100,"E")</f>
        <v>C</v>
      </c>
      <c r="S700" s="12"/>
    </row>
    <row r="701" spans="1:19">
      <c r="A701" s="12">
        <v>699</v>
      </c>
      <c r="B701" s="12" t="s">
        <v>149</v>
      </c>
      <c r="C701" s="12" t="s">
        <v>111</v>
      </c>
      <c r="D701" s="12" t="s">
        <v>857</v>
      </c>
      <c r="E701" s="12" t="s">
        <v>132</v>
      </c>
      <c r="F701" s="12" t="s">
        <v>133</v>
      </c>
      <c r="G701" s="12" t="s">
        <v>81</v>
      </c>
      <c r="H701" s="12" t="str">
        <f>VLOOKUP(Product[[#This Row],[Category]],Code!$C$2:$D$5,2,0)</f>
        <v>O-102</v>
      </c>
      <c r="I701" s="12" t="s">
        <v>93</v>
      </c>
      <c r="J701" s="12" t="s">
        <v>860</v>
      </c>
      <c r="K701" s="12">
        <v>2.6960000000000002</v>
      </c>
      <c r="L701" s="12">
        <f>$K$1*Product[[#This Row],[Quantity]]</f>
        <v>150</v>
      </c>
      <c r="M701" s="12">
        <f>Product[[#This Row],[Sales]]/Product[[#This Row],[Quantity]]</f>
        <v>2.6960000000000002</v>
      </c>
      <c r="N701" s="12">
        <v>1</v>
      </c>
      <c r="O701" s="12">
        <v>0.2</v>
      </c>
      <c r="P701" s="13">
        <v>0.8088000000000003</v>
      </c>
      <c r="Q701" s="13">
        <f>Product[[#This Row],[Profit]]-Product[[#This Row],[Discount]]</f>
        <v>0.60880000000000023</v>
      </c>
      <c r="R701" s="12" t="str" cm="1">
        <f t="array" ref="R701">_xlfn.IFS(Product[[#This Row],[New Sales]]&gt;=2000,"A",Product[[#This Row],[New Sales]]&gt;=1000,"B",Product[[#This Row],[New Sales]]&gt;=500,"C",Product[[#This Row],[New Sales]]&gt;=100,"D",Product[[#This Row],[New Sales]]&lt;100,"E")</f>
        <v>D</v>
      </c>
      <c r="S701" s="12"/>
    </row>
    <row r="702" spans="1:19">
      <c r="A702" s="12">
        <v>700</v>
      </c>
      <c r="B702" s="12" t="s">
        <v>149</v>
      </c>
      <c r="C702" s="12" t="s">
        <v>111</v>
      </c>
      <c r="D702" s="12" t="s">
        <v>857</v>
      </c>
      <c r="E702" s="12" t="s">
        <v>132</v>
      </c>
      <c r="F702" s="12" t="s">
        <v>133</v>
      </c>
      <c r="G702" s="12" t="s">
        <v>81</v>
      </c>
      <c r="H702" s="12" t="str">
        <f>VLOOKUP(Product[[#This Row],[Category]],Code!$C$2:$D$5,2,0)</f>
        <v>O-102</v>
      </c>
      <c r="I702" s="12" t="s">
        <v>98</v>
      </c>
      <c r="J702" s="12" t="s">
        <v>861</v>
      </c>
      <c r="K702" s="12">
        <v>18.588000000000005</v>
      </c>
      <c r="L702" s="12">
        <f>$K$1*Product[[#This Row],[Quantity]]</f>
        <v>300</v>
      </c>
      <c r="M702" s="12">
        <f>Product[[#This Row],[Sales]]/Product[[#This Row],[Quantity]]</f>
        <v>9.2940000000000023</v>
      </c>
      <c r="N702" s="12">
        <v>2</v>
      </c>
      <c r="O702" s="12">
        <v>0.7</v>
      </c>
      <c r="P702" s="13">
        <v>-13.6312</v>
      </c>
      <c r="Q702" s="13">
        <f>Product[[#This Row],[Profit]]-Product[[#This Row],[Discount]]</f>
        <v>-14.331199999999999</v>
      </c>
      <c r="R702" s="12" t="str" cm="1">
        <f t="array" ref="R702">_xlfn.IFS(Product[[#This Row],[New Sales]]&gt;=2000,"A",Product[[#This Row],[New Sales]]&gt;=1000,"B",Product[[#This Row],[New Sales]]&gt;=500,"C",Product[[#This Row],[New Sales]]&gt;=100,"D",Product[[#This Row],[New Sales]]&lt;100,"E")</f>
        <v>D</v>
      </c>
      <c r="S702" s="12"/>
    </row>
    <row r="703" spans="1:19">
      <c r="A703" s="12">
        <v>701</v>
      </c>
      <c r="B703" s="12" t="s">
        <v>149</v>
      </c>
      <c r="C703" s="12" t="s">
        <v>111</v>
      </c>
      <c r="D703" s="12" t="s">
        <v>857</v>
      </c>
      <c r="E703" s="12" t="s">
        <v>132</v>
      </c>
      <c r="F703" s="12" t="s">
        <v>133</v>
      </c>
      <c r="G703" s="12" t="s">
        <v>81</v>
      </c>
      <c r="H703" s="12" t="str">
        <f>VLOOKUP(Product[[#This Row],[Category]],Code!$C$2:$D$5,2,0)</f>
        <v>O-102</v>
      </c>
      <c r="I703" s="12" t="s">
        <v>98</v>
      </c>
      <c r="J703" s="12" t="s">
        <v>519</v>
      </c>
      <c r="K703" s="12">
        <v>4.8960000000000008</v>
      </c>
      <c r="L703" s="12">
        <f>$K$1*Product[[#This Row],[Quantity]]</f>
        <v>450</v>
      </c>
      <c r="M703" s="12">
        <f>Product[[#This Row],[Sales]]/Product[[#This Row],[Quantity]]</f>
        <v>1.6320000000000003</v>
      </c>
      <c r="N703" s="12">
        <v>3</v>
      </c>
      <c r="O703" s="12">
        <v>0.7</v>
      </c>
      <c r="P703" s="13">
        <v>-3.4271999999999991</v>
      </c>
      <c r="Q703" s="13">
        <f>Product[[#This Row],[Profit]]-Product[[#This Row],[Discount]]</f>
        <v>-4.1271999999999993</v>
      </c>
      <c r="R703" s="12" t="str" cm="1">
        <f t="array" ref="R703">_xlfn.IFS(Product[[#This Row],[New Sales]]&gt;=2000,"A",Product[[#This Row],[New Sales]]&gt;=1000,"B",Product[[#This Row],[New Sales]]&gt;=500,"C",Product[[#This Row],[New Sales]]&gt;=100,"D",Product[[#This Row],[New Sales]]&lt;100,"E")</f>
        <v>D</v>
      </c>
      <c r="S703" s="12"/>
    </row>
    <row r="704" spans="1:19">
      <c r="A704" s="12">
        <v>702</v>
      </c>
      <c r="B704" s="12" t="s">
        <v>84</v>
      </c>
      <c r="C704" s="12" t="s">
        <v>77</v>
      </c>
      <c r="D704" s="12" t="s">
        <v>833</v>
      </c>
      <c r="E704" s="12" t="s">
        <v>267</v>
      </c>
      <c r="F704" s="12" t="s">
        <v>133</v>
      </c>
      <c r="G704" s="12" t="s">
        <v>72</v>
      </c>
      <c r="H704" s="12" t="str">
        <f>VLOOKUP(Product[[#This Row],[Category]],Code!$C$2:$D$5,2,0)</f>
        <v>F-101</v>
      </c>
      <c r="I704" s="12" t="s">
        <v>91</v>
      </c>
      <c r="J704" s="12" t="s">
        <v>381</v>
      </c>
      <c r="K704" s="12">
        <v>15.072000000000003</v>
      </c>
      <c r="L704" s="12">
        <f>$K$1*Product[[#This Row],[Quantity]]</f>
        <v>450</v>
      </c>
      <c r="M704" s="12">
        <f>Product[[#This Row],[Sales]]/Product[[#This Row],[Quantity]]</f>
        <v>5.0240000000000009</v>
      </c>
      <c r="N704" s="12">
        <v>3</v>
      </c>
      <c r="O704" s="12">
        <v>0.2</v>
      </c>
      <c r="P704" s="13">
        <v>4.1448</v>
      </c>
      <c r="Q704" s="13">
        <f>Product[[#This Row],[Profit]]-Product[[#This Row],[Discount]]</f>
        <v>3.9447999999999999</v>
      </c>
      <c r="R704" s="12" t="str" cm="1">
        <f t="array" ref="R704">_xlfn.IFS(Product[[#This Row],[New Sales]]&gt;=2000,"A",Product[[#This Row],[New Sales]]&gt;=1000,"B",Product[[#This Row],[New Sales]]&gt;=500,"C",Product[[#This Row],[New Sales]]&gt;=100,"D",Product[[#This Row],[New Sales]]&lt;100,"E")</f>
        <v>D</v>
      </c>
      <c r="S704" s="12"/>
    </row>
    <row r="705" spans="1:19">
      <c r="A705" s="12">
        <v>703</v>
      </c>
      <c r="B705" s="12" t="s">
        <v>67</v>
      </c>
      <c r="C705" s="12" t="s">
        <v>77</v>
      </c>
      <c r="D705" s="12" t="s">
        <v>108</v>
      </c>
      <c r="E705" s="12" t="s">
        <v>109</v>
      </c>
      <c r="F705" s="12" t="s">
        <v>80</v>
      </c>
      <c r="G705" s="12" t="s">
        <v>72</v>
      </c>
      <c r="H705" s="12" t="str">
        <f>VLOOKUP(Product[[#This Row],[Category]],Code!$C$2:$D$5,2,0)</f>
        <v>F-101</v>
      </c>
      <c r="I705" s="12" t="s">
        <v>91</v>
      </c>
      <c r="J705" s="12" t="s">
        <v>862</v>
      </c>
      <c r="K705" s="12">
        <v>209.88</v>
      </c>
      <c r="L705" s="12">
        <f>$K$1*Product[[#This Row],[Quantity]]</f>
        <v>450</v>
      </c>
      <c r="M705" s="12">
        <f>Product[[#This Row],[Sales]]/Product[[#This Row],[Quantity]]</f>
        <v>69.959999999999994</v>
      </c>
      <c r="N705" s="12">
        <v>3</v>
      </c>
      <c r="O705" s="12">
        <v>0</v>
      </c>
      <c r="P705" s="13">
        <v>35.679599999999979</v>
      </c>
      <c r="Q705" s="13">
        <f>Product[[#This Row],[Profit]]-Product[[#This Row],[Discount]]</f>
        <v>35.679599999999979</v>
      </c>
      <c r="R705" s="12" t="str" cm="1">
        <f t="array" ref="R705">_xlfn.IFS(Product[[#This Row],[New Sales]]&gt;=2000,"A",Product[[#This Row],[New Sales]]&gt;=1000,"B",Product[[#This Row],[New Sales]]&gt;=500,"C",Product[[#This Row],[New Sales]]&gt;=100,"D",Product[[#This Row],[New Sales]]&lt;100,"E")</f>
        <v>D</v>
      </c>
      <c r="S705" s="12"/>
    </row>
    <row r="706" spans="1:19">
      <c r="A706" s="12">
        <v>704</v>
      </c>
      <c r="B706" s="12" t="s">
        <v>84</v>
      </c>
      <c r="C706" s="12" t="s">
        <v>68</v>
      </c>
      <c r="D706" s="12" t="s">
        <v>506</v>
      </c>
      <c r="E706" s="12" t="s">
        <v>79</v>
      </c>
      <c r="F706" s="12" t="s">
        <v>80</v>
      </c>
      <c r="G706" s="12" t="s">
        <v>72</v>
      </c>
      <c r="H706" s="12" t="str">
        <f>VLOOKUP(Product[[#This Row],[Category]],Code!$C$2:$D$5,2,0)</f>
        <v>F-101</v>
      </c>
      <c r="I706" s="12" t="s">
        <v>87</v>
      </c>
      <c r="J706" s="12" t="s">
        <v>863</v>
      </c>
      <c r="K706" s="12">
        <v>369.91200000000003</v>
      </c>
      <c r="L706" s="12">
        <f>$K$1*Product[[#This Row],[Quantity]]</f>
        <v>450</v>
      </c>
      <c r="M706" s="12">
        <f>Product[[#This Row],[Sales]]/Product[[#This Row],[Quantity]]</f>
        <v>123.30400000000002</v>
      </c>
      <c r="N706" s="12">
        <v>3</v>
      </c>
      <c r="O706" s="12">
        <v>0.2</v>
      </c>
      <c r="P706" s="13">
        <v>-13.871700000000047</v>
      </c>
      <c r="Q706" s="13">
        <f>Product[[#This Row],[Profit]]-Product[[#This Row],[Discount]]</f>
        <v>-14.071700000000046</v>
      </c>
      <c r="R706" s="12" t="str" cm="1">
        <f t="array" ref="R706">_xlfn.IFS(Product[[#This Row],[New Sales]]&gt;=2000,"A",Product[[#This Row],[New Sales]]&gt;=1000,"B",Product[[#This Row],[New Sales]]&gt;=500,"C",Product[[#This Row],[New Sales]]&gt;=100,"D",Product[[#This Row],[New Sales]]&lt;100,"E")</f>
        <v>D</v>
      </c>
      <c r="S706" s="12"/>
    </row>
    <row r="707" spans="1:19">
      <c r="A707" s="12">
        <v>705</v>
      </c>
      <c r="B707" s="12" t="s">
        <v>84</v>
      </c>
      <c r="C707" s="12" t="s">
        <v>77</v>
      </c>
      <c r="D707" s="12" t="s">
        <v>864</v>
      </c>
      <c r="E707" s="12" t="s">
        <v>105</v>
      </c>
      <c r="F707" s="12" t="s">
        <v>71</v>
      </c>
      <c r="G707" s="12" t="s">
        <v>81</v>
      </c>
      <c r="H707" s="12" t="str">
        <f>VLOOKUP(Product[[#This Row],[Category]],Code!$C$2:$D$5,2,0)</f>
        <v>O-102</v>
      </c>
      <c r="I707" s="12" t="s">
        <v>106</v>
      </c>
      <c r="J707" s="12" t="s">
        <v>865</v>
      </c>
      <c r="K707" s="12">
        <v>10.368000000000002</v>
      </c>
      <c r="L707" s="12">
        <f>$K$1*Product[[#This Row],[Quantity]]</f>
        <v>300</v>
      </c>
      <c r="M707" s="12">
        <f>Product[[#This Row],[Sales]]/Product[[#This Row],[Quantity]]</f>
        <v>5.1840000000000011</v>
      </c>
      <c r="N707" s="12">
        <v>2</v>
      </c>
      <c r="O707" s="12">
        <v>0.2</v>
      </c>
      <c r="P707" s="13">
        <v>3.6288</v>
      </c>
      <c r="Q707" s="13">
        <f>Product[[#This Row],[Profit]]-Product[[#This Row],[Discount]]</f>
        <v>3.4287999999999998</v>
      </c>
      <c r="R707" s="12" t="str" cm="1">
        <f t="array" ref="R707">_xlfn.IFS(Product[[#This Row],[New Sales]]&gt;=2000,"A",Product[[#This Row],[New Sales]]&gt;=1000,"B",Product[[#This Row],[New Sales]]&gt;=500,"C",Product[[#This Row],[New Sales]]&gt;=100,"D",Product[[#This Row],[New Sales]]&lt;100,"E")</f>
        <v>D</v>
      </c>
      <c r="S707" s="12"/>
    </row>
    <row r="708" spans="1:19">
      <c r="A708" s="12">
        <v>706</v>
      </c>
      <c r="B708" s="12" t="s">
        <v>84</v>
      </c>
      <c r="C708" s="12" t="s">
        <v>77</v>
      </c>
      <c r="D708" s="12" t="s">
        <v>864</v>
      </c>
      <c r="E708" s="12" t="s">
        <v>105</v>
      </c>
      <c r="F708" s="12" t="s">
        <v>71</v>
      </c>
      <c r="G708" s="12" t="s">
        <v>81</v>
      </c>
      <c r="H708" s="12" t="str">
        <f>VLOOKUP(Product[[#This Row],[Category]],Code!$C$2:$D$5,2,0)</f>
        <v>O-102</v>
      </c>
      <c r="I708" s="12" t="s">
        <v>100</v>
      </c>
      <c r="J708" s="12" t="s">
        <v>866</v>
      </c>
      <c r="K708" s="12">
        <v>166.84</v>
      </c>
      <c r="L708" s="12">
        <f>$K$1*Product[[#This Row],[Quantity]]</f>
        <v>750</v>
      </c>
      <c r="M708" s="12">
        <f>Product[[#This Row],[Sales]]/Product[[#This Row],[Quantity]]</f>
        <v>33.368000000000002</v>
      </c>
      <c r="N708" s="12">
        <v>5</v>
      </c>
      <c r="O708" s="12">
        <v>0.2</v>
      </c>
      <c r="P708" s="13">
        <v>18.769499999999987</v>
      </c>
      <c r="Q708" s="13">
        <f>Product[[#This Row],[Profit]]-Product[[#This Row],[Discount]]</f>
        <v>18.569499999999987</v>
      </c>
      <c r="R708" s="12" t="str" cm="1">
        <f t="array" ref="R708">_xlfn.IFS(Product[[#This Row],[New Sales]]&gt;=2000,"A",Product[[#This Row],[New Sales]]&gt;=1000,"B",Product[[#This Row],[New Sales]]&gt;=500,"C",Product[[#This Row],[New Sales]]&gt;=100,"D",Product[[#This Row],[New Sales]]&lt;100,"E")</f>
        <v>C</v>
      </c>
      <c r="S708" s="12"/>
    </row>
    <row r="709" spans="1:19">
      <c r="A709" s="12">
        <v>707</v>
      </c>
      <c r="B709" s="12" t="s">
        <v>84</v>
      </c>
      <c r="C709" s="12" t="s">
        <v>77</v>
      </c>
      <c r="D709" s="12" t="s">
        <v>864</v>
      </c>
      <c r="E709" s="12" t="s">
        <v>105</v>
      </c>
      <c r="F709" s="12" t="s">
        <v>71</v>
      </c>
      <c r="G709" s="12" t="s">
        <v>95</v>
      </c>
      <c r="H709" s="12" t="str">
        <f>VLOOKUP(Product[[#This Row],[Category]],Code!$C$2:$D$5,2,0)</f>
        <v>T-103</v>
      </c>
      <c r="I709" s="12" t="s">
        <v>137</v>
      </c>
      <c r="J709" s="12" t="s">
        <v>708</v>
      </c>
      <c r="K709" s="12">
        <v>15.216000000000001</v>
      </c>
      <c r="L709" s="12">
        <f>$K$1*Product[[#This Row],[Quantity]]</f>
        <v>150</v>
      </c>
      <c r="M709" s="12">
        <f>Product[[#This Row],[Sales]]/Product[[#This Row],[Quantity]]</f>
        <v>15.216000000000001</v>
      </c>
      <c r="N709" s="12">
        <v>1</v>
      </c>
      <c r="O709" s="12">
        <v>0.2</v>
      </c>
      <c r="P709" s="13">
        <v>2.2823999999999991</v>
      </c>
      <c r="Q709" s="13">
        <f>Product[[#This Row],[Profit]]-Product[[#This Row],[Discount]]</f>
        <v>2.0823999999999989</v>
      </c>
      <c r="R709" s="12" t="str" cm="1">
        <f t="array" ref="R709">_xlfn.IFS(Product[[#This Row],[New Sales]]&gt;=2000,"A",Product[[#This Row],[New Sales]]&gt;=1000,"B",Product[[#This Row],[New Sales]]&gt;=500,"C",Product[[#This Row],[New Sales]]&gt;=100,"D",Product[[#This Row],[New Sales]]&lt;100,"E")</f>
        <v>D</v>
      </c>
      <c r="S709" s="12"/>
    </row>
    <row r="710" spans="1:19">
      <c r="A710" s="12">
        <v>708</v>
      </c>
      <c r="B710" s="12" t="s">
        <v>149</v>
      </c>
      <c r="C710" s="12" t="s">
        <v>68</v>
      </c>
      <c r="D710" s="12" t="s">
        <v>180</v>
      </c>
      <c r="E710" s="12" t="s">
        <v>181</v>
      </c>
      <c r="F710" s="12" t="s">
        <v>133</v>
      </c>
      <c r="G710" s="12" t="s">
        <v>95</v>
      </c>
      <c r="H710" s="12" t="str">
        <f>VLOOKUP(Product[[#This Row],[Category]],Code!$C$2:$D$5,2,0)</f>
        <v>T-103</v>
      </c>
      <c r="I710" s="12" t="s">
        <v>137</v>
      </c>
      <c r="J710" s="12" t="s">
        <v>449</v>
      </c>
      <c r="K710" s="12">
        <v>119.96</v>
      </c>
      <c r="L710" s="12">
        <f>$K$1*Product[[#This Row],[Quantity]]</f>
        <v>600</v>
      </c>
      <c r="M710" s="12">
        <f>Product[[#This Row],[Sales]]/Product[[#This Row],[Quantity]]</f>
        <v>29.99</v>
      </c>
      <c r="N710" s="12">
        <v>4</v>
      </c>
      <c r="O710" s="12">
        <v>0</v>
      </c>
      <c r="P710" s="13">
        <v>52.78240000000001</v>
      </c>
      <c r="Q710" s="13">
        <f>Product[[#This Row],[Profit]]-Product[[#This Row],[Discount]]</f>
        <v>52.78240000000001</v>
      </c>
      <c r="R710" s="12" t="str" cm="1">
        <f t="array" ref="R710">_xlfn.IFS(Product[[#This Row],[New Sales]]&gt;=2000,"A",Product[[#This Row],[New Sales]]&gt;=1000,"B",Product[[#This Row],[New Sales]]&gt;=500,"C",Product[[#This Row],[New Sales]]&gt;=100,"D",Product[[#This Row],[New Sales]]&lt;100,"E")</f>
        <v>C</v>
      </c>
      <c r="S710" s="12"/>
    </row>
    <row r="711" spans="1:19">
      <c r="A711" s="12">
        <v>709</v>
      </c>
      <c r="B711" s="12" t="s">
        <v>149</v>
      </c>
      <c r="C711" s="12" t="s">
        <v>68</v>
      </c>
      <c r="D711" s="12" t="s">
        <v>180</v>
      </c>
      <c r="E711" s="12" t="s">
        <v>181</v>
      </c>
      <c r="F711" s="12" t="s">
        <v>133</v>
      </c>
      <c r="G711" s="12" t="s">
        <v>72</v>
      </c>
      <c r="H711" s="12" t="str">
        <f>VLOOKUP(Product[[#This Row],[Category]],Code!$C$2:$D$5,2,0)</f>
        <v>F-101</v>
      </c>
      <c r="I711" s="12" t="s">
        <v>73</v>
      </c>
      <c r="J711" s="12" t="s">
        <v>867</v>
      </c>
      <c r="K711" s="12">
        <v>883.92</v>
      </c>
      <c r="L711" s="12">
        <f>$K$1*Product[[#This Row],[Quantity]]</f>
        <v>750</v>
      </c>
      <c r="M711" s="12">
        <f>Product[[#This Row],[Sales]]/Product[[#This Row],[Quantity]]</f>
        <v>176.78399999999999</v>
      </c>
      <c r="N711" s="12">
        <v>5</v>
      </c>
      <c r="O711" s="12">
        <v>0.2</v>
      </c>
      <c r="P711" s="13">
        <v>-110.49000000000007</v>
      </c>
      <c r="Q711" s="13">
        <f>Product[[#This Row],[Profit]]-Product[[#This Row],[Discount]]</f>
        <v>-110.69000000000007</v>
      </c>
      <c r="R711" s="12" t="str" cm="1">
        <f t="array" ref="R711">_xlfn.IFS(Product[[#This Row],[New Sales]]&gt;=2000,"A",Product[[#This Row],[New Sales]]&gt;=1000,"B",Product[[#This Row],[New Sales]]&gt;=500,"C",Product[[#This Row],[New Sales]]&gt;=100,"D",Product[[#This Row],[New Sales]]&lt;100,"E")</f>
        <v>C</v>
      </c>
      <c r="S711" s="12"/>
    </row>
    <row r="712" spans="1:19">
      <c r="A712" s="12">
        <v>710</v>
      </c>
      <c r="B712" s="12" t="s">
        <v>149</v>
      </c>
      <c r="C712" s="12" t="s">
        <v>68</v>
      </c>
      <c r="D712" s="12" t="s">
        <v>180</v>
      </c>
      <c r="E712" s="12" t="s">
        <v>181</v>
      </c>
      <c r="F712" s="12" t="s">
        <v>133</v>
      </c>
      <c r="G712" s="12" t="s">
        <v>81</v>
      </c>
      <c r="H712" s="12" t="str">
        <f>VLOOKUP(Product[[#This Row],[Category]],Code!$C$2:$D$5,2,0)</f>
        <v>O-102</v>
      </c>
      <c r="I712" s="12" t="s">
        <v>98</v>
      </c>
      <c r="J712" s="12" t="s">
        <v>574</v>
      </c>
      <c r="K712" s="12">
        <v>46.72</v>
      </c>
      <c r="L712" s="12">
        <f>$K$1*Product[[#This Row],[Quantity]]</f>
        <v>1200</v>
      </c>
      <c r="M712" s="12">
        <f>Product[[#This Row],[Sales]]/Product[[#This Row],[Quantity]]</f>
        <v>5.84</v>
      </c>
      <c r="N712" s="12">
        <v>8</v>
      </c>
      <c r="O712" s="12">
        <v>0.2</v>
      </c>
      <c r="P712" s="13">
        <v>15.767999999999997</v>
      </c>
      <c r="Q712" s="13">
        <f>Product[[#This Row],[Profit]]-Product[[#This Row],[Discount]]</f>
        <v>15.567999999999998</v>
      </c>
      <c r="R712" s="12" t="str" cm="1">
        <f t="array" ref="R712">_xlfn.IFS(Product[[#This Row],[New Sales]]&gt;=2000,"A",Product[[#This Row],[New Sales]]&gt;=1000,"B",Product[[#This Row],[New Sales]]&gt;=500,"C",Product[[#This Row],[New Sales]]&gt;=100,"D",Product[[#This Row],[New Sales]]&lt;100,"E")</f>
        <v>B</v>
      </c>
      <c r="S712" s="12"/>
    </row>
    <row r="713" spans="1:19">
      <c r="A713" s="12">
        <v>711</v>
      </c>
      <c r="B713" s="12" t="s">
        <v>149</v>
      </c>
      <c r="C713" s="12" t="s">
        <v>111</v>
      </c>
      <c r="D713" s="12" t="s">
        <v>180</v>
      </c>
      <c r="E713" s="12" t="s">
        <v>181</v>
      </c>
      <c r="F713" s="12" t="s">
        <v>133</v>
      </c>
      <c r="G713" s="12" t="s">
        <v>81</v>
      </c>
      <c r="H713" s="12" t="str">
        <f>VLOOKUP(Product[[#This Row],[Category]],Code!$C$2:$D$5,2,0)</f>
        <v>O-102</v>
      </c>
      <c r="I713" s="12" t="s">
        <v>106</v>
      </c>
      <c r="J713" s="12" t="s">
        <v>665</v>
      </c>
      <c r="K713" s="12">
        <v>55.48</v>
      </c>
      <c r="L713" s="12">
        <f>$K$1*Product[[#This Row],[Quantity]]</f>
        <v>150</v>
      </c>
      <c r="M713" s="12">
        <f>Product[[#This Row],[Sales]]/Product[[#This Row],[Quantity]]</f>
        <v>55.48</v>
      </c>
      <c r="N713" s="12">
        <v>1</v>
      </c>
      <c r="O713" s="12">
        <v>0</v>
      </c>
      <c r="P713" s="13">
        <v>26.630399999999998</v>
      </c>
      <c r="Q713" s="13">
        <f>Product[[#This Row],[Profit]]-Product[[#This Row],[Discount]]</f>
        <v>26.630399999999998</v>
      </c>
      <c r="R713" s="12" t="str" cm="1">
        <f t="array" ref="R713">_xlfn.IFS(Product[[#This Row],[New Sales]]&gt;=2000,"A",Product[[#This Row],[New Sales]]&gt;=1000,"B",Product[[#This Row],[New Sales]]&gt;=500,"C",Product[[#This Row],[New Sales]]&gt;=100,"D",Product[[#This Row],[New Sales]]&lt;100,"E")</f>
        <v>D</v>
      </c>
      <c r="S713" s="12"/>
    </row>
    <row r="714" spans="1:19">
      <c r="A714" s="12">
        <v>712</v>
      </c>
      <c r="B714" s="12" t="s">
        <v>84</v>
      </c>
      <c r="C714" s="12" t="s">
        <v>68</v>
      </c>
      <c r="D714" s="12" t="s">
        <v>868</v>
      </c>
      <c r="E714" s="12" t="s">
        <v>86</v>
      </c>
      <c r="F714" s="12" t="s">
        <v>71</v>
      </c>
      <c r="G714" s="12" t="s">
        <v>81</v>
      </c>
      <c r="H714" s="12" t="str">
        <f>VLOOKUP(Product[[#This Row],[Category]],Code!$C$2:$D$5,2,0)</f>
        <v>O-102</v>
      </c>
      <c r="I714" s="12" t="s">
        <v>142</v>
      </c>
      <c r="J714" s="12" t="s">
        <v>869</v>
      </c>
      <c r="K714" s="12">
        <v>24.448</v>
      </c>
      <c r="L714" s="12">
        <f>$K$1*Product[[#This Row],[Quantity]]</f>
        <v>600</v>
      </c>
      <c r="M714" s="12">
        <f>Product[[#This Row],[Sales]]/Product[[#This Row],[Quantity]]</f>
        <v>6.1120000000000001</v>
      </c>
      <c r="N714" s="12">
        <v>4</v>
      </c>
      <c r="O714" s="12">
        <v>0.2</v>
      </c>
      <c r="P714" s="13">
        <v>8.8623999999999992</v>
      </c>
      <c r="Q714" s="13">
        <f>Product[[#This Row],[Profit]]-Product[[#This Row],[Discount]]</f>
        <v>8.6623999999999999</v>
      </c>
      <c r="R714" s="12" t="str" cm="1">
        <f t="array" ref="R714">_xlfn.IFS(Product[[#This Row],[New Sales]]&gt;=2000,"A",Product[[#This Row],[New Sales]]&gt;=1000,"B",Product[[#This Row],[New Sales]]&gt;=500,"C",Product[[#This Row],[New Sales]]&gt;=100,"D",Product[[#This Row],[New Sales]]&lt;100,"E")</f>
        <v>C</v>
      </c>
      <c r="S714" s="12"/>
    </row>
    <row r="715" spans="1:19">
      <c r="A715" s="12">
        <v>713</v>
      </c>
      <c r="B715" s="12" t="s">
        <v>84</v>
      </c>
      <c r="C715" s="12" t="s">
        <v>77</v>
      </c>
      <c r="D715" s="12" t="s">
        <v>870</v>
      </c>
      <c r="E715" s="12" t="s">
        <v>181</v>
      </c>
      <c r="F715" s="12" t="s">
        <v>133</v>
      </c>
      <c r="G715" s="12" t="s">
        <v>81</v>
      </c>
      <c r="H715" s="12" t="str">
        <f>VLOOKUP(Product[[#This Row],[Category]],Code!$C$2:$D$5,2,0)</f>
        <v>O-102</v>
      </c>
      <c r="I715" s="12" t="s">
        <v>100</v>
      </c>
      <c r="J715" s="12" t="s">
        <v>871</v>
      </c>
      <c r="K715" s="12">
        <v>281.34000000000003</v>
      </c>
      <c r="L715" s="12">
        <f>$K$1*Product[[#This Row],[Quantity]]</f>
        <v>900</v>
      </c>
      <c r="M715" s="12">
        <f>Product[[#This Row],[Sales]]/Product[[#This Row],[Quantity]]</f>
        <v>46.890000000000008</v>
      </c>
      <c r="N715" s="12">
        <v>6</v>
      </c>
      <c r="O715" s="12">
        <v>0</v>
      </c>
      <c r="P715" s="13">
        <v>109.72260000000001</v>
      </c>
      <c r="Q715" s="13">
        <f>Product[[#This Row],[Profit]]-Product[[#This Row],[Discount]]</f>
        <v>109.72260000000001</v>
      </c>
      <c r="R715" s="12" t="str" cm="1">
        <f t="array" ref="R715">_xlfn.IFS(Product[[#This Row],[New Sales]]&gt;=2000,"A",Product[[#This Row],[New Sales]]&gt;=1000,"B",Product[[#This Row],[New Sales]]&gt;=500,"C",Product[[#This Row],[New Sales]]&gt;=100,"D",Product[[#This Row],[New Sales]]&lt;100,"E")</f>
        <v>C</v>
      </c>
      <c r="S715" s="12"/>
    </row>
    <row r="716" spans="1:19">
      <c r="A716" s="12">
        <v>714</v>
      </c>
      <c r="B716" s="12" t="s">
        <v>84</v>
      </c>
      <c r="C716" s="12" t="s">
        <v>77</v>
      </c>
      <c r="D716" s="12" t="s">
        <v>870</v>
      </c>
      <c r="E716" s="12" t="s">
        <v>181</v>
      </c>
      <c r="F716" s="12" t="s">
        <v>133</v>
      </c>
      <c r="G716" s="12" t="s">
        <v>95</v>
      </c>
      <c r="H716" s="12" t="str">
        <f>VLOOKUP(Product[[#This Row],[Category]],Code!$C$2:$D$5,2,0)</f>
        <v>T-103</v>
      </c>
      <c r="I716" s="12" t="s">
        <v>96</v>
      </c>
      <c r="J716" s="12" t="s">
        <v>576</v>
      </c>
      <c r="K716" s="12">
        <v>307.98</v>
      </c>
      <c r="L716" s="12">
        <f>$K$1*Product[[#This Row],[Quantity]]</f>
        <v>300</v>
      </c>
      <c r="M716" s="12">
        <f>Product[[#This Row],[Sales]]/Product[[#This Row],[Quantity]]</f>
        <v>153.99</v>
      </c>
      <c r="N716" s="12">
        <v>2</v>
      </c>
      <c r="O716" s="12">
        <v>0</v>
      </c>
      <c r="P716" s="13">
        <v>89.314199999999971</v>
      </c>
      <c r="Q716" s="13">
        <f>Product[[#This Row],[Profit]]-Product[[#This Row],[Discount]]</f>
        <v>89.314199999999971</v>
      </c>
      <c r="R716" s="12" t="str" cm="1">
        <f t="array" ref="R716">_xlfn.IFS(Product[[#This Row],[New Sales]]&gt;=2000,"A",Product[[#This Row],[New Sales]]&gt;=1000,"B",Product[[#This Row],[New Sales]]&gt;=500,"C",Product[[#This Row],[New Sales]]&gt;=100,"D",Product[[#This Row],[New Sales]]&lt;100,"E")</f>
        <v>D</v>
      </c>
      <c r="S716" s="12"/>
    </row>
    <row r="717" spans="1:19">
      <c r="A717" s="12">
        <v>715</v>
      </c>
      <c r="B717" s="12" t="s">
        <v>84</v>
      </c>
      <c r="C717" s="12" t="s">
        <v>77</v>
      </c>
      <c r="D717" s="12" t="s">
        <v>870</v>
      </c>
      <c r="E717" s="12" t="s">
        <v>181</v>
      </c>
      <c r="F717" s="12" t="s">
        <v>133</v>
      </c>
      <c r="G717" s="12" t="s">
        <v>95</v>
      </c>
      <c r="H717" s="12" t="str">
        <f>VLOOKUP(Product[[#This Row],[Category]],Code!$C$2:$D$5,2,0)</f>
        <v>T-103</v>
      </c>
      <c r="I717" s="12" t="s">
        <v>137</v>
      </c>
      <c r="J717" s="12" t="s">
        <v>872</v>
      </c>
      <c r="K717" s="12">
        <v>299.96999999999997</v>
      </c>
      <c r="L717" s="12">
        <f>$K$1*Product[[#This Row],[Quantity]]</f>
        <v>450</v>
      </c>
      <c r="M717" s="12">
        <f>Product[[#This Row],[Sales]]/Product[[#This Row],[Quantity]]</f>
        <v>99.99</v>
      </c>
      <c r="N717" s="12">
        <v>3</v>
      </c>
      <c r="O717" s="12">
        <v>0</v>
      </c>
      <c r="P717" s="13">
        <v>113.98860000000001</v>
      </c>
      <c r="Q717" s="13">
        <f>Product[[#This Row],[Profit]]-Product[[#This Row],[Discount]]</f>
        <v>113.98860000000001</v>
      </c>
      <c r="R717" s="12" t="str" cm="1">
        <f t="array" ref="R717">_xlfn.IFS(Product[[#This Row],[New Sales]]&gt;=2000,"A",Product[[#This Row],[New Sales]]&gt;=1000,"B",Product[[#This Row],[New Sales]]&gt;=500,"C",Product[[#This Row],[New Sales]]&gt;=100,"D",Product[[#This Row],[New Sales]]&lt;100,"E")</f>
        <v>D</v>
      </c>
      <c r="S717" s="12"/>
    </row>
    <row r="718" spans="1:19">
      <c r="A718" s="12">
        <v>716</v>
      </c>
      <c r="B718" s="12" t="s">
        <v>67</v>
      </c>
      <c r="C718" s="12" t="s">
        <v>77</v>
      </c>
      <c r="D718" s="12" t="s">
        <v>108</v>
      </c>
      <c r="E718" s="12" t="s">
        <v>109</v>
      </c>
      <c r="F718" s="12" t="s">
        <v>80</v>
      </c>
      <c r="G718" s="12" t="s">
        <v>81</v>
      </c>
      <c r="H718" s="12" t="str">
        <f>VLOOKUP(Product[[#This Row],[Category]],Code!$C$2:$D$5,2,0)</f>
        <v>O-102</v>
      </c>
      <c r="I718" s="12" t="s">
        <v>98</v>
      </c>
      <c r="J718" s="12" t="s">
        <v>873</v>
      </c>
      <c r="K718" s="12">
        <v>19.920000000000002</v>
      </c>
      <c r="L718" s="12">
        <f>$K$1*Product[[#This Row],[Quantity]]</f>
        <v>750</v>
      </c>
      <c r="M718" s="12">
        <f>Product[[#This Row],[Sales]]/Product[[#This Row],[Quantity]]</f>
        <v>3.9840000000000004</v>
      </c>
      <c r="N718" s="12">
        <v>5</v>
      </c>
      <c r="O718" s="12">
        <v>0.2</v>
      </c>
      <c r="P718" s="13">
        <v>6.9719999999999995</v>
      </c>
      <c r="Q718" s="13">
        <f>Product[[#This Row],[Profit]]-Product[[#This Row],[Discount]]</f>
        <v>6.7719999999999994</v>
      </c>
      <c r="R718" s="12" t="str" cm="1">
        <f t="array" ref="R718">_xlfn.IFS(Product[[#This Row],[New Sales]]&gt;=2000,"A",Product[[#This Row],[New Sales]]&gt;=1000,"B",Product[[#This Row],[New Sales]]&gt;=500,"C",Product[[#This Row],[New Sales]]&gt;=100,"D",Product[[#This Row],[New Sales]]&lt;100,"E")</f>
        <v>C</v>
      </c>
      <c r="S718" s="12"/>
    </row>
    <row r="719" spans="1:19">
      <c r="A719" s="12">
        <v>717</v>
      </c>
      <c r="B719" s="12" t="s">
        <v>149</v>
      </c>
      <c r="C719" s="12" t="s">
        <v>68</v>
      </c>
      <c r="D719" s="12" t="s">
        <v>170</v>
      </c>
      <c r="E719" s="12" t="s">
        <v>171</v>
      </c>
      <c r="F719" s="12" t="s">
        <v>133</v>
      </c>
      <c r="G719" s="12" t="s">
        <v>72</v>
      </c>
      <c r="H719" s="12" t="str">
        <f>VLOOKUP(Product[[#This Row],[Category]],Code!$C$2:$D$5,2,0)</f>
        <v>F-101</v>
      </c>
      <c r="I719" s="12" t="s">
        <v>91</v>
      </c>
      <c r="J719" s="12" t="s">
        <v>793</v>
      </c>
      <c r="K719" s="12">
        <v>9.94</v>
      </c>
      <c r="L719" s="12">
        <f>$K$1*Product[[#This Row],[Quantity]]</f>
        <v>300</v>
      </c>
      <c r="M719" s="12">
        <f>Product[[#This Row],[Sales]]/Product[[#This Row],[Quantity]]</f>
        <v>4.97</v>
      </c>
      <c r="N719" s="12">
        <v>2</v>
      </c>
      <c r="O719" s="12">
        <v>0</v>
      </c>
      <c r="P719" s="13">
        <v>3.0813999999999995</v>
      </c>
      <c r="Q719" s="13">
        <f>Product[[#This Row],[Profit]]-Product[[#This Row],[Discount]]</f>
        <v>3.0813999999999995</v>
      </c>
      <c r="R719" s="12" t="str" cm="1">
        <f t="array" ref="R719">_xlfn.IFS(Product[[#This Row],[New Sales]]&gt;=2000,"A",Product[[#This Row],[New Sales]]&gt;=1000,"B",Product[[#This Row],[New Sales]]&gt;=500,"C",Product[[#This Row],[New Sales]]&gt;=100,"D",Product[[#This Row],[New Sales]]&lt;100,"E")</f>
        <v>D</v>
      </c>
      <c r="S719" s="12"/>
    </row>
    <row r="720" spans="1:19">
      <c r="A720" s="12">
        <v>718</v>
      </c>
      <c r="B720" s="12" t="s">
        <v>84</v>
      </c>
      <c r="C720" s="12" t="s">
        <v>68</v>
      </c>
      <c r="D720" s="12" t="s">
        <v>306</v>
      </c>
      <c r="E720" s="12" t="s">
        <v>267</v>
      </c>
      <c r="F720" s="12" t="s">
        <v>133</v>
      </c>
      <c r="G720" s="12" t="s">
        <v>72</v>
      </c>
      <c r="H720" s="12" t="str">
        <f>VLOOKUP(Product[[#This Row],[Category]],Code!$C$2:$D$5,2,0)</f>
        <v>F-101</v>
      </c>
      <c r="I720" s="12" t="s">
        <v>91</v>
      </c>
      <c r="J720" s="12" t="s">
        <v>874</v>
      </c>
      <c r="K720" s="12">
        <v>103.05599999999998</v>
      </c>
      <c r="L720" s="12">
        <f>$K$1*Product[[#This Row],[Quantity]]</f>
        <v>450</v>
      </c>
      <c r="M720" s="12">
        <f>Product[[#This Row],[Sales]]/Product[[#This Row],[Quantity]]</f>
        <v>34.351999999999997</v>
      </c>
      <c r="N720" s="12">
        <v>3</v>
      </c>
      <c r="O720" s="12">
        <v>0.2</v>
      </c>
      <c r="P720" s="13">
        <v>24.475800000000007</v>
      </c>
      <c r="Q720" s="13">
        <f>Product[[#This Row],[Profit]]-Product[[#This Row],[Discount]]</f>
        <v>24.275800000000007</v>
      </c>
      <c r="R720" s="12" t="str" cm="1">
        <f t="array" ref="R720">_xlfn.IFS(Product[[#This Row],[New Sales]]&gt;=2000,"A",Product[[#This Row],[New Sales]]&gt;=1000,"B",Product[[#This Row],[New Sales]]&gt;=500,"C",Product[[#This Row],[New Sales]]&gt;=100,"D",Product[[#This Row],[New Sales]]&lt;100,"E")</f>
        <v>D</v>
      </c>
      <c r="S720" s="12"/>
    </row>
    <row r="721" spans="1:19">
      <c r="A721" s="12">
        <v>719</v>
      </c>
      <c r="B721" s="12" t="s">
        <v>84</v>
      </c>
      <c r="C721" s="12" t="s">
        <v>111</v>
      </c>
      <c r="D721" s="12" t="s">
        <v>135</v>
      </c>
      <c r="E721" s="12" t="s">
        <v>121</v>
      </c>
      <c r="F721" s="12" t="s">
        <v>80</v>
      </c>
      <c r="G721" s="12" t="s">
        <v>81</v>
      </c>
      <c r="H721" s="12" t="str">
        <f>VLOOKUP(Product[[#This Row],[Category]],Code!$C$2:$D$5,2,0)</f>
        <v>O-102</v>
      </c>
      <c r="I721" s="12" t="s">
        <v>98</v>
      </c>
      <c r="J721" s="12" t="s">
        <v>697</v>
      </c>
      <c r="K721" s="12">
        <v>59.808000000000007</v>
      </c>
      <c r="L721" s="12">
        <f>$K$1*Product[[#This Row],[Quantity]]</f>
        <v>450</v>
      </c>
      <c r="M721" s="12">
        <f>Product[[#This Row],[Sales]]/Product[[#This Row],[Quantity]]</f>
        <v>19.936000000000003</v>
      </c>
      <c r="N721" s="12">
        <v>3</v>
      </c>
      <c r="O721" s="12">
        <v>0.2</v>
      </c>
      <c r="P721" s="13">
        <v>19.4376</v>
      </c>
      <c r="Q721" s="13">
        <f>Product[[#This Row],[Profit]]-Product[[#This Row],[Discount]]</f>
        <v>19.2376</v>
      </c>
      <c r="R721" s="12" t="str" cm="1">
        <f t="array" ref="R721">_xlfn.IFS(Product[[#This Row],[New Sales]]&gt;=2000,"A",Product[[#This Row],[New Sales]]&gt;=1000,"B",Product[[#This Row],[New Sales]]&gt;=500,"C",Product[[#This Row],[New Sales]]&gt;=100,"D",Product[[#This Row],[New Sales]]&lt;100,"E")</f>
        <v>D</v>
      </c>
      <c r="S721" s="12"/>
    </row>
    <row r="722" spans="1:19">
      <c r="A722" s="12">
        <v>720</v>
      </c>
      <c r="B722" s="12" t="s">
        <v>84</v>
      </c>
      <c r="C722" s="12" t="s">
        <v>111</v>
      </c>
      <c r="D722" s="12" t="s">
        <v>135</v>
      </c>
      <c r="E722" s="12" t="s">
        <v>121</v>
      </c>
      <c r="F722" s="12" t="s">
        <v>80</v>
      </c>
      <c r="G722" s="12" t="s">
        <v>72</v>
      </c>
      <c r="H722" s="12" t="str">
        <f>VLOOKUP(Product[[#This Row],[Category]],Code!$C$2:$D$5,2,0)</f>
        <v>F-101</v>
      </c>
      <c r="I722" s="12" t="s">
        <v>91</v>
      </c>
      <c r="J722" s="12" t="s">
        <v>634</v>
      </c>
      <c r="K722" s="12">
        <v>73.320000000000007</v>
      </c>
      <c r="L722" s="12">
        <f>$K$1*Product[[#This Row],[Quantity]]</f>
        <v>900</v>
      </c>
      <c r="M722" s="12">
        <f>Product[[#This Row],[Sales]]/Product[[#This Row],[Quantity]]</f>
        <v>12.22</v>
      </c>
      <c r="N722" s="12">
        <v>6</v>
      </c>
      <c r="O722" s="12">
        <v>0</v>
      </c>
      <c r="P722" s="13">
        <v>21.995999999999992</v>
      </c>
      <c r="Q722" s="13">
        <f>Product[[#This Row],[Profit]]-Product[[#This Row],[Discount]]</f>
        <v>21.995999999999992</v>
      </c>
      <c r="R722" s="12" t="str" cm="1">
        <f t="array" ref="R722">_xlfn.IFS(Product[[#This Row],[New Sales]]&gt;=2000,"A",Product[[#This Row],[New Sales]]&gt;=1000,"B",Product[[#This Row],[New Sales]]&gt;=500,"C",Product[[#This Row],[New Sales]]&gt;=100,"D",Product[[#This Row],[New Sales]]&lt;100,"E")</f>
        <v>C</v>
      </c>
      <c r="S722" s="12"/>
    </row>
    <row r="723" spans="1:19">
      <c r="A723" s="12">
        <v>721</v>
      </c>
      <c r="B723" s="12" t="s">
        <v>84</v>
      </c>
      <c r="C723" s="12" t="s">
        <v>111</v>
      </c>
      <c r="D723" s="12" t="s">
        <v>78</v>
      </c>
      <c r="E723" s="12" t="s">
        <v>79</v>
      </c>
      <c r="F723" s="12" t="s">
        <v>80</v>
      </c>
      <c r="G723" s="12" t="s">
        <v>81</v>
      </c>
      <c r="H723" s="12" t="str">
        <f>VLOOKUP(Product[[#This Row],[Category]],Code!$C$2:$D$5,2,0)</f>
        <v>O-102</v>
      </c>
      <c r="I723" s="12" t="s">
        <v>106</v>
      </c>
      <c r="J723" s="12" t="s">
        <v>875</v>
      </c>
      <c r="K723" s="12">
        <v>146.82</v>
      </c>
      <c r="L723" s="12">
        <f>$K$1*Product[[#This Row],[Quantity]]</f>
        <v>450</v>
      </c>
      <c r="M723" s="12">
        <f>Product[[#This Row],[Sales]]/Product[[#This Row],[Quantity]]</f>
        <v>48.94</v>
      </c>
      <c r="N723" s="12">
        <v>3</v>
      </c>
      <c r="O723" s="12">
        <v>0</v>
      </c>
      <c r="P723" s="13">
        <v>73.41</v>
      </c>
      <c r="Q723" s="13">
        <f>Product[[#This Row],[Profit]]-Product[[#This Row],[Discount]]</f>
        <v>73.41</v>
      </c>
      <c r="R723" s="12" t="str" cm="1">
        <f t="array" ref="R723">_xlfn.IFS(Product[[#This Row],[New Sales]]&gt;=2000,"A",Product[[#This Row],[New Sales]]&gt;=1000,"B",Product[[#This Row],[New Sales]]&gt;=500,"C",Product[[#This Row],[New Sales]]&gt;=100,"D",Product[[#This Row],[New Sales]]&lt;100,"E")</f>
        <v>D</v>
      </c>
      <c r="S723" s="12"/>
    </row>
    <row r="724" spans="1:19">
      <c r="A724" s="12">
        <v>722</v>
      </c>
      <c r="B724" s="12" t="s">
        <v>84</v>
      </c>
      <c r="C724" s="12" t="s">
        <v>77</v>
      </c>
      <c r="D724" s="12" t="s">
        <v>402</v>
      </c>
      <c r="E724" s="12" t="s">
        <v>168</v>
      </c>
      <c r="F724" s="12" t="s">
        <v>114</v>
      </c>
      <c r="G724" s="12" t="s">
        <v>72</v>
      </c>
      <c r="H724" s="12" t="str">
        <f>VLOOKUP(Product[[#This Row],[Category]],Code!$C$2:$D$5,2,0)</f>
        <v>F-101</v>
      </c>
      <c r="I724" s="12" t="s">
        <v>87</v>
      </c>
      <c r="J724" s="12" t="s">
        <v>876</v>
      </c>
      <c r="K724" s="12">
        <v>1652.94</v>
      </c>
      <c r="L724" s="12">
        <f>$K$1*Product[[#This Row],[Quantity]]</f>
        <v>450</v>
      </c>
      <c r="M724" s="12">
        <f>Product[[#This Row],[Sales]]/Product[[#This Row],[Quantity]]</f>
        <v>550.98</v>
      </c>
      <c r="N724" s="12">
        <v>3</v>
      </c>
      <c r="O724" s="12">
        <v>0</v>
      </c>
      <c r="P724" s="13">
        <v>231.41160000000002</v>
      </c>
      <c r="Q724" s="13">
        <f>Product[[#This Row],[Profit]]-Product[[#This Row],[Discount]]</f>
        <v>231.41160000000002</v>
      </c>
      <c r="R724" s="12" t="str" cm="1">
        <f t="array" ref="R724">_xlfn.IFS(Product[[#This Row],[New Sales]]&gt;=2000,"A",Product[[#This Row],[New Sales]]&gt;=1000,"B",Product[[#This Row],[New Sales]]&gt;=500,"C",Product[[#This Row],[New Sales]]&gt;=100,"D",Product[[#This Row],[New Sales]]&lt;100,"E")</f>
        <v>D</v>
      </c>
      <c r="S724" s="12"/>
    </row>
    <row r="725" spans="1:19">
      <c r="A725" s="12">
        <v>723</v>
      </c>
      <c r="B725" s="12" t="s">
        <v>84</v>
      </c>
      <c r="C725" s="12" t="s">
        <v>77</v>
      </c>
      <c r="D725" s="12" t="s">
        <v>402</v>
      </c>
      <c r="E725" s="12" t="s">
        <v>168</v>
      </c>
      <c r="F725" s="12" t="s">
        <v>114</v>
      </c>
      <c r="G725" s="12" t="s">
        <v>81</v>
      </c>
      <c r="H725" s="12" t="str">
        <f>VLOOKUP(Product[[#This Row],[Category]],Code!$C$2:$D$5,2,0)</f>
        <v>O-102</v>
      </c>
      <c r="I725" s="12" t="s">
        <v>89</v>
      </c>
      <c r="J725" s="12" t="s">
        <v>877</v>
      </c>
      <c r="K725" s="12">
        <v>296.37</v>
      </c>
      <c r="L725" s="12">
        <f>$K$1*Product[[#This Row],[Quantity]]</f>
        <v>450</v>
      </c>
      <c r="M725" s="12">
        <f>Product[[#This Row],[Sales]]/Product[[#This Row],[Quantity]]</f>
        <v>98.79</v>
      </c>
      <c r="N725" s="12">
        <v>3</v>
      </c>
      <c r="O725" s="12">
        <v>0</v>
      </c>
      <c r="P725" s="13">
        <v>80.019899999999993</v>
      </c>
      <c r="Q725" s="13">
        <f>Product[[#This Row],[Profit]]-Product[[#This Row],[Discount]]</f>
        <v>80.019899999999993</v>
      </c>
      <c r="R725" s="12" t="str" cm="1">
        <f t="array" ref="R725">_xlfn.IFS(Product[[#This Row],[New Sales]]&gt;=2000,"A",Product[[#This Row],[New Sales]]&gt;=1000,"B",Product[[#This Row],[New Sales]]&gt;=500,"C",Product[[#This Row],[New Sales]]&gt;=100,"D",Product[[#This Row],[New Sales]]&lt;100,"E")</f>
        <v>D</v>
      </c>
      <c r="S725" s="12"/>
    </row>
    <row r="726" spans="1:19">
      <c r="A726" s="12">
        <v>724</v>
      </c>
      <c r="B726" s="12" t="s">
        <v>84</v>
      </c>
      <c r="C726" s="12" t="s">
        <v>111</v>
      </c>
      <c r="D726" s="12" t="s">
        <v>131</v>
      </c>
      <c r="E726" s="12" t="s">
        <v>132</v>
      </c>
      <c r="F726" s="12" t="s">
        <v>133</v>
      </c>
      <c r="G726" s="12" t="s">
        <v>72</v>
      </c>
      <c r="H726" s="12" t="str">
        <f>VLOOKUP(Product[[#This Row],[Category]],Code!$C$2:$D$5,2,0)</f>
        <v>F-101</v>
      </c>
      <c r="I726" s="12" t="s">
        <v>91</v>
      </c>
      <c r="J726" s="12" t="s">
        <v>878</v>
      </c>
      <c r="K726" s="12">
        <v>129.91999999999999</v>
      </c>
      <c r="L726" s="12">
        <f>$K$1*Product[[#This Row],[Quantity]]</f>
        <v>750</v>
      </c>
      <c r="M726" s="12">
        <f>Product[[#This Row],[Sales]]/Product[[#This Row],[Quantity]]</f>
        <v>25.983999999999998</v>
      </c>
      <c r="N726" s="12">
        <v>5</v>
      </c>
      <c r="O726" s="12">
        <v>0.2</v>
      </c>
      <c r="P726" s="13">
        <v>21.112000000000002</v>
      </c>
      <c r="Q726" s="13">
        <f>Product[[#This Row],[Profit]]-Product[[#This Row],[Discount]]</f>
        <v>20.912000000000003</v>
      </c>
      <c r="R726" s="12" t="str" cm="1">
        <f t="array" ref="R726">_xlfn.IFS(Product[[#This Row],[New Sales]]&gt;=2000,"A",Product[[#This Row],[New Sales]]&gt;=1000,"B",Product[[#This Row],[New Sales]]&gt;=500,"C",Product[[#This Row],[New Sales]]&gt;=100,"D",Product[[#This Row],[New Sales]]&lt;100,"E")</f>
        <v>C</v>
      </c>
      <c r="S726" s="12"/>
    </row>
    <row r="727" spans="1:19">
      <c r="A727" s="12">
        <v>725</v>
      </c>
      <c r="B727" s="12" t="s">
        <v>84</v>
      </c>
      <c r="C727" s="12" t="s">
        <v>77</v>
      </c>
      <c r="D727" s="12" t="s">
        <v>879</v>
      </c>
      <c r="E727" s="12" t="s">
        <v>86</v>
      </c>
      <c r="F727" s="12" t="s">
        <v>71</v>
      </c>
      <c r="G727" s="12" t="s">
        <v>81</v>
      </c>
      <c r="H727" s="12" t="str">
        <f>VLOOKUP(Product[[#This Row],[Category]],Code!$C$2:$D$5,2,0)</f>
        <v>O-102</v>
      </c>
      <c r="I727" s="12" t="s">
        <v>297</v>
      </c>
      <c r="J727" s="12" t="s">
        <v>880</v>
      </c>
      <c r="K727" s="12">
        <v>45.584000000000003</v>
      </c>
      <c r="L727" s="12">
        <f>$K$1*Product[[#This Row],[Quantity]]</f>
        <v>1050</v>
      </c>
      <c r="M727" s="12">
        <f>Product[[#This Row],[Sales]]/Product[[#This Row],[Quantity]]</f>
        <v>6.5120000000000005</v>
      </c>
      <c r="N727" s="12">
        <v>7</v>
      </c>
      <c r="O727" s="12">
        <v>0.2</v>
      </c>
      <c r="P727" s="13">
        <v>5.1281999999999996</v>
      </c>
      <c r="Q727" s="13">
        <f>Product[[#This Row],[Profit]]-Product[[#This Row],[Discount]]</f>
        <v>4.9281999999999995</v>
      </c>
      <c r="R727" s="12" t="str" cm="1">
        <f t="array" ref="R727">_xlfn.IFS(Product[[#This Row],[New Sales]]&gt;=2000,"A",Product[[#This Row],[New Sales]]&gt;=1000,"B",Product[[#This Row],[New Sales]]&gt;=500,"C",Product[[#This Row],[New Sales]]&gt;=100,"D",Product[[#This Row],[New Sales]]&lt;100,"E")</f>
        <v>B</v>
      </c>
      <c r="S727" s="12"/>
    </row>
    <row r="728" spans="1:19">
      <c r="A728" s="12">
        <v>726</v>
      </c>
      <c r="B728" s="12" t="s">
        <v>84</v>
      </c>
      <c r="C728" s="12" t="s">
        <v>68</v>
      </c>
      <c r="D728" s="12" t="s">
        <v>530</v>
      </c>
      <c r="E728" s="12" t="s">
        <v>113</v>
      </c>
      <c r="F728" s="12" t="s">
        <v>114</v>
      </c>
      <c r="G728" s="12" t="s">
        <v>81</v>
      </c>
      <c r="H728" s="12" t="str">
        <f>VLOOKUP(Product[[#This Row],[Category]],Code!$C$2:$D$5,2,0)</f>
        <v>O-102</v>
      </c>
      <c r="I728" s="12" t="s">
        <v>142</v>
      </c>
      <c r="J728" s="12" t="s">
        <v>881</v>
      </c>
      <c r="K728" s="12">
        <v>17.568000000000001</v>
      </c>
      <c r="L728" s="12">
        <f>$K$1*Product[[#This Row],[Quantity]]</f>
        <v>300</v>
      </c>
      <c r="M728" s="12">
        <f>Product[[#This Row],[Sales]]/Product[[#This Row],[Quantity]]</f>
        <v>8.7840000000000007</v>
      </c>
      <c r="N728" s="12">
        <v>2</v>
      </c>
      <c r="O728" s="12">
        <v>0.2</v>
      </c>
      <c r="P728" s="13">
        <v>6.3684000000000003</v>
      </c>
      <c r="Q728" s="13">
        <f>Product[[#This Row],[Profit]]-Product[[#This Row],[Discount]]</f>
        <v>6.1684000000000001</v>
      </c>
      <c r="R728" s="12" t="str" cm="1">
        <f t="array" ref="R728">_xlfn.IFS(Product[[#This Row],[New Sales]]&gt;=2000,"A",Product[[#This Row],[New Sales]]&gt;=1000,"B",Product[[#This Row],[New Sales]]&gt;=500,"C",Product[[#This Row],[New Sales]]&gt;=100,"D",Product[[#This Row],[New Sales]]&lt;100,"E")</f>
        <v>D</v>
      </c>
      <c r="S728" s="12"/>
    </row>
    <row r="729" spans="1:19">
      <c r="A729" s="12">
        <v>727</v>
      </c>
      <c r="B729" s="12" t="s">
        <v>84</v>
      </c>
      <c r="C729" s="12" t="s">
        <v>68</v>
      </c>
      <c r="D729" s="12" t="s">
        <v>530</v>
      </c>
      <c r="E729" s="12" t="s">
        <v>113</v>
      </c>
      <c r="F729" s="12" t="s">
        <v>114</v>
      </c>
      <c r="G729" s="12" t="s">
        <v>95</v>
      </c>
      <c r="H729" s="12" t="str">
        <f>VLOOKUP(Product[[#This Row],[Category]],Code!$C$2:$D$5,2,0)</f>
        <v>T-103</v>
      </c>
      <c r="I729" s="12" t="s">
        <v>96</v>
      </c>
      <c r="J729" s="12" t="s">
        <v>882</v>
      </c>
      <c r="K729" s="12">
        <v>55.991999999999997</v>
      </c>
      <c r="L729" s="12">
        <f>$K$1*Product[[#This Row],[Quantity]]</f>
        <v>150</v>
      </c>
      <c r="M729" s="12">
        <f>Product[[#This Row],[Sales]]/Product[[#This Row],[Quantity]]</f>
        <v>55.991999999999997</v>
      </c>
      <c r="N729" s="12">
        <v>1</v>
      </c>
      <c r="O729" s="12">
        <v>0.2</v>
      </c>
      <c r="P729" s="13">
        <v>5.5992000000000015</v>
      </c>
      <c r="Q729" s="13">
        <f>Product[[#This Row],[Profit]]-Product[[#This Row],[Discount]]</f>
        <v>5.3992000000000013</v>
      </c>
      <c r="R729" s="12" t="str" cm="1">
        <f t="array" ref="R729">_xlfn.IFS(Product[[#This Row],[New Sales]]&gt;=2000,"A",Product[[#This Row],[New Sales]]&gt;=1000,"B",Product[[#This Row],[New Sales]]&gt;=500,"C",Product[[#This Row],[New Sales]]&gt;=100,"D",Product[[#This Row],[New Sales]]&lt;100,"E")</f>
        <v>D</v>
      </c>
      <c r="S729" s="12"/>
    </row>
    <row r="730" spans="1:19">
      <c r="A730" s="12">
        <v>728</v>
      </c>
      <c r="B730" s="12" t="s">
        <v>149</v>
      </c>
      <c r="C730" s="12" t="s">
        <v>68</v>
      </c>
      <c r="D730" s="12" t="s">
        <v>883</v>
      </c>
      <c r="E730" s="12" t="s">
        <v>181</v>
      </c>
      <c r="F730" s="12" t="s">
        <v>133</v>
      </c>
      <c r="G730" s="12" t="s">
        <v>81</v>
      </c>
      <c r="H730" s="12" t="str">
        <f>VLOOKUP(Product[[#This Row],[Category]],Code!$C$2:$D$5,2,0)</f>
        <v>O-102</v>
      </c>
      <c r="I730" s="12" t="s">
        <v>106</v>
      </c>
      <c r="J730" s="12" t="s">
        <v>884</v>
      </c>
      <c r="K730" s="12">
        <v>182.72</v>
      </c>
      <c r="L730" s="12">
        <f>$K$1*Product[[#This Row],[Quantity]]</f>
        <v>1200</v>
      </c>
      <c r="M730" s="12">
        <f>Product[[#This Row],[Sales]]/Product[[#This Row],[Quantity]]</f>
        <v>22.84</v>
      </c>
      <c r="N730" s="12">
        <v>8</v>
      </c>
      <c r="O730" s="12">
        <v>0</v>
      </c>
      <c r="P730" s="13">
        <v>84.051199999999994</v>
      </c>
      <c r="Q730" s="13">
        <f>Product[[#This Row],[Profit]]-Product[[#This Row],[Discount]]</f>
        <v>84.051199999999994</v>
      </c>
      <c r="R730" s="12" t="str" cm="1">
        <f t="array" ref="R730">_xlfn.IFS(Product[[#This Row],[New Sales]]&gt;=2000,"A",Product[[#This Row],[New Sales]]&gt;=1000,"B",Product[[#This Row],[New Sales]]&gt;=500,"C",Product[[#This Row],[New Sales]]&gt;=100,"D",Product[[#This Row],[New Sales]]&lt;100,"E")</f>
        <v>B</v>
      </c>
      <c r="S730" s="12"/>
    </row>
    <row r="731" spans="1:19">
      <c r="A731" s="12">
        <v>729</v>
      </c>
      <c r="B731" s="12" t="s">
        <v>149</v>
      </c>
      <c r="C731" s="12" t="s">
        <v>68</v>
      </c>
      <c r="D731" s="12" t="s">
        <v>883</v>
      </c>
      <c r="E731" s="12" t="s">
        <v>181</v>
      </c>
      <c r="F731" s="12" t="s">
        <v>133</v>
      </c>
      <c r="G731" s="12" t="s">
        <v>72</v>
      </c>
      <c r="H731" s="12" t="str">
        <f>VLOOKUP(Product[[#This Row],[Category]],Code!$C$2:$D$5,2,0)</f>
        <v>F-101</v>
      </c>
      <c r="I731" s="12" t="s">
        <v>87</v>
      </c>
      <c r="J731" s="12" t="s">
        <v>885</v>
      </c>
      <c r="K731" s="12">
        <v>400.03199999999998</v>
      </c>
      <c r="L731" s="12">
        <f>$K$1*Product[[#This Row],[Quantity]]</f>
        <v>300</v>
      </c>
      <c r="M731" s="12">
        <f>Product[[#This Row],[Sales]]/Product[[#This Row],[Quantity]]</f>
        <v>200.01599999999999</v>
      </c>
      <c r="N731" s="12">
        <v>2</v>
      </c>
      <c r="O731" s="12">
        <v>0.4</v>
      </c>
      <c r="P731" s="13">
        <v>-153.34560000000005</v>
      </c>
      <c r="Q731" s="13">
        <f>Product[[#This Row],[Profit]]-Product[[#This Row],[Discount]]</f>
        <v>-153.74560000000005</v>
      </c>
      <c r="R731" s="12" t="str" cm="1">
        <f t="array" ref="R731">_xlfn.IFS(Product[[#This Row],[New Sales]]&gt;=2000,"A",Product[[#This Row],[New Sales]]&gt;=1000,"B",Product[[#This Row],[New Sales]]&gt;=500,"C",Product[[#This Row],[New Sales]]&gt;=100,"D",Product[[#This Row],[New Sales]]&lt;100,"E")</f>
        <v>D</v>
      </c>
      <c r="S731" s="12"/>
    </row>
    <row r="732" spans="1:19">
      <c r="A732" s="12">
        <v>730</v>
      </c>
      <c r="B732" s="12" t="s">
        <v>149</v>
      </c>
      <c r="C732" s="12" t="s">
        <v>68</v>
      </c>
      <c r="D732" s="12" t="s">
        <v>883</v>
      </c>
      <c r="E732" s="12" t="s">
        <v>181</v>
      </c>
      <c r="F732" s="12" t="s">
        <v>133</v>
      </c>
      <c r="G732" s="12" t="s">
        <v>81</v>
      </c>
      <c r="H732" s="12" t="str">
        <f>VLOOKUP(Product[[#This Row],[Category]],Code!$C$2:$D$5,2,0)</f>
        <v>O-102</v>
      </c>
      <c r="I732" s="12" t="s">
        <v>89</v>
      </c>
      <c r="J732" s="12" t="s">
        <v>886</v>
      </c>
      <c r="K732" s="12">
        <v>33.630000000000003</v>
      </c>
      <c r="L732" s="12">
        <f>$K$1*Product[[#This Row],[Quantity]]</f>
        <v>450</v>
      </c>
      <c r="M732" s="12">
        <f>Product[[#This Row],[Sales]]/Product[[#This Row],[Quantity]]</f>
        <v>11.21</v>
      </c>
      <c r="N732" s="12">
        <v>3</v>
      </c>
      <c r="O732" s="12">
        <v>0</v>
      </c>
      <c r="P732" s="13">
        <v>10.088999999999999</v>
      </c>
      <c r="Q732" s="13">
        <f>Product[[#This Row],[Profit]]-Product[[#This Row],[Discount]]</f>
        <v>10.088999999999999</v>
      </c>
      <c r="R732" s="12" t="str" cm="1">
        <f t="array" ref="R732">_xlfn.IFS(Product[[#This Row],[New Sales]]&gt;=2000,"A",Product[[#This Row],[New Sales]]&gt;=1000,"B",Product[[#This Row],[New Sales]]&gt;=500,"C",Product[[#This Row],[New Sales]]&gt;=100,"D",Product[[#This Row],[New Sales]]&lt;100,"E")</f>
        <v>D</v>
      </c>
      <c r="S732" s="12"/>
    </row>
    <row r="733" spans="1:19">
      <c r="A733" s="12">
        <v>731</v>
      </c>
      <c r="B733" s="12" t="s">
        <v>149</v>
      </c>
      <c r="C733" s="12" t="s">
        <v>68</v>
      </c>
      <c r="D733" s="12" t="s">
        <v>883</v>
      </c>
      <c r="E733" s="12" t="s">
        <v>181</v>
      </c>
      <c r="F733" s="12" t="s">
        <v>133</v>
      </c>
      <c r="G733" s="12" t="s">
        <v>72</v>
      </c>
      <c r="H733" s="12" t="str">
        <f>VLOOKUP(Product[[#This Row],[Category]],Code!$C$2:$D$5,2,0)</f>
        <v>F-101</v>
      </c>
      <c r="I733" s="12" t="s">
        <v>75</v>
      </c>
      <c r="J733" s="12" t="s">
        <v>426</v>
      </c>
      <c r="K733" s="12">
        <v>542.64599999999996</v>
      </c>
      <c r="L733" s="12">
        <f>$K$1*Product[[#This Row],[Quantity]]</f>
        <v>450</v>
      </c>
      <c r="M733" s="12">
        <f>Product[[#This Row],[Sales]]/Product[[#This Row],[Quantity]]</f>
        <v>180.88199999999998</v>
      </c>
      <c r="N733" s="12">
        <v>3</v>
      </c>
      <c r="O733" s="12">
        <v>0.1</v>
      </c>
      <c r="P733" s="13">
        <v>102.49980000000001</v>
      </c>
      <c r="Q733" s="13">
        <f>Product[[#This Row],[Profit]]-Product[[#This Row],[Discount]]</f>
        <v>102.39980000000001</v>
      </c>
      <c r="R733" s="12" t="str" cm="1">
        <f t="array" ref="R733">_xlfn.IFS(Product[[#This Row],[New Sales]]&gt;=2000,"A",Product[[#This Row],[New Sales]]&gt;=1000,"B",Product[[#This Row],[New Sales]]&gt;=500,"C",Product[[#This Row],[New Sales]]&gt;=100,"D",Product[[#This Row],[New Sales]]&lt;100,"E")</f>
        <v>D</v>
      </c>
      <c r="S733" s="12"/>
    </row>
    <row r="734" spans="1:19">
      <c r="A734" s="12">
        <v>732</v>
      </c>
      <c r="B734" s="12" t="s">
        <v>149</v>
      </c>
      <c r="C734" s="12" t="s">
        <v>68</v>
      </c>
      <c r="D734" s="12" t="s">
        <v>883</v>
      </c>
      <c r="E734" s="12" t="s">
        <v>181</v>
      </c>
      <c r="F734" s="12" t="s">
        <v>133</v>
      </c>
      <c r="G734" s="12" t="s">
        <v>81</v>
      </c>
      <c r="H734" s="12" t="str">
        <f>VLOOKUP(Product[[#This Row],[Category]],Code!$C$2:$D$5,2,0)</f>
        <v>O-102</v>
      </c>
      <c r="I734" s="12" t="s">
        <v>82</v>
      </c>
      <c r="J734" s="12" t="s">
        <v>639</v>
      </c>
      <c r="K734" s="12">
        <v>6.3</v>
      </c>
      <c r="L734" s="12">
        <f>$K$1*Product[[#This Row],[Quantity]]</f>
        <v>300</v>
      </c>
      <c r="M734" s="12">
        <f>Product[[#This Row],[Sales]]/Product[[#This Row],[Quantity]]</f>
        <v>3.15</v>
      </c>
      <c r="N734" s="12">
        <v>2</v>
      </c>
      <c r="O734" s="12">
        <v>0</v>
      </c>
      <c r="P734" s="13">
        <v>3.024</v>
      </c>
      <c r="Q734" s="13">
        <f>Product[[#This Row],[Profit]]-Product[[#This Row],[Discount]]</f>
        <v>3.024</v>
      </c>
      <c r="R734" s="12" t="str" cm="1">
        <f t="array" ref="R734">_xlfn.IFS(Product[[#This Row],[New Sales]]&gt;=2000,"A",Product[[#This Row],[New Sales]]&gt;=1000,"B",Product[[#This Row],[New Sales]]&gt;=500,"C",Product[[#This Row],[New Sales]]&gt;=100,"D",Product[[#This Row],[New Sales]]&lt;100,"E")</f>
        <v>D</v>
      </c>
      <c r="S734" s="12"/>
    </row>
    <row r="735" spans="1:19">
      <c r="A735" s="12">
        <v>733</v>
      </c>
      <c r="B735" s="12" t="s">
        <v>84</v>
      </c>
      <c r="C735" s="12" t="s">
        <v>111</v>
      </c>
      <c r="D735" s="12" t="s">
        <v>108</v>
      </c>
      <c r="E735" s="12" t="s">
        <v>109</v>
      </c>
      <c r="F735" s="12" t="s">
        <v>80</v>
      </c>
      <c r="G735" s="12" t="s">
        <v>81</v>
      </c>
      <c r="H735" s="12" t="str">
        <f>VLOOKUP(Product[[#This Row],[Category]],Code!$C$2:$D$5,2,0)</f>
        <v>O-102</v>
      </c>
      <c r="I735" s="12" t="s">
        <v>89</v>
      </c>
      <c r="J735" s="12" t="s">
        <v>717</v>
      </c>
      <c r="K735" s="12">
        <v>242.94</v>
      </c>
      <c r="L735" s="12">
        <f>$K$1*Product[[#This Row],[Quantity]]</f>
        <v>450</v>
      </c>
      <c r="M735" s="12">
        <f>Product[[#This Row],[Sales]]/Product[[#This Row],[Quantity]]</f>
        <v>80.98</v>
      </c>
      <c r="N735" s="12">
        <v>3</v>
      </c>
      <c r="O735" s="12">
        <v>0</v>
      </c>
      <c r="P735" s="13">
        <v>9.7175999999999902</v>
      </c>
      <c r="Q735" s="13">
        <f>Product[[#This Row],[Profit]]-Product[[#This Row],[Discount]]</f>
        <v>9.7175999999999902</v>
      </c>
      <c r="R735" s="12" t="str" cm="1">
        <f t="array" ref="R735">_xlfn.IFS(Product[[#This Row],[New Sales]]&gt;=2000,"A",Product[[#This Row],[New Sales]]&gt;=1000,"B",Product[[#This Row],[New Sales]]&gt;=500,"C",Product[[#This Row],[New Sales]]&gt;=100,"D",Product[[#This Row],[New Sales]]&lt;100,"E")</f>
        <v>D</v>
      </c>
      <c r="S735" s="12"/>
    </row>
    <row r="736" spans="1:19">
      <c r="A736" s="12">
        <v>734</v>
      </c>
      <c r="B736" s="12" t="s">
        <v>84</v>
      </c>
      <c r="C736" s="12" t="s">
        <v>111</v>
      </c>
      <c r="D736" s="12" t="s">
        <v>108</v>
      </c>
      <c r="E736" s="12" t="s">
        <v>109</v>
      </c>
      <c r="F736" s="12" t="s">
        <v>80</v>
      </c>
      <c r="G736" s="12" t="s">
        <v>95</v>
      </c>
      <c r="H736" s="12" t="str">
        <f>VLOOKUP(Product[[#This Row],[Category]],Code!$C$2:$D$5,2,0)</f>
        <v>T-103</v>
      </c>
      <c r="I736" s="12" t="s">
        <v>137</v>
      </c>
      <c r="J736" s="12" t="s">
        <v>887</v>
      </c>
      <c r="K736" s="12">
        <v>179.97</v>
      </c>
      <c r="L736" s="12">
        <f>$K$1*Product[[#This Row],[Quantity]]</f>
        <v>450</v>
      </c>
      <c r="M736" s="12">
        <f>Product[[#This Row],[Sales]]/Product[[#This Row],[Quantity]]</f>
        <v>59.99</v>
      </c>
      <c r="N736" s="12">
        <v>3</v>
      </c>
      <c r="O736" s="12">
        <v>0</v>
      </c>
      <c r="P736" s="13">
        <v>86.385600000000011</v>
      </c>
      <c r="Q736" s="13">
        <f>Product[[#This Row],[Profit]]-Product[[#This Row],[Discount]]</f>
        <v>86.385600000000011</v>
      </c>
      <c r="R736" s="12" t="str" cm="1">
        <f t="array" ref="R736">_xlfn.IFS(Product[[#This Row],[New Sales]]&gt;=2000,"A",Product[[#This Row],[New Sales]]&gt;=1000,"B",Product[[#This Row],[New Sales]]&gt;=500,"C",Product[[#This Row],[New Sales]]&gt;=100,"D",Product[[#This Row],[New Sales]]&lt;100,"E")</f>
        <v>D</v>
      </c>
      <c r="S736" s="12"/>
    </row>
    <row r="737" spans="1:19">
      <c r="A737" s="12">
        <v>735</v>
      </c>
      <c r="B737" s="12" t="s">
        <v>84</v>
      </c>
      <c r="C737" s="12" t="s">
        <v>111</v>
      </c>
      <c r="D737" s="12" t="s">
        <v>108</v>
      </c>
      <c r="E737" s="12" t="s">
        <v>109</v>
      </c>
      <c r="F737" s="12" t="s">
        <v>80</v>
      </c>
      <c r="G737" s="12" t="s">
        <v>81</v>
      </c>
      <c r="H737" s="12" t="str">
        <f>VLOOKUP(Product[[#This Row],[Category]],Code!$C$2:$D$5,2,0)</f>
        <v>O-102</v>
      </c>
      <c r="I737" s="12" t="s">
        <v>98</v>
      </c>
      <c r="J737" s="12" t="s">
        <v>579</v>
      </c>
      <c r="K737" s="12">
        <v>99.695999999999998</v>
      </c>
      <c r="L737" s="12">
        <f>$K$1*Product[[#This Row],[Quantity]]</f>
        <v>900</v>
      </c>
      <c r="M737" s="12">
        <f>Product[[#This Row],[Sales]]/Product[[#This Row],[Quantity]]</f>
        <v>16.616</v>
      </c>
      <c r="N737" s="12">
        <v>6</v>
      </c>
      <c r="O737" s="12">
        <v>0.2</v>
      </c>
      <c r="P737" s="13">
        <v>33.647399999999998</v>
      </c>
      <c r="Q737" s="13">
        <f>Product[[#This Row],[Profit]]-Product[[#This Row],[Discount]]</f>
        <v>33.447399999999995</v>
      </c>
      <c r="R737" s="12" t="str" cm="1">
        <f t="array" ref="R737">_xlfn.IFS(Product[[#This Row],[New Sales]]&gt;=2000,"A",Product[[#This Row],[New Sales]]&gt;=1000,"B",Product[[#This Row],[New Sales]]&gt;=500,"C",Product[[#This Row],[New Sales]]&gt;=100,"D",Product[[#This Row],[New Sales]]&lt;100,"E")</f>
        <v>C</v>
      </c>
      <c r="S737" s="12"/>
    </row>
    <row r="738" spans="1:19">
      <c r="A738" s="12">
        <v>736</v>
      </c>
      <c r="B738" s="12" t="s">
        <v>84</v>
      </c>
      <c r="C738" s="12" t="s">
        <v>111</v>
      </c>
      <c r="D738" s="12" t="s">
        <v>108</v>
      </c>
      <c r="E738" s="12" t="s">
        <v>109</v>
      </c>
      <c r="F738" s="12" t="s">
        <v>80</v>
      </c>
      <c r="G738" s="12" t="s">
        <v>81</v>
      </c>
      <c r="H738" s="12" t="str">
        <f>VLOOKUP(Product[[#This Row],[Category]],Code!$C$2:$D$5,2,0)</f>
        <v>O-102</v>
      </c>
      <c r="I738" s="12" t="s">
        <v>98</v>
      </c>
      <c r="J738" s="12" t="s">
        <v>166</v>
      </c>
      <c r="K738" s="12">
        <v>27.936000000000003</v>
      </c>
      <c r="L738" s="12">
        <f>$K$1*Product[[#This Row],[Quantity]]</f>
        <v>600</v>
      </c>
      <c r="M738" s="12">
        <f>Product[[#This Row],[Sales]]/Product[[#This Row],[Quantity]]</f>
        <v>6.9840000000000009</v>
      </c>
      <c r="N738" s="12">
        <v>4</v>
      </c>
      <c r="O738" s="12">
        <v>0.2</v>
      </c>
      <c r="P738" s="13">
        <v>9.4283999999999963</v>
      </c>
      <c r="Q738" s="13">
        <f>Product[[#This Row],[Profit]]-Product[[#This Row],[Discount]]</f>
        <v>9.228399999999997</v>
      </c>
      <c r="R738" s="12" t="str" cm="1">
        <f t="array" ref="R738">_xlfn.IFS(Product[[#This Row],[New Sales]]&gt;=2000,"A",Product[[#This Row],[New Sales]]&gt;=1000,"B",Product[[#This Row],[New Sales]]&gt;=500,"C",Product[[#This Row],[New Sales]]&gt;=100,"D",Product[[#This Row],[New Sales]]&lt;100,"E")</f>
        <v>C</v>
      </c>
      <c r="S738" s="12"/>
    </row>
    <row r="739" spans="1:19">
      <c r="A739" s="12">
        <v>737</v>
      </c>
      <c r="B739" s="12" t="s">
        <v>84</v>
      </c>
      <c r="C739" s="12" t="s">
        <v>111</v>
      </c>
      <c r="D739" s="12" t="s">
        <v>108</v>
      </c>
      <c r="E739" s="12" t="s">
        <v>109</v>
      </c>
      <c r="F739" s="12" t="s">
        <v>80</v>
      </c>
      <c r="G739" s="12" t="s">
        <v>72</v>
      </c>
      <c r="H739" s="12" t="str">
        <f>VLOOKUP(Product[[#This Row],[Category]],Code!$C$2:$D$5,2,0)</f>
        <v>F-101</v>
      </c>
      <c r="I739" s="12" t="s">
        <v>73</v>
      </c>
      <c r="J739" s="12" t="s">
        <v>888</v>
      </c>
      <c r="K739" s="12">
        <v>84.98</v>
      </c>
      <c r="L739" s="12">
        <f>$K$1*Product[[#This Row],[Quantity]]</f>
        <v>150</v>
      </c>
      <c r="M739" s="12">
        <f>Product[[#This Row],[Sales]]/Product[[#This Row],[Quantity]]</f>
        <v>84.98</v>
      </c>
      <c r="N739" s="12">
        <v>1</v>
      </c>
      <c r="O739" s="12">
        <v>0</v>
      </c>
      <c r="P739" s="13">
        <v>18.695599999999999</v>
      </c>
      <c r="Q739" s="13">
        <f>Product[[#This Row],[Profit]]-Product[[#This Row],[Discount]]</f>
        <v>18.695599999999999</v>
      </c>
      <c r="R739" s="12" t="str" cm="1">
        <f t="array" ref="R739">_xlfn.IFS(Product[[#This Row],[New Sales]]&gt;=2000,"A",Product[[#This Row],[New Sales]]&gt;=1000,"B",Product[[#This Row],[New Sales]]&gt;=500,"C",Product[[#This Row],[New Sales]]&gt;=100,"D",Product[[#This Row],[New Sales]]&lt;100,"E")</f>
        <v>D</v>
      </c>
      <c r="S739" s="12"/>
    </row>
    <row r="740" spans="1:19">
      <c r="A740" s="12">
        <v>738</v>
      </c>
      <c r="B740" s="12" t="s">
        <v>84</v>
      </c>
      <c r="C740" s="12" t="s">
        <v>111</v>
      </c>
      <c r="D740" s="12" t="s">
        <v>108</v>
      </c>
      <c r="E740" s="12" t="s">
        <v>109</v>
      </c>
      <c r="F740" s="12" t="s">
        <v>80</v>
      </c>
      <c r="G740" s="12" t="s">
        <v>81</v>
      </c>
      <c r="H740" s="12" t="str">
        <f>VLOOKUP(Product[[#This Row],[Category]],Code!$C$2:$D$5,2,0)</f>
        <v>O-102</v>
      </c>
      <c r="I740" s="12" t="s">
        <v>98</v>
      </c>
      <c r="J740" s="12" t="s">
        <v>889</v>
      </c>
      <c r="K740" s="12">
        <v>18.72</v>
      </c>
      <c r="L740" s="12">
        <f>$K$1*Product[[#This Row],[Quantity]]</f>
        <v>750</v>
      </c>
      <c r="M740" s="12">
        <f>Product[[#This Row],[Sales]]/Product[[#This Row],[Quantity]]</f>
        <v>3.7439999999999998</v>
      </c>
      <c r="N740" s="12">
        <v>5</v>
      </c>
      <c r="O740" s="12">
        <v>0.2</v>
      </c>
      <c r="P740" s="13">
        <v>6.5519999999999996</v>
      </c>
      <c r="Q740" s="13">
        <f>Product[[#This Row],[Profit]]-Product[[#This Row],[Discount]]</f>
        <v>6.3519999999999994</v>
      </c>
      <c r="R740" s="12" t="str" cm="1">
        <f t="array" ref="R740">_xlfn.IFS(Product[[#This Row],[New Sales]]&gt;=2000,"A",Product[[#This Row],[New Sales]]&gt;=1000,"B",Product[[#This Row],[New Sales]]&gt;=500,"C",Product[[#This Row],[New Sales]]&gt;=100,"D",Product[[#This Row],[New Sales]]&lt;100,"E")</f>
        <v>C</v>
      </c>
      <c r="S740" s="12"/>
    </row>
    <row r="741" spans="1:19">
      <c r="A741" s="12">
        <v>739</v>
      </c>
      <c r="B741" s="12" t="s">
        <v>84</v>
      </c>
      <c r="C741" s="12" t="s">
        <v>68</v>
      </c>
      <c r="D741" s="12" t="s">
        <v>123</v>
      </c>
      <c r="E741" s="12" t="s">
        <v>79</v>
      </c>
      <c r="F741" s="12" t="s">
        <v>80</v>
      </c>
      <c r="G741" s="12" t="s">
        <v>95</v>
      </c>
      <c r="H741" s="12" t="str">
        <f>VLOOKUP(Product[[#This Row],[Category]],Code!$C$2:$D$5,2,0)</f>
        <v>T-103</v>
      </c>
      <c r="I741" s="12" t="s">
        <v>137</v>
      </c>
      <c r="J741" s="12" t="s">
        <v>890</v>
      </c>
      <c r="K741" s="12">
        <v>49.98</v>
      </c>
      <c r="L741" s="12">
        <f>$K$1*Product[[#This Row],[Quantity]]</f>
        <v>300</v>
      </c>
      <c r="M741" s="12">
        <f>Product[[#This Row],[Sales]]/Product[[#This Row],[Quantity]]</f>
        <v>24.99</v>
      </c>
      <c r="N741" s="12">
        <v>2</v>
      </c>
      <c r="O741" s="12">
        <v>0</v>
      </c>
      <c r="P741" s="13">
        <v>8.4965999999999937</v>
      </c>
      <c r="Q741" s="13">
        <f>Product[[#This Row],[Profit]]-Product[[#This Row],[Discount]]</f>
        <v>8.4965999999999937</v>
      </c>
      <c r="R741" s="12" t="str" cm="1">
        <f t="array" ref="R741">_xlfn.IFS(Product[[#This Row],[New Sales]]&gt;=2000,"A",Product[[#This Row],[New Sales]]&gt;=1000,"B",Product[[#This Row],[New Sales]]&gt;=500,"C",Product[[#This Row],[New Sales]]&gt;=100,"D",Product[[#This Row],[New Sales]]&lt;100,"E")</f>
        <v>D</v>
      </c>
      <c r="S741" s="12"/>
    </row>
    <row r="742" spans="1:19">
      <c r="A742" s="12">
        <v>740</v>
      </c>
      <c r="B742" s="12" t="s">
        <v>84</v>
      </c>
      <c r="C742" s="12" t="s">
        <v>111</v>
      </c>
      <c r="D742" s="12" t="s">
        <v>157</v>
      </c>
      <c r="E742" s="12" t="s">
        <v>158</v>
      </c>
      <c r="F742" s="12" t="s">
        <v>114</v>
      </c>
      <c r="G742" s="12" t="s">
        <v>81</v>
      </c>
      <c r="H742" s="12" t="str">
        <f>VLOOKUP(Product[[#This Row],[Category]],Code!$C$2:$D$5,2,0)</f>
        <v>O-102</v>
      </c>
      <c r="I742" s="12" t="s">
        <v>82</v>
      </c>
      <c r="J742" s="12" t="s">
        <v>891</v>
      </c>
      <c r="K742" s="12">
        <v>11.784000000000001</v>
      </c>
      <c r="L742" s="12">
        <f>$K$1*Product[[#This Row],[Quantity]]</f>
        <v>450</v>
      </c>
      <c r="M742" s="12">
        <f>Product[[#This Row],[Sales]]/Product[[#This Row],[Quantity]]</f>
        <v>3.9280000000000004</v>
      </c>
      <c r="N742" s="12">
        <v>3</v>
      </c>
      <c r="O742" s="12">
        <v>0.2</v>
      </c>
      <c r="P742" s="13">
        <v>4.2716999999999992</v>
      </c>
      <c r="Q742" s="13">
        <f>Product[[#This Row],[Profit]]-Product[[#This Row],[Discount]]</f>
        <v>4.071699999999999</v>
      </c>
      <c r="R742" s="12" t="str" cm="1">
        <f t="array" ref="R742">_xlfn.IFS(Product[[#This Row],[New Sales]]&gt;=2000,"A",Product[[#This Row],[New Sales]]&gt;=1000,"B",Product[[#This Row],[New Sales]]&gt;=500,"C",Product[[#This Row],[New Sales]]&gt;=100,"D",Product[[#This Row],[New Sales]]&lt;100,"E")</f>
        <v>D</v>
      </c>
      <c r="S742" s="12"/>
    </row>
    <row r="743" spans="1:19">
      <c r="A743" s="12">
        <v>741</v>
      </c>
      <c r="B743" s="12" t="s">
        <v>84</v>
      </c>
      <c r="C743" s="12" t="s">
        <v>111</v>
      </c>
      <c r="D743" s="12" t="s">
        <v>157</v>
      </c>
      <c r="E743" s="12" t="s">
        <v>158</v>
      </c>
      <c r="F743" s="12" t="s">
        <v>114</v>
      </c>
      <c r="G743" s="12" t="s">
        <v>81</v>
      </c>
      <c r="H743" s="12" t="str">
        <f>VLOOKUP(Product[[#This Row],[Category]],Code!$C$2:$D$5,2,0)</f>
        <v>O-102</v>
      </c>
      <c r="I743" s="12" t="s">
        <v>89</v>
      </c>
      <c r="J743" s="12" t="s">
        <v>666</v>
      </c>
      <c r="K743" s="12">
        <v>272.73599999999999</v>
      </c>
      <c r="L743" s="12">
        <f>$K$1*Product[[#This Row],[Quantity]]</f>
        <v>450</v>
      </c>
      <c r="M743" s="12">
        <f>Product[[#This Row],[Sales]]/Product[[#This Row],[Quantity]]</f>
        <v>90.911999999999992</v>
      </c>
      <c r="N743" s="12">
        <v>3</v>
      </c>
      <c r="O743" s="12">
        <v>0.2</v>
      </c>
      <c r="P743" s="13">
        <v>-64.774800000000013</v>
      </c>
      <c r="Q743" s="13">
        <f>Product[[#This Row],[Profit]]-Product[[#This Row],[Discount]]</f>
        <v>-64.974800000000016</v>
      </c>
      <c r="R743" s="12" t="str" cm="1">
        <f t="array" ref="R743">_xlfn.IFS(Product[[#This Row],[New Sales]]&gt;=2000,"A",Product[[#This Row],[New Sales]]&gt;=1000,"B",Product[[#This Row],[New Sales]]&gt;=500,"C",Product[[#This Row],[New Sales]]&gt;=100,"D",Product[[#This Row],[New Sales]]&lt;100,"E")</f>
        <v>D</v>
      </c>
      <c r="S743" s="12"/>
    </row>
    <row r="744" spans="1:19">
      <c r="A744" s="12">
        <v>742</v>
      </c>
      <c r="B744" s="12" t="s">
        <v>84</v>
      </c>
      <c r="C744" s="12" t="s">
        <v>111</v>
      </c>
      <c r="D744" s="12" t="s">
        <v>157</v>
      </c>
      <c r="E744" s="12" t="s">
        <v>158</v>
      </c>
      <c r="F744" s="12" t="s">
        <v>114</v>
      </c>
      <c r="G744" s="12" t="s">
        <v>81</v>
      </c>
      <c r="H744" s="12" t="str">
        <f>VLOOKUP(Product[[#This Row],[Category]],Code!$C$2:$D$5,2,0)</f>
        <v>O-102</v>
      </c>
      <c r="I744" s="12" t="s">
        <v>98</v>
      </c>
      <c r="J744" s="12" t="s">
        <v>892</v>
      </c>
      <c r="K744" s="12">
        <v>3.5399999999999991</v>
      </c>
      <c r="L744" s="12">
        <f>$K$1*Product[[#This Row],[Quantity]]</f>
        <v>300</v>
      </c>
      <c r="M744" s="12">
        <f>Product[[#This Row],[Sales]]/Product[[#This Row],[Quantity]]</f>
        <v>1.7699999999999996</v>
      </c>
      <c r="N744" s="12">
        <v>2</v>
      </c>
      <c r="O744" s="12">
        <v>0.8</v>
      </c>
      <c r="P744" s="13">
        <v>-5.4870000000000001</v>
      </c>
      <c r="Q744" s="13">
        <f>Product[[#This Row],[Profit]]-Product[[#This Row],[Discount]]</f>
        <v>-6.2869999999999999</v>
      </c>
      <c r="R744" s="12" t="str" cm="1">
        <f t="array" ref="R744">_xlfn.IFS(Product[[#This Row],[New Sales]]&gt;=2000,"A",Product[[#This Row],[New Sales]]&gt;=1000,"B",Product[[#This Row],[New Sales]]&gt;=500,"C",Product[[#This Row],[New Sales]]&gt;=100,"D",Product[[#This Row],[New Sales]]&lt;100,"E")</f>
        <v>D</v>
      </c>
      <c r="S744" s="12"/>
    </row>
    <row r="745" spans="1:19">
      <c r="A745" s="12">
        <v>743</v>
      </c>
      <c r="B745" s="12" t="s">
        <v>84</v>
      </c>
      <c r="C745" s="12" t="s">
        <v>68</v>
      </c>
      <c r="D745" s="12" t="s">
        <v>379</v>
      </c>
      <c r="E745" s="12" t="s">
        <v>113</v>
      </c>
      <c r="F745" s="12" t="s">
        <v>114</v>
      </c>
      <c r="G745" s="12" t="s">
        <v>81</v>
      </c>
      <c r="H745" s="12" t="str">
        <f>VLOOKUP(Product[[#This Row],[Category]],Code!$C$2:$D$5,2,0)</f>
        <v>O-102</v>
      </c>
      <c r="I745" s="12" t="s">
        <v>297</v>
      </c>
      <c r="J745" s="12" t="s">
        <v>768</v>
      </c>
      <c r="K745" s="12">
        <v>51.52000000000001</v>
      </c>
      <c r="L745" s="12">
        <f>$K$1*Product[[#This Row],[Quantity]]</f>
        <v>750</v>
      </c>
      <c r="M745" s="12">
        <f>Product[[#This Row],[Sales]]/Product[[#This Row],[Quantity]]</f>
        <v>10.304000000000002</v>
      </c>
      <c r="N745" s="12">
        <v>5</v>
      </c>
      <c r="O745" s="12">
        <v>0.2</v>
      </c>
      <c r="P745" s="13">
        <v>-10.948000000000002</v>
      </c>
      <c r="Q745" s="13">
        <f>Product[[#This Row],[Profit]]-Product[[#This Row],[Discount]]</f>
        <v>-11.148000000000001</v>
      </c>
      <c r="R745" s="12" t="str" cm="1">
        <f t="array" ref="R745">_xlfn.IFS(Product[[#This Row],[New Sales]]&gt;=2000,"A",Product[[#This Row],[New Sales]]&gt;=1000,"B",Product[[#This Row],[New Sales]]&gt;=500,"C",Product[[#This Row],[New Sales]]&gt;=100,"D",Product[[#This Row],[New Sales]]&lt;100,"E")</f>
        <v>C</v>
      </c>
      <c r="S745" s="12"/>
    </row>
    <row r="746" spans="1:19">
      <c r="A746" s="12">
        <v>744</v>
      </c>
      <c r="B746" s="12" t="s">
        <v>84</v>
      </c>
      <c r="C746" s="12" t="s">
        <v>68</v>
      </c>
      <c r="D746" s="12" t="s">
        <v>379</v>
      </c>
      <c r="E746" s="12" t="s">
        <v>113</v>
      </c>
      <c r="F746" s="12" t="s">
        <v>114</v>
      </c>
      <c r="G746" s="12" t="s">
        <v>81</v>
      </c>
      <c r="H746" s="12" t="str">
        <f>VLOOKUP(Product[[#This Row],[Category]],Code!$C$2:$D$5,2,0)</f>
        <v>O-102</v>
      </c>
      <c r="I746" s="12" t="s">
        <v>106</v>
      </c>
      <c r="J746" s="12" t="s">
        <v>453</v>
      </c>
      <c r="K746" s="12">
        <v>3.5280000000000005</v>
      </c>
      <c r="L746" s="12">
        <f>$K$1*Product[[#This Row],[Quantity]]</f>
        <v>150</v>
      </c>
      <c r="M746" s="12">
        <f>Product[[#This Row],[Sales]]/Product[[#This Row],[Quantity]]</f>
        <v>3.5280000000000005</v>
      </c>
      <c r="N746" s="12">
        <v>1</v>
      </c>
      <c r="O746" s="12">
        <v>0.2</v>
      </c>
      <c r="P746" s="13">
        <v>1.1465999999999998</v>
      </c>
      <c r="Q746" s="13">
        <f>Product[[#This Row],[Profit]]-Product[[#This Row],[Discount]]</f>
        <v>0.94659999999999989</v>
      </c>
      <c r="R746" s="12" t="str" cm="1">
        <f t="array" ref="R746">_xlfn.IFS(Product[[#This Row],[New Sales]]&gt;=2000,"A",Product[[#This Row],[New Sales]]&gt;=1000,"B",Product[[#This Row],[New Sales]]&gt;=500,"C",Product[[#This Row],[New Sales]]&gt;=100,"D",Product[[#This Row],[New Sales]]&lt;100,"E")</f>
        <v>D</v>
      </c>
      <c r="S746" s="12"/>
    </row>
    <row r="747" spans="1:19">
      <c r="A747" s="12">
        <v>745</v>
      </c>
      <c r="B747" s="12" t="s">
        <v>84</v>
      </c>
      <c r="C747" s="12" t="s">
        <v>68</v>
      </c>
      <c r="D747" s="12" t="s">
        <v>379</v>
      </c>
      <c r="E747" s="12" t="s">
        <v>113</v>
      </c>
      <c r="F747" s="12" t="s">
        <v>114</v>
      </c>
      <c r="G747" s="12" t="s">
        <v>81</v>
      </c>
      <c r="H747" s="12" t="str">
        <f>VLOOKUP(Product[[#This Row],[Category]],Code!$C$2:$D$5,2,0)</f>
        <v>O-102</v>
      </c>
      <c r="I747" s="12" t="s">
        <v>106</v>
      </c>
      <c r="J747" s="12" t="s">
        <v>893</v>
      </c>
      <c r="K747" s="12">
        <v>4.6240000000000006</v>
      </c>
      <c r="L747" s="12">
        <f>$K$1*Product[[#This Row],[Quantity]]</f>
        <v>150</v>
      </c>
      <c r="M747" s="12">
        <f>Product[[#This Row],[Sales]]/Product[[#This Row],[Quantity]]</f>
        <v>4.6240000000000006</v>
      </c>
      <c r="N747" s="12">
        <v>1</v>
      </c>
      <c r="O747" s="12">
        <v>0.2</v>
      </c>
      <c r="P747" s="13">
        <v>1.6762000000000001</v>
      </c>
      <c r="Q747" s="13">
        <f>Product[[#This Row],[Profit]]-Product[[#This Row],[Discount]]</f>
        <v>1.4762000000000002</v>
      </c>
      <c r="R747" s="12" t="str" cm="1">
        <f t="array" ref="R747">_xlfn.IFS(Product[[#This Row],[New Sales]]&gt;=2000,"A",Product[[#This Row],[New Sales]]&gt;=1000,"B",Product[[#This Row],[New Sales]]&gt;=500,"C",Product[[#This Row],[New Sales]]&gt;=100,"D",Product[[#This Row],[New Sales]]&lt;100,"E")</f>
        <v>D</v>
      </c>
      <c r="S747" s="12"/>
    </row>
    <row r="748" spans="1:19">
      <c r="A748" s="12">
        <v>746</v>
      </c>
      <c r="B748" s="12" t="s">
        <v>84</v>
      </c>
      <c r="C748" s="12" t="s">
        <v>68</v>
      </c>
      <c r="D748" s="12" t="s">
        <v>379</v>
      </c>
      <c r="E748" s="12" t="s">
        <v>113</v>
      </c>
      <c r="F748" s="12" t="s">
        <v>114</v>
      </c>
      <c r="G748" s="12" t="s">
        <v>81</v>
      </c>
      <c r="H748" s="12" t="str">
        <f>VLOOKUP(Product[[#This Row],[Category]],Code!$C$2:$D$5,2,0)</f>
        <v>O-102</v>
      </c>
      <c r="I748" s="12" t="s">
        <v>297</v>
      </c>
      <c r="J748" s="12" t="s">
        <v>894</v>
      </c>
      <c r="K748" s="12">
        <v>55.167999999999999</v>
      </c>
      <c r="L748" s="12">
        <f>$K$1*Product[[#This Row],[Quantity]]</f>
        <v>600</v>
      </c>
      <c r="M748" s="12">
        <f>Product[[#This Row],[Sales]]/Product[[#This Row],[Quantity]]</f>
        <v>13.792</v>
      </c>
      <c r="N748" s="12">
        <v>4</v>
      </c>
      <c r="O748" s="12">
        <v>0.2</v>
      </c>
      <c r="P748" s="13">
        <v>6.2063999999999897</v>
      </c>
      <c r="Q748" s="13">
        <f>Product[[#This Row],[Profit]]-Product[[#This Row],[Discount]]</f>
        <v>6.0063999999999895</v>
      </c>
      <c r="R748" s="12" t="str" cm="1">
        <f t="array" ref="R748">_xlfn.IFS(Product[[#This Row],[New Sales]]&gt;=2000,"A",Product[[#This Row],[New Sales]]&gt;=1000,"B",Product[[#This Row],[New Sales]]&gt;=500,"C",Product[[#This Row],[New Sales]]&gt;=100,"D",Product[[#This Row],[New Sales]]&lt;100,"E")</f>
        <v>C</v>
      </c>
      <c r="S748" s="12"/>
    </row>
    <row r="749" spans="1:19">
      <c r="A749" s="12">
        <v>747</v>
      </c>
      <c r="B749" s="12" t="s">
        <v>547</v>
      </c>
      <c r="C749" s="12" t="s">
        <v>77</v>
      </c>
      <c r="D749" s="12" t="s">
        <v>427</v>
      </c>
      <c r="E749" s="12" t="s">
        <v>79</v>
      </c>
      <c r="F749" s="12" t="s">
        <v>80</v>
      </c>
      <c r="G749" s="12" t="s">
        <v>72</v>
      </c>
      <c r="H749" s="12" t="str">
        <f>VLOOKUP(Product[[#This Row],[Category]],Code!$C$2:$D$5,2,0)</f>
        <v>F-101</v>
      </c>
      <c r="I749" s="12" t="s">
        <v>87</v>
      </c>
      <c r="J749" s="12" t="s">
        <v>420</v>
      </c>
      <c r="K749" s="12">
        <v>567.12</v>
      </c>
      <c r="L749" s="12">
        <f>$K$1*Product[[#This Row],[Quantity]]</f>
        <v>1500</v>
      </c>
      <c r="M749" s="12">
        <f>Product[[#This Row],[Sales]]/Product[[#This Row],[Quantity]]</f>
        <v>56.712000000000003</v>
      </c>
      <c r="N749" s="12">
        <v>10</v>
      </c>
      <c r="O749" s="12">
        <v>0.2</v>
      </c>
      <c r="P749" s="13">
        <v>-28.355999999999952</v>
      </c>
      <c r="Q749" s="13">
        <f>Product[[#This Row],[Profit]]-Product[[#This Row],[Discount]]</f>
        <v>-28.555999999999951</v>
      </c>
      <c r="R749" s="12" t="str" cm="1">
        <f t="array" ref="R749">_xlfn.IFS(Product[[#This Row],[New Sales]]&gt;=2000,"A",Product[[#This Row],[New Sales]]&gt;=1000,"B",Product[[#This Row],[New Sales]]&gt;=500,"C",Product[[#This Row],[New Sales]]&gt;=100,"D",Product[[#This Row],[New Sales]]&lt;100,"E")</f>
        <v>B</v>
      </c>
      <c r="S749" s="12"/>
    </row>
    <row r="750" spans="1:19">
      <c r="A750" s="12">
        <v>748</v>
      </c>
      <c r="B750" s="12" t="s">
        <v>547</v>
      </c>
      <c r="C750" s="12" t="s">
        <v>77</v>
      </c>
      <c r="D750" s="12" t="s">
        <v>427</v>
      </c>
      <c r="E750" s="12" t="s">
        <v>79</v>
      </c>
      <c r="F750" s="12" t="s">
        <v>80</v>
      </c>
      <c r="G750" s="12" t="s">
        <v>81</v>
      </c>
      <c r="H750" s="12" t="str">
        <f>VLOOKUP(Product[[#This Row],[Category]],Code!$C$2:$D$5,2,0)</f>
        <v>O-102</v>
      </c>
      <c r="I750" s="12" t="s">
        <v>89</v>
      </c>
      <c r="J750" s="12" t="s">
        <v>684</v>
      </c>
      <c r="K750" s="12">
        <v>359.32</v>
      </c>
      <c r="L750" s="12">
        <f>$K$1*Product[[#This Row],[Quantity]]</f>
        <v>600</v>
      </c>
      <c r="M750" s="12">
        <f>Product[[#This Row],[Sales]]/Product[[#This Row],[Quantity]]</f>
        <v>89.83</v>
      </c>
      <c r="N750" s="12">
        <v>4</v>
      </c>
      <c r="O750" s="12">
        <v>0</v>
      </c>
      <c r="P750" s="13">
        <v>7.1863999999999919</v>
      </c>
      <c r="Q750" s="13">
        <f>Product[[#This Row],[Profit]]-Product[[#This Row],[Discount]]</f>
        <v>7.1863999999999919</v>
      </c>
      <c r="R750" s="12" t="str" cm="1">
        <f t="array" ref="R750">_xlfn.IFS(Product[[#This Row],[New Sales]]&gt;=2000,"A",Product[[#This Row],[New Sales]]&gt;=1000,"B",Product[[#This Row],[New Sales]]&gt;=500,"C",Product[[#This Row],[New Sales]]&gt;=100,"D",Product[[#This Row],[New Sales]]&lt;100,"E")</f>
        <v>C</v>
      </c>
      <c r="S750" s="12"/>
    </row>
    <row r="751" spans="1:19">
      <c r="A751" s="12">
        <v>749</v>
      </c>
      <c r="B751" s="12" t="s">
        <v>67</v>
      </c>
      <c r="C751" s="12" t="s">
        <v>68</v>
      </c>
      <c r="D751" s="12" t="s">
        <v>895</v>
      </c>
      <c r="E751" s="12" t="s">
        <v>158</v>
      </c>
      <c r="F751" s="12" t="s">
        <v>114</v>
      </c>
      <c r="G751" s="12" t="s">
        <v>95</v>
      </c>
      <c r="H751" s="12" t="str">
        <f>VLOOKUP(Product[[#This Row],[Category]],Code!$C$2:$D$5,2,0)</f>
        <v>T-103</v>
      </c>
      <c r="I751" s="12" t="s">
        <v>96</v>
      </c>
      <c r="J751" s="12" t="s">
        <v>896</v>
      </c>
      <c r="K751" s="12">
        <v>11.992000000000001</v>
      </c>
      <c r="L751" s="12">
        <f>$K$1*Product[[#This Row],[Quantity]]</f>
        <v>150</v>
      </c>
      <c r="M751" s="12">
        <f>Product[[#This Row],[Sales]]/Product[[#This Row],[Quantity]]</f>
        <v>11.992000000000001</v>
      </c>
      <c r="N751" s="12">
        <v>1</v>
      </c>
      <c r="O751" s="12">
        <v>0.2</v>
      </c>
      <c r="P751" s="13">
        <v>0.89939999999999909</v>
      </c>
      <c r="Q751" s="13">
        <f>Product[[#This Row],[Profit]]-Product[[#This Row],[Discount]]</f>
        <v>0.69939999999999913</v>
      </c>
      <c r="R751" s="12" t="str" cm="1">
        <f t="array" ref="R751">_xlfn.IFS(Product[[#This Row],[New Sales]]&gt;=2000,"A",Product[[#This Row],[New Sales]]&gt;=1000,"B",Product[[#This Row],[New Sales]]&gt;=500,"C",Product[[#This Row],[New Sales]]&gt;=100,"D",Product[[#This Row],[New Sales]]&lt;100,"E")</f>
        <v>D</v>
      </c>
      <c r="S751" s="12"/>
    </row>
    <row r="752" spans="1:19">
      <c r="A752" s="12">
        <v>750</v>
      </c>
      <c r="B752" s="12" t="s">
        <v>84</v>
      </c>
      <c r="C752" s="12" t="s">
        <v>68</v>
      </c>
      <c r="D752" s="12" t="s">
        <v>897</v>
      </c>
      <c r="E752" s="12" t="s">
        <v>168</v>
      </c>
      <c r="F752" s="12" t="s">
        <v>114</v>
      </c>
      <c r="G752" s="12" t="s">
        <v>81</v>
      </c>
      <c r="H752" s="12" t="str">
        <f>VLOOKUP(Product[[#This Row],[Category]],Code!$C$2:$D$5,2,0)</f>
        <v>O-102</v>
      </c>
      <c r="I752" s="12" t="s">
        <v>98</v>
      </c>
      <c r="J752" s="12" t="s">
        <v>898</v>
      </c>
      <c r="K752" s="12">
        <v>58.050000000000004</v>
      </c>
      <c r="L752" s="12">
        <f>$K$1*Product[[#This Row],[Quantity]]</f>
        <v>450</v>
      </c>
      <c r="M752" s="12">
        <f>Product[[#This Row],[Sales]]/Product[[#This Row],[Quantity]]</f>
        <v>19.350000000000001</v>
      </c>
      <c r="N752" s="12">
        <v>3</v>
      </c>
      <c r="O752" s="12">
        <v>0</v>
      </c>
      <c r="P752" s="13">
        <v>26.702999999999999</v>
      </c>
      <c r="Q752" s="13">
        <f>Product[[#This Row],[Profit]]-Product[[#This Row],[Discount]]</f>
        <v>26.702999999999999</v>
      </c>
      <c r="R752" s="12" t="str" cm="1">
        <f t="array" ref="R752">_xlfn.IFS(Product[[#This Row],[New Sales]]&gt;=2000,"A",Product[[#This Row],[New Sales]]&gt;=1000,"B",Product[[#This Row],[New Sales]]&gt;=500,"C",Product[[#This Row],[New Sales]]&gt;=100,"D",Product[[#This Row],[New Sales]]&lt;100,"E")</f>
        <v>D</v>
      </c>
      <c r="S752" s="12"/>
    </row>
    <row r="753" spans="1:19">
      <c r="A753" s="12">
        <v>751</v>
      </c>
      <c r="B753" s="12" t="s">
        <v>84</v>
      </c>
      <c r="C753" s="12" t="s">
        <v>68</v>
      </c>
      <c r="D753" s="12" t="s">
        <v>897</v>
      </c>
      <c r="E753" s="12" t="s">
        <v>168</v>
      </c>
      <c r="F753" s="12" t="s">
        <v>114</v>
      </c>
      <c r="G753" s="12" t="s">
        <v>72</v>
      </c>
      <c r="H753" s="12" t="str">
        <f>VLOOKUP(Product[[#This Row],[Category]],Code!$C$2:$D$5,2,0)</f>
        <v>F-101</v>
      </c>
      <c r="I753" s="12" t="s">
        <v>91</v>
      </c>
      <c r="J753" s="12" t="s">
        <v>899</v>
      </c>
      <c r="K753" s="12">
        <v>157.74</v>
      </c>
      <c r="L753" s="12">
        <f>$K$1*Product[[#This Row],[Quantity]]</f>
        <v>1650</v>
      </c>
      <c r="M753" s="12">
        <f>Product[[#This Row],[Sales]]/Product[[#This Row],[Quantity]]</f>
        <v>14.340000000000002</v>
      </c>
      <c r="N753" s="12">
        <v>11</v>
      </c>
      <c r="O753" s="12">
        <v>0</v>
      </c>
      <c r="P753" s="13">
        <v>56.7864</v>
      </c>
      <c r="Q753" s="13">
        <f>Product[[#This Row],[Profit]]-Product[[#This Row],[Discount]]</f>
        <v>56.7864</v>
      </c>
      <c r="R753" s="12" t="str" cm="1">
        <f t="array" ref="R753">_xlfn.IFS(Product[[#This Row],[New Sales]]&gt;=2000,"A",Product[[#This Row],[New Sales]]&gt;=1000,"B",Product[[#This Row],[New Sales]]&gt;=500,"C",Product[[#This Row],[New Sales]]&gt;=100,"D",Product[[#This Row],[New Sales]]&lt;100,"E")</f>
        <v>B</v>
      </c>
      <c r="S753" s="12"/>
    </row>
    <row r="754" spans="1:19">
      <c r="A754" s="12">
        <v>752</v>
      </c>
      <c r="B754" s="12" t="s">
        <v>84</v>
      </c>
      <c r="C754" s="12" t="s">
        <v>68</v>
      </c>
      <c r="D754" s="12" t="s">
        <v>897</v>
      </c>
      <c r="E754" s="12" t="s">
        <v>168</v>
      </c>
      <c r="F754" s="12" t="s">
        <v>114</v>
      </c>
      <c r="G754" s="12" t="s">
        <v>81</v>
      </c>
      <c r="H754" s="12" t="str">
        <f>VLOOKUP(Product[[#This Row],[Category]],Code!$C$2:$D$5,2,0)</f>
        <v>O-102</v>
      </c>
      <c r="I754" s="12" t="s">
        <v>93</v>
      </c>
      <c r="J754" s="12" t="s">
        <v>593</v>
      </c>
      <c r="K754" s="12">
        <v>56.980000000000004</v>
      </c>
      <c r="L754" s="12">
        <f>$K$1*Product[[#This Row],[Quantity]]</f>
        <v>1050</v>
      </c>
      <c r="M754" s="12">
        <f>Product[[#This Row],[Sales]]/Product[[#This Row],[Quantity]]</f>
        <v>8.14</v>
      </c>
      <c r="N754" s="12">
        <v>7</v>
      </c>
      <c r="O754" s="12">
        <v>0</v>
      </c>
      <c r="P754" s="13">
        <v>22.792000000000002</v>
      </c>
      <c r="Q754" s="13">
        <f>Product[[#This Row],[Profit]]-Product[[#This Row],[Discount]]</f>
        <v>22.792000000000002</v>
      </c>
      <c r="R754" s="12" t="str" cm="1">
        <f t="array" ref="R754">_xlfn.IFS(Product[[#This Row],[New Sales]]&gt;=2000,"A",Product[[#This Row],[New Sales]]&gt;=1000,"B",Product[[#This Row],[New Sales]]&gt;=500,"C",Product[[#This Row],[New Sales]]&gt;=100,"D",Product[[#This Row],[New Sales]]&lt;100,"E")</f>
        <v>B</v>
      </c>
      <c r="S754" s="12"/>
    </row>
    <row r="755" spans="1:19">
      <c r="A755" s="12">
        <v>753</v>
      </c>
      <c r="B755" s="12" t="s">
        <v>84</v>
      </c>
      <c r="C755" s="12" t="s">
        <v>68</v>
      </c>
      <c r="D755" s="12" t="s">
        <v>897</v>
      </c>
      <c r="E755" s="12" t="s">
        <v>168</v>
      </c>
      <c r="F755" s="12" t="s">
        <v>114</v>
      </c>
      <c r="G755" s="12" t="s">
        <v>81</v>
      </c>
      <c r="H755" s="12" t="str">
        <f>VLOOKUP(Product[[#This Row],[Category]],Code!$C$2:$D$5,2,0)</f>
        <v>O-102</v>
      </c>
      <c r="I755" s="12" t="s">
        <v>98</v>
      </c>
      <c r="J755" s="12" t="s">
        <v>900</v>
      </c>
      <c r="K755" s="12">
        <v>2.88</v>
      </c>
      <c r="L755" s="12">
        <f>$K$1*Product[[#This Row],[Quantity]]</f>
        <v>150</v>
      </c>
      <c r="M755" s="12">
        <f>Product[[#This Row],[Sales]]/Product[[#This Row],[Quantity]]</f>
        <v>2.88</v>
      </c>
      <c r="N755" s="12">
        <v>1</v>
      </c>
      <c r="O755" s="12">
        <v>0</v>
      </c>
      <c r="P755" s="13">
        <v>1.4112</v>
      </c>
      <c r="Q755" s="13">
        <f>Product[[#This Row],[Profit]]-Product[[#This Row],[Discount]]</f>
        <v>1.4112</v>
      </c>
      <c r="R755" s="12" t="str" cm="1">
        <f t="array" ref="R755">_xlfn.IFS(Product[[#This Row],[New Sales]]&gt;=2000,"A",Product[[#This Row],[New Sales]]&gt;=1000,"B",Product[[#This Row],[New Sales]]&gt;=500,"C",Product[[#This Row],[New Sales]]&gt;=100,"D",Product[[#This Row],[New Sales]]&lt;100,"E")</f>
        <v>D</v>
      </c>
      <c r="S755" s="12"/>
    </row>
    <row r="756" spans="1:19">
      <c r="A756" s="12">
        <v>754</v>
      </c>
      <c r="B756" s="12" t="s">
        <v>149</v>
      </c>
      <c r="C756" s="12" t="s">
        <v>77</v>
      </c>
      <c r="D756" s="12" t="s">
        <v>123</v>
      </c>
      <c r="E756" s="12" t="s">
        <v>79</v>
      </c>
      <c r="F756" s="12" t="s">
        <v>80</v>
      </c>
      <c r="G756" s="12" t="s">
        <v>95</v>
      </c>
      <c r="H756" s="12" t="str">
        <f>VLOOKUP(Product[[#This Row],[Category]],Code!$C$2:$D$5,2,0)</f>
        <v>T-103</v>
      </c>
      <c r="I756" s="12" t="s">
        <v>521</v>
      </c>
      <c r="J756" s="12" t="s">
        <v>901</v>
      </c>
      <c r="K756" s="12">
        <v>1199.9760000000001</v>
      </c>
      <c r="L756" s="12">
        <f>$K$1*Product[[#This Row],[Quantity]]</f>
        <v>450</v>
      </c>
      <c r="M756" s="12">
        <f>Product[[#This Row],[Sales]]/Product[[#This Row],[Quantity]]</f>
        <v>399.99200000000002</v>
      </c>
      <c r="N756" s="12">
        <v>3</v>
      </c>
      <c r="O756" s="12">
        <v>0.2</v>
      </c>
      <c r="P756" s="13">
        <v>374.99249999999995</v>
      </c>
      <c r="Q756" s="13">
        <f>Product[[#This Row],[Profit]]-Product[[#This Row],[Discount]]</f>
        <v>374.79249999999996</v>
      </c>
      <c r="R756" s="12" t="str" cm="1">
        <f t="array" ref="R756">_xlfn.IFS(Product[[#This Row],[New Sales]]&gt;=2000,"A",Product[[#This Row],[New Sales]]&gt;=1000,"B",Product[[#This Row],[New Sales]]&gt;=500,"C",Product[[#This Row],[New Sales]]&gt;=100,"D",Product[[#This Row],[New Sales]]&lt;100,"E")</f>
        <v>D</v>
      </c>
      <c r="S756" s="12"/>
    </row>
    <row r="757" spans="1:19">
      <c r="A757" s="12">
        <v>755</v>
      </c>
      <c r="B757" s="12" t="s">
        <v>84</v>
      </c>
      <c r="C757" s="12" t="s">
        <v>68</v>
      </c>
      <c r="D757" s="12" t="s">
        <v>78</v>
      </c>
      <c r="E757" s="12" t="s">
        <v>79</v>
      </c>
      <c r="F757" s="12" t="s">
        <v>80</v>
      </c>
      <c r="G757" s="12" t="s">
        <v>72</v>
      </c>
      <c r="H757" s="12" t="str">
        <f>VLOOKUP(Product[[#This Row],[Category]],Code!$C$2:$D$5,2,0)</f>
        <v>F-101</v>
      </c>
      <c r="I757" s="12" t="s">
        <v>91</v>
      </c>
      <c r="J757" s="12" t="s">
        <v>835</v>
      </c>
      <c r="K757" s="12">
        <v>79.92</v>
      </c>
      <c r="L757" s="12">
        <f>$K$1*Product[[#This Row],[Quantity]]</f>
        <v>600</v>
      </c>
      <c r="M757" s="12">
        <f>Product[[#This Row],[Sales]]/Product[[#This Row],[Quantity]]</f>
        <v>19.98</v>
      </c>
      <c r="N757" s="12">
        <v>4</v>
      </c>
      <c r="O757" s="12">
        <v>0</v>
      </c>
      <c r="P757" s="13">
        <v>28.7712</v>
      </c>
      <c r="Q757" s="13">
        <f>Product[[#This Row],[Profit]]-Product[[#This Row],[Discount]]</f>
        <v>28.7712</v>
      </c>
      <c r="R757" s="12" t="str" cm="1">
        <f t="array" ref="R757">_xlfn.IFS(Product[[#This Row],[New Sales]]&gt;=2000,"A",Product[[#This Row],[New Sales]]&gt;=1000,"B",Product[[#This Row],[New Sales]]&gt;=500,"C",Product[[#This Row],[New Sales]]&gt;=100,"D",Product[[#This Row],[New Sales]]&lt;100,"E")</f>
        <v>C</v>
      </c>
      <c r="S757" s="12"/>
    </row>
    <row r="758" spans="1:19">
      <c r="A758" s="12">
        <v>756</v>
      </c>
      <c r="B758" s="12" t="s">
        <v>84</v>
      </c>
      <c r="C758" s="12" t="s">
        <v>77</v>
      </c>
      <c r="D758" s="12" t="s">
        <v>628</v>
      </c>
      <c r="E758" s="12" t="s">
        <v>86</v>
      </c>
      <c r="F758" s="12" t="s">
        <v>71</v>
      </c>
      <c r="G758" s="12" t="s">
        <v>72</v>
      </c>
      <c r="H758" s="12" t="str">
        <f>VLOOKUP(Product[[#This Row],[Category]],Code!$C$2:$D$5,2,0)</f>
        <v>F-101</v>
      </c>
      <c r="I758" s="12" t="s">
        <v>87</v>
      </c>
      <c r="J758" s="12" t="s">
        <v>902</v>
      </c>
      <c r="K758" s="12">
        <v>383.43799999999999</v>
      </c>
      <c r="L758" s="12">
        <f>$K$1*Product[[#This Row],[Quantity]]</f>
        <v>600</v>
      </c>
      <c r="M758" s="12">
        <f>Product[[#This Row],[Sales]]/Product[[#This Row],[Quantity]]</f>
        <v>95.859499999999997</v>
      </c>
      <c r="N758" s="12">
        <v>4</v>
      </c>
      <c r="O758" s="12">
        <v>0.45</v>
      </c>
      <c r="P758" s="13">
        <v>-167.3184</v>
      </c>
      <c r="Q758" s="13">
        <f>Product[[#This Row],[Profit]]-Product[[#This Row],[Discount]]</f>
        <v>-167.76839999999999</v>
      </c>
      <c r="R758" s="12" t="str" cm="1">
        <f t="array" ref="R758">_xlfn.IFS(Product[[#This Row],[New Sales]]&gt;=2000,"A",Product[[#This Row],[New Sales]]&gt;=1000,"B",Product[[#This Row],[New Sales]]&gt;=500,"C",Product[[#This Row],[New Sales]]&gt;=100,"D",Product[[#This Row],[New Sales]]&lt;100,"E")</f>
        <v>C</v>
      </c>
      <c r="S758" s="12"/>
    </row>
    <row r="759" spans="1:19">
      <c r="A759" s="12">
        <v>757</v>
      </c>
      <c r="B759" s="12" t="s">
        <v>84</v>
      </c>
      <c r="C759" s="12" t="s">
        <v>68</v>
      </c>
      <c r="D759" s="12" t="s">
        <v>903</v>
      </c>
      <c r="E759" s="12" t="s">
        <v>164</v>
      </c>
      <c r="F759" s="12" t="s">
        <v>114</v>
      </c>
      <c r="G759" s="12" t="s">
        <v>81</v>
      </c>
      <c r="H759" s="12" t="str">
        <f>VLOOKUP(Product[[#This Row],[Category]],Code!$C$2:$D$5,2,0)</f>
        <v>O-102</v>
      </c>
      <c r="I759" s="12" t="s">
        <v>89</v>
      </c>
      <c r="J759" s="12" t="s">
        <v>854</v>
      </c>
      <c r="K759" s="12">
        <v>24.56</v>
      </c>
      <c r="L759" s="12">
        <f>$K$1*Product[[#This Row],[Quantity]]</f>
        <v>300</v>
      </c>
      <c r="M759" s="12">
        <f>Product[[#This Row],[Sales]]/Product[[#This Row],[Quantity]]</f>
        <v>12.28</v>
      </c>
      <c r="N759" s="12">
        <v>2</v>
      </c>
      <c r="O759" s="12">
        <v>0</v>
      </c>
      <c r="P759" s="13">
        <v>6.8767999999999994</v>
      </c>
      <c r="Q759" s="13">
        <f>Product[[#This Row],[Profit]]-Product[[#This Row],[Discount]]</f>
        <v>6.8767999999999994</v>
      </c>
      <c r="R759" s="12" t="str" cm="1">
        <f t="array" ref="R759">_xlfn.IFS(Product[[#This Row],[New Sales]]&gt;=2000,"A",Product[[#This Row],[New Sales]]&gt;=1000,"B",Product[[#This Row],[New Sales]]&gt;=500,"C",Product[[#This Row],[New Sales]]&gt;=100,"D",Product[[#This Row],[New Sales]]&lt;100,"E")</f>
        <v>D</v>
      </c>
      <c r="S759" s="12"/>
    </row>
    <row r="760" spans="1:19">
      <c r="A760" s="12">
        <v>758</v>
      </c>
      <c r="B760" s="12" t="s">
        <v>84</v>
      </c>
      <c r="C760" s="12" t="s">
        <v>68</v>
      </c>
      <c r="D760" s="12" t="s">
        <v>903</v>
      </c>
      <c r="E760" s="12" t="s">
        <v>164</v>
      </c>
      <c r="F760" s="12" t="s">
        <v>114</v>
      </c>
      <c r="G760" s="12" t="s">
        <v>95</v>
      </c>
      <c r="H760" s="12" t="str">
        <f>VLOOKUP(Product[[#This Row],[Category]],Code!$C$2:$D$5,2,0)</f>
        <v>T-103</v>
      </c>
      <c r="I760" s="12" t="s">
        <v>137</v>
      </c>
      <c r="J760" s="12" t="s">
        <v>805</v>
      </c>
      <c r="K760" s="12">
        <v>119.8</v>
      </c>
      <c r="L760" s="12">
        <f>$K$1*Product[[#This Row],[Quantity]]</f>
        <v>600</v>
      </c>
      <c r="M760" s="12">
        <f>Product[[#This Row],[Sales]]/Product[[#This Row],[Quantity]]</f>
        <v>29.95</v>
      </c>
      <c r="N760" s="12">
        <v>4</v>
      </c>
      <c r="O760" s="12">
        <v>0</v>
      </c>
      <c r="P760" s="13">
        <v>47.92</v>
      </c>
      <c r="Q760" s="13">
        <f>Product[[#This Row],[Profit]]-Product[[#This Row],[Discount]]</f>
        <v>47.92</v>
      </c>
      <c r="R760" s="12" t="str" cm="1">
        <f t="array" ref="R760">_xlfn.IFS(Product[[#This Row],[New Sales]]&gt;=2000,"A",Product[[#This Row],[New Sales]]&gt;=1000,"B",Product[[#This Row],[New Sales]]&gt;=500,"C",Product[[#This Row],[New Sales]]&gt;=100,"D",Product[[#This Row],[New Sales]]&lt;100,"E")</f>
        <v>C</v>
      </c>
      <c r="S760" s="12"/>
    </row>
    <row r="761" spans="1:19">
      <c r="A761" s="12">
        <v>759</v>
      </c>
      <c r="B761" s="12" t="s">
        <v>84</v>
      </c>
      <c r="C761" s="12" t="s">
        <v>77</v>
      </c>
      <c r="D761" s="12" t="s">
        <v>180</v>
      </c>
      <c r="E761" s="12" t="s">
        <v>181</v>
      </c>
      <c r="F761" s="12" t="s">
        <v>133</v>
      </c>
      <c r="G761" s="12" t="s">
        <v>81</v>
      </c>
      <c r="H761" s="12" t="str">
        <f>VLOOKUP(Product[[#This Row],[Category]],Code!$C$2:$D$5,2,0)</f>
        <v>O-102</v>
      </c>
      <c r="I761" s="12" t="s">
        <v>98</v>
      </c>
      <c r="J761" s="12" t="s">
        <v>785</v>
      </c>
      <c r="K761" s="12">
        <v>13.128</v>
      </c>
      <c r="L761" s="12">
        <f>$K$1*Product[[#This Row],[Quantity]]</f>
        <v>450</v>
      </c>
      <c r="M761" s="12">
        <f>Product[[#This Row],[Sales]]/Product[[#This Row],[Quantity]]</f>
        <v>4.3760000000000003</v>
      </c>
      <c r="N761" s="12">
        <v>3</v>
      </c>
      <c r="O761" s="12">
        <v>0.2</v>
      </c>
      <c r="P761" s="13">
        <v>4.2665999999999986</v>
      </c>
      <c r="Q761" s="13">
        <f>Product[[#This Row],[Profit]]-Product[[#This Row],[Discount]]</f>
        <v>4.0665999999999984</v>
      </c>
      <c r="R761" s="12" t="str" cm="1">
        <f t="array" ref="R761">_xlfn.IFS(Product[[#This Row],[New Sales]]&gt;=2000,"A",Product[[#This Row],[New Sales]]&gt;=1000,"B",Product[[#This Row],[New Sales]]&gt;=500,"C",Product[[#This Row],[New Sales]]&gt;=100,"D",Product[[#This Row],[New Sales]]&lt;100,"E")</f>
        <v>D</v>
      </c>
      <c r="S761" s="12"/>
    </row>
    <row r="762" spans="1:19">
      <c r="A762" s="12">
        <v>760</v>
      </c>
      <c r="B762" s="12" t="s">
        <v>84</v>
      </c>
      <c r="C762" s="12" t="s">
        <v>77</v>
      </c>
      <c r="D762" s="12" t="s">
        <v>736</v>
      </c>
      <c r="E762" s="12" t="s">
        <v>118</v>
      </c>
      <c r="F762" s="12" t="s">
        <v>114</v>
      </c>
      <c r="G762" s="12" t="s">
        <v>81</v>
      </c>
      <c r="H762" s="12" t="str">
        <f>VLOOKUP(Product[[#This Row],[Category]],Code!$C$2:$D$5,2,0)</f>
        <v>O-102</v>
      </c>
      <c r="I762" s="12" t="s">
        <v>106</v>
      </c>
      <c r="J762" s="12" t="s">
        <v>837</v>
      </c>
      <c r="K762" s="12">
        <v>22.72</v>
      </c>
      <c r="L762" s="12">
        <f>$K$1*Product[[#This Row],[Quantity]]</f>
        <v>600</v>
      </c>
      <c r="M762" s="12">
        <f>Product[[#This Row],[Sales]]/Product[[#This Row],[Quantity]]</f>
        <v>5.68</v>
      </c>
      <c r="N762" s="12">
        <v>4</v>
      </c>
      <c r="O762" s="12">
        <v>0</v>
      </c>
      <c r="P762" s="13">
        <v>10.223999999999998</v>
      </c>
      <c r="Q762" s="13">
        <f>Product[[#This Row],[Profit]]-Product[[#This Row],[Discount]]</f>
        <v>10.223999999999998</v>
      </c>
      <c r="R762" s="12" t="str" cm="1">
        <f t="array" ref="R762">_xlfn.IFS(Product[[#This Row],[New Sales]]&gt;=2000,"A",Product[[#This Row],[New Sales]]&gt;=1000,"B",Product[[#This Row],[New Sales]]&gt;=500,"C",Product[[#This Row],[New Sales]]&gt;=100,"D",Product[[#This Row],[New Sales]]&lt;100,"E")</f>
        <v>C</v>
      </c>
      <c r="S762" s="12"/>
    </row>
    <row r="763" spans="1:19">
      <c r="A763" s="12">
        <v>761</v>
      </c>
      <c r="B763" s="12" t="s">
        <v>84</v>
      </c>
      <c r="C763" s="12" t="s">
        <v>68</v>
      </c>
      <c r="D763" s="12" t="s">
        <v>78</v>
      </c>
      <c r="E763" s="12" t="s">
        <v>79</v>
      </c>
      <c r="F763" s="12" t="s">
        <v>80</v>
      </c>
      <c r="G763" s="12" t="s">
        <v>81</v>
      </c>
      <c r="H763" s="12" t="str">
        <f>VLOOKUP(Product[[#This Row],[Category]],Code!$C$2:$D$5,2,0)</f>
        <v>O-102</v>
      </c>
      <c r="I763" s="12" t="s">
        <v>106</v>
      </c>
      <c r="J763" s="12" t="s">
        <v>752</v>
      </c>
      <c r="K763" s="12">
        <v>58.320000000000007</v>
      </c>
      <c r="L763" s="12">
        <f>$K$1*Product[[#This Row],[Quantity]]</f>
        <v>1350</v>
      </c>
      <c r="M763" s="12">
        <f>Product[[#This Row],[Sales]]/Product[[#This Row],[Quantity]]</f>
        <v>6.48</v>
      </c>
      <c r="N763" s="12">
        <v>9</v>
      </c>
      <c r="O763" s="12">
        <v>0</v>
      </c>
      <c r="P763" s="13">
        <v>27.993600000000001</v>
      </c>
      <c r="Q763" s="13">
        <f>Product[[#This Row],[Profit]]-Product[[#This Row],[Discount]]</f>
        <v>27.993600000000001</v>
      </c>
      <c r="R763" s="12" t="str" cm="1">
        <f t="array" ref="R763">_xlfn.IFS(Product[[#This Row],[New Sales]]&gt;=2000,"A",Product[[#This Row],[New Sales]]&gt;=1000,"B",Product[[#This Row],[New Sales]]&gt;=500,"C",Product[[#This Row],[New Sales]]&gt;=100,"D",Product[[#This Row],[New Sales]]&lt;100,"E")</f>
        <v>B</v>
      </c>
      <c r="S763" s="12"/>
    </row>
    <row r="764" spans="1:19">
      <c r="A764" s="12">
        <v>762</v>
      </c>
      <c r="B764" s="12" t="s">
        <v>84</v>
      </c>
      <c r="C764" s="12" t="s">
        <v>77</v>
      </c>
      <c r="D764" s="12" t="s">
        <v>701</v>
      </c>
      <c r="E764" s="12" t="s">
        <v>541</v>
      </c>
      <c r="F764" s="12" t="s">
        <v>71</v>
      </c>
      <c r="G764" s="12" t="s">
        <v>81</v>
      </c>
      <c r="H764" s="12" t="str">
        <f>VLOOKUP(Product[[#This Row],[Category]],Code!$C$2:$D$5,2,0)</f>
        <v>O-102</v>
      </c>
      <c r="I764" s="12" t="s">
        <v>82</v>
      </c>
      <c r="J764" s="12" t="s">
        <v>904</v>
      </c>
      <c r="K764" s="12">
        <v>12.39</v>
      </c>
      <c r="L764" s="12">
        <f>$K$1*Product[[#This Row],[Quantity]]</f>
        <v>450</v>
      </c>
      <c r="M764" s="12">
        <f>Product[[#This Row],[Sales]]/Product[[#This Row],[Quantity]]</f>
        <v>4.13</v>
      </c>
      <c r="N764" s="12">
        <v>3</v>
      </c>
      <c r="O764" s="12">
        <v>0</v>
      </c>
      <c r="P764" s="13">
        <v>5.6993999999999998</v>
      </c>
      <c r="Q764" s="13">
        <f>Product[[#This Row],[Profit]]-Product[[#This Row],[Discount]]</f>
        <v>5.6993999999999998</v>
      </c>
      <c r="R764" s="12" t="str" cm="1">
        <f t="array" ref="R764">_xlfn.IFS(Product[[#This Row],[New Sales]]&gt;=2000,"A",Product[[#This Row],[New Sales]]&gt;=1000,"B",Product[[#This Row],[New Sales]]&gt;=500,"C",Product[[#This Row],[New Sales]]&gt;=100,"D",Product[[#This Row],[New Sales]]&lt;100,"E")</f>
        <v>D</v>
      </c>
      <c r="S764" s="12"/>
    </row>
    <row r="765" spans="1:19">
      <c r="A765" s="12">
        <v>763</v>
      </c>
      <c r="B765" s="12" t="s">
        <v>84</v>
      </c>
      <c r="C765" s="12" t="s">
        <v>68</v>
      </c>
      <c r="D765" s="12" t="s">
        <v>266</v>
      </c>
      <c r="E765" s="12" t="s">
        <v>267</v>
      </c>
      <c r="F765" s="12" t="s">
        <v>133</v>
      </c>
      <c r="G765" s="12" t="s">
        <v>95</v>
      </c>
      <c r="H765" s="12" t="str">
        <f>VLOOKUP(Product[[#This Row],[Category]],Code!$C$2:$D$5,2,0)</f>
        <v>T-103</v>
      </c>
      <c r="I765" s="12" t="s">
        <v>96</v>
      </c>
      <c r="J765" s="12" t="s">
        <v>338</v>
      </c>
      <c r="K765" s="12">
        <v>107.982</v>
      </c>
      <c r="L765" s="12">
        <f>$K$1*Product[[#This Row],[Quantity]]</f>
        <v>450</v>
      </c>
      <c r="M765" s="12">
        <f>Product[[#This Row],[Sales]]/Product[[#This Row],[Quantity]]</f>
        <v>35.994</v>
      </c>
      <c r="N765" s="12">
        <v>3</v>
      </c>
      <c r="O765" s="12">
        <v>0.4</v>
      </c>
      <c r="P765" s="13">
        <v>-26.995499999999993</v>
      </c>
      <c r="Q765" s="13">
        <f>Product[[#This Row],[Profit]]-Product[[#This Row],[Discount]]</f>
        <v>-27.395499999999991</v>
      </c>
      <c r="R765" s="12" t="str" cm="1">
        <f t="array" ref="R765">_xlfn.IFS(Product[[#This Row],[New Sales]]&gt;=2000,"A",Product[[#This Row],[New Sales]]&gt;=1000,"B",Product[[#This Row],[New Sales]]&gt;=500,"C",Product[[#This Row],[New Sales]]&gt;=100,"D",Product[[#This Row],[New Sales]]&lt;100,"E")</f>
        <v>D</v>
      </c>
      <c r="S765" s="12"/>
    </row>
    <row r="766" spans="1:19">
      <c r="A766" s="12">
        <v>764</v>
      </c>
      <c r="B766" s="12" t="s">
        <v>67</v>
      </c>
      <c r="C766" s="12" t="s">
        <v>77</v>
      </c>
      <c r="D766" s="12" t="s">
        <v>905</v>
      </c>
      <c r="E766" s="12" t="s">
        <v>351</v>
      </c>
      <c r="F766" s="12" t="s">
        <v>71</v>
      </c>
      <c r="G766" s="12" t="s">
        <v>81</v>
      </c>
      <c r="H766" s="12" t="str">
        <f>VLOOKUP(Product[[#This Row],[Category]],Code!$C$2:$D$5,2,0)</f>
        <v>O-102</v>
      </c>
      <c r="I766" s="12" t="s">
        <v>142</v>
      </c>
      <c r="J766" s="12" t="s">
        <v>328</v>
      </c>
      <c r="K766" s="12">
        <v>11.36</v>
      </c>
      <c r="L766" s="12">
        <f>$K$1*Product[[#This Row],[Quantity]]</f>
        <v>300</v>
      </c>
      <c r="M766" s="12">
        <f>Product[[#This Row],[Sales]]/Product[[#This Row],[Quantity]]</f>
        <v>5.68</v>
      </c>
      <c r="N766" s="12">
        <v>2</v>
      </c>
      <c r="O766" s="12">
        <v>0</v>
      </c>
      <c r="P766" s="13">
        <v>5.3391999999999991</v>
      </c>
      <c r="Q766" s="13">
        <f>Product[[#This Row],[Profit]]-Product[[#This Row],[Discount]]</f>
        <v>5.3391999999999991</v>
      </c>
      <c r="R766" s="12" t="str" cm="1">
        <f t="array" ref="R766">_xlfn.IFS(Product[[#This Row],[New Sales]]&gt;=2000,"A",Product[[#This Row],[New Sales]]&gt;=1000,"B",Product[[#This Row],[New Sales]]&gt;=500,"C",Product[[#This Row],[New Sales]]&gt;=100,"D",Product[[#This Row],[New Sales]]&lt;100,"E")</f>
        <v>D</v>
      </c>
      <c r="S766" s="12"/>
    </row>
    <row r="767" spans="1:19">
      <c r="A767" s="12">
        <v>765</v>
      </c>
      <c r="B767" s="12" t="s">
        <v>67</v>
      </c>
      <c r="C767" s="12" t="s">
        <v>77</v>
      </c>
      <c r="D767" s="12" t="s">
        <v>905</v>
      </c>
      <c r="E767" s="12" t="s">
        <v>351</v>
      </c>
      <c r="F767" s="12" t="s">
        <v>71</v>
      </c>
      <c r="G767" s="12" t="s">
        <v>81</v>
      </c>
      <c r="H767" s="12" t="str">
        <f>VLOOKUP(Product[[#This Row],[Category]],Code!$C$2:$D$5,2,0)</f>
        <v>O-102</v>
      </c>
      <c r="I767" s="12" t="s">
        <v>142</v>
      </c>
      <c r="J767" s="12" t="s">
        <v>906</v>
      </c>
      <c r="K767" s="12">
        <v>50.94</v>
      </c>
      <c r="L767" s="12">
        <f>$K$1*Product[[#This Row],[Quantity]]</f>
        <v>450</v>
      </c>
      <c r="M767" s="12">
        <f>Product[[#This Row],[Sales]]/Product[[#This Row],[Quantity]]</f>
        <v>16.98</v>
      </c>
      <c r="N767" s="12">
        <v>3</v>
      </c>
      <c r="O767" s="12">
        <v>0</v>
      </c>
      <c r="P767" s="13">
        <v>25.47</v>
      </c>
      <c r="Q767" s="13">
        <f>Product[[#This Row],[Profit]]-Product[[#This Row],[Discount]]</f>
        <v>25.47</v>
      </c>
      <c r="R767" s="12" t="str" cm="1">
        <f t="array" ref="R767">_xlfn.IFS(Product[[#This Row],[New Sales]]&gt;=2000,"A",Product[[#This Row],[New Sales]]&gt;=1000,"B",Product[[#This Row],[New Sales]]&gt;=500,"C",Product[[#This Row],[New Sales]]&gt;=100,"D",Product[[#This Row],[New Sales]]&lt;100,"E")</f>
        <v>D</v>
      </c>
      <c r="S767" s="12"/>
    </row>
    <row r="768" spans="1:19">
      <c r="A768" s="12">
        <v>766</v>
      </c>
      <c r="B768" s="12" t="s">
        <v>67</v>
      </c>
      <c r="C768" s="12" t="s">
        <v>77</v>
      </c>
      <c r="D768" s="12" t="s">
        <v>905</v>
      </c>
      <c r="E768" s="12" t="s">
        <v>351</v>
      </c>
      <c r="F768" s="12" t="s">
        <v>71</v>
      </c>
      <c r="G768" s="12" t="s">
        <v>95</v>
      </c>
      <c r="H768" s="12" t="str">
        <f>VLOOKUP(Product[[#This Row],[Category]],Code!$C$2:$D$5,2,0)</f>
        <v>T-103</v>
      </c>
      <c r="I768" s="12" t="s">
        <v>137</v>
      </c>
      <c r="J768" s="12" t="s">
        <v>907</v>
      </c>
      <c r="K768" s="12">
        <v>646.74</v>
      </c>
      <c r="L768" s="12">
        <f>$K$1*Product[[#This Row],[Quantity]]</f>
        <v>900</v>
      </c>
      <c r="M768" s="12">
        <f>Product[[#This Row],[Sales]]/Product[[#This Row],[Quantity]]</f>
        <v>107.79</v>
      </c>
      <c r="N768" s="12">
        <v>6</v>
      </c>
      <c r="O768" s="12">
        <v>0</v>
      </c>
      <c r="P768" s="13">
        <v>258.69600000000003</v>
      </c>
      <c r="Q768" s="13">
        <f>Product[[#This Row],[Profit]]-Product[[#This Row],[Discount]]</f>
        <v>258.69600000000003</v>
      </c>
      <c r="R768" s="12" t="str" cm="1">
        <f t="array" ref="R768">_xlfn.IFS(Product[[#This Row],[New Sales]]&gt;=2000,"A",Product[[#This Row],[New Sales]]&gt;=1000,"B",Product[[#This Row],[New Sales]]&gt;=500,"C",Product[[#This Row],[New Sales]]&gt;=100,"D",Product[[#This Row],[New Sales]]&lt;100,"E")</f>
        <v>C</v>
      </c>
      <c r="S768" s="12"/>
    </row>
    <row r="769" spans="1:19">
      <c r="A769" s="12">
        <v>767</v>
      </c>
      <c r="B769" s="12" t="s">
        <v>67</v>
      </c>
      <c r="C769" s="12" t="s">
        <v>77</v>
      </c>
      <c r="D769" s="12" t="s">
        <v>905</v>
      </c>
      <c r="E769" s="12" t="s">
        <v>351</v>
      </c>
      <c r="F769" s="12" t="s">
        <v>71</v>
      </c>
      <c r="G769" s="12" t="s">
        <v>81</v>
      </c>
      <c r="H769" s="12" t="str">
        <f>VLOOKUP(Product[[#This Row],[Category]],Code!$C$2:$D$5,2,0)</f>
        <v>O-102</v>
      </c>
      <c r="I769" s="12" t="s">
        <v>98</v>
      </c>
      <c r="J769" s="12" t="s">
        <v>908</v>
      </c>
      <c r="K769" s="12">
        <v>5.64</v>
      </c>
      <c r="L769" s="12">
        <f>$K$1*Product[[#This Row],[Quantity]]</f>
        <v>450</v>
      </c>
      <c r="M769" s="12">
        <f>Product[[#This Row],[Sales]]/Product[[#This Row],[Quantity]]</f>
        <v>1.88</v>
      </c>
      <c r="N769" s="12">
        <v>3</v>
      </c>
      <c r="O769" s="12">
        <v>0</v>
      </c>
      <c r="P769" s="13">
        <v>2.7071999999999994</v>
      </c>
      <c r="Q769" s="13">
        <f>Product[[#This Row],[Profit]]-Product[[#This Row],[Discount]]</f>
        <v>2.7071999999999994</v>
      </c>
      <c r="R769" s="12" t="str" cm="1">
        <f t="array" ref="R769">_xlfn.IFS(Product[[#This Row],[New Sales]]&gt;=2000,"A",Product[[#This Row],[New Sales]]&gt;=1000,"B",Product[[#This Row],[New Sales]]&gt;=500,"C",Product[[#This Row],[New Sales]]&gt;=100,"D",Product[[#This Row],[New Sales]]&lt;100,"E")</f>
        <v>D</v>
      </c>
      <c r="S769" s="12"/>
    </row>
    <row r="770" spans="1:19">
      <c r="A770" s="12">
        <v>768</v>
      </c>
      <c r="B770" s="12" t="s">
        <v>67</v>
      </c>
      <c r="C770" s="12" t="s">
        <v>77</v>
      </c>
      <c r="D770" s="12" t="s">
        <v>905</v>
      </c>
      <c r="E770" s="12" t="s">
        <v>351</v>
      </c>
      <c r="F770" s="12" t="s">
        <v>71</v>
      </c>
      <c r="G770" s="12" t="s">
        <v>81</v>
      </c>
      <c r="H770" s="12" t="str">
        <f>VLOOKUP(Product[[#This Row],[Category]],Code!$C$2:$D$5,2,0)</f>
        <v>O-102</v>
      </c>
      <c r="I770" s="12" t="s">
        <v>89</v>
      </c>
      <c r="J770" s="12" t="s">
        <v>909</v>
      </c>
      <c r="K770" s="12">
        <v>572.58000000000004</v>
      </c>
      <c r="L770" s="12">
        <f>$K$1*Product[[#This Row],[Quantity]]</f>
        <v>900</v>
      </c>
      <c r="M770" s="12">
        <f>Product[[#This Row],[Sales]]/Product[[#This Row],[Quantity]]</f>
        <v>95.43</v>
      </c>
      <c r="N770" s="12">
        <v>6</v>
      </c>
      <c r="O770" s="12">
        <v>0</v>
      </c>
      <c r="P770" s="13">
        <v>34.354799999999955</v>
      </c>
      <c r="Q770" s="13">
        <f>Product[[#This Row],[Profit]]-Product[[#This Row],[Discount]]</f>
        <v>34.354799999999955</v>
      </c>
      <c r="R770" s="12" t="str" cm="1">
        <f t="array" ref="R770">_xlfn.IFS(Product[[#This Row],[New Sales]]&gt;=2000,"A",Product[[#This Row],[New Sales]]&gt;=1000,"B",Product[[#This Row],[New Sales]]&gt;=500,"C",Product[[#This Row],[New Sales]]&gt;=100,"D",Product[[#This Row],[New Sales]]&lt;100,"E")</f>
        <v>C</v>
      </c>
      <c r="S770" s="12"/>
    </row>
    <row r="771" spans="1:19">
      <c r="A771" s="12">
        <v>769</v>
      </c>
      <c r="B771" s="12" t="s">
        <v>84</v>
      </c>
      <c r="C771" s="12" t="s">
        <v>77</v>
      </c>
      <c r="D771" s="12" t="s">
        <v>499</v>
      </c>
      <c r="E771" s="12" t="s">
        <v>86</v>
      </c>
      <c r="F771" s="12" t="s">
        <v>71</v>
      </c>
      <c r="G771" s="12" t="s">
        <v>72</v>
      </c>
      <c r="H771" s="12" t="str">
        <f>VLOOKUP(Product[[#This Row],[Category]],Code!$C$2:$D$5,2,0)</f>
        <v>F-101</v>
      </c>
      <c r="I771" s="12" t="s">
        <v>91</v>
      </c>
      <c r="J771" s="12" t="s">
        <v>910</v>
      </c>
      <c r="K771" s="12">
        <v>310.88000000000005</v>
      </c>
      <c r="L771" s="12">
        <f>$K$1*Product[[#This Row],[Quantity]]</f>
        <v>300</v>
      </c>
      <c r="M771" s="12">
        <f>Product[[#This Row],[Sales]]/Product[[#This Row],[Quantity]]</f>
        <v>155.44000000000003</v>
      </c>
      <c r="N771" s="12">
        <v>2</v>
      </c>
      <c r="O771" s="12">
        <v>0.2</v>
      </c>
      <c r="P771" s="13">
        <v>23.315999999999988</v>
      </c>
      <c r="Q771" s="13">
        <f>Product[[#This Row],[Profit]]-Product[[#This Row],[Discount]]</f>
        <v>23.115999999999989</v>
      </c>
      <c r="R771" s="12" t="str" cm="1">
        <f t="array" ref="R771">_xlfn.IFS(Product[[#This Row],[New Sales]]&gt;=2000,"A",Product[[#This Row],[New Sales]]&gt;=1000,"B",Product[[#This Row],[New Sales]]&gt;=500,"C",Product[[#This Row],[New Sales]]&gt;=100,"D",Product[[#This Row],[New Sales]]&lt;100,"E")</f>
        <v>D</v>
      </c>
      <c r="S771" s="12"/>
    </row>
    <row r="772" spans="1:19">
      <c r="A772" s="12">
        <v>770</v>
      </c>
      <c r="B772" s="12" t="s">
        <v>84</v>
      </c>
      <c r="C772" s="12" t="s">
        <v>68</v>
      </c>
      <c r="D772" s="12" t="s">
        <v>490</v>
      </c>
      <c r="E772" s="12" t="s">
        <v>203</v>
      </c>
      <c r="F772" s="12" t="s">
        <v>71</v>
      </c>
      <c r="G772" s="12" t="s">
        <v>72</v>
      </c>
      <c r="H772" s="12" t="str">
        <f>VLOOKUP(Product[[#This Row],[Category]],Code!$C$2:$D$5,2,0)</f>
        <v>F-101</v>
      </c>
      <c r="I772" s="12" t="s">
        <v>75</v>
      </c>
      <c r="J772" s="12" t="s">
        <v>911</v>
      </c>
      <c r="K772" s="12">
        <v>641.96</v>
      </c>
      <c r="L772" s="12">
        <f>$K$1*Product[[#This Row],[Quantity]]</f>
        <v>300</v>
      </c>
      <c r="M772" s="12">
        <f>Product[[#This Row],[Sales]]/Product[[#This Row],[Quantity]]</f>
        <v>320.98</v>
      </c>
      <c r="N772" s="12">
        <v>2</v>
      </c>
      <c r="O772" s="12">
        <v>0</v>
      </c>
      <c r="P772" s="13">
        <v>179.74880000000002</v>
      </c>
      <c r="Q772" s="13">
        <f>Product[[#This Row],[Profit]]-Product[[#This Row],[Discount]]</f>
        <v>179.74880000000002</v>
      </c>
      <c r="R772" s="12" t="str" cm="1">
        <f t="array" ref="R772">_xlfn.IFS(Product[[#This Row],[New Sales]]&gt;=2000,"A",Product[[#This Row],[New Sales]]&gt;=1000,"B",Product[[#This Row],[New Sales]]&gt;=500,"C",Product[[#This Row],[New Sales]]&gt;=100,"D",Product[[#This Row],[New Sales]]&lt;100,"E")</f>
        <v>D</v>
      </c>
      <c r="S772" s="12"/>
    </row>
    <row r="773" spans="1:19">
      <c r="A773" s="12">
        <v>771</v>
      </c>
      <c r="B773" s="12" t="s">
        <v>84</v>
      </c>
      <c r="C773" s="12" t="s">
        <v>77</v>
      </c>
      <c r="D773" s="12" t="s">
        <v>575</v>
      </c>
      <c r="E773" s="12" t="s">
        <v>263</v>
      </c>
      <c r="F773" s="12" t="s">
        <v>114</v>
      </c>
      <c r="G773" s="12" t="s">
        <v>81</v>
      </c>
      <c r="H773" s="12" t="str">
        <f>VLOOKUP(Product[[#This Row],[Category]],Code!$C$2:$D$5,2,0)</f>
        <v>O-102</v>
      </c>
      <c r="I773" s="12" t="s">
        <v>98</v>
      </c>
      <c r="J773" s="12" t="s">
        <v>912</v>
      </c>
      <c r="K773" s="12">
        <v>18.28</v>
      </c>
      <c r="L773" s="12">
        <f>$K$1*Product[[#This Row],[Quantity]]</f>
        <v>300</v>
      </c>
      <c r="M773" s="12">
        <f>Product[[#This Row],[Sales]]/Product[[#This Row],[Quantity]]</f>
        <v>9.14</v>
      </c>
      <c r="N773" s="12">
        <v>2</v>
      </c>
      <c r="O773" s="12">
        <v>0</v>
      </c>
      <c r="P773" s="13">
        <v>9.14</v>
      </c>
      <c r="Q773" s="13">
        <f>Product[[#This Row],[Profit]]-Product[[#This Row],[Discount]]</f>
        <v>9.14</v>
      </c>
      <c r="R773" s="12" t="str" cm="1">
        <f t="array" ref="R773">_xlfn.IFS(Product[[#This Row],[New Sales]]&gt;=2000,"A",Product[[#This Row],[New Sales]]&gt;=1000,"B",Product[[#This Row],[New Sales]]&gt;=500,"C",Product[[#This Row],[New Sales]]&gt;=100,"D",Product[[#This Row],[New Sales]]&lt;100,"E")</f>
        <v>D</v>
      </c>
      <c r="S773" s="12"/>
    </row>
    <row r="774" spans="1:19">
      <c r="A774" s="12">
        <v>772</v>
      </c>
      <c r="B774" s="12" t="s">
        <v>84</v>
      </c>
      <c r="C774" s="12" t="s">
        <v>77</v>
      </c>
      <c r="D774" s="12" t="s">
        <v>575</v>
      </c>
      <c r="E774" s="12" t="s">
        <v>263</v>
      </c>
      <c r="F774" s="12" t="s">
        <v>114</v>
      </c>
      <c r="G774" s="12" t="s">
        <v>95</v>
      </c>
      <c r="H774" s="12" t="str">
        <f>VLOOKUP(Product[[#This Row],[Category]],Code!$C$2:$D$5,2,0)</f>
        <v>T-103</v>
      </c>
      <c r="I774" s="12" t="s">
        <v>96</v>
      </c>
      <c r="J774" s="12" t="s">
        <v>517</v>
      </c>
      <c r="K774" s="12">
        <v>207</v>
      </c>
      <c r="L774" s="12">
        <f>$K$1*Product[[#This Row],[Quantity]]</f>
        <v>450</v>
      </c>
      <c r="M774" s="12">
        <f>Product[[#This Row],[Sales]]/Product[[#This Row],[Quantity]]</f>
        <v>69</v>
      </c>
      <c r="N774" s="12">
        <v>3</v>
      </c>
      <c r="O774" s="12">
        <v>0</v>
      </c>
      <c r="P774" s="13">
        <v>51.75</v>
      </c>
      <c r="Q774" s="13">
        <f>Product[[#This Row],[Profit]]-Product[[#This Row],[Discount]]</f>
        <v>51.75</v>
      </c>
      <c r="R774" s="12" t="str" cm="1">
        <f t="array" ref="R774">_xlfn.IFS(Product[[#This Row],[New Sales]]&gt;=2000,"A",Product[[#This Row],[New Sales]]&gt;=1000,"B",Product[[#This Row],[New Sales]]&gt;=500,"C",Product[[#This Row],[New Sales]]&gt;=100,"D",Product[[#This Row],[New Sales]]&lt;100,"E")</f>
        <v>D</v>
      </c>
      <c r="S774" s="12"/>
    </row>
    <row r="775" spans="1:19">
      <c r="A775" s="12">
        <v>773</v>
      </c>
      <c r="B775" s="12" t="s">
        <v>84</v>
      </c>
      <c r="C775" s="12" t="s">
        <v>77</v>
      </c>
      <c r="D775" s="12" t="s">
        <v>575</v>
      </c>
      <c r="E775" s="12" t="s">
        <v>263</v>
      </c>
      <c r="F775" s="12" t="s">
        <v>114</v>
      </c>
      <c r="G775" s="12" t="s">
        <v>81</v>
      </c>
      <c r="H775" s="12" t="str">
        <f>VLOOKUP(Product[[#This Row],[Category]],Code!$C$2:$D$5,2,0)</f>
        <v>O-102</v>
      </c>
      <c r="I775" s="12" t="s">
        <v>98</v>
      </c>
      <c r="J775" s="12" t="s">
        <v>913</v>
      </c>
      <c r="K775" s="12">
        <v>32.35</v>
      </c>
      <c r="L775" s="12">
        <f>$K$1*Product[[#This Row],[Quantity]]</f>
        <v>750</v>
      </c>
      <c r="M775" s="12">
        <f>Product[[#This Row],[Sales]]/Product[[#This Row],[Quantity]]</f>
        <v>6.4700000000000006</v>
      </c>
      <c r="N775" s="12">
        <v>5</v>
      </c>
      <c r="O775" s="12">
        <v>0</v>
      </c>
      <c r="P775" s="13">
        <v>16.175000000000001</v>
      </c>
      <c r="Q775" s="13">
        <f>Product[[#This Row],[Profit]]-Product[[#This Row],[Discount]]</f>
        <v>16.175000000000001</v>
      </c>
      <c r="R775" s="12" t="str" cm="1">
        <f t="array" ref="R775">_xlfn.IFS(Product[[#This Row],[New Sales]]&gt;=2000,"A",Product[[#This Row],[New Sales]]&gt;=1000,"B",Product[[#This Row],[New Sales]]&gt;=500,"C",Product[[#This Row],[New Sales]]&gt;=100,"D",Product[[#This Row],[New Sales]]&lt;100,"E")</f>
        <v>C</v>
      </c>
      <c r="S775" s="12"/>
    </row>
    <row r="776" spans="1:19">
      <c r="A776" s="12">
        <v>774</v>
      </c>
      <c r="B776" s="12" t="s">
        <v>84</v>
      </c>
      <c r="C776" s="12" t="s">
        <v>77</v>
      </c>
      <c r="D776" s="12" t="s">
        <v>575</v>
      </c>
      <c r="E776" s="12" t="s">
        <v>263</v>
      </c>
      <c r="F776" s="12" t="s">
        <v>114</v>
      </c>
      <c r="G776" s="12" t="s">
        <v>81</v>
      </c>
      <c r="H776" s="12" t="str">
        <f>VLOOKUP(Product[[#This Row],[Category]],Code!$C$2:$D$5,2,0)</f>
        <v>O-102</v>
      </c>
      <c r="I776" s="12" t="s">
        <v>98</v>
      </c>
      <c r="J776" s="12" t="s">
        <v>99</v>
      </c>
      <c r="K776" s="12">
        <v>7.71</v>
      </c>
      <c r="L776" s="12">
        <f>$K$1*Product[[#This Row],[Quantity]]</f>
        <v>150</v>
      </c>
      <c r="M776" s="12">
        <f>Product[[#This Row],[Sales]]/Product[[#This Row],[Quantity]]</f>
        <v>7.71</v>
      </c>
      <c r="N776" s="12">
        <v>1</v>
      </c>
      <c r="O776" s="12">
        <v>0</v>
      </c>
      <c r="P776" s="13">
        <v>3.4695</v>
      </c>
      <c r="Q776" s="13">
        <f>Product[[#This Row],[Profit]]-Product[[#This Row],[Discount]]</f>
        <v>3.4695</v>
      </c>
      <c r="R776" s="12" t="str" cm="1">
        <f t="array" ref="R776">_xlfn.IFS(Product[[#This Row],[New Sales]]&gt;=2000,"A",Product[[#This Row],[New Sales]]&gt;=1000,"B",Product[[#This Row],[New Sales]]&gt;=500,"C",Product[[#This Row],[New Sales]]&gt;=100,"D",Product[[#This Row],[New Sales]]&lt;100,"E")</f>
        <v>D</v>
      </c>
      <c r="S776" s="12"/>
    </row>
    <row r="777" spans="1:19">
      <c r="A777" s="12">
        <v>775</v>
      </c>
      <c r="B777" s="12" t="s">
        <v>84</v>
      </c>
      <c r="C777" s="12" t="s">
        <v>77</v>
      </c>
      <c r="D777" s="12" t="s">
        <v>575</v>
      </c>
      <c r="E777" s="12" t="s">
        <v>263</v>
      </c>
      <c r="F777" s="12" t="s">
        <v>114</v>
      </c>
      <c r="G777" s="12" t="s">
        <v>81</v>
      </c>
      <c r="H777" s="12" t="str">
        <f>VLOOKUP(Product[[#This Row],[Category]],Code!$C$2:$D$5,2,0)</f>
        <v>O-102</v>
      </c>
      <c r="I777" s="12" t="s">
        <v>93</v>
      </c>
      <c r="J777" s="12" t="s">
        <v>914</v>
      </c>
      <c r="K777" s="12">
        <v>40.299999999999997</v>
      </c>
      <c r="L777" s="12">
        <f>$K$1*Product[[#This Row],[Quantity]]</f>
        <v>300</v>
      </c>
      <c r="M777" s="12">
        <f>Product[[#This Row],[Sales]]/Product[[#This Row],[Quantity]]</f>
        <v>20.149999999999999</v>
      </c>
      <c r="N777" s="12">
        <v>2</v>
      </c>
      <c r="O777" s="12">
        <v>0</v>
      </c>
      <c r="P777" s="13">
        <v>10.881</v>
      </c>
      <c r="Q777" s="13">
        <f>Product[[#This Row],[Profit]]-Product[[#This Row],[Discount]]</f>
        <v>10.881</v>
      </c>
      <c r="R777" s="12" t="str" cm="1">
        <f t="array" ref="R777">_xlfn.IFS(Product[[#This Row],[New Sales]]&gt;=2000,"A",Product[[#This Row],[New Sales]]&gt;=1000,"B",Product[[#This Row],[New Sales]]&gt;=500,"C",Product[[#This Row],[New Sales]]&gt;=100,"D",Product[[#This Row],[New Sales]]&lt;100,"E")</f>
        <v>D</v>
      </c>
      <c r="S777" s="12"/>
    </row>
    <row r="778" spans="1:19">
      <c r="A778" s="12">
        <v>776</v>
      </c>
      <c r="B778" s="12" t="s">
        <v>84</v>
      </c>
      <c r="C778" s="12" t="s">
        <v>77</v>
      </c>
      <c r="D778" s="12" t="s">
        <v>575</v>
      </c>
      <c r="E778" s="12" t="s">
        <v>263</v>
      </c>
      <c r="F778" s="12" t="s">
        <v>114</v>
      </c>
      <c r="G778" s="12" t="s">
        <v>72</v>
      </c>
      <c r="H778" s="12" t="str">
        <f>VLOOKUP(Product[[#This Row],[Category]],Code!$C$2:$D$5,2,0)</f>
        <v>F-101</v>
      </c>
      <c r="I778" s="12" t="s">
        <v>91</v>
      </c>
      <c r="J778" s="12" t="s">
        <v>915</v>
      </c>
      <c r="K778" s="12">
        <v>34.580000000000005</v>
      </c>
      <c r="L778" s="12">
        <f>$K$1*Product[[#This Row],[Quantity]]</f>
        <v>1050</v>
      </c>
      <c r="M778" s="12">
        <f>Product[[#This Row],[Sales]]/Product[[#This Row],[Quantity]]</f>
        <v>4.9400000000000004</v>
      </c>
      <c r="N778" s="12">
        <v>7</v>
      </c>
      <c r="O778" s="12">
        <v>0</v>
      </c>
      <c r="P778" s="13">
        <v>14.523600000000002</v>
      </c>
      <c r="Q778" s="13">
        <f>Product[[#This Row],[Profit]]-Product[[#This Row],[Discount]]</f>
        <v>14.523600000000002</v>
      </c>
      <c r="R778" s="12" t="str" cm="1">
        <f t="array" ref="R778">_xlfn.IFS(Product[[#This Row],[New Sales]]&gt;=2000,"A",Product[[#This Row],[New Sales]]&gt;=1000,"B",Product[[#This Row],[New Sales]]&gt;=500,"C",Product[[#This Row],[New Sales]]&gt;=100,"D",Product[[#This Row],[New Sales]]&lt;100,"E")</f>
        <v>B</v>
      </c>
      <c r="S778" s="12"/>
    </row>
    <row r="779" spans="1:19">
      <c r="A779" s="12">
        <v>777</v>
      </c>
      <c r="B779" s="12" t="s">
        <v>84</v>
      </c>
      <c r="C779" s="12" t="s">
        <v>68</v>
      </c>
      <c r="D779" s="12" t="s">
        <v>445</v>
      </c>
      <c r="E779" s="12" t="s">
        <v>267</v>
      </c>
      <c r="F779" s="12" t="s">
        <v>133</v>
      </c>
      <c r="G779" s="12" t="s">
        <v>81</v>
      </c>
      <c r="H779" s="12" t="str">
        <f>VLOOKUP(Product[[#This Row],[Category]],Code!$C$2:$D$5,2,0)</f>
        <v>O-102</v>
      </c>
      <c r="I779" s="12" t="s">
        <v>93</v>
      </c>
      <c r="J779" s="12" t="s">
        <v>916</v>
      </c>
      <c r="K779" s="12">
        <v>32.76</v>
      </c>
      <c r="L779" s="12">
        <f>$K$1*Product[[#This Row],[Quantity]]</f>
        <v>1050</v>
      </c>
      <c r="M779" s="12">
        <f>Product[[#This Row],[Sales]]/Product[[#This Row],[Quantity]]</f>
        <v>4.68</v>
      </c>
      <c r="N779" s="12">
        <v>7</v>
      </c>
      <c r="O779" s="12">
        <v>0.2</v>
      </c>
      <c r="P779" s="13">
        <v>3.6854999999999958</v>
      </c>
      <c r="Q779" s="13">
        <f>Product[[#This Row],[Profit]]-Product[[#This Row],[Discount]]</f>
        <v>3.4854999999999956</v>
      </c>
      <c r="R779" s="12" t="str" cm="1">
        <f t="array" ref="R779">_xlfn.IFS(Product[[#This Row],[New Sales]]&gt;=2000,"A",Product[[#This Row],[New Sales]]&gt;=1000,"B",Product[[#This Row],[New Sales]]&gt;=500,"C",Product[[#This Row],[New Sales]]&gt;=100,"D",Product[[#This Row],[New Sales]]&lt;100,"E")</f>
        <v>B</v>
      </c>
      <c r="S779" s="12"/>
    </row>
    <row r="780" spans="1:19">
      <c r="A780" s="12">
        <v>778</v>
      </c>
      <c r="B780" s="12" t="s">
        <v>149</v>
      </c>
      <c r="C780" s="12" t="s">
        <v>111</v>
      </c>
      <c r="D780" s="12" t="s">
        <v>123</v>
      </c>
      <c r="E780" s="12" t="s">
        <v>79</v>
      </c>
      <c r="F780" s="12" t="s">
        <v>80</v>
      </c>
      <c r="G780" s="12" t="s">
        <v>72</v>
      </c>
      <c r="H780" s="12" t="str">
        <f>VLOOKUP(Product[[#This Row],[Category]],Code!$C$2:$D$5,2,0)</f>
        <v>F-101</v>
      </c>
      <c r="I780" s="12" t="s">
        <v>75</v>
      </c>
      <c r="J780" s="12" t="s">
        <v>917</v>
      </c>
      <c r="K780" s="12">
        <v>544.00800000000004</v>
      </c>
      <c r="L780" s="12">
        <f>$K$1*Product[[#This Row],[Quantity]]</f>
        <v>450</v>
      </c>
      <c r="M780" s="12">
        <f>Product[[#This Row],[Sales]]/Product[[#This Row],[Quantity]]</f>
        <v>181.33600000000001</v>
      </c>
      <c r="N780" s="12">
        <v>3</v>
      </c>
      <c r="O780" s="12">
        <v>0.2</v>
      </c>
      <c r="P780" s="13">
        <v>40.800600000000003</v>
      </c>
      <c r="Q780" s="13">
        <f>Product[[#This Row],[Profit]]-Product[[#This Row],[Discount]]</f>
        <v>40.6006</v>
      </c>
      <c r="R780" s="12" t="str" cm="1">
        <f t="array" ref="R780">_xlfn.IFS(Product[[#This Row],[New Sales]]&gt;=2000,"A",Product[[#This Row],[New Sales]]&gt;=1000,"B",Product[[#This Row],[New Sales]]&gt;=500,"C",Product[[#This Row],[New Sales]]&gt;=100,"D",Product[[#This Row],[New Sales]]&lt;100,"E")</f>
        <v>D</v>
      </c>
      <c r="S780" s="12"/>
    </row>
    <row r="781" spans="1:19">
      <c r="A781" s="12">
        <v>779</v>
      </c>
      <c r="B781" s="12" t="s">
        <v>149</v>
      </c>
      <c r="C781" s="12" t="s">
        <v>111</v>
      </c>
      <c r="D781" s="12" t="s">
        <v>123</v>
      </c>
      <c r="E781" s="12" t="s">
        <v>79</v>
      </c>
      <c r="F781" s="12" t="s">
        <v>80</v>
      </c>
      <c r="G781" s="12" t="s">
        <v>81</v>
      </c>
      <c r="H781" s="12" t="str">
        <f>VLOOKUP(Product[[#This Row],[Category]],Code!$C$2:$D$5,2,0)</f>
        <v>O-102</v>
      </c>
      <c r="I781" s="12" t="s">
        <v>106</v>
      </c>
      <c r="J781" s="12" t="s">
        <v>603</v>
      </c>
      <c r="K781" s="12">
        <v>59.94</v>
      </c>
      <c r="L781" s="12">
        <f>$K$1*Product[[#This Row],[Quantity]]</f>
        <v>450</v>
      </c>
      <c r="M781" s="12">
        <f>Product[[#This Row],[Sales]]/Product[[#This Row],[Quantity]]</f>
        <v>19.98</v>
      </c>
      <c r="N781" s="12">
        <v>3</v>
      </c>
      <c r="O781" s="12">
        <v>0</v>
      </c>
      <c r="P781" s="13">
        <v>28.171799999999998</v>
      </c>
      <c r="Q781" s="13">
        <f>Product[[#This Row],[Profit]]-Product[[#This Row],[Discount]]</f>
        <v>28.171799999999998</v>
      </c>
      <c r="R781" s="12" t="str" cm="1">
        <f t="array" ref="R781">_xlfn.IFS(Product[[#This Row],[New Sales]]&gt;=2000,"A",Product[[#This Row],[New Sales]]&gt;=1000,"B",Product[[#This Row],[New Sales]]&gt;=500,"C",Product[[#This Row],[New Sales]]&gt;=100,"D",Product[[#This Row],[New Sales]]&lt;100,"E")</f>
        <v>D</v>
      </c>
      <c r="S781" s="12"/>
    </row>
    <row r="782" spans="1:19">
      <c r="A782" s="12">
        <v>780</v>
      </c>
      <c r="B782" s="12" t="s">
        <v>149</v>
      </c>
      <c r="C782" s="12" t="s">
        <v>111</v>
      </c>
      <c r="D782" s="12" t="s">
        <v>123</v>
      </c>
      <c r="E782" s="12" t="s">
        <v>79</v>
      </c>
      <c r="F782" s="12" t="s">
        <v>80</v>
      </c>
      <c r="G782" s="12" t="s">
        <v>81</v>
      </c>
      <c r="H782" s="12" t="str">
        <f>VLOOKUP(Product[[#This Row],[Category]],Code!$C$2:$D$5,2,0)</f>
        <v>O-102</v>
      </c>
      <c r="I782" s="12" t="s">
        <v>106</v>
      </c>
      <c r="J782" s="12" t="s">
        <v>592</v>
      </c>
      <c r="K782" s="12">
        <v>23.92</v>
      </c>
      <c r="L782" s="12">
        <f>$K$1*Product[[#This Row],[Quantity]]</f>
        <v>600</v>
      </c>
      <c r="M782" s="12">
        <f>Product[[#This Row],[Sales]]/Product[[#This Row],[Quantity]]</f>
        <v>5.98</v>
      </c>
      <c r="N782" s="12">
        <v>4</v>
      </c>
      <c r="O782" s="12">
        <v>0</v>
      </c>
      <c r="P782" s="13">
        <v>11.720800000000001</v>
      </c>
      <c r="Q782" s="13">
        <f>Product[[#This Row],[Profit]]-Product[[#This Row],[Discount]]</f>
        <v>11.720800000000001</v>
      </c>
      <c r="R782" s="12" t="str" cm="1">
        <f t="array" ref="R782">_xlfn.IFS(Product[[#This Row],[New Sales]]&gt;=2000,"A",Product[[#This Row],[New Sales]]&gt;=1000,"B",Product[[#This Row],[New Sales]]&gt;=500,"C",Product[[#This Row],[New Sales]]&gt;=100,"D",Product[[#This Row],[New Sales]]&lt;100,"E")</f>
        <v>C</v>
      </c>
      <c r="S782" s="12"/>
    </row>
    <row r="783" spans="1:19">
      <c r="A783" s="12">
        <v>781</v>
      </c>
      <c r="B783" s="12" t="s">
        <v>149</v>
      </c>
      <c r="C783" s="12" t="s">
        <v>111</v>
      </c>
      <c r="D783" s="12" t="s">
        <v>123</v>
      </c>
      <c r="E783" s="12" t="s">
        <v>79</v>
      </c>
      <c r="F783" s="12" t="s">
        <v>80</v>
      </c>
      <c r="G783" s="12" t="s">
        <v>81</v>
      </c>
      <c r="H783" s="12" t="str">
        <f>VLOOKUP(Product[[#This Row],[Category]],Code!$C$2:$D$5,2,0)</f>
        <v>O-102</v>
      </c>
      <c r="I783" s="12" t="s">
        <v>106</v>
      </c>
      <c r="J783" s="12" t="s">
        <v>918</v>
      </c>
      <c r="K783" s="12">
        <v>4.28</v>
      </c>
      <c r="L783" s="12">
        <f>$K$1*Product[[#This Row],[Quantity]]</f>
        <v>150</v>
      </c>
      <c r="M783" s="12">
        <f>Product[[#This Row],[Sales]]/Product[[#This Row],[Quantity]]</f>
        <v>4.28</v>
      </c>
      <c r="N783" s="12">
        <v>1</v>
      </c>
      <c r="O783" s="12">
        <v>0</v>
      </c>
      <c r="P783" s="13">
        <v>1.9259999999999997</v>
      </c>
      <c r="Q783" s="13">
        <f>Product[[#This Row],[Profit]]-Product[[#This Row],[Discount]]</f>
        <v>1.9259999999999997</v>
      </c>
      <c r="R783" s="12" t="str" cm="1">
        <f t="array" ref="R783">_xlfn.IFS(Product[[#This Row],[New Sales]]&gt;=2000,"A",Product[[#This Row],[New Sales]]&gt;=1000,"B",Product[[#This Row],[New Sales]]&gt;=500,"C",Product[[#This Row],[New Sales]]&gt;=100,"D",Product[[#This Row],[New Sales]]&lt;100,"E")</f>
        <v>D</v>
      </c>
      <c r="S783" s="12"/>
    </row>
    <row r="784" spans="1:19">
      <c r="A784" s="12">
        <v>782</v>
      </c>
      <c r="B784" s="12" t="s">
        <v>67</v>
      </c>
      <c r="C784" s="12" t="s">
        <v>68</v>
      </c>
      <c r="D784" s="12" t="s">
        <v>266</v>
      </c>
      <c r="E784" s="12" t="s">
        <v>267</v>
      </c>
      <c r="F784" s="12" t="s">
        <v>133</v>
      </c>
      <c r="G784" s="12" t="s">
        <v>81</v>
      </c>
      <c r="H784" s="12" t="str">
        <f>VLOOKUP(Product[[#This Row],[Category]],Code!$C$2:$D$5,2,0)</f>
        <v>O-102</v>
      </c>
      <c r="I784" s="12" t="s">
        <v>98</v>
      </c>
      <c r="J784" s="12" t="s">
        <v>655</v>
      </c>
      <c r="K784" s="12">
        <v>32.07</v>
      </c>
      <c r="L784" s="12">
        <f>$K$1*Product[[#This Row],[Quantity]]</f>
        <v>750</v>
      </c>
      <c r="M784" s="12">
        <f>Product[[#This Row],[Sales]]/Product[[#This Row],[Quantity]]</f>
        <v>6.4139999999999997</v>
      </c>
      <c r="N784" s="12">
        <v>5</v>
      </c>
      <c r="O784" s="12">
        <v>0.7</v>
      </c>
      <c r="P784" s="13">
        <v>-22.448999999999991</v>
      </c>
      <c r="Q784" s="13">
        <f>Product[[#This Row],[Profit]]-Product[[#This Row],[Discount]]</f>
        <v>-23.14899999999999</v>
      </c>
      <c r="R784" s="12" t="str" cm="1">
        <f t="array" ref="R784">_xlfn.IFS(Product[[#This Row],[New Sales]]&gt;=2000,"A",Product[[#This Row],[New Sales]]&gt;=1000,"B",Product[[#This Row],[New Sales]]&gt;=500,"C",Product[[#This Row],[New Sales]]&gt;=100,"D",Product[[#This Row],[New Sales]]&lt;100,"E")</f>
        <v>C</v>
      </c>
      <c r="S784" s="12"/>
    </row>
    <row r="785" spans="1:19">
      <c r="A785" s="12">
        <v>783</v>
      </c>
      <c r="B785" s="12" t="s">
        <v>67</v>
      </c>
      <c r="C785" s="12" t="s">
        <v>68</v>
      </c>
      <c r="D785" s="12" t="s">
        <v>266</v>
      </c>
      <c r="E785" s="12" t="s">
        <v>267</v>
      </c>
      <c r="F785" s="12" t="s">
        <v>133</v>
      </c>
      <c r="G785" s="12" t="s">
        <v>95</v>
      </c>
      <c r="H785" s="12" t="str">
        <f>VLOOKUP(Product[[#This Row],[Category]],Code!$C$2:$D$5,2,0)</f>
        <v>T-103</v>
      </c>
      <c r="I785" s="12" t="s">
        <v>137</v>
      </c>
      <c r="J785" s="12" t="s">
        <v>172</v>
      </c>
      <c r="K785" s="12">
        <v>24</v>
      </c>
      <c r="L785" s="12">
        <f>$K$1*Product[[#This Row],[Quantity]]</f>
        <v>300</v>
      </c>
      <c r="M785" s="12">
        <f>Product[[#This Row],[Sales]]/Product[[#This Row],[Quantity]]</f>
        <v>12</v>
      </c>
      <c r="N785" s="12">
        <v>2</v>
      </c>
      <c r="O785" s="12">
        <v>0.2</v>
      </c>
      <c r="P785" s="13">
        <v>-2.6999999999999993</v>
      </c>
      <c r="Q785" s="13">
        <f>Product[[#This Row],[Profit]]-Product[[#This Row],[Discount]]</f>
        <v>-2.8999999999999995</v>
      </c>
      <c r="R785" s="12" t="str" cm="1">
        <f t="array" ref="R785">_xlfn.IFS(Product[[#This Row],[New Sales]]&gt;=2000,"A",Product[[#This Row],[New Sales]]&gt;=1000,"B",Product[[#This Row],[New Sales]]&gt;=500,"C",Product[[#This Row],[New Sales]]&gt;=100,"D",Product[[#This Row],[New Sales]]&lt;100,"E")</f>
        <v>D</v>
      </c>
      <c r="S785" s="12"/>
    </row>
    <row r="786" spans="1:19">
      <c r="A786" s="12">
        <v>784</v>
      </c>
      <c r="B786" s="12" t="s">
        <v>67</v>
      </c>
      <c r="C786" s="12" t="s">
        <v>68</v>
      </c>
      <c r="D786" s="12" t="s">
        <v>266</v>
      </c>
      <c r="E786" s="12" t="s">
        <v>267</v>
      </c>
      <c r="F786" s="12" t="s">
        <v>133</v>
      </c>
      <c r="G786" s="12" t="s">
        <v>72</v>
      </c>
      <c r="H786" s="12" t="str">
        <f>VLOOKUP(Product[[#This Row],[Category]],Code!$C$2:$D$5,2,0)</f>
        <v>F-101</v>
      </c>
      <c r="I786" s="12" t="s">
        <v>73</v>
      </c>
      <c r="J786" s="12" t="s">
        <v>919</v>
      </c>
      <c r="K786" s="12">
        <v>35.49</v>
      </c>
      <c r="L786" s="12">
        <f>$K$1*Product[[#This Row],[Quantity]]</f>
        <v>150</v>
      </c>
      <c r="M786" s="12">
        <f>Product[[#This Row],[Sales]]/Product[[#This Row],[Quantity]]</f>
        <v>35.49</v>
      </c>
      <c r="N786" s="12">
        <v>1</v>
      </c>
      <c r="O786" s="12">
        <v>0.5</v>
      </c>
      <c r="P786" s="13">
        <v>-15.615600000000001</v>
      </c>
      <c r="Q786" s="13">
        <f>Product[[#This Row],[Profit]]-Product[[#This Row],[Discount]]</f>
        <v>-16.115600000000001</v>
      </c>
      <c r="R786" s="12" t="str" cm="1">
        <f t="array" ref="R786">_xlfn.IFS(Product[[#This Row],[New Sales]]&gt;=2000,"A",Product[[#This Row],[New Sales]]&gt;=1000,"B",Product[[#This Row],[New Sales]]&gt;=500,"C",Product[[#This Row],[New Sales]]&gt;=100,"D",Product[[#This Row],[New Sales]]&lt;100,"E")</f>
        <v>D</v>
      </c>
      <c r="S786" s="12"/>
    </row>
    <row r="787" spans="1:19">
      <c r="A787" s="12">
        <v>785</v>
      </c>
      <c r="B787" s="12" t="s">
        <v>67</v>
      </c>
      <c r="C787" s="12" t="s">
        <v>68</v>
      </c>
      <c r="D787" s="12" t="s">
        <v>266</v>
      </c>
      <c r="E787" s="12" t="s">
        <v>267</v>
      </c>
      <c r="F787" s="12" t="s">
        <v>133</v>
      </c>
      <c r="G787" s="12" t="s">
        <v>95</v>
      </c>
      <c r="H787" s="12" t="str">
        <f>VLOOKUP(Product[[#This Row],[Category]],Code!$C$2:$D$5,2,0)</f>
        <v>T-103</v>
      </c>
      <c r="I787" s="12" t="s">
        <v>137</v>
      </c>
      <c r="J787" s="12" t="s">
        <v>920</v>
      </c>
      <c r="K787" s="12">
        <v>47.984000000000002</v>
      </c>
      <c r="L787" s="12">
        <f>$K$1*Product[[#This Row],[Quantity]]</f>
        <v>300</v>
      </c>
      <c r="M787" s="12">
        <f>Product[[#This Row],[Sales]]/Product[[#This Row],[Quantity]]</f>
        <v>23.992000000000001</v>
      </c>
      <c r="N787" s="12">
        <v>2</v>
      </c>
      <c r="O787" s="12">
        <v>0.2</v>
      </c>
      <c r="P787" s="13">
        <v>0.59979999999999656</v>
      </c>
      <c r="Q787" s="13">
        <f>Product[[#This Row],[Profit]]-Product[[#This Row],[Discount]]</f>
        <v>0.39979999999999655</v>
      </c>
      <c r="R787" s="12" t="str" cm="1">
        <f t="array" ref="R787">_xlfn.IFS(Product[[#This Row],[New Sales]]&gt;=2000,"A",Product[[#This Row],[New Sales]]&gt;=1000,"B",Product[[#This Row],[New Sales]]&gt;=500,"C",Product[[#This Row],[New Sales]]&gt;=100,"D",Product[[#This Row],[New Sales]]&lt;100,"E")</f>
        <v>D</v>
      </c>
      <c r="S787" s="12"/>
    </row>
    <row r="788" spans="1:19">
      <c r="A788" s="12">
        <v>786</v>
      </c>
      <c r="B788" s="12" t="s">
        <v>84</v>
      </c>
      <c r="C788" s="12" t="s">
        <v>77</v>
      </c>
      <c r="D788" s="12" t="s">
        <v>226</v>
      </c>
      <c r="E788" s="12" t="s">
        <v>227</v>
      </c>
      <c r="F788" s="12" t="s">
        <v>71</v>
      </c>
      <c r="G788" s="12" t="s">
        <v>81</v>
      </c>
      <c r="H788" s="12" t="str">
        <f>VLOOKUP(Product[[#This Row],[Category]],Code!$C$2:$D$5,2,0)</f>
        <v>O-102</v>
      </c>
      <c r="I788" s="12" t="s">
        <v>142</v>
      </c>
      <c r="J788" s="12" t="s">
        <v>921</v>
      </c>
      <c r="K788" s="12">
        <v>186.69</v>
      </c>
      <c r="L788" s="12">
        <f>$K$1*Product[[#This Row],[Quantity]]</f>
        <v>450</v>
      </c>
      <c r="M788" s="12">
        <f>Product[[#This Row],[Sales]]/Product[[#This Row],[Quantity]]</f>
        <v>62.23</v>
      </c>
      <c r="N788" s="12">
        <v>3</v>
      </c>
      <c r="O788" s="12">
        <v>0</v>
      </c>
      <c r="P788" s="13">
        <v>87.744299999999981</v>
      </c>
      <c r="Q788" s="13">
        <f>Product[[#This Row],[Profit]]-Product[[#This Row],[Discount]]</f>
        <v>87.744299999999981</v>
      </c>
      <c r="R788" s="12" t="str" cm="1">
        <f t="array" ref="R788">_xlfn.IFS(Product[[#This Row],[New Sales]]&gt;=2000,"A",Product[[#This Row],[New Sales]]&gt;=1000,"B",Product[[#This Row],[New Sales]]&gt;=500,"C",Product[[#This Row],[New Sales]]&gt;=100,"D",Product[[#This Row],[New Sales]]&lt;100,"E")</f>
        <v>D</v>
      </c>
      <c r="S788" s="12"/>
    </row>
    <row r="789" spans="1:19">
      <c r="A789" s="12">
        <v>787</v>
      </c>
      <c r="B789" s="12" t="s">
        <v>67</v>
      </c>
      <c r="C789" s="12" t="s">
        <v>68</v>
      </c>
      <c r="D789" s="12" t="s">
        <v>922</v>
      </c>
      <c r="E789" s="12" t="s">
        <v>79</v>
      </c>
      <c r="F789" s="12" t="s">
        <v>80</v>
      </c>
      <c r="G789" s="12" t="s">
        <v>81</v>
      </c>
      <c r="H789" s="12" t="str">
        <f>VLOOKUP(Product[[#This Row],[Category]],Code!$C$2:$D$5,2,0)</f>
        <v>O-102</v>
      </c>
      <c r="I789" s="12" t="s">
        <v>98</v>
      </c>
      <c r="J789" s="12" t="s">
        <v>923</v>
      </c>
      <c r="K789" s="12">
        <v>17.456</v>
      </c>
      <c r="L789" s="12">
        <f>$K$1*Product[[#This Row],[Quantity]]</f>
        <v>300</v>
      </c>
      <c r="M789" s="12">
        <f>Product[[#This Row],[Sales]]/Product[[#This Row],[Quantity]]</f>
        <v>8.7279999999999998</v>
      </c>
      <c r="N789" s="12">
        <v>2</v>
      </c>
      <c r="O789" s="12">
        <v>0.2</v>
      </c>
      <c r="P789" s="13">
        <v>5.8914</v>
      </c>
      <c r="Q789" s="13">
        <f>Product[[#This Row],[Profit]]-Product[[#This Row],[Discount]]</f>
        <v>5.6913999999999998</v>
      </c>
      <c r="R789" s="12" t="str" cm="1">
        <f t="array" ref="R789">_xlfn.IFS(Product[[#This Row],[New Sales]]&gt;=2000,"A",Product[[#This Row],[New Sales]]&gt;=1000,"B",Product[[#This Row],[New Sales]]&gt;=500,"C",Product[[#This Row],[New Sales]]&gt;=100,"D",Product[[#This Row],[New Sales]]&lt;100,"E")</f>
        <v>D</v>
      </c>
      <c r="S789" s="12"/>
    </row>
    <row r="790" spans="1:19">
      <c r="A790" s="12">
        <v>788</v>
      </c>
      <c r="B790" s="12" t="s">
        <v>84</v>
      </c>
      <c r="C790" s="12" t="s">
        <v>68</v>
      </c>
      <c r="D790" s="12" t="s">
        <v>922</v>
      </c>
      <c r="E790" s="12" t="s">
        <v>79</v>
      </c>
      <c r="F790" s="12" t="s">
        <v>80</v>
      </c>
      <c r="G790" s="12" t="s">
        <v>72</v>
      </c>
      <c r="H790" s="12" t="str">
        <f>VLOOKUP(Product[[#This Row],[Category]],Code!$C$2:$D$5,2,0)</f>
        <v>F-101</v>
      </c>
      <c r="I790" s="12" t="s">
        <v>75</v>
      </c>
      <c r="J790" s="12" t="s">
        <v>924</v>
      </c>
      <c r="K790" s="12">
        <v>348.92800000000005</v>
      </c>
      <c r="L790" s="12">
        <f>$K$1*Product[[#This Row],[Quantity]]</f>
        <v>300</v>
      </c>
      <c r="M790" s="12">
        <f>Product[[#This Row],[Sales]]/Product[[#This Row],[Quantity]]</f>
        <v>174.46400000000003</v>
      </c>
      <c r="N790" s="12">
        <v>2</v>
      </c>
      <c r="O790" s="12">
        <v>0.2</v>
      </c>
      <c r="P790" s="13">
        <v>34.89279999999998</v>
      </c>
      <c r="Q790" s="13">
        <f>Product[[#This Row],[Profit]]-Product[[#This Row],[Discount]]</f>
        <v>34.692799999999977</v>
      </c>
      <c r="R790" s="12" t="str" cm="1">
        <f t="array" ref="R790">_xlfn.IFS(Product[[#This Row],[New Sales]]&gt;=2000,"A",Product[[#This Row],[New Sales]]&gt;=1000,"B",Product[[#This Row],[New Sales]]&gt;=500,"C",Product[[#This Row],[New Sales]]&gt;=100,"D",Product[[#This Row],[New Sales]]&lt;100,"E")</f>
        <v>D</v>
      </c>
      <c r="S790" s="12"/>
    </row>
    <row r="791" spans="1:19">
      <c r="A791" s="12">
        <v>789</v>
      </c>
      <c r="B791" s="12" t="s">
        <v>84</v>
      </c>
      <c r="C791" s="12" t="s">
        <v>68</v>
      </c>
      <c r="D791" s="12" t="s">
        <v>607</v>
      </c>
      <c r="E791" s="12" t="s">
        <v>203</v>
      </c>
      <c r="F791" s="12" t="s">
        <v>71</v>
      </c>
      <c r="G791" s="12" t="s">
        <v>81</v>
      </c>
      <c r="H791" s="12" t="str">
        <f>VLOOKUP(Product[[#This Row],[Category]],Code!$C$2:$D$5,2,0)</f>
        <v>O-102</v>
      </c>
      <c r="I791" s="12" t="s">
        <v>98</v>
      </c>
      <c r="J791" s="12" t="s">
        <v>620</v>
      </c>
      <c r="K791" s="12">
        <v>143.96</v>
      </c>
      <c r="L791" s="12">
        <f>$K$1*Product[[#This Row],[Quantity]]</f>
        <v>600</v>
      </c>
      <c r="M791" s="12">
        <f>Product[[#This Row],[Sales]]/Product[[#This Row],[Quantity]]</f>
        <v>35.99</v>
      </c>
      <c r="N791" s="12">
        <v>4</v>
      </c>
      <c r="O791" s="12">
        <v>0</v>
      </c>
      <c r="P791" s="13">
        <v>69.100800000000007</v>
      </c>
      <c r="Q791" s="13">
        <f>Product[[#This Row],[Profit]]-Product[[#This Row],[Discount]]</f>
        <v>69.100800000000007</v>
      </c>
      <c r="R791" s="12" t="str" cm="1">
        <f t="array" ref="R791">_xlfn.IFS(Product[[#This Row],[New Sales]]&gt;=2000,"A",Product[[#This Row],[New Sales]]&gt;=1000,"B",Product[[#This Row],[New Sales]]&gt;=500,"C",Product[[#This Row],[New Sales]]&gt;=100,"D",Product[[#This Row],[New Sales]]&lt;100,"E")</f>
        <v>C</v>
      </c>
      <c r="S791" s="12"/>
    </row>
    <row r="792" spans="1:19">
      <c r="A792" s="12">
        <v>790</v>
      </c>
      <c r="B792" s="12" t="s">
        <v>84</v>
      </c>
      <c r="C792" s="12" t="s">
        <v>68</v>
      </c>
      <c r="D792" s="12" t="s">
        <v>607</v>
      </c>
      <c r="E792" s="12" t="s">
        <v>203</v>
      </c>
      <c r="F792" s="12" t="s">
        <v>71</v>
      </c>
      <c r="G792" s="12" t="s">
        <v>81</v>
      </c>
      <c r="H792" s="12" t="str">
        <f>VLOOKUP(Product[[#This Row],[Category]],Code!$C$2:$D$5,2,0)</f>
        <v>O-102</v>
      </c>
      <c r="I792" s="12" t="s">
        <v>89</v>
      </c>
      <c r="J792" s="12" t="s">
        <v>669</v>
      </c>
      <c r="K792" s="12">
        <v>15.42</v>
      </c>
      <c r="L792" s="12">
        <f>$K$1*Product[[#This Row],[Quantity]]</f>
        <v>150</v>
      </c>
      <c r="M792" s="12">
        <f>Product[[#This Row],[Sales]]/Product[[#This Row],[Quantity]]</f>
        <v>15.42</v>
      </c>
      <c r="N792" s="12">
        <v>1</v>
      </c>
      <c r="O792" s="12">
        <v>0</v>
      </c>
      <c r="P792" s="13">
        <v>4.1634000000000011</v>
      </c>
      <c r="Q792" s="13">
        <f>Product[[#This Row],[Profit]]-Product[[#This Row],[Discount]]</f>
        <v>4.1634000000000011</v>
      </c>
      <c r="R792" s="12" t="str" cm="1">
        <f t="array" ref="R792">_xlfn.IFS(Product[[#This Row],[New Sales]]&gt;=2000,"A",Product[[#This Row],[New Sales]]&gt;=1000,"B",Product[[#This Row],[New Sales]]&gt;=500,"C",Product[[#This Row],[New Sales]]&gt;=100,"D",Product[[#This Row],[New Sales]]&lt;100,"E")</f>
        <v>D</v>
      </c>
      <c r="S792" s="12"/>
    </row>
    <row r="793" spans="1:19">
      <c r="A793" s="12">
        <v>791</v>
      </c>
      <c r="B793" s="12" t="s">
        <v>84</v>
      </c>
      <c r="C793" s="12" t="s">
        <v>68</v>
      </c>
      <c r="D793" s="12" t="s">
        <v>607</v>
      </c>
      <c r="E793" s="12" t="s">
        <v>203</v>
      </c>
      <c r="F793" s="12" t="s">
        <v>71</v>
      </c>
      <c r="G793" s="12" t="s">
        <v>81</v>
      </c>
      <c r="H793" s="12" t="str">
        <f>VLOOKUP(Product[[#This Row],[Category]],Code!$C$2:$D$5,2,0)</f>
        <v>O-102</v>
      </c>
      <c r="I793" s="12" t="s">
        <v>98</v>
      </c>
      <c r="J793" s="12" t="s">
        <v>925</v>
      </c>
      <c r="K793" s="12">
        <v>43.04</v>
      </c>
      <c r="L793" s="12">
        <f>$K$1*Product[[#This Row],[Quantity]]</f>
        <v>1200</v>
      </c>
      <c r="M793" s="12">
        <f>Product[[#This Row],[Sales]]/Product[[#This Row],[Quantity]]</f>
        <v>5.38</v>
      </c>
      <c r="N793" s="12">
        <v>8</v>
      </c>
      <c r="O793" s="12">
        <v>0</v>
      </c>
      <c r="P793" s="13">
        <v>21.089600000000001</v>
      </c>
      <c r="Q793" s="13">
        <f>Product[[#This Row],[Profit]]-Product[[#This Row],[Discount]]</f>
        <v>21.089600000000001</v>
      </c>
      <c r="R793" s="12" t="str" cm="1">
        <f t="array" ref="R793">_xlfn.IFS(Product[[#This Row],[New Sales]]&gt;=2000,"A",Product[[#This Row],[New Sales]]&gt;=1000,"B",Product[[#This Row],[New Sales]]&gt;=500,"C",Product[[#This Row],[New Sales]]&gt;=100,"D",Product[[#This Row],[New Sales]]&lt;100,"E")</f>
        <v>B</v>
      </c>
      <c r="S793" s="12"/>
    </row>
    <row r="794" spans="1:19">
      <c r="A794" s="12">
        <v>792</v>
      </c>
      <c r="B794" s="12" t="s">
        <v>84</v>
      </c>
      <c r="C794" s="12" t="s">
        <v>68</v>
      </c>
      <c r="D794" s="12" t="s">
        <v>607</v>
      </c>
      <c r="E794" s="12" t="s">
        <v>203</v>
      </c>
      <c r="F794" s="12" t="s">
        <v>71</v>
      </c>
      <c r="G794" s="12" t="s">
        <v>72</v>
      </c>
      <c r="H794" s="12" t="str">
        <f>VLOOKUP(Product[[#This Row],[Category]],Code!$C$2:$D$5,2,0)</f>
        <v>F-101</v>
      </c>
      <c r="I794" s="12" t="s">
        <v>75</v>
      </c>
      <c r="J794" s="12" t="s">
        <v>926</v>
      </c>
      <c r="K794" s="12">
        <v>332.94</v>
      </c>
      <c r="L794" s="12">
        <f>$K$1*Product[[#This Row],[Quantity]]</f>
        <v>450</v>
      </c>
      <c r="M794" s="12">
        <f>Product[[#This Row],[Sales]]/Product[[#This Row],[Quantity]]</f>
        <v>110.98</v>
      </c>
      <c r="N794" s="12">
        <v>3</v>
      </c>
      <c r="O794" s="12">
        <v>0</v>
      </c>
      <c r="P794" s="13">
        <v>79.905599999999993</v>
      </c>
      <c r="Q794" s="13">
        <f>Product[[#This Row],[Profit]]-Product[[#This Row],[Discount]]</f>
        <v>79.905599999999993</v>
      </c>
      <c r="R794" s="12" t="str" cm="1">
        <f t="array" ref="R794">_xlfn.IFS(Product[[#This Row],[New Sales]]&gt;=2000,"A",Product[[#This Row],[New Sales]]&gt;=1000,"B",Product[[#This Row],[New Sales]]&gt;=500,"C",Product[[#This Row],[New Sales]]&gt;=100,"D",Product[[#This Row],[New Sales]]&lt;100,"E")</f>
        <v>D</v>
      </c>
      <c r="S794" s="12"/>
    </row>
    <row r="795" spans="1:19">
      <c r="A795" s="12">
        <v>793</v>
      </c>
      <c r="B795" s="12" t="s">
        <v>547</v>
      </c>
      <c r="C795" s="12" t="s">
        <v>68</v>
      </c>
      <c r="D795" s="12" t="s">
        <v>927</v>
      </c>
      <c r="E795" s="12" t="s">
        <v>105</v>
      </c>
      <c r="F795" s="12" t="s">
        <v>71</v>
      </c>
      <c r="G795" s="12" t="s">
        <v>95</v>
      </c>
      <c r="H795" s="12" t="str">
        <f>VLOOKUP(Product[[#This Row],[Category]],Code!$C$2:$D$5,2,0)</f>
        <v>T-103</v>
      </c>
      <c r="I795" s="12" t="s">
        <v>96</v>
      </c>
      <c r="J795" s="12" t="s">
        <v>928</v>
      </c>
      <c r="K795" s="12">
        <v>1363.96</v>
      </c>
      <c r="L795" s="12">
        <f>$K$1*Product[[#This Row],[Quantity]]</f>
        <v>750</v>
      </c>
      <c r="M795" s="12">
        <f>Product[[#This Row],[Sales]]/Product[[#This Row],[Quantity]]</f>
        <v>272.79200000000003</v>
      </c>
      <c r="N795" s="12">
        <v>5</v>
      </c>
      <c r="O795" s="12">
        <v>0.2</v>
      </c>
      <c r="P795" s="13">
        <v>85.247500000000002</v>
      </c>
      <c r="Q795" s="13">
        <f>Product[[#This Row],[Profit]]-Product[[#This Row],[Discount]]</f>
        <v>85.047499999999999</v>
      </c>
      <c r="R795" s="12" t="str" cm="1">
        <f t="array" ref="R795">_xlfn.IFS(Product[[#This Row],[New Sales]]&gt;=2000,"A",Product[[#This Row],[New Sales]]&gt;=1000,"B",Product[[#This Row],[New Sales]]&gt;=500,"C",Product[[#This Row],[New Sales]]&gt;=100,"D",Product[[#This Row],[New Sales]]&lt;100,"E")</f>
        <v>C</v>
      </c>
      <c r="S795" s="12"/>
    </row>
    <row r="796" spans="1:19">
      <c r="A796" s="12">
        <v>794</v>
      </c>
      <c r="B796" s="12" t="s">
        <v>84</v>
      </c>
      <c r="C796" s="12" t="s">
        <v>68</v>
      </c>
      <c r="D796" s="12" t="s">
        <v>123</v>
      </c>
      <c r="E796" s="12" t="s">
        <v>79</v>
      </c>
      <c r="F796" s="12" t="s">
        <v>80</v>
      </c>
      <c r="G796" s="12" t="s">
        <v>81</v>
      </c>
      <c r="H796" s="12" t="str">
        <f>VLOOKUP(Product[[#This Row],[Category]],Code!$C$2:$D$5,2,0)</f>
        <v>O-102</v>
      </c>
      <c r="I796" s="12" t="s">
        <v>82</v>
      </c>
      <c r="J796" s="12" t="s">
        <v>929</v>
      </c>
      <c r="K796" s="12">
        <v>9.9600000000000009</v>
      </c>
      <c r="L796" s="12">
        <f>$K$1*Product[[#This Row],[Quantity]]</f>
        <v>300</v>
      </c>
      <c r="M796" s="12">
        <f>Product[[#This Row],[Sales]]/Product[[#This Row],[Quantity]]</f>
        <v>4.9800000000000004</v>
      </c>
      <c r="N796" s="12">
        <v>2</v>
      </c>
      <c r="O796" s="12">
        <v>0</v>
      </c>
      <c r="P796" s="13">
        <v>4.5815999999999999</v>
      </c>
      <c r="Q796" s="13">
        <f>Product[[#This Row],[Profit]]-Product[[#This Row],[Discount]]</f>
        <v>4.5815999999999999</v>
      </c>
      <c r="R796" s="12" t="str" cm="1">
        <f t="array" ref="R796">_xlfn.IFS(Product[[#This Row],[New Sales]]&gt;=2000,"A",Product[[#This Row],[New Sales]]&gt;=1000,"B",Product[[#This Row],[New Sales]]&gt;=500,"C",Product[[#This Row],[New Sales]]&gt;=100,"D",Product[[#This Row],[New Sales]]&lt;100,"E")</f>
        <v>D</v>
      </c>
      <c r="S796" s="12"/>
    </row>
    <row r="797" spans="1:19">
      <c r="A797" s="12">
        <v>795</v>
      </c>
      <c r="B797" s="12" t="s">
        <v>84</v>
      </c>
      <c r="C797" s="12" t="s">
        <v>68</v>
      </c>
      <c r="D797" s="12" t="s">
        <v>123</v>
      </c>
      <c r="E797" s="12" t="s">
        <v>79</v>
      </c>
      <c r="F797" s="12" t="s">
        <v>80</v>
      </c>
      <c r="G797" s="12" t="s">
        <v>81</v>
      </c>
      <c r="H797" s="12" t="str">
        <f>VLOOKUP(Product[[#This Row],[Category]],Code!$C$2:$D$5,2,0)</f>
        <v>O-102</v>
      </c>
      <c r="I797" s="12" t="s">
        <v>106</v>
      </c>
      <c r="J797" s="12" t="s">
        <v>596</v>
      </c>
      <c r="K797" s="12">
        <v>21.72</v>
      </c>
      <c r="L797" s="12">
        <f>$K$1*Product[[#This Row],[Quantity]]</f>
        <v>600</v>
      </c>
      <c r="M797" s="12">
        <f>Product[[#This Row],[Sales]]/Product[[#This Row],[Quantity]]</f>
        <v>5.43</v>
      </c>
      <c r="N797" s="12">
        <v>4</v>
      </c>
      <c r="O797" s="12">
        <v>0</v>
      </c>
      <c r="P797" s="13">
        <v>10.642799999999999</v>
      </c>
      <c r="Q797" s="13">
        <f>Product[[#This Row],[Profit]]-Product[[#This Row],[Discount]]</f>
        <v>10.642799999999999</v>
      </c>
      <c r="R797" s="12" t="str" cm="1">
        <f t="array" ref="R797">_xlfn.IFS(Product[[#This Row],[New Sales]]&gt;=2000,"A",Product[[#This Row],[New Sales]]&gt;=1000,"B",Product[[#This Row],[New Sales]]&gt;=500,"C",Product[[#This Row],[New Sales]]&gt;=100,"D",Product[[#This Row],[New Sales]]&lt;100,"E")</f>
        <v>C</v>
      </c>
      <c r="S797" s="12"/>
    </row>
    <row r="798" spans="1:19">
      <c r="A798" s="12">
        <v>796</v>
      </c>
      <c r="B798" s="12" t="s">
        <v>84</v>
      </c>
      <c r="C798" s="12" t="s">
        <v>68</v>
      </c>
      <c r="D798" s="12" t="s">
        <v>229</v>
      </c>
      <c r="E798" s="12" t="s">
        <v>164</v>
      </c>
      <c r="F798" s="12" t="s">
        <v>114</v>
      </c>
      <c r="G798" s="12" t="s">
        <v>81</v>
      </c>
      <c r="H798" s="12" t="str">
        <f>VLOOKUP(Product[[#This Row],[Category]],Code!$C$2:$D$5,2,0)</f>
        <v>O-102</v>
      </c>
      <c r="I798" s="12" t="s">
        <v>98</v>
      </c>
      <c r="J798" s="12" t="s">
        <v>900</v>
      </c>
      <c r="K798" s="12">
        <v>20.16</v>
      </c>
      <c r="L798" s="12">
        <f>$K$1*Product[[#This Row],[Quantity]]</f>
        <v>1050</v>
      </c>
      <c r="M798" s="12">
        <f>Product[[#This Row],[Sales]]/Product[[#This Row],[Quantity]]</f>
        <v>2.88</v>
      </c>
      <c r="N798" s="12">
        <v>7</v>
      </c>
      <c r="O798" s="12">
        <v>0</v>
      </c>
      <c r="P798" s="13">
        <v>9.8783999999999992</v>
      </c>
      <c r="Q798" s="13">
        <f>Product[[#This Row],[Profit]]-Product[[#This Row],[Discount]]</f>
        <v>9.8783999999999992</v>
      </c>
      <c r="R798" s="12" t="str" cm="1">
        <f t="array" ref="R798">_xlfn.IFS(Product[[#This Row],[New Sales]]&gt;=2000,"A",Product[[#This Row],[New Sales]]&gt;=1000,"B",Product[[#This Row],[New Sales]]&gt;=500,"C",Product[[#This Row],[New Sales]]&gt;=100,"D",Product[[#This Row],[New Sales]]&lt;100,"E")</f>
        <v>B</v>
      </c>
      <c r="S798" s="12"/>
    </row>
    <row r="799" spans="1:19">
      <c r="A799" s="12">
        <v>797</v>
      </c>
      <c r="B799" s="12" t="s">
        <v>149</v>
      </c>
      <c r="C799" s="12" t="s">
        <v>77</v>
      </c>
      <c r="D799" s="12" t="s">
        <v>229</v>
      </c>
      <c r="E799" s="12" t="s">
        <v>181</v>
      </c>
      <c r="F799" s="12" t="s">
        <v>133</v>
      </c>
      <c r="G799" s="12" t="s">
        <v>81</v>
      </c>
      <c r="H799" s="12" t="str">
        <f>VLOOKUP(Product[[#This Row],[Category]],Code!$C$2:$D$5,2,0)</f>
        <v>O-102</v>
      </c>
      <c r="I799" s="12" t="s">
        <v>106</v>
      </c>
      <c r="J799" s="12" t="s">
        <v>930</v>
      </c>
      <c r="K799" s="12">
        <v>132.79</v>
      </c>
      <c r="L799" s="12">
        <f>$K$1*Product[[#This Row],[Quantity]]</f>
        <v>1050</v>
      </c>
      <c r="M799" s="12">
        <f>Product[[#This Row],[Sales]]/Product[[#This Row],[Quantity]]</f>
        <v>18.97</v>
      </c>
      <c r="N799" s="12">
        <v>7</v>
      </c>
      <c r="O799" s="12">
        <v>0</v>
      </c>
      <c r="P799" s="13">
        <v>63.739199999999997</v>
      </c>
      <c r="Q799" s="13">
        <f>Product[[#This Row],[Profit]]-Product[[#This Row],[Discount]]</f>
        <v>63.739199999999997</v>
      </c>
      <c r="R799" s="12" t="str" cm="1">
        <f t="array" ref="R799">_xlfn.IFS(Product[[#This Row],[New Sales]]&gt;=2000,"A",Product[[#This Row],[New Sales]]&gt;=1000,"B",Product[[#This Row],[New Sales]]&gt;=500,"C",Product[[#This Row],[New Sales]]&gt;=100,"D",Product[[#This Row],[New Sales]]&lt;100,"E")</f>
        <v>B</v>
      </c>
      <c r="S799" s="12"/>
    </row>
    <row r="800" spans="1:19">
      <c r="A800" s="12">
        <v>798</v>
      </c>
      <c r="B800" s="12" t="s">
        <v>149</v>
      </c>
      <c r="C800" s="12" t="s">
        <v>77</v>
      </c>
      <c r="D800" s="12" t="s">
        <v>229</v>
      </c>
      <c r="E800" s="12" t="s">
        <v>181</v>
      </c>
      <c r="F800" s="12" t="s">
        <v>133</v>
      </c>
      <c r="G800" s="12" t="s">
        <v>81</v>
      </c>
      <c r="H800" s="12" t="str">
        <f>VLOOKUP(Product[[#This Row],[Category]],Code!$C$2:$D$5,2,0)</f>
        <v>O-102</v>
      </c>
      <c r="I800" s="12" t="s">
        <v>106</v>
      </c>
      <c r="J800" s="12" t="s">
        <v>107</v>
      </c>
      <c r="K800" s="12">
        <v>12.96</v>
      </c>
      <c r="L800" s="12">
        <f>$K$1*Product[[#This Row],[Quantity]]</f>
        <v>300</v>
      </c>
      <c r="M800" s="12">
        <f>Product[[#This Row],[Sales]]/Product[[#This Row],[Quantity]]</f>
        <v>6.48</v>
      </c>
      <c r="N800" s="12">
        <v>2</v>
      </c>
      <c r="O800" s="12">
        <v>0</v>
      </c>
      <c r="P800" s="13">
        <v>6.2208000000000006</v>
      </c>
      <c r="Q800" s="13">
        <f>Product[[#This Row],[Profit]]-Product[[#This Row],[Discount]]</f>
        <v>6.2208000000000006</v>
      </c>
      <c r="R800" s="12" t="str" cm="1">
        <f t="array" ref="R800">_xlfn.IFS(Product[[#This Row],[New Sales]]&gt;=2000,"A",Product[[#This Row],[New Sales]]&gt;=1000,"B",Product[[#This Row],[New Sales]]&gt;=500,"C",Product[[#This Row],[New Sales]]&gt;=100,"D",Product[[#This Row],[New Sales]]&lt;100,"E")</f>
        <v>D</v>
      </c>
      <c r="S800" s="12"/>
    </row>
    <row r="801" spans="1:19">
      <c r="A801" s="12">
        <v>799</v>
      </c>
      <c r="B801" s="12" t="s">
        <v>149</v>
      </c>
      <c r="C801" s="12" t="s">
        <v>77</v>
      </c>
      <c r="D801" s="12" t="s">
        <v>229</v>
      </c>
      <c r="E801" s="12" t="s">
        <v>181</v>
      </c>
      <c r="F801" s="12" t="s">
        <v>133</v>
      </c>
      <c r="G801" s="12" t="s">
        <v>81</v>
      </c>
      <c r="H801" s="12" t="str">
        <f>VLOOKUP(Product[[#This Row],[Category]],Code!$C$2:$D$5,2,0)</f>
        <v>O-102</v>
      </c>
      <c r="I801" s="12" t="s">
        <v>82</v>
      </c>
      <c r="J801" s="12" t="s">
        <v>931</v>
      </c>
      <c r="K801" s="12">
        <v>21.560000000000002</v>
      </c>
      <c r="L801" s="12">
        <f>$K$1*Product[[#This Row],[Quantity]]</f>
        <v>1050</v>
      </c>
      <c r="M801" s="12">
        <f>Product[[#This Row],[Sales]]/Product[[#This Row],[Quantity]]</f>
        <v>3.0800000000000005</v>
      </c>
      <c r="N801" s="12">
        <v>7</v>
      </c>
      <c r="O801" s="12">
        <v>0</v>
      </c>
      <c r="P801" s="13">
        <v>10.348799999999999</v>
      </c>
      <c r="Q801" s="13">
        <f>Product[[#This Row],[Profit]]-Product[[#This Row],[Discount]]</f>
        <v>10.348799999999999</v>
      </c>
      <c r="R801" s="12" t="str" cm="1">
        <f t="array" ref="R801">_xlfn.IFS(Product[[#This Row],[New Sales]]&gt;=2000,"A",Product[[#This Row],[New Sales]]&gt;=1000,"B",Product[[#This Row],[New Sales]]&gt;=500,"C",Product[[#This Row],[New Sales]]&gt;=100,"D",Product[[#This Row],[New Sales]]&lt;100,"E")</f>
        <v>B</v>
      </c>
      <c r="S801" s="12"/>
    </row>
    <row r="802" spans="1:19">
      <c r="A802" s="12">
        <v>800</v>
      </c>
      <c r="B802" s="12" t="s">
        <v>84</v>
      </c>
      <c r="C802" s="12" t="s">
        <v>68</v>
      </c>
      <c r="D802" s="12" t="s">
        <v>932</v>
      </c>
      <c r="E802" s="12" t="s">
        <v>79</v>
      </c>
      <c r="F802" s="12" t="s">
        <v>80</v>
      </c>
      <c r="G802" s="12" t="s">
        <v>72</v>
      </c>
      <c r="H802" s="12" t="str">
        <f>VLOOKUP(Product[[#This Row],[Category]],Code!$C$2:$D$5,2,0)</f>
        <v>F-101</v>
      </c>
      <c r="I802" s="12" t="s">
        <v>75</v>
      </c>
      <c r="J802" s="12" t="s">
        <v>735</v>
      </c>
      <c r="K802" s="12">
        <v>283.92</v>
      </c>
      <c r="L802" s="12">
        <f>$K$1*Product[[#This Row],[Quantity]]</f>
        <v>750</v>
      </c>
      <c r="M802" s="12">
        <f>Product[[#This Row],[Sales]]/Product[[#This Row],[Quantity]]</f>
        <v>56.784000000000006</v>
      </c>
      <c r="N802" s="12">
        <v>5</v>
      </c>
      <c r="O802" s="12">
        <v>0.2</v>
      </c>
      <c r="P802" s="13">
        <v>17.745000000000019</v>
      </c>
      <c r="Q802" s="13">
        <f>Product[[#This Row],[Profit]]-Product[[#This Row],[Discount]]</f>
        <v>17.545000000000019</v>
      </c>
      <c r="R802" s="12" t="str" cm="1">
        <f t="array" ref="R802">_xlfn.IFS(Product[[#This Row],[New Sales]]&gt;=2000,"A",Product[[#This Row],[New Sales]]&gt;=1000,"B",Product[[#This Row],[New Sales]]&gt;=500,"C",Product[[#This Row],[New Sales]]&gt;=100,"D",Product[[#This Row],[New Sales]]&lt;100,"E")</f>
        <v>C</v>
      </c>
      <c r="S802" s="12"/>
    </row>
    <row r="803" spans="1:19">
      <c r="A803" s="12">
        <v>801</v>
      </c>
      <c r="B803" s="12" t="s">
        <v>149</v>
      </c>
      <c r="C803" s="12" t="s">
        <v>77</v>
      </c>
      <c r="D803" s="12" t="s">
        <v>427</v>
      </c>
      <c r="E803" s="12" t="s">
        <v>79</v>
      </c>
      <c r="F803" s="12" t="s">
        <v>80</v>
      </c>
      <c r="G803" s="12" t="s">
        <v>72</v>
      </c>
      <c r="H803" s="12" t="str">
        <f>VLOOKUP(Product[[#This Row],[Category]],Code!$C$2:$D$5,2,0)</f>
        <v>F-101</v>
      </c>
      <c r="I803" s="12" t="s">
        <v>91</v>
      </c>
      <c r="J803" s="12" t="s">
        <v>933</v>
      </c>
      <c r="K803" s="12">
        <v>22.23</v>
      </c>
      <c r="L803" s="12">
        <f>$K$1*Product[[#This Row],[Quantity]]</f>
        <v>150</v>
      </c>
      <c r="M803" s="12">
        <f>Product[[#This Row],[Sales]]/Product[[#This Row],[Quantity]]</f>
        <v>22.23</v>
      </c>
      <c r="N803" s="12">
        <v>1</v>
      </c>
      <c r="O803" s="12">
        <v>0</v>
      </c>
      <c r="P803" s="13">
        <v>7.3358999999999988</v>
      </c>
      <c r="Q803" s="13">
        <f>Product[[#This Row],[Profit]]-Product[[#This Row],[Discount]]</f>
        <v>7.3358999999999988</v>
      </c>
      <c r="R803" s="12" t="str" cm="1">
        <f t="array" ref="R803">_xlfn.IFS(Product[[#This Row],[New Sales]]&gt;=2000,"A",Product[[#This Row],[New Sales]]&gt;=1000,"B",Product[[#This Row],[New Sales]]&gt;=500,"C",Product[[#This Row],[New Sales]]&gt;=100,"D",Product[[#This Row],[New Sales]]&lt;100,"E")</f>
        <v>D</v>
      </c>
      <c r="S803" s="12"/>
    </row>
    <row r="804" spans="1:19">
      <c r="A804" s="12">
        <v>802</v>
      </c>
      <c r="B804" s="12" t="s">
        <v>149</v>
      </c>
      <c r="C804" s="12" t="s">
        <v>77</v>
      </c>
      <c r="D804" s="12" t="s">
        <v>427</v>
      </c>
      <c r="E804" s="12" t="s">
        <v>79</v>
      </c>
      <c r="F804" s="12" t="s">
        <v>80</v>
      </c>
      <c r="G804" s="12" t="s">
        <v>95</v>
      </c>
      <c r="H804" s="12" t="str">
        <f>VLOOKUP(Product[[#This Row],[Category]],Code!$C$2:$D$5,2,0)</f>
        <v>T-103</v>
      </c>
      <c r="I804" s="12" t="s">
        <v>96</v>
      </c>
      <c r="J804" s="12" t="s">
        <v>432</v>
      </c>
      <c r="K804" s="12">
        <v>215.96799999999999</v>
      </c>
      <c r="L804" s="12">
        <f>$K$1*Product[[#This Row],[Quantity]]</f>
        <v>300</v>
      </c>
      <c r="M804" s="12">
        <f>Product[[#This Row],[Sales]]/Product[[#This Row],[Quantity]]</f>
        <v>107.98399999999999</v>
      </c>
      <c r="N804" s="12">
        <v>2</v>
      </c>
      <c r="O804" s="12">
        <v>0.2</v>
      </c>
      <c r="P804" s="13">
        <v>18.897199999999991</v>
      </c>
      <c r="Q804" s="13">
        <f>Product[[#This Row],[Profit]]-Product[[#This Row],[Discount]]</f>
        <v>18.697199999999992</v>
      </c>
      <c r="R804" s="12" t="str" cm="1">
        <f t="array" ref="R804">_xlfn.IFS(Product[[#This Row],[New Sales]]&gt;=2000,"A",Product[[#This Row],[New Sales]]&gt;=1000,"B",Product[[#This Row],[New Sales]]&gt;=500,"C",Product[[#This Row],[New Sales]]&gt;=100,"D",Product[[#This Row],[New Sales]]&lt;100,"E")</f>
        <v>D</v>
      </c>
      <c r="S804" s="12"/>
    </row>
    <row r="805" spans="1:19">
      <c r="A805" s="12">
        <v>803</v>
      </c>
      <c r="B805" s="12" t="s">
        <v>67</v>
      </c>
      <c r="C805" s="12" t="s">
        <v>77</v>
      </c>
      <c r="D805" s="12" t="s">
        <v>180</v>
      </c>
      <c r="E805" s="12" t="s">
        <v>181</v>
      </c>
      <c r="F805" s="12" t="s">
        <v>133</v>
      </c>
      <c r="G805" s="12" t="s">
        <v>81</v>
      </c>
      <c r="H805" s="12" t="str">
        <f>VLOOKUP(Product[[#This Row],[Category]],Code!$C$2:$D$5,2,0)</f>
        <v>O-102</v>
      </c>
      <c r="I805" s="12" t="s">
        <v>100</v>
      </c>
      <c r="J805" s="12" t="s">
        <v>934</v>
      </c>
      <c r="K805" s="12">
        <v>355.32</v>
      </c>
      <c r="L805" s="12">
        <f>$K$1*Product[[#This Row],[Quantity]]</f>
        <v>1350</v>
      </c>
      <c r="M805" s="12">
        <f>Product[[#This Row],[Sales]]/Product[[#This Row],[Quantity]]</f>
        <v>39.479999999999997</v>
      </c>
      <c r="N805" s="12">
        <v>9</v>
      </c>
      <c r="O805" s="12">
        <v>0</v>
      </c>
      <c r="P805" s="13">
        <v>99.48960000000001</v>
      </c>
      <c r="Q805" s="13">
        <f>Product[[#This Row],[Profit]]-Product[[#This Row],[Discount]]</f>
        <v>99.48960000000001</v>
      </c>
      <c r="R805" s="12" t="str" cm="1">
        <f t="array" ref="R805">_xlfn.IFS(Product[[#This Row],[New Sales]]&gt;=2000,"A",Product[[#This Row],[New Sales]]&gt;=1000,"B",Product[[#This Row],[New Sales]]&gt;=500,"C",Product[[#This Row],[New Sales]]&gt;=100,"D",Product[[#This Row],[New Sales]]&lt;100,"E")</f>
        <v>B</v>
      </c>
      <c r="S805" s="12"/>
    </row>
    <row r="806" spans="1:19">
      <c r="A806" s="12">
        <v>804</v>
      </c>
      <c r="B806" s="12" t="s">
        <v>84</v>
      </c>
      <c r="C806" s="12" t="s">
        <v>77</v>
      </c>
      <c r="D806" s="12" t="s">
        <v>350</v>
      </c>
      <c r="E806" s="12" t="s">
        <v>351</v>
      </c>
      <c r="F806" s="12" t="s">
        <v>71</v>
      </c>
      <c r="G806" s="12" t="s">
        <v>81</v>
      </c>
      <c r="H806" s="12" t="str">
        <f>VLOOKUP(Product[[#This Row],[Category]],Code!$C$2:$D$5,2,0)</f>
        <v>O-102</v>
      </c>
      <c r="I806" s="12" t="s">
        <v>106</v>
      </c>
      <c r="J806" s="12" t="s">
        <v>935</v>
      </c>
      <c r="K806" s="12">
        <v>12.96</v>
      </c>
      <c r="L806" s="12">
        <f>$K$1*Product[[#This Row],[Quantity]]</f>
        <v>300</v>
      </c>
      <c r="M806" s="12">
        <f>Product[[#This Row],[Sales]]/Product[[#This Row],[Quantity]]</f>
        <v>6.48</v>
      </c>
      <c r="N806" s="12">
        <v>2</v>
      </c>
      <c r="O806" s="12">
        <v>0</v>
      </c>
      <c r="P806" s="13">
        <v>6.2208000000000006</v>
      </c>
      <c r="Q806" s="13">
        <f>Product[[#This Row],[Profit]]-Product[[#This Row],[Discount]]</f>
        <v>6.2208000000000006</v>
      </c>
      <c r="R806" s="12" t="str" cm="1">
        <f t="array" ref="R806">_xlfn.IFS(Product[[#This Row],[New Sales]]&gt;=2000,"A",Product[[#This Row],[New Sales]]&gt;=1000,"B",Product[[#This Row],[New Sales]]&gt;=500,"C",Product[[#This Row],[New Sales]]&gt;=100,"D",Product[[#This Row],[New Sales]]&lt;100,"E")</f>
        <v>D</v>
      </c>
      <c r="S806" s="12"/>
    </row>
    <row r="807" spans="1:19">
      <c r="A807" s="12">
        <v>805</v>
      </c>
      <c r="B807" s="12" t="s">
        <v>149</v>
      </c>
      <c r="C807" s="12" t="s">
        <v>68</v>
      </c>
      <c r="D807" s="12" t="s">
        <v>123</v>
      </c>
      <c r="E807" s="12" t="s">
        <v>79</v>
      </c>
      <c r="F807" s="12" t="s">
        <v>80</v>
      </c>
      <c r="G807" s="12" t="s">
        <v>72</v>
      </c>
      <c r="H807" s="12" t="str">
        <f>VLOOKUP(Product[[#This Row],[Category]],Code!$C$2:$D$5,2,0)</f>
        <v>F-101</v>
      </c>
      <c r="I807" s="12" t="s">
        <v>91</v>
      </c>
      <c r="J807" s="12" t="s">
        <v>936</v>
      </c>
      <c r="K807" s="12">
        <v>18.28</v>
      </c>
      <c r="L807" s="12">
        <f>$K$1*Product[[#This Row],[Quantity]]</f>
        <v>300</v>
      </c>
      <c r="M807" s="12">
        <f>Product[[#This Row],[Sales]]/Product[[#This Row],[Quantity]]</f>
        <v>9.14</v>
      </c>
      <c r="N807" s="12">
        <v>2</v>
      </c>
      <c r="O807" s="12">
        <v>0</v>
      </c>
      <c r="P807" s="13">
        <v>6.2151999999999994</v>
      </c>
      <c r="Q807" s="13">
        <f>Product[[#This Row],[Profit]]-Product[[#This Row],[Discount]]</f>
        <v>6.2151999999999994</v>
      </c>
      <c r="R807" s="12" t="str" cm="1">
        <f t="array" ref="R807">_xlfn.IFS(Product[[#This Row],[New Sales]]&gt;=2000,"A",Product[[#This Row],[New Sales]]&gt;=1000,"B",Product[[#This Row],[New Sales]]&gt;=500,"C",Product[[#This Row],[New Sales]]&gt;=100,"D",Product[[#This Row],[New Sales]]&lt;100,"E")</f>
        <v>D</v>
      </c>
      <c r="S807" s="12"/>
    </row>
    <row r="808" spans="1:19">
      <c r="A808" s="12">
        <v>806</v>
      </c>
      <c r="B808" s="12" t="s">
        <v>84</v>
      </c>
      <c r="C808" s="12" t="s">
        <v>68</v>
      </c>
      <c r="D808" s="12" t="s">
        <v>376</v>
      </c>
      <c r="E808" s="12" t="s">
        <v>251</v>
      </c>
      <c r="F808" s="12" t="s">
        <v>80</v>
      </c>
      <c r="G808" s="12" t="s">
        <v>81</v>
      </c>
      <c r="H808" s="12" t="str">
        <f>VLOOKUP(Product[[#This Row],[Category]],Code!$C$2:$D$5,2,0)</f>
        <v>O-102</v>
      </c>
      <c r="I808" s="12" t="s">
        <v>93</v>
      </c>
      <c r="J808" s="12" t="s">
        <v>937</v>
      </c>
      <c r="K808" s="12">
        <v>43.176000000000002</v>
      </c>
      <c r="L808" s="12">
        <f>$K$1*Product[[#This Row],[Quantity]]</f>
        <v>450</v>
      </c>
      <c r="M808" s="12">
        <f>Product[[#This Row],[Sales]]/Product[[#This Row],[Quantity]]</f>
        <v>14.392000000000001</v>
      </c>
      <c r="N808" s="12">
        <v>3</v>
      </c>
      <c r="O808" s="12">
        <v>0.2</v>
      </c>
      <c r="P808" s="13">
        <v>4.3176000000000005</v>
      </c>
      <c r="Q808" s="13">
        <f>Product[[#This Row],[Profit]]-Product[[#This Row],[Discount]]</f>
        <v>4.1176000000000004</v>
      </c>
      <c r="R808" s="12" t="str" cm="1">
        <f t="array" ref="R808">_xlfn.IFS(Product[[#This Row],[New Sales]]&gt;=2000,"A",Product[[#This Row],[New Sales]]&gt;=1000,"B",Product[[#This Row],[New Sales]]&gt;=500,"C",Product[[#This Row],[New Sales]]&gt;=100,"D",Product[[#This Row],[New Sales]]&lt;100,"E")</f>
        <v>D</v>
      </c>
      <c r="S808" s="12"/>
    </row>
    <row r="809" spans="1:19">
      <c r="A809" s="12">
        <v>807</v>
      </c>
      <c r="B809" s="12" t="s">
        <v>84</v>
      </c>
      <c r="C809" s="12" t="s">
        <v>68</v>
      </c>
      <c r="D809" s="12" t="s">
        <v>376</v>
      </c>
      <c r="E809" s="12" t="s">
        <v>251</v>
      </c>
      <c r="F809" s="12" t="s">
        <v>80</v>
      </c>
      <c r="G809" s="12" t="s">
        <v>95</v>
      </c>
      <c r="H809" s="12" t="str">
        <f>VLOOKUP(Product[[#This Row],[Category]],Code!$C$2:$D$5,2,0)</f>
        <v>T-103</v>
      </c>
      <c r="I809" s="12" t="s">
        <v>96</v>
      </c>
      <c r="J809" s="12" t="s">
        <v>938</v>
      </c>
      <c r="K809" s="12">
        <v>1983.9680000000001</v>
      </c>
      <c r="L809" s="12">
        <f>$K$1*Product[[#This Row],[Quantity]]</f>
        <v>600</v>
      </c>
      <c r="M809" s="12">
        <f>Product[[#This Row],[Sales]]/Product[[#This Row],[Quantity]]</f>
        <v>495.99200000000002</v>
      </c>
      <c r="N809" s="12">
        <v>4</v>
      </c>
      <c r="O809" s="12">
        <v>0.2</v>
      </c>
      <c r="P809" s="13">
        <v>247.99599999999981</v>
      </c>
      <c r="Q809" s="13">
        <f>Product[[#This Row],[Profit]]-Product[[#This Row],[Discount]]</f>
        <v>247.79599999999982</v>
      </c>
      <c r="R809" s="12" t="str" cm="1">
        <f t="array" ref="R809">_xlfn.IFS(Product[[#This Row],[New Sales]]&gt;=2000,"A",Product[[#This Row],[New Sales]]&gt;=1000,"B",Product[[#This Row],[New Sales]]&gt;=500,"C",Product[[#This Row],[New Sales]]&gt;=100,"D",Product[[#This Row],[New Sales]]&lt;100,"E")</f>
        <v>C</v>
      </c>
      <c r="S809" s="12"/>
    </row>
    <row r="810" spans="1:19">
      <c r="A810" s="12">
        <v>808</v>
      </c>
      <c r="B810" s="12" t="s">
        <v>149</v>
      </c>
      <c r="C810" s="12" t="s">
        <v>68</v>
      </c>
      <c r="D810" s="12" t="s">
        <v>939</v>
      </c>
      <c r="E810" s="12" t="s">
        <v>128</v>
      </c>
      <c r="F810" s="12" t="s">
        <v>114</v>
      </c>
      <c r="G810" s="12" t="s">
        <v>72</v>
      </c>
      <c r="H810" s="12" t="str">
        <f>VLOOKUP(Product[[#This Row],[Category]],Code!$C$2:$D$5,2,0)</f>
        <v>F-101</v>
      </c>
      <c r="I810" s="12" t="s">
        <v>91</v>
      </c>
      <c r="J810" s="12" t="s">
        <v>619</v>
      </c>
      <c r="K810" s="12">
        <v>28.4</v>
      </c>
      <c r="L810" s="12">
        <f>$K$1*Product[[#This Row],[Quantity]]</f>
        <v>300</v>
      </c>
      <c r="M810" s="12">
        <f>Product[[#This Row],[Sales]]/Product[[#This Row],[Quantity]]</f>
        <v>14.2</v>
      </c>
      <c r="N810" s="12">
        <v>2</v>
      </c>
      <c r="O810" s="12">
        <v>0</v>
      </c>
      <c r="P810" s="13">
        <v>11.076000000000001</v>
      </c>
      <c r="Q810" s="13">
        <f>Product[[#This Row],[Profit]]-Product[[#This Row],[Discount]]</f>
        <v>11.076000000000001</v>
      </c>
      <c r="R810" s="12" t="str" cm="1">
        <f t="array" ref="R810">_xlfn.IFS(Product[[#This Row],[New Sales]]&gt;=2000,"A",Product[[#This Row],[New Sales]]&gt;=1000,"B",Product[[#This Row],[New Sales]]&gt;=500,"C",Product[[#This Row],[New Sales]]&gt;=100,"D",Product[[#This Row],[New Sales]]&lt;100,"E")</f>
        <v>D</v>
      </c>
      <c r="S810" s="12"/>
    </row>
    <row r="811" spans="1:19">
      <c r="A811" s="12">
        <v>809</v>
      </c>
      <c r="B811" s="12" t="s">
        <v>149</v>
      </c>
      <c r="C811" s="12" t="s">
        <v>68</v>
      </c>
      <c r="D811" s="12" t="s">
        <v>939</v>
      </c>
      <c r="E811" s="12" t="s">
        <v>128</v>
      </c>
      <c r="F811" s="12" t="s">
        <v>114</v>
      </c>
      <c r="G811" s="12" t="s">
        <v>95</v>
      </c>
      <c r="H811" s="12" t="str">
        <f>VLOOKUP(Product[[#This Row],[Category]],Code!$C$2:$D$5,2,0)</f>
        <v>T-103</v>
      </c>
      <c r="I811" s="12" t="s">
        <v>137</v>
      </c>
      <c r="J811" s="12" t="s">
        <v>940</v>
      </c>
      <c r="K811" s="12">
        <v>149.97</v>
      </c>
      <c r="L811" s="12">
        <f>$K$1*Product[[#This Row],[Quantity]]</f>
        <v>450</v>
      </c>
      <c r="M811" s="12">
        <f>Product[[#This Row],[Sales]]/Product[[#This Row],[Quantity]]</f>
        <v>49.99</v>
      </c>
      <c r="N811" s="12">
        <v>3</v>
      </c>
      <c r="O811" s="12">
        <v>0</v>
      </c>
      <c r="P811" s="13">
        <v>50.989800000000002</v>
      </c>
      <c r="Q811" s="13">
        <f>Product[[#This Row],[Profit]]-Product[[#This Row],[Discount]]</f>
        <v>50.989800000000002</v>
      </c>
      <c r="R811" s="12" t="str" cm="1">
        <f t="array" ref="R811">_xlfn.IFS(Product[[#This Row],[New Sales]]&gt;=2000,"A",Product[[#This Row],[New Sales]]&gt;=1000,"B",Product[[#This Row],[New Sales]]&gt;=500,"C",Product[[#This Row],[New Sales]]&gt;=100,"D",Product[[#This Row],[New Sales]]&lt;100,"E")</f>
        <v>D</v>
      </c>
      <c r="S811" s="12"/>
    </row>
    <row r="812" spans="1:19">
      <c r="A812" s="12">
        <v>810</v>
      </c>
      <c r="B812" s="12" t="s">
        <v>149</v>
      </c>
      <c r="C812" s="12" t="s">
        <v>68</v>
      </c>
      <c r="D812" s="12" t="s">
        <v>941</v>
      </c>
      <c r="E812" s="12" t="s">
        <v>109</v>
      </c>
      <c r="F812" s="12" t="s">
        <v>80</v>
      </c>
      <c r="G812" s="12" t="s">
        <v>81</v>
      </c>
      <c r="H812" s="12" t="str">
        <f>VLOOKUP(Product[[#This Row],[Category]],Code!$C$2:$D$5,2,0)</f>
        <v>O-102</v>
      </c>
      <c r="I812" s="12" t="s">
        <v>93</v>
      </c>
      <c r="J812" s="12" t="s">
        <v>942</v>
      </c>
      <c r="K812" s="12">
        <v>11.52</v>
      </c>
      <c r="L812" s="12">
        <f>$K$1*Product[[#This Row],[Quantity]]</f>
        <v>600</v>
      </c>
      <c r="M812" s="12">
        <f>Product[[#This Row],[Sales]]/Product[[#This Row],[Quantity]]</f>
        <v>2.88</v>
      </c>
      <c r="N812" s="12">
        <v>4</v>
      </c>
      <c r="O812" s="12">
        <v>0</v>
      </c>
      <c r="P812" s="13">
        <v>3.2256</v>
      </c>
      <c r="Q812" s="13">
        <f>Product[[#This Row],[Profit]]-Product[[#This Row],[Discount]]</f>
        <v>3.2256</v>
      </c>
      <c r="R812" s="12" t="str" cm="1">
        <f t="array" ref="R812">_xlfn.IFS(Product[[#This Row],[New Sales]]&gt;=2000,"A",Product[[#This Row],[New Sales]]&gt;=1000,"B",Product[[#This Row],[New Sales]]&gt;=500,"C",Product[[#This Row],[New Sales]]&gt;=100,"D",Product[[#This Row],[New Sales]]&lt;100,"E")</f>
        <v>C</v>
      </c>
      <c r="S812" s="12"/>
    </row>
    <row r="813" spans="1:19">
      <c r="A813" s="12">
        <v>811</v>
      </c>
      <c r="B813" s="12" t="s">
        <v>149</v>
      </c>
      <c r="C813" s="12" t="s">
        <v>68</v>
      </c>
      <c r="D813" s="12" t="s">
        <v>941</v>
      </c>
      <c r="E813" s="12" t="s">
        <v>109</v>
      </c>
      <c r="F813" s="12" t="s">
        <v>80</v>
      </c>
      <c r="G813" s="12" t="s">
        <v>72</v>
      </c>
      <c r="H813" s="12" t="str">
        <f>VLOOKUP(Product[[#This Row],[Category]],Code!$C$2:$D$5,2,0)</f>
        <v>F-101</v>
      </c>
      <c r="I813" s="12" t="s">
        <v>87</v>
      </c>
      <c r="J813" s="12" t="s">
        <v>461</v>
      </c>
      <c r="K813" s="12">
        <v>1298.55</v>
      </c>
      <c r="L813" s="12">
        <f>$K$1*Product[[#This Row],[Quantity]]</f>
        <v>750</v>
      </c>
      <c r="M813" s="12">
        <f>Product[[#This Row],[Sales]]/Product[[#This Row],[Quantity]]</f>
        <v>259.70999999999998</v>
      </c>
      <c r="N813" s="12">
        <v>5</v>
      </c>
      <c r="O813" s="12">
        <v>0</v>
      </c>
      <c r="P813" s="13">
        <v>311.65199999999999</v>
      </c>
      <c r="Q813" s="13">
        <f>Product[[#This Row],[Profit]]-Product[[#This Row],[Discount]]</f>
        <v>311.65199999999999</v>
      </c>
      <c r="R813" s="12" t="str" cm="1">
        <f t="array" ref="R813">_xlfn.IFS(Product[[#This Row],[New Sales]]&gt;=2000,"A",Product[[#This Row],[New Sales]]&gt;=1000,"B",Product[[#This Row],[New Sales]]&gt;=500,"C",Product[[#This Row],[New Sales]]&gt;=100,"D",Product[[#This Row],[New Sales]]&lt;100,"E")</f>
        <v>C</v>
      </c>
      <c r="S813" s="12"/>
    </row>
    <row r="814" spans="1:19">
      <c r="A814" s="12">
        <v>812</v>
      </c>
      <c r="B814" s="12" t="s">
        <v>149</v>
      </c>
      <c r="C814" s="12" t="s">
        <v>68</v>
      </c>
      <c r="D814" s="12" t="s">
        <v>941</v>
      </c>
      <c r="E814" s="12" t="s">
        <v>109</v>
      </c>
      <c r="F814" s="12" t="s">
        <v>80</v>
      </c>
      <c r="G814" s="12" t="s">
        <v>81</v>
      </c>
      <c r="H814" s="12" t="str">
        <f>VLOOKUP(Product[[#This Row],[Category]],Code!$C$2:$D$5,2,0)</f>
        <v>O-102</v>
      </c>
      <c r="I814" s="12" t="s">
        <v>100</v>
      </c>
      <c r="J814" s="12" t="s">
        <v>943</v>
      </c>
      <c r="K814" s="12">
        <v>213.92</v>
      </c>
      <c r="L814" s="12">
        <f>$K$1*Product[[#This Row],[Quantity]]</f>
        <v>600</v>
      </c>
      <c r="M814" s="12">
        <f>Product[[#This Row],[Sales]]/Product[[#This Row],[Quantity]]</f>
        <v>53.48</v>
      </c>
      <c r="N814" s="12">
        <v>4</v>
      </c>
      <c r="O814" s="12">
        <v>0</v>
      </c>
      <c r="P814" s="13">
        <v>62.036799999999971</v>
      </c>
      <c r="Q814" s="13">
        <f>Product[[#This Row],[Profit]]-Product[[#This Row],[Discount]]</f>
        <v>62.036799999999971</v>
      </c>
      <c r="R814" s="12" t="str" cm="1">
        <f t="array" ref="R814">_xlfn.IFS(Product[[#This Row],[New Sales]]&gt;=2000,"A",Product[[#This Row],[New Sales]]&gt;=1000,"B",Product[[#This Row],[New Sales]]&gt;=500,"C",Product[[#This Row],[New Sales]]&gt;=100,"D",Product[[#This Row],[New Sales]]&lt;100,"E")</f>
        <v>C</v>
      </c>
      <c r="S814" s="12"/>
    </row>
    <row r="815" spans="1:19">
      <c r="A815" s="12">
        <v>813</v>
      </c>
      <c r="B815" s="12" t="s">
        <v>149</v>
      </c>
      <c r="C815" s="12" t="s">
        <v>68</v>
      </c>
      <c r="D815" s="12" t="s">
        <v>941</v>
      </c>
      <c r="E815" s="12" t="s">
        <v>109</v>
      </c>
      <c r="F815" s="12" t="s">
        <v>80</v>
      </c>
      <c r="G815" s="12" t="s">
        <v>95</v>
      </c>
      <c r="H815" s="12" t="str">
        <f>VLOOKUP(Product[[#This Row],[Category]],Code!$C$2:$D$5,2,0)</f>
        <v>T-103</v>
      </c>
      <c r="I815" s="12" t="s">
        <v>137</v>
      </c>
      <c r="J815" s="12" t="s">
        <v>826</v>
      </c>
      <c r="K815" s="12">
        <v>25.78</v>
      </c>
      <c r="L815" s="12">
        <f>$K$1*Product[[#This Row],[Quantity]]</f>
        <v>300</v>
      </c>
      <c r="M815" s="12">
        <f>Product[[#This Row],[Sales]]/Product[[#This Row],[Quantity]]</f>
        <v>12.89</v>
      </c>
      <c r="N815" s="12">
        <v>2</v>
      </c>
      <c r="O815" s="12">
        <v>0</v>
      </c>
      <c r="P815" s="13">
        <v>2.5779999999999994</v>
      </c>
      <c r="Q815" s="13">
        <f>Product[[#This Row],[Profit]]-Product[[#This Row],[Discount]]</f>
        <v>2.5779999999999994</v>
      </c>
      <c r="R815" s="12" t="str" cm="1">
        <f t="array" ref="R815">_xlfn.IFS(Product[[#This Row],[New Sales]]&gt;=2000,"A",Product[[#This Row],[New Sales]]&gt;=1000,"B",Product[[#This Row],[New Sales]]&gt;=500,"C",Product[[#This Row],[New Sales]]&gt;=100,"D",Product[[#This Row],[New Sales]]&lt;100,"E")</f>
        <v>D</v>
      </c>
      <c r="S815" s="12"/>
    </row>
    <row r="816" spans="1:19">
      <c r="A816" s="12">
        <v>814</v>
      </c>
      <c r="B816" s="12" t="s">
        <v>547</v>
      </c>
      <c r="C816" s="12" t="s">
        <v>68</v>
      </c>
      <c r="D816" s="12" t="s">
        <v>944</v>
      </c>
      <c r="E816" s="12" t="s">
        <v>79</v>
      </c>
      <c r="F816" s="12" t="s">
        <v>80</v>
      </c>
      <c r="G816" s="12" t="s">
        <v>72</v>
      </c>
      <c r="H816" s="12" t="str">
        <f>VLOOKUP(Product[[#This Row],[Category]],Code!$C$2:$D$5,2,0)</f>
        <v>F-101</v>
      </c>
      <c r="I816" s="12" t="s">
        <v>91</v>
      </c>
      <c r="J816" s="12" t="s">
        <v>936</v>
      </c>
      <c r="K816" s="12">
        <v>18.28</v>
      </c>
      <c r="L816" s="12">
        <f>$K$1*Product[[#This Row],[Quantity]]</f>
        <v>300</v>
      </c>
      <c r="M816" s="12">
        <f>Product[[#This Row],[Sales]]/Product[[#This Row],[Quantity]]</f>
        <v>9.14</v>
      </c>
      <c r="N816" s="12">
        <v>2</v>
      </c>
      <c r="O816" s="12">
        <v>0</v>
      </c>
      <c r="P816" s="13">
        <v>6.2151999999999994</v>
      </c>
      <c r="Q816" s="13">
        <f>Product[[#This Row],[Profit]]-Product[[#This Row],[Discount]]</f>
        <v>6.2151999999999994</v>
      </c>
      <c r="R816" s="12" t="str" cm="1">
        <f t="array" ref="R816">_xlfn.IFS(Product[[#This Row],[New Sales]]&gt;=2000,"A",Product[[#This Row],[New Sales]]&gt;=1000,"B",Product[[#This Row],[New Sales]]&gt;=500,"C",Product[[#This Row],[New Sales]]&gt;=100,"D",Product[[#This Row],[New Sales]]&lt;100,"E")</f>
        <v>D</v>
      </c>
      <c r="S816" s="12"/>
    </row>
    <row r="817" spans="1:19">
      <c r="A817" s="12">
        <v>815</v>
      </c>
      <c r="B817" s="12" t="s">
        <v>547</v>
      </c>
      <c r="C817" s="12" t="s">
        <v>68</v>
      </c>
      <c r="D817" s="12" t="s">
        <v>944</v>
      </c>
      <c r="E817" s="12" t="s">
        <v>79</v>
      </c>
      <c r="F817" s="12" t="s">
        <v>80</v>
      </c>
      <c r="G817" s="12" t="s">
        <v>95</v>
      </c>
      <c r="H817" s="12" t="str">
        <f>VLOOKUP(Product[[#This Row],[Category]],Code!$C$2:$D$5,2,0)</f>
        <v>T-103</v>
      </c>
      <c r="I817" s="12" t="s">
        <v>137</v>
      </c>
      <c r="J817" s="12" t="s">
        <v>945</v>
      </c>
      <c r="K817" s="12">
        <v>1399.93</v>
      </c>
      <c r="L817" s="12">
        <f>$K$1*Product[[#This Row],[Quantity]]</f>
        <v>1050</v>
      </c>
      <c r="M817" s="12">
        <f>Product[[#This Row],[Sales]]/Product[[#This Row],[Quantity]]</f>
        <v>199.99</v>
      </c>
      <c r="N817" s="12">
        <v>7</v>
      </c>
      <c r="O817" s="12">
        <v>0</v>
      </c>
      <c r="P817" s="13">
        <v>601.96990000000005</v>
      </c>
      <c r="Q817" s="13">
        <f>Product[[#This Row],[Profit]]-Product[[#This Row],[Discount]]</f>
        <v>601.96990000000005</v>
      </c>
      <c r="R817" s="12" t="str" cm="1">
        <f t="array" ref="R817">_xlfn.IFS(Product[[#This Row],[New Sales]]&gt;=2000,"A",Product[[#This Row],[New Sales]]&gt;=1000,"B",Product[[#This Row],[New Sales]]&gt;=500,"C",Product[[#This Row],[New Sales]]&gt;=100,"D",Product[[#This Row],[New Sales]]&lt;100,"E")</f>
        <v>B</v>
      </c>
      <c r="S817" s="12"/>
    </row>
    <row r="818" spans="1:19">
      <c r="A818" s="12">
        <v>816</v>
      </c>
      <c r="B818" s="12" t="s">
        <v>149</v>
      </c>
      <c r="C818" s="12" t="s">
        <v>77</v>
      </c>
      <c r="D818" s="12" t="s">
        <v>946</v>
      </c>
      <c r="E818" s="12" t="s">
        <v>118</v>
      </c>
      <c r="F818" s="12" t="s">
        <v>114</v>
      </c>
      <c r="G818" s="12" t="s">
        <v>81</v>
      </c>
      <c r="H818" s="12" t="str">
        <f>VLOOKUP(Product[[#This Row],[Category]],Code!$C$2:$D$5,2,0)</f>
        <v>O-102</v>
      </c>
      <c r="I818" s="12" t="s">
        <v>106</v>
      </c>
      <c r="J818" s="12" t="s">
        <v>363</v>
      </c>
      <c r="K818" s="12">
        <v>51.84</v>
      </c>
      <c r="L818" s="12">
        <f>$K$1*Product[[#This Row],[Quantity]]</f>
        <v>1200</v>
      </c>
      <c r="M818" s="12">
        <f>Product[[#This Row],[Sales]]/Product[[#This Row],[Quantity]]</f>
        <v>6.48</v>
      </c>
      <c r="N818" s="12">
        <v>8</v>
      </c>
      <c r="O818" s="12">
        <v>0</v>
      </c>
      <c r="P818" s="13">
        <v>24.883200000000002</v>
      </c>
      <c r="Q818" s="13">
        <f>Product[[#This Row],[Profit]]-Product[[#This Row],[Discount]]</f>
        <v>24.883200000000002</v>
      </c>
      <c r="R818" s="12" t="str" cm="1">
        <f t="array" ref="R818">_xlfn.IFS(Product[[#This Row],[New Sales]]&gt;=2000,"A",Product[[#This Row],[New Sales]]&gt;=1000,"B",Product[[#This Row],[New Sales]]&gt;=500,"C",Product[[#This Row],[New Sales]]&gt;=100,"D",Product[[#This Row],[New Sales]]&lt;100,"E")</f>
        <v>B</v>
      </c>
      <c r="S818" s="12"/>
    </row>
    <row r="819" spans="1:19">
      <c r="A819" s="12">
        <v>817</v>
      </c>
      <c r="B819" s="12" t="s">
        <v>84</v>
      </c>
      <c r="C819" s="12" t="s">
        <v>68</v>
      </c>
      <c r="D819" s="12" t="s">
        <v>131</v>
      </c>
      <c r="E819" s="12" t="s">
        <v>132</v>
      </c>
      <c r="F819" s="12" t="s">
        <v>133</v>
      </c>
      <c r="G819" s="12" t="s">
        <v>81</v>
      </c>
      <c r="H819" s="12" t="str">
        <f>VLOOKUP(Product[[#This Row],[Category]],Code!$C$2:$D$5,2,0)</f>
        <v>O-102</v>
      </c>
      <c r="I819" s="12" t="s">
        <v>106</v>
      </c>
      <c r="J819" s="12" t="s">
        <v>947</v>
      </c>
      <c r="K819" s="12">
        <v>5.3440000000000003</v>
      </c>
      <c r="L819" s="12">
        <f>$K$1*Product[[#This Row],[Quantity]]</f>
        <v>150</v>
      </c>
      <c r="M819" s="12">
        <f>Product[[#This Row],[Sales]]/Product[[#This Row],[Quantity]]</f>
        <v>5.3440000000000003</v>
      </c>
      <c r="N819" s="12">
        <v>1</v>
      </c>
      <c r="O819" s="12">
        <v>0.2</v>
      </c>
      <c r="P819" s="13">
        <v>1.8703999999999998</v>
      </c>
      <c r="Q819" s="13">
        <f>Product[[#This Row],[Profit]]-Product[[#This Row],[Discount]]</f>
        <v>1.6703999999999999</v>
      </c>
      <c r="R819" s="12" t="str" cm="1">
        <f t="array" ref="R819">_xlfn.IFS(Product[[#This Row],[New Sales]]&gt;=2000,"A",Product[[#This Row],[New Sales]]&gt;=1000,"B",Product[[#This Row],[New Sales]]&gt;=500,"C",Product[[#This Row],[New Sales]]&gt;=100,"D",Product[[#This Row],[New Sales]]&lt;100,"E")</f>
        <v>D</v>
      </c>
      <c r="S819" s="12"/>
    </row>
    <row r="820" spans="1:19">
      <c r="A820" s="12">
        <v>818</v>
      </c>
      <c r="B820" s="12" t="s">
        <v>84</v>
      </c>
      <c r="C820" s="12" t="s">
        <v>68</v>
      </c>
      <c r="D820" s="12" t="s">
        <v>131</v>
      </c>
      <c r="E820" s="12" t="s">
        <v>132</v>
      </c>
      <c r="F820" s="12" t="s">
        <v>133</v>
      </c>
      <c r="G820" s="12" t="s">
        <v>81</v>
      </c>
      <c r="H820" s="12" t="str">
        <f>VLOOKUP(Product[[#This Row],[Category]],Code!$C$2:$D$5,2,0)</f>
        <v>O-102</v>
      </c>
      <c r="I820" s="12" t="s">
        <v>106</v>
      </c>
      <c r="J820" s="12" t="s">
        <v>234</v>
      </c>
      <c r="K820" s="12">
        <v>41.472000000000008</v>
      </c>
      <c r="L820" s="12">
        <f>$K$1*Product[[#This Row],[Quantity]]</f>
        <v>1200</v>
      </c>
      <c r="M820" s="12">
        <f>Product[[#This Row],[Sales]]/Product[[#This Row],[Quantity]]</f>
        <v>5.1840000000000011</v>
      </c>
      <c r="N820" s="12">
        <v>8</v>
      </c>
      <c r="O820" s="12">
        <v>0.2</v>
      </c>
      <c r="P820" s="13">
        <v>14.5152</v>
      </c>
      <c r="Q820" s="13">
        <f>Product[[#This Row],[Profit]]-Product[[#This Row],[Discount]]</f>
        <v>14.315200000000001</v>
      </c>
      <c r="R820" s="12" t="str" cm="1">
        <f t="array" ref="R820">_xlfn.IFS(Product[[#This Row],[New Sales]]&gt;=2000,"A",Product[[#This Row],[New Sales]]&gt;=1000,"B",Product[[#This Row],[New Sales]]&gt;=500,"C",Product[[#This Row],[New Sales]]&gt;=100,"D",Product[[#This Row],[New Sales]]&lt;100,"E")</f>
        <v>B</v>
      </c>
      <c r="S820" s="12"/>
    </row>
    <row r="821" spans="1:19">
      <c r="A821" s="12">
        <v>819</v>
      </c>
      <c r="B821" s="12" t="s">
        <v>84</v>
      </c>
      <c r="C821" s="12" t="s">
        <v>68</v>
      </c>
      <c r="D821" s="12" t="s">
        <v>131</v>
      </c>
      <c r="E821" s="12" t="s">
        <v>132</v>
      </c>
      <c r="F821" s="12" t="s">
        <v>133</v>
      </c>
      <c r="G821" s="12" t="s">
        <v>81</v>
      </c>
      <c r="H821" s="12" t="str">
        <f>VLOOKUP(Product[[#This Row],[Category]],Code!$C$2:$D$5,2,0)</f>
        <v>O-102</v>
      </c>
      <c r="I821" s="12" t="s">
        <v>98</v>
      </c>
      <c r="J821" s="12" t="s">
        <v>948</v>
      </c>
      <c r="K821" s="12">
        <v>3.168000000000001</v>
      </c>
      <c r="L821" s="12">
        <f>$K$1*Product[[#This Row],[Quantity]]</f>
        <v>450</v>
      </c>
      <c r="M821" s="12">
        <f>Product[[#This Row],[Sales]]/Product[[#This Row],[Quantity]]</f>
        <v>1.0560000000000003</v>
      </c>
      <c r="N821" s="12">
        <v>3</v>
      </c>
      <c r="O821" s="12">
        <v>0.7</v>
      </c>
      <c r="P821" s="13">
        <v>-2.4287999999999998</v>
      </c>
      <c r="Q821" s="13">
        <f>Product[[#This Row],[Profit]]-Product[[#This Row],[Discount]]</f>
        <v>-3.1288</v>
      </c>
      <c r="R821" s="12" t="str" cm="1">
        <f t="array" ref="R821">_xlfn.IFS(Product[[#This Row],[New Sales]]&gt;=2000,"A",Product[[#This Row],[New Sales]]&gt;=1000,"B",Product[[#This Row],[New Sales]]&gt;=500,"C",Product[[#This Row],[New Sales]]&gt;=100,"D",Product[[#This Row],[New Sales]]&lt;100,"E")</f>
        <v>D</v>
      </c>
      <c r="S821" s="12"/>
    </row>
    <row r="822" spans="1:19">
      <c r="A822" s="12">
        <v>820</v>
      </c>
      <c r="B822" s="12" t="s">
        <v>84</v>
      </c>
      <c r="C822" s="12" t="s">
        <v>68</v>
      </c>
      <c r="D822" s="12" t="s">
        <v>131</v>
      </c>
      <c r="E822" s="12" t="s">
        <v>132</v>
      </c>
      <c r="F822" s="12" t="s">
        <v>133</v>
      </c>
      <c r="G822" s="12" t="s">
        <v>72</v>
      </c>
      <c r="H822" s="12" t="str">
        <f>VLOOKUP(Product[[#This Row],[Category]],Code!$C$2:$D$5,2,0)</f>
        <v>F-101</v>
      </c>
      <c r="I822" s="12" t="s">
        <v>75</v>
      </c>
      <c r="J822" s="12" t="s">
        <v>949</v>
      </c>
      <c r="K822" s="12">
        <v>1228.4649999999999</v>
      </c>
      <c r="L822" s="12">
        <f>$K$1*Product[[#This Row],[Quantity]]</f>
        <v>750</v>
      </c>
      <c r="M822" s="12">
        <f>Product[[#This Row],[Sales]]/Product[[#This Row],[Quantity]]</f>
        <v>245.69299999999998</v>
      </c>
      <c r="N822" s="12">
        <v>5</v>
      </c>
      <c r="O822" s="12">
        <v>0.3</v>
      </c>
      <c r="P822" s="13">
        <v>0</v>
      </c>
      <c r="Q822" s="13">
        <f>Product[[#This Row],[Profit]]-Product[[#This Row],[Discount]]</f>
        <v>-0.3</v>
      </c>
      <c r="R822" s="12" t="str" cm="1">
        <f t="array" ref="R822">_xlfn.IFS(Product[[#This Row],[New Sales]]&gt;=2000,"A",Product[[#This Row],[New Sales]]&gt;=1000,"B",Product[[#This Row],[New Sales]]&gt;=500,"C",Product[[#This Row],[New Sales]]&gt;=100,"D",Product[[#This Row],[New Sales]]&lt;100,"E")</f>
        <v>C</v>
      </c>
      <c r="S822" s="12"/>
    </row>
    <row r="823" spans="1:19">
      <c r="A823" s="12">
        <v>821</v>
      </c>
      <c r="B823" s="12" t="s">
        <v>84</v>
      </c>
      <c r="C823" s="12" t="s">
        <v>68</v>
      </c>
      <c r="D823" s="12" t="s">
        <v>131</v>
      </c>
      <c r="E823" s="12" t="s">
        <v>132</v>
      </c>
      <c r="F823" s="12" t="s">
        <v>133</v>
      </c>
      <c r="G823" s="12" t="s">
        <v>81</v>
      </c>
      <c r="H823" s="12" t="str">
        <f>VLOOKUP(Product[[#This Row],[Category]],Code!$C$2:$D$5,2,0)</f>
        <v>O-102</v>
      </c>
      <c r="I823" s="12" t="s">
        <v>98</v>
      </c>
      <c r="J823" s="12" t="s">
        <v>950</v>
      </c>
      <c r="K823" s="12">
        <v>31.086000000000006</v>
      </c>
      <c r="L823" s="12">
        <f>$K$1*Product[[#This Row],[Quantity]]</f>
        <v>450</v>
      </c>
      <c r="M823" s="12">
        <f>Product[[#This Row],[Sales]]/Product[[#This Row],[Quantity]]</f>
        <v>10.362000000000002</v>
      </c>
      <c r="N823" s="12">
        <v>3</v>
      </c>
      <c r="O823" s="12">
        <v>0.7</v>
      </c>
      <c r="P823" s="13">
        <v>-22.796399999999991</v>
      </c>
      <c r="Q823" s="13">
        <f>Product[[#This Row],[Profit]]-Product[[#This Row],[Discount]]</f>
        <v>-23.496399999999991</v>
      </c>
      <c r="R823" s="12" t="str" cm="1">
        <f t="array" ref="R823">_xlfn.IFS(Product[[#This Row],[New Sales]]&gt;=2000,"A",Product[[#This Row],[New Sales]]&gt;=1000,"B",Product[[#This Row],[New Sales]]&gt;=500,"C",Product[[#This Row],[New Sales]]&gt;=100,"D",Product[[#This Row],[New Sales]]&lt;100,"E")</f>
        <v>D</v>
      </c>
      <c r="S823" s="12"/>
    </row>
    <row r="824" spans="1:19">
      <c r="A824" s="12">
        <v>822</v>
      </c>
      <c r="B824" s="12" t="s">
        <v>84</v>
      </c>
      <c r="C824" s="12" t="s">
        <v>68</v>
      </c>
      <c r="D824" s="12" t="s">
        <v>131</v>
      </c>
      <c r="E824" s="12" t="s">
        <v>132</v>
      </c>
      <c r="F824" s="12" t="s">
        <v>133</v>
      </c>
      <c r="G824" s="12" t="s">
        <v>81</v>
      </c>
      <c r="H824" s="12" t="str">
        <f>VLOOKUP(Product[[#This Row],[Category]],Code!$C$2:$D$5,2,0)</f>
        <v>O-102</v>
      </c>
      <c r="I824" s="12" t="s">
        <v>106</v>
      </c>
      <c r="J824" s="12" t="s">
        <v>951</v>
      </c>
      <c r="K824" s="12">
        <v>335.52</v>
      </c>
      <c r="L824" s="12">
        <f>$K$1*Product[[#This Row],[Quantity]]</f>
        <v>600</v>
      </c>
      <c r="M824" s="12">
        <f>Product[[#This Row],[Sales]]/Product[[#This Row],[Quantity]]</f>
        <v>83.88</v>
      </c>
      <c r="N824" s="12">
        <v>4</v>
      </c>
      <c r="O824" s="12">
        <v>0.2</v>
      </c>
      <c r="P824" s="13">
        <v>117.43199999999999</v>
      </c>
      <c r="Q824" s="13">
        <f>Product[[#This Row],[Profit]]-Product[[#This Row],[Discount]]</f>
        <v>117.23199999999999</v>
      </c>
      <c r="R824" s="12" t="str" cm="1">
        <f t="array" ref="R824">_xlfn.IFS(Product[[#This Row],[New Sales]]&gt;=2000,"A",Product[[#This Row],[New Sales]]&gt;=1000,"B",Product[[#This Row],[New Sales]]&gt;=500,"C",Product[[#This Row],[New Sales]]&gt;=100,"D",Product[[#This Row],[New Sales]]&lt;100,"E")</f>
        <v>C</v>
      </c>
      <c r="S824" s="12"/>
    </row>
    <row r="825" spans="1:19">
      <c r="A825" s="12">
        <v>823</v>
      </c>
      <c r="B825" s="12" t="s">
        <v>84</v>
      </c>
      <c r="C825" s="12" t="s">
        <v>68</v>
      </c>
      <c r="D825" s="12" t="s">
        <v>477</v>
      </c>
      <c r="E825" s="12" t="s">
        <v>370</v>
      </c>
      <c r="F825" s="12" t="s">
        <v>133</v>
      </c>
      <c r="G825" s="12" t="s">
        <v>95</v>
      </c>
      <c r="H825" s="12" t="str">
        <f>VLOOKUP(Product[[#This Row],[Category]],Code!$C$2:$D$5,2,0)</f>
        <v>T-103</v>
      </c>
      <c r="I825" s="12" t="s">
        <v>137</v>
      </c>
      <c r="J825" s="12" t="s">
        <v>952</v>
      </c>
      <c r="K825" s="12">
        <v>239.96999999999997</v>
      </c>
      <c r="L825" s="12">
        <f>$K$1*Product[[#This Row],[Quantity]]</f>
        <v>450</v>
      </c>
      <c r="M825" s="12">
        <f>Product[[#This Row],[Sales]]/Product[[#This Row],[Quantity]]</f>
        <v>79.989999999999995</v>
      </c>
      <c r="N825" s="12">
        <v>3</v>
      </c>
      <c r="O825" s="12">
        <v>0</v>
      </c>
      <c r="P825" s="13">
        <v>71.990999999999985</v>
      </c>
      <c r="Q825" s="13">
        <f>Product[[#This Row],[Profit]]-Product[[#This Row],[Discount]]</f>
        <v>71.990999999999985</v>
      </c>
      <c r="R825" s="12" t="str" cm="1">
        <f t="array" ref="R825">_xlfn.IFS(Product[[#This Row],[New Sales]]&gt;=2000,"A",Product[[#This Row],[New Sales]]&gt;=1000,"B",Product[[#This Row],[New Sales]]&gt;=500,"C",Product[[#This Row],[New Sales]]&gt;=100,"D",Product[[#This Row],[New Sales]]&lt;100,"E")</f>
        <v>D</v>
      </c>
      <c r="S825" s="12"/>
    </row>
    <row r="826" spans="1:19">
      <c r="A826" s="12">
        <v>824</v>
      </c>
      <c r="B826" s="12" t="s">
        <v>84</v>
      </c>
      <c r="C826" s="12" t="s">
        <v>68</v>
      </c>
      <c r="D826" s="12" t="s">
        <v>477</v>
      </c>
      <c r="E826" s="12" t="s">
        <v>370</v>
      </c>
      <c r="F826" s="12" t="s">
        <v>133</v>
      </c>
      <c r="G826" s="12" t="s">
        <v>81</v>
      </c>
      <c r="H826" s="12" t="str">
        <f>VLOOKUP(Product[[#This Row],[Category]],Code!$C$2:$D$5,2,0)</f>
        <v>O-102</v>
      </c>
      <c r="I826" s="12" t="s">
        <v>82</v>
      </c>
      <c r="J826" s="12" t="s">
        <v>891</v>
      </c>
      <c r="K826" s="12">
        <v>9.82</v>
      </c>
      <c r="L826" s="12">
        <f>$K$1*Product[[#This Row],[Quantity]]</f>
        <v>300</v>
      </c>
      <c r="M826" s="12">
        <f>Product[[#This Row],[Sales]]/Product[[#This Row],[Quantity]]</f>
        <v>4.91</v>
      </c>
      <c r="N826" s="12">
        <v>2</v>
      </c>
      <c r="O826" s="12">
        <v>0</v>
      </c>
      <c r="P826" s="13">
        <v>4.8117999999999999</v>
      </c>
      <c r="Q826" s="13">
        <f>Product[[#This Row],[Profit]]-Product[[#This Row],[Discount]]</f>
        <v>4.8117999999999999</v>
      </c>
      <c r="R826" s="12" t="str" cm="1">
        <f t="array" ref="R826">_xlfn.IFS(Product[[#This Row],[New Sales]]&gt;=2000,"A",Product[[#This Row],[New Sales]]&gt;=1000,"B",Product[[#This Row],[New Sales]]&gt;=500,"C",Product[[#This Row],[New Sales]]&gt;=100,"D",Product[[#This Row],[New Sales]]&lt;100,"E")</f>
        <v>D</v>
      </c>
      <c r="S826" s="12"/>
    </row>
    <row r="827" spans="1:19">
      <c r="A827" s="12">
        <v>825</v>
      </c>
      <c r="B827" s="12" t="s">
        <v>84</v>
      </c>
      <c r="C827" s="12" t="s">
        <v>68</v>
      </c>
      <c r="D827" s="12" t="s">
        <v>123</v>
      </c>
      <c r="E827" s="12" t="s">
        <v>79</v>
      </c>
      <c r="F827" s="12" t="s">
        <v>80</v>
      </c>
      <c r="G827" s="12" t="s">
        <v>95</v>
      </c>
      <c r="H827" s="12" t="str">
        <f>VLOOKUP(Product[[#This Row],[Category]],Code!$C$2:$D$5,2,0)</f>
        <v>T-103</v>
      </c>
      <c r="I827" s="12" t="s">
        <v>137</v>
      </c>
      <c r="J827" s="12" t="s">
        <v>953</v>
      </c>
      <c r="K827" s="12">
        <v>67.8</v>
      </c>
      <c r="L827" s="12">
        <f>$K$1*Product[[#This Row],[Quantity]]</f>
        <v>600</v>
      </c>
      <c r="M827" s="12">
        <f>Product[[#This Row],[Sales]]/Product[[#This Row],[Quantity]]</f>
        <v>16.95</v>
      </c>
      <c r="N827" s="12">
        <v>4</v>
      </c>
      <c r="O827" s="12">
        <v>0</v>
      </c>
      <c r="P827" s="13">
        <v>4.0679999999999978</v>
      </c>
      <c r="Q827" s="13">
        <f>Product[[#This Row],[Profit]]-Product[[#This Row],[Discount]]</f>
        <v>4.0679999999999978</v>
      </c>
      <c r="R827" s="12" t="str" cm="1">
        <f t="array" ref="R827">_xlfn.IFS(Product[[#This Row],[New Sales]]&gt;=2000,"A",Product[[#This Row],[New Sales]]&gt;=1000,"B",Product[[#This Row],[New Sales]]&gt;=500,"C",Product[[#This Row],[New Sales]]&gt;=100,"D",Product[[#This Row],[New Sales]]&lt;100,"E")</f>
        <v>C</v>
      </c>
      <c r="S827" s="12"/>
    </row>
    <row r="828" spans="1:19">
      <c r="A828" s="12">
        <v>826</v>
      </c>
      <c r="B828" s="12" t="s">
        <v>84</v>
      </c>
      <c r="C828" s="12" t="s">
        <v>68</v>
      </c>
      <c r="D828" s="12" t="s">
        <v>123</v>
      </c>
      <c r="E828" s="12" t="s">
        <v>79</v>
      </c>
      <c r="F828" s="12" t="s">
        <v>80</v>
      </c>
      <c r="G828" s="12" t="s">
        <v>95</v>
      </c>
      <c r="H828" s="12" t="str">
        <f>VLOOKUP(Product[[#This Row],[Category]],Code!$C$2:$D$5,2,0)</f>
        <v>T-103</v>
      </c>
      <c r="I828" s="12" t="s">
        <v>137</v>
      </c>
      <c r="J828" s="12" t="s">
        <v>394</v>
      </c>
      <c r="K828" s="12">
        <v>167.97</v>
      </c>
      <c r="L828" s="12">
        <f>$K$1*Product[[#This Row],[Quantity]]</f>
        <v>450</v>
      </c>
      <c r="M828" s="12">
        <f>Product[[#This Row],[Sales]]/Product[[#This Row],[Quantity]]</f>
        <v>55.99</v>
      </c>
      <c r="N828" s="12">
        <v>3</v>
      </c>
      <c r="O828" s="12">
        <v>0</v>
      </c>
      <c r="P828" s="13">
        <v>40.31280000000001</v>
      </c>
      <c r="Q828" s="13">
        <f>Product[[#This Row],[Profit]]-Product[[#This Row],[Discount]]</f>
        <v>40.31280000000001</v>
      </c>
      <c r="R828" s="12" t="str" cm="1">
        <f t="array" ref="R828">_xlfn.IFS(Product[[#This Row],[New Sales]]&gt;=2000,"A",Product[[#This Row],[New Sales]]&gt;=1000,"B",Product[[#This Row],[New Sales]]&gt;=500,"C",Product[[#This Row],[New Sales]]&gt;=100,"D",Product[[#This Row],[New Sales]]&lt;100,"E")</f>
        <v>D</v>
      </c>
      <c r="S828" s="12"/>
    </row>
    <row r="829" spans="1:19">
      <c r="A829" s="12">
        <v>827</v>
      </c>
      <c r="B829" s="12" t="s">
        <v>84</v>
      </c>
      <c r="C829" s="12" t="s">
        <v>68</v>
      </c>
      <c r="D829" s="12" t="s">
        <v>422</v>
      </c>
      <c r="E829" s="12" t="s">
        <v>164</v>
      </c>
      <c r="F829" s="12" t="s">
        <v>114</v>
      </c>
      <c r="G829" s="12" t="s">
        <v>81</v>
      </c>
      <c r="H829" s="12" t="str">
        <f>VLOOKUP(Product[[#This Row],[Category]],Code!$C$2:$D$5,2,0)</f>
        <v>O-102</v>
      </c>
      <c r="I829" s="12" t="s">
        <v>182</v>
      </c>
      <c r="J829" s="12" t="s">
        <v>954</v>
      </c>
      <c r="K829" s="12">
        <v>35</v>
      </c>
      <c r="L829" s="12">
        <f>$K$1*Product[[#This Row],[Quantity]]</f>
        <v>1050</v>
      </c>
      <c r="M829" s="12">
        <f>Product[[#This Row],[Sales]]/Product[[#This Row],[Quantity]]</f>
        <v>5</v>
      </c>
      <c r="N829" s="12">
        <v>7</v>
      </c>
      <c r="O829" s="12">
        <v>0</v>
      </c>
      <c r="P829" s="13">
        <v>16.8</v>
      </c>
      <c r="Q829" s="13">
        <f>Product[[#This Row],[Profit]]-Product[[#This Row],[Discount]]</f>
        <v>16.8</v>
      </c>
      <c r="R829" s="12" t="str" cm="1">
        <f t="array" ref="R829">_xlfn.IFS(Product[[#This Row],[New Sales]]&gt;=2000,"A",Product[[#This Row],[New Sales]]&gt;=1000,"B",Product[[#This Row],[New Sales]]&gt;=500,"C",Product[[#This Row],[New Sales]]&gt;=100,"D",Product[[#This Row],[New Sales]]&lt;100,"E")</f>
        <v>B</v>
      </c>
      <c r="S829" s="12"/>
    </row>
    <row r="830" spans="1:19">
      <c r="A830" s="12">
        <v>828</v>
      </c>
      <c r="B830" s="12" t="s">
        <v>84</v>
      </c>
      <c r="C830" s="12" t="s">
        <v>68</v>
      </c>
      <c r="D830" s="12" t="s">
        <v>422</v>
      </c>
      <c r="E830" s="12" t="s">
        <v>164</v>
      </c>
      <c r="F830" s="12" t="s">
        <v>114</v>
      </c>
      <c r="G830" s="12" t="s">
        <v>81</v>
      </c>
      <c r="H830" s="12" t="str">
        <f>VLOOKUP(Product[[#This Row],[Category]],Code!$C$2:$D$5,2,0)</f>
        <v>O-102</v>
      </c>
      <c r="I830" s="12" t="s">
        <v>297</v>
      </c>
      <c r="J830" s="12" t="s">
        <v>955</v>
      </c>
      <c r="K830" s="12">
        <v>37.24</v>
      </c>
      <c r="L830" s="12">
        <f>$K$1*Product[[#This Row],[Quantity]]</f>
        <v>600</v>
      </c>
      <c r="M830" s="12">
        <f>Product[[#This Row],[Sales]]/Product[[#This Row],[Quantity]]</f>
        <v>9.31</v>
      </c>
      <c r="N830" s="12">
        <v>4</v>
      </c>
      <c r="O830" s="12">
        <v>0</v>
      </c>
      <c r="P830" s="13">
        <v>10.799599999999998</v>
      </c>
      <c r="Q830" s="13">
        <f>Product[[#This Row],[Profit]]-Product[[#This Row],[Discount]]</f>
        <v>10.799599999999998</v>
      </c>
      <c r="R830" s="12" t="str" cm="1">
        <f t="array" ref="R830">_xlfn.IFS(Product[[#This Row],[New Sales]]&gt;=2000,"A",Product[[#This Row],[New Sales]]&gt;=1000,"B",Product[[#This Row],[New Sales]]&gt;=500,"C",Product[[#This Row],[New Sales]]&gt;=100,"D",Product[[#This Row],[New Sales]]&lt;100,"E")</f>
        <v>C</v>
      </c>
      <c r="S830" s="12"/>
    </row>
    <row r="831" spans="1:19">
      <c r="A831" s="12">
        <v>829</v>
      </c>
      <c r="B831" s="12" t="s">
        <v>84</v>
      </c>
      <c r="C831" s="12" t="s">
        <v>68</v>
      </c>
      <c r="D831" s="12" t="s">
        <v>422</v>
      </c>
      <c r="E831" s="12" t="s">
        <v>164</v>
      </c>
      <c r="F831" s="12" t="s">
        <v>114</v>
      </c>
      <c r="G831" s="12" t="s">
        <v>81</v>
      </c>
      <c r="H831" s="12" t="str">
        <f>VLOOKUP(Product[[#This Row],[Category]],Code!$C$2:$D$5,2,0)</f>
        <v>O-102</v>
      </c>
      <c r="I831" s="12" t="s">
        <v>142</v>
      </c>
      <c r="J831" s="12" t="s">
        <v>956</v>
      </c>
      <c r="K831" s="12">
        <v>15.28</v>
      </c>
      <c r="L831" s="12">
        <f>$K$1*Product[[#This Row],[Quantity]]</f>
        <v>300</v>
      </c>
      <c r="M831" s="12">
        <f>Product[[#This Row],[Sales]]/Product[[#This Row],[Quantity]]</f>
        <v>7.64</v>
      </c>
      <c r="N831" s="12">
        <v>2</v>
      </c>
      <c r="O831" s="12">
        <v>0</v>
      </c>
      <c r="P831" s="13">
        <v>7.4871999999999996</v>
      </c>
      <c r="Q831" s="13">
        <f>Product[[#This Row],[Profit]]-Product[[#This Row],[Discount]]</f>
        <v>7.4871999999999996</v>
      </c>
      <c r="R831" s="12" t="str" cm="1">
        <f t="array" ref="R831">_xlfn.IFS(Product[[#This Row],[New Sales]]&gt;=2000,"A",Product[[#This Row],[New Sales]]&gt;=1000,"B",Product[[#This Row],[New Sales]]&gt;=500,"C",Product[[#This Row],[New Sales]]&gt;=100,"D",Product[[#This Row],[New Sales]]&lt;100,"E")</f>
        <v>D</v>
      </c>
      <c r="S831" s="12"/>
    </row>
    <row r="832" spans="1:19">
      <c r="A832" s="12">
        <v>830</v>
      </c>
      <c r="B832" s="12" t="s">
        <v>67</v>
      </c>
      <c r="C832" s="12" t="s">
        <v>68</v>
      </c>
      <c r="D832" s="12" t="s">
        <v>957</v>
      </c>
      <c r="E832" s="12" t="s">
        <v>70</v>
      </c>
      <c r="F832" s="12" t="s">
        <v>71</v>
      </c>
      <c r="G832" s="12" t="s">
        <v>72</v>
      </c>
      <c r="H832" s="12" t="str">
        <f>VLOOKUP(Product[[#This Row],[Category]],Code!$C$2:$D$5,2,0)</f>
        <v>F-101</v>
      </c>
      <c r="I832" s="12" t="s">
        <v>75</v>
      </c>
      <c r="J832" s="12" t="s">
        <v>958</v>
      </c>
      <c r="K832" s="12">
        <v>301.95999999999998</v>
      </c>
      <c r="L832" s="12">
        <f>$K$1*Product[[#This Row],[Quantity]]</f>
        <v>300</v>
      </c>
      <c r="M832" s="12">
        <f>Product[[#This Row],[Sales]]/Product[[#This Row],[Quantity]]</f>
        <v>150.97999999999999</v>
      </c>
      <c r="N832" s="12">
        <v>2</v>
      </c>
      <c r="O832" s="12">
        <v>0</v>
      </c>
      <c r="P832" s="13">
        <v>90.587999999999965</v>
      </c>
      <c r="Q832" s="13">
        <f>Product[[#This Row],[Profit]]-Product[[#This Row],[Discount]]</f>
        <v>90.587999999999965</v>
      </c>
      <c r="R832" s="12" t="str" cm="1">
        <f t="array" ref="R832">_xlfn.IFS(Product[[#This Row],[New Sales]]&gt;=2000,"A",Product[[#This Row],[New Sales]]&gt;=1000,"B",Product[[#This Row],[New Sales]]&gt;=500,"C",Product[[#This Row],[New Sales]]&gt;=100,"D",Product[[#This Row],[New Sales]]&lt;100,"E")</f>
        <v>D</v>
      </c>
      <c r="S832" s="12"/>
    </row>
    <row r="833" spans="1:19">
      <c r="A833" s="12">
        <v>831</v>
      </c>
      <c r="B833" s="12" t="s">
        <v>67</v>
      </c>
      <c r="C833" s="12" t="s">
        <v>68</v>
      </c>
      <c r="D833" s="12" t="s">
        <v>957</v>
      </c>
      <c r="E833" s="12" t="s">
        <v>70</v>
      </c>
      <c r="F833" s="12" t="s">
        <v>71</v>
      </c>
      <c r="G833" s="12" t="s">
        <v>81</v>
      </c>
      <c r="H833" s="12" t="str">
        <f>VLOOKUP(Product[[#This Row],[Category]],Code!$C$2:$D$5,2,0)</f>
        <v>O-102</v>
      </c>
      <c r="I833" s="12" t="s">
        <v>100</v>
      </c>
      <c r="J833" s="12" t="s">
        <v>959</v>
      </c>
      <c r="K833" s="12">
        <v>180.66</v>
      </c>
      <c r="L833" s="12">
        <f>$K$1*Product[[#This Row],[Quantity]]</f>
        <v>450</v>
      </c>
      <c r="M833" s="12">
        <f>Product[[#This Row],[Sales]]/Product[[#This Row],[Quantity]]</f>
        <v>60.22</v>
      </c>
      <c r="N833" s="12">
        <v>3</v>
      </c>
      <c r="O833" s="12">
        <v>0</v>
      </c>
      <c r="P833" s="13">
        <v>50.584800000000008</v>
      </c>
      <c r="Q833" s="13">
        <f>Product[[#This Row],[Profit]]-Product[[#This Row],[Discount]]</f>
        <v>50.584800000000008</v>
      </c>
      <c r="R833" s="12" t="str" cm="1">
        <f t="array" ref="R833">_xlfn.IFS(Product[[#This Row],[New Sales]]&gt;=2000,"A",Product[[#This Row],[New Sales]]&gt;=1000,"B",Product[[#This Row],[New Sales]]&gt;=500,"C",Product[[#This Row],[New Sales]]&gt;=100,"D",Product[[#This Row],[New Sales]]&lt;100,"E")</f>
        <v>D</v>
      </c>
      <c r="S833" s="12"/>
    </row>
    <row r="834" spans="1:19">
      <c r="A834" s="12">
        <v>832</v>
      </c>
      <c r="B834" s="12" t="s">
        <v>67</v>
      </c>
      <c r="C834" s="12" t="s">
        <v>68</v>
      </c>
      <c r="D834" s="12" t="s">
        <v>957</v>
      </c>
      <c r="E834" s="12" t="s">
        <v>70</v>
      </c>
      <c r="F834" s="12" t="s">
        <v>71</v>
      </c>
      <c r="G834" s="12" t="s">
        <v>95</v>
      </c>
      <c r="H834" s="12" t="str">
        <f>VLOOKUP(Product[[#This Row],[Category]],Code!$C$2:$D$5,2,0)</f>
        <v>T-103</v>
      </c>
      <c r="I834" s="12" t="s">
        <v>96</v>
      </c>
      <c r="J834" s="12" t="s">
        <v>960</v>
      </c>
      <c r="K834" s="12">
        <v>191.98</v>
      </c>
      <c r="L834" s="12">
        <f>$K$1*Product[[#This Row],[Quantity]]</f>
        <v>300</v>
      </c>
      <c r="M834" s="12">
        <f>Product[[#This Row],[Sales]]/Product[[#This Row],[Quantity]]</f>
        <v>95.99</v>
      </c>
      <c r="N834" s="12">
        <v>2</v>
      </c>
      <c r="O834" s="12">
        <v>0</v>
      </c>
      <c r="P834" s="13">
        <v>51.834599999999995</v>
      </c>
      <c r="Q834" s="13">
        <f>Product[[#This Row],[Profit]]-Product[[#This Row],[Discount]]</f>
        <v>51.834599999999995</v>
      </c>
      <c r="R834" s="12" t="str" cm="1">
        <f t="array" ref="R834">_xlfn.IFS(Product[[#This Row],[New Sales]]&gt;=2000,"A",Product[[#This Row],[New Sales]]&gt;=1000,"B",Product[[#This Row],[New Sales]]&gt;=500,"C",Product[[#This Row],[New Sales]]&gt;=100,"D",Product[[#This Row],[New Sales]]&lt;100,"E")</f>
        <v>D</v>
      </c>
      <c r="S834" s="12"/>
    </row>
    <row r="835" spans="1:19">
      <c r="A835" s="12">
        <v>833</v>
      </c>
      <c r="B835" s="12" t="s">
        <v>67</v>
      </c>
      <c r="C835" s="12" t="s">
        <v>68</v>
      </c>
      <c r="D835" s="12" t="s">
        <v>957</v>
      </c>
      <c r="E835" s="12" t="s">
        <v>70</v>
      </c>
      <c r="F835" s="12" t="s">
        <v>71</v>
      </c>
      <c r="G835" s="12" t="s">
        <v>95</v>
      </c>
      <c r="H835" s="12" t="str">
        <f>VLOOKUP(Product[[#This Row],[Category]],Code!$C$2:$D$5,2,0)</f>
        <v>T-103</v>
      </c>
      <c r="I835" s="12" t="s">
        <v>96</v>
      </c>
      <c r="J835" s="12" t="s">
        <v>961</v>
      </c>
      <c r="K835" s="12">
        <v>65.989999999999995</v>
      </c>
      <c r="L835" s="12">
        <f>$K$1*Product[[#This Row],[Quantity]]</f>
        <v>150</v>
      </c>
      <c r="M835" s="12">
        <f>Product[[#This Row],[Sales]]/Product[[#This Row],[Quantity]]</f>
        <v>65.989999999999995</v>
      </c>
      <c r="N835" s="12">
        <v>1</v>
      </c>
      <c r="O835" s="12">
        <v>0</v>
      </c>
      <c r="P835" s="13">
        <v>17.157400000000003</v>
      </c>
      <c r="Q835" s="13">
        <f>Product[[#This Row],[Profit]]-Product[[#This Row],[Discount]]</f>
        <v>17.157400000000003</v>
      </c>
      <c r="R835" s="12" t="str" cm="1">
        <f t="array" ref="R835">_xlfn.IFS(Product[[#This Row],[New Sales]]&gt;=2000,"A",Product[[#This Row],[New Sales]]&gt;=1000,"B",Product[[#This Row],[New Sales]]&gt;=500,"C",Product[[#This Row],[New Sales]]&gt;=100,"D",Product[[#This Row],[New Sales]]&lt;100,"E")</f>
        <v>D</v>
      </c>
      <c r="S835" s="12"/>
    </row>
    <row r="836" spans="1:19">
      <c r="A836" s="12">
        <v>834</v>
      </c>
      <c r="B836" s="12" t="s">
        <v>84</v>
      </c>
      <c r="C836" s="12" t="s">
        <v>77</v>
      </c>
      <c r="D836" s="12" t="s">
        <v>409</v>
      </c>
      <c r="E836" s="12" t="s">
        <v>86</v>
      </c>
      <c r="F836" s="12" t="s">
        <v>71</v>
      </c>
      <c r="G836" s="12" t="s">
        <v>81</v>
      </c>
      <c r="H836" s="12" t="str">
        <f>VLOOKUP(Product[[#This Row],[Category]],Code!$C$2:$D$5,2,0)</f>
        <v>O-102</v>
      </c>
      <c r="I836" s="12" t="s">
        <v>93</v>
      </c>
      <c r="J836" s="12" t="s">
        <v>962</v>
      </c>
      <c r="K836" s="12">
        <v>35.216000000000001</v>
      </c>
      <c r="L836" s="12">
        <f>$K$1*Product[[#This Row],[Quantity]]</f>
        <v>300</v>
      </c>
      <c r="M836" s="12">
        <f>Product[[#This Row],[Sales]]/Product[[#This Row],[Quantity]]</f>
        <v>17.608000000000001</v>
      </c>
      <c r="N836" s="12">
        <v>2</v>
      </c>
      <c r="O836" s="12">
        <v>0.2</v>
      </c>
      <c r="P836" s="13">
        <v>2.6411999999999995</v>
      </c>
      <c r="Q836" s="13">
        <f>Product[[#This Row],[Profit]]-Product[[#This Row],[Discount]]</f>
        <v>2.4411999999999994</v>
      </c>
      <c r="R836" s="12" t="str" cm="1">
        <f t="array" ref="R836">_xlfn.IFS(Product[[#This Row],[New Sales]]&gt;=2000,"A",Product[[#This Row],[New Sales]]&gt;=1000,"B",Product[[#This Row],[New Sales]]&gt;=500,"C",Product[[#This Row],[New Sales]]&gt;=100,"D",Product[[#This Row],[New Sales]]&lt;100,"E")</f>
        <v>D</v>
      </c>
      <c r="S836" s="12"/>
    </row>
    <row r="837" spans="1:19">
      <c r="A837" s="12">
        <v>835</v>
      </c>
      <c r="B837" s="12" t="s">
        <v>84</v>
      </c>
      <c r="C837" s="12" t="s">
        <v>77</v>
      </c>
      <c r="D837" s="12" t="s">
        <v>409</v>
      </c>
      <c r="E837" s="12" t="s">
        <v>86</v>
      </c>
      <c r="F837" s="12" t="s">
        <v>71</v>
      </c>
      <c r="G837" s="12" t="s">
        <v>81</v>
      </c>
      <c r="H837" s="12" t="str">
        <f>VLOOKUP(Product[[#This Row],[Category]],Code!$C$2:$D$5,2,0)</f>
        <v>O-102</v>
      </c>
      <c r="I837" s="12" t="s">
        <v>100</v>
      </c>
      <c r="J837" s="12" t="s">
        <v>963</v>
      </c>
      <c r="K837" s="12">
        <v>23.696000000000002</v>
      </c>
      <c r="L837" s="12">
        <f>$K$1*Product[[#This Row],[Quantity]]</f>
        <v>300</v>
      </c>
      <c r="M837" s="12">
        <f>Product[[#This Row],[Sales]]/Product[[#This Row],[Quantity]]</f>
        <v>11.848000000000001</v>
      </c>
      <c r="N837" s="12">
        <v>2</v>
      </c>
      <c r="O837" s="12">
        <v>0.2</v>
      </c>
      <c r="P837" s="13">
        <v>6.5164</v>
      </c>
      <c r="Q837" s="13">
        <f>Product[[#This Row],[Profit]]-Product[[#This Row],[Discount]]</f>
        <v>6.3163999999999998</v>
      </c>
      <c r="R837" s="12" t="str" cm="1">
        <f t="array" ref="R837">_xlfn.IFS(Product[[#This Row],[New Sales]]&gt;=2000,"A",Product[[#This Row],[New Sales]]&gt;=1000,"B",Product[[#This Row],[New Sales]]&gt;=500,"C",Product[[#This Row],[New Sales]]&gt;=100,"D",Product[[#This Row],[New Sales]]&lt;100,"E")</f>
        <v>D</v>
      </c>
      <c r="S837" s="12"/>
    </row>
    <row r="838" spans="1:19">
      <c r="A838" s="12">
        <v>836</v>
      </c>
      <c r="B838" s="12" t="s">
        <v>84</v>
      </c>
      <c r="C838" s="12" t="s">
        <v>77</v>
      </c>
      <c r="D838" s="12" t="s">
        <v>409</v>
      </c>
      <c r="E838" s="12" t="s">
        <v>86</v>
      </c>
      <c r="F838" s="12" t="s">
        <v>71</v>
      </c>
      <c r="G838" s="12" t="s">
        <v>95</v>
      </c>
      <c r="H838" s="12" t="str">
        <f>VLOOKUP(Product[[#This Row],[Category]],Code!$C$2:$D$5,2,0)</f>
        <v>T-103</v>
      </c>
      <c r="I838" s="12" t="s">
        <v>332</v>
      </c>
      <c r="J838" s="12" t="s">
        <v>964</v>
      </c>
      <c r="K838" s="12">
        <v>265.47500000000002</v>
      </c>
      <c r="L838" s="12">
        <f>$K$1*Product[[#This Row],[Quantity]]</f>
        <v>150</v>
      </c>
      <c r="M838" s="12">
        <f>Product[[#This Row],[Sales]]/Product[[#This Row],[Quantity]]</f>
        <v>265.47500000000002</v>
      </c>
      <c r="N838" s="12">
        <v>1</v>
      </c>
      <c r="O838" s="12">
        <v>0.5</v>
      </c>
      <c r="P838" s="13">
        <v>-111.49950000000007</v>
      </c>
      <c r="Q838" s="13">
        <f>Product[[#This Row],[Profit]]-Product[[#This Row],[Discount]]</f>
        <v>-111.99950000000007</v>
      </c>
      <c r="R838" s="12" t="str" cm="1">
        <f t="array" ref="R838">_xlfn.IFS(Product[[#This Row],[New Sales]]&gt;=2000,"A",Product[[#This Row],[New Sales]]&gt;=1000,"B",Product[[#This Row],[New Sales]]&gt;=500,"C",Product[[#This Row],[New Sales]]&gt;=100,"D",Product[[#This Row],[New Sales]]&lt;100,"E")</f>
        <v>D</v>
      </c>
      <c r="S838" s="12"/>
    </row>
    <row r="839" spans="1:19">
      <c r="A839" s="12">
        <v>837</v>
      </c>
      <c r="B839" s="12" t="s">
        <v>67</v>
      </c>
      <c r="C839" s="12" t="s">
        <v>68</v>
      </c>
      <c r="D839" s="12" t="s">
        <v>841</v>
      </c>
      <c r="E839" s="12" t="s">
        <v>113</v>
      </c>
      <c r="F839" s="12" t="s">
        <v>114</v>
      </c>
      <c r="G839" s="12" t="s">
        <v>81</v>
      </c>
      <c r="H839" s="12" t="str">
        <f>VLOOKUP(Product[[#This Row],[Category]],Code!$C$2:$D$5,2,0)</f>
        <v>O-102</v>
      </c>
      <c r="I839" s="12" t="s">
        <v>98</v>
      </c>
      <c r="J839" s="12" t="s">
        <v>965</v>
      </c>
      <c r="K839" s="12">
        <v>51.183999999999983</v>
      </c>
      <c r="L839" s="12">
        <f>$K$1*Product[[#This Row],[Quantity]]</f>
        <v>600</v>
      </c>
      <c r="M839" s="12">
        <f>Product[[#This Row],[Sales]]/Product[[#This Row],[Quantity]]</f>
        <v>12.795999999999996</v>
      </c>
      <c r="N839" s="12">
        <v>4</v>
      </c>
      <c r="O839" s="12">
        <v>0.8</v>
      </c>
      <c r="P839" s="13">
        <v>-79.335199999999986</v>
      </c>
      <c r="Q839" s="13">
        <f>Product[[#This Row],[Profit]]-Product[[#This Row],[Discount]]</f>
        <v>-80.135199999999983</v>
      </c>
      <c r="R839" s="12" t="str" cm="1">
        <f t="array" ref="R839">_xlfn.IFS(Product[[#This Row],[New Sales]]&gt;=2000,"A",Product[[#This Row],[New Sales]]&gt;=1000,"B",Product[[#This Row],[New Sales]]&gt;=500,"C",Product[[#This Row],[New Sales]]&gt;=100,"D",Product[[#This Row],[New Sales]]&lt;100,"E")</f>
        <v>C</v>
      </c>
      <c r="S839" s="12"/>
    </row>
    <row r="840" spans="1:19">
      <c r="A840" s="12">
        <v>838</v>
      </c>
      <c r="B840" s="12" t="s">
        <v>84</v>
      </c>
      <c r="C840" s="12" t="s">
        <v>111</v>
      </c>
      <c r="D840" s="12" t="s">
        <v>226</v>
      </c>
      <c r="E840" s="12" t="s">
        <v>209</v>
      </c>
      <c r="F840" s="12" t="s">
        <v>71</v>
      </c>
      <c r="G840" s="12" t="s">
        <v>81</v>
      </c>
      <c r="H840" s="12" t="str">
        <f>VLOOKUP(Product[[#This Row],[Category]],Code!$C$2:$D$5,2,0)</f>
        <v>O-102</v>
      </c>
      <c r="I840" s="12" t="s">
        <v>106</v>
      </c>
      <c r="J840" s="12" t="s">
        <v>966</v>
      </c>
      <c r="K840" s="12">
        <v>9.6640000000000015</v>
      </c>
      <c r="L840" s="12">
        <f>$K$1*Product[[#This Row],[Quantity]]</f>
        <v>300</v>
      </c>
      <c r="M840" s="12">
        <f>Product[[#This Row],[Sales]]/Product[[#This Row],[Quantity]]</f>
        <v>4.8320000000000007</v>
      </c>
      <c r="N840" s="12">
        <v>2</v>
      </c>
      <c r="O840" s="12">
        <v>0.2</v>
      </c>
      <c r="P840" s="13">
        <v>3.2615999999999996</v>
      </c>
      <c r="Q840" s="13">
        <f>Product[[#This Row],[Profit]]-Product[[#This Row],[Discount]]</f>
        <v>3.0615999999999994</v>
      </c>
      <c r="R840" s="12" t="str" cm="1">
        <f t="array" ref="R840">_xlfn.IFS(Product[[#This Row],[New Sales]]&gt;=2000,"A",Product[[#This Row],[New Sales]]&gt;=1000,"B",Product[[#This Row],[New Sales]]&gt;=500,"C",Product[[#This Row],[New Sales]]&gt;=100,"D",Product[[#This Row],[New Sales]]&lt;100,"E")</f>
        <v>D</v>
      </c>
      <c r="S840" s="12"/>
    </row>
    <row r="841" spans="1:19">
      <c r="A841" s="12">
        <v>839</v>
      </c>
      <c r="B841" s="12" t="s">
        <v>84</v>
      </c>
      <c r="C841" s="12" t="s">
        <v>77</v>
      </c>
      <c r="D841" s="12" t="s">
        <v>112</v>
      </c>
      <c r="E841" s="12" t="s">
        <v>113</v>
      </c>
      <c r="F841" s="12" t="s">
        <v>114</v>
      </c>
      <c r="G841" s="12" t="s">
        <v>95</v>
      </c>
      <c r="H841" s="12" t="str">
        <f>VLOOKUP(Product[[#This Row],[Category]],Code!$C$2:$D$5,2,0)</f>
        <v>T-103</v>
      </c>
      <c r="I841" s="12" t="s">
        <v>96</v>
      </c>
      <c r="J841" s="12" t="s">
        <v>647</v>
      </c>
      <c r="K841" s="12">
        <v>21.071999999999999</v>
      </c>
      <c r="L841" s="12">
        <f>$K$1*Product[[#This Row],[Quantity]]</f>
        <v>450</v>
      </c>
      <c r="M841" s="12">
        <f>Product[[#This Row],[Sales]]/Product[[#This Row],[Quantity]]</f>
        <v>7.024</v>
      </c>
      <c r="N841" s="12">
        <v>3</v>
      </c>
      <c r="O841" s="12">
        <v>0.2</v>
      </c>
      <c r="P841" s="13">
        <v>1.5804</v>
      </c>
      <c r="Q841" s="13">
        <f>Product[[#This Row],[Profit]]-Product[[#This Row],[Discount]]</f>
        <v>1.3804000000000001</v>
      </c>
      <c r="R841" s="12" t="str" cm="1">
        <f t="array" ref="R841">_xlfn.IFS(Product[[#This Row],[New Sales]]&gt;=2000,"A",Product[[#This Row],[New Sales]]&gt;=1000,"B",Product[[#This Row],[New Sales]]&gt;=500,"C",Product[[#This Row],[New Sales]]&gt;=100,"D",Product[[#This Row],[New Sales]]&lt;100,"E")</f>
        <v>D</v>
      </c>
      <c r="S841" s="12"/>
    </row>
    <row r="842" spans="1:19">
      <c r="A842" s="12">
        <v>840</v>
      </c>
      <c r="B842" s="12" t="s">
        <v>84</v>
      </c>
      <c r="C842" s="12" t="s">
        <v>77</v>
      </c>
      <c r="D842" s="12" t="s">
        <v>180</v>
      </c>
      <c r="E842" s="12" t="s">
        <v>181</v>
      </c>
      <c r="F842" s="12" t="s">
        <v>133</v>
      </c>
      <c r="G842" s="12" t="s">
        <v>81</v>
      </c>
      <c r="H842" s="12" t="str">
        <f>VLOOKUP(Product[[#This Row],[Category]],Code!$C$2:$D$5,2,0)</f>
        <v>O-102</v>
      </c>
      <c r="I842" s="12" t="s">
        <v>93</v>
      </c>
      <c r="J842" s="12" t="s">
        <v>914</v>
      </c>
      <c r="K842" s="12">
        <v>60.449999999999996</v>
      </c>
      <c r="L842" s="12">
        <f>$K$1*Product[[#This Row],[Quantity]]</f>
        <v>450</v>
      </c>
      <c r="M842" s="12">
        <f>Product[[#This Row],[Sales]]/Product[[#This Row],[Quantity]]</f>
        <v>20.149999999999999</v>
      </c>
      <c r="N842" s="12">
        <v>3</v>
      </c>
      <c r="O842" s="12">
        <v>0</v>
      </c>
      <c r="P842" s="13">
        <v>16.3215</v>
      </c>
      <c r="Q842" s="13">
        <f>Product[[#This Row],[Profit]]-Product[[#This Row],[Discount]]</f>
        <v>16.3215</v>
      </c>
      <c r="R842" s="12" t="str" cm="1">
        <f t="array" ref="R842">_xlfn.IFS(Product[[#This Row],[New Sales]]&gt;=2000,"A",Product[[#This Row],[New Sales]]&gt;=1000,"B",Product[[#This Row],[New Sales]]&gt;=500,"C",Product[[#This Row],[New Sales]]&gt;=100,"D",Product[[#This Row],[New Sales]]&lt;100,"E")</f>
        <v>D</v>
      </c>
      <c r="S842" s="12"/>
    </row>
    <row r="843" spans="1:19">
      <c r="A843" s="12">
        <v>841</v>
      </c>
      <c r="B843" s="12" t="s">
        <v>84</v>
      </c>
      <c r="C843" s="12" t="s">
        <v>77</v>
      </c>
      <c r="D843" s="12" t="s">
        <v>180</v>
      </c>
      <c r="E843" s="12" t="s">
        <v>181</v>
      </c>
      <c r="F843" s="12" t="s">
        <v>133</v>
      </c>
      <c r="G843" s="12" t="s">
        <v>81</v>
      </c>
      <c r="H843" s="12" t="str">
        <f>VLOOKUP(Product[[#This Row],[Category]],Code!$C$2:$D$5,2,0)</f>
        <v>O-102</v>
      </c>
      <c r="I843" s="12" t="s">
        <v>93</v>
      </c>
      <c r="J843" s="12" t="s">
        <v>967</v>
      </c>
      <c r="K843" s="12">
        <v>11.52</v>
      </c>
      <c r="L843" s="12">
        <f>$K$1*Product[[#This Row],[Quantity]]</f>
        <v>600</v>
      </c>
      <c r="M843" s="12">
        <f>Product[[#This Row],[Sales]]/Product[[#This Row],[Quantity]]</f>
        <v>2.88</v>
      </c>
      <c r="N843" s="12">
        <v>4</v>
      </c>
      <c r="O843" s="12">
        <v>0</v>
      </c>
      <c r="P843" s="13">
        <v>3.3407999999999998</v>
      </c>
      <c r="Q843" s="13">
        <f>Product[[#This Row],[Profit]]-Product[[#This Row],[Discount]]</f>
        <v>3.3407999999999998</v>
      </c>
      <c r="R843" s="12" t="str" cm="1">
        <f t="array" ref="R843">_xlfn.IFS(Product[[#This Row],[New Sales]]&gt;=2000,"A",Product[[#This Row],[New Sales]]&gt;=1000,"B",Product[[#This Row],[New Sales]]&gt;=500,"C",Product[[#This Row],[New Sales]]&gt;=100,"D",Product[[#This Row],[New Sales]]&lt;100,"E")</f>
        <v>C</v>
      </c>
      <c r="S843" s="12"/>
    </row>
    <row r="844" spans="1:19">
      <c r="A844" s="12">
        <v>842</v>
      </c>
      <c r="B844" s="12" t="s">
        <v>84</v>
      </c>
      <c r="C844" s="12" t="s">
        <v>77</v>
      </c>
      <c r="D844" s="12" t="s">
        <v>180</v>
      </c>
      <c r="E844" s="12" t="s">
        <v>181</v>
      </c>
      <c r="F844" s="12" t="s">
        <v>133</v>
      </c>
      <c r="G844" s="12" t="s">
        <v>72</v>
      </c>
      <c r="H844" s="12" t="str">
        <f>VLOOKUP(Product[[#This Row],[Category]],Code!$C$2:$D$5,2,0)</f>
        <v>F-101</v>
      </c>
      <c r="I844" s="12" t="s">
        <v>73</v>
      </c>
      <c r="J844" s="12" t="s">
        <v>968</v>
      </c>
      <c r="K844" s="12">
        <v>186.048</v>
      </c>
      <c r="L844" s="12">
        <f>$K$1*Product[[#This Row],[Quantity]]</f>
        <v>600</v>
      </c>
      <c r="M844" s="12">
        <f>Product[[#This Row],[Sales]]/Product[[#This Row],[Quantity]]</f>
        <v>46.512</v>
      </c>
      <c r="N844" s="12">
        <v>4</v>
      </c>
      <c r="O844" s="12">
        <v>0.2</v>
      </c>
      <c r="P844" s="13">
        <v>9.3024000000000058</v>
      </c>
      <c r="Q844" s="13">
        <f>Product[[#This Row],[Profit]]-Product[[#This Row],[Discount]]</f>
        <v>9.1024000000000065</v>
      </c>
      <c r="R844" s="12" t="str" cm="1">
        <f t="array" ref="R844">_xlfn.IFS(Product[[#This Row],[New Sales]]&gt;=2000,"A",Product[[#This Row],[New Sales]]&gt;=1000,"B",Product[[#This Row],[New Sales]]&gt;=500,"C",Product[[#This Row],[New Sales]]&gt;=100,"D",Product[[#This Row],[New Sales]]&lt;100,"E")</f>
        <v>C</v>
      </c>
      <c r="S844" s="12"/>
    </row>
    <row r="845" spans="1:19">
      <c r="A845" s="12">
        <v>843</v>
      </c>
      <c r="B845" s="12" t="s">
        <v>149</v>
      </c>
      <c r="C845" s="12" t="s">
        <v>77</v>
      </c>
      <c r="D845" s="12" t="s">
        <v>78</v>
      </c>
      <c r="E845" s="12" t="s">
        <v>79</v>
      </c>
      <c r="F845" s="12" t="s">
        <v>80</v>
      </c>
      <c r="G845" s="12" t="s">
        <v>81</v>
      </c>
      <c r="H845" s="12" t="str">
        <f>VLOOKUP(Product[[#This Row],[Category]],Code!$C$2:$D$5,2,0)</f>
        <v>O-102</v>
      </c>
      <c r="I845" s="12" t="s">
        <v>98</v>
      </c>
      <c r="J845" s="12" t="s">
        <v>969</v>
      </c>
      <c r="K845" s="12">
        <v>37.44</v>
      </c>
      <c r="L845" s="12">
        <f>$K$1*Product[[#This Row],[Quantity]]</f>
        <v>600</v>
      </c>
      <c r="M845" s="12">
        <f>Product[[#This Row],[Sales]]/Product[[#This Row],[Quantity]]</f>
        <v>9.36</v>
      </c>
      <c r="N845" s="12">
        <v>4</v>
      </c>
      <c r="O845" s="12">
        <v>0.2</v>
      </c>
      <c r="P845" s="13">
        <v>11.699999999999996</v>
      </c>
      <c r="Q845" s="13">
        <f>Product[[#This Row],[Profit]]-Product[[#This Row],[Discount]]</f>
        <v>11.499999999999996</v>
      </c>
      <c r="R845" s="12" t="str" cm="1">
        <f t="array" ref="R845">_xlfn.IFS(Product[[#This Row],[New Sales]]&gt;=2000,"A",Product[[#This Row],[New Sales]]&gt;=1000,"B",Product[[#This Row],[New Sales]]&gt;=500,"C",Product[[#This Row],[New Sales]]&gt;=100,"D",Product[[#This Row],[New Sales]]&lt;100,"E")</f>
        <v>C</v>
      </c>
      <c r="S845" s="12"/>
    </row>
    <row r="846" spans="1:19">
      <c r="A846" s="12">
        <v>844</v>
      </c>
      <c r="B846" s="12" t="s">
        <v>149</v>
      </c>
      <c r="C846" s="12" t="s">
        <v>77</v>
      </c>
      <c r="D846" s="12" t="s">
        <v>78</v>
      </c>
      <c r="E846" s="12" t="s">
        <v>79</v>
      </c>
      <c r="F846" s="12" t="s">
        <v>80</v>
      </c>
      <c r="G846" s="12" t="s">
        <v>81</v>
      </c>
      <c r="H846" s="12" t="str">
        <f>VLOOKUP(Product[[#This Row],[Category]],Code!$C$2:$D$5,2,0)</f>
        <v>O-102</v>
      </c>
      <c r="I846" s="12" t="s">
        <v>98</v>
      </c>
      <c r="J846" s="12" t="s">
        <v>970</v>
      </c>
      <c r="K846" s="12">
        <v>26.975999999999999</v>
      </c>
      <c r="L846" s="12">
        <f>$K$1*Product[[#This Row],[Quantity]]</f>
        <v>600</v>
      </c>
      <c r="M846" s="12">
        <f>Product[[#This Row],[Sales]]/Product[[#This Row],[Quantity]]</f>
        <v>6.7439999999999998</v>
      </c>
      <c r="N846" s="12">
        <v>4</v>
      </c>
      <c r="O846" s="12">
        <v>0.2</v>
      </c>
      <c r="P846" s="13">
        <v>8.767199999999999</v>
      </c>
      <c r="Q846" s="13">
        <f>Product[[#This Row],[Profit]]-Product[[#This Row],[Discount]]</f>
        <v>8.5671999999999997</v>
      </c>
      <c r="R846" s="12" t="str" cm="1">
        <f t="array" ref="R846">_xlfn.IFS(Product[[#This Row],[New Sales]]&gt;=2000,"A",Product[[#This Row],[New Sales]]&gt;=1000,"B",Product[[#This Row],[New Sales]]&gt;=500,"C",Product[[#This Row],[New Sales]]&gt;=100,"D",Product[[#This Row],[New Sales]]&lt;100,"E")</f>
        <v>C</v>
      </c>
      <c r="S846" s="12"/>
    </row>
    <row r="847" spans="1:19">
      <c r="A847" s="12">
        <v>845</v>
      </c>
      <c r="B847" s="12" t="s">
        <v>149</v>
      </c>
      <c r="C847" s="12" t="s">
        <v>77</v>
      </c>
      <c r="D847" s="12" t="s">
        <v>78</v>
      </c>
      <c r="E847" s="12" t="s">
        <v>79</v>
      </c>
      <c r="F847" s="12" t="s">
        <v>80</v>
      </c>
      <c r="G847" s="12" t="s">
        <v>81</v>
      </c>
      <c r="H847" s="12" t="str">
        <f>VLOOKUP(Product[[#This Row],[Category]],Code!$C$2:$D$5,2,0)</f>
        <v>O-102</v>
      </c>
      <c r="I847" s="12" t="s">
        <v>297</v>
      </c>
      <c r="J847" s="12" t="s">
        <v>971</v>
      </c>
      <c r="K847" s="12">
        <v>11.36</v>
      </c>
      <c r="L847" s="12">
        <f>$K$1*Product[[#This Row],[Quantity]]</f>
        <v>300</v>
      </c>
      <c r="M847" s="12">
        <f>Product[[#This Row],[Sales]]/Product[[#This Row],[Quantity]]</f>
        <v>5.68</v>
      </c>
      <c r="N847" s="12">
        <v>2</v>
      </c>
      <c r="O847" s="12">
        <v>0</v>
      </c>
      <c r="P847" s="13">
        <v>3.2943999999999996</v>
      </c>
      <c r="Q847" s="13">
        <f>Product[[#This Row],[Profit]]-Product[[#This Row],[Discount]]</f>
        <v>3.2943999999999996</v>
      </c>
      <c r="R847" s="12" t="str" cm="1">
        <f t="array" ref="R847">_xlfn.IFS(Product[[#This Row],[New Sales]]&gt;=2000,"A",Product[[#This Row],[New Sales]]&gt;=1000,"B",Product[[#This Row],[New Sales]]&gt;=500,"C",Product[[#This Row],[New Sales]]&gt;=100,"D",Product[[#This Row],[New Sales]]&lt;100,"E")</f>
        <v>D</v>
      </c>
      <c r="S847" s="12"/>
    </row>
    <row r="848" spans="1:19">
      <c r="A848" s="12">
        <v>846</v>
      </c>
      <c r="B848" s="12" t="s">
        <v>149</v>
      </c>
      <c r="C848" s="12" t="s">
        <v>77</v>
      </c>
      <c r="D848" s="12" t="s">
        <v>78</v>
      </c>
      <c r="E848" s="12" t="s">
        <v>79</v>
      </c>
      <c r="F848" s="12" t="s">
        <v>80</v>
      </c>
      <c r="G848" s="12" t="s">
        <v>81</v>
      </c>
      <c r="H848" s="12" t="str">
        <f>VLOOKUP(Product[[#This Row],[Category]],Code!$C$2:$D$5,2,0)</f>
        <v>O-102</v>
      </c>
      <c r="I848" s="12" t="s">
        <v>82</v>
      </c>
      <c r="J848" s="12" t="s">
        <v>972</v>
      </c>
      <c r="K848" s="12">
        <v>14.62</v>
      </c>
      <c r="L848" s="12">
        <f>$K$1*Product[[#This Row],[Quantity]]</f>
        <v>300</v>
      </c>
      <c r="M848" s="12">
        <f>Product[[#This Row],[Sales]]/Product[[#This Row],[Quantity]]</f>
        <v>7.31</v>
      </c>
      <c r="N848" s="12">
        <v>2</v>
      </c>
      <c r="O848" s="12">
        <v>0</v>
      </c>
      <c r="P848" s="13">
        <v>6.8713999999999995</v>
      </c>
      <c r="Q848" s="13">
        <f>Product[[#This Row],[Profit]]-Product[[#This Row],[Discount]]</f>
        <v>6.8713999999999995</v>
      </c>
      <c r="R848" s="12" t="str" cm="1">
        <f t="array" ref="R848">_xlfn.IFS(Product[[#This Row],[New Sales]]&gt;=2000,"A",Product[[#This Row],[New Sales]]&gt;=1000,"B",Product[[#This Row],[New Sales]]&gt;=500,"C",Product[[#This Row],[New Sales]]&gt;=100,"D",Product[[#This Row],[New Sales]]&lt;100,"E")</f>
        <v>D</v>
      </c>
      <c r="S848" s="12"/>
    </row>
    <row r="849" spans="1:19">
      <c r="A849" s="12">
        <v>847</v>
      </c>
      <c r="B849" s="12" t="s">
        <v>84</v>
      </c>
      <c r="C849" s="12" t="s">
        <v>68</v>
      </c>
      <c r="D849" s="12" t="s">
        <v>611</v>
      </c>
      <c r="E849" s="12" t="s">
        <v>70</v>
      </c>
      <c r="F849" s="12" t="s">
        <v>71</v>
      </c>
      <c r="G849" s="12" t="s">
        <v>95</v>
      </c>
      <c r="H849" s="12" t="str">
        <f>VLOOKUP(Product[[#This Row],[Category]],Code!$C$2:$D$5,2,0)</f>
        <v>T-103</v>
      </c>
      <c r="I849" s="12" t="s">
        <v>96</v>
      </c>
      <c r="J849" s="12" t="s">
        <v>362</v>
      </c>
      <c r="K849" s="12">
        <v>83.72</v>
      </c>
      <c r="L849" s="12">
        <f>$K$1*Product[[#This Row],[Quantity]]</f>
        <v>1050</v>
      </c>
      <c r="M849" s="12">
        <f>Product[[#This Row],[Sales]]/Product[[#This Row],[Quantity]]</f>
        <v>11.959999999999999</v>
      </c>
      <c r="N849" s="12">
        <v>7</v>
      </c>
      <c r="O849" s="12">
        <v>0</v>
      </c>
      <c r="P849" s="13">
        <v>23.441600000000005</v>
      </c>
      <c r="Q849" s="13">
        <f>Product[[#This Row],[Profit]]-Product[[#This Row],[Discount]]</f>
        <v>23.441600000000005</v>
      </c>
      <c r="R849" s="12" t="str" cm="1">
        <f t="array" ref="R849">_xlfn.IFS(Product[[#This Row],[New Sales]]&gt;=2000,"A",Product[[#This Row],[New Sales]]&gt;=1000,"B",Product[[#This Row],[New Sales]]&gt;=500,"C",Product[[#This Row],[New Sales]]&gt;=100,"D",Product[[#This Row],[New Sales]]&lt;100,"E")</f>
        <v>B</v>
      </c>
      <c r="S849" s="12"/>
    </row>
    <row r="850" spans="1:19">
      <c r="A850" s="12">
        <v>848</v>
      </c>
      <c r="B850" s="12" t="s">
        <v>84</v>
      </c>
      <c r="C850" s="12" t="s">
        <v>68</v>
      </c>
      <c r="D850" s="12" t="s">
        <v>611</v>
      </c>
      <c r="E850" s="12" t="s">
        <v>70</v>
      </c>
      <c r="F850" s="12" t="s">
        <v>71</v>
      </c>
      <c r="G850" s="12" t="s">
        <v>72</v>
      </c>
      <c r="H850" s="12" t="str">
        <f>VLOOKUP(Product[[#This Row],[Category]],Code!$C$2:$D$5,2,0)</f>
        <v>F-101</v>
      </c>
      <c r="I850" s="12" t="s">
        <v>75</v>
      </c>
      <c r="J850" s="12" t="s">
        <v>473</v>
      </c>
      <c r="K850" s="12">
        <v>287.94</v>
      </c>
      <c r="L850" s="12">
        <f>$K$1*Product[[#This Row],[Quantity]]</f>
        <v>450</v>
      </c>
      <c r="M850" s="12">
        <f>Product[[#This Row],[Sales]]/Product[[#This Row],[Quantity]]</f>
        <v>95.98</v>
      </c>
      <c r="N850" s="12">
        <v>3</v>
      </c>
      <c r="O850" s="12">
        <v>0</v>
      </c>
      <c r="P850" s="13">
        <v>77.743800000000022</v>
      </c>
      <c r="Q850" s="13">
        <f>Product[[#This Row],[Profit]]-Product[[#This Row],[Discount]]</f>
        <v>77.743800000000022</v>
      </c>
      <c r="R850" s="12" t="str" cm="1">
        <f t="array" ref="R850">_xlfn.IFS(Product[[#This Row],[New Sales]]&gt;=2000,"A",Product[[#This Row],[New Sales]]&gt;=1000,"B",Product[[#This Row],[New Sales]]&gt;=500,"C",Product[[#This Row],[New Sales]]&gt;=100,"D",Product[[#This Row],[New Sales]]&lt;100,"E")</f>
        <v>D</v>
      </c>
      <c r="S850" s="12"/>
    </row>
    <row r="851" spans="1:19">
      <c r="A851" s="12">
        <v>849</v>
      </c>
      <c r="B851" s="12" t="s">
        <v>84</v>
      </c>
      <c r="C851" s="12" t="s">
        <v>68</v>
      </c>
      <c r="D851" s="12" t="s">
        <v>973</v>
      </c>
      <c r="E851" s="12" t="s">
        <v>267</v>
      </c>
      <c r="F851" s="12" t="s">
        <v>133</v>
      </c>
      <c r="G851" s="12" t="s">
        <v>72</v>
      </c>
      <c r="H851" s="12" t="str">
        <f>VLOOKUP(Product[[#This Row],[Category]],Code!$C$2:$D$5,2,0)</f>
        <v>F-101</v>
      </c>
      <c r="I851" s="12" t="s">
        <v>91</v>
      </c>
      <c r="J851" s="12" t="s">
        <v>974</v>
      </c>
      <c r="K851" s="12">
        <v>48.896000000000001</v>
      </c>
      <c r="L851" s="12">
        <f>$K$1*Product[[#This Row],[Quantity]]</f>
        <v>600</v>
      </c>
      <c r="M851" s="12">
        <f>Product[[#This Row],[Sales]]/Product[[#This Row],[Quantity]]</f>
        <v>12.224</v>
      </c>
      <c r="N851" s="12">
        <v>4</v>
      </c>
      <c r="O851" s="12">
        <v>0.2</v>
      </c>
      <c r="P851" s="13">
        <v>8.5567999999999991</v>
      </c>
      <c r="Q851" s="13">
        <f>Product[[#This Row],[Profit]]-Product[[#This Row],[Discount]]</f>
        <v>8.3567999999999998</v>
      </c>
      <c r="R851" s="12" t="str" cm="1">
        <f t="array" ref="R851">_xlfn.IFS(Product[[#This Row],[New Sales]]&gt;=2000,"A",Product[[#This Row],[New Sales]]&gt;=1000,"B",Product[[#This Row],[New Sales]]&gt;=500,"C",Product[[#This Row],[New Sales]]&gt;=100,"D",Product[[#This Row],[New Sales]]&lt;100,"E")</f>
        <v>C</v>
      </c>
      <c r="S851" s="12"/>
    </row>
    <row r="852" spans="1:19">
      <c r="A852" s="12">
        <v>850</v>
      </c>
      <c r="B852" s="12" t="s">
        <v>84</v>
      </c>
      <c r="C852" s="12" t="s">
        <v>77</v>
      </c>
      <c r="D852" s="12" t="s">
        <v>975</v>
      </c>
      <c r="E852" s="12" t="s">
        <v>370</v>
      </c>
      <c r="F852" s="12" t="s">
        <v>133</v>
      </c>
      <c r="G852" s="12" t="s">
        <v>95</v>
      </c>
      <c r="H852" s="12" t="str">
        <f>VLOOKUP(Product[[#This Row],[Category]],Code!$C$2:$D$5,2,0)</f>
        <v>T-103</v>
      </c>
      <c r="I852" s="12" t="s">
        <v>137</v>
      </c>
      <c r="J852" s="12" t="s">
        <v>976</v>
      </c>
      <c r="K852" s="12">
        <v>115.36</v>
      </c>
      <c r="L852" s="12">
        <f>$K$1*Product[[#This Row],[Quantity]]</f>
        <v>1050</v>
      </c>
      <c r="M852" s="12">
        <f>Product[[#This Row],[Sales]]/Product[[#This Row],[Quantity]]</f>
        <v>16.48</v>
      </c>
      <c r="N852" s="12">
        <v>7</v>
      </c>
      <c r="O852" s="12">
        <v>0</v>
      </c>
      <c r="P852" s="13">
        <v>49.604800000000012</v>
      </c>
      <c r="Q852" s="13">
        <f>Product[[#This Row],[Profit]]-Product[[#This Row],[Discount]]</f>
        <v>49.604800000000012</v>
      </c>
      <c r="R852" s="12" t="str" cm="1">
        <f t="array" ref="R852">_xlfn.IFS(Product[[#This Row],[New Sales]]&gt;=2000,"A",Product[[#This Row],[New Sales]]&gt;=1000,"B",Product[[#This Row],[New Sales]]&gt;=500,"C",Product[[#This Row],[New Sales]]&gt;=100,"D",Product[[#This Row],[New Sales]]&lt;100,"E")</f>
        <v>B</v>
      </c>
      <c r="S852" s="12"/>
    </row>
    <row r="853" spans="1:19">
      <c r="A853" s="12">
        <v>851</v>
      </c>
      <c r="B853" s="12" t="s">
        <v>67</v>
      </c>
      <c r="C853" s="12" t="s">
        <v>77</v>
      </c>
      <c r="D853" s="12" t="s">
        <v>977</v>
      </c>
      <c r="E853" s="12" t="s">
        <v>79</v>
      </c>
      <c r="F853" s="12" t="s">
        <v>80</v>
      </c>
      <c r="G853" s="12" t="s">
        <v>81</v>
      </c>
      <c r="H853" s="12" t="str">
        <f>VLOOKUP(Product[[#This Row],[Category]],Code!$C$2:$D$5,2,0)</f>
        <v>O-102</v>
      </c>
      <c r="I853" s="12" t="s">
        <v>93</v>
      </c>
      <c r="J853" s="12" t="s">
        <v>978</v>
      </c>
      <c r="K853" s="12">
        <v>5.16</v>
      </c>
      <c r="L853" s="12">
        <f>$K$1*Product[[#This Row],[Quantity]]</f>
        <v>300</v>
      </c>
      <c r="M853" s="12">
        <f>Product[[#This Row],[Sales]]/Product[[#This Row],[Quantity]]</f>
        <v>2.58</v>
      </c>
      <c r="N853" s="12">
        <v>2</v>
      </c>
      <c r="O853" s="12">
        <v>0</v>
      </c>
      <c r="P853" s="13">
        <v>1.3416000000000001</v>
      </c>
      <c r="Q853" s="13">
        <f>Product[[#This Row],[Profit]]-Product[[#This Row],[Discount]]</f>
        <v>1.3416000000000001</v>
      </c>
      <c r="R853" s="12" t="str" cm="1">
        <f t="array" ref="R853">_xlfn.IFS(Product[[#This Row],[New Sales]]&gt;=2000,"A",Product[[#This Row],[New Sales]]&gt;=1000,"B",Product[[#This Row],[New Sales]]&gt;=500,"C",Product[[#This Row],[New Sales]]&gt;=100,"D",Product[[#This Row],[New Sales]]&lt;100,"E")</f>
        <v>D</v>
      </c>
      <c r="S853" s="12"/>
    </row>
    <row r="854" spans="1:19">
      <c r="A854" s="12">
        <v>852</v>
      </c>
      <c r="B854" s="12" t="s">
        <v>67</v>
      </c>
      <c r="C854" s="12" t="s">
        <v>77</v>
      </c>
      <c r="D854" s="12" t="s">
        <v>977</v>
      </c>
      <c r="E854" s="12" t="s">
        <v>79</v>
      </c>
      <c r="F854" s="12" t="s">
        <v>80</v>
      </c>
      <c r="G854" s="12" t="s">
        <v>81</v>
      </c>
      <c r="H854" s="12" t="str">
        <f>VLOOKUP(Product[[#This Row],[Category]],Code!$C$2:$D$5,2,0)</f>
        <v>O-102</v>
      </c>
      <c r="I854" s="12" t="s">
        <v>106</v>
      </c>
      <c r="J854" s="12" t="s">
        <v>979</v>
      </c>
      <c r="K854" s="12">
        <v>38.880000000000003</v>
      </c>
      <c r="L854" s="12">
        <f>$K$1*Product[[#This Row],[Quantity]]</f>
        <v>900</v>
      </c>
      <c r="M854" s="12">
        <f>Product[[#This Row],[Sales]]/Product[[#This Row],[Quantity]]</f>
        <v>6.48</v>
      </c>
      <c r="N854" s="12">
        <v>6</v>
      </c>
      <c r="O854" s="12">
        <v>0</v>
      </c>
      <c r="P854" s="13">
        <v>18.662400000000002</v>
      </c>
      <c r="Q854" s="13">
        <f>Product[[#This Row],[Profit]]-Product[[#This Row],[Discount]]</f>
        <v>18.662400000000002</v>
      </c>
      <c r="R854" s="12" t="str" cm="1">
        <f t="array" ref="R854">_xlfn.IFS(Product[[#This Row],[New Sales]]&gt;=2000,"A",Product[[#This Row],[New Sales]]&gt;=1000,"B",Product[[#This Row],[New Sales]]&gt;=500,"C",Product[[#This Row],[New Sales]]&gt;=100,"D",Product[[#This Row],[New Sales]]&lt;100,"E")</f>
        <v>C</v>
      </c>
      <c r="S854" s="12"/>
    </row>
    <row r="855" spans="1:19">
      <c r="A855" s="12">
        <v>853</v>
      </c>
      <c r="B855" s="12" t="s">
        <v>84</v>
      </c>
      <c r="C855" s="12" t="s">
        <v>68</v>
      </c>
      <c r="D855" s="12" t="s">
        <v>206</v>
      </c>
      <c r="E855" s="12" t="s">
        <v>616</v>
      </c>
      <c r="F855" s="12" t="s">
        <v>71</v>
      </c>
      <c r="G855" s="12" t="s">
        <v>81</v>
      </c>
      <c r="H855" s="12" t="str">
        <f>VLOOKUP(Product[[#This Row],[Category]],Code!$C$2:$D$5,2,0)</f>
        <v>O-102</v>
      </c>
      <c r="I855" s="12" t="s">
        <v>93</v>
      </c>
      <c r="J855" s="12" t="s">
        <v>502</v>
      </c>
      <c r="K855" s="12">
        <v>185.88</v>
      </c>
      <c r="L855" s="12">
        <f>$K$1*Product[[#This Row],[Quantity]]</f>
        <v>900</v>
      </c>
      <c r="M855" s="12">
        <f>Product[[#This Row],[Sales]]/Product[[#This Row],[Quantity]]</f>
        <v>30.98</v>
      </c>
      <c r="N855" s="12">
        <v>6</v>
      </c>
      <c r="O855" s="12">
        <v>0</v>
      </c>
      <c r="P855" s="13">
        <v>50.187599999999996</v>
      </c>
      <c r="Q855" s="13">
        <f>Product[[#This Row],[Profit]]-Product[[#This Row],[Discount]]</f>
        <v>50.187599999999996</v>
      </c>
      <c r="R855" s="12" t="str" cm="1">
        <f t="array" ref="R855">_xlfn.IFS(Product[[#This Row],[New Sales]]&gt;=2000,"A",Product[[#This Row],[New Sales]]&gt;=1000,"B",Product[[#This Row],[New Sales]]&gt;=500,"C",Product[[#This Row],[New Sales]]&gt;=100,"D",Product[[#This Row],[New Sales]]&lt;100,"E")</f>
        <v>C</v>
      </c>
      <c r="S855" s="12"/>
    </row>
    <row r="856" spans="1:19">
      <c r="A856" s="12">
        <v>854</v>
      </c>
      <c r="B856" s="12" t="s">
        <v>84</v>
      </c>
      <c r="C856" s="12" t="s">
        <v>68</v>
      </c>
      <c r="D856" s="12" t="s">
        <v>180</v>
      </c>
      <c r="E856" s="12" t="s">
        <v>181</v>
      </c>
      <c r="F856" s="12" t="s">
        <v>133</v>
      </c>
      <c r="G856" s="12" t="s">
        <v>72</v>
      </c>
      <c r="H856" s="12" t="str">
        <f>VLOOKUP(Product[[#This Row],[Category]],Code!$C$2:$D$5,2,0)</f>
        <v>F-101</v>
      </c>
      <c r="I856" s="12" t="s">
        <v>91</v>
      </c>
      <c r="J856" s="12" t="s">
        <v>933</v>
      </c>
      <c r="K856" s="12">
        <v>44.46</v>
      </c>
      <c r="L856" s="12">
        <f>$K$1*Product[[#This Row],[Quantity]]</f>
        <v>300</v>
      </c>
      <c r="M856" s="12">
        <f>Product[[#This Row],[Sales]]/Product[[#This Row],[Quantity]]</f>
        <v>22.23</v>
      </c>
      <c r="N856" s="12">
        <v>2</v>
      </c>
      <c r="O856" s="12">
        <v>0</v>
      </c>
      <c r="P856" s="13">
        <v>14.671799999999998</v>
      </c>
      <c r="Q856" s="13">
        <f>Product[[#This Row],[Profit]]-Product[[#This Row],[Discount]]</f>
        <v>14.671799999999998</v>
      </c>
      <c r="R856" s="12" t="str" cm="1">
        <f t="array" ref="R856">_xlfn.IFS(Product[[#This Row],[New Sales]]&gt;=2000,"A",Product[[#This Row],[New Sales]]&gt;=1000,"B",Product[[#This Row],[New Sales]]&gt;=500,"C",Product[[#This Row],[New Sales]]&gt;=100,"D",Product[[#This Row],[New Sales]]&lt;100,"E")</f>
        <v>D</v>
      </c>
      <c r="S856" s="12"/>
    </row>
    <row r="857" spans="1:19">
      <c r="A857" s="12">
        <v>855</v>
      </c>
      <c r="B857" s="12" t="s">
        <v>84</v>
      </c>
      <c r="C857" s="12" t="s">
        <v>68</v>
      </c>
      <c r="D857" s="12" t="s">
        <v>180</v>
      </c>
      <c r="E857" s="12" t="s">
        <v>181</v>
      </c>
      <c r="F857" s="12" t="s">
        <v>133</v>
      </c>
      <c r="G857" s="12" t="s">
        <v>81</v>
      </c>
      <c r="H857" s="12" t="str">
        <f>VLOOKUP(Product[[#This Row],[Category]],Code!$C$2:$D$5,2,0)</f>
        <v>O-102</v>
      </c>
      <c r="I857" s="12" t="s">
        <v>89</v>
      </c>
      <c r="J857" s="12" t="s">
        <v>717</v>
      </c>
      <c r="K857" s="12">
        <v>242.94</v>
      </c>
      <c r="L857" s="12">
        <f>$K$1*Product[[#This Row],[Quantity]]</f>
        <v>450</v>
      </c>
      <c r="M857" s="12">
        <f>Product[[#This Row],[Sales]]/Product[[#This Row],[Quantity]]</f>
        <v>80.98</v>
      </c>
      <c r="N857" s="12">
        <v>3</v>
      </c>
      <c r="O857" s="12">
        <v>0</v>
      </c>
      <c r="P857" s="13">
        <v>9.7175999999999902</v>
      </c>
      <c r="Q857" s="13">
        <f>Product[[#This Row],[Profit]]-Product[[#This Row],[Discount]]</f>
        <v>9.7175999999999902</v>
      </c>
      <c r="R857" s="12" t="str" cm="1">
        <f t="array" ref="R857">_xlfn.IFS(Product[[#This Row],[New Sales]]&gt;=2000,"A",Product[[#This Row],[New Sales]]&gt;=1000,"B",Product[[#This Row],[New Sales]]&gt;=500,"C",Product[[#This Row],[New Sales]]&gt;=100,"D",Product[[#This Row],[New Sales]]&lt;100,"E")</f>
        <v>D</v>
      </c>
      <c r="S857" s="12"/>
    </row>
    <row r="858" spans="1:19">
      <c r="A858" s="12">
        <v>856</v>
      </c>
      <c r="B858" s="12" t="s">
        <v>84</v>
      </c>
      <c r="C858" s="12" t="s">
        <v>68</v>
      </c>
      <c r="D858" s="12" t="s">
        <v>180</v>
      </c>
      <c r="E858" s="12" t="s">
        <v>181</v>
      </c>
      <c r="F858" s="12" t="s">
        <v>133</v>
      </c>
      <c r="G858" s="12" t="s">
        <v>81</v>
      </c>
      <c r="H858" s="12" t="str">
        <f>VLOOKUP(Product[[#This Row],[Category]],Code!$C$2:$D$5,2,0)</f>
        <v>O-102</v>
      </c>
      <c r="I858" s="12" t="s">
        <v>106</v>
      </c>
      <c r="J858" s="12" t="s">
        <v>980</v>
      </c>
      <c r="K858" s="12">
        <v>39.96</v>
      </c>
      <c r="L858" s="12">
        <f>$K$1*Product[[#This Row],[Quantity]]</f>
        <v>300</v>
      </c>
      <c r="M858" s="12">
        <f>Product[[#This Row],[Sales]]/Product[[#This Row],[Quantity]]</f>
        <v>19.98</v>
      </c>
      <c r="N858" s="12">
        <v>2</v>
      </c>
      <c r="O858" s="12">
        <v>0</v>
      </c>
      <c r="P858" s="13">
        <v>18.781199999999998</v>
      </c>
      <c r="Q858" s="13">
        <f>Product[[#This Row],[Profit]]-Product[[#This Row],[Discount]]</f>
        <v>18.781199999999998</v>
      </c>
      <c r="R858" s="12" t="str" cm="1">
        <f t="array" ref="R858">_xlfn.IFS(Product[[#This Row],[New Sales]]&gt;=2000,"A",Product[[#This Row],[New Sales]]&gt;=1000,"B",Product[[#This Row],[New Sales]]&gt;=500,"C",Product[[#This Row],[New Sales]]&gt;=100,"D",Product[[#This Row],[New Sales]]&lt;100,"E")</f>
        <v>D</v>
      </c>
      <c r="S858" s="12"/>
    </row>
    <row r="859" spans="1:19">
      <c r="A859" s="12">
        <v>857</v>
      </c>
      <c r="B859" s="12" t="s">
        <v>84</v>
      </c>
      <c r="C859" s="12" t="s">
        <v>68</v>
      </c>
      <c r="D859" s="12" t="s">
        <v>180</v>
      </c>
      <c r="E859" s="12" t="s">
        <v>181</v>
      </c>
      <c r="F859" s="12" t="s">
        <v>133</v>
      </c>
      <c r="G859" s="12" t="s">
        <v>81</v>
      </c>
      <c r="H859" s="12" t="str">
        <f>VLOOKUP(Product[[#This Row],[Category]],Code!$C$2:$D$5,2,0)</f>
        <v>O-102</v>
      </c>
      <c r="I859" s="12" t="s">
        <v>297</v>
      </c>
      <c r="J859" s="12" t="s">
        <v>981</v>
      </c>
      <c r="K859" s="12">
        <v>102.30000000000001</v>
      </c>
      <c r="L859" s="12">
        <f>$K$1*Product[[#This Row],[Quantity]]</f>
        <v>1500</v>
      </c>
      <c r="M859" s="12">
        <f>Product[[#This Row],[Sales]]/Product[[#This Row],[Quantity]]</f>
        <v>10.23</v>
      </c>
      <c r="N859" s="12">
        <v>10</v>
      </c>
      <c r="O859" s="12">
        <v>0</v>
      </c>
      <c r="P859" s="13">
        <v>26.598000000000006</v>
      </c>
      <c r="Q859" s="13">
        <f>Product[[#This Row],[Profit]]-Product[[#This Row],[Discount]]</f>
        <v>26.598000000000006</v>
      </c>
      <c r="R859" s="12" t="str" cm="1">
        <f t="array" ref="R859">_xlfn.IFS(Product[[#This Row],[New Sales]]&gt;=2000,"A",Product[[#This Row],[New Sales]]&gt;=1000,"B",Product[[#This Row],[New Sales]]&gt;=500,"C",Product[[#This Row],[New Sales]]&gt;=100,"D",Product[[#This Row],[New Sales]]&lt;100,"E")</f>
        <v>B</v>
      </c>
      <c r="S859" s="12"/>
    </row>
    <row r="860" spans="1:19">
      <c r="A860" s="12">
        <v>858</v>
      </c>
      <c r="B860" s="12" t="s">
        <v>84</v>
      </c>
      <c r="C860" s="12" t="s">
        <v>68</v>
      </c>
      <c r="D860" s="12" t="s">
        <v>180</v>
      </c>
      <c r="E860" s="12" t="s">
        <v>181</v>
      </c>
      <c r="F860" s="12" t="s">
        <v>133</v>
      </c>
      <c r="G860" s="12" t="s">
        <v>81</v>
      </c>
      <c r="H860" s="12" t="str">
        <f>VLOOKUP(Product[[#This Row],[Category]],Code!$C$2:$D$5,2,0)</f>
        <v>O-102</v>
      </c>
      <c r="I860" s="12" t="s">
        <v>89</v>
      </c>
      <c r="J860" s="12" t="s">
        <v>982</v>
      </c>
      <c r="K860" s="12">
        <v>21.36</v>
      </c>
      <c r="L860" s="12">
        <f>$K$1*Product[[#This Row],[Quantity]]</f>
        <v>300</v>
      </c>
      <c r="M860" s="12">
        <f>Product[[#This Row],[Sales]]/Product[[#This Row],[Quantity]]</f>
        <v>10.68</v>
      </c>
      <c r="N860" s="12">
        <v>2</v>
      </c>
      <c r="O860" s="12">
        <v>0</v>
      </c>
      <c r="P860" s="13">
        <v>5.7672000000000008</v>
      </c>
      <c r="Q860" s="13">
        <f>Product[[#This Row],[Profit]]-Product[[#This Row],[Discount]]</f>
        <v>5.7672000000000008</v>
      </c>
      <c r="R860" s="12" t="str" cm="1">
        <f t="array" ref="R860">_xlfn.IFS(Product[[#This Row],[New Sales]]&gt;=2000,"A",Product[[#This Row],[New Sales]]&gt;=1000,"B",Product[[#This Row],[New Sales]]&gt;=500,"C",Product[[#This Row],[New Sales]]&gt;=100,"D",Product[[#This Row],[New Sales]]&lt;100,"E")</f>
        <v>D</v>
      </c>
      <c r="S860" s="12"/>
    </row>
    <row r="861" spans="1:19">
      <c r="A861" s="12">
        <v>859</v>
      </c>
      <c r="B861" s="12" t="s">
        <v>84</v>
      </c>
      <c r="C861" s="12" t="s">
        <v>111</v>
      </c>
      <c r="D861" s="12" t="s">
        <v>983</v>
      </c>
      <c r="E861" s="12" t="s">
        <v>370</v>
      </c>
      <c r="F861" s="12" t="s">
        <v>133</v>
      </c>
      <c r="G861" s="12" t="s">
        <v>81</v>
      </c>
      <c r="H861" s="12" t="str">
        <f>VLOOKUP(Product[[#This Row],[Category]],Code!$C$2:$D$5,2,0)</f>
        <v>O-102</v>
      </c>
      <c r="I861" s="12" t="s">
        <v>106</v>
      </c>
      <c r="J861" s="12" t="s">
        <v>428</v>
      </c>
      <c r="K861" s="12">
        <v>7.61</v>
      </c>
      <c r="L861" s="12">
        <f>$K$1*Product[[#This Row],[Quantity]]</f>
        <v>150</v>
      </c>
      <c r="M861" s="12">
        <f>Product[[#This Row],[Sales]]/Product[[#This Row],[Quantity]]</f>
        <v>7.61</v>
      </c>
      <c r="N861" s="12">
        <v>1</v>
      </c>
      <c r="O861" s="12">
        <v>0</v>
      </c>
      <c r="P861" s="13">
        <v>3.5766999999999998</v>
      </c>
      <c r="Q861" s="13">
        <f>Product[[#This Row],[Profit]]-Product[[#This Row],[Discount]]</f>
        <v>3.5766999999999998</v>
      </c>
      <c r="R861" s="12" t="str" cm="1">
        <f t="array" ref="R861">_xlfn.IFS(Product[[#This Row],[New Sales]]&gt;=2000,"A",Product[[#This Row],[New Sales]]&gt;=1000,"B",Product[[#This Row],[New Sales]]&gt;=500,"C",Product[[#This Row],[New Sales]]&gt;=100,"D",Product[[#This Row],[New Sales]]&lt;100,"E")</f>
        <v>D</v>
      </c>
      <c r="S861" s="12"/>
    </row>
    <row r="862" spans="1:19">
      <c r="A862" s="12">
        <v>860</v>
      </c>
      <c r="B862" s="12" t="s">
        <v>84</v>
      </c>
      <c r="C862" s="12" t="s">
        <v>111</v>
      </c>
      <c r="D862" s="12" t="s">
        <v>983</v>
      </c>
      <c r="E862" s="12" t="s">
        <v>370</v>
      </c>
      <c r="F862" s="12" t="s">
        <v>133</v>
      </c>
      <c r="G862" s="12" t="s">
        <v>81</v>
      </c>
      <c r="H862" s="12" t="str">
        <f>VLOOKUP(Product[[#This Row],[Category]],Code!$C$2:$D$5,2,0)</f>
        <v>O-102</v>
      </c>
      <c r="I862" s="12" t="s">
        <v>182</v>
      </c>
      <c r="J862" s="12" t="s">
        <v>507</v>
      </c>
      <c r="K862" s="12">
        <v>7.16</v>
      </c>
      <c r="L862" s="12">
        <f>$K$1*Product[[#This Row],[Quantity]]</f>
        <v>300</v>
      </c>
      <c r="M862" s="12">
        <f>Product[[#This Row],[Sales]]/Product[[#This Row],[Quantity]]</f>
        <v>3.58</v>
      </c>
      <c r="N862" s="12">
        <v>2</v>
      </c>
      <c r="O862" s="12">
        <v>0</v>
      </c>
      <c r="P862" s="13">
        <v>3.58</v>
      </c>
      <c r="Q862" s="13">
        <f>Product[[#This Row],[Profit]]-Product[[#This Row],[Discount]]</f>
        <v>3.58</v>
      </c>
      <c r="R862" s="12" t="str" cm="1">
        <f t="array" ref="R862">_xlfn.IFS(Product[[#This Row],[New Sales]]&gt;=2000,"A",Product[[#This Row],[New Sales]]&gt;=1000,"B",Product[[#This Row],[New Sales]]&gt;=500,"C",Product[[#This Row],[New Sales]]&gt;=100,"D",Product[[#This Row],[New Sales]]&lt;100,"E")</f>
        <v>D</v>
      </c>
      <c r="S862" s="12"/>
    </row>
    <row r="863" spans="1:19">
      <c r="A863" s="12">
        <v>861</v>
      </c>
      <c r="B863" s="12" t="s">
        <v>84</v>
      </c>
      <c r="C863" s="12" t="s">
        <v>68</v>
      </c>
      <c r="D863" s="12" t="s">
        <v>123</v>
      </c>
      <c r="E863" s="12" t="s">
        <v>79</v>
      </c>
      <c r="F863" s="12" t="s">
        <v>80</v>
      </c>
      <c r="G863" s="12" t="s">
        <v>81</v>
      </c>
      <c r="H863" s="12" t="str">
        <f>VLOOKUP(Product[[#This Row],[Category]],Code!$C$2:$D$5,2,0)</f>
        <v>O-102</v>
      </c>
      <c r="I863" s="12" t="s">
        <v>297</v>
      </c>
      <c r="J863" s="12" t="s">
        <v>550</v>
      </c>
      <c r="K863" s="12">
        <v>7.36</v>
      </c>
      <c r="L863" s="12">
        <f>$K$1*Product[[#This Row],[Quantity]]</f>
        <v>300</v>
      </c>
      <c r="M863" s="12">
        <f>Product[[#This Row],[Sales]]/Product[[#This Row],[Quantity]]</f>
        <v>3.68</v>
      </c>
      <c r="N863" s="12">
        <v>2</v>
      </c>
      <c r="O863" s="12">
        <v>0</v>
      </c>
      <c r="P863" s="13">
        <v>0.14719999999999978</v>
      </c>
      <c r="Q863" s="13">
        <f>Product[[#This Row],[Profit]]-Product[[#This Row],[Discount]]</f>
        <v>0.14719999999999978</v>
      </c>
      <c r="R863" s="12" t="str" cm="1">
        <f t="array" ref="R863">_xlfn.IFS(Product[[#This Row],[New Sales]]&gt;=2000,"A",Product[[#This Row],[New Sales]]&gt;=1000,"B",Product[[#This Row],[New Sales]]&gt;=500,"C",Product[[#This Row],[New Sales]]&gt;=100,"D",Product[[#This Row],[New Sales]]&lt;100,"E")</f>
        <v>D</v>
      </c>
      <c r="S863" s="12"/>
    </row>
    <row r="864" spans="1:19">
      <c r="A864" s="12">
        <v>862</v>
      </c>
      <c r="B864" s="12" t="s">
        <v>84</v>
      </c>
      <c r="C864" s="12" t="s">
        <v>68</v>
      </c>
      <c r="D864" s="12" t="s">
        <v>123</v>
      </c>
      <c r="E864" s="12" t="s">
        <v>79</v>
      </c>
      <c r="F864" s="12" t="s">
        <v>80</v>
      </c>
      <c r="G864" s="12" t="s">
        <v>81</v>
      </c>
      <c r="H864" s="12" t="str">
        <f>VLOOKUP(Product[[#This Row],[Category]],Code!$C$2:$D$5,2,0)</f>
        <v>O-102</v>
      </c>
      <c r="I864" s="12" t="s">
        <v>93</v>
      </c>
      <c r="J864" s="12" t="s">
        <v>984</v>
      </c>
      <c r="K864" s="12">
        <v>23.1</v>
      </c>
      <c r="L864" s="12">
        <f>$K$1*Product[[#This Row],[Quantity]]</f>
        <v>300</v>
      </c>
      <c r="M864" s="12">
        <f>Product[[#This Row],[Sales]]/Product[[#This Row],[Quantity]]</f>
        <v>11.55</v>
      </c>
      <c r="N864" s="12">
        <v>2</v>
      </c>
      <c r="O864" s="12">
        <v>0</v>
      </c>
      <c r="P864" s="13">
        <v>10.625999999999999</v>
      </c>
      <c r="Q864" s="13">
        <f>Product[[#This Row],[Profit]]-Product[[#This Row],[Discount]]</f>
        <v>10.625999999999999</v>
      </c>
      <c r="R864" s="12" t="str" cm="1">
        <f t="array" ref="R864">_xlfn.IFS(Product[[#This Row],[New Sales]]&gt;=2000,"A",Product[[#This Row],[New Sales]]&gt;=1000,"B",Product[[#This Row],[New Sales]]&gt;=500,"C",Product[[#This Row],[New Sales]]&gt;=100,"D",Product[[#This Row],[New Sales]]&lt;100,"E")</f>
        <v>D</v>
      </c>
      <c r="S864" s="12"/>
    </row>
    <row r="865" spans="1:19">
      <c r="A865" s="12">
        <v>863</v>
      </c>
      <c r="B865" s="12" t="s">
        <v>67</v>
      </c>
      <c r="C865" s="12" t="s">
        <v>77</v>
      </c>
      <c r="D865" s="12" t="s">
        <v>628</v>
      </c>
      <c r="E865" s="12" t="s">
        <v>86</v>
      </c>
      <c r="F865" s="12" t="s">
        <v>71</v>
      </c>
      <c r="G865" s="12" t="s">
        <v>95</v>
      </c>
      <c r="H865" s="12" t="str">
        <f>VLOOKUP(Product[[#This Row],[Category]],Code!$C$2:$D$5,2,0)</f>
        <v>T-103</v>
      </c>
      <c r="I865" s="12" t="s">
        <v>137</v>
      </c>
      <c r="J865" s="12" t="s">
        <v>985</v>
      </c>
      <c r="K865" s="12">
        <v>191.47200000000001</v>
      </c>
      <c r="L865" s="12">
        <f>$K$1*Product[[#This Row],[Quantity]]</f>
        <v>900</v>
      </c>
      <c r="M865" s="12">
        <f>Product[[#This Row],[Sales]]/Product[[#This Row],[Quantity]]</f>
        <v>31.912000000000003</v>
      </c>
      <c r="N865" s="12">
        <v>6</v>
      </c>
      <c r="O865" s="12">
        <v>0.2</v>
      </c>
      <c r="P865" s="13">
        <v>40.687800000000003</v>
      </c>
      <c r="Q865" s="13">
        <f>Product[[#This Row],[Profit]]-Product[[#This Row],[Discount]]</f>
        <v>40.4878</v>
      </c>
      <c r="R865" s="12" t="str" cm="1">
        <f t="array" ref="R865">_xlfn.IFS(Product[[#This Row],[New Sales]]&gt;=2000,"A",Product[[#This Row],[New Sales]]&gt;=1000,"B",Product[[#This Row],[New Sales]]&gt;=500,"C",Product[[#This Row],[New Sales]]&gt;=100,"D",Product[[#This Row],[New Sales]]&lt;100,"E")</f>
        <v>C</v>
      </c>
      <c r="S865" s="12"/>
    </row>
    <row r="866" spans="1:19">
      <c r="A866" s="12">
        <v>864</v>
      </c>
      <c r="B866" s="12" t="s">
        <v>67</v>
      </c>
      <c r="C866" s="12" t="s">
        <v>77</v>
      </c>
      <c r="D866" s="12" t="s">
        <v>628</v>
      </c>
      <c r="E866" s="12" t="s">
        <v>86</v>
      </c>
      <c r="F866" s="12" t="s">
        <v>71</v>
      </c>
      <c r="G866" s="12" t="s">
        <v>81</v>
      </c>
      <c r="H866" s="12" t="str">
        <f>VLOOKUP(Product[[#This Row],[Category]],Code!$C$2:$D$5,2,0)</f>
        <v>O-102</v>
      </c>
      <c r="I866" s="12" t="s">
        <v>93</v>
      </c>
      <c r="J866" s="12" t="s">
        <v>986</v>
      </c>
      <c r="K866" s="12">
        <v>5.2480000000000002</v>
      </c>
      <c r="L866" s="12">
        <f>$K$1*Product[[#This Row],[Quantity]]</f>
        <v>300</v>
      </c>
      <c r="M866" s="12">
        <f>Product[[#This Row],[Sales]]/Product[[#This Row],[Quantity]]</f>
        <v>2.6240000000000001</v>
      </c>
      <c r="N866" s="12">
        <v>2</v>
      </c>
      <c r="O866" s="12">
        <v>0.2</v>
      </c>
      <c r="P866" s="13">
        <v>0.59039999999999915</v>
      </c>
      <c r="Q866" s="13">
        <f>Product[[#This Row],[Profit]]-Product[[#This Row],[Discount]]</f>
        <v>0.39039999999999914</v>
      </c>
      <c r="R866" s="12" t="str" cm="1">
        <f t="array" ref="R866">_xlfn.IFS(Product[[#This Row],[New Sales]]&gt;=2000,"A",Product[[#This Row],[New Sales]]&gt;=1000,"B",Product[[#This Row],[New Sales]]&gt;=500,"C",Product[[#This Row],[New Sales]]&gt;=100,"D",Product[[#This Row],[New Sales]]&lt;100,"E")</f>
        <v>D</v>
      </c>
      <c r="S866" s="12"/>
    </row>
    <row r="867" spans="1:19">
      <c r="A867" s="12">
        <v>865</v>
      </c>
      <c r="B867" s="12" t="s">
        <v>67</v>
      </c>
      <c r="C867" s="12" t="s">
        <v>77</v>
      </c>
      <c r="D867" s="12" t="s">
        <v>628</v>
      </c>
      <c r="E867" s="12" t="s">
        <v>86</v>
      </c>
      <c r="F867" s="12" t="s">
        <v>71</v>
      </c>
      <c r="G867" s="12" t="s">
        <v>95</v>
      </c>
      <c r="H867" s="12" t="str">
        <f>VLOOKUP(Product[[#This Row],[Category]],Code!$C$2:$D$5,2,0)</f>
        <v>T-103</v>
      </c>
      <c r="I867" s="12" t="s">
        <v>96</v>
      </c>
      <c r="J867" s="12" t="s">
        <v>987</v>
      </c>
      <c r="K867" s="12">
        <v>59.184000000000005</v>
      </c>
      <c r="L867" s="12">
        <f>$K$1*Product[[#This Row],[Quantity]]</f>
        <v>300</v>
      </c>
      <c r="M867" s="12">
        <f>Product[[#This Row],[Sales]]/Product[[#This Row],[Quantity]]</f>
        <v>29.592000000000002</v>
      </c>
      <c r="N867" s="12">
        <v>2</v>
      </c>
      <c r="O867" s="12">
        <v>0.2</v>
      </c>
      <c r="P867" s="13">
        <v>5.1786000000000012</v>
      </c>
      <c r="Q867" s="13">
        <f>Product[[#This Row],[Profit]]-Product[[#This Row],[Discount]]</f>
        <v>4.978600000000001</v>
      </c>
      <c r="R867" s="12" t="str" cm="1">
        <f t="array" ref="R867">_xlfn.IFS(Product[[#This Row],[New Sales]]&gt;=2000,"A",Product[[#This Row],[New Sales]]&gt;=1000,"B",Product[[#This Row],[New Sales]]&gt;=500,"C",Product[[#This Row],[New Sales]]&gt;=100,"D",Product[[#This Row],[New Sales]]&lt;100,"E")</f>
        <v>D</v>
      </c>
      <c r="S867" s="12"/>
    </row>
    <row r="868" spans="1:19">
      <c r="A868" s="12">
        <v>866</v>
      </c>
      <c r="B868" s="12" t="s">
        <v>84</v>
      </c>
      <c r="C868" s="12" t="s">
        <v>77</v>
      </c>
      <c r="D868" s="12" t="s">
        <v>202</v>
      </c>
      <c r="E868" s="12" t="s">
        <v>203</v>
      </c>
      <c r="F868" s="12" t="s">
        <v>71</v>
      </c>
      <c r="G868" s="12" t="s">
        <v>81</v>
      </c>
      <c r="H868" s="12" t="str">
        <f>VLOOKUP(Product[[#This Row],[Category]],Code!$C$2:$D$5,2,0)</f>
        <v>O-102</v>
      </c>
      <c r="I868" s="12" t="s">
        <v>82</v>
      </c>
      <c r="J868" s="12" t="s">
        <v>988</v>
      </c>
      <c r="K868" s="12">
        <v>2.89</v>
      </c>
      <c r="L868" s="12">
        <f>$K$1*Product[[#This Row],[Quantity]]</f>
        <v>150</v>
      </c>
      <c r="M868" s="12">
        <f>Product[[#This Row],[Sales]]/Product[[#This Row],[Quantity]]</f>
        <v>2.89</v>
      </c>
      <c r="N868" s="12">
        <v>1</v>
      </c>
      <c r="O868" s="12">
        <v>0</v>
      </c>
      <c r="P868" s="13">
        <v>1.3583000000000001</v>
      </c>
      <c r="Q868" s="13">
        <f>Product[[#This Row],[Profit]]-Product[[#This Row],[Discount]]</f>
        <v>1.3583000000000001</v>
      </c>
      <c r="R868" s="12" t="str" cm="1">
        <f t="array" ref="R868">_xlfn.IFS(Product[[#This Row],[New Sales]]&gt;=2000,"A",Product[[#This Row],[New Sales]]&gt;=1000,"B",Product[[#This Row],[New Sales]]&gt;=500,"C",Product[[#This Row],[New Sales]]&gt;=100,"D",Product[[#This Row],[New Sales]]&lt;100,"E")</f>
        <v>D</v>
      </c>
      <c r="S868" s="12"/>
    </row>
    <row r="869" spans="1:19">
      <c r="A869" s="12">
        <v>867</v>
      </c>
      <c r="B869" s="12" t="s">
        <v>84</v>
      </c>
      <c r="C869" s="12" t="s">
        <v>77</v>
      </c>
      <c r="D869" s="12" t="s">
        <v>202</v>
      </c>
      <c r="E869" s="12" t="s">
        <v>203</v>
      </c>
      <c r="F869" s="12" t="s">
        <v>71</v>
      </c>
      <c r="G869" s="12" t="s">
        <v>72</v>
      </c>
      <c r="H869" s="12" t="str">
        <f>VLOOKUP(Product[[#This Row],[Category]],Code!$C$2:$D$5,2,0)</f>
        <v>F-101</v>
      </c>
      <c r="I869" s="12" t="s">
        <v>91</v>
      </c>
      <c r="J869" s="12" t="s">
        <v>989</v>
      </c>
      <c r="K869" s="12">
        <v>51.94</v>
      </c>
      <c r="L869" s="12">
        <f>$K$1*Product[[#This Row],[Quantity]]</f>
        <v>150</v>
      </c>
      <c r="M869" s="12">
        <f>Product[[#This Row],[Sales]]/Product[[#This Row],[Quantity]]</f>
        <v>51.94</v>
      </c>
      <c r="N869" s="12">
        <v>1</v>
      </c>
      <c r="O869" s="12">
        <v>0</v>
      </c>
      <c r="P869" s="13">
        <v>21.295400000000001</v>
      </c>
      <c r="Q869" s="13">
        <f>Product[[#This Row],[Profit]]-Product[[#This Row],[Discount]]</f>
        <v>21.295400000000001</v>
      </c>
      <c r="R869" s="12" t="str" cm="1">
        <f t="array" ref="R869">_xlfn.IFS(Product[[#This Row],[New Sales]]&gt;=2000,"A",Product[[#This Row],[New Sales]]&gt;=1000,"B",Product[[#This Row],[New Sales]]&gt;=500,"C",Product[[#This Row],[New Sales]]&gt;=100,"D",Product[[#This Row],[New Sales]]&lt;100,"E")</f>
        <v>D</v>
      </c>
      <c r="S869" s="12"/>
    </row>
    <row r="870" spans="1:19">
      <c r="A870" s="12">
        <v>868</v>
      </c>
      <c r="B870" s="12" t="s">
        <v>149</v>
      </c>
      <c r="C870" s="12" t="s">
        <v>77</v>
      </c>
      <c r="D870" s="12" t="s">
        <v>131</v>
      </c>
      <c r="E870" s="12" t="s">
        <v>132</v>
      </c>
      <c r="F870" s="12" t="s">
        <v>133</v>
      </c>
      <c r="G870" s="12" t="s">
        <v>81</v>
      </c>
      <c r="H870" s="12" t="str">
        <f>VLOOKUP(Product[[#This Row],[Category]],Code!$C$2:$D$5,2,0)</f>
        <v>O-102</v>
      </c>
      <c r="I870" s="12" t="s">
        <v>82</v>
      </c>
      <c r="J870" s="12" t="s">
        <v>990</v>
      </c>
      <c r="K870" s="12">
        <v>15.936000000000002</v>
      </c>
      <c r="L870" s="12">
        <f>$K$1*Product[[#This Row],[Quantity]]</f>
        <v>600</v>
      </c>
      <c r="M870" s="12">
        <f>Product[[#This Row],[Sales]]/Product[[#This Row],[Quantity]]</f>
        <v>3.9840000000000004</v>
      </c>
      <c r="N870" s="12">
        <v>4</v>
      </c>
      <c r="O870" s="12">
        <v>0.2</v>
      </c>
      <c r="P870" s="13">
        <v>5.1791999999999998</v>
      </c>
      <c r="Q870" s="13">
        <f>Product[[#This Row],[Profit]]-Product[[#This Row],[Discount]]</f>
        <v>4.9791999999999996</v>
      </c>
      <c r="R870" s="12" t="str" cm="1">
        <f t="array" ref="R870">_xlfn.IFS(Product[[#This Row],[New Sales]]&gt;=2000,"A",Product[[#This Row],[New Sales]]&gt;=1000,"B",Product[[#This Row],[New Sales]]&gt;=500,"C",Product[[#This Row],[New Sales]]&gt;=100,"D",Product[[#This Row],[New Sales]]&lt;100,"E")</f>
        <v>C</v>
      </c>
      <c r="S870" s="12"/>
    </row>
    <row r="871" spans="1:19">
      <c r="A871" s="12">
        <v>869</v>
      </c>
      <c r="B871" s="12" t="s">
        <v>84</v>
      </c>
      <c r="C871" s="12" t="s">
        <v>77</v>
      </c>
      <c r="D871" s="12" t="s">
        <v>922</v>
      </c>
      <c r="E871" s="12" t="s">
        <v>132</v>
      </c>
      <c r="F871" s="12" t="s">
        <v>133</v>
      </c>
      <c r="G871" s="12" t="s">
        <v>81</v>
      </c>
      <c r="H871" s="12" t="str">
        <f>VLOOKUP(Product[[#This Row],[Category]],Code!$C$2:$D$5,2,0)</f>
        <v>O-102</v>
      </c>
      <c r="I871" s="12" t="s">
        <v>98</v>
      </c>
      <c r="J871" s="12" t="s">
        <v>991</v>
      </c>
      <c r="K871" s="12">
        <v>44.910000000000011</v>
      </c>
      <c r="L871" s="12">
        <f>$K$1*Product[[#This Row],[Quantity]]</f>
        <v>900</v>
      </c>
      <c r="M871" s="12">
        <f>Product[[#This Row],[Sales]]/Product[[#This Row],[Quantity]]</f>
        <v>7.4850000000000021</v>
      </c>
      <c r="N871" s="12">
        <v>6</v>
      </c>
      <c r="O871" s="12">
        <v>0.7</v>
      </c>
      <c r="P871" s="13">
        <v>-35.927999999999997</v>
      </c>
      <c r="Q871" s="13">
        <f>Product[[#This Row],[Profit]]-Product[[#This Row],[Discount]]</f>
        <v>-36.628</v>
      </c>
      <c r="R871" s="12" t="str" cm="1">
        <f t="array" ref="R871">_xlfn.IFS(Product[[#This Row],[New Sales]]&gt;=2000,"A",Product[[#This Row],[New Sales]]&gt;=1000,"B",Product[[#This Row],[New Sales]]&gt;=500,"C",Product[[#This Row],[New Sales]]&gt;=100,"D",Product[[#This Row],[New Sales]]&lt;100,"E")</f>
        <v>C</v>
      </c>
      <c r="S871" s="12"/>
    </row>
    <row r="872" spans="1:19">
      <c r="A872" s="12">
        <v>870</v>
      </c>
      <c r="B872" s="12" t="s">
        <v>149</v>
      </c>
      <c r="C872" s="12" t="s">
        <v>111</v>
      </c>
      <c r="D872" s="12" t="s">
        <v>131</v>
      </c>
      <c r="E872" s="12" t="s">
        <v>132</v>
      </c>
      <c r="F872" s="12" t="s">
        <v>133</v>
      </c>
      <c r="G872" s="12" t="s">
        <v>81</v>
      </c>
      <c r="H872" s="12" t="str">
        <f>VLOOKUP(Product[[#This Row],[Category]],Code!$C$2:$D$5,2,0)</f>
        <v>O-102</v>
      </c>
      <c r="I872" s="12" t="s">
        <v>98</v>
      </c>
      <c r="J872" s="12" t="s">
        <v>992</v>
      </c>
      <c r="K872" s="12">
        <v>1141.4700000000003</v>
      </c>
      <c r="L872" s="12">
        <f>$K$1*Product[[#This Row],[Quantity]]</f>
        <v>750</v>
      </c>
      <c r="M872" s="12">
        <f>Product[[#This Row],[Sales]]/Product[[#This Row],[Quantity]]</f>
        <v>228.29400000000004</v>
      </c>
      <c r="N872" s="12">
        <v>5</v>
      </c>
      <c r="O872" s="12">
        <v>0.7</v>
      </c>
      <c r="P872" s="13">
        <v>-760.98000000000025</v>
      </c>
      <c r="Q872" s="13">
        <f>Product[[#This Row],[Profit]]-Product[[#This Row],[Discount]]</f>
        <v>-761.68000000000029</v>
      </c>
      <c r="R872" s="12" t="str" cm="1">
        <f t="array" ref="R872">_xlfn.IFS(Product[[#This Row],[New Sales]]&gt;=2000,"A",Product[[#This Row],[New Sales]]&gt;=1000,"B",Product[[#This Row],[New Sales]]&gt;=500,"C",Product[[#This Row],[New Sales]]&gt;=100,"D",Product[[#This Row],[New Sales]]&lt;100,"E")</f>
        <v>C</v>
      </c>
      <c r="S872" s="12"/>
    </row>
    <row r="873" spans="1:19">
      <c r="A873" s="12">
        <v>871</v>
      </c>
      <c r="B873" s="12" t="s">
        <v>149</v>
      </c>
      <c r="C873" s="12" t="s">
        <v>111</v>
      </c>
      <c r="D873" s="12" t="s">
        <v>131</v>
      </c>
      <c r="E873" s="12" t="s">
        <v>132</v>
      </c>
      <c r="F873" s="12" t="s">
        <v>133</v>
      </c>
      <c r="G873" s="12" t="s">
        <v>95</v>
      </c>
      <c r="H873" s="12" t="str">
        <f>VLOOKUP(Product[[#This Row],[Category]],Code!$C$2:$D$5,2,0)</f>
        <v>T-103</v>
      </c>
      <c r="I873" s="12" t="s">
        <v>96</v>
      </c>
      <c r="J873" s="12" t="s">
        <v>757</v>
      </c>
      <c r="K873" s="12">
        <v>280.78200000000004</v>
      </c>
      <c r="L873" s="12">
        <f>$K$1*Product[[#This Row],[Quantity]]</f>
        <v>450</v>
      </c>
      <c r="M873" s="12">
        <f>Product[[#This Row],[Sales]]/Product[[#This Row],[Quantity]]</f>
        <v>93.594000000000008</v>
      </c>
      <c r="N873" s="12">
        <v>3</v>
      </c>
      <c r="O873" s="12">
        <v>0.4</v>
      </c>
      <c r="P873" s="13">
        <v>-46.797000000000025</v>
      </c>
      <c r="Q873" s="13">
        <f>Product[[#This Row],[Profit]]-Product[[#This Row],[Discount]]</f>
        <v>-47.197000000000024</v>
      </c>
      <c r="R873" s="12" t="str" cm="1">
        <f t="array" ref="R873">_xlfn.IFS(Product[[#This Row],[New Sales]]&gt;=2000,"A",Product[[#This Row],[New Sales]]&gt;=1000,"B",Product[[#This Row],[New Sales]]&gt;=500,"C",Product[[#This Row],[New Sales]]&gt;=100,"D",Product[[#This Row],[New Sales]]&lt;100,"E")</f>
        <v>D</v>
      </c>
      <c r="S873" s="12"/>
    </row>
    <row r="874" spans="1:19">
      <c r="A874" s="12">
        <v>872</v>
      </c>
      <c r="B874" s="12" t="s">
        <v>149</v>
      </c>
      <c r="C874" s="12" t="s">
        <v>68</v>
      </c>
      <c r="D874" s="12" t="s">
        <v>104</v>
      </c>
      <c r="E874" s="12" t="s">
        <v>993</v>
      </c>
      <c r="F874" s="12" t="s">
        <v>133</v>
      </c>
      <c r="G874" s="12" t="s">
        <v>81</v>
      </c>
      <c r="H874" s="12" t="str">
        <f>VLOOKUP(Product[[#This Row],[Category]],Code!$C$2:$D$5,2,0)</f>
        <v>O-102</v>
      </c>
      <c r="I874" s="12" t="s">
        <v>106</v>
      </c>
      <c r="J874" s="12" t="s">
        <v>994</v>
      </c>
      <c r="K874" s="12">
        <v>34.44</v>
      </c>
      <c r="L874" s="12">
        <f>$K$1*Product[[#This Row],[Quantity]]</f>
        <v>450</v>
      </c>
      <c r="M874" s="12">
        <f>Product[[#This Row],[Sales]]/Product[[#This Row],[Quantity]]</f>
        <v>11.479999999999999</v>
      </c>
      <c r="N874" s="12">
        <v>3</v>
      </c>
      <c r="O874" s="12">
        <v>0</v>
      </c>
      <c r="P874" s="13">
        <v>17.22</v>
      </c>
      <c r="Q874" s="13">
        <f>Product[[#This Row],[Profit]]-Product[[#This Row],[Discount]]</f>
        <v>17.22</v>
      </c>
      <c r="R874" s="12" t="str" cm="1">
        <f t="array" ref="R874">_xlfn.IFS(Product[[#This Row],[New Sales]]&gt;=2000,"A",Product[[#This Row],[New Sales]]&gt;=1000,"B",Product[[#This Row],[New Sales]]&gt;=500,"C",Product[[#This Row],[New Sales]]&gt;=100,"D",Product[[#This Row],[New Sales]]&lt;100,"E")</f>
        <v>D</v>
      </c>
      <c r="S874" s="12"/>
    </row>
    <row r="875" spans="1:19">
      <c r="A875" s="12">
        <v>873</v>
      </c>
      <c r="B875" s="12" t="s">
        <v>84</v>
      </c>
      <c r="C875" s="12" t="s">
        <v>68</v>
      </c>
      <c r="D875" s="12" t="s">
        <v>180</v>
      </c>
      <c r="E875" s="12" t="s">
        <v>181</v>
      </c>
      <c r="F875" s="12" t="s">
        <v>133</v>
      </c>
      <c r="G875" s="12" t="s">
        <v>81</v>
      </c>
      <c r="H875" s="12" t="str">
        <f>VLOOKUP(Product[[#This Row],[Category]],Code!$C$2:$D$5,2,0)</f>
        <v>O-102</v>
      </c>
      <c r="I875" s="12" t="s">
        <v>106</v>
      </c>
      <c r="J875" s="12" t="s">
        <v>456</v>
      </c>
      <c r="K875" s="12">
        <v>11.36</v>
      </c>
      <c r="L875" s="12">
        <f>$K$1*Product[[#This Row],[Quantity]]</f>
        <v>300</v>
      </c>
      <c r="M875" s="12">
        <f>Product[[#This Row],[Sales]]/Product[[#This Row],[Quantity]]</f>
        <v>5.68</v>
      </c>
      <c r="N875" s="12">
        <v>2</v>
      </c>
      <c r="O875" s="12">
        <v>0</v>
      </c>
      <c r="P875" s="13">
        <v>5.2255999999999991</v>
      </c>
      <c r="Q875" s="13">
        <f>Product[[#This Row],[Profit]]-Product[[#This Row],[Discount]]</f>
        <v>5.2255999999999991</v>
      </c>
      <c r="R875" s="12" t="str" cm="1">
        <f t="array" ref="R875">_xlfn.IFS(Product[[#This Row],[New Sales]]&gt;=2000,"A",Product[[#This Row],[New Sales]]&gt;=1000,"B",Product[[#This Row],[New Sales]]&gt;=500,"C",Product[[#This Row],[New Sales]]&gt;=100,"D",Product[[#This Row],[New Sales]]&lt;100,"E")</f>
        <v>D</v>
      </c>
      <c r="S875" s="12"/>
    </row>
    <row r="876" spans="1:19">
      <c r="A876" s="12">
        <v>874</v>
      </c>
      <c r="B876" s="12" t="s">
        <v>84</v>
      </c>
      <c r="C876" s="12" t="s">
        <v>68</v>
      </c>
      <c r="D876" s="12" t="s">
        <v>180</v>
      </c>
      <c r="E876" s="12" t="s">
        <v>181</v>
      </c>
      <c r="F876" s="12" t="s">
        <v>133</v>
      </c>
      <c r="G876" s="12" t="s">
        <v>81</v>
      </c>
      <c r="H876" s="12" t="str">
        <f>VLOOKUP(Product[[#This Row],[Category]],Code!$C$2:$D$5,2,0)</f>
        <v>O-102</v>
      </c>
      <c r="I876" s="12" t="s">
        <v>98</v>
      </c>
      <c r="J876" s="12" t="s">
        <v>657</v>
      </c>
      <c r="K876" s="12">
        <v>106.34399999999999</v>
      </c>
      <c r="L876" s="12">
        <f>$K$1*Product[[#This Row],[Quantity]]</f>
        <v>1050</v>
      </c>
      <c r="M876" s="12">
        <f>Product[[#This Row],[Sales]]/Product[[#This Row],[Quantity]]</f>
        <v>15.191999999999998</v>
      </c>
      <c r="N876" s="12">
        <v>7</v>
      </c>
      <c r="O876" s="12">
        <v>0.2</v>
      </c>
      <c r="P876" s="13">
        <v>37.220399999999998</v>
      </c>
      <c r="Q876" s="13">
        <f>Product[[#This Row],[Profit]]-Product[[#This Row],[Discount]]</f>
        <v>37.020399999999995</v>
      </c>
      <c r="R876" s="12" t="str" cm="1">
        <f t="array" ref="R876">_xlfn.IFS(Product[[#This Row],[New Sales]]&gt;=2000,"A",Product[[#This Row],[New Sales]]&gt;=1000,"B",Product[[#This Row],[New Sales]]&gt;=500,"C",Product[[#This Row],[New Sales]]&gt;=100,"D",Product[[#This Row],[New Sales]]&lt;100,"E")</f>
        <v>B</v>
      </c>
      <c r="S876" s="12"/>
    </row>
    <row r="877" spans="1:19">
      <c r="A877" s="12">
        <v>875</v>
      </c>
      <c r="B877" s="12" t="s">
        <v>84</v>
      </c>
      <c r="C877" s="12" t="s">
        <v>68</v>
      </c>
      <c r="D877" s="12" t="s">
        <v>255</v>
      </c>
      <c r="E877" s="12" t="s">
        <v>105</v>
      </c>
      <c r="F877" s="12" t="s">
        <v>71</v>
      </c>
      <c r="G877" s="12" t="s">
        <v>81</v>
      </c>
      <c r="H877" s="12" t="str">
        <f>VLOOKUP(Product[[#This Row],[Category]],Code!$C$2:$D$5,2,0)</f>
        <v>O-102</v>
      </c>
      <c r="I877" s="12" t="s">
        <v>106</v>
      </c>
      <c r="J877" s="12" t="s">
        <v>995</v>
      </c>
      <c r="K877" s="12">
        <v>192.16000000000003</v>
      </c>
      <c r="L877" s="12">
        <f>$K$1*Product[[#This Row],[Quantity]]</f>
        <v>750</v>
      </c>
      <c r="M877" s="12">
        <f>Product[[#This Row],[Sales]]/Product[[#This Row],[Quantity]]</f>
        <v>38.432000000000002</v>
      </c>
      <c r="N877" s="12">
        <v>5</v>
      </c>
      <c r="O877" s="12">
        <v>0.2</v>
      </c>
      <c r="P877" s="13">
        <v>67.255999999999986</v>
      </c>
      <c r="Q877" s="13">
        <f>Product[[#This Row],[Profit]]-Product[[#This Row],[Discount]]</f>
        <v>67.055999999999983</v>
      </c>
      <c r="R877" s="12" t="str" cm="1">
        <f t="array" ref="R877">_xlfn.IFS(Product[[#This Row],[New Sales]]&gt;=2000,"A",Product[[#This Row],[New Sales]]&gt;=1000,"B",Product[[#This Row],[New Sales]]&gt;=500,"C",Product[[#This Row],[New Sales]]&gt;=100,"D",Product[[#This Row],[New Sales]]&lt;100,"E")</f>
        <v>C</v>
      </c>
      <c r="S877" s="12"/>
    </row>
    <row r="878" spans="1:19">
      <c r="A878" s="12">
        <v>876</v>
      </c>
      <c r="B878" s="12" t="s">
        <v>84</v>
      </c>
      <c r="C878" s="12" t="s">
        <v>111</v>
      </c>
      <c r="D878" s="12" t="s">
        <v>104</v>
      </c>
      <c r="E878" s="12" t="s">
        <v>993</v>
      </c>
      <c r="F878" s="12" t="s">
        <v>133</v>
      </c>
      <c r="G878" s="12" t="s">
        <v>72</v>
      </c>
      <c r="H878" s="12" t="str">
        <f>VLOOKUP(Product[[#This Row],[Category]],Code!$C$2:$D$5,2,0)</f>
        <v>F-101</v>
      </c>
      <c r="I878" s="12" t="s">
        <v>91</v>
      </c>
      <c r="J878" s="12" t="s">
        <v>412</v>
      </c>
      <c r="K878" s="12">
        <v>322.59000000000003</v>
      </c>
      <c r="L878" s="12">
        <f>$K$1*Product[[#This Row],[Quantity]]</f>
        <v>450</v>
      </c>
      <c r="M878" s="12">
        <f>Product[[#This Row],[Sales]]/Product[[#This Row],[Quantity]]</f>
        <v>107.53000000000002</v>
      </c>
      <c r="N878" s="12">
        <v>3</v>
      </c>
      <c r="O878" s="12">
        <v>0</v>
      </c>
      <c r="P878" s="13">
        <v>64.518000000000001</v>
      </c>
      <c r="Q878" s="13">
        <f>Product[[#This Row],[Profit]]-Product[[#This Row],[Discount]]</f>
        <v>64.518000000000001</v>
      </c>
      <c r="R878" s="12" t="str" cm="1">
        <f t="array" ref="R878">_xlfn.IFS(Product[[#This Row],[New Sales]]&gt;=2000,"A",Product[[#This Row],[New Sales]]&gt;=1000,"B",Product[[#This Row],[New Sales]]&gt;=500,"C",Product[[#This Row],[New Sales]]&gt;=100,"D",Product[[#This Row],[New Sales]]&lt;100,"E")</f>
        <v>D</v>
      </c>
      <c r="S878" s="12"/>
    </row>
    <row r="879" spans="1:19">
      <c r="A879" s="12">
        <v>877</v>
      </c>
      <c r="B879" s="12" t="s">
        <v>84</v>
      </c>
      <c r="C879" s="12" t="s">
        <v>111</v>
      </c>
      <c r="D879" s="12" t="s">
        <v>104</v>
      </c>
      <c r="E879" s="12" t="s">
        <v>993</v>
      </c>
      <c r="F879" s="12" t="s">
        <v>133</v>
      </c>
      <c r="G879" s="12" t="s">
        <v>95</v>
      </c>
      <c r="H879" s="12" t="str">
        <f>VLOOKUP(Product[[#This Row],[Category]],Code!$C$2:$D$5,2,0)</f>
        <v>T-103</v>
      </c>
      <c r="I879" s="12" t="s">
        <v>137</v>
      </c>
      <c r="J879" s="12" t="s">
        <v>449</v>
      </c>
      <c r="K879" s="12">
        <v>29.99</v>
      </c>
      <c r="L879" s="12">
        <f>$K$1*Product[[#This Row],[Quantity]]</f>
        <v>150</v>
      </c>
      <c r="M879" s="12">
        <f>Product[[#This Row],[Sales]]/Product[[#This Row],[Quantity]]</f>
        <v>29.99</v>
      </c>
      <c r="N879" s="12">
        <v>1</v>
      </c>
      <c r="O879" s="12">
        <v>0</v>
      </c>
      <c r="P879" s="13">
        <v>13.195600000000002</v>
      </c>
      <c r="Q879" s="13">
        <f>Product[[#This Row],[Profit]]-Product[[#This Row],[Discount]]</f>
        <v>13.195600000000002</v>
      </c>
      <c r="R879" s="12" t="str" cm="1">
        <f t="array" ref="R879">_xlfn.IFS(Product[[#This Row],[New Sales]]&gt;=2000,"A",Product[[#This Row],[New Sales]]&gt;=1000,"B",Product[[#This Row],[New Sales]]&gt;=500,"C",Product[[#This Row],[New Sales]]&gt;=100,"D",Product[[#This Row],[New Sales]]&lt;100,"E")</f>
        <v>D</v>
      </c>
      <c r="S879" s="12"/>
    </row>
    <row r="880" spans="1:19">
      <c r="A880" s="12">
        <v>878</v>
      </c>
      <c r="B880" s="12" t="s">
        <v>84</v>
      </c>
      <c r="C880" s="12" t="s">
        <v>111</v>
      </c>
      <c r="D880" s="12" t="s">
        <v>104</v>
      </c>
      <c r="E880" s="12" t="s">
        <v>993</v>
      </c>
      <c r="F880" s="12" t="s">
        <v>133</v>
      </c>
      <c r="G880" s="12" t="s">
        <v>95</v>
      </c>
      <c r="H880" s="12" t="str">
        <f>VLOOKUP(Product[[#This Row],[Category]],Code!$C$2:$D$5,2,0)</f>
        <v>T-103</v>
      </c>
      <c r="I880" s="12" t="s">
        <v>137</v>
      </c>
      <c r="J880" s="12" t="s">
        <v>996</v>
      </c>
      <c r="K880" s="12">
        <v>371.96999999999997</v>
      </c>
      <c r="L880" s="12">
        <f>$K$1*Product[[#This Row],[Quantity]]</f>
        <v>450</v>
      </c>
      <c r="M880" s="12">
        <f>Product[[#This Row],[Sales]]/Product[[#This Row],[Quantity]]</f>
        <v>123.99</v>
      </c>
      <c r="N880" s="12">
        <v>3</v>
      </c>
      <c r="O880" s="12">
        <v>0</v>
      </c>
      <c r="P880" s="13">
        <v>66.954599999999971</v>
      </c>
      <c r="Q880" s="13">
        <f>Product[[#This Row],[Profit]]-Product[[#This Row],[Discount]]</f>
        <v>66.954599999999971</v>
      </c>
      <c r="R880" s="12" t="str" cm="1">
        <f t="array" ref="R880">_xlfn.IFS(Product[[#This Row],[New Sales]]&gt;=2000,"A",Product[[#This Row],[New Sales]]&gt;=1000,"B",Product[[#This Row],[New Sales]]&gt;=500,"C",Product[[#This Row],[New Sales]]&gt;=100,"D",Product[[#This Row],[New Sales]]&lt;100,"E")</f>
        <v>D</v>
      </c>
      <c r="S880" s="12"/>
    </row>
    <row r="881" spans="1:19">
      <c r="A881" s="12">
        <v>879</v>
      </c>
      <c r="B881" s="12" t="s">
        <v>84</v>
      </c>
      <c r="C881" s="12" t="s">
        <v>111</v>
      </c>
      <c r="D881" s="12" t="s">
        <v>131</v>
      </c>
      <c r="E881" s="12" t="s">
        <v>132</v>
      </c>
      <c r="F881" s="12" t="s">
        <v>133</v>
      </c>
      <c r="G881" s="12" t="s">
        <v>81</v>
      </c>
      <c r="H881" s="12" t="str">
        <f>VLOOKUP(Product[[#This Row],[Category]],Code!$C$2:$D$5,2,0)</f>
        <v>O-102</v>
      </c>
      <c r="I881" s="12" t="s">
        <v>98</v>
      </c>
      <c r="J881" s="12" t="s">
        <v>997</v>
      </c>
      <c r="K881" s="12">
        <v>5.8920000000000012</v>
      </c>
      <c r="L881" s="12">
        <f>$K$1*Product[[#This Row],[Quantity]]</f>
        <v>600</v>
      </c>
      <c r="M881" s="12">
        <f>Product[[#This Row],[Sales]]/Product[[#This Row],[Quantity]]</f>
        <v>1.4730000000000003</v>
      </c>
      <c r="N881" s="12">
        <v>4</v>
      </c>
      <c r="O881" s="12">
        <v>0.7</v>
      </c>
      <c r="P881" s="13">
        <v>-4.1243999999999996</v>
      </c>
      <c r="Q881" s="13">
        <f>Product[[#This Row],[Profit]]-Product[[#This Row],[Discount]]</f>
        <v>-4.8243999999999998</v>
      </c>
      <c r="R881" s="12" t="str" cm="1">
        <f t="array" ref="R881">_xlfn.IFS(Product[[#This Row],[New Sales]]&gt;=2000,"A",Product[[#This Row],[New Sales]]&gt;=1000,"B",Product[[#This Row],[New Sales]]&gt;=500,"C",Product[[#This Row],[New Sales]]&gt;=100,"D",Product[[#This Row],[New Sales]]&lt;100,"E")</f>
        <v>C</v>
      </c>
      <c r="S881" s="12"/>
    </row>
    <row r="882" spans="1:19">
      <c r="A882" s="12">
        <v>880</v>
      </c>
      <c r="B882" s="12" t="s">
        <v>67</v>
      </c>
      <c r="C882" s="12" t="s">
        <v>111</v>
      </c>
      <c r="D882" s="12" t="s">
        <v>180</v>
      </c>
      <c r="E882" s="12" t="s">
        <v>181</v>
      </c>
      <c r="F882" s="12" t="s">
        <v>133</v>
      </c>
      <c r="G882" s="12" t="s">
        <v>81</v>
      </c>
      <c r="H882" s="12" t="str">
        <f>VLOOKUP(Product[[#This Row],[Category]],Code!$C$2:$D$5,2,0)</f>
        <v>O-102</v>
      </c>
      <c r="I882" s="12" t="s">
        <v>98</v>
      </c>
      <c r="J882" s="12" t="s">
        <v>998</v>
      </c>
      <c r="K882" s="12">
        <v>68.472000000000008</v>
      </c>
      <c r="L882" s="12">
        <f>$K$1*Product[[#This Row],[Quantity]]</f>
        <v>450</v>
      </c>
      <c r="M882" s="12">
        <f>Product[[#This Row],[Sales]]/Product[[#This Row],[Quantity]]</f>
        <v>22.824000000000002</v>
      </c>
      <c r="N882" s="12">
        <v>3</v>
      </c>
      <c r="O882" s="12">
        <v>0.2</v>
      </c>
      <c r="P882" s="13">
        <v>23.109299999999998</v>
      </c>
      <c r="Q882" s="13">
        <f>Product[[#This Row],[Profit]]-Product[[#This Row],[Discount]]</f>
        <v>22.909299999999998</v>
      </c>
      <c r="R882" s="12" t="str" cm="1">
        <f t="array" ref="R882">_xlfn.IFS(Product[[#This Row],[New Sales]]&gt;=2000,"A",Product[[#This Row],[New Sales]]&gt;=1000,"B",Product[[#This Row],[New Sales]]&gt;=500,"C",Product[[#This Row],[New Sales]]&gt;=100,"D",Product[[#This Row],[New Sales]]&lt;100,"E")</f>
        <v>D</v>
      </c>
      <c r="S882" s="12"/>
    </row>
    <row r="883" spans="1:19">
      <c r="A883" s="12">
        <v>881</v>
      </c>
      <c r="B883" s="12" t="s">
        <v>67</v>
      </c>
      <c r="C883" s="12" t="s">
        <v>111</v>
      </c>
      <c r="D883" s="12" t="s">
        <v>180</v>
      </c>
      <c r="E883" s="12" t="s">
        <v>181</v>
      </c>
      <c r="F883" s="12" t="s">
        <v>133</v>
      </c>
      <c r="G883" s="12" t="s">
        <v>72</v>
      </c>
      <c r="H883" s="12" t="str">
        <f>VLOOKUP(Product[[#This Row],[Category]],Code!$C$2:$D$5,2,0)</f>
        <v>F-101</v>
      </c>
      <c r="I883" s="12" t="s">
        <v>75</v>
      </c>
      <c r="J883" s="12" t="s">
        <v>335</v>
      </c>
      <c r="K883" s="12">
        <v>1242.8999999999999</v>
      </c>
      <c r="L883" s="12">
        <f>$K$1*Product[[#This Row],[Quantity]]</f>
        <v>750</v>
      </c>
      <c r="M883" s="12">
        <f>Product[[#This Row],[Sales]]/Product[[#This Row],[Quantity]]</f>
        <v>248.57999999999998</v>
      </c>
      <c r="N883" s="12">
        <v>5</v>
      </c>
      <c r="O883" s="12">
        <v>0.1</v>
      </c>
      <c r="P883" s="13">
        <v>262.38999999999987</v>
      </c>
      <c r="Q883" s="13">
        <f>Product[[#This Row],[Profit]]-Product[[#This Row],[Discount]]</f>
        <v>262.28999999999985</v>
      </c>
      <c r="R883" s="12" t="str" cm="1">
        <f t="array" ref="R883">_xlfn.IFS(Product[[#This Row],[New Sales]]&gt;=2000,"A",Product[[#This Row],[New Sales]]&gt;=1000,"B",Product[[#This Row],[New Sales]]&gt;=500,"C",Product[[#This Row],[New Sales]]&gt;=100,"D",Product[[#This Row],[New Sales]]&lt;100,"E")</f>
        <v>C</v>
      </c>
      <c r="S883" s="12"/>
    </row>
    <row r="884" spans="1:19">
      <c r="A884" s="12">
        <v>882</v>
      </c>
      <c r="B884" s="12" t="s">
        <v>84</v>
      </c>
      <c r="C884" s="12" t="s">
        <v>68</v>
      </c>
      <c r="D884" s="12" t="s">
        <v>202</v>
      </c>
      <c r="E884" s="12" t="s">
        <v>203</v>
      </c>
      <c r="F884" s="12" t="s">
        <v>71</v>
      </c>
      <c r="G884" s="12" t="s">
        <v>81</v>
      </c>
      <c r="H884" s="12" t="str">
        <f>VLOOKUP(Product[[#This Row],[Category]],Code!$C$2:$D$5,2,0)</f>
        <v>O-102</v>
      </c>
      <c r="I884" s="12" t="s">
        <v>89</v>
      </c>
      <c r="J884" s="12" t="s">
        <v>669</v>
      </c>
      <c r="K884" s="12">
        <v>30.84</v>
      </c>
      <c r="L884" s="12">
        <f>$K$1*Product[[#This Row],[Quantity]]</f>
        <v>300</v>
      </c>
      <c r="M884" s="12">
        <f>Product[[#This Row],[Sales]]/Product[[#This Row],[Quantity]]</f>
        <v>15.42</v>
      </c>
      <c r="N884" s="12">
        <v>2</v>
      </c>
      <c r="O884" s="12">
        <v>0</v>
      </c>
      <c r="P884" s="13">
        <v>8.3268000000000022</v>
      </c>
      <c r="Q884" s="13">
        <f>Product[[#This Row],[Profit]]-Product[[#This Row],[Discount]]</f>
        <v>8.3268000000000022</v>
      </c>
      <c r="R884" s="12" t="str" cm="1">
        <f t="array" ref="R884">_xlfn.IFS(Product[[#This Row],[New Sales]]&gt;=2000,"A",Product[[#This Row],[New Sales]]&gt;=1000,"B",Product[[#This Row],[New Sales]]&gt;=500,"C",Product[[#This Row],[New Sales]]&gt;=100,"D",Product[[#This Row],[New Sales]]&lt;100,"E")</f>
        <v>D</v>
      </c>
      <c r="S884" s="12"/>
    </row>
    <row r="885" spans="1:19">
      <c r="A885" s="12">
        <v>883</v>
      </c>
      <c r="B885" s="12" t="s">
        <v>547</v>
      </c>
      <c r="C885" s="12" t="s">
        <v>68</v>
      </c>
      <c r="D885" s="12" t="s">
        <v>123</v>
      </c>
      <c r="E885" s="12" t="s">
        <v>79</v>
      </c>
      <c r="F885" s="12" t="s">
        <v>80</v>
      </c>
      <c r="G885" s="12" t="s">
        <v>81</v>
      </c>
      <c r="H885" s="12" t="str">
        <f>VLOOKUP(Product[[#This Row],[Category]],Code!$C$2:$D$5,2,0)</f>
        <v>O-102</v>
      </c>
      <c r="I885" s="12" t="s">
        <v>93</v>
      </c>
      <c r="J885" s="12" t="s">
        <v>860</v>
      </c>
      <c r="K885" s="12">
        <v>13.48</v>
      </c>
      <c r="L885" s="12">
        <f>$K$1*Product[[#This Row],[Quantity]]</f>
        <v>600</v>
      </c>
      <c r="M885" s="12">
        <f>Product[[#This Row],[Sales]]/Product[[#This Row],[Quantity]]</f>
        <v>3.37</v>
      </c>
      <c r="N885" s="12">
        <v>4</v>
      </c>
      <c r="O885" s="12">
        <v>0</v>
      </c>
      <c r="P885" s="13">
        <v>5.9312000000000014</v>
      </c>
      <c r="Q885" s="13">
        <f>Product[[#This Row],[Profit]]-Product[[#This Row],[Discount]]</f>
        <v>5.9312000000000014</v>
      </c>
      <c r="R885" s="12" t="str" cm="1">
        <f t="array" ref="R885">_xlfn.IFS(Product[[#This Row],[New Sales]]&gt;=2000,"A",Product[[#This Row],[New Sales]]&gt;=1000,"B",Product[[#This Row],[New Sales]]&gt;=500,"C",Product[[#This Row],[New Sales]]&gt;=100,"D",Product[[#This Row],[New Sales]]&lt;100,"E")</f>
        <v>C</v>
      </c>
      <c r="S885" s="12"/>
    </row>
    <row r="886" spans="1:19">
      <c r="A886" s="12">
        <v>884</v>
      </c>
      <c r="B886" s="12" t="s">
        <v>149</v>
      </c>
      <c r="C886" s="12" t="s">
        <v>111</v>
      </c>
      <c r="D886" s="12" t="s">
        <v>402</v>
      </c>
      <c r="E886" s="12" t="s">
        <v>168</v>
      </c>
      <c r="F886" s="12" t="s">
        <v>114</v>
      </c>
      <c r="G886" s="12" t="s">
        <v>72</v>
      </c>
      <c r="H886" s="12" t="str">
        <f>VLOOKUP(Product[[#This Row],[Category]],Code!$C$2:$D$5,2,0)</f>
        <v>F-101</v>
      </c>
      <c r="I886" s="12" t="s">
        <v>91</v>
      </c>
      <c r="J886" s="12" t="s">
        <v>814</v>
      </c>
      <c r="K886" s="12">
        <v>31.400000000000002</v>
      </c>
      <c r="L886" s="12">
        <f>$K$1*Product[[#This Row],[Quantity]]</f>
        <v>750</v>
      </c>
      <c r="M886" s="12">
        <f>Product[[#This Row],[Sales]]/Product[[#This Row],[Quantity]]</f>
        <v>6.28</v>
      </c>
      <c r="N886" s="12">
        <v>5</v>
      </c>
      <c r="O886" s="12">
        <v>0</v>
      </c>
      <c r="P886" s="13">
        <v>10.047999999999998</v>
      </c>
      <c r="Q886" s="13">
        <f>Product[[#This Row],[Profit]]-Product[[#This Row],[Discount]]</f>
        <v>10.047999999999998</v>
      </c>
      <c r="R886" s="12" t="str" cm="1">
        <f t="array" ref="R886">_xlfn.IFS(Product[[#This Row],[New Sales]]&gt;=2000,"A",Product[[#This Row],[New Sales]]&gt;=1000,"B",Product[[#This Row],[New Sales]]&gt;=500,"C",Product[[#This Row],[New Sales]]&gt;=100,"D",Product[[#This Row],[New Sales]]&lt;100,"E")</f>
        <v>C</v>
      </c>
      <c r="S886" s="12"/>
    </row>
    <row r="887" spans="1:19">
      <c r="A887" s="12">
        <v>885</v>
      </c>
      <c r="B887" s="12" t="s">
        <v>84</v>
      </c>
      <c r="C887" s="12" t="s">
        <v>68</v>
      </c>
      <c r="D887" s="12" t="s">
        <v>229</v>
      </c>
      <c r="E887" s="12" t="s">
        <v>181</v>
      </c>
      <c r="F887" s="12" t="s">
        <v>133</v>
      </c>
      <c r="G887" s="12" t="s">
        <v>72</v>
      </c>
      <c r="H887" s="12" t="str">
        <f>VLOOKUP(Product[[#This Row],[Category]],Code!$C$2:$D$5,2,0)</f>
        <v>F-101</v>
      </c>
      <c r="I887" s="12" t="s">
        <v>91</v>
      </c>
      <c r="J887" s="12" t="s">
        <v>999</v>
      </c>
      <c r="K887" s="12">
        <v>17.46</v>
      </c>
      <c r="L887" s="12">
        <f>$K$1*Product[[#This Row],[Quantity]]</f>
        <v>300</v>
      </c>
      <c r="M887" s="12">
        <f>Product[[#This Row],[Sales]]/Product[[#This Row],[Quantity]]</f>
        <v>8.73</v>
      </c>
      <c r="N887" s="12">
        <v>2</v>
      </c>
      <c r="O887" s="12">
        <v>0</v>
      </c>
      <c r="P887" s="13">
        <v>5.936399999999999</v>
      </c>
      <c r="Q887" s="13">
        <f>Product[[#This Row],[Profit]]-Product[[#This Row],[Discount]]</f>
        <v>5.936399999999999</v>
      </c>
      <c r="R887" s="12" t="str" cm="1">
        <f t="array" ref="R887">_xlfn.IFS(Product[[#This Row],[New Sales]]&gt;=2000,"A",Product[[#This Row],[New Sales]]&gt;=1000,"B",Product[[#This Row],[New Sales]]&gt;=500,"C",Product[[#This Row],[New Sales]]&gt;=100,"D",Product[[#This Row],[New Sales]]&lt;100,"E")</f>
        <v>D</v>
      </c>
      <c r="S887" s="12"/>
    </row>
    <row r="888" spans="1:19">
      <c r="A888" s="12">
        <v>886</v>
      </c>
      <c r="B888" s="12" t="s">
        <v>67</v>
      </c>
      <c r="C888" s="12" t="s">
        <v>77</v>
      </c>
      <c r="D888" s="12" t="s">
        <v>78</v>
      </c>
      <c r="E888" s="12" t="s">
        <v>79</v>
      </c>
      <c r="F888" s="12" t="s">
        <v>80</v>
      </c>
      <c r="G888" s="12" t="s">
        <v>81</v>
      </c>
      <c r="H888" s="12" t="str">
        <f>VLOOKUP(Product[[#This Row],[Category]],Code!$C$2:$D$5,2,0)</f>
        <v>O-102</v>
      </c>
      <c r="I888" s="12" t="s">
        <v>98</v>
      </c>
      <c r="J888" s="12" t="s">
        <v>1000</v>
      </c>
      <c r="K888" s="12">
        <v>13.943999999999999</v>
      </c>
      <c r="L888" s="12">
        <f>$K$1*Product[[#This Row],[Quantity]]</f>
        <v>450</v>
      </c>
      <c r="M888" s="12">
        <f>Product[[#This Row],[Sales]]/Product[[#This Row],[Quantity]]</f>
        <v>4.6479999999999997</v>
      </c>
      <c r="N888" s="12">
        <v>3</v>
      </c>
      <c r="O888" s="12">
        <v>0.2</v>
      </c>
      <c r="P888" s="13">
        <v>4.5317999999999996</v>
      </c>
      <c r="Q888" s="13">
        <f>Product[[#This Row],[Profit]]-Product[[#This Row],[Discount]]</f>
        <v>4.3317999999999994</v>
      </c>
      <c r="R888" s="12" t="str" cm="1">
        <f t="array" ref="R888">_xlfn.IFS(Product[[#This Row],[New Sales]]&gt;=2000,"A",Product[[#This Row],[New Sales]]&gt;=1000,"B",Product[[#This Row],[New Sales]]&gt;=500,"C",Product[[#This Row],[New Sales]]&gt;=100,"D",Product[[#This Row],[New Sales]]&lt;100,"E")</f>
        <v>D</v>
      </c>
      <c r="S888" s="12"/>
    </row>
    <row r="889" spans="1:19">
      <c r="A889" s="12">
        <v>887</v>
      </c>
      <c r="B889" s="12" t="s">
        <v>84</v>
      </c>
      <c r="C889" s="12" t="s">
        <v>68</v>
      </c>
      <c r="D889" s="12" t="s">
        <v>427</v>
      </c>
      <c r="E889" s="12" t="s">
        <v>79</v>
      </c>
      <c r="F889" s="12" t="s">
        <v>80</v>
      </c>
      <c r="G889" s="12" t="s">
        <v>81</v>
      </c>
      <c r="H889" s="12" t="str">
        <f>VLOOKUP(Product[[#This Row],[Category]],Code!$C$2:$D$5,2,0)</f>
        <v>O-102</v>
      </c>
      <c r="I889" s="12" t="s">
        <v>89</v>
      </c>
      <c r="J889" s="12" t="s">
        <v>1001</v>
      </c>
      <c r="K889" s="12">
        <v>83.76</v>
      </c>
      <c r="L889" s="12">
        <f>$K$1*Product[[#This Row],[Quantity]]</f>
        <v>1800</v>
      </c>
      <c r="M889" s="12">
        <f>Product[[#This Row],[Sales]]/Product[[#This Row],[Quantity]]</f>
        <v>6.98</v>
      </c>
      <c r="N889" s="12">
        <v>12</v>
      </c>
      <c r="O889" s="12">
        <v>0</v>
      </c>
      <c r="P889" s="13">
        <v>1.6751999999999967</v>
      </c>
      <c r="Q889" s="13">
        <f>Product[[#This Row],[Profit]]-Product[[#This Row],[Discount]]</f>
        <v>1.6751999999999967</v>
      </c>
      <c r="R889" s="12" t="str" cm="1">
        <f t="array" ref="R889">_xlfn.IFS(Product[[#This Row],[New Sales]]&gt;=2000,"A",Product[[#This Row],[New Sales]]&gt;=1000,"B",Product[[#This Row],[New Sales]]&gt;=500,"C",Product[[#This Row],[New Sales]]&gt;=100,"D",Product[[#This Row],[New Sales]]&lt;100,"E")</f>
        <v>B</v>
      </c>
      <c r="S889" s="12"/>
    </row>
    <row r="890" spans="1:19">
      <c r="A890" s="12">
        <v>888</v>
      </c>
      <c r="B890" s="12" t="s">
        <v>84</v>
      </c>
      <c r="C890" s="12" t="s">
        <v>111</v>
      </c>
      <c r="D890" s="12" t="s">
        <v>226</v>
      </c>
      <c r="E890" s="12" t="s">
        <v>1002</v>
      </c>
      <c r="F890" s="12" t="s">
        <v>133</v>
      </c>
      <c r="G890" s="12" t="s">
        <v>81</v>
      </c>
      <c r="H890" s="12" t="str">
        <f>VLOOKUP(Product[[#This Row],[Category]],Code!$C$2:$D$5,2,0)</f>
        <v>O-102</v>
      </c>
      <c r="I890" s="12" t="s">
        <v>98</v>
      </c>
      <c r="J890" s="12" t="s">
        <v>193</v>
      </c>
      <c r="K890" s="12">
        <v>37.659999999999997</v>
      </c>
      <c r="L890" s="12">
        <f>$K$1*Product[[#This Row],[Quantity]]</f>
        <v>1050</v>
      </c>
      <c r="M890" s="12">
        <f>Product[[#This Row],[Sales]]/Product[[#This Row],[Quantity]]</f>
        <v>5.38</v>
      </c>
      <c r="N890" s="12">
        <v>7</v>
      </c>
      <c r="O890" s="12">
        <v>0</v>
      </c>
      <c r="P890" s="13">
        <v>18.453400000000002</v>
      </c>
      <c r="Q890" s="13">
        <f>Product[[#This Row],[Profit]]-Product[[#This Row],[Discount]]</f>
        <v>18.453400000000002</v>
      </c>
      <c r="R890" s="12" t="str" cm="1">
        <f t="array" ref="R890">_xlfn.IFS(Product[[#This Row],[New Sales]]&gt;=2000,"A",Product[[#This Row],[New Sales]]&gt;=1000,"B",Product[[#This Row],[New Sales]]&gt;=500,"C",Product[[#This Row],[New Sales]]&gt;=100,"D",Product[[#This Row],[New Sales]]&lt;100,"E")</f>
        <v>B</v>
      </c>
      <c r="S890" s="12"/>
    </row>
    <row r="891" spans="1:19">
      <c r="A891" s="12">
        <v>889</v>
      </c>
      <c r="B891" s="12" t="s">
        <v>84</v>
      </c>
      <c r="C891" s="12" t="s">
        <v>77</v>
      </c>
      <c r="D891" s="12" t="s">
        <v>123</v>
      </c>
      <c r="E891" s="12" t="s">
        <v>79</v>
      </c>
      <c r="F891" s="12" t="s">
        <v>80</v>
      </c>
      <c r="G891" s="12" t="s">
        <v>81</v>
      </c>
      <c r="H891" s="12" t="str">
        <f>VLOOKUP(Product[[#This Row],[Category]],Code!$C$2:$D$5,2,0)</f>
        <v>O-102</v>
      </c>
      <c r="I891" s="12" t="s">
        <v>106</v>
      </c>
      <c r="J891" s="12" t="s">
        <v>608</v>
      </c>
      <c r="K891" s="12">
        <v>34.68</v>
      </c>
      <c r="L891" s="12">
        <f>$K$1*Product[[#This Row],[Quantity]]</f>
        <v>900</v>
      </c>
      <c r="M891" s="12">
        <f>Product[[#This Row],[Sales]]/Product[[#This Row],[Quantity]]</f>
        <v>5.78</v>
      </c>
      <c r="N891" s="12">
        <v>6</v>
      </c>
      <c r="O891" s="12">
        <v>0</v>
      </c>
      <c r="P891" s="13">
        <v>16.993200000000002</v>
      </c>
      <c r="Q891" s="13">
        <f>Product[[#This Row],[Profit]]-Product[[#This Row],[Discount]]</f>
        <v>16.993200000000002</v>
      </c>
      <c r="R891" s="12" t="str" cm="1">
        <f t="array" ref="R891">_xlfn.IFS(Product[[#This Row],[New Sales]]&gt;=2000,"A",Product[[#This Row],[New Sales]]&gt;=1000,"B",Product[[#This Row],[New Sales]]&gt;=500,"C",Product[[#This Row],[New Sales]]&gt;=100,"D",Product[[#This Row],[New Sales]]&lt;100,"E")</f>
        <v>C</v>
      </c>
      <c r="S891" s="12"/>
    </row>
    <row r="892" spans="1:19">
      <c r="A892" s="12">
        <v>890</v>
      </c>
      <c r="B892" s="12" t="s">
        <v>84</v>
      </c>
      <c r="C892" s="12" t="s">
        <v>68</v>
      </c>
      <c r="D892" s="12" t="s">
        <v>621</v>
      </c>
      <c r="E892" s="12" t="s">
        <v>181</v>
      </c>
      <c r="F892" s="12" t="s">
        <v>133</v>
      </c>
      <c r="G892" s="12" t="s">
        <v>95</v>
      </c>
      <c r="H892" s="12" t="str">
        <f>VLOOKUP(Product[[#This Row],[Category]],Code!$C$2:$D$5,2,0)</f>
        <v>T-103</v>
      </c>
      <c r="I892" s="12" t="s">
        <v>137</v>
      </c>
      <c r="J892" s="12" t="s">
        <v>1003</v>
      </c>
      <c r="K892" s="12">
        <v>149.94999999999999</v>
      </c>
      <c r="L892" s="12">
        <f>$K$1*Product[[#This Row],[Quantity]]</f>
        <v>750</v>
      </c>
      <c r="M892" s="12">
        <f>Product[[#This Row],[Sales]]/Product[[#This Row],[Quantity]]</f>
        <v>29.99</v>
      </c>
      <c r="N892" s="12">
        <v>5</v>
      </c>
      <c r="O892" s="12">
        <v>0</v>
      </c>
      <c r="P892" s="13">
        <v>14.994999999999994</v>
      </c>
      <c r="Q892" s="13">
        <f>Product[[#This Row],[Profit]]-Product[[#This Row],[Discount]]</f>
        <v>14.994999999999994</v>
      </c>
      <c r="R892" s="12" t="str" cm="1">
        <f t="array" ref="R892">_xlfn.IFS(Product[[#This Row],[New Sales]]&gt;=2000,"A",Product[[#This Row],[New Sales]]&gt;=1000,"B",Product[[#This Row],[New Sales]]&gt;=500,"C",Product[[#This Row],[New Sales]]&gt;=100,"D",Product[[#This Row],[New Sales]]&lt;100,"E")</f>
        <v>C</v>
      </c>
      <c r="S892" s="12"/>
    </row>
    <row r="893" spans="1:19">
      <c r="A893" s="12">
        <v>891</v>
      </c>
      <c r="B893" s="12" t="s">
        <v>84</v>
      </c>
      <c r="C893" s="12" t="s">
        <v>68</v>
      </c>
      <c r="D893" s="12" t="s">
        <v>621</v>
      </c>
      <c r="E893" s="12" t="s">
        <v>181</v>
      </c>
      <c r="F893" s="12" t="s">
        <v>133</v>
      </c>
      <c r="G893" s="12" t="s">
        <v>81</v>
      </c>
      <c r="H893" s="12" t="str">
        <f>VLOOKUP(Product[[#This Row],[Category]],Code!$C$2:$D$5,2,0)</f>
        <v>O-102</v>
      </c>
      <c r="I893" s="12" t="s">
        <v>98</v>
      </c>
      <c r="J893" s="12" t="s">
        <v>655</v>
      </c>
      <c r="K893" s="12">
        <v>51.311999999999998</v>
      </c>
      <c r="L893" s="12">
        <f>$K$1*Product[[#This Row],[Quantity]]</f>
        <v>450</v>
      </c>
      <c r="M893" s="12">
        <f>Product[[#This Row],[Sales]]/Product[[#This Row],[Quantity]]</f>
        <v>17.103999999999999</v>
      </c>
      <c r="N893" s="12">
        <v>3</v>
      </c>
      <c r="O893" s="12">
        <v>0.2</v>
      </c>
      <c r="P893" s="13">
        <v>18.600599999999996</v>
      </c>
      <c r="Q893" s="13">
        <f>Product[[#This Row],[Profit]]-Product[[#This Row],[Discount]]</f>
        <v>18.400599999999997</v>
      </c>
      <c r="R893" s="12" t="str" cm="1">
        <f t="array" ref="R893">_xlfn.IFS(Product[[#This Row],[New Sales]]&gt;=2000,"A",Product[[#This Row],[New Sales]]&gt;=1000,"B",Product[[#This Row],[New Sales]]&gt;=500,"C",Product[[#This Row],[New Sales]]&gt;=100,"D",Product[[#This Row],[New Sales]]&lt;100,"E")</f>
        <v>D</v>
      </c>
      <c r="S893" s="12"/>
    </row>
    <row r="894" spans="1:19">
      <c r="A894" s="12">
        <v>892</v>
      </c>
      <c r="B894" s="12" t="s">
        <v>149</v>
      </c>
      <c r="C894" s="12" t="s">
        <v>111</v>
      </c>
      <c r="D894" s="12" t="s">
        <v>402</v>
      </c>
      <c r="E894" s="12" t="s">
        <v>168</v>
      </c>
      <c r="F894" s="12" t="s">
        <v>114</v>
      </c>
      <c r="G894" s="12" t="s">
        <v>81</v>
      </c>
      <c r="H894" s="12" t="str">
        <f>VLOOKUP(Product[[#This Row],[Category]],Code!$C$2:$D$5,2,0)</f>
        <v>O-102</v>
      </c>
      <c r="I894" s="12" t="s">
        <v>106</v>
      </c>
      <c r="J894" s="12" t="s">
        <v>1004</v>
      </c>
      <c r="K894" s="12">
        <v>4.54</v>
      </c>
      <c r="L894" s="12">
        <f>$K$1*Product[[#This Row],[Quantity]]</f>
        <v>150</v>
      </c>
      <c r="M894" s="12">
        <f>Product[[#This Row],[Sales]]/Product[[#This Row],[Quantity]]</f>
        <v>4.54</v>
      </c>
      <c r="N894" s="12">
        <v>1</v>
      </c>
      <c r="O894" s="12">
        <v>0</v>
      </c>
      <c r="P894" s="13">
        <v>2.0429999999999997</v>
      </c>
      <c r="Q894" s="13">
        <f>Product[[#This Row],[Profit]]-Product[[#This Row],[Discount]]</f>
        <v>2.0429999999999997</v>
      </c>
      <c r="R894" s="12" t="str" cm="1">
        <f t="array" ref="R894">_xlfn.IFS(Product[[#This Row],[New Sales]]&gt;=2000,"A",Product[[#This Row],[New Sales]]&gt;=1000,"B",Product[[#This Row],[New Sales]]&gt;=500,"C",Product[[#This Row],[New Sales]]&gt;=100,"D",Product[[#This Row],[New Sales]]&lt;100,"E")</f>
        <v>D</v>
      </c>
      <c r="S894" s="12"/>
    </row>
    <row r="895" spans="1:19">
      <c r="A895" s="12">
        <v>893</v>
      </c>
      <c r="B895" s="12" t="s">
        <v>149</v>
      </c>
      <c r="C895" s="12" t="s">
        <v>111</v>
      </c>
      <c r="D895" s="12" t="s">
        <v>402</v>
      </c>
      <c r="E895" s="12" t="s">
        <v>168</v>
      </c>
      <c r="F895" s="12" t="s">
        <v>114</v>
      </c>
      <c r="G895" s="12" t="s">
        <v>81</v>
      </c>
      <c r="H895" s="12" t="str">
        <f>VLOOKUP(Product[[#This Row],[Category]],Code!$C$2:$D$5,2,0)</f>
        <v>O-102</v>
      </c>
      <c r="I895" s="12" t="s">
        <v>93</v>
      </c>
      <c r="J895" s="12" t="s">
        <v>1005</v>
      </c>
      <c r="K895" s="12">
        <v>15.92</v>
      </c>
      <c r="L895" s="12">
        <f>$K$1*Product[[#This Row],[Quantity]]</f>
        <v>600</v>
      </c>
      <c r="M895" s="12">
        <f>Product[[#This Row],[Sales]]/Product[[#This Row],[Quantity]]</f>
        <v>3.98</v>
      </c>
      <c r="N895" s="12">
        <v>4</v>
      </c>
      <c r="O895" s="12">
        <v>0</v>
      </c>
      <c r="P895" s="13">
        <v>5.4127999999999989</v>
      </c>
      <c r="Q895" s="13">
        <f>Product[[#This Row],[Profit]]-Product[[#This Row],[Discount]]</f>
        <v>5.4127999999999989</v>
      </c>
      <c r="R895" s="12" t="str" cm="1">
        <f t="array" ref="R895">_xlfn.IFS(Product[[#This Row],[New Sales]]&gt;=2000,"A",Product[[#This Row],[New Sales]]&gt;=1000,"B",Product[[#This Row],[New Sales]]&gt;=500,"C",Product[[#This Row],[New Sales]]&gt;=100,"D",Product[[#This Row],[New Sales]]&lt;100,"E")</f>
        <v>C</v>
      </c>
      <c r="S895" s="12"/>
    </row>
    <row r="896" spans="1:19">
      <c r="A896" s="12">
        <v>894</v>
      </c>
      <c r="B896" s="12" t="s">
        <v>149</v>
      </c>
      <c r="C896" s="12" t="s">
        <v>111</v>
      </c>
      <c r="D896" s="12" t="s">
        <v>402</v>
      </c>
      <c r="E896" s="12" t="s">
        <v>168</v>
      </c>
      <c r="F896" s="12" t="s">
        <v>114</v>
      </c>
      <c r="G896" s="12" t="s">
        <v>95</v>
      </c>
      <c r="H896" s="12" t="str">
        <f>VLOOKUP(Product[[#This Row],[Category]],Code!$C$2:$D$5,2,0)</f>
        <v>T-103</v>
      </c>
      <c r="I896" s="12" t="s">
        <v>96</v>
      </c>
      <c r="J896" s="12" t="s">
        <v>1006</v>
      </c>
      <c r="K896" s="12">
        <v>543.91999999999996</v>
      </c>
      <c r="L896" s="12">
        <f>$K$1*Product[[#This Row],[Quantity]]</f>
        <v>1200</v>
      </c>
      <c r="M896" s="12">
        <f>Product[[#This Row],[Sales]]/Product[[#This Row],[Quantity]]</f>
        <v>67.989999999999995</v>
      </c>
      <c r="N896" s="12">
        <v>8</v>
      </c>
      <c r="O896" s="12">
        <v>0</v>
      </c>
      <c r="P896" s="13">
        <v>135.98000000000002</v>
      </c>
      <c r="Q896" s="13">
        <f>Product[[#This Row],[Profit]]-Product[[#This Row],[Discount]]</f>
        <v>135.98000000000002</v>
      </c>
      <c r="R896" s="12" t="str" cm="1">
        <f t="array" ref="R896">_xlfn.IFS(Product[[#This Row],[New Sales]]&gt;=2000,"A",Product[[#This Row],[New Sales]]&gt;=1000,"B",Product[[#This Row],[New Sales]]&gt;=500,"C",Product[[#This Row],[New Sales]]&gt;=100,"D",Product[[#This Row],[New Sales]]&lt;100,"E")</f>
        <v>B</v>
      </c>
      <c r="S896" s="12"/>
    </row>
    <row r="897" spans="1:19">
      <c r="A897" s="12">
        <v>895</v>
      </c>
      <c r="B897" s="12" t="s">
        <v>149</v>
      </c>
      <c r="C897" s="12" t="s">
        <v>77</v>
      </c>
      <c r="D897" s="12" t="s">
        <v>123</v>
      </c>
      <c r="E897" s="12" t="s">
        <v>79</v>
      </c>
      <c r="F897" s="12" t="s">
        <v>80</v>
      </c>
      <c r="G897" s="12" t="s">
        <v>81</v>
      </c>
      <c r="H897" s="12" t="str">
        <f>VLOOKUP(Product[[#This Row],[Category]],Code!$C$2:$D$5,2,0)</f>
        <v>O-102</v>
      </c>
      <c r="I897" s="12" t="s">
        <v>89</v>
      </c>
      <c r="J897" s="12" t="s">
        <v>554</v>
      </c>
      <c r="K897" s="12">
        <v>155.82000000000002</v>
      </c>
      <c r="L897" s="12">
        <f>$K$1*Product[[#This Row],[Quantity]]</f>
        <v>1050</v>
      </c>
      <c r="M897" s="12">
        <f>Product[[#This Row],[Sales]]/Product[[#This Row],[Quantity]]</f>
        <v>22.26</v>
      </c>
      <c r="N897" s="12">
        <v>7</v>
      </c>
      <c r="O897" s="12">
        <v>0</v>
      </c>
      <c r="P897" s="13">
        <v>42.071400000000011</v>
      </c>
      <c r="Q897" s="13">
        <f>Product[[#This Row],[Profit]]-Product[[#This Row],[Discount]]</f>
        <v>42.071400000000011</v>
      </c>
      <c r="R897" s="12" t="str" cm="1">
        <f t="array" ref="R897">_xlfn.IFS(Product[[#This Row],[New Sales]]&gt;=2000,"A",Product[[#This Row],[New Sales]]&gt;=1000,"B",Product[[#This Row],[New Sales]]&gt;=500,"C",Product[[#This Row],[New Sales]]&gt;=100,"D",Product[[#This Row],[New Sales]]&lt;100,"E")</f>
        <v>B</v>
      </c>
      <c r="S897" s="12"/>
    </row>
    <row r="898" spans="1:19">
      <c r="A898" s="12">
        <v>896</v>
      </c>
      <c r="B898" s="12" t="s">
        <v>149</v>
      </c>
      <c r="C898" s="12" t="s">
        <v>77</v>
      </c>
      <c r="D898" s="12" t="s">
        <v>123</v>
      </c>
      <c r="E898" s="12" t="s">
        <v>79</v>
      </c>
      <c r="F898" s="12" t="s">
        <v>80</v>
      </c>
      <c r="G898" s="12" t="s">
        <v>81</v>
      </c>
      <c r="H898" s="12" t="str">
        <f>VLOOKUP(Product[[#This Row],[Category]],Code!$C$2:$D$5,2,0)</f>
        <v>O-102</v>
      </c>
      <c r="I898" s="12" t="s">
        <v>98</v>
      </c>
      <c r="J898" s="12" t="s">
        <v>1007</v>
      </c>
      <c r="K898" s="12">
        <v>70.00800000000001</v>
      </c>
      <c r="L898" s="12">
        <f>$K$1*Product[[#This Row],[Quantity]]</f>
        <v>450</v>
      </c>
      <c r="M898" s="12">
        <f>Product[[#This Row],[Sales]]/Product[[#This Row],[Quantity]]</f>
        <v>23.336000000000002</v>
      </c>
      <c r="N898" s="12">
        <v>3</v>
      </c>
      <c r="O898" s="12">
        <v>0.2</v>
      </c>
      <c r="P898" s="13">
        <v>24.502800000000001</v>
      </c>
      <c r="Q898" s="13">
        <f>Product[[#This Row],[Profit]]-Product[[#This Row],[Discount]]</f>
        <v>24.302800000000001</v>
      </c>
      <c r="R898" s="12" t="str" cm="1">
        <f t="array" ref="R898">_xlfn.IFS(Product[[#This Row],[New Sales]]&gt;=2000,"A",Product[[#This Row],[New Sales]]&gt;=1000,"B",Product[[#This Row],[New Sales]]&gt;=500,"C",Product[[#This Row],[New Sales]]&gt;=100,"D",Product[[#This Row],[New Sales]]&lt;100,"E")</f>
        <v>D</v>
      </c>
      <c r="S898" s="12"/>
    </row>
    <row r="899" spans="1:19">
      <c r="A899" s="12">
        <v>897</v>
      </c>
      <c r="B899" s="12" t="s">
        <v>67</v>
      </c>
      <c r="C899" s="12" t="s">
        <v>68</v>
      </c>
      <c r="D899" s="12" t="s">
        <v>147</v>
      </c>
      <c r="E899" s="12" t="s">
        <v>113</v>
      </c>
      <c r="F899" s="12" t="s">
        <v>114</v>
      </c>
      <c r="G899" s="12" t="s">
        <v>81</v>
      </c>
      <c r="H899" s="12" t="str">
        <f>VLOOKUP(Product[[#This Row],[Category]],Code!$C$2:$D$5,2,0)</f>
        <v>O-102</v>
      </c>
      <c r="I899" s="12" t="s">
        <v>142</v>
      </c>
      <c r="J899" s="12" t="s">
        <v>328</v>
      </c>
      <c r="K899" s="12">
        <v>15.648</v>
      </c>
      <c r="L899" s="12">
        <f>$K$1*Product[[#This Row],[Quantity]]</f>
        <v>300</v>
      </c>
      <c r="M899" s="12">
        <f>Product[[#This Row],[Sales]]/Product[[#This Row],[Quantity]]</f>
        <v>7.8239999999999998</v>
      </c>
      <c r="N899" s="12">
        <v>2</v>
      </c>
      <c r="O899" s="12">
        <v>0.2</v>
      </c>
      <c r="P899" s="13">
        <v>5.0855999999999986</v>
      </c>
      <c r="Q899" s="13">
        <f>Product[[#This Row],[Profit]]-Product[[#This Row],[Discount]]</f>
        <v>4.8855999999999984</v>
      </c>
      <c r="R899" s="12" t="str" cm="1">
        <f t="array" ref="R899">_xlfn.IFS(Product[[#This Row],[New Sales]]&gt;=2000,"A",Product[[#This Row],[New Sales]]&gt;=1000,"B",Product[[#This Row],[New Sales]]&gt;=500,"C",Product[[#This Row],[New Sales]]&gt;=100,"D",Product[[#This Row],[New Sales]]&lt;100,"E")</f>
        <v>D</v>
      </c>
      <c r="S899" s="12"/>
    </row>
    <row r="900" spans="1:19">
      <c r="A900" s="12">
        <v>898</v>
      </c>
      <c r="B900" s="12" t="s">
        <v>84</v>
      </c>
      <c r="C900" s="12" t="s">
        <v>68</v>
      </c>
      <c r="D900" s="12" t="s">
        <v>402</v>
      </c>
      <c r="E900" s="12" t="s">
        <v>168</v>
      </c>
      <c r="F900" s="12" t="s">
        <v>114</v>
      </c>
      <c r="G900" s="12" t="s">
        <v>81</v>
      </c>
      <c r="H900" s="12" t="str">
        <f>VLOOKUP(Product[[#This Row],[Category]],Code!$C$2:$D$5,2,0)</f>
        <v>O-102</v>
      </c>
      <c r="I900" s="12" t="s">
        <v>82</v>
      </c>
      <c r="J900" s="12" t="s">
        <v>677</v>
      </c>
      <c r="K900" s="12">
        <v>103.60000000000001</v>
      </c>
      <c r="L900" s="12">
        <f>$K$1*Product[[#This Row],[Quantity]]</f>
        <v>1050</v>
      </c>
      <c r="M900" s="12">
        <f>Product[[#This Row],[Sales]]/Product[[#This Row],[Quantity]]</f>
        <v>14.8</v>
      </c>
      <c r="N900" s="12">
        <v>7</v>
      </c>
      <c r="O900" s="12">
        <v>0</v>
      </c>
      <c r="P900" s="13">
        <v>51.800000000000004</v>
      </c>
      <c r="Q900" s="13">
        <f>Product[[#This Row],[Profit]]-Product[[#This Row],[Discount]]</f>
        <v>51.800000000000004</v>
      </c>
      <c r="R900" s="12" t="str" cm="1">
        <f t="array" ref="R900">_xlfn.IFS(Product[[#This Row],[New Sales]]&gt;=2000,"A",Product[[#This Row],[New Sales]]&gt;=1000,"B",Product[[#This Row],[New Sales]]&gt;=500,"C",Product[[#This Row],[New Sales]]&gt;=100,"D",Product[[#This Row],[New Sales]]&lt;100,"E")</f>
        <v>B</v>
      </c>
      <c r="S900" s="12"/>
    </row>
    <row r="901" spans="1:19">
      <c r="A901" s="12">
        <v>899</v>
      </c>
      <c r="B901" s="12" t="s">
        <v>67</v>
      </c>
      <c r="C901" s="12" t="s">
        <v>77</v>
      </c>
      <c r="D901" s="12" t="s">
        <v>641</v>
      </c>
      <c r="E901" s="12" t="s">
        <v>181</v>
      </c>
      <c r="F901" s="12" t="s">
        <v>133</v>
      </c>
      <c r="G901" s="12" t="s">
        <v>81</v>
      </c>
      <c r="H901" s="12" t="str">
        <f>VLOOKUP(Product[[#This Row],[Category]],Code!$C$2:$D$5,2,0)</f>
        <v>O-102</v>
      </c>
      <c r="I901" s="12" t="s">
        <v>106</v>
      </c>
      <c r="J901" s="12" t="s">
        <v>1008</v>
      </c>
      <c r="K901" s="12">
        <v>46.96</v>
      </c>
      <c r="L901" s="12">
        <f>$K$1*Product[[#This Row],[Quantity]]</f>
        <v>1200</v>
      </c>
      <c r="M901" s="12">
        <f>Product[[#This Row],[Sales]]/Product[[#This Row],[Quantity]]</f>
        <v>5.87</v>
      </c>
      <c r="N901" s="12">
        <v>8</v>
      </c>
      <c r="O901" s="12">
        <v>0</v>
      </c>
      <c r="P901" s="13">
        <v>22.540800000000001</v>
      </c>
      <c r="Q901" s="13">
        <f>Product[[#This Row],[Profit]]-Product[[#This Row],[Discount]]</f>
        <v>22.540800000000001</v>
      </c>
      <c r="R901" s="12" t="str" cm="1">
        <f t="array" ref="R901">_xlfn.IFS(Product[[#This Row],[New Sales]]&gt;=2000,"A",Product[[#This Row],[New Sales]]&gt;=1000,"B",Product[[#This Row],[New Sales]]&gt;=500,"C",Product[[#This Row],[New Sales]]&gt;=100,"D",Product[[#This Row],[New Sales]]&lt;100,"E")</f>
        <v>B</v>
      </c>
      <c r="S901" s="12"/>
    </row>
    <row r="902" spans="1:19">
      <c r="A902" s="12">
        <v>900</v>
      </c>
      <c r="B902" s="12" t="s">
        <v>149</v>
      </c>
      <c r="C902" s="12" t="s">
        <v>77</v>
      </c>
      <c r="D902" s="12" t="s">
        <v>202</v>
      </c>
      <c r="E902" s="12" t="s">
        <v>267</v>
      </c>
      <c r="F902" s="12" t="s">
        <v>133</v>
      </c>
      <c r="G902" s="12" t="s">
        <v>81</v>
      </c>
      <c r="H902" s="12" t="str">
        <f>VLOOKUP(Product[[#This Row],[Category]],Code!$C$2:$D$5,2,0)</f>
        <v>O-102</v>
      </c>
      <c r="I902" s="12" t="s">
        <v>98</v>
      </c>
      <c r="J902" s="12" t="s">
        <v>1009</v>
      </c>
      <c r="K902" s="12">
        <v>8.9040000000000017</v>
      </c>
      <c r="L902" s="12">
        <f>$K$1*Product[[#This Row],[Quantity]]</f>
        <v>300</v>
      </c>
      <c r="M902" s="12">
        <f>Product[[#This Row],[Sales]]/Product[[#This Row],[Quantity]]</f>
        <v>4.4520000000000008</v>
      </c>
      <c r="N902" s="12">
        <v>2</v>
      </c>
      <c r="O902" s="12">
        <v>0.7</v>
      </c>
      <c r="P902" s="13">
        <v>-6.5296000000000003</v>
      </c>
      <c r="Q902" s="13">
        <f>Product[[#This Row],[Profit]]-Product[[#This Row],[Discount]]</f>
        <v>-7.2296000000000005</v>
      </c>
      <c r="R902" s="12" t="str" cm="1">
        <f t="array" ref="R902">_xlfn.IFS(Product[[#This Row],[New Sales]]&gt;=2000,"A",Product[[#This Row],[New Sales]]&gt;=1000,"B",Product[[#This Row],[New Sales]]&gt;=500,"C",Product[[#This Row],[New Sales]]&gt;=100,"D",Product[[#This Row],[New Sales]]&lt;100,"E")</f>
        <v>D</v>
      </c>
      <c r="S902" s="12"/>
    </row>
    <row r="903" spans="1:19">
      <c r="A903" s="12">
        <v>901</v>
      </c>
      <c r="B903" s="12" t="s">
        <v>149</v>
      </c>
      <c r="C903" s="12" t="s">
        <v>68</v>
      </c>
      <c r="D903" s="12" t="s">
        <v>1010</v>
      </c>
      <c r="E903" s="12" t="s">
        <v>113</v>
      </c>
      <c r="F903" s="12" t="s">
        <v>114</v>
      </c>
      <c r="G903" s="12" t="s">
        <v>81</v>
      </c>
      <c r="H903" s="12" t="str">
        <f>VLOOKUP(Product[[#This Row],[Category]],Code!$C$2:$D$5,2,0)</f>
        <v>O-102</v>
      </c>
      <c r="I903" s="12" t="s">
        <v>82</v>
      </c>
      <c r="J903" s="12" t="s">
        <v>1011</v>
      </c>
      <c r="K903" s="12">
        <v>10.440000000000001</v>
      </c>
      <c r="L903" s="12">
        <f>$K$1*Product[[#This Row],[Quantity]]</f>
        <v>750</v>
      </c>
      <c r="M903" s="12">
        <f>Product[[#This Row],[Sales]]/Product[[#This Row],[Quantity]]</f>
        <v>2.0880000000000001</v>
      </c>
      <c r="N903" s="12">
        <v>5</v>
      </c>
      <c r="O903" s="12">
        <v>0.2</v>
      </c>
      <c r="P903" s="13">
        <v>3.3929999999999989</v>
      </c>
      <c r="Q903" s="13">
        <f>Product[[#This Row],[Profit]]-Product[[#This Row],[Discount]]</f>
        <v>3.1929999999999987</v>
      </c>
      <c r="R903" s="12" t="str" cm="1">
        <f t="array" ref="R903">_xlfn.IFS(Product[[#This Row],[New Sales]]&gt;=2000,"A",Product[[#This Row],[New Sales]]&gt;=1000,"B",Product[[#This Row],[New Sales]]&gt;=500,"C",Product[[#This Row],[New Sales]]&gt;=100,"D",Product[[#This Row],[New Sales]]&lt;100,"E")</f>
        <v>C</v>
      </c>
      <c r="S903" s="12"/>
    </row>
    <row r="904" spans="1:19">
      <c r="A904" s="12">
        <v>902</v>
      </c>
      <c r="B904" s="12" t="s">
        <v>149</v>
      </c>
      <c r="C904" s="12" t="s">
        <v>68</v>
      </c>
      <c r="D904" s="12" t="s">
        <v>1010</v>
      </c>
      <c r="E904" s="12" t="s">
        <v>113</v>
      </c>
      <c r="F904" s="12" t="s">
        <v>114</v>
      </c>
      <c r="G904" s="12" t="s">
        <v>81</v>
      </c>
      <c r="H904" s="12" t="str">
        <f>VLOOKUP(Product[[#This Row],[Category]],Code!$C$2:$D$5,2,0)</f>
        <v>O-102</v>
      </c>
      <c r="I904" s="12" t="s">
        <v>98</v>
      </c>
      <c r="J904" s="12" t="s">
        <v>1012</v>
      </c>
      <c r="K904" s="12">
        <v>18.335999999999999</v>
      </c>
      <c r="L904" s="12">
        <f>$K$1*Product[[#This Row],[Quantity]]</f>
        <v>600</v>
      </c>
      <c r="M904" s="12">
        <f>Product[[#This Row],[Sales]]/Product[[#This Row],[Quantity]]</f>
        <v>4.5839999999999996</v>
      </c>
      <c r="N904" s="12">
        <v>4</v>
      </c>
      <c r="O904" s="12">
        <v>0.8</v>
      </c>
      <c r="P904" s="13">
        <v>-32.088000000000008</v>
      </c>
      <c r="Q904" s="13">
        <f>Product[[#This Row],[Profit]]-Product[[#This Row],[Discount]]</f>
        <v>-32.888000000000005</v>
      </c>
      <c r="R904" s="12" t="str" cm="1">
        <f t="array" ref="R904">_xlfn.IFS(Product[[#This Row],[New Sales]]&gt;=2000,"A",Product[[#This Row],[New Sales]]&gt;=1000,"B",Product[[#This Row],[New Sales]]&gt;=500,"C",Product[[#This Row],[New Sales]]&gt;=100,"D",Product[[#This Row],[New Sales]]&lt;100,"E")</f>
        <v>C</v>
      </c>
      <c r="S904" s="12"/>
    </row>
    <row r="905" spans="1:19">
      <c r="A905" s="12">
        <v>903</v>
      </c>
      <c r="B905" s="12" t="s">
        <v>149</v>
      </c>
      <c r="C905" s="12" t="s">
        <v>68</v>
      </c>
      <c r="D905" s="12" t="s">
        <v>196</v>
      </c>
      <c r="E905" s="12" t="s">
        <v>158</v>
      </c>
      <c r="F905" s="12" t="s">
        <v>114</v>
      </c>
      <c r="G905" s="12" t="s">
        <v>95</v>
      </c>
      <c r="H905" s="12" t="str">
        <f>VLOOKUP(Product[[#This Row],[Category]],Code!$C$2:$D$5,2,0)</f>
        <v>T-103</v>
      </c>
      <c r="I905" s="12" t="s">
        <v>96</v>
      </c>
      <c r="J905" s="12" t="s">
        <v>323</v>
      </c>
      <c r="K905" s="12">
        <v>323.97600000000006</v>
      </c>
      <c r="L905" s="12">
        <f>$K$1*Product[[#This Row],[Quantity]]</f>
        <v>450</v>
      </c>
      <c r="M905" s="12">
        <f>Product[[#This Row],[Sales]]/Product[[#This Row],[Quantity]]</f>
        <v>107.99200000000002</v>
      </c>
      <c r="N905" s="12">
        <v>3</v>
      </c>
      <c r="O905" s="12">
        <v>0.2</v>
      </c>
      <c r="P905" s="13">
        <v>20.248499999999993</v>
      </c>
      <c r="Q905" s="13">
        <f>Product[[#This Row],[Profit]]-Product[[#This Row],[Discount]]</f>
        <v>20.048499999999994</v>
      </c>
      <c r="R905" s="12" t="str" cm="1">
        <f t="array" ref="R905">_xlfn.IFS(Product[[#This Row],[New Sales]]&gt;=2000,"A",Product[[#This Row],[New Sales]]&gt;=1000,"B",Product[[#This Row],[New Sales]]&gt;=500,"C",Product[[#This Row],[New Sales]]&gt;=100,"D",Product[[#This Row],[New Sales]]&lt;100,"E")</f>
        <v>D</v>
      </c>
      <c r="S905" s="12"/>
    </row>
    <row r="906" spans="1:19">
      <c r="A906" s="12">
        <v>904</v>
      </c>
      <c r="B906" s="12" t="s">
        <v>84</v>
      </c>
      <c r="C906" s="12" t="s">
        <v>68</v>
      </c>
      <c r="D906" s="12" t="s">
        <v>78</v>
      </c>
      <c r="E906" s="12" t="s">
        <v>79</v>
      </c>
      <c r="F906" s="12" t="s">
        <v>80</v>
      </c>
      <c r="G906" s="12" t="s">
        <v>81</v>
      </c>
      <c r="H906" s="12" t="str">
        <f>VLOOKUP(Product[[#This Row],[Category]],Code!$C$2:$D$5,2,0)</f>
        <v>O-102</v>
      </c>
      <c r="I906" s="12" t="s">
        <v>106</v>
      </c>
      <c r="J906" s="12" t="s">
        <v>1013</v>
      </c>
      <c r="K906" s="12">
        <v>20.04</v>
      </c>
      <c r="L906" s="12">
        <f>$K$1*Product[[#This Row],[Quantity]]</f>
        <v>450</v>
      </c>
      <c r="M906" s="12">
        <f>Product[[#This Row],[Sales]]/Product[[#This Row],[Quantity]]</f>
        <v>6.68</v>
      </c>
      <c r="N906" s="12">
        <v>3</v>
      </c>
      <c r="O906" s="12">
        <v>0</v>
      </c>
      <c r="P906" s="13">
        <v>9.6191999999999993</v>
      </c>
      <c r="Q906" s="13">
        <f>Product[[#This Row],[Profit]]-Product[[#This Row],[Discount]]</f>
        <v>9.6191999999999993</v>
      </c>
      <c r="R906" s="12" t="str" cm="1">
        <f t="array" ref="R906">_xlfn.IFS(Product[[#This Row],[New Sales]]&gt;=2000,"A",Product[[#This Row],[New Sales]]&gt;=1000,"B",Product[[#This Row],[New Sales]]&gt;=500,"C",Product[[#This Row],[New Sales]]&gt;=100,"D",Product[[#This Row],[New Sales]]&lt;100,"E")</f>
        <v>D</v>
      </c>
      <c r="S906" s="12"/>
    </row>
    <row r="907" spans="1:19">
      <c r="A907" s="12">
        <v>905</v>
      </c>
      <c r="B907" s="12" t="s">
        <v>84</v>
      </c>
      <c r="C907" s="12" t="s">
        <v>68</v>
      </c>
      <c r="D907" s="12" t="s">
        <v>78</v>
      </c>
      <c r="E907" s="12" t="s">
        <v>79</v>
      </c>
      <c r="F907" s="12" t="s">
        <v>80</v>
      </c>
      <c r="G907" s="12" t="s">
        <v>81</v>
      </c>
      <c r="H907" s="12" t="str">
        <f>VLOOKUP(Product[[#This Row],[Category]],Code!$C$2:$D$5,2,0)</f>
        <v>O-102</v>
      </c>
      <c r="I907" s="12" t="s">
        <v>89</v>
      </c>
      <c r="J907" s="12" t="s">
        <v>847</v>
      </c>
      <c r="K907" s="12">
        <v>64.959999999999994</v>
      </c>
      <c r="L907" s="12">
        <f>$K$1*Product[[#This Row],[Quantity]]</f>
        <v>300</v>
      </c>
      <c r="M907" s="12">
        <f>Product[[#This Row],[Sales]]/Product[[#This Row],[Quantity]]</f>
        <v>32.479999999999997</v>
      </c>
      <c r="N907" s="12">
        <v>2</v>
      </c>
      <c r="O907" s="12">
        <v>0</v>
      </c>
      <c r="P907" s="13">
        <v>2.598399999999998</v>
      </c>
      <c r="Q907" s="13">
        <f>Product[[#This Row],[Profit]]-Product[[#This Row],[Discount]]</f>
        <v>2.598399999999998</v>
      </c>
      <c r="R907" s="12" t="str" cm="1">
        <f t="array" ref="R907">_xlfn.IFS(Product[[#This Row],[New Sales]]&gt;=2000,"A",Product[[#This Row],[New Sales]]&gt;=1000,"B",Product[[#This Row],[New Sales]]&gt;=500,"C",Product[[#This Row],[New Sales]]&gt;=100,"D",Product[[#This Row],[New Sales]]&lt;100,"E")</f>
        <v>D</v>
      </c>
      <c r="S907" s="12"/>
    </row>
    <row r="908" spans="1:19">
      <c r="A908" s="12">
        <v>906</v>
      </c>
      <c r="B908" s="12" t="s">
        <v>84</v>
      </c>
      <c r="C908" s="12" t="s">
        <v>68</v>
      </c>
      <c r="D908" s="12" t="s">
        <v>78</v>
      </c>
      <c r="E908" s="12" t="s">
        <v>79</v>
      </c>
      <c r="F908" s="12" t="s">
        <v>80</v>
      </c>
      <c r="G908" s="12" t="s">
        <v>81</v>
      </c>
      <c r="H908" s="12" t="str">
        <f>VLOOKUP(Product[[#This Row],[Category]],Code!$C$2:$D$5,2,0)</f>
        <v>O-102</v>
      </c>
      <c r="I908" s="12" t="s">
        <v>106</v>
      </c>
      <c r="J908" s="12" t="s">
        <v>1014</v>
      </c>
      <c r="K908" s="12">
        <v>12.96</v>
      </c>
      <c r="L908" s="12">
        <f>$K$1*Product[[#This Row],[Quantity]]</f>
        <v>300</v>
      </c>
      <c r="M908" s="12">
        <f>Product[[#This Row],[Sales]]/Product[[#This Row],[Quantity]]</f>
        <v>6.48</v>
      </c>
      <c r="N908" s="12">
        <v>2</v>
      </c>
      <c r="O908" s="12">
        <v>0</v>
      </c>
      <c r="P908" s="13">
        <v>6.2208000000000006</v>
      </c>
      <c r="Q908" s="13">
        <f>Product[[#This Row],[Profit]]-Product[[#This Row],[Discount]]</f>
        <v>6.2208000000000006</v>
      </c>
      <c r="R908" s="12" t="str" cm="1">
        <f t="array" ref="R908">_xlfn.IFS(Product[[#This Row],[New Sales]]&gt;=2000,"A",Product[[#This Row],[New Sales]]&gt;=1000,"B",Product[[#This Row],[New Sales]]&gt;=500,"C",Product[[#This Row],[New Sales]]&gt;=100,"D",Product[[#This Row],[New Sales]]&lt;100,"E")</f>
        <v>D</v>
      </c>
      <c r="S908" s="12"/>
    </row>
    <row r="909" spans="1:19">
      <c r="A909" s="12">
        <v>907</v>
      </c>
      <c r="B909" s="12" t="s">
        <v>84</v>
      </c>
      <c r="C909" s="12" t="s">
        <v>68</v>
      </c>
      <c r="D909" s="12" t="s">
        <v>180</v>
      </c>
      <c r="E909" s="12" t="s">
        <v>181</v>
      </c>
      <c r="F909" s="12" t="s">
        <v>133</v>
      </c>
      <c r="G909" s="12" t="s">
        <v>72</v>
      </c>
      <c r="H909" s="12" t="str">
        <f>VLOOKUP(Product[[#This Row],[Category]],Code!$C$2:$D$5,2,0)</f>
        <v>F-101</v>
      </c>
      <c r="I909" s="12" t="s">
        <v>73</v>
      </c>
      <c r="J909" s="12" t="s">
        <v>1015</v>
      </c>
      <c r="K909" s="12">
        <v>323.13600000000002</v>
      </c>
      <c r="L909" s="12">
        <f>$K$1*Product[[#This Row],[Quantity]]</f>
        <v>600</v>
      </c>
      <c r="M909" s="12">
        <f>Product[[#This Row],[Sales]]/Product[[#This Row],[Quantity]]</f>
        <v>80.784000000000006</v>
      </c>
      <c r="N909" s="12">
        <v>4</v>
      </c>
      <c r="O909" s="12">
        <v>0.2</v>
      </c>
      <c r="P909" s="13">
        <v>12.117599999999968</v>
      </c>
      <c r="Q909" s="13">
        <f>Product[[#This Row],[Profit]]-Product[[#This Row],[Discount]]</f>
        <v>11.917599999999968</v>
      </c>
      <c r="R909" s="12" t="str" cm="1">
        <f t="array" ref="R909">_xlfn.IFS(Product[[#This Row],[New Sales]]&gt;=2000,"A",Product[[#This Row],[New Sales]]&gt;=1000,"B",Product[[#This Row],[New Sales]]&gt;=500,"C",Product[[#This Row],[New Sales]]&gt;=100,"D",Product[[#This Row],[New Sales]]&lt;100,"E")</f>
        <v>C</v>
      </c>
      <c r="S909" s="12"/>
    </row>
    <row r="910" spans="1:19">
      <c r="A910" s="12">
        <v>908</v>
      </c>
      <c r="B910" s="12" t="s">
        <v>84</v>
      </c>
      <c r="C910" s="12" t="s">
        <v>68</v>
      </c>
      <c r="D910" s="12" t="s">
        <v>180</v>
      </c>
      <c r="E910" s="12" t="s">
        <v>181</v>
      </c>
      <c r="F910" s="12" t="s">
        <v>133</v>
      </c>
      <c r="G910" s="12" t="s">
        <v>95</v>
      </c>
      <c r="H910" s="12" t="str">
        <f>VLOOKUP(Product[[#This Row],[Category]],Code!$C$2:$D$5,2,0)</f>
        <v>T-103</v>
      </c>
      <c r="I910" s="12" t="s">
        <v>96</v>
      </c>
      <c r="J910" s="12" t="s">
        <v>1016</v>
      </c>
      <c r="K910" s="12">
        <v>90.93</v>
      </c>
      <c r="L910" s="12">
        <f>$K$1*Product[[#This Row],[Quantity]]</f>
        <v>1050</v>
      </c>
      <c r="M910" s="12">
        <f>Product[[#This Row],[Sales]]/Product[[#This Row],[Quantity]]</f>
        <v>12.99</v>
      </c>
      <c r="N910" s="12">
        <v>7</v>
      </c>
      <c r="O910" s="12">
        <v>0</v>
      </c>
      <c r="P910" s="13">
        <v>2.7278999999999964</v>
      </c>
      <c r="Q910" s="13">
        <f>Product[[#This Row],[Profit]]-Product[[#This Row],[Discount]]</f>
        <v>2.7278999999999964</v>
      </c>
      <c r="R910" s="12" t="str" cm="1">
        <f t="array" ref="R910">_xlfn.IFS(Product[[#This Row],[New Sales]]&gt;=2000,"A",Product[[#This Row],[New Sales]]&gt;=1000,"B",Product[[#This Row],[New Sales]]&gt;=500,"C",Product[[#This Row],[New Sales]]&gt;=100,"D",Product[[#This Row],[New Sales]]&lt;100,"E")</f>
        <v>B</v>
      </c>
      <c r="S910" s="12"/>
    </row>
    <row r="911" spans="1:19">
      <c r="A911" s="12">
        <v>909</v>
      </c>
      <c r="B911" s="12" t="s">
        <v>84</v>
      </c>
      <c r="C911" s="12" t="s">
        <v>68</v>
      </c>
      <c r="D911" s="12" t="s">
        <v>180</v>
      </c>
      <c r="E911" s="12" t="s">
        <v>181</v>
      </c>
      <c r="F911" s="12" t="s">
        <v>133</v>
      </c>
      <c r="G911" s="12" t="s">
        <v>81</v>
      </c>
      <c r="H911" s="12" t="str">
        <f>VLOOKUP(Product[[#This Row],[Category]],Code!$C$2:$D$5,2,0)</f>
        <v>O-102</v>
      </c>
      <c r="I911" s="12" t="s">
        <v>98</v>
      </c>
      <c r="J911" s="12" t="s">
        <v>1017</v>
      </c>
      <c r="K911" s="12">
        <v>52.775999999999996</v>
      </c>
      <c r="L911" s="12">
        <f>$K$1*Product[[#This Row],[Quantity]]</f>
        <v>450</v>
      </c>
      <c r="M911" s="12">
        <f>Product[[#This Row],[Sales]]/Product[[#This Row],[Quantity]]</f>
        <v>17.591999999999999</v>
      </c>
      <c r="N911" s="12">
        <v>3</v>
      </c>
      <c r="O911" s="12">
        <v>0.2</v>
      </c>
      <c r="P911" s="13">
        <v>19.791</v>
      </c>
      <c r="Q911" s="13">
        <f>Product[[#This Row],[Profit]]-Product[[#This Row],[Discount]]</f>
        <v>19.591000000000001</v>
      </c>
      <c r="R911" s="12" t="str" cm="1">
        <f t="array" ref="R911">_xlfn.IFS(Product[[#This Row],[New Sales]]&gt;=2000,"A",Product[[#This Row],[New Sales]]&gt;=1000,"B",Product[[#This Row],[New Sales]]&gt;=500,"C",Product[[#This Row],[New Sales]]&gt;=100,"D",Product[[#This Row],[New Sales]]&lt;100,"E")</f>
        <v>D</v>
      </c>
      <c r="S911" s="12"/>
    </row>
    <row r="912" spans="1:19">
      <c r="A912" s="12">
        <v>910</v>
      </c>
      <c r="B912" s="12" t="s">
        <v>84</v>
      </c>
      <c r="C912" s="12" t="s">
        <v>111</v>
      </c>
      <c r="D912" s="12" t="s">
        <v>206</v>
      </c>
      <c r="E912" s="12" t="s">
        <v>168</v>
      </c>
      <c r="F912" s="12" t="s">
        <v>114</v>
      </c>
      <c r="G912" s="12" t="s">
        <v>95</v>
      </c>
      <c r="H912" s="12" t="str">
        <f>VLOOKUP(Product[[#This Row],[Category]],Code!$C$2:$D$5,2,0)</f>
        <v>T-103</v>
      </c>
      <c r="I912" s="12" t="s">
        <v>96</v>
      </c>
      <c r="J912" s="12" t="s">
        <v>1018</v>
      </c>
      <c r="K912" s="12">
        <v>1199.8</v>
      </c>
      <c r="L912" s="12">
        <f>$K$1*Product[[#This Row],[Quantity]]</f>
        <v>600</v>
      </c>
      <c r="M912" s="12">
        <f>Product[[#This Row],[Sales]]/Product[[#This Row],[Quantity]]</f>
        <v>299.95</v>
      </c>
      <c r="N912" s="12">
        <v>4</v>
      </c>
      <c r="O912" s="12">
        <v>0</v>
      </c>
      <c r="P912" s="13">
        <v>323.94600000000003</v>
      </c>
      <c r="Q912" s="13">
        <f>Product[[#This Row],[Profit]]-Product[[#This Row],[Discount]]</f>
        <v>323.94600000000003</v>
      </c>
      <c r="R912" s="12" t="str" cm="1">
        <f t="array" ref="R912">_xlfn.IFS(Product[[#This Row],[New Sales]]&gt;=2000,"A",Product[[#This Row],[New Sales]]&gt;=1000,"B",Product[[#This Row],[New Sales]]&gt;=500,"C",Product[[#This Row],[New Sales]]&gt;=100,"D",Product[[#This Row],[New Sales]]&lt;100,"E")</f>
        <v>C</v>
      </c>
      <c r="S912" s="12"/>
    </row>
    <row r="913" spans="1:19">
      <c r="A913" s="12">
        <v>911</v>
      </c>
      <c r="B913" s="12" t="s">
        <v>84</v>
      </c>
      <c r="C913" s="12" t="s">
        <v>111</v>
      </c>
      <c r="D913" s="12" t="s">
        <v>206</v>
      </c>
      <c r="E913" s="12" t="s">
        <v>168</v>
      </c>
      <c r="F913" s="12" t="s">
        <v>114</v>
      </c>
      <c r="G913" s="12" t="s">
        <v>95</v>
      </c>
      <c r="H913" s="12" t="str">
        <f>VLOOKUP(Product[[#This Row],[Category]],Code!$C$2:$D$5,2,0)</f>
        <v>T-103</v>
      </c>
      <c r="I913" s="12" t="s">
        <v>137</v>
      </c>
      <c r="J913" s="12" t="s">
        <v>1019</v>
      </c>
      <c r="K913" s="12">
        <v>1928.7800000000002</v>
      </c>
      <c r="L913" s="12">
        <f>$K$1*Product[[#This Row],[Quantity]]</f>
        <v>1050</v>
      </c>
      <c r="M913" s="12">
        <f>Product[[#This Row],[Sales]]/Product[[#This Row],[Quantity]]</f>
        <v>275.54000000000002</v>
      </c>
      <c r="N913" s="12">
        <v>7</v>
      </c>
      <c r="O913" s="12">
        <v>0</v>
      </c>
      <c r="P913" s="13">
        <v>829.37540000000024</v>
      </c>
      <c r="Q913" s="13">
        <f>Product[[#This Row],[Profit]]-Product[[#This Row],[Discount]]</f>
        <v>829.37540000000024</v>
      </c>
      <c r="R913" s="12" t="str" cm="1">
        <f t="array" ref="R913">_xlfn.IFS(Product[[#This Row],[New Sales]]&gt;=2000,"A",Product[[#This Row],[New Sales]]&gt;=1000,"B",Product[[#This Row],[New Sales]]&gt;=500,"C",Product[[#This Row],[New Sales]]&gt;=100,"D",Product[[#This Row],[New Sales]]&lt;100,"E")</f>
        <v>B</v>
      </c>
      <c r="S913" s="12"/>
    </row>
    <row r="914" spans="1:19">
      <c r="A914" s="12">
        <v>912</v>
      </c>
      <c r="B914" s="12" t="s">
        <v>84</v>
      </c>
      <c r="C914" s="12" t="s">
        <v>111</v>
      </c>
      <c r="D914" s="12" t="s">
        <v>206</v>
      </c>
      <c r="E914" s="12" t="s">
        <v>168</v>
      </c>
      <c r="F914" s="12" t="s">
        <v>114</v>
      </c>
      <c r="G914" s="12" t="s">
        <v>81</v>
      </c>
      <c r="H914" s="12" t="str">
        <f>VLOOKUP(Product[[#This Row],[Category]],Code!$C$2:$D$5,2,0)</f>
        <v>O-102</v>
      </c>
      <c r="I914" s="12" t="s">
        <v>89</v>
      </c>
      <c r="J914" s="12" t="s">
        <v>1020</v>
      </c>
      <c r="K914" s="12">
        <v>352.38</v>
      </c>
      <c r="L914" s="12">
        <f>$K$1*Product[[#This Row],[Quantity]]</f>
        <v>300</v>
      </c>
      <c r="M914" s="12">
        <f>Product[[#This Row],[Sales]]/Product[[#This Row],[Quantity]]</f>
        <v>176.19</v>
      </c>
      <c r="N914" s="12">
        <v>2</v>
      </c>
      <c r="O914" s="12">
        <v>0</v>
      </c>
      <c r="P914" s="13">
        <v>81.047399999999982</v>
      </c>
      <c r="Q914" s="13">
        <f>Product[[#This Row],[Profit]]-Product[[#This Row],[Discount]]</f>
        <v>81.047399999999982</v>
      </c>
      <c r="R914" s="12" t="str" cm="1">
        <f t="array" ref="R914">_xlfn.IFS(Product[[#This Row],[New Sales]]&gt;=2000,"A",Product[[#This Row],[New Sales]]&gt;=1000,"B",Product[[#This Row],[New Sales]]&gt;=500,"C",Product[[#This Row],[New Sales]]&gt;=100,"D",Product[[#This Row],[New Sales]]&lt;100,"E")</f>
        <v>D</v>
      </c>
      <c r="S914" s="12"/>
    </row>
    <row r="915" spans="1:19">
      <c r="A915" s="12">
        <v>913</v>
      </c>
      <c r="B915" s="12" t="s">
        <v>84</v>
      </c>
      <c r="C915" s="12" t="s">
        <v>111</v>
      </c>
      <c r="D915" s="12" t="s">
        <v>1021</v>
      </c>
      <c r="E915" s="12" t="s">
        <v>356</v>
      </c>
      <c r="F915" s="12" t="s">
        <v>133</v>
      </c>
      <c r="G915" s="12" t="s">
        <v>72</v>
      </c>
      <c r="H915" s="12" t="str">
        <f>VLOOKUP(Product[[#This Row],[Category]],Code!$C$2:$D$5,2,0)</f>
        <v>F-101</v>
      </c>
      <c r="I915" s="12" t="s">
        <v>91</v>
      </c>
      <c r="J915" s="12" t="s">
        <v>572</v>
      </c>
      <c r="K915" s="12">
        <v>22.200000000000003</v>
      </c>
      <c r="L915" s="12">
        <f>$K$1*Product[[#This Row],[Quantity]]</f>
        <v>900</v>
      </c>
      <c r="M915" s="12">
        <f>Product[[#This Row],[Sales]]/Product[[#This Row],[Quantity]]</f>
        <v>3.7000000000000006</v>
      </c>
      <c r="N915" s="12">
        <v>6</v>
      </c>
      <c r="O915" s="12">
        <v>0</v>
      </c>
      <c r="P915" s="13">
        <v>9.1020000000000021</v>
      </c>
      <c r="Q915" s="13">
        <f>Product[[#This Row],[Profit]]-Product[[#This Row],[Discount]]</f>
        <v>9.1020000000000021</v>
      </c>
      <c r="R915" s="12" t="str" cm="1">
        <f t="array" ref="R915">_xlfn.IFS(Product[[#This Row],[New Sales]]&gt;=2000,"A",Product[[#This Row],[New Sales]]&gt;=1000,"B",Product[[#This Row],[New Sales]]&gt;=500,"C",Product[[#This Row],[New Sales]]&gt;=100,"D",Product[[#This Row],[New Sales]]&lt;100,"E")</f>
        <v>C</v>
      </c>
      <c r="S915" s="12"/>
    </row>
    <row r="916" spans="1:19">
      <c r="A916" s="12">
        <v>914</v>
      </c>
      <c r="B916" s="12" t="s">
        <v>149</v>
      </c>
      <c r="C916" s="12" t="s">
        <v>77</v>
      </c>
      <c r="D916" s="12" t="s">
        <v>946</v>
      </c>
      <c r="E916" s="12" t="s">
        <v>118</v>
      </c>
      <c r="F916" s="12" t="s">
        <v>114</v>
      </c>
      <c r="G916" s="12" t="s">
        <v>72</v>
      </c>
      <c r="H916" s="12" t="str">
        <f>VLOOKUP(Product[[#This Row],[Category]],Code!$C$2:$D$5,2,0)</f>
        <v>F-101</v>
      </c>
      <c r="I916" s="12" t="s">
        <v>91</v>
      </c>
      <c r="J916" s="12" t="s">
        <v>472</v>
      </c>
      <c r="K916" s="12">
        <v>46.94</v>
      </c>
      <c r="L916" s="12">
        <f>$K$1*Product[[#This Row],[Quantity]]</f>
        <v>150</v>
      </c>
      <c r="M916" s="12">
        <f>Product[[#This Row],[Sales]]/Product[[#This Row],[Quantity]]</f>
        <v>46.94</v>
      </c>
      <c r="N916" s="12">
        <v>1</v>
      </c>
      <c r="O916" s="12">
        <v>0</v>
      </c>
      <c r="P916" s="13">
        <v>19.2454</v>
      </c>
      <c r="Q916" s="13">
        <f>Product[[#This Row],[Profit]]-Product[[#This Row],[Discount]]</f>
        <v>19.2454</v>
      </c>
      <c r="R916" s="12" t="str" cm="1">
        <f t="array" ref="R916">_xlfn.IFS(Product[[#This Row],[New Sales]]&gt;=2000,"A",Product[[#This Row],[New Sales]]&gt;=1000,"B",Product[[#This Row],[New Sales]]&gt;=500,"C",Product[[#This Row],[New Sales]]&gt;=100,"D",Product[[#This Row],[New Sales]]&lt;100,"E")</f>
        <v>D</v>
      </c>
      <c r="S916" s="12"/>
    </row>
    <row r="917" spans="1:19">
      <c r="A917" s="12">
        <v>915</v>
      </c>
      <c r="B917" s="12" t="s">
        <v>149</v>
      </c>
      <c r="C917" s="12" t="s">
        <v>77</v>
      </c>
      <c r="D917" s="12" t="s">
        <v>946</v>
      </c>
      <c r="E917" s="12" t="s">
        <v>118</v>
      </c>
      <c r="F917" s="12" t="s">
        <v>114</v>
      </c>
      <c r="G917" s="12" t="s">
        <v>95</v>
      </c>
      <c r="H917" s="12" t="str">
        <f>VLOOKUP(Product[[#This Row],[Category]],Code!$C$2:$D$5,2,0)</f>
        <v>T-103</v>
      </c>
      <c r="I917" s="12" t="s">
        <v>137</v>
      </c>
      <c r="J917" s="12" t="s">
        <v>650</v>
      </c>
      <c r="K917" s="12">
        <v>143.73000000000002</v>
      </c>
      <c r="L917" s="12">
        <f>$K$1*Product[[#This Row],[Quantity]]</f>
        <v>1350</v>
      </c>
      <c r="M917" s="12">
        <f>Product[[#This Row],[Sales]]/Product[[#This Row],[Quantity]]</f>
        <v>15.970000000000002</v>
      </c>
      <c r="N917" s="12">
        <v>9</v>
      </c>
      <c r="O917" s="12">
        <v>0</v>
      </c>
      <c r="P917" s="13">
        <v>56.054700000000011</v>
      </c>
      <c r="Q917" s="13">
        <f>Product[[#This Row],[Profit]]-Product[[#This Row],[Discount]]</f>
        <v>56.054700000000011</v>
      </c>
      <c r="R917" s="12" t="str" cm="1">
        <f t="array" ref="R917">_xlfn.IFS(Product[[#This Row],[New Sales]]&gt;=2000,"A",Product[[#This Row],[New Sales]]&gt;=1000,"B",Product[[#This Row],[New Sales]]&gt;=500,"C",Product[[#This Row],[New Sales]]&gt;=100,"D",Product[[#This Row],[New Sales]]&lt;100,"E")</f>
        <v>B</v>
      </c>
      <c r="S917" s="12"/>
    </row>
    <row r="918" spans="1:19">
      <c r="A918" s="12">
        <v>916</v>
      </c>
      <c r="B918" s="12" t="s">
        <v>84</v>
      </c>
      <c r="C918" s="12" t="s">
        <v>77</v>
      </c>
      <c r="D918" s="12" t="s">
        <v>330</v>
      </c>
      <c r="E918" s="12" t="s">
        <v>113</v>
      </c>
      <c r="F918" s="12" t="s">
        <v>114</v>
      </c>
      <c r="G918" s="12" t="s">
        <v>72</v>
      </c>
      <c r="H918" s="12" t="str">
        <f>VLOOKUP(Product[[#This Row],[Category]],Code!$C$2:$D$5,2,0)</f>
        <v>F-101</v>
      </c>
      <c r="I918" s="12" t="s">
        <v>87</v>
      </c>
      <c r="J918" s="12" t="s">
        <v>1022</v>
      </c>
      <c r="K918" s="12">
        <v>99.918000000000006</v>
      </c>
      <c r="L918" s="12">
        <f>$K$1*Product[[#This Row],[Quantity]]</f>
        <v>300</v>
      </c>
      <c r="M918" s="12">
        <f>Product[[#This Row],[Sales]]/Product[[#This Row],[Quantity]]</f>
        <v>49.959000000000003</v>
      </c>
      <c r="N918" s="12">
        <v>2</v>
      </c>
      <c r="O918" s="12">
        <v>0.3</v>
      </c>
      <c r="P918" s="13">
        <v>-18.556200000000018</v>
      </c>
      <c r="Q918" s="13">
        <f>Product[[#This Row],[Profit]]-Product[[#This Row],[Discount]]</f>
        <v>-18.856200000000019</v>
      </c>
      <c r="R918" s="12" t="str" cm="1">
        <f t="array" ref="R918">_xlfn.IFS(Product[[#This Row],[New Sales]]&gt;=2000,"A",Product[[#This Row],[New Sales]]&gt;=1000,"B",Product[[#This Row],[New Sales]]&gt;=500,"C",Product[[#This Row],[New Sales]]&gt;=100,"D",Product[[#This Row],[New Sales]]&lt;100,"E")</f>
        <v>D</v>
      </c>
      <c r="S918" s="12"/>
    </row>
    <row r="919" spans="1:19">
      <c r="A919" s="12">
        <v>917</v>
      </c>
      <c r="B919" s="12" t="s">
        <v>84</v>
      </c>
      <c r="C919" s="12" t="s">
        <v>77</v>
      </c>
      <c r="D919" s="12" t="s">
        <v>330</v>
      </c>
      <c r="E919" s="12" t="s">
        <v>113</v>
      </c>
      <c r="F919" s="12" t="s">
        <v>114</v>
      </c>
      <c r="G919" s="12" t="s">
        <v>72</v>
      </c>
      <c r="H919" s="12" t="str">
        <f>VLOOKUP(Product[[#This Row],[Category]],Code!$C$2:$D$5,2,0)</f>
        <v>F-101</v>
      </c>
      <c r="I919" s="12" t="s">
        <v>75</v>
      </c>
      <c r="J919" s="12" t="s">
        <v>722</v>
      </c>
      <c r="K919" s="12">
        <v>797.94399999999996</v>
      </c>
      <c r="L919" s="12">
        <f>$K$1*Product[[#This Row],[Quantity]]</f>
        <v>600</v>
      </c>
      <c r="M919" s="12">
        <f>Product[[#This Row],[Sales]]/Product[[#This Row],[Quantity]]</f>
        <v>199.48599999999999</v>
      </c>
      <c r="N919" s="12">
        <v>4</v>
      </c>
      <c r="O919" s="12">
        <v>0.3</v>
      </c>
      <c r="P919" s="13">
        <v>-56.995999999999981</v>
      </c>
      <c r="Q919" s="13">
        <f>Product[[#This Row],[Profit]]-Product[[#This Row],[Discount]]</f>
        <v>-57.295999999999978</v>
      </c>
      <c r="R919" s="12" t="str" cm="1">
        <f t="array" ref="R919">_xlfn.IFS(Product[[#This Row],[New Sales]]&gt;=2000,"A",Product[[#This Row],[New Sales]]&gt;=1000,"B",Product[[#This Row],[New Sales]]&gt;=500,"C",Product[[#This Row],[New Sales]]&gt;=100,"D",Product[[#This Row],[New Sales]]&lt;100,"E")</f>
        <v>C</v>
      </c>
      <c r="S919" s="12"/>
    </row>
    <row r="920" spans="1:19">
      <c r="A920" s="12">
        <v>918</v>
      </c>
      <c r="B920" s="12" t="s">
        <v>84</v>
      </c>
      <c r="C920" s="12" t="s">
        <v>77</v>
      </c>
      <c r="D920" s="12" t="s">
        <v>330</v>
      </c>
      <c r="E920" s="12" t="s">
        <v>113</v>
      </c>
      <c r="F920" s="12" t="s">
        <v>114</v>
      </c>
      <c r="G920" s="12" t="s">
        <v>81</v>
      </c>
      <c r="H920" s="12" t="str">
        <f>VLOOKUP(Product[[#This Row],[Category]],Code!$C$2:$D$5,2,0)</f>
        <v>O-102</v>
      </c>
      <c r="I920" s="12" t="s">
        <v>98</v>
      </c>
      <c r="J920" s="12" t="s">
        <v>482</v>
      </c>
      <c r="K920" s="12">
        <v>8.5679999999999978</v>
      </c>
      <c r="L920" s="12">
        <f>$K$1*Product[[#This Row],[Quantity]]</f>
        <v>450</v>
      </c>
      <c r="M920" s="12">
        <f>Product[[#This Row],[Sales]]/Product[[#This Row],[Quantity]]</f>
        <v>2.8559999999999994</v>
      </c>
      <c r="N920" s="12">
        <v>3</v>
      </c>
      <c r="O920" s="12">
        <v>0.8</v>
      </c>
      <c r="P920" s="13">
        <v>-14.5656</v>
      </c>
      <c r="Q920" s="13">
        <f>Product[[#This Row],[Profit]]-Product[[#This Row],[Discount]]</f>
        <v>-15.365600000000001</v>
      </c>
      <c r="R920" s="12" t="str" cm="1">
        <f t="array" ref="R920">_xlfn.IFS(Product[[#This Row],[New Sales]]&gt;=2000,"A",Product[[#This Row],[New Sales]]&gt;=1000,"B",Product[[#This Row],[New Sales]]&gt;=500,"C",Product[[#This Row],[New Sales]]&gt;=100,"D",Product[[#This Row],[New Sales]]&lt;100,"E")</f>
        <v>D</v>
      </c>
      <c r="S920" s="12"/>
    </row>
    <row r="921" spans="1:19">
      <c r="A921" s="12">
        <v>919</v>
      </c>
      <c r="B921" s="12" t="s">
        <v>84</v>
      </c>
      <c r="C921" s="12" t="s">
        <v>77</v>
      </c>
      <c r="D921" s="12" t="s">
        <v>379</v>
      </c>
      <c r="E921" s="12" t="s">
        <v>113</v>
      </c>
      <c r="F921" s="12" t="s">
        <v>114</v>
      </c>
      <c r="G921" s="12" t="s">
        <v>81</v>
      </c>
      <c r="H921" s="12" t="str">
        <f>VLOOKUP(Product[[#This Row],[Category]],Code!$C$2:$D$5,2,0)</f>
        <v>O-102</v>
      </c>
      <c r="I921" s="12" t="s">
        <v>142</v>
      </c>
      <c r="J921" s="12" t="s">
        <v>921</v>
      </c>
      <c r="K921" s="12">
        <v>149.352</v>
      </c>
      <c r="L921" s="12">
        <f>$K$1*Product[[#This Row],[Quantity]]</f>
        <v>450</v>
      </c>
      <c r="M921" s="12">
        <f>Product[[#This Row],[Sales]]/Product[[#This Row],[Quantity]]</f>
        <v>49.783999999999999</v>
      </c>
      <c r="N921" s="12">
        <v>3</v>
      </c>
      <c r="O921" s="12">
        <v>0.2</v>
      </c>
      <c r="P921" s="13">
        <v>50.40629999999998</v>
      </c>
      <c r="Q921" s="13">
        <f>Product[[#This Row],[Profit]]-Product[[#This Row],[Discount]]</f>
        <v>50.206299999999978</v>
      </c>
      <c r="R921" s="12" t="str" cm="1">
        <f t="array" ref="R921">_xlfn.IFS(Product[[#This Row],[New Sales]]&gt;=2000,"A",Product[[#This Row],[New Sales]]&gt;=1000,"B",Product[[#This Row],[New Sales]]&gt;=500,"C",Product[[#This Row],[New Sales]]&gt;=100,"D",Product[[#This Row],[New Sales]]&lt;100,"E")</f>
        <v>D</v>
      </c>
      <c r="S921" s="12"/>
    </row>
    <row r="922" spans="1:19">
      <c r="A922" s="12">
        <v>920</v>
      </c>
      <c r="B922" s="12" t="s">
        <v>84</v>
      </c>
      <c r="C922" s="12" t="s">
        <v>77</v>
      </c>
      <c r="D922" s="12" t="s">
        <v>379</v>
      </c>
      <c r="E922" s="12" t="s">
        <v>113</v>
      </c>
      <c r="F922" s="12" t="s">
        <v>114</v>
      </c>
      <c r="G922" s="12" t="s">
        <v>81</v>
      </c>
      <c r="H922" s="12" t="str">
        <f>VLOOKUP(Product[[#This Row],[Category]],Code!$C$2:$D$5,2,0)</f>
        <v>O-102</v>
      </c>
      <c r="I922" s="12" t="s">
        <v>89</v>
      </c>
      <c r="J922" s="12" t="s">
        <v>1023</v>
      </c>
      <c r="K922" s="12">
        <v>12.991999999999999</v>
      </c>
      <c r="L922" s="12">
        <f>$K$1*Product[[#This Row],[Quantity]]</f>
        <v>150</v>
      </c>
      <c r="M922" s="12">
        <f>Product[[#This Row],[Sales]]/Product[[#This Row],[Quantity]]</f>
        <v>12.991999999999999</v>
      </c>
      <c r="N922" s="12">
        <v>1</v>
      </c>
      <c r="O922" s="12">
        <v>0.2</v>
      </c>
      <c r="P922" s="13">
        <v>-0.81199999999999983</v>
      </c>
      <c r="Q922" s="13">
        <f>Product[[#This Row],[Profit]]-Product[[#This Row],[Discount]]</f>
        <v>-1.0119999999999998</v>
      </c>
      <c r="R922" s="12" t="str" cm="1">
        <f t="array" ref="R922">_xlfn.IFS(Product[[#This Row],[New Sales]]&gt;=2000,"A",Product[[#This Row],[New Sales]]&gt;=1000,"B",Product[[#This Row],[New Sales]]&gt;=500,"C",Product[[#This Row],[New Sales]]&gt;=100,"D",Product[[#This Row],[New Sales]]&lt;100,"E")</f>
        <v>D</v>
      </c>
      <c r="S922" s="12"/>
    </row>
    <row r="923" spans="1:19">
      <c r="A923" s="12">
        <v>921</v>
      </c>
      <c r="B923" s="12" t="s">
        <v>84</v>
      </c>
      <c r="C923" s="12" t="s">
        <v>68</v>
      </c>
      <c r="D923" s="12" t="s">
        <v>11</v>
      </c>
      <c r="E923" s="12" t="s">
        <v>203</v>
      </c>
      <c r="F923" s="12" t="s">
        <v>71</v>
      </c>
      <c r="G923" s="12" t="s">
        <v>81</v>
      </c>
      <c r="H923" s="12" t="str">
        <f>VLOOKUP(Product[[#This Row],[Category]],Code!$C$2:$D$5,2,0)</f>
        <v>O-102</v>
      </c>
      <c r="I923" s="12" t="s">
        <v>89</v>
      </c>
      <c r="J923" s="12" t="s">
        <v>854</v>
      </c>
      <c r="K923" s="12">
        <v>24.56</v>
      </c>
      <c r="L923" s="12">
        <f>$K$1*Product[[#This Row],[Quantity]]</f>
        <v>300</v>
      </c>
      <c r="M923" s="12">
        <f>Product[[#This Row],[Sales]]/Product[[#This Row],[Quantity]]</f>
        <v>12.28</v>
      </c>
      <c r="N923" s="12">
        <v>2</v>
      </c>
      <c r="O923" s="12">
        <v>0</v>
      </c>
      <c r="P923" s="13">
        <v>6.8767999999999994</v>
      </c>
      <c r="Q923" s="13">
        <f>Product[[#This Row],[Profit]]-Product[[#This Row],[Discount]]</f>
        <v>6.8767999999999994</v>
      </c>
      <c r="R923" s="12" t="str" cm="1">
        <f t="array" ref="R923">_xlfn.IFS(Product[[#This Row],[New Sales]]&gt;=2000,"A",Product[[#This Row],[New Sales]]&gt;=1000,"B",Product[[#This Row],[New Sales]]&gt;=500,"C",Product[[#This Row],[New Sales]]&gt;=100,"D",Product[[#This Row],[New Sales]]&lt;100,"E")</f>
        <v>D</v>
      </c>
      <c r="S923" s="12"/>
    </row>
    <row r="924" spans="1:19">
      <c r="A924" s="12">
        <v>922</v>
      </c>
      <c r="B924" s="12" t="s">
        <v>84</v>
      </c>
      <c r="C924" s="12" t="s">
        <v>68</v>
      </c>
      <c r="D924" s="12" t="s">
        <v>180</v>
      </c>
      <c r="E924" s="12" t="s">
        <v>181</v>
      </c>
      <c r="F924" s="12" t="s">
        <v>133</v>
      </c>
      <c r="G924" s="12" t="s">
        <v>95</v>
      </c>
      <c r="H924" s="12" t="str">
        <f>VLOOKUP(Product[[#This Row],[Category]],Code!$C$2:$D$5,2,0)</f>
        <v>T-103</v>
      </c>
      <c r="I924" s="12" t="s">
        <v>137</v>
      </c>
      <c r="J924" s="12" t="s">
        <v>1024</v>
      </c>
      <c r="K924" s="12">
        <v>85.14</v>
      </c>
      <c r="L924" s="12">
        <f>$K$1*Product[[#This Row],[Quantity]]</f>
        <v>450</v>
      </c>
      <c r="M924" s="12">
        <f>Product[[#This Row],[Sales]]/Product[[#This Row],[Quantity]]</f>
        <v>28.38</v>
      </c>
      <c r="N924" s="12">
        <v>3</v>
      </c>
      <c r="O924" s="12">
        <v>0</v>
      </c>
      <c r="P924" s="13">
        <v>34.907399999999996</v>
      </c>
      <c r="Q924" s="13">
        <f>Product[[#This Row],[Profit]]-Product[[#This Row],[Discount]]</f>
        <v>34.907399999999996</v>
      </c>
      <c r="R924" s="12" t="str" cm="1">
        <f t="array" ref="R924">_xlfn.IFS(Product[[#This Row],[New Sales]]&gt;=2000,"A",Product[[#This Row],[New Sales]]&gt;=1000,"B",Product[[#This Row],[New Sales]]&gt;=500,"C",Product[[#This Row],[New Sales]]&gt;=100,"D",Product[[#This Row],[New Sales]]&lt;100,"E")</f>
        <v>D</v>
      </c>
      <c r="S924" s="12"/>
    </row>
    <row r="925" spans="1:19">
      <c r="A925" s="12">
        <v>923</v>
      </c>
      <c r="B925" s="12" t="s">
        <v>84</v>
      </c>
      <c r="C925" s="12" t="s">
        <v>68</v>
      </c>
      <c r="D925" s="12" t="s">
        <v>180</v>
      </c>
      <c r="E925" s="12" t="s">
        <v>181</v>
      </c>
      <c r="F925" s="12" t="s">
        <v>133</v>
      </c>
      <c r="G925" s="12" t="s">
        <v>95</v>
      </c>
      <c r="H925" s="12" t="str">
        <f>VLOOKUP(Product[[#This Row],[Category]],Code!$C$2:$D$5,2,0)</f>
        <v>T-103</v>
      </c>
      <c r="I925" s="12" t="s">
        <v>96</v>
      </c>
      <c r="J925" s="12" t="s">
        <v>1025</v>
      </c>
      <c r="K925" s="12">
        <v>21.99</v>
      </c>
      <c r="L925" s="12">
        <f>$K$1*Product[[#This Row],[Quantity]]</f>
        <v>150</v>
      </c>
      <c r="M925" s="12">
        <f>Product[[#This Row],[Sales]]/Product[[#This Row],[Quantity]]</f>
        <v>21.99</v>
      </c>
      <c r="N925" s="12">
        <v>1</v>
      </c>
      <c r="O925" s="12">
        <v>0</v>
      </c>
      <c r="P925" s="13">
        <v>10.555199999999999</v>
      </c>
      <c r="Q925" s="13">
        <f>Product[[#This Row],[Profit]]-Product[[#This Row],[Discount]]</f>
        <v>10.555199999999999</v>
      </c>
      <c r="R925" s="12" t="str" cm="1">
        <f t="array" ref="R925">_xlfn.IFS(Product[[#This Row],[New Sales]]&gt;=2000,"A",Product[[#This Row],[New Sales]]&gt;=1000,"B",Product[[#This Row],[New Sales]]&gt;=500,"C",Product[[#This Row],[New Sales]]&gt;=100,"D",Product[[#This Row],[New Sales]]&lt;100,"E")</f>
        <v>D</v>
      </c>
      <c r="S925" s="12"/>
    </row>
    <row r="926" spans="1:19">
      <c r="A926" s="12">
        <v>924</v>
      </c>
      <c r="B926" s="12" t="s">
        <v>84</v>
      </c>
      <c r="C926" s="12" t="s">
        <v>68</v>
      </c>
      <c r="D926" s="12" t="s">
        <v>180</v>
      </c>
      <c r="E926" s="12" t="s">
        <v>181</v>
      </c>
      <c r="F926" s="12" t="s">
        <v>133</v>
      </c>
      <c r="G926" s="12" t="s">
        <v>81</v>
      </c>
      <c r="H926" s="12" t="str">
        <f>VLOOKUP(Product[[#This Row],[Category]],Code!$C$2:$D$5,2,0)</f>
        <v>O-102</v>
      </c>
      <c r="I926" s="12" t="s">
        <v>100</v>
      </c>
      <c r="J926" s="12" t="s">
        <v>1026</v>
      </c>
      <c r="K926" s="12">
        <v>406.59999999999997</v>
      </c>
      <c r="L926" s="12">
        <f>$K$1*Product[[#This Row],[Quantity]]</f>
        <v>750</v>
      </c>
      <c r="M926" s="12">
        <f>Product[[#This Row],[Sales]]/Product[[#This Row],[Quantity]]</f>
        <v>81.319999999999993</v>
      </c>
      <c r="N926" s="12">
        <v>5</v>
      </c>
      <c r="O926" s="12">
        <v>0</v>
      </c>
      <c r="P926" s="13">
        <v>113.84799999999998</v>
      </c>
      <c r="Q926" s="13">
        <f>Product[[#This Row],[Profit]]-Product[[#This Row],[Discount]]</f>
        <v>113.84799999999998</v>
      </c>
      <c r="R926" s="12" t="str" cm="1">
        <f t="array" ref="R926">_xlfn.IFS(Product[[#This Row],[New Sales]]&gt;=2000,"A",Product[[#This Row],[New Sales]]&gt;=1000,"B",Product[[#This Row],[New Sales]]&gt;=500,"C",Product[[#This Row],[New Sales]]&gt;=100,"D",Product[[#This Row],[New Sales]]&lt;100,"E")</f>
        <v>C</v>
      </c>
      <c r="S926" s="12"/>
    </row>
    <row r="927" spans="1:19">
      <c r="A927" s="12">
        <v>925</v>
      </c>
      <c r="B927" s="12" t="s">
        <v>84</v>
      </c>
      <c r="C927" s="12" t="s">
        <v>77</v>
      </c>
      <c r="D927" s="12" t="s">
        <v>180</v>
      </c>
      <c r="E927" s="12" t="s">
        <v>181</v>
      </c>
      <c r="F927" s="12" t="s">
        <v>133</v>
      </c>
      <c r="G927" s="12" t="s">
        <v>81</v>
      </c>
      <c r="H927" s="12" t="str">
        <f>VLOOKUP(Product[[#This Row],[Category]],Code!$C$2:$D$5,2,0)</f>
        <v>O-102</v>
      </c>
      <c r="I927" s="12" t="s">
        <v>98</v>
      </c>
      <c r="J927" s="12" t="s">
        <v>274</v>
      </c>
      <c r="K927" s="12">
        <v>841.5680000000001</v>
      </c>
      <c r="L927" s="12">
        <f>$K$1*Product[[#This Row],[Quantity]]</f>
        <v>300</v>
      </c>
      <c r="M927" s="12">
        <f>Product[[#This Row],[Sales]]/Product[[#This Row],[Quantity]]</f>
        <v>420.78400000000005</v>
      </c>
      <c r="N927" s="12">
        <v>2</v>
      </c>
      <c r="O927" s="12">
        <v>0.2</v>
      </c>
      <c r="P927" s="13">
        <v>294.54879999999991</v>
      </c>
      <c r="Q927" s="13">
        <f>Product[[#This Row],[Profit]]-Product[[#This Row],[Discount]]</f>
        <v>294.34879999999993</v>
      </c>
      <c r="R927" s="12" t="str" cm="1">
        <f t="array" ref="R927">_xlfn.IFS(Product[[#This Row],[New Sales]]&gt;=2000,"A",Product[[#This Row],[New Sales]]&gt;=1000,"B",Product[[#This Row],[New Sales]]&gt;=500,"C",Product[[#This Row],[New Sales]]&gt;=100,"D",Product[[#This Row],[New Sales]]&lt;100,"E")</f>
        <v>D</v>
      </c>
      <c r="S927" s="12"/>
    </row>
    <row r="928" spans="1:19">
      <c r="A928" s="12">
        <v>926</v>
      </c>
      <c r="B928" s="12" t="s">
        <v>149</v>
      </c>
      <c r="C928" s="12" t="s">
        <v>68</v>
      </c>
      <c r="D928" s="12" t="s">
        <v>131</v>
      </c>
      <c r="E928" s="12" t="s">
        <v>132</v>
      </c>
      <c r="F928" s="12" t="s">
        <v>133</v>
      </c>
      <c r="G928" s="12" t="s">
        <v>81</v>
      </c>
      <c r="H928" s="12" t="str">
        <f>VLOOKUP(Product[[#This Row],[Category]],Code!$C$2:$D$5,2,0)</f>
        <v>O-102</v>
      </c>
      <c r="I928" s="12" t="s">
        <v>106</v>
      </c>
      <c r="J928" s="12" t="s">
        <v>1027</v>
      </c>
      <c r="K928" s="12">
        <v>15.552000000000003</v>
      </c>
      <c r="L928" s="12">
        <f>$K$1*Product[[#This Row],[Quantity]]</f>
        <v>450</v>
      </c>
      <c r="M928" s="12">
        <f>Product[[#This Row],[Sales]]/Product[[#This Row],[Quantity]]</f>
        <v>5.1840000000000011</v>
      </c>
      <c r="N928" s="12">
        <v>3</v>
      </c>
      <c r="O928" s="12">
        <v>0.2</v>
      </c>
      <c r="P928" s="13">
        <v>5.4432</v>
      </c>
      <c r="Q928" s="13">
        <f>Product[[#This Row],[Profit]]-Product[[#This Row],[Discount]]</f>
        <v>5.2431999999999999</v>
      </c>
      <c r="R928" s="12" t="str" cm="1">
        <f t="array" ref="R928">_xlfn.IFS(Product[[#This Row],[New Sales]]&gt;=2000,"A",Product[[#This Row],[New Sales]]&gt;=1000,"B",Product[[#This Row],[New Sales]]&gt;=500,"C",Product[[#This Row],[New Sales]]&gt;=100,"D",Product[[#This Row],[New Sales]]&lt;100,"E")</f>
        <v>D</v>
      </c>
      <c r="S928" s="12"/>
    </row>
    <row r="929" spans="1:19">
      <c r="A929" s="12">
        <v>927</v>
      </c>
      <c r="B929" s="12" t="s">
        <v>149</v>
      </c>
      <c r="C929" s="12" t="s">
        <v>68</v>
      </c>
      <c r="D929" s="12" t="s">
        <v>131</v>
      </c>
      <c r="E929" s="12" t="s">
        <v>132</v>
      </c>
      <c r="F929" s="12" t="s">
        <v>133</v>
      </c>
      <c r="G929" s="12" t="s">
        <v>95</v>
      </c>
      <c r="H929" s="12" t="str">
        <f>VLOOKUP(Product[[#This Row],[Category]],Code!$C$2:$D$5,2,0)</f>
        <v>T-103</v>
      </c>
      <c r="I929" s="12" t="s">
        <v>137</v>
      </c>
      <c r="J929" s="12" t="s">
        <v>1028</v>
      </c>
      <c r="K929" s="12">
        <v>252.00000000000003</v>
      </c>
      <c r="L929" s="12">
        <f>$K$1*Product[[#This Row],[Quantity]]</f>
        <v>750</v>
      </c>
      <c r="M929" s="12">
        <f>Product[[#This Row],[Sales]]/Product[[#This Row],[Quantity]]</f>
        <v>50.400000000000006</v>
      </c>
      <c r="N929" s="12">
        <v>5</v>
      </c>
      <c r="O929" s="12">
        <v>0.2</v>
      </c>
      <c r="P929" s="13">
        <v>53.550000000000004</v>
      </c>
      <c r="Q929" s="13">
        <f>Product[[#This Row],[Profit]]-Product[[#This Row],[Discount]]</f>
        <v>53.35</v>
      </c>
      <c r="R929" s="12" t="str" cm="1">
        <f t="array" ref="R929">_xlfn.IFS(Product[[#This Row],[New Sales]]&gt;=2000,"A",Product[[#This Row],[New Sales]]&gt;=1000,"B",Product[[#This Row],[New Sales]]&gt;=500,"C",Product[[#This Row],[New Sales]]&gt;=100,"D",Product[[#This Row],[New Sales]]&lt;100,"E")</f>
        <v>C</v>
      </c>
      <c r="S929" s="12"/>
    </row>
    <row r="930" spans="1:19">
      <c r="A930" s="12">
        <v>928</v>
      </c>
      <c r="B930" s="12" t="s">
        <v>84</v>
      </c>
      <c r="C930" s="12" t="s">
        <v>111</v>
      </c>
      <c r="D930" s="12" t="s">
        <v>202</v>
      </c>
      <c r="E930" s="12" t="s">
        <v>203</v>
      </c>
      <c r="F930" s="12" t="s">
        <v>71</v>
      </c>
      <c r="G930" s="12" t="s">
        <v>81</v>
      </c>
      <c r="H930" s="12" t="str">
        <f>VLOOKUP(Product[[#This Row],[Category]],Code!$C$2:$D$5,2,0)</f>
        <v>O-102</v>
      </c>
      <c r="I930" s="12" t="s">
        <v>93</v>
      </c>
      <c r="J930" s="12" t="s">
        <v>557</v>
      </c>
      <c r="K930" s="12">
        <v>46.2</v>
      </c>
      <c r="L930" s="12">
        <f>$K$1*Product[[#This Row],[Quantity]]</f>
        <v>600</v>
      </c>
      <c r="M930" s="12">
        <f>Product[[#This Row],[Sales]]/Product[[#This Row],[Quantity]]</f>
        <v>11.55</v>
      </c>
      <c r="N930" s="12">
        <v>4</v>
      </c>
      <c r="O930" s="12">
        <v>0</v>
      </c>
      <c r="P930" s="13">
        <v>12.936</v>
      </c>
      <c r="Q930" s="13">
        <f>Product[[#This Row],[Profit]]-Product[[#This Row],[Discount]]</f>
        <v>12.936</v>
      </c>
      <c r="R930" s="12" t="str" cm="1">
        <f t="array" ref="R930">_xlfn.IFS(Product[[#This Row],[New Sales]]&gt;=2000,"A",Product[[#This Row],[New Sales]]&gt;=1000,"B",Product[[#This Row],[New Sales]]&gt;=500,"C",Product[[#This Row],[New Sales]]&gt;=100,"D",Product[[#This Row],[New Sales]]&lt;100,"E")</f>
        <v>C</v>
      </c>
      <c r="S930" s="12"/>
    </row>
    <row r="931" spans="1:19">
      <c r="A931" s="12">
        <v>929</v>
      </c>
      <c r="B931" s="12" t="s">
        <v>84</v>
      </c>
      <c r="C931" s="12" t="s">
        <v>111</v>
      </c>
      <c r="D931" s="12" t="s">
        <v>202</v>
      </c>
      <c r="E931" s="12" t="s">
        <v>203</v>
      </c>
      <c r="F931" s="12" t="s">
        <v>71</v>
      </c>
      <c r="G931" s="12" t="s">
        <v>81</v>
      </c>
      <c r="H931" s="12" t="str">
        <f>VLOOKUP(Product[[#This Row],[Category]],Code!$C$2:$D$5,2,0)</f>
        <v>O-102</v>
      </c>
      <c r="I931" s="12" t="s">
        <v>100</v>
      </c>
      <c r="J931" s="12" t="s">
        <v>562</v>
      </c>
      <c r="K931" s="12">
        <v>28.84</v>
      </c>
      <c r="L931" s="12">
        <f>$K$1*Product[[#This Row],[Quantity]]</f>
        <v>300</v>
      </c>
      <c r="M931" s="12">
        <f>Product[[#This Row],[Sales]]/Product[[#This Row],[Quantity]]</f>
        <v>14.42</v>
      </c>
      <c r="N931" s="12">
        <v>2</v>
      </c>
      <c r="O931" s="12">
        <v>0</v>
      </c>
      <c r="P931" s="13">
        <v>9.517199999999999</v>
      </c>
      <c r="Q931" s="13">
        <f>Product[[#This Row],[Profit]]-Product[[#This Row],[Discount]]</f>
        <v>9.517199999999999</v>
      </c>
      <c r="R931" s="12" t="str" cm="1">
        <f t="array" ref="R931">_xlfn.IFS(Product[[#This Row],[New Sales]]&gt;=2000,"A",Product[[#This Row],[New Sales]]&gt;=1000,"B",Product[[#This Row],[New Sales]]&gt;=500,"C",Product[[#This Row],[New Sales]]&gt;=100,"D",Product[[#This Row],[New Sales]]&lt;100,"E")</f>
        <v>D</v>
      </c>
      <c r="S931" s="12"/>
    </row>
    <row r="932" spans="1:19">
      <c r="A932" s="12">
        <v>930</v>
      </c>
      <c r="B932" s="12" t="s">
        <v>149</v>
      </c>
      <c r="C932" s="12" t="s">
        <v>68</v>
      </c>
      <c r="D932" s="12" t="s">
        <v>1029</v>
      </c>
      <c r="E932" s="12" t="s">
        <v>267</v>
      </c>
      <c r="F932" s="12" t="s">
        <v>133</v>
      </c>
      <c r="G932" s="12" t="s">
        <v>81</v>
      </c>
      <c r="H932" s="12" t="str">
        <f>VLOOKUP(Product[[#This Row],[Category]],Code!$C$2:$D$5,2,0)</f>
        <v>O-102</v>
      </c>
      <c r="I932" s="12" t="s">
        <v>93</v>
      </c>
      <c r="J932" s="12" t="s">
        <v>749</v>
      </c>
      <c r="K932" s="12">
        <v>14.592000000000002</v>
      </c>
      <c r="L932" s="12">
        <f>$K$1*Product[[#This Row],[Quantity]]</f>
        <v>450</v>
      </c>
      <c r="M932" s="12">
        <f>Product[[#This Row],[Sales]]/Product[[#This Row],[Quantity]]</f>
        <v>4.8640000000000008</v>
      </c>
      <c r="N932" s="12">
        <v>3</v>
      </c>
      <c r="O932" s="12">
        <v>0.2</v>
      </c>
      <c r="P932" s="13">
        <v>2.5535999999999985</v>
      </c>
      <c r="Q932" s="13">
        <f>Product[[#This Row],[Profit]]-Product[[#This Row],[Discount]]</f>
        <v>2.3535999999999984</v>
      </c>
      <c r="R932" s="12" t="str" cm="1">
        <f t="array" ref="R932">_xlfn.IFS(Product[[#This Row],[New Sales]]&gt;=2000,"A",Product[[#This Row],[New Sales]]&gt;=1000,"B",Product[[#This Row],[New Sales]]&gt;=500,"C",Product[[#This Row],[New Sales]]&gt;=100,"D",Product[[#This Row],[New Sales]]&lt;100,"E")</f>
        <v>D</v>
      </c>
      <c r="S932" s="12"/>
    </row>
    <row r="933" spans="1:19">
      <c r="A933" s="12">
        <v>931</v>
      </c>
      <c r="B933" s="12" t="s">
        <v>149</v>
      </c>
      <c r="C933" s="12" t="s">
        <v>68</v>
      </c>
      <c r="D933" s="12" t="s">
        <v>1029</v>
      </c>
      <c r="E933" s="12" t="s">
        <v>267</v>
      </c>
      <c r="F933" s="12" t="s">
        <v>133</v>
      </c>
      <c r="G933" s="12" t="s">
        <v>81</v>
      </c>
      <c r="H933" s="12" t="str">
        <f>VLOOKUP(Product[[#This Row],[Category]],Code!$C$2:$D$5,2,0)</f>
        <v>O-102</v>
      </c>
      <c r="I933" s="12" t="s">
        <v>93</v>
      </c>
      <c r="J933" s="12" t="s">
        <v>1030</v>
      </c>
      <c r="K933" s="12">
        <v>89.855999999999995</v>
      </c>
      <c r="L933" s="12">
        <f>$K$1*Product[[#This Row],[Quantity]]</f>
        <v>450</v>
      </c>
      <c r="M933" s="12">
        <f>Product[[#This Row],[Sales]]/Product[[#This Row],[Quantity]]</f>
        <v>29.951999999999998</v>
      </c>
      <c r="N933" s="12">
        <v>3</v>
      </c>
      <c r="O933" s="12">
        <v>0.2</v>
      </c>
      <c r="P933" s="13">
        <v>21.340800000000002</v>
      </c>
      <c r="Q933" s="13">
        <f>Product[[#This Row],[Profit]]-Product[[#This Row],[Discount]]</f>
        <v>21.140800000000002</v>
      </c>
      <c r="R933" s="12" t="str" cm="1">
        <f t="array" ref="R933">_xlfn.IFS(Product[[#This Row],[New Sales]]&gt;=2000,"A",Product[[#This Row],[New Sales]]&gt;=1000,"B",Product[[#This Row],[New Sales]]&gt;=500,"C",Product[[#This Row],[New Sales]]&gt;=100,"D",Product[[#This Row],[New Sales]]&lt;100,"E")</f>
        <v>D</v>
      </c>
      <c r="S933" s="12"/>
    </row>
    <row r="934" spans="1:19">
      <c r="A934" s="12">
        <v>932</v>
      </c>
      <c r="B934" s="12" t="s">
        <v>149</v>
      </c>
      <c r="C934" s="12" t="s">
        <v>68</v>
      </c>
      <c r="D934" s="12" t="s">
        <v>1029</v>
      </c>
      <c r="E934" s="12" t="s">
        <v>267</v>
      </c>
      <c r="F934" s="12" t="s">
        <v>133</v>
      </c>
      <c r="G934" s="12" t="s">
        <v>81</v>
      </c>
      <c r="H934" s="12" t="str">
        <f>VLOOKUP(Product[[#This Row],[Category]],Code!$C$2:$D$5,2,0)</f>
        <v>O-102</v>
      </c>
      <c r="I934" s="12" t="s">
        <v>106</v>
      </c>
      <c r="J934" s="12" t="s">
        <v>893</v>
      </c>
      <c r="K934" s="12">
        <v>13.872000000000002</v>
      </c>
      <c r="L934" s="12">
        <f>$K$1*Product[[#This Row],[Quantity]]</f>
        <v>450</v>
      </c>
      <c r="M934" s="12">
        <f>Product[[#This Row],[Sales]]/Product[[#This Row],[Quantity]]</f>
        <v>4.6240000000000006</v>
      </c>
      <c r="N934" s="12">
        <v>3</v>
      </c>
      <c r="O934" s="12">
        <v>0.2</v>
      </c>
      <c r="P934" s="13">
        <v>5.0286000000000008</v>
      </c>
      <c r="Q934" s="13">
        <f>Product[[#This Row],[Profit]]-Product[[#This Row],[Discount]]</f>
        <v>4.8286000000000007</v>
      </c>
      <c r="R934" s="12" t="str" cm="1">
        <f t="array" ref="R934">_xlfn.IFS(Product[[#This Row],[New Sales]]&gt;=2000,"A",Product[[#This Row],[New Sales]]&gt;=1000,"B",Product[[#This Row],[New Sales]]&gt;=500,"C",Product[[#This Row],[New Sales]]&gt;=100,"D",Product[[#This Row],[New Sales]]&lt;100,"E")</f>
        <v>D</v>
      </c>
      <c r="S934" s="12"/>
    </row>
    <row r="935" spans="1:19">
      <c r="A935" s="12">
        <v>933</v>
      </c>
      <c r="B935" s="12" t="s">
        <v>84</v>
      </c>
      <c r="C935" s="12" t="s">
        <v>68</v>
      </c>
      <c r="D935" s="12" t="s">
        <v>131</v>
      </c>
      <c r="E935" s="12" t="s">
        <v>132</v>
      </c>
      <c r="F935" s="12" t="s">
        <v>133</v>
      </c>
      <c r="G935" s="12" t="s">
        <v>81</v>
      </c>
      <c r="H935" s="12" t="str">
        <f>VLOOKUP(Product[[#This Row],[Category]],Code!$C$2:$D$5,2,0)</f>
        <v>O-102</v>
      </c>
      <c r="I935" s="12" t="s">
        <v>106</v>
      </c>
      <c r="J935" s="12" t="s">
        <v>1031</v>
      </c>
      <c r="K935" s="12">
        <v>12.192</v>
      </c>
      <c r="L935" s="12">
        <f>$K$1*Product[[#This Row],[Quantity]]</f>
        <v>450</v>
      </c>
      <c r="M935" s="12">
        <f>Product[[#This Row],[Sales]]/Product[[#This Row],[Quantity]]</f>
        <v>4.0640000000000001</v>
      </c>
      <c r="N935" s="12">
        <v>3</v>
      </c>
      <c r="O935" s="12">
        <v>0.2</v>
      </c>
      <c r="P935" s="13">
        <v>4.1147999999999998</v>
      </c>
      <c r="Q935" s="13">
        <f>Product[[#This Row],[Profit]]-Product[[#This Row],[Discount]]</f>
        <v>3.9147999999999996</v>
      </c>
      <c r="R935" s="12" t="str" cm="1">
        <f t="array" ref="R935">_xlfn.IFS(Product[[#This Row],[New Sales]]&gt;=2000,"A",Product[[#This Row],[New Sales]]&gt;=1000,"B",Product[[#This Row],[New Sales]]&gt;=500,"C",Product[[#This Row],[New Sales]]&gt;=100,"D",Product[[#This Row],[New Sales]]&lt;100,"E")</f>
        <v>D</v>
      </c>
      <c r="S935" s="12"/>
    </row>
    <row r="936" spans="1:19">
      <c r="A936" s="12">
        <v>934</v>
      </c>
      <c r="B936" s="12" t="s">
        <v>84</v>
      </c>
      <c r="C936" s="12" t="s">
        <v>111</v>
      </c>
      <c r="D936" s="12" t="s">
        <v>131</v>
      </c>
      <c r="E936" s="12" t="s">
        <v>132</v>
      </c>
      <c r="F936" s="12" t="s">
        <v>133</v>
      </c>
      <c r="G936" s="12" t="s">
        <v>81</v>
      </c>
      <c r="H936" s="12" t="str">
        <f>VLOOKUP(Product[[#This Row],[Category]],Code!$C$2:$D$5,2,0)</f>
        <v>O-102</v>
      </c>
      <c r="I936" s="12" t="s">
        <v>106</v>
      </c>
      <c r="J936" s="12" t="s">
        <v>1032</v>
      </c>
      <c r="K936" s="12">
        <v>45.056000000000004</v>
      </c>
      <c r="L936" s="12">
        <f>$K$1*Product[[#This Row],[Quantity]]</f>
        <v>1200</v>
      </c>
      <c r="M936" s="12">
        <f>Product[[#This Row],[Sales]]/Product[[#This Row],[Quantity]]</f>
        <v>5.6320000000000006</v>
      </c>
      <c r="N936" s="12">
        <v>8</v>
      </c>
      <c r="O936" s="12">
        <v>0.2</v>
      </c>
      <c r="P936" s="13">
        <v>15.206399999999997</v>
      </c>
      <c r="Q936" s="13">
        <f>Product[[#This Row],[Profit]]-Product[[#This Row],[Discount]]</f>
        <v>15.006399999999998</v>
      </c>
      <c r="R936" s="12" t="str" cm="1">
        <f t="array" ref="R936">_xlfn.IFS(Product[[#This Row],[New Sales]]&gt;=2000,"A",Product[[#This Row],[New Sales]]&gt;=1000,"B",Product[[#This Row],[New Sales]]&gt;=500,"C",Product[[#This Row],[New Sales]]&gt;=100,"D",Product[[#This Row],[New Sales]]&lt;100,"E")</f>
        <v>B</v>
      </c>
      <c r="S936" s="12"/>
    </row>
    <row r="937" spans="1:19">
      <c r="A937" s="12">
        <v>935</v>
      </c>
      <c r="B937" s="12" t="s">
        <v>84</v>
      </c>
      <c r="C937" s="12" t="s">
        <v>111</v>
      </c>
      <c r="D937" s="12" t="s">
        <v>131</v>
      </c>
      <c r="E937" s="12" t="s">
        <v>132</v>
      </c>
      <c r="F937" s="12" t="s">
        <v>133</v>
      </c>
      <c r="G937" s="12" t="s">
        <v>81</v>
      </c>
      <c r="H937" s="12" t="str">
        <f>VLOOKUP(Product[[#This Row],[Category]],Code!$C$2:$D$5,2,0)</f>
        <v>O-102</v>
      </c>
      <c r="I937" s="12" t="s">
        <v>98</v>
      </c>
      <c r="J937" s="12" t="s">
        <v>1033</v>
      </c>
      <c r="K937" s="12">
        <v>29.718000000000007</v>
      </c>
      <c r="L937" s="12">
        <f>$K$1*Product[[#This Row],[Quantity]]</f>
        <v>900</v>
      </c>
      <c r="M937" s="12">
        <f>Product[[#This Row],[Sales]]/Product[[#This Row],[Quantity]]</f>
        <v>4.9530000000000012</v>
      </c>
      <c r="N937" s="12">
        <v>6</v>
      </c>
      <c r="O937" s="12">
        <v>0.7</v>
      </c>
      <c r="P937" s="13">
        <v>-21.793199999999992</v>
      </c>
      <c r="Q937" s="13">
        <f>Product[[#This Row],[Profit]]-Product[[#This Row],[Discount]]</f>
        <v>-22.493199999999991</v>
      </c>
      <c r="R937" s="12" t="str" cm="1">
        <f t="array" ref="R937">_xlfn.IFS(Product[[#This Row],[New Sales]]&gt;=2000,"A",Product[[#This Row],[New Sales]]&gt;=1000,"B",Product[[#This Row],[New Sales]]&gt;=500,"C",Product[[#This Row],[New Sales]]&gt;=100,"D",Product[[#This Row],[New Sales]]&lt;100,"E")</f>
        <v>C</v>
      </c>
      <c r="S937" s="12"/>
    </row>
    <row r="938" spans="1:19">
      <c r="A938" s="12">
        <v>936</v>
      </c>
      <c r="B938" s="12" t="s">
        <v>84</v>
      </c>
      <c r="C938" s="12" t="s">
        <v>111</v>
      </c>
      <c r="D938" s="12" t="s">
        <v>131</v>
      </c>
      <c r="E938" s="12" t="s">
        <v>132</v>
      </c>
      <c r="F938" s="12" t="s">
        <v>133</v>
      </c>
      <c r="G938" s="12" t="s">
        <v>81</v>
      </c>
      <c r="H938" s="12" t="str">
        <f>VLOOKUP(Product[[#This Row],[Category]],Code!$C$2:$D$5,2,0)</f>
        <v>O-102</v>
      </c>
      <c r="I938" s="12" t="s">
        <v>106</v>
      </c>
      <c r="J938" s="12" t="s">
        <v>979</v>
      </c>
      <c r="K938" s="12">
        <v>15.552000000000003</v>
      </c>
      <c r="L938" s="12">
        <f>$K$1*Product[[#This Row],[Quantity]]</f>
        <v>450</v>
      </c>
      <c r="M938" s="12">
        <f>Product[[#This Row],[Sales]]/Product[[#This Row],[Quantity]]</f>
        <v>5.1840000000000011</v>
      </c>
      <c r="N938" s="12">
        <v>3</v>
      </c>
      <c r="O938" s="12">
        <v>0.2</v>
      </c>
      <c r="P938" s="13">
        <v>5.4432</v>
      </c>
      <c r="Q938" s="13">
        <f>Product[[#This Row],[Profit]]-Product[[#This Row],[Discount]]</f>
        <v>5.2431999999999999</v>
      </c>
      <c r="R938" s="12" t="str" cm="1">
        <f t="array" ref="R938">_xlfn.IFS(Product[[#This Row],[New Sales]]&gt;=2000,"A",Product[[#This Row],[New Sales]]&gt;=1000,"B",Product[[#This Row],[New Sales]]&gt;=500,"C",Product[[#This Row],[New Sales]]&gt;=100,"D",Product[[#This Row],[New Sales]]&lt;100,"E")</f>
        <v>D</v>
      </c>
      <c r="S938" s="12"/>
    </row>
    <row r="939" spans="1:19">
      <c r="A939" s="12">
        <v>937</v>
      </c>
      <c r="B939" s="12" t="s">
        <v>84</v>
      </c>
      <c r="C939" s="12" t="s">
        <v>111</v>
      </c>
      <c r="D939" s="12" t="s">
        <v>131</v>
      </c>
      <c r="E939" s="12" t="s">
        <v>132</v>
      </c>
      <c r="F939" s="12" t="s">
        <v>133</v>
      </c>
      <c r="G939" s="12" t="s">
        <v>81</v>
      </c>
      <c r="H939" s="12" t="str">
        <f>VLOOKUP(Product[[#This Row],[Category]],Code!$C$2:$D$5,2,0)</f>
        <v>O-102</v>
      </c>
      <c r="I939" s="12" t="s">
        <v>100</v>
      </c>
      <c r="J939" s="12" t="s">
        <v>304</v>
      </c>
      <c r="K939" s="12">
        <v>447.69600000000003</v>
      </c>
      <c r="L939" s="12">
        <f>$K$1*Product[[#This Row],[Quantity]]</f>
        <v>300</v>
      </c>
      <c r="M939" s="12">
        <f>Product[[#This Row],[Sales]]/Product[[#This Row],[Quantity]]</f>
        <v>223.84800000000001</v>
      </c>
      <c r="N939" s="12">
        <v>2</v>
      </c>
      <c r="O939" s="12">
        <v>0.2</v>
      </c>
      <c r="P939" s="13">
        <v>33.577199999999976</v>
      </c>
      <c r="Q939" s="13">
        <f>Product[[#This Row],[Profit]]-Product[[#This Row],[Discount]]</f>
        <v>33.377199999999974</v>
      </c>
      <c r="R939" s="12" t="str" cm="1">
        <f t="array" ref="R939">_xlfn.IFS(Product[[#This Row],[New Sales]]&gt;=2000,"A",Product[[#This Row],[New Sales]]&gt;=1000,"B",Product[[#This Row],[New Sales]]&gt;=500,"C",Product[[#This Row],[New Sales]]&gt;=100,"D",Product[[#This Row],[New Sales]]&lt;100,"E")</f>
        <v>D</v>
      </c>
      <c r="S939" s="12"/>
    </row>
    <row r="940" spans="1:19">
      <c r="A940" s="12">
        <v>938</v>
      </c>
      <c r="B940" s="12" t="s">
        <v>149</v>
      </c>
      <c r="C940" s="12" t="s">
        <v>77</v>
      </c>
      <c r="D940" s="12" t="s">
        <v>1034</v>
      </c>
      <c r="E940" s="12" t="s">
        <v>327</v>
      </c>
      <c r="F940" s="12" t="s">
        <v>80</v>
      </c>
      <c r="G940" s="12" t="s">
        <v>95</v>
      </c>
      <c r="H940" s="12" t="str">
        <f>VLOOKUP(Product[[#This Row],[Category]],Code!$C$2:$D$5,2,0)</f>
        <v>T-103</v>
      </c>
      <c r="I940" s="12" t="s">
        <v>137</v>
      </c>
      <c r="J940" s="12" t="s">
        <v>556</v>
      </c>
      <c r="K940" s="12">
        <v>159.99</v>
      </c>
      <c r="L940" s="12">
        <f>$K$1*Product[[#This Row],[Quantity]]</f>
        <v>150</v>
      </c>
      <c r="M940" s="12">
        <f>Product[[#This Row],[Sales]]/Product[[#This Row],[Quantity]]</f>
        <v>159.99</v>
      </c>
      <c r="N940" s="12">
        <v>1</v>
      </c>
      <c r="O940" s="12">
        <v>0</v>
      </c>
      <c r="P940" s="13">
        <v>54.396599999999992</v>
      </c>
      <c r="Q940" s="13">
        <f>Product[[#This Row],[Profit]]-Product[[#This Row],[Discount]]</f>
        <v>54.396599999999992</v>
      </c>
      <c r="R940" s="12" t="str" cm="1">
        <f t="array" ref="R940">_xlfn.IFS(Product[[#This Row],[New Sales]]&gt;=2000,"A",Product[[#This Row],[New Sales]]&gt;=1000,"B",Product[[#This Row],[New Sales]]&gt;=500,"C",Product[[#This Row],[New Sales]]&gt;=100,"D",Product[[#This Row],[New Sales]]&lt;100,"E")</f>
        <v>D</v>
      </c>
      <c r="S940" s="12"/>
    </row>
    <row r="941" spans="1:19">
      <c r="A941" s="12">
        <v>939</v>
      </c>
      <c r="B941" s="12" t="s">
        <v>84</v>
      </c>
      <c r="C941" s="12" t="s">
        <v>77</v>
      </c>
      <c r="D941" s="12" t="s">
        <v>1035</v>
      </c>
      <c r="E941" s="12" t="s">
        <v>79</v>
      </c>
      <c r="F941" s="12" t="s">
        <v>80</v>
      </c>
      <c r="G941" s="12" t="s">
        <v>81</v>
      </c>
      <c r="H941" s="12" t="str">
        <f>VLOOKUP(Product[[#This Row],[Category]],Code!$C$2:$D$5,2,0)</f>
        <v>O-102</v>
      </c>
      <c r="I941" s="12" t="s">
        <v>106</v>
      </c>
      <c r="J941" s="12" t="s">
        <v>1036</v>
      </c>
      <c r="K941" s="12">
        <v>12.96</v>
      </c>
      <c r="L941" s="12">
        <f>$K$1*Product[[#This Row],[Quantity]]</f>
        <v>300</v>
      </c>
      <c r="M941" s="12">
        <f>Product[[#This Row],[Sales]]/Product[[#This Row],[Quantity]]</f>
        <v>6.48</v>
      </c>
      <c r="N941" s="12">
        <v>2</v>
      </c>
      <c r="O941" s="12">
        <v>0</v>
      </c>
      <c r="P941" s="13">
        <v>6.2208000000000006</v>
      </c>
      <c r="Q941" s="13">
        <f>Product[[#This Row],[Profit]]-Product[[#This Row],[Discount]]</f>
        <v>6.2208000000000006</v>
      </c>
      <c r="R941" s="12" t="str" cm="1">
        <f t="array" ref="R941">_xlfn.IFS(Product[[#This Row],[New Sales]]&gt;=2000,"A",Product[[#This Row],[New Sales]]&gt;=1000,"B",Product[[#This Row],[New Sales]]&gt;=500,"C",Product[[#This Row],[New Sales]]&gt;=100,"D",Product[[#This Row],[New Sales]]&lt;100,"E")</f>
        <v>D</v>
      </c>
      <c r="S941" s="12"/>
    </row>
    <row r="942" spans="1:19">
      <c r="A942" s="12">
        <v>940</v>
      </c>
      <c r="B942" s="12" t="s">
        <v>84</v>
      </c>
      <c r="C942" s="12" t="s">
        <v>77</v>
      </c>
      <c r="D942" s="12" t="s">
        <v>1035</v>
      </c>
      <c r="E942" s="12" t="s">
        <v>79</v>
      </c>
      <c r="F942" s="12" t="s">
        <v>80</v>
      </c>
      <c r="G942" s="12" t="s">
        <v>81</v>
      </c>
      <c r="H942" s="12" t="str">
        <f>VLOOKUP(Product[[#This Row],[Category]],Code!$C$2:$D$5,2,0)</f>
        <v>O-102</v>
      </c>
      <c r="I942" s="12" t="s">
        <v>100</v>
      </c>
      <c r="J942" s="12" t="s">
        <v>1037</v>
      </c>
      <c r="K942" s="12">
        <v>134.47999999999999</v>
      </c>
      <c r="L942" s="12">
        <f>$K$1*Product[[#This Row],[Quantity]]</f>
        <v>600</v>
      </c>
      <c r="M942" s="12">
        <f>Product[[#This Row],[Sales]]/Product[[#This Row],[Quantity]]</f>
        <v>33.619999999999997</v>
      </c>
      <c r="N942" s="12">
        <v>4</v>
      </c>
      <c r="O942" s="12">
        <v>0</v>
      </c>
      <c r="P942" s="13">
        <v>34.964799999999997</v>
      </c>
      <c r="Q942" s="13">
        <f>Product[[#This Row],[Profit]]-Product[[#This Row],[Discount]]</f>
        <v>34.964799999999997</v>
      </c>
      <c r="R942" s="12" t="str" cm="1">
        <f t="array" ref="R942">_xlfn.IFS(Product[[#This Row],[New Sales]]&gt;=2000,"A",Product[[#This Row],[New Sales]]&gt;=1000,"B",Product[[#This Row],[New Sales]]&gt;=500,"C",Product[[#This Row],[New Sales]]&gt;=100,"D",Product[[#This Row],[New Sales]]&lt;100,"E")</f>
        <v>C</v>
      </c>
      <c r="S942" s="12"/>
    </row>
    <row r="943" spans="1:19">
      <c r="A943" s="12">
        <v>941</v>
      </c>
      <c r="B943" s="12" t="s">
        <v>149</v>
      </c>
      <c r="C943" s="12" t="s">
        <v>77</v>
      </c>
      <c r="D943" s="12" t="s">
        <v>123</v>
      </c>
      <c r="E943" s="12" t="s">
        <v>79</v>
      </c>
      <c r="F943" s="12" t="s">
        <v>80</v>
      </c>
      <c r="G943" s="12" t="s">
        <v>81</v>
      </c>
      <c r="H943" s="12" t="str">
        <f>VLOOKUP(Product[[#This Row],[Category]],Code!$C$2:$D$5,2,0)</f>
        <v>O-102</v>
      </c>
      <c r="I943" s="12" t="s">
        <v>106</v>
      </c>
      <c r="J943" s="12" t="s">
        <v>1038</v>
      </c>
      <c r="K943" s="12">
        <v>17.12</v>
      </c>
      <c r="L943" s="12">
        <f>$K$1*Product[[#This Row],[Quantity]]</f>
        <v>300</v>
      </c>
      <c r="M943" s="12">
        <f>Product[[#This Row],[Sales]]/Product[[#This Row],[Quantity]]</f>
        <v>8.56</v>
      </c>
      <c r="N943" s="12">
        <v>2</v>
      </c>
      <c r="O943" s="12">
        <v>0</v>
      </c>
      <c r="P943" s="13">
        <v>8.0464000000000002</v>
      </c>
      <c r="Q943" s="13">
        <f>Product[[#This Row],[Profit]]-Product[[#This Row],[Discount]]</f>
        <v>8.0464000000000002</v>
      </c>
      <c r="R943" s="12" t="str" cm="1">
        <f t="array" ref="R943">_xlfn.IFS(Product[[#This Row],[New Sales]]&gt;=2000,"A",Product[[#This Row],[New Sales]]&gt;=1000,"B",Product[[#This Row],[New Sales]]&gt;=500,"C",Product[[#This Row],[New Sales]]&gt;=100,"D",Product[[#This Row],[New Sales]]&lt;100,"E")</f>
        <v>D</v>
      </c>
      <c r="S943" s="12"/>
    </row>
    <row r="944" spans="1:19">
      <c r="A944" s="12">
        <v>942</v>
      </c>
      <c r="B944" s="12" t="s">
        <v>84</v>
      </c>
      <c r="C944" s="12" t="s">
        <v>77</v>
      </c>
      <c r="D944" s="12" t="s">
        <v>1039</v>
      </c>
      <c r="E944" s="12" t="s">
        <v>79</v>
      </c>
      <c r="F944" s="12" t="s">
        <v>80</v>
      </c>
      <c r="G944" s="12" t="s">
        <v>81</v>
      </c>
      <c r="H944" s="12" t="str">
        <f>VLOOKUP(Product[[#This Row],[Category]],Code!$C$2:$D$5,2,0)</f>
        <v>O-102</v>
      </c>
      <c r="I944" s="12" t="s">
        <v>98</v>
      </c>
      <c r="J944" s="12" t="s">
        <v>1040</v>
      </c>
      <c r="K944" s="12">
        <v>6.0960000000000001</v>
      </c>
      <c r="L944" s="12">
        <f>$K$1*Product[[#This Row],[Quantity]]</f>
        <v>300</v>
      </c>
      <c r="M944" s="12">
        <f>Product[[#This Row],[Sales]]/Product[[#This Row],[Quantity]]</f>
        <v>3.048</v>
      </c>
      <c r="N944" s="12">
        <v>2</v>
      </c>
      <c r="O944" s="12">
        <v>0.2</v>
      </c>
      <c r="P944" s="13">
        <v>2.2098</v>
      </c>
      <c r="Q944" s="13">
        <f>Product[[#This Row],[Profit]]-Product[[#This Row],[Discount]]</f>
        <v>2.0097999999999998</v>
      </c>
      <c r="R944" s="12" t="str" cm="1">
        <f t="array" ref="R944">_xlfn.IFS(Product[[#This Row],[New Sales]]&gt;=2000,"A",Product[[#This Row],[New Sales]]&gt;=1000,"B",Product[[#This Row],[New Sales]]&gt;=500,"C",Product[[#This Row],[New Sales]]&gt;=100,"D",Product[[#This Row],[New Sales]]&lt;100,"E")</f>
        <v>D</v>
      </c>
      <c r="S944" s="12"/>
    </row>
    <row r="945" spans="1:19">
      <c r="A945" s="12">
        <v>943</v>
      </c>
      <c r="B945" s="12" t="s">
        <v>84</v>
      </c>
      <c r="C945" s="12" t="s">
        <v>77</v>
      </c>
      <c r="D945" s="12" t="s">
        <v>1039</v>
      </c>
      <c r="E945" s="12" t="s">
        <v>79</v>
      </c>
      <c r="F945" s="12" t="s">
        <v>80</v>
      </c>
      <c r="G945" s="12" t="s">
        <v>72</v>
      </c>
      <c r="H945" s="12" t="str">
        <f>VLOOKUP(Product[[#This Row],[Category]],Code!$C$2:$D$5,2,0)</f>
        <v>F-101</v>
      </c>
      <c r="I945" s="12" t="s">
        <v>87</v>
      </c>
      <c r="J945" s="12" t="s">
        <v>88</v>
      </c>
      <c r="K945" s="12">
        <v>1114.2719999999999</v>
      </c>
      <c r="L945" s="12">
        <f>$K$1*Product[[#This Row],[Quantity]]</f>
        <v>600</v>
      </c>
      <c r="M945" s="12">
        <f>Product[[#This Row],[Sales]]/Product[[#This Row],[Quantity]]</f>
        <v>278.56799999999998</v>
      </c>
      <c r="N945" s="12">
        <v>4</v>
      </c>
      <c r="O945" s="12">
        <v>0.2</v>
      </c>
      <c r="P945" s="13">
        <v>41.785200000000032</v>
      </c>
      <c r="Q945" s="13">
        <f>Product[[#This Row],[Profit]]-Product[[#This Row],[Discount]]</f>
        <v>41.585200000000029</v>
      </c>
      <c r="R945" s="12" t="str" cm="1">
        <f t="array" ref="R945">_xlfn.IFS(Product[[#This Row],[New Sales]]&gt;=2000,"A",Product[[#This Row],[New Sales]]&gt;=1000,"B",Product[[#This Row],[New Sales]]&gt;=500,"C",Product[[#This Row],[New Sales]]&gt;=100,"D",Product[[#This Row],[New Sales]]&lt;100,"E")</f>
        <v>C</v>
      </c>
      <c r="S945" s="12"/>
    </row>
    <row r="946" spans="1:19">
      <c r="A946" s="12">
        <v>944</v>
      </c>
      <c r="B946" s="12" t="s">
        <v>84</v>
      </c>
      <c r="C946" s="12" t="s">
        <v>68</v>
      </c>
      <c r="D946" s="12" t="s">
        <v>108</v>
      </c>
      <c r="E946" s="12" t="s">
        <v>109</v>
      </c>
      <c r="F946" s="12" t="s">
        <v>80</v>
      </c>
      <c r="G946" s="12" t="s">
        <v>81</v>
      </c>
      <c r="H946" s="12" t="str">
        <f>VLOOKUP(Product[[#This Row],[Category]],Code!$C$2:$D$5,2,0)</f>
        <v>O-102</v>
      </c>
      <c r="I946" s="12" t="s">
        <v>106</v>
      </c>
      <c r="J946" s="12" t="s">
        <v>775</v>
      </c>
      <c r="K946" s="12">
        <v>32.400000000000006</v>
      </c>
      <c r="L946" s="12">
        <f>$K$1*Product[[#This Row],[Quantity]]</f>
        <v>750</v>
      </c>
      <c r="M946" s="12">
        <f>Product[[#This Row],[Sales]]/Product[[#This Row],[Quantity]]</f>
        <v>6.4800000000000013</v>
      </c>
      <c r="N946" s="12">
        <v>5</v>
      </c>
      <c r="O946" s="12">
        <v>0</v>
      </c>
      <c r="P946" s="13">
        <v>15.552000000000001</v>
      </c>
      <c r="Q946" s="13">
        <f>Product[[#This Row],[Profit]]-Product[[#This Row],[Discount]]</f>
        <v>15.552000000000001</v>
      </c>
      <c r="R946" s="12" t="str" cm="1">
        <f t="array" ref="R946">_xlfn.IFS(Product[[#This Row],[New Sales]]&gt;=2000,"A",Product[[#This Row],[New Sales]]&gt;=1000,"B",Product[[#This Row],[New Sales]]&gt;=500,"C",Product[[#This Row],[New Sales]]&gt;=100,"D",Product[[#This Row],[New Sales]]&lt;100,"E")</f>
        <v>C</v>
      </c>
      <c r="S946" s="12"/>
    </row>
    <row r="947" spans="1:19">
      <c r="A947" s="12">
        <v>945</v>
      </c>
      <c r="B947" s="12" t="s">
        <v>84</v>
      </c>
      <c r="C947" s="12" t="s">
        <v>68</v>
      </c>
      <c r="D947" s="12" t="s">
        <v>108</v>
      </c>
      <c r="E947" s="12" t="s">
        <v>109</v>
      </c>
      <c r="F947" s="12" t="s">
        <v>80</v>
      </c>
      <c r="G947" s="12" t="s">
        <v>81</v>
      </c>
      <c r="H947" s="12" t="str">
        <f>VLOOKUP(Product[[#This Row],[Category]],Code!$C$2:$D$5,2,0)</f>
        <v>O-102</v>
      </c>
      <c r="I947" s="12" t="s">
        <v>89</v>
      </c>
      <c r="J947" s="12" t="s">
        <v>1041</v>
      </c>
      <c r="K947" s="12">
        <v>540.56999999999994</v>
      </c>
      <c r="L947" s="12">
        <f>$K$1*Product[[#This Row],[Quantity]]</f>
        <v>450</v>
      </c>
      <c r="M947" s="12">
        <f>Product[[#This Row],[Sales]]/Product[[#This Row],[Quantity]]</f>
        <v>180.18999999999997</v>
      </c>
      <c r="N947" s="12">
        <v>3</v>
      </c>
      <c r="O947" s="12">
        <v>0</v>
      </c>
      <c r="P947" s="13">
        <v>140.54820000000001</v>
      </c>
      <c r="Q947" s="13">
        <f>Product[[#This Row],[Profit]]-Product[[#This Row],[Discount]]</f>
        <v>140.54820000000001</v>
      </c>
      <c r="R947" s="12" t="str" cm="1">
        <f t="array" ref="R947">_xlfn.IFS(Product[[#This Row],[New Sales]]&gt;=2000,"A",Product[[#This Row],[New Sales]]&gt;=1000,"B",Product[[#This Row],[New Sales]]&gt;=500,"C",Product[[#This Row],[New Sales]]&gt;=100,"D",Product[[#This Row],[New Sales]]&lt;100,"E")</f>
        <v>D</v>
      </c>
      <c r="S947" s="12"/>
    </row>
    <row r="948" spans="1:19">
      <c r="A948" s="12">
        <v>946</v>
      </c>
      <c r="B948" s="12" t="s">
        <v>84</v>
      </c>
      <c r="C948" s="12" t="s">
        <v>68</v>
      </c>
      <c r="D948" s="12" t="s">
        <v>108</v>
      </c>
      <c r="E948" s="12" t="s">
        <v>109</v>
      </c>
      <c r="F948" s="12" t="s">
        <v>80</v>
      </c>
      <c r="G948" s="12" t="s">
        <v>81</v>
      </c>
      <c r="H948" s="12" t="str">
        <f>VLOOKUP(Product[[#This Row],[Category]],Code!$C$2:$D$5,2,0)</f>
        <v>O-102</v>
      </c>
      <c r="I948" s="12" t="s">
        <v>98</v>
      </c>
      <c r="J948" s="12" t="s">
        <v>1042</v>
      </c>
      <c r="K948" s="12">
        <v>167.76</v>
      </c>
      <c r="L948" s="12">
        <f>$K$1*Product[[#This Row],[Quantity]]</f>
        <v>750</v>
      </c>
      <c r="M948" s="12">
        <f>Product[[#This Row],[Sales]]/Product[[#This Row],[Quantity]]</f>
        <v>33.552</v>
      </c>
      <c r="N948" s="12">
        <v>5</v>
      </c>
      <c r="O948" s="12">
        <v>0.2</v>
      </c>
      <c r="P948" s="13">
        <v>62.91</v>
      </c>
      <c r="Q948" s="13">
        <f>Product[[#This Row],[Profit]]-Product[[#This Row],[Discount]]</f>
        <v>62.709999999999994</v>
      </c>
      <c r="R948" s="12" t="str" cm="1">
        <f t="array" ref="R948">_xlfn.IFS(Product[[#This Row],[New Sales]]&gt;=2000,"A",Product[[#This Row],[New Sales]]&gt;=1000,"B",Product[[#This Row],[New Sales]]&gt;=500,"C",Product[[#This Row],[New Sales]]&gt;=100,"D",Product[[#This Row],[New Sales]]&lt;100,"E")</f>
        <v>C</v>
      </c>
      <c r="S948" s="12"/>
    </row>
    <row r="949" spans="1:19">
      <c r="A949" s="12">
        <v>947</v>
      </c>
      <c r="B949" s="12" t="s">
        <v>149</v>
      </c>
      <c r="C949" s="12" t="s">
        <v>68</v>
      </c>
      <c r="D949" s="12" t="s">
        <v>730</v>
      </c>
      <c r="E949" s="12" t="s">
        <v>199</v>
      </c>
      <c r="F949" s="12" t="s">
        <v>80</v>
      </c>
      <c r="G949" s="12" t="s">
        <v>72</v>
      </c>
      <c r="H949" s="12" t="str">
        <f>VLOOKUP(Product[[#This Row],[Category]],Code!$C$2:$D$5,2,0)</f>
        <v>F-101</v>
      </c>
      <c r="I949" s="12" t="s">
        <v>87</v>
      </c>
      <c r="J949" s="12" t="s">
        <v>1043</v>
      </c>
      <c r="K949" s="12">
        <v>393.16500000000002</v>
      </c>
      <c r="L949" s="12">
        <f>$K$1*Product[[#This Row],[Quantity]]</f>
        <v>450</v>
      </c>
      <c r="M949" s="12">
        <f>Product[[#This Row],[Sales]]/Product[[#This Row],[Quantity]]</f>
        <v>131.05500000000001</v>
      </c>
      <c r="N949" s="12">
        <v>3</v>
      </c>
      <c r="O949" s="12">
        <v>0.5</v>
      </c>
      <c r="P949" s="13">
        <v>-204.44580000000005</v>
      </c>
      <c r="Q949" s="13">
        <f>Product[[#This Row],[Profit]]-Product[[#This Row],[Discount]]</f>
        <v>-204.94580000000005</v>
      </c>
      <c r="R949" s="12" t="str" cm="1">
        <f t="array" ref="R949">_xlfn.IFS(Product[[#This Row],[New Sales]]&gt;=2000,"A",Product[[#This Row],[New Sales]]&gt;=1000,"B",Product[[#This Row],[New Sales]]&gt;=500,"C",Product[[#This Row],[New Sales]]&gt;=100,"D",Product[[#This Row],[New Sales]]&lt;100,"E")</f>
        <v>D</v>
      </c>
      <c r="S949" s="12"/>
    </row>
    <row r="950" spans="1:19">
      <c r="A950" s="12">
        <v>948</v>
      </c>
      <c r="B950" s="12" t="s">
        <v>84</v>
      </c>
      <c r="C950" s="12" t="s">
        <v>111</v>
      </c>
      <c r="D950" s="12" t="s">
        <v>131</v>
      </c>
      <c r="E950" s="12" t="s">
        <v>132</v>
      </c>
      <c r="F950" s="12" t="s">
        <v>133</v>
      </c>
      <c r="G950" s="12" t="s">
        <v>72</v>
      </c>
      <c r="H950" s="12" t="str">
        <f>VLOOKUP(Product[[#This Row],[Category]],Code!$C$2:$D$5,2,0)</f>
        <v>F-101</v>
      </c>
      <c r="I950" s="12" t="s">
        <v>91</v>
      </c>
      <c r="J950" s="12" t="s">
        <v>1044</v>
      </c>
      <c r="K950" s="12">
        <v>516.48800000000006</v>
      </c>
      <c r="L950" s="12">
        <f>$K$1*Product[[#This Row],[Quantity]]</f>
        <v>1050</v>
      </c>
      <c r="M950" s="12">
        <f>Product[[#This Row],[Sales]]/Product[[#This Row],[Quantity]]</f>
        <v>73.784000000000006</v>
      </c>
      <c r="N950" s="12">
        <v>7</v>
      </c>
      <c r="O950" s="12">
        <v>0.2</v>
      </c>
      <c r="P950" s="13">
        <v>-12.912200000000027</v>
      </c>
      <c r="Q950" s="13">
        <f>Product[[#This Row],[Profit]]-Product[[#This Row],[Discount]]</f>
        <v>-13.112200000000026</v>
      </c>
      <c r="R950" s="12" t="str" cm="1">
        <f t="array" ref="R950">_xlfn.IFS(Product[[#This Row],[New Sales]]&gt;=2000,"A",Product[[#This Row],[New Sales]]&gt;=1000,"B",Product[[#This Row],[New Sales]]&gt;=500,"C",Product[[#This Row],[New Sales]]&gt;=100,"D",Product[[#This Row],[New Sales]]&lt;100,"E")</f>
        <v>B</v>
      </c>
      <c r="S950" s="12"/>
    </row>
    <row r="951" spans="1:19">
      <c r="A951" s="12">
        <v>949</v>
      </c>
      <c r="B951" s="12" t="s">
        <v>84</v>
      </c>
      <c r="C951" s="12" t="s">
        <v>111</v>
      </c>
      <c r="D951" s="12" t="s">
        <v>131</v>
      </c>
      <c r="E951" s="12" t="s">
        <v>132</v>
      </c>
      <c r="F951" s="12" t="s">
        <v>133</v>
      </c>
      <c r="G951" s="12" t="s">
        <v>72</v>
      </c>
      <c r="H951" s="12" t="str">
        <f>VLOOKUP(Product[[#This Row],[Category]],Code!$C$2:$D$5,2,0)</f>
        <v>F-101</v>
      </c>
      <c r="I951" s="12" t="s">
        <v>91</v>
      </c>
      <c r="J951" s="12" t="s">
        <v>417</v>
      </c>
      <c r="K951" s="12">
        <v>1007.2320000000001</v>
      </c>
      <c r="L951" s="12">
        <f>$K$1*Product[[#This Row],[Quantity]]</f>
        <v>900</v>
      </c>
      <c r="M951" s="12">
        <f>Product[[#This Row],[Sales]]/Product[[#This Row],[Quantity]]</f>
        <v>167.87200000000001</v>
      </c>
      <c r="N951" s="12">
        <v>6</v>
      </c>
      <c r="O951" s="12">
        <v>0.2</v>
      </c>
      <c r="P951" s="13">
        <v>75.542400000000015</v>
      </c>
      <c r="Q951" s="13">
        <f>Product[[#This Row],[Profit]]-Product[[#This Row],[Discount]]</f>
        <v>75.342400000000012</v>
      </c>
      <c r="R951" s="12" t="str" cm="1">
        <f t="array" ref="R951">_xlfn.IFS(Product[[#This Row],[New Sales]]&gt;=2000,"A",Product[[#This Row],[New Sales]]&gt;=1000,"B",Product[[#This Row],[New Sales]]&gt;=500,"C",Product[[#This Row],[New Sales]]&gt;=100,"D",Product[[#This Row],[New Sales]]&lt;100,"E")</f>
        <v>C</v>
      </c>
      <c r="S951" s="12"/>
    </row>
    <row r="952" spans="1:19">
      <c r="A952" s="12">
        <v>950</v>
      </c>
      <c r="B952" s="12" t="s">
        <v>84</v>
      </c>
      <c r="C952" s="12" t="s">
        <v>111</v>
      </c>
      <c r="D952" s="12" t="s">
        <v>131</v>
      </c>
      <c r="E952" s="12" t="s">
        <v>132</v>
      </c>
      <c r="F952" s="12" t="s">
        <v>133</v>
      </c>
      <c r="G952" s="12" t="s">
        <v>72</v>
      </c>
      <c r="H952" s="12" t="str">
        <f>VLOOKUP(Product[[#This Row],[Category]],Code!$C$2:$D$5,2,0)</f>
        <v>F-101</v>
      </c>
      <c r="I952" s="12" t="s">
        <v>87</v>
      </c>
      <c r="J952" s="12" t="s">
        <v>1045</v>
      </c>
      <c r="K952" s="12">
        <v>2065.3200000000002</v>
      </c>
      <c r="L952" s="12">
        <f>$K$1*Product[[#This Row],[Quantity]]</f>
        <v>1800</v>
      </c>
      <c r="M952" s="12">
        <f>Product[[#This Row],[Sales]]/Product[[#This Row],[Quantity]]</f>
        <v>172.11</v>
      </c>
      <c r="N952" s="12">
        <v>12</v>
      </c>
      <c r="O952" s="12">
        <v>0.4</v>
      </c>
      <c r="P952" s="13">
        <v>-619.59600000000012</v>
      </c>
      <c r="Q952" s="13">
        <f>Product[[#This Row],[Profit]]-Product[[#This Row],[Discount]]</f>
        <v>-619.99600000000009</v>
      </c>
      <c r="R952" s="12" t="str" cm="1">
        <f t="array" ref="R952">_xlfn.IFS(Product[[#This Row],[New Sales]]&gt;=2000,"A",Product[[#This Row],[New Sales]]&gt;=1000,"B",Product[[#This Row],[New Sales]]&gt;=500,"C",Product[[#This Row],[New Sales]]&gt;=100,"D",Product[[#This Row],[New Sales]]&lt;100,"E")</f>
        <v>B</v>
      </c>
      <c r="S952" s="12"/>
    </row>
    <row r="953" spans="1:19">
      <c r="A953" s="12">
        <v>951</v>
      </c>
      <c r="B953" s="12" t="s">
        <v>84</v>
      </c>
      <c r="C953" s="12" t="s">
        <v>111</v>
      </c>
      <c r="D953" s="12" t="s">
        <v>131</v>
      </c>
      <c r="E953" s="12" t="s">
        <v>132</v>
      </c>
      <c r="F953" s="12" t="s">
        <v>133</v>
      </c>
      <c r="G953" s="12" t="s">
        <v>81</v>
      </c>
      <c r="H953" s="12" t="str">
        <f>VLOOKUP(Product[[#This Row],[Category]],Code!$C$2:$D$5,2,0)</f>
        <v>O-102</v>
      </c>
      <c r="I953" s="12" t="s">
        <v>106</v>
      </c>
      <c r="J953" s="12" t="s">
        <v>1046</v>
      </c>
      <c r="K953" s="12">
        <v>15.552000000000003</v>
      </c>
      <c r="L953" s="12">
        <f>$K$1*Product[[#This Row],[Quantity]]</f>
        <v>450</v>
      </c>
      <c r="M953" s="12">
        <f>Product[[#This Row],[Sales]]/Product[[#This Row],[Quantity]]</f>
        <v>5.1840000000000011</v>
      </c>
      <c r="N953" s="12">
        <v>3</v>
      </c>
      <c r="O953" s="12">
        <v>0.2</v>
      </c>
      <c r="P953" s="13">
        <v>5.4432</v>
      </c>
      <c r="Q953" s="13">
        <f>Product[[#This Row],[Profit]]-Product[[#This Row],[Discount]]</f>
        <v>5.2431999999999999</v>
      </c>
      <c r="R953" s="12" t="str" cm="1">
        <f t="array" ref="R953">_xlfn.IFS(Product[[#This Row],[New Sales]]&gt;=2000,"A",Product[[#This Row],[New Sales]]&gt;=1000,"B",Product[[#This Row],[New Sales]]&gt;=500,"C",Product[[#This Row],[New Sales]]&gt;=100,"D",Product[[#This Row],[New Sales]]&lt;100,"E")</f>
        <v>D</v>
      </c>
      <c r="S953" s="12"/>
    </row>
    <row r="954" spans="1:19">
      <c r="A954" s="12">
        <v>952</v>
      </c>
      <c r="B954" s="12" t="s">
        <v>84</v>
      </c>
      <c r="C954" s="12" t="s">
        <v>111</v>
      </c>
      <c r="D954" s="12" t="s">
        <v>131</v>
      </c>
      <c r="E954" s="12" t="s">
        <v>132</v>
      </c>
      <c r="F954" s="12" t="s">
        <v>133</v>
      </c>
      <c r="G954" s="12" t="s">
        <v>81</v>
      </c>
      <c r="H954" s="12" t="str">
        <f>VLOOKUP(Product[[#This Row],[Category]],Code!$C$2:$D$5,2,0)</f>
        <v>O-102</v>
      </c>
      <c r="I954" s="12" t="s">
        <v>106</v>
      </c>
      <c r="J954" s="12" t="s">
        <v>415</v>
      </c>
      <c r="K954" s="12">
        <v>25.344000000000001</v>
      </c>
      <c r="L954" s="12">
        <f>$K$1*Product[[#This Row],[Quantity]]</f>
        <v>900</v>
      </c>
      <c r="M954" s="12">
        <f>Product[[#This Row],[Sales]]/Product[[#This Row],[Quantity]]</f>
        <v>4.2240000000000002</v>
      </c>
      <c r="N954" s="12">
        <v>6</v>
      </c>
      <c r="O954" s="12">
        <v>0.2</v>
      </c>
      <c r="P954" s="13">
        <v>7.92</v>
      </c>
      <c r="Q954" s="13">
        <f>Product[[#This Row],[Profit]]-Product[[#This Row],[Discount]]</f>
        <v>7.72</v>
      </c>
      <c r="R954" s="12" t="str" cm="1">
        <f t="array" ref="R954">_xlfn.IFS(Product[[#This Row],[New Sales]]&gt;=2000,"A",Product[[#This Row],[New Sales]]&gt;=1000,"B",Product[[#This Row],[New Sales]]&gt;=500,"C",Product[[#This Row],[New Sales]]&gt;=100,"D",Product[[#This Row],[New Sales]]&lt;100,"E")</f>
        <v>C</v>
      </c>
      <c r="S954" s="12"/>
    </row>
    <row r="955" spans="1:19">
      <c r="A955" s="12">
        <v>953</v>
      </c>
      <c r="B955" s="12" t="s">
        <v>84</v>
      </c>
      <c r="C955" s="12" t="s">
        <v>68</v>
      </c>
      <c r="D955" s="12" t="s">
        <v>131</v>
      </c>
      <c r="E955" s="12" t="s">
        <v>132</v>
      </c>
      <c r="F955" s="12" t="s">
        <v>133</v>
      </c>
      <c r="G955" s="12" t="s">
        <v>72</v>
      </c>
      <c r="H955" s="12" t="str">
        <f>VLOOKUP(Product[[#This Row],[Category]],Code!$C$2:$D$5,2,0)</f>
        <v>F-101</v>
      </c>
      <c r="I955" s="12" t="s">
        <v>91</v>
      </c>
      <c r="J955" s="12" t="s">
        <v>418</v>
      </c>
      <c r="K955" s="12">
        <v>25.472000000000001</v>
      </c>
      <c r="L955" s="12">
        <f>$K$1*Product[[#This Row],[Quantity]]</f>
        <v>600</v>
      </c>
      <c r="M955" s="12">
        <f>Product[[#This Row],[Sales]]/Product[[#This Row],[Quantity]]</f>
        <v>6.3680000000000003</v>
      </c>
      <c r="N955" s="12">
        <v>4</v>
      </c>
      <c r="O955" s="12">
        <v>0.2</v>
      </c>
      <c r="P955" s="13">
        <v>7.6416000000000022</v>
      </c>
      <c r="Q955" s="13">
        <f>Product[[#This Row],[Profit]]-Product[[#This Row],[Discount]]</f>
        <v>7.441600000000002</v>
      </c>
      <c r="R955" s="12" t="str" cm="1">
        <f t="array" ref="R955">_xlfn.IFS(Product[[#This Row],[New Sales]]&gt;=2000,"A",Product[[#This Row],[New Sales]]&gt;=1000,"B",Product[[#This Row],[New Sales]]&gt;=500,"C",Product[[#This Row],[New Sales]]&gt;=100,"D",Product[[#This Row],[New Sales]]&lt;100,"E")</f>
        <v>C</v>
      </c>
      <c r="S955" s="12"/>
    </row>
    <row r="956" spans="1:19">
      <c r="A956" s="12">
        <v>954</v>
      </c>
      <c r="B956" s="12" t="s">
        <v>84</v>
      </c>
      <c r="C956" s="12" t="s">
        <v>68</v>
      </c>
      <c r="D956" s="12" t="s">
        <v>1047</v>
      </c>
      <c r="E956" s="12" t="s">
        <v>113</v>
      </c>
      <c r="F956" s="12" t="s">
        <v>114</v>
      </c>
      <c r="G956" s="12" t="s">
        <v>81</v>
      </c>
      <c r="H956" s="12" t="str">
        <f>VLOOKUP(Product[[#This Row],[Category]],Code!$C$2:$D$5,2,0)</f>
        <v>O-102</v>
      </c>
      <c r="I956" s="12" t="s">
        <v>93</v>
      </c>
      <c r="J956" s="12" t="s">
        <v>401</v>
      </c>
      <c r="K956" s="12">
        <v>27.168000000000003</v>
      </c>
      <c r="L956" s="12">
        <f>$K$1*Product[[#This Row],[Quantity]]</f>
        <v>300</v>
      </c>
      <c r="M956" s="12">
        <f>Product[[#This Row],[Sales]]/Product[[#This Row],[Quantity]]</f>
        <v>13.584000000000001</v>
      </c>
      <c r="N956" s="12">
        <v>2</v>
      </c>
      <c r="O956" s="12">
        <v>0.2</v>
      </c>
      <c r="P956" s="13">
        <v>2.7168000000000001</v>
      </c>
      <c r="Q956" s="13">
        <f>Product[[#This Row],[Profit]]-Product[[#This Row],[Discount]]</f>
        <v>2.5167999999999999</v>
      </c>
      <c r="R956" s="12" t="str" cm="1">
        <f t="array" ref="R956">_xlfn.IFS(Product[[#This Row],[New Sales]]&gt;=2000,"A",Product[[#This Row],[New Sales]]&gt;=1000,"B",Product[[#This Row],[New Sales]]&gt;=500,"C",Product[[#This Row],[New Sales]]&gt;=100,"D",Product[[#This Row],[New Sales]]&lt;100,"E")</f>
        <v>D</v>
      </c>
      <c r="S956" s="12"/>
    </row>
    <row r="957" spans="1:19">
      <c r="A957" s="12">
        <v>955</v>
      </c>
      <c r="B957" s="12" t="s">
        <v>84</v>
      </c>
      <c r="C957" s="12" t="s">
        <v>68</v>
      </c>
      <c r="D957" s="12" t="s">
        <v>1047</v>
      </c>
      <c r="E957" s="12" t="s">
        <v>113</v>
      </c>
      <c r="F957" s="12" t="s">
        <v>114</v>
      </c>
      <c r="G957" s="12" t="s">
        <v>72</v>
      </c>
      <c r="H957" s="12" t="str">
        <f>VLOOKUP(Product[[#This Row],[Category]],Code!$C$2:$D$5,2,0)</f>
        <v>F-101</v>
      </c>
      <c r="I957" s="12" t="s">
        <v>73</v>
      </c>
      <c r="J957" s="12" t="s">
        <v>470</v>
      </c>
      <c r="K957" s="12">
        <v>78.852799999999988</v>
      </c>
      <c r="L957" s="12">
        <f>$K$1*Product[[#This Row],[Quantity]]</f>
        <v>300</v>
      </c>
      <c r="M957" s="12">
        <f>Product[[#This Row],[Sales]]/Product[[#This Row],[Quantity]]</f>
        <v>39.426399999999994</v>
      </c>
      <c r="N957" s="12">
        <v>2</v>
      </c>
      <c r="O957" s="12">
        <v>0.32</v>
      </c>
      <c r="P957" s="13">
        <v>-11.595999999999997</v>
      </c>
      <c r="Q957" s="13">
        <f>Product[[#This Row],[Profit]]-Product[[#This Row],[Discount]]</f>
        <v>-11.915999999999997</v>
      </c>
      <c r="R957" s="12" t="str" cm="1">
        <f t="array" ref="R957">_xlfn.IFS(Product[[#This Row],[New Sales]]&gt;=2000,"A",Product[[#This Row],[New Sales]]&gt;=1000,"B",Product[[#This Row],[New Sales]]&gt;=500,"C",Product[[#This Row],[New Sales]]&gt;=100,"D",Product[[#This Row],[New Sales]]&lt;100,"E")</f>
        <v>D</v>
      </c>
      <c r="S957" s="12"/>
    </row>
    <row r="958" spans="1:19">
      <c r="A958" s="12">
        <v>956</v>
      </c>
      <c r="B958" s="12" t="s">
        <v>84</v>
      </c>
      <c r="C958" s="12" t="s">
        <v>68</v>
      </c>
      <c r="D958" s="12" t="s">
        <v>206</v>
      </c>
      <c r="E958" s="12" t="s">
        <v>616</v>
      </c>
      <c r="F958" s="12" t="s">
        <v>71</v>
      </c>
      <c r="G958" s="12" t="s">
        <v>81</v>
      </c>
      <c r="H958" s="12" t="str">
        <f>VLOOKUP(Product[[#This Row],[Category]],Code!$C$2:$D$5,2,0)</f>
        <v>O-102</v>
      </c>
      <c r="I958" s="12" t="s">
        <v>89</v>
      </c>
      <c r="J958" s="12" t="s">
        <v>186</v>
      </c>
      <c r="K958" s="12">
        <v>173.79999999999998</v>
      </c>
      <c r="L958" s="12">
        <f>$K$1*Product[[#This Row],[Quantity]]</f>
        <v>750</v>
      </c>
      <c r="M958" s="12">
        <f>Product[[#This Row],[Sales]]/Product[[#This Row],[Quantity]]</f>
        <v>34.76</v>
      </c>
      <c r="N958" s="12">
        <v>5</v>
      </c>
      <c r="O958" s="12">
        <v>0</v>
      </c>
      <c r="P958" s="13">
        <v>43.449999999999989</v>
      </c>
      <c r="Q958" s="13">
        <f>Product[[#This Row],[Profit]]-Product[[#This Row],[Discount]]</f>
        <v>43.449999999999989</v>
      </c>
      <c r="R958" s="12" t="str" cm="1">
        <f t="array" ref="R958">_xlfn.IFS(Product[[#This Row],[New Sales]]&gt;=2000,"A",Product[[#This Row],[New Sales]]&gt;=1000,"B",Product[[#This Row],[New Sales]]&gt;=500,"C",Product[[#This Row],[New Sales]]&gt;=100,"D",Product[[#This Row],[New Sales]]&lt;100,"E")</f>
        <v>C</v>
      </c>
      <c r="S958" s="12"/>
    </row>
    <row r="959" spans="1:19">
      <c r="A959" s="12">
        <v>957</v>
      </c>
      <c r="B959" s="12" t="s">
        <v>67</v>
      </c>
      <c r="C959" s="12" t="s">
        <v>68</v>
      </c>
      <c r="D959" s="12" t="s">
        <v>283</v>
      </c>
      <c r="E959" s="12" t="s">
        <v>199</v>
      </c>
      <c r="F959" s="12" t="s">
        <v>80</v>
      </c>
      <c r="G959" s="12" t="s">
        <v>95</v>
      </c>
      <c r="H959" s="12" t="str">
        <f>VLOOKUP(Product[[#This Row],[Category]],Code!$C$2:$D$5,2,0)</f>
        <v>T-103</v>
      </c>
      <c r="I959" s="12" t="s">
        <v>96</v>
      </c>
      <c r="J959" s="12" t="s">
        <v>987</v>
      </c>
      <c r="K959" s="12">
        <v>29.592000000000002</v>
      </c>
      <c r="L959" s="12">
        <f>$K$1*Product[[#This Row],[Quantity]]</f>
        <v>150</v>
      </c>
      <c r="M959" s="12">
        <f>Product[[#This Row],[Sales]]/Product[[#This Row],[Quantity]]</f>
        <v>29.592000000000002</v>
      </c>
      <c r="N959" s="12">
        <v>1</v>
      </c>
      <c r="O959" s="12">
        <v>0.2</v>
      </c>
      <c r="P959" s="13">
        <v>2.5893000000000006</v>
      </c>
      <c r="Q959" s="13">
        <f>Product[[#This Row],[Profit]]-Product[[#This Row],[Discount]]</f>
        <v>2.3893000000000004</v>
      </c>
      <c r="R959" s="12" t="str" cm="1">
        <f t="array" ref="R959">_xlfn.IFS(Product[[#This Row],[New Sales]]&gt;=2000,"A",Product[[#This Row],[New Sales]]&gt;=1000,"B",Product[[#This Row],[New Sales]]&gt;=500,"C",Product[[#This Row],[New Sales]]&gt;=100,"D",Product[[#This Row],[New Sales]]&lt;100,"E")</f>
        <v>D</v>
      </c>
      <c r="S959" s="12"/>
    </row>
    <row r="960" spans="1:19">
      <c r="A960" s="12">
        <v>958</v>
      </c>
      <c r="B960" s="12" t="s">
        <v>67</v>
      </c>
      <c r="C960" s="12" t="s">
        <v>68</v>
      </c>
      <c r="D960" s="12" t="s">
        <v>283</v>
      </c>
      <c r="E960" s="12" t="s">
        <v>199</v>
      </c>
      <c r="F960" s="12" t="s">
        <v>80</v>
      </c>
      <c r="G960" s="12" t="s">
        <v>81</v>
      </c>
      <c r="H960" s="12" t="str">
        <f>VLOOKUP(Product[[#This Row],[Category]],Code!$C$2:$D$5,2,0)</f>
        <v>O-102</v>
      </c>
      <c r="I960" s="12" t="s">
        <v>98</v>
      </c>
      <c r="J960" s="12" t="s">
        <v>1048</v>
      </c>
      <c r="K960" s="12">
        <v>4.7520000000000007</v>
      </c>
      <c r="L960" s="12">
        <f>$K$1*Product[[#This Row],[Quantity]]</f>
        <v>300</v>
      </c>
      <c r="M960" s="12">
        <f>Product[[#This Row],[Sales]]/Product[[#This Row],[Quantity]]</f>
        <v>2.3760000000000003</v>
      </c>
      <c r="N960" s="12">
        <v>2</v>
      </c>
      <c r="O960" s="12">
        <v>0.7</v>
      </c>
      <c r="P960" s="13">
        <v>-3.1679999999999993</v>
      </c>
      <c r="Q960" s="13">
        <f>Product[[#This Row],[Profit]]-Product[[#This Row],[Discount]]</f>
        <v>-3.8679999999999994</v>
      </c>
      <c r="R960" s="12" t="str" cm="1">
        <f t="array" ref="R960">_xlfn.IFS(Product[[#This Row],[New Sales]]&gt;=2000,"A",Product[[#This Row],[New Sales]]&gt;=1000,"B",Product[[#This Row],[New Sales]]&gt;=500,"C",Product[[#This Row],[New Sales]]&gt;=100,"D",Product[[#This Row],[New Sales]]&lt;100,"E")</f>
        <v>D</v>
      </c>
      <c r="S960" s="12"/>
    </row>
    <row r="961" spans="1:19">
      <c r="A961" s="12">
        <v>959</v>
      </c>
      <c r="B961" s="12" t="s">
        <v>67</v>
      </c>
      <c r="C961" s="12" t="s">
        <v>68</v>
      </c>
      <c r="D961" s="12" t="s">
        <v>283</v>
      </c>
      <c r="E961" s="12" t="s">
        <v>199</v>
      </c>
      <c r="F961" s="12" t="s">
        <v>80</v>
      </c>
      <c r="G961" s="12" t="s">
        <v>81</v>
      </c>
      <c r="H961" s="12" t="str">
        <f>VLOOKUP(Product[[#This Row],[Category]],Code!$C$2:$D$5,2,0)</f>
        <v>O-102</v>
      </c>
      <c r="I961" s="12" t="s">
        <v>106</v>
      </c>
      <c r="J961" s="12" t="s">
        <v>1049</v>
      </c>
      <c r="K961" s="12">
        <v>15.552000000000003</v>
      </c>
      <c r="L961" s="12">
        <f>$K$1*Product[[#This Row],[Quantity]]</f>
        <v>450</v>
      </c>
      <c r="M961" s="12">
        <f>Product[[#This Row],[Sales]]/Product[[#This Row],[Quantity]]</f>
        <v>5.1840000000000011</v>
      </c>
      <c r="N961" s="12">
        <v>3</v>
      </c>
      <c r="O961" s="12">
        <v>0.2</v>
      </c>
      <c r="P961" s="13">
        <v>5.6375999999999999</v>
      </c>
      <c r="Q961" s="13">
        <f>Product[[#This Row],[Profit]]-Product[[#This Row],[Discount]]</f>
        <v>5.4375999999999998</v>
      </c>
      <c r="R961" s="12" t="str" cm="1">
        <f t="array" ref="R961">_xlfn.IFS(Product[[#This Row],[New Sales]]&gt;=2000,"A",Product[[#This Row],[New Sales]]&gt;=1000,"B",Product[[#This Row],[New Sales]]&gt;=500,"C",Product[[#This Row],[New Sales]]&gt;=100,"D",Product[[#This Row],[New Sales]]&lt;100,"E")</f>
        <v>D</v>
      </c>
      <c r="S961" s="12"/>
    </row>
    <row r="962" spans="1:19">
      <c r="A962" s="12">
        <v>960</v>
      </c>
      <c r="B962" s="12" t="s">
        <v>547</v>
      </c>
      <c r="C962" s="12" t="s">
        <v>68</v>
      </c>
      <c r="D962" s="12" t="s">
        <v>883</v>
      </c>
      <c r="E962" s="12" t="s">
        <v>79</v>
      </c>
      <c r="F962" s="12" t="s">
        <v>80</v>
      </c>
      <c r="G962" s="12" t="s">
        <v>72</v>
      </c>
      <c r="H962" s="12" t="str">
        <f>VLOOKUP(Product[[#This Row],[Category]],Code!$C$2:$D$5,2,0)</f>
        <v>F-101</v>
      </c>
      <c r="I962" s="12" t="s">
        <v>91</v>
      </c>
      <c r="J962" s="12" t="s">
        <v>1050</v>
      </c>
      <c r="K962" s="12">
        <v>204.6</v>
      </c>
      <c r="L962" s="12">
        <f>$K$1*Product[[#This Row],[Quantity]]</f>
        <v>300</v>
      </c>
      <c r="M962" s="12">
        <f>Product[[#This Row],[Sales]]/Product[[#This Row],[Quantity]]</f>
        <v>102.3</v>
      </c>
      <c r="N962" s="12">
        <v>2</v>
      </c>
      <c r="O962" s="12">
        <v>0</v>
      </c>
      <c r="P962" s="13">
        <v>53.195999999999998</v>
      </c>
      <c r="Q962" s="13">
        <f>Product[[#This Row],[Profit]]-Product[[#This Row],[Discount]]</f>
        <v>53.195999999999998</v>
      </c>
      <c r="R962" s="12" t="str" cm="1">
        <f t="array" ref="R962">_xlfn.IFS(Product[[#This Row],[New Sales]]&gt;=2000,"A",Product[[#This Row],[New Sales]]&gt;=1000,"B",Product[[#This Row],[New Sales]]&gt;=500,"C",Product[[#This Row],[New Sales]]&gt;=100,"D",Product[[#This Row],[New Sales]]&lt;100,"E")</f>
        <v>D</v>
      </c>
      <c r="S962" s="12"/>
    </row>
    <row r="963" spans="1:19">
      <c r="A963" s="12">
        <v>961</v>
      </c>
      <c r="B963" s="12" t="s">
        <v>84</v>
      </c>
      <c r="C963" s="12" t="s">
        <v>77</v>
      </c>
      <c r="D963" s="12" t="s">
        <v>123</v>
      </c>
      <c r="E963" s="12" t="s">
        <v>79</v>
      </c>
      <c r="F963" s="12" t="s">
        <v>80</v>
      </c>
      <c r="G963" s="12" t="s">
        <v>72</v>
      </c>
      <c r="H963" s="12" t="str">
        <f>VLOOKUP(Product[[#This Row],[Category]],Code!$C$2:$D$5,2,0)</f>
        <v>F-101</v>
      </c>
      <c r="I963" s="12" t="s">
        <v>75</v>
      </c>
      <c r="J963" s="12" t="s">
        <v>426</v>
      </c>
      <c r="K963" s="12">
        <v>321.56799999999998</v>
      </c>
      <c r="L963" s="12">
        <f>$K$1*Product[[#This Row],[Quantity]]</f>
        <v>300</v>
      </c>
      <c r="M963" s="12">
        <f>Product[[#This Row],[Sales]]/Product[[#This Row],[Quantity]]</f>
        <v>160.78399999999999</v>
      </c>
      <c r="N963" s="12">
        <v>2</v>
      </c>
      <c r="O963" s="12">
        <v>0.2</v>
      </c>
      <c r="P963" s="13">
        <v>28.137200000000007</v>
      </c>
      <c r="Q963" s="13">
        <f>Product[[#This Row],[Profit]]-Product[[#This Row],[Discount]]</f>
        <v>27.937200000000008</v>
      </c>
      <c r="R963" s="12" t="str" cm="1">
        <f t="array" ref="R963">_xlfn.IFS(Product[[#This Row],[New Sales]]&gt;=2000,"A",Product[[#This Row],[New Sales]]&gt;=1000,"B",Product[[#This Row],[New Sales]]&gt;=500,"C",Product[[#This Row],[New Sales]]&gt;=100,"D",Product[[#This Row],[New Sales]]&lt;100,"E")</f>
        <v>D</v>
      </c>
      <c r="S963" s="12"/>
    </row>
    <row r="964" spans="1:19">
      <c r="A964" s="12">
        <v>962</v>
      </c>
      <c r="B964" s="12" t="s">
        <v>84</v>
      </c>
      <c r="C964" s="12" t="s">
        <v>111</v>
      </c>
      <c r="D964" s="12" t="s">
        <v>688</v>
      </c>
      <c r="E964" s="12" t="s">
        <v>689</v>
      </c>
      <c r="F964" s="12" t="s">
        <v>71</v>
      </c>
      <c r="G964" s="12" t="s">
        <v>81</v>
      </c>
      <c r="H964" s="12" t="str">
        <f>VLOOKUP(Product[[#This Row],[Category]],Code!$C$2:$D$5,2,0)</f>
        <v>O-102</v>
      </c>
      <c r="I964" s="12" t="s">
        <v>98</v>
      </c>
      <c r="J964" s="12" t="s">
        <v>1051</v>
      </c>
      <c r="K964" s="12">
        <v>6.24</v>
      </c>
      <c r="L964" s="12">
        <f>$K$1*Product[[#This Row],[Quantity]]</f>
        <v>300</v>
      </c>
      <c r="M964" s="12">
        <f>Product[[#This Row],[Sales]]/Product[[#This Row],[Quantity]]</f>
        <v>3.12</v>
      </c>
      <c r="N964" s="12">
        <v>2</v>
      </c>
      <c r="O964" s="12">
        <v>0</v>
      </c>
      <c r="P964" s="13">
        <v>3.0575999999999999</v>
      </c>
      <c r="Q964" s="13">
        <f>Product[[#This Row],[Profit]]-Product[[#This Row],[Discount]]</f>
        <v>3.0575999999999999</v>
      </c>
      <c r="R964" s="12" t="str" cm="1">
        <f t="array" ref="R964">_xlfn.IFS(Product[[#This Row],[New Sales]]&gt;=2000,"A",Product[[#This Row],[New Sales]]&gt;=1000,"B",Product[[#This Row],[New Sales]]&gt;=500,"C",Product[[#This Row],[New Sales]]&gt;=100,"D",Product[[#This Row],[New Sales]]&lt;100,"E")</f>
        <v>D</v>
      </c>
      <c r="S964" s="12"/>
    </row>
    <row r="965" spans="1:19">
      <c r="A965" s="12">
        <v>963</v>
      </c>
      <c r="B965" s="12" t="s">
        <v>149</v>
      </c>
      <c r="C965" s="12" t="s">
        <v>77</v>
      </c>
      <c r="D965" s="12" t="s">
        <v>123</v>
      </c>
      <c r="E965" s="12" t="s">
        <v>79</v>
      </c>
      <c r="F965" s="12" t="s">
        <v>80</v>
      </c>
      <c r="G965" s="12" t="s">
        <v>81</v>
      </c>
      <c r="H965" s="12" t="str">
        <f>VLOOKUP(Product[[#This Row],[Category]],Code!$C$2:$D$5,2,0)</f>
        <v>O-102</v>
      </c>
      <c r="I965" s="12" t="s">
        <v>142</v>
      </c>
      <c r="J965" s="12" t="s">
        <v>725</v>
      </c>
      <c r="K965" s="12">
        <v>21.88</v>
      </c>
      <c r="L965" s="12">
        <f>$K$1*Product[[#This Row],[Quantity]]</f>
        <v>300</v>
      </c>
      <c r="M965" s="12">
        <f>Product[[#This Row],[Sales]]/Product[[#This Row],[Quantity]]</f>
        <v>10.94</v>
      </c>
      <c r="N965" s="12">
        <v>2</v>
      </c>
      <c r="O965" s="12">
        <v>0</v>
      </c>
      <c r="P965" s="13">
        <v>10.94</v>
      </c>
      <c r="Q965" s="13">
        <f>Product[[#This Row],[Profit]]-Product[[#This Row],[Discount]]</f>
        <v>10.94</v>
      </c>
      <c r="R965" s="12" t="str" cm="1">
        <f t="array" ref="R965">_xlfn.IFS(Product[[#This Row],[New Sales]]&gt;=2000,"A",Product[[#This Row],[New Sales]]&gt;=1000,"B",Product[[#This Row],[New Sales]]&gt;=500,"C",Product[[#This Row],[New Sales]]&gt;=100,"D",Product[[#This Row],[New Sales]]&lt;100,"E")</f>
        <v>D</v>
      </c>
      <c r="S965" s="12"/>
    </row>
    <row r="966" spans="1:19">
      <c r="A966" s="12">
        <v>964</v>
      </c>
      <c r="B966" s="12" t="s">
        <v>67</v>
      </c>
      <c r="C966" s="12" t="s">
        <v>68</v>
      </c>
      <c r="D966" s="12" t="s">
        <v>1052</v>
      </c>
      <c r="E966" s="12" t="s">
        <v>86</v>
      </c>
      <c r="F966" s="12" t="s">
        <v>71</v>
      </c>
      <c r="G966" s="12" t="s">
        <v>81</v>
      </c>
      <c r="H966" s="12" t="str">
        <f>VLOOKUP(Product[[#This Row],[Category]],Code!$C$2:$D$5,2,0)</f>
        <v>O-102</v>
      </c>
      <c r="I966" s="12" t="s">
        <v>82</v>
      </c>
      <c r="J966" s="12" t="s">
        <v>1053</v>
      </c>
      <c r="K966" s="12">
        <v>4.6079999999999997</v>
      </c>
      <c r="L966" s="12">
        <f>$K$1*Product[[#This Row],[Quantity]]</f>
        <v>300</v>
      </c>
      <c r="M966" s="12">
        <f>Product[[#This Row],[Sales]]/Product[[#This Row],[Quantity]]</f>
        <v>2.3039999999999998</v>
      </c>
      <c r="N966" s="12">
        <v>2</v>
      </c>
      <c r="O966" s="12">
        <v>0.2</v>
      </c>
      <c r="P966" s="13">
        <v>1.6704000000000001</v>
      </c>
      <c r="Q966" s="13">
        <f>Product[[#This Row],[Profit]]-Product[[#This Row],[Discount]]</f>
        <v>1.4704000000000002</v>
      </c>
      <c r="R966" s="12" t="str" cm="1">
        <f t="array" ref="R966">_xlfn.IFS(Product[[#This Row],[New Sales]]&gt;=2000,"A",Product[[#This Row],[New Sales]]&gt;=1000,"B",Product[[#This Row],[New Sales]]&gt;=500,"C",Product[[#This Row],[New Sales]]&gt;=100,"D",Product[[#This Row],[New Sales]]&lt;100,"E")</f>
        <v>D</v>
      </c>
      <c r="S966" s="12"/>
    </row>
    <row r="967" spans="1:19">
      <c r="A967" s="12">
        <v>965</v>
      </c>
      <c r="B967" s="12" t="s">
        <v>149</v>
      </c>
      <c r="C967" s="12" t="s">
        <v>111</v>
      </c>
      <c r="D967" s="12" t="s">
        <v>180</v>
      </c>
      <c r="E967" s="12" t="s">
        <v>181</v>
      </c>
      <c r="F967" s="12" t="s">
        <v>133</v>
      </c>
      <c r="G967" s="12" t="s">
        <v>81</v>
      </c>
      <c r="H967" s="12" t="str">
        <f>VLOOKUP(Product[[#This Row],[Category]],Code!$C$2:$D$5,2,0)</f>
        <v>O-102</v>
      </c>
      <c r="I967" s="12" t="s">
        <v>82</v>
      </c>
      <c r="J967" s="12" t="s">
        <v>1054</v>
      </c>
      <c r="K967" s="12">
        <v>9.82</v>
      </c>
      <c r="L967" s="12">
        <f>$K$1*Product[[#This Row],[Quantity]]</f>
        <v>300</v>
      </c>
      <c r="M967" s="12">
        <f>Product[[#This Row],[Sales]]/Product[[#This Row],[Quantity]]</f>
        <v>4.91</v>
      </c>
      <c r="N967" s="12">
        <v>2</v>
      </c>
      <c r="O967" s="12">
        <v>0</v>
      </c>
      <c r="P967" s="13">
        <v>4.8117999999999999</v>
      </c>
      <c r="Q967" s="13">
        <f>Product[[#This Row],[Profit]]-Product[[#This Row],[Discount]]</f>
        <v>4.8117999999999999</v>
      </c>
      <c r="R967" s="12" t="str" cm="1">
        <f t="array" ref="R967">_xlfn.IFS(Product[[#This Row],[New Sales]]&gt;=2000,"A",Product[[#This Row],[New Sales]]&gt;=1000,"B",Product[[#This Row],[New Sales]]&gt;=500,"C",Product[[#This Row],[New Sales]]&gt;=100,"D",Product[[#This Row],[New Sales]]&lt;100,"E")</f>
        <v>D</v>
      </c>
      <c r="S967" s="12"/>
    </row>
    <row r="968" spans="1:19">
      <c r="A968" s="12">
        <v>966</v>
      </c>
      <c r="B968" s="12" t="s">
        <v>149</v>
      </c>
      <c r="C968" s="12" t="s">
        <v>111</v>
      </c>
      <c r="D968" s="12" t="s">
        <v>180</v>
      </c>
      <c r="E968" s="12" t="s">
        <v>181</v>
      </c>
      <c r="F968" s="12" t="s">
        <v>133</v>
      </c>
      <c r="G968" s="12" t="s">
        <v>81</v>
      </c>
      <c r="H968" s="12" t="str">
        <f>VLOOKUP(Product[[#This Row],[Category]],Code!$C$2:$D$5,2,0)</f>
        <v>O-102</v>
      </c>
      <c r="I968" s="12" t="s">
        <v>93</v>
      </c>
      <c r="J968" s="12" t="s">
        <v>605</v>
      </c>
      <c r="K968" s="12">
        <v>35.97</v>
      </c>
      <c r="L968" s="12">
        <f>$K$1*Product[[#This Row],[Quantity]]</f>
        <v>450</v>
      </c>
      <c r="M968" s="12">
        <f>Product[[#This Row],[Sales]]/Product[[#This Row],[Quantity]]</f>
        <v>11.99</v>
      </c>
      <c r="N968" s="12">
        <v>3</v>
      </c>
      <c r="O968" s="12">
        <v>0</v>
      </c>
      <c r="P968" s="13">
        <v>9.7118999999999982</v>
      </c>
      <c r="Q968" s="13">
        <f>Product[[#This Row],[Profit]]-Product[[#This Row],[Discount]]</f>
        <v>9.7118999999999982</v>
      </c>
      <c r="R968" s="12" t="str" cm="1">
        <f t="array" ref="R968">_xlfn.IFS(Product[[#This Row],[New Sales]]&gt;=2000,"A",Product[[#This Row],[New Sales]]&gt;=1000,"B",Product[[#This Row],[New Sales]]&gt;=500,"C",Product[[#This Row],[New Sales]]&gt;=100,"D",Product[[#This Row],[New Sales]]&lt;100,"E")</f>
        <v>D</v>
      </c>
      <c r="S968" s="12"/>
    </row>
    <row r="969" spans="1:19">
      <c r="A969" s="12">
        <v>967</v>
      </c>
      <c r="B969" s="12" t="s">
        <v>149</v>
      </c>
      <c r="C969" s="12" t="s">
        <v>111</v>
      </c>
      <c r="D969" s="12" t="s">
        <v>180</v>
      </c>
      <c r="E969" s="12" t="s">
        <v>181</v>
      </c>
      <c r="F969" s="12" t="s">
        <v>133</v>
      </c>
      <c r="G969" s="12" t="s">
        <v>81</v>
      </c>
      <c r="H969" s="12" t="str">
        <f>VLOOKUP(Product[[#This Row],[Category]],Code!$C$2:$D$5,2,0)</f>
        <v>O-102</v>
      </c>
      <c r="I969" s="12" t="s">
        <v>106</v>
      </c>
      <c r="J969" s="12" t="s">
        <v>1055</v>
      </c>
      <c r="K969" s="12">
        <v>12.96</v>
      </c>
      <c r="L969" s="12">
        <f>$K$1*Product[[#This Row],[Quantity]]</f>
        <v>300</v>
      </c>
      <c r="M969" s="12">
        <f>Product[[#This Row],[Sales]]/Product[[#This Row],[Quantity]]</f>
        <v>6.48</v>
      </c>
      <c r="N969" s="12">
        <v>2</v>
      </c>
      <c r="O969" s="12">
        <v>0</v>
      </c>
      <c r="P969" s="13">
        <v>6.2208000000000006</v>
      </c>
      <c r="Q969" s="13">
        <f>Product[[#This Row],[Profit]]-Product[[#This Row],[Discount]]</f>
        <v>6.2208000000000006</v>
      </c>
      <c r="R969" s="12" t="str" cm="1">
        <f t="array" ref="R969">_xlfn.IFS(Product[[#This Row],[New Sales]]&gt;=2000,"A",Product[[#This Row],[New Sales]]&gt;=1000,"B",Product[[#This Row],[New Sales]]&gt;=500,"C",Product[[#This Row],[New Sales]]&gt;=100,"D",Product[[#This Row],[New Sales]]&lt;100,"E")</f>
        <v>D</v>
      </c>
      <c r="S969" s="12"/>
    </row>
    <row r="970" spans="1:19">
      <c r="A970" s="12">
        <v>968</v>
      </c>
      <c r="B970" s="12" t="s">
        <v>149</v>
      </c>
      <c r="C970" s="12" t="s">
        <v>111</v>
      </c>
      <c r="D970" s="12" t="s">
        <v>180</v>
      </c>
      <c r="E970" s="12" t="s">
        <v>181</v>
      </c>
      <c r="F970" s="12" t="s">
        <v>133</v>
      </c>
      <c r="G970" s="12" t="s">
        <v>81</v>
      </c>
      <c r="H970" s="12" t="str">
        <f>VLOOKUP(Product[[#This Row],[Category]],Code!$C$2:$D$5,2,0)</f>
        <v>O-102</v>
      </c>
      <c r="I970" s="12" t="s">
        <v>106</v>
      </c>
      <c r="J970" s="12" t="s">
        <v>1056</v>
      </c>
      <c r="K970" s="12">
        <v>191.6</v>
      </c>
      <c r="L970" s="12">
        <f>$K$1*Product[[#This Row],[Quantity]]</f>
        <v>600</v>
      </c>
      <c r="M970" s="12">
        <f>Product[[#This Row],[Sales]]/Product[[#This Row],[Quantity]]</f>
        <v>47.9</v>
      </c>
      <c r="N970" s="12">
        <v>4</v>
      </c>
      <c r="O970" s="12">
        <v>0</v>
      </c>
      <c r="P970" s="13">
        <v>91.967999999999989</v>
      </c>
      <c r="Q970" s="13">
        <f>Product[[#This Row],[Profit]]-Product[[#This Row],[Discount]]</f>
        <v>91.967999999999989</v>
      </c>
      <c r="R970" s="12" t="str" cm="1">
        <f t="array" ref="R970">_xlfn.IFS(Product[[#This Row],[New Sales]]&gt;=2000,"A",Product[[#This Row],[New Sales]]&gt;=1000,"B",Product[[#This Row],[New Sales]]&gt;=500,"C",Product[[#This Row],[New Sales]]&gt;=100,"D",Product[[#This Row],[New Sales]]&lt;100,"E")</f>
        <v>C</v>
      </c>
      <c r="S970" s="12"/>
    </row>
    <row r="971" spans="1:19">
      <c r="A971" s="12">
        <v>969</v>
      </c>
      <c r="B971" s="12" t="s">
        <v>149</v>
      </c>
      <c r="C971" s="12" t="s">
        <v>111</v>
      </c>
      <c r="D971" s="12" t="s">
        <v>180</v>
      </c>
      <c r="E971" s="12" t="s">
        <v>181</v>
      </c>
      <c r="F971" s="12" t="s">
        <v>133</v>
      </c>
      <c r="G971" s="12" t="s">
        <v>81</v>
      </c>
      <c r="H971" s="12" t="str">
        <f>VLOOKUP(Product[[#This Row],[Category]],Code!$C$2:$D$5,2,0)</f>
        <v>O-102</v>
      </c>
      <c r="I971" s="12" t="s">
        <v>82</v>
      </c>
      <c r="J971" s="12" t="s">
        <v>1053</v>
      </c>
      <c r="K971" s="12">
        <v>8.64</v>
      </c>
      <c r="L971" s="12">
        <f>$K$1*Product[[#This Row],[Quantity]]</f>
        <v>450</v>
      </c>
      <c r="M971" s="12">
        <f>Product[[#This Row],[Sales]]/Product[[#This Row],[Quantity]]</f>
        <v>2.8800000000000003</v>
      </c>
      <c r="N971" s="12">
        <v>3</v>
      </c>
      <c r="O971" s="12">
        <v>0</v>
      </c>
      <c r="P971" s="13">
        <v>4.2336</v>
      </c>
      <c r="Q971" s="13">
        <f>Product[[#This Row],[Profit]]-Product[[#This Row],[Discount]]</f>
        <v>4.2336</v>
      </c>
      <c r="R971" s="12" t="str" cm="1">
        <f t="array" ref="R971">_xlfn.IFS(Product[[#This Row],[New Sales]]&gt;=2000,"A",Product[[#This Row],[New Sales]]&gt;=1000,"B",Product[[#This Row],[New Sales]]&gt;=500,"C",Product[[#This Row],[New Sales]]&gt;=100,"D",Product[[#This Row],[New Sales]]&lt;100,"E")</f>
        <v>D</v>
      </c>
      <c r="S971" s="12"/>
    </row>
    <row r="972" spans="1:19">
      <c r="A972" s="12">
        <v>970</v>
      </c>
      <c r="B972" s="12" t="s">
        <v>149</v>
      </c>
      <c r="C972" s="12" t="s">
        <v>111</v>
      </c>
      <c r="D972" s="12" t="s">
        <v>180</v>
      </c>
      <c r="E972" s="12" t="s">
        <v>181</v>
      </c>
      <c r="F972" s="12" t="s">
        <v>133</v>
      </c>
      <c r="G972" s="12" t="s">
        <v>81</v>
      </c>
      <c r="H972" s="12" t="str">
        <f>VLOOKUP(Product[[#This Row],[Category]],Code!$C$2:$D$5,2,0)</f>
        <v>O-102</v>
      </c>
      <c r="I972" s="12" t="s">
        <v>89</v>
      </c>
      <c r="J972" s="12" t="s">
        <v>1057</v>
      </c>
      <c r="K972" s="12">
        <v>501.81000000000006</v>
      </c>
      <c r="L972" s="12">
        <f>$K$1*Product[[#This Row],[Quantity]]</f>
        <v>450</v>
      </c>
      <c r="M972" s="12">
        <f>Product[[#This Row],[Sales]]/Product[[#This Row],[Quantity]]</f>
        <v>167.27</v>
      </c>
      <c r="N972" s="12">
        <v>3</v>
      </c>
      <c r="O972" s="12">
        <v>0</v>
      </c>
      <c r="P972" s="13">
        <v>0</v>
      </c>
      <c r="Q972" s="13">
        <f>Product[[#This Row],[Profit]]-Product[[#This Row],[Discount]]</f>
        <v>0</v>
      </c>
      <c r="R972" s="12" t="str" cm="1">
        <f t="array" ref="R972">_xlfn.IFS(Product[[#This Row],[New Sales]]&gt;=2000,"A",Product[[#This Row],[New Sales]]&gt;=1000,"B",Product[[#This Row],[New Sales]]&gt;=500,"C",Product[[#This Row],[New Sales]]&gt;=100,"D",Product[[#This Row],[New Sales]]&lt;100,"E")</f>
        <v>D</v>
      </c>
      <c r="S972" s="12"/>
    </row>
    <row r="973" spans="1:19">
      <c r="A973" s="12">
        <v>971</v>
      </c>
      <c r="B973" s="12" t="s">
        <v>67</v>
      </c>
      <c r="C973" s="12" t="s">
        <v>68</v>
      </c>
      <c r="D973" s="12" t="s">
        <v>131</v>
      </c>
      <c r="E973" s="12" t="s">
        <v>132</v>
      </c>
      <c r="F973" s="12" t="s">
        <v>133</v>
      </c>
      <c r="G973" s="12" t="s">
        <v>72</v>
      </c>
      <c r="H973" s="12" t="str">
        <f>VLOOKUP(Product[[#This Row],[Category]],Code!$C$2:$D$5,2,0)</f>
        <v>F-101</v>
      </c>
      <c r="I973" s="12" t="s">
        <v>91</v>
      </c>
      <c r="J973" s="12" t="s">
        <v>1058</v>
      </c>
      <c r="K973" s="12">
        <v>127.10400000000001</v>
      </c>
      <c r="L973" s="12">
        <f>$K$1*Product[[#This Row],[Quantity]]</f>
        <v>900</v>
      </c>
      <c r="M973" s="12">
        <f>Product[[#This Row],[Sales]]/Product[[#This Row],[Quantity]]</f>
        <v>21.184000000000001</v>
      </c>
      <c r="N973" s="12">
        <v>6</v>
      </c>
      <c r="O973" s="12">
        <v>0.2</v>
      </c>
      <c r="P973" s="13">
        <v>28.598399999999998</v>
      </c>
      <c r="Q973" s="13">
        <f>Product[[#This Row],[Profit]]-Product[[#This Row],[Discount]]</f>
        <v>28.398399999999999</v>
      </c>
      <c r="R973" s="12" t="str" cm="1">
        <f t="array" ref="R973">_xlfn.IFS(Product[[#This Row],[New Sales]]&gt;=2000,"A",Product[[#This Row],[New Sales]]&gt;=1000,"B",Product[[#This Row],[New Sales]]&gt;=500,"C",Product[[#This Row],[New Sales]]&gt;=100,"D",Product[[#This Row],[New Sales]]&lt;100,"E")</f>
        <v>C</v>
      </c>
      <c r="S973" s="12"/>
    </row>
    <row r="974" spans="1:19">
      <c r="A974" s="12">
        <v>972</v>
      </c>
      <c r="B974" s="12" t="s">
        <v>67</v>
      </c>
      <c r="C974" s="12" t="s">
        <v>68</v>
      </c>
      <c r="D974" s="12" t="s">
        <v>131</v>
      </c>
      <c r="E974" s="12" t="s">
        <v>132</v>
      </c>
      <c r="F974" s="12" t="s">
        <v>133</v>
      </c>
      <c r="G974" s="12" t="s">
        <v>95</v>
      </c>
      <c r="H974" s="12" t="str">
        <f>VLOOKUP(Product[[#This Row],[Category]],Code!$C$2:$D$5,2,0)</f>
        <v>T-103</v>
      </c>
      <c r="I974" s="12" t="s">
        <v>96</v>
      </c>
      <c r="J974" s="12" t="s">
        <v>517</v>
      </c>
      <c r="K974" s="12">
        <v>124.19999999999999</v>
      </c>
      <c r="L974" s="12">
        <f>$K$1*Product[[#This Row],[Quantity]]</f>
        <v>450</v>
      </c>
      <c r="M974" s="12">
        <f>Product[[#This Row],[Sales]]/Product[[#This Row],[Quantity]]</f>
        <v>41.4</v>
      </c>
      <c r="N974" s="12">
        <v>3</v>
      </c>
      <c r="O974" s="12">
        <v>0.4</v>
      </c>
      <c r="P974" s="13">
        <v>-31.050000000000011</v>
      </c>
      <c r="Q974" s="13">
        <f>Product[[#This Row],[Profit]]-Product[[#This Row],[Discount]]</f>
        <v>-31.45000000000001</v>
      </c>
      <c r="R974" s="12" t="str" cm="1">
        <f t="array" ref="R974">_xlfn.IFS(Product[[#This Row],[New Sales]]&gt;=2000,"A",Product[[#This Row],[New Sales]]&gt;=1000,"B",Product[[#This Row],[New Sales]]&gt;=500,"C",Product[[#This Row],[New Sales]]&gt;=100,"D",Product[[#This Row],[New Sales]]&lt;100,"E")</f>
        <v>D</v>
      </c>
      <c r="S974" s="12"/>
    </row>
    <row r="975" spans="1:19">
      <c r="A975" s="12">
        <v>973</v>
      </c>
      <c r="B975" s="12" t="s">
        <v>67</v>
      </c>
      <c r="C975" s="12" t="s">
        <v>68</v>
      </c>
      <c r="D975" s="12" t="s">
        <v>131</v>
      </c>
      <c r="E975" s="12" t="s">
        <v>132</v>
      </c>
      <c r="F975" s="12" t="s">
        <v>133</v>
      </c>
      <c r="G975" s="12" t="s">
        <v>81</v>
      </c>
      <c r="H975" s="12" t="str">
        <f>VLOOKUP(Product[[#This Row],[Category]],Code!$C$2:$D$5,2,0)</f>
        <v>O-102</v>
      </c>
      <c r="I975" s="12" t="s">
        <v>98</v>
      </c>
      <c r="J975" s="12" t="s">
        <v>861</v>
      </c>
      <c r="K975" s="12">
        <v>18.588000000000005</v>
      </c>
      <c r="L975" s="12">
        <f>$K$1*Product[[#This Row],[Quantity]]</f>
        <v>300</v>
      </c>
      <c r="M975" s="12">
        <f>Product[[#This Row],[Sales]]/Product[[#This Row],[Quantity]]</f>
        <v>9.2940000000000023</v>
      </c>
      <c r="N975" s="12">
        <v>2</v>
      </c>
      <c r="O975" s="12">
        <v>0.7</v>
      </c>
      <c r="P975" s="13">
        <v>-13.6312</v>
      </c>
      <c r="Q975" s="13">
        <f>Product[[#This Row],[Profit]]-Product[[#This Row],[Discount]]</f>
        <v>-14.331199999999999</v>
      </c>
      <c r="R975" s="12" t="str" cm="1">
        <f t="array" ref="R975">_xlfn.IFS(Product[[#This Row],[New Sales]]&gt;=2000,"A",Product[[#This Row],[New Sales]]&gt;=1000,"B",Product[[#This Row],[New Sales]]&gt;=500,"C",Product[[#This Row],[New Sales]]&gt;=100,"D",Product[[#This Row],[New Sales]]&lt;100,"E")</f>
        <v>D</v>
      </c>
      <c r="S975" s="12"/>
    </row>
    <row r="976" spans="1:19">
      <c r="A976" s="12">
        <v>974</v>
      </c>
      <c r="B976" s="12" t="s">
        <v>67</v>
      </c>
      <c r="C976" s="12" t="s">
        <v>68</v>
      </c>
      <c r="D976" s="12" t="s">
        <v>131</v>
      </c>
      <c r="E976" s="12" t="s">
        <v>132</v>
      </c>
      <c r="F976" s="12" t="s">
        <v>133</v>
      </c>
      <c r="G976" s="12" t="s">
        <v>81</v>
      </c>
      <c r="H976" s="12" t="str">
        <f>VLOOKUP(Product[[#This Row],[Category]],Code!$C$2:$D$5,2,0)</f>
        <v>O-102</v>
      </c>
      <c r="I976" s="12" t="s">
        <v>82</v>
      </c>
      <c r="J976" s="12" t="s">
        <v>515</v>
      </c>
      <c r="K976" s="12">
        <v>30.072000000000003</v>
      </c>
      <c r="L976" s="12">
        <f>$K$1*Product[[#This Row],[Quantity]]</f>
        <v>450</v>
      </c>
      <c r="M976" s="12">
        <f>Product[[#This Row],[Sales]]/Product[[#This Row],[Quantity]]</f>
        <v>10.024000000000001</v>
      </c>
      <c r="N976" s="12">
        <v>3</v>
      </c>
      <c r="O976" s="12">
        <v>0.2</v>
      </c>
      <c r="P976" s="13">
        <v>10.149299999999997</v>
      </c>
      <c r="Q976" s="13">
        <f>Product[[#This Row],[Profit]]-Product[[#This Row],[Discount]]</f>
        <v>9.9492999999999974</v>
      </c>
      <c r="R976" s="12" t="str" cm="1">
        <f t="array" ref="R976">_xlfn.IFS(Product[[#This Row],[New Sales]]&gt;=2000,"A",Product[[#This Row],[New Sales]]&gt;=1000,"B",Product[[#This Row],[New Sales]]&gt;=500,"C",Product[[#This Row],[New Sales]]&gt;=100,"D",Product[[#This Row],[New Sales]]&lt;100,"E")</f>
        <v>D</v>
      </c>
      <c r="S976" s="12"/>
    </row>
    <row r="977" spans="1:19">
      <c r="A977" s="12">
        <v>975</v>
      </c>
      <c r="B977" s="12" t="s">
        <v>67</v>
      </c>
      <c r="C977" s="12" t="s">
        <v>111</v>
      </c>
      <c r="D977" s="12" t="s">
        <v>180</v>
      </c>
      <c r="E977" s="12" t="s">
        <v>181</v>
      </c>
      <c r="F977" s="12" t="s">
        <v>133</v>
      </c>
      <c r="G977" s="12" t="s">
        <v>95</v>
      </c>
      <c r="H977" s="12" t="str">
        <f>VLOOKUP(Product[[#This Row],[Category]],Code!$C$2:$D$5,2,0)</f>
        <v>T-103</v>
      </c>
      <c r="I977" s="12" t="s">
        <v>96</v>
      </c>
      <c r="J977" s="12" t="s">
        <v>719</v>
      </c>
      <c r="K977" s="12">
        <v>160.92999999999998</v>
      </c>
      <c r="L977" s="12">
        <f>$K$1*Product[[#This Row],[Quantity]]</f>
        <v>1050</v>
      </c>
      <c r="M977" s="12">
        <f>Product[[#This Row],[Sales]]/Product[[#This Row],[Quantity]]</f>
        <v>22.99</v>
      </c>
      <c r="N977" s="12">
        <v>7</v>
      </c>
      <c r="O977" s="12">
        <v>0</v>
      </c>
      <c r="P977" s="13">
        <v>3.2186000000000092</v>
      </c>
      <c r="Q977" s="13">
        <f>Product[[#This Row],[Profit]]-Product[[#This Row],[Discount]]</f>
        <v>3.2186000000000092</v>
      </c>
      <c r="R977" s="12" t="str" cm="1">
        <f t="array" ref="R977">_xlfn.IFS(Product[[#This Row],[New Sales]]&gt;=2000,"A",Product[[#This Row],[New Sales]]&gt;=1000,"B",Product[[#This Row],[New Sales]]&gt;=500,"C",Product[[#This Row],[New Sales]]&gt;=100,"D",Product[[#This Row],[New Sales]]&lt;100,"E")</f>
        <v>B</v>
      </c>
      <c r="S977" s="12"/>
    </row>
    <row r="978" spans="1:19">
      <c r="A978" s="12">
        <v>976</v>
      </c>
      <c r="B978" s="12" t="s">
        <v>67</v>
      </c>
      <c r="C978" s="12" t="s">
        <v>111</v>
      </c>
      <c r="D978" s="12" t="s">
        <v>180</v>
      </c>
      <c r="E978" s="12" t="s">
        <v>181</v>
      </c>
      <c r="F978" s="12" t="s">
        <v>133</v>
      </c>
      <c r="G978" s="12" t="s">
        <v>81</v>
      </c>
      <c r="H978" s="12" t="str">
        <f>VLOOKUP(Product[[#This Row],[Category]],Code!$C$2:$D$5,2,0)</f>
        <v>O-102</v>
      </c>
      <c r="I978" s="12" t="s">
        <v>98</v>
      </c>
      <c r="J978" s="12" t="s">
        <v>582</v>
      </c>
      <c r="K978" s="12">
        <v>75.792000000000002</v>
      </c>
      <c r="L978" s="12">
        <f>$K$1*Product[[#This Row],[Quantity]]</f>
        <v>450</v>
      </c>
      <c r="M978" s="12">
        <f>Product[[#This Row],[Sales]]/Product[[#This Row],[Quantity]]</f>
        <v>25.263999999999999</v>
      </c>
      <c r="N978" s="12">
        <v>3</v>
      </c>
      <c r="O978" s="12">
        <v>0.2</v>
      </c>
      <c r="P978" s="13">
        <v>25.579799999999992</v>
      </c>
      <c r="Q978" s="13">
        <f>Product[[#This Row],[Profit]]-Product[[#This Row],[Discount]]</f>
        <v>25.379799999999992</v>
      </c>
      <c r="R978" s="12" t="str" cm="1">
        <f t="array" ref="R978">_xlfn.IFS(Product[[#This Row],[New Sales]]&gt;=2000,"A",Product[[#This Row],[New Sales]]&gt;=1000,"B",Product[[#This Row],[New Sales]]&gt;=500,"C",Product[[#This Row],[New Sales]]&gt;=100,"D",Product[[#This Row],[New Sales]]&lt;100,"E")</f>
        <v>D</v>
      </c>
      <c r="S978" s="12"/>
    </row>
    <row r="979" spans="1:19">
      <c r="A979" s="12">
        <v>977</v>
      </c>
      <c r="B979" s="12" t="s">
        <v>84</v>
      </c>
      <c r="C979" s="12" t="s">
        <v>68</v>
      </c>
      <c r="D979" s="12" t="s">
        <v>239</v>
      </c>
      <c r="E979" s="12" t="s">
        <v>240</v>
      </c>
      <c r="F979" s="12" t="s">
        <v>80</v>
      </c>
      <c r="G979" s="12" t="s">
        <v>81</v>
      </c>
      <c r="H979" s="12" t="str">
        <f>VLOOKUP(Product[[#This Row],[Category]],Code!$C$2:$D$5,2,0)</f>
        <v>O-102</v>
      </c>
      <c r="I979" s="12" t="s">
        <v>98</v>
      </c>
      <c r="J979" s="12" t="s">
        <v>1059</v>
      </c>
      <c r="K979" s="12">
        <v>1.0800000000000003</v>
      </c>
      <c r="L979" s="12">
        <f>$K$1*Product[[#This Row],[Quantity]]</f>
        <v>300</v>
      </c>
      <c r="M979" s="12">
        <f>Product[[#This Row],[Sales]]/Product[[#This Row],[Quantity]]</f>
        <v>0.54000000000000015</v>
      </c>
      <c r="N979" s="12">
        <v>2</v>
      </c>
      <c r="O979" s="12">
        <v>0.7</v>
      </c>
      <c r="P979" s="13">
        <v>-0.79200000000000004</v>
      </c>
      <c r="Q979" s="13">
        <f>Product[[#This Row],[Profit]]-Product[[#This Row],[Discount]]</f>
        <v>-1.492</v>
      </c>
      <c r="R979" s="12" t="str" cm="1">
        <f t="array" ref="R979">_xlfn.IFS(Product[[#This Row],[New Sales]]&gt;=2000,"A",Product[[#This Row],[New Sales]]&gt;=1000,"B",Product[[#This Row],[New Sales]]&gt;=500,"C",Product[[#This Row],[New Sales]]&gt;=100,"D",Product[[#This Row],[New Sales]]&lt;100,"E")</f>
        <v>D</v>
      </c>
      <c r="S979" s="12"/>
    </row>
    <row r="980" spans="1:19">
      <c r="A980" s="12">
        <v>978</v>
      </c>
      <c r="B980" s="12" t="s">
        <v>149</v>
      </c>
      <c r="C980" s="12" t="s">
        <v>77</v>
      </c>
      <c r="D980" s="12" t="s">
        <v>402</v>
      </c>
      <c r="E980" s="12" t="s">
        <v>168</v>
      </c>
      <c r="F980" s="12" t="s">
        <v>114</v>
      </c>
      <c r="G980" s="12" t="s">
        <v>95</v>
      </c>
      <c r="H980" s="12" t="str">
        <f>VLOOKUP(Product[[#This Row],[Category]],Code!$C$2:$D$5,2,0)</f>
        <v>T-103</v>
      </c>
      <c r="I980" s="12" t="s">
        <v>332</v>
      </c>
      <c r="J980" s="12" t="s">
        <v>333</v>
      </c>
      <c r="K980" s="12">
        <v>3059.982</v>
      </c>
      <c r="L980" s="12">
        <f>$K$1*Product[[#This Row],[Quantity]]</f>
        <v>300</v>
      </c>
      <c r="M980" s="12">
        <f>Product[[#This Row],[Sales]]/Product[[#This Row],[Quantity]]</f>
        <v>1529.991</v>
      </c>
      <c r="N980" s="12">
        <v>2</v>
      </c>
      <c r="O980" s="12">
        <v>0.1</v>
      </c>
      <c r="P980" s="13">
        <v>679.99599999999964</v>
      </c>
      <c r="Q980" s="13">
        <f>Product[[#This Row],[Profit]]-Product[[#This Row],[Discount]]</f>
        <v>679.89599999999962</v>
      </c>
      <c r="R980" s="12" t="str" cm="1">
        <f t="array" ref="R980">_xlfn.IFS(Product[[#This Row],[New Sales]]&gt;=2000,"A",Product[[#This Row],[New Sales]]&gt;=1000,"B",Product[[#This Row],[New Sales]]&gt;=500,"C",Product[[#This Row],[New Sales]]&gt;=100,"D",Product[[#This Row],[New Sales]]&lt;100,"E")</f>
        <v>D</v>
      </c>
      <c r="S980" s="12"/>
    </row>
    <row r="981" spans="1:19">
      <c r="A981" s="12">
        <v>979</v>
      </c>
      <c r="B981" s="12" t="s">
        <v>149</v>
      </c>
      <c r="C981" s="12" t="s">
        <v>68</v>
      </c>
      <c r="D981" s="12" t="s">
        <v>275</v>
      </c>
      <c r="E981" s="12" t="s">
        <v>105</v>
      </c>
      <c r="F981" s="12" t="s">
        <v>71</v>
      </c>
      <c r="G981" s="12" t="s">
        <v>81</v>
      </c>
      <c r="H981" s="12" t="str">
        <f>VLOOKUP(Product[[#This Row],[Category]],Code!$C$2:$D$5,2,0)</f>
        <v>O-102</v>
      </c>
      <c r="I981" s="12" t="s">
        <v>98</v>
      </c>
      <c r="J981" s="12" t="s">
        <v>785</v>
      </c>
      <c r="K981" s="12">
        <v>3.2820000000000005</v>
      </c>
      <c r="L981" s="12">
        <f>$K$1*Product[[#This Row],[Quantity]]</f>
        <v>300</v>
      </c>
      <c r="M981" s="12">
        <f>Product[[#This Row],[Sales]]/Product[[#This Row],[Quantity]]</f>
        <v>1.6410000000000002</v>
      </c>
      <c r="N981" s="12">
        <v>2</v>
      </c>
      <c r="O981" s="12">
        <v>0.7</v>
      </c>
      <c r="P981" s="13">
        <v>-2.6256000000000004</v>
      </c>
      <c r="Q981" s="13">
        <f>Product[[#This Row],[Profit]]-Product[[#This Row],[Discount]]</f>
        <v>-3.3256000000000006</v>
      </c>
      <c r="R981" s="12" t="str" cm="1">
        <f t="array" ref="R981">_xlfn.IFS(Product[[#This Row],[New Sales]]&gt;=2000,"A",Product[[#This Row],[New Sales]]&gt;=1000,"B",Product[[#This Row],[New Sales]]&gt;=500,"C",Product[[#This Row],[New Sales]]&gt;=100,"D",Product[[#This Row],[New Sales]]&lt;100,"E")</f>
        <v>D</v>
      </c>
      <c r="S981" s="12"/>
    </row>
    <row r="982" spans="1:19">
      <c r="A982" s="12">
        <v>980</v>
      </c>
      <c r="B982" s="12" t="s">
        <v>149</v>
      </c>
      <c r="C982" s="12" t="s">
        <v>77</v>
      </c>
      <c r="D982" s="12" t="s">
        <v>266</v>
      </c>
      <c r="E982" s="12" t="s">
        <v>175</v>
      </c>
      <c r="F982" s="12" t="s">
        <v>114</v>
      </c>
      <c r="G982" s="12" t="s">
        <v>81</v>
      </c>
      <c r="H982" s="12" t="str">
        <f>VLOOKUP(Product[[#This Row],[Category]],Code!$C$2:$D$5,2,0)</f>
        <v>O-102</v>
      </c>
      <c r="I982" s="12" t="s">
        <v>106</v>
      </c>
      <c r="J982" s="12" t="s">
        <v>1060</v>
      </c>
      <c r="K982" s="12">
        <v>34.019999999999996</v>
      </c>
      <c r="L982" s="12">
        <f>$K$1*Product[[#This Row],[Quantity]]</f>
        <v>450</v>
      </c>
      <c r="M982" s="12">
        <f>Product[[#This Row],[Sales]]/Product[[#This Row],[Quantity]]</f>
        <v>11.339999999999998</v>
      </c>
      <c r="N982" s="12">
        <v>3</v>
      </c>
      <c r="O982" s="12">
        <v>0</v>
      </c>
      <c r="P982" s="13">
        <v>16.669799999999999</v>
      </c>
      <c r="Q982" s="13">
        <f>Product[[#This Row],[Profit]]-Product[[#This Row],[Discount]]</f>
        <v>16.669799999999999</v>
      </c>
      <c r="R982" s="12" t="str" cm="1">
        <f t="array" ref="R982">_xlfn.IFS(Product[[#This Row],[New Sales]]&gt;=2000,"A",Product[[#This Row],[New Sales]]&gt;=1000,"B",Product[[#This Row],[New Sales]]&gt;=500,"C",Product[[#This Row],[New Sales]]&gt;=100,"D",Product[[#This Row],[New Sales]]&lt;100,"E")</f>
        <v>D</v>
      </c>
      <c r="S982" s="12"/>
    </row>
    <row r="983" spans="1:19">
      <c r="A983" s="12">
        <v>981</v>
      </c>
      <c r="B983" s="12" t="s">
        <v>84</v>
      </c>
      <c r="C983" s="12" t="s">
        <v>68</v>
      </c>
      <c r="D983" s="12" t="s">
        <v>180</v>
      </c>
      <c r="E983" s="12" t="s">
        <v>181</v>
      </c>
      <c r="F983" s="12" t="s">
        <v>133</v>
      </c>
      <c r="G983" s="12" t="s">
        <v>72</v>
      </c>
      <c r="H983" s="12" t="str">
        <f>VLOOKUP(Product[[#This Row],[Category]],Code!$C$2:$D$5,2,0)</f>
        <v>F-101</v>
      </c>
      <c r="I983" s="12" t="s">
        <v>75</v>
      </c>
      <c r="J983" s="12" t="s">
        <v>926</v>
      </c>
      <c r="K983" s="12">
        <v>599.29200000000003</v>
      </c>
      <c r="L983" s="12">
        <f>$K$1*Product[[#This Row],[Quantity]]</f>
        <v>900</v>
      </c>
      <c r="M983" s="12">
        <f>Product[[#This Row],[Sales]]/Product[[#This Row],[Quantity]]</f>
        <v>99.882000000000005</v>
      </c>
      <c r="N983" s="12">
        <v>6</v>
      </c>
      <c r="O983" s="12">
        <v>0.1</v>
      </c>
      <c r="P983" s="13">
        <v>93.223199999999977</v>
      </c>
      <c r="Q983" s="13">
        <f>Product[[#This Row],[Profit]]-Product[[#This Row],[Discount]]</f>
        <v>93.123199999999983</v>
      </c>
      <c r="R983" s="12" t="str" cm="1">
        <f t="array" ref="R983">_xlfn.IFS(Product[[#This Row],[New Sales]]&gt;=2000,"A",Product[[#This Row],[New Sales]]&gt;=1000,"B",Product[[#This Row],[New Sales]]&gt;=500,"C",Product[[#This Row],[New Sales]]&gt;=100,"D",Product[[#This Row],[New Sales]]&lt;100,"E")</f>
        <v>C</v>
      </c>
      <c r="S983" s="12"/>
    </row>
    <row r="984" spans="1:19">
      <c r="A984" s="12">
        <v>982</v>
      </c>
      <c r="B984" s="12" t="s">
        <v>67</v>
      </c>
      <c r="C984" s="12" t="s">
        <v>68</v>
      </c>
      <c r="D984" s="12" t="s">
        <v>611</v>
      </c>
      <c r="E984" s="12" t="s">
        <v>251</v>
      </c>
      <c r="F984" s="12" t="s">
        <v>80</v>
      </c>
      <c r="G984" s="12" t="s">
        <v>81</v>
      </c>
      <c r="H984" s="12" t="str">
        <f>VLOOKUP(Product[[#This Row],[Category]],Code!$C$2:$D$5,2,0)</f>
        <v>O-102</v>
      </c>
      <c r="I984" s="12" t="s">
        <v>93</v>
      </c>
      <c r="J984" s="12" t="s">
        <v>1061</v>
      </c>
      <c r="K984" s="12">
        <v>3.3920000000000003</v>
      </c>
      <c r="L984" s="12">
        <f>$K$1*Product[[#This Row],[Quantity]]</f>
        <v>150</v>
      </c>
      <c r="M984" s="12">
        <f>Product[[#This Row],[Sales]]/Product[[#This Row],[Quantity]]</f>
        <v>3.3920000000000003</v>
      </c>
      <c r="N984" s="12">
        <v>1</v>
      </c>
      <c r="O984" s="12">
        <v>0.2</v>
      </c>
      <c r="P984" s="13">
        <v>0.80559999999999987</v>
      </c>
      <c r="Q984" s="13">
        <f>Product[[#This Row],[Profit]]-Product[[#This Row],[Discount]]</f>
        <v>0.60559999999999992</v>
      </c>
      <c r="R984" s="12" t="str" cm="1">
        <f t="array" ref="R984">_xlfn.IFS(Product[[#This Row],[New Sales]]&gt;=2000,"A",Product[[#This Row],[New Sales]]&gt;=1000,"B",Product[[#This Row],[New Sales]]&gt;=500,"C",Product[[#This Row],[New Sales]]&gt;=100,"D",Product[[#This Row],[New Sales]]&lt;100,"E")</f>
        <v>D</v>
      </c>
      <c r="S984" s="12"/>
    </row>
    <row r="985" spans="1:19">
      <c r="A985" s="12">
        <v>983</v>
      </c>
      <c r="B985" s="12" t="s">
        <v>67</v>
      </c>
      <c r="C985" s="12" t="s">
        <v>68</v>
      </c>
      <c r="D985" s="12" t="s">
        <v>611</v>
      </c>
      <c r="E985" s="12" t="s">
        <v>251</v>
      </c>
      <c r="F985" s="12" t="s">
        <v>80</v>
      </c>
      <c r="G985" s="12" t="s">
        <v>95</v>
      </c>
      <c r="H985" s="12" t="str">
        <f>VLOOKUP(Product[[#This Row],[Category]],Code!$C$2:$D$5,2,0)</f>
        <v>T-103</v>
      </c>
      <c r="I985" s="12" t="s">
        <v>96</v>
      </c>
      <c r="J985" s="12" t="s">
        <v>1062</v>
      </c>
      <c r="K985" s="12">
        <v>559.98400000000004</v>
      </c>
      <c r="L985" s="12">
        <f>$K$1*Product[[#This Row],[Quantity]]</f>
        <v>300</v>
      </c>
      <c r="M985" s="12">
        <f>Product[[#This Row],[Sales]]/Product[[#This Row],[Quantity]]</f>
        <v>279.99200000000002</v>
      </c>
      <c r="N985" s="12">
        <v>2</v>
      </c>
      <c r="O985" s="12">
        <v>0.2</v>
      </c>
      <c r="P985" s="13">
        <v>55.998400000000032</v>
      </c>
      <c r="Q985" s="13">
        <f>Product[[#This Row],[Profit]]-Product[[#This Row],[Discount]]</f>
        <v>55.798400000000029</v>
      </c>
      <c r="R985" s="12" t="str" cm="1">
        <f t="array" ref="R985">_xlfn.IFS(Product[[#This Row],[New Sales]]&gt;=2000,"A",Product[[#This Row],[New Sales]]&gt;=1000,"B",Product[[#This Row],[New Sales]]&gt;=500,"C",Product[[#This Row],[New Sales]]&gt;=100,"D",Product[[#This Row],[New Sales]]&lt;100,"E")</f>
        <v>D</v>
      </c>
      <c r="S985" s="12"/>
    </row>
    <row r="986" spans="1:19">
      <c r="A986" s="12">
        <v>984</v>
      </c>
      <c r="B986" s="12" t="s">
        <v>67</v>
      </c>
      <c r="C986" s="12" t="s">
        <v>68</v>
      </c>
      <c r="D986" s="12" t="s">
        <v>611</v>
      </c>
      <c r="E986" s="12" t="s">
        <v>251</v>
      </c>
      <c r="F986" s="12" t="s">
        <v>80</v>
      </c>
      <c r="G986" s="12" t="s">
        <v>72</v>
      </c>
      <c r="H986" s="12" t="str">
        <f>VLOOKUP(Product[[#This Row],[Category]],Code!$C$2:$D$5,2,0)</f>
        <v>F-101</v>
      </c>
      <c r="I986" s="12" t="s">
        <v>75</v>
      </c>
      <c r="J986" s="12" t="s">
        <v>958</v>
      </c>
      <c r="K986" s="12">
        <v>603.91999999999996</v>
      </c>
      <c r="L986" s="12">
        <f>$K$1*Product[[#This Row],[Quantity]]</f>
        <v>750</v>
      </c>
      <c r="M986" s="12">
        <f>Product[[#This Row],[Sales]]/Product[[#This Row],[Quantity]]</f>
        <v>120.78399999999999</v>
      </c>
      <c r="N986" s="12">
        <v>5</v>
      </c>
      <c r="O986" s="12">
        <v>0.2</v>
      </c>
      <c r="P986" s="13">
        <v>75.489999999999924</v>
      </c>
      <c r="Q986" s="13">
        <f>Product[[#This Row],[Profit]]-Product[[#This Row],[Discount]]</f>
        <v>75.289999999999921</v>
      </c>
      <c r="R986" s="12" t="str" cm="1">
        <f t="array" ref="R986">_xlfn.IFS(Product[[#This Row],[New Sales]]&gt;=2000,"A",Product[[#This Row],[New Sales]]&gt;=1000,"B",Product[[#This Row],[New Sales]]&gt;=500,"C",Product[[#This Row],[New Sales]]&gt;=100,"D",Product[[#This Row],[New Sales]]&lt;100,"E")</f>
        <v>C</v>
      </c>
      <c r="S986" s="12"/>
    </row>
    <row r="987" spans="1:19">
      <c r="A987" s="12">
        <v>985</v>
      </c>
      <c r="B987" s="12" t="s">
        <v>84</v>
      </c>
      <c r="C987" s="12" t="s">
        <v>111</v>
      </c>
      <c r="D987" s="12" t="s">
        <v>305</v>
      </c>
      <c r="E987" s="12" t="s">
        <v>113</v>
      </c>
      <c r="F987" s="12" t="s">
        <v>114</v>
      </c>
      <c r="G987" s="12" t="s">
        <v>81</v>
      </c>
      <c r="H987" s="12" t="str">
        <f>VLOOKUP(Product[[#This Row],[Category]],Code!$C$2:$D$5,2,0)</f>
        <v>O-102</v>
      </c>
      <c r="I987" s="12" t="s">
        <v>82</v>
      </c>
      <c r="J987" s="12" t="s">
        <v>929</v>
      </c>
      <c r="K987" s="12">
        <v>7.9680000000000009</v>
      </c>
      <c r="L987" s="12">
        <f>$K$1*Product[[#This Row],[Quantity]]</f>
        <v>300</v>
      </c>
      <c r="M987" s="12">
        <f>Product[[#This Row],[Sales]]/Product[[#This Row],[Quantity]]</f>
        <v>3.9840000000000004</v>
      </c>
      <c r="N987" s="12">
        <v>2</v>
      </c>
      <c r="O987" s="12">
        <v>0.2</v>
      </c>
      <c r="P987" s="13">
        <v>2.5895999999999999</v>
      </c>
      <c r="Q987" s="13">
        <f>Product[[#This Row],[Profit]]-Product[[#This Row],[Discount]]</f>
        <v>2.3895999999999997</v>
      </c>
      <c r="R987" s="12" t="str" cm="1">
        <f t="array" ref="R987">_xlfn.IFS(Product[[#This Row],[New Sales]]&gt;=2000,"A",Product[[#This Row],[New Sales]]&gt;=1000,"B",Product[[#This Row],[New Sales]]&gt;=500,"C",Product[[#This Row],[New Sales]]&gt;=100,"D",Product[[#This Row],[New Sales]]&lt;100,"E")</f>
        <v>D</v>
      </c>
      <c r="S987" s="12"/>
    </row>
    <row r="988" spans="1:19">
      <c r="A988" s="12">
        <v>986</v>
      </c>
      <c r="B988" s="12" t="s">
        <v>84</v>
      </c>
      <c r="C988" s="12" t="s">
        <v>111</v>
      </c>
      <c r="D988" s="12" t="s">
        <v>305</v>
      </c>
      <c r="E988" s="12" t="s">
        <v>113</v>
      </c>
      <c r="F988" s="12" t="s">
        <v>114</v>
      </c>
      <c r="G988" s="12" t="s">
        <v>81</v>
      </c>
      <c r="H988" s="12" t="str">
        <f>VLOOKUP(Product[[#This Row],[Category]],Code!$C$2:$D$5,2,0)</f>
        <v>O-102</v>
      </c>
      <c r="I988" s="12" t="s">
        <v>142</v>
      </c>
      <c r="J988" s="12" t="s">
        <v>1063</v>
      </c>
      <c r="K988" s="12">
        <v>27.968000000000004</v>
      </c>
      <c r="L988" s="12">
        <f>$K$1*Product[[#This Row],[Quantity]]</f>
        <v>600</v>
      </c>
      <c r="M988" s="12">
        <f>Product[[#This Row],[Sales]]/Product[[#This Row],[Quantity]]</f>
        <v>6.9920000000000009</v>
      </c>
      <c r="N988" s="12">
        <v>4</v>
      </c>
      <c r="O988" s="12">
        <v>0.2</v>
      </c>
      <c r="P988" s="13">
        <v>9.4391999999999996</v>
      </c>
      <c r="Q988" s="13">
        <f>Product[[#This Row],[Profit]]-Product[[#This Row],[Discount]]</f>
        <v>9.2392000000000003</v>
      </c>
      <c r="R988" s="12" t="str" cm="1">
        <f t="array" ref="R988">_xlfn.IFS(Product[[#This Row],[New Sales]]&gt;=2000,"A",Product[[#This Row],[New Sales]]&gt;=1000,"B",Product[[#This Row],[New Sales]]&gt;=500,"C",Product[[#This Row],[New Sales]]&gt;=100,"D",Product[[#This Row],[New Sales]]&lt;100,"E")</f>
        <v>C</v>
      </c>
      <c r="S988" s="12"/>
    </row>
    <row r="989" spans="1:19">
      <c r="A989" s="12">
        <v>987</v>
      </c>
      <c r="B989" s="12" t="s">
        <v>84</v>
      </c>
      <c r="C989" s="12" t="s">
        <v>111</v>
      </c>
      <c r="D989" s="12" t="s">
        <v>305</v>
      </c>
      <c r="E989" s="12" t="s">
        <v>113</v>
      </c>
      <c r="F989" s="12" t="s">
        <v>114</v>
      </c>
      <c r="G989" s="12" t="s">
        <v>95</v>
      </c>
      <c r="H989" s="12" t="str">
        <f>VLOOKUP(Product[[#This Row],[Category]],Code!$C$2:$D$5,2,0)</f>
        <v>T-103</v>
      </c>
      <c r="I989" s="12" t="s">
        <v>332</v>
      </c>
      <c r="J989" s="12" t="s">
        <v>1064</v>
      </c>
      <c r="K989" s="12">
        <v>336.51</v>
      </c>
      <c r="L989" s="12">
        <f>$K$1*Product[[#This Row],[Quantity]]</f>
        <v>450</v>
      </c>
      <c r="M989" s="12">
        <f>Product[[#This Row],[Sales]]/Product[[#This Row],[Quantity]]</f>
        <v>112.17</v>
      </c>
      <c r="N989" s="12">
        <v>3</v>
      </c>
      <c r="O989" s="12">
        <v>0.4</v>
      </c>
      <c r="P989" s="13">
        <v>44.867999999999967</v>
      </c>
      <c r="Q989" s="13">
        <f>Product[[#This Row],[Profit]]-Product[[#This Row],[Discount]]</f>
        <v>44.467999999999968</v>
      </c>
      <c r="R989" s="12" t="str" cm="1">
        <f t="array" ref="R989">_xlfn.IFS(Product[[#This Row],[New Sales]]&gt;=2000,"A",Product[[#This Row],[New Sales]]&gt;=1000,"B",Product[[#This Row],[New Sales]]&gt;=500,"C",Product[[#This Row],[New Sales]]&gt;=100,"D",Product[[#This Row],[New Sales]]&lt;100,"E")</f>
        <v>D</v>
      </c>
      <c r="S989" s="12"/>
    </row>
    <row r="990" spans="1:19">
      <c r="A990" s="12">
        <v>988</v>
      </c>
      <c r="B990" s="12" t="s">
        <v>547</v>
      </c>
      <c r="C990" s="12" t="s">
        <v>68</v>
      </c>
      <c r="D990" s="12" t="s">
        <v>147</v>
      </c>
      <c r="E990" s="12" t="s">
        <v>113</v>
      </c>
      <c r="F990" s="12" t="s">
        <v>114</v>
      </c>
      <c r="G990" s="12" t="s">
        <v>81</v>
      </c>
      <c r="H990" s="12" t="str">
        <f>VLOOKUP(Product[[#This Row],[Category]],Code!$C$2:$D$5,2,0)</f>
        <v>O-102</v>
      </c>
      <c r="I990" s="12" t="s">
        <v>98</v>
      </c>
      <c r="J990" s="12" t="s">
        <v>1065</v>
      </c>
      <c r="K990" s="12">
        <v>1.1119999999999997</v>
      </c>
      <c r="L990" s="12">
        <f>$K$1*Product[[#This Row],[Quantity]]</f>
        <v>300</v>
      </c>
      <c r="M990" s="12">
        <f>Product[[#This Row],[Sales]]/Product[[#This Row],[Quantity]]</f>
        <v>0.55599999999999983</v>
      </c>
      <c r="N990" s="12">
        <v>2</v>
      </c>
      <c r="O990" s="12">
        <v>0.8</v>
      </c>
      <c r="P990" s="13">
        <v>-1.8904000000000001</v>
      </c>
      <c r="Q990" s="13">
        <f>Product[[#This Row],[Profit]]-Product[[#This Row],[Discount]]</f>
        <v>-2.6904000000000003</v>
      </c>
      <c r="R990" s="12" t="str" cm="1">
        <f t="array" ref="R990">_xlfn.IFS(Product[[#This Row],[New Sales]]&gt;=2000,"A",Product[[#This Row],[New Sales]]&gt;=1000,"B",Product[[#This Row],[New Sales]]&gt;=500,"C",Product[[#This Row],[New Sales]]&gt;=100,"D",Product[[#This Row],[New Sales]]&lt;100,"E")</f>
        <v>D</v>
      </c>
      <c r="S990" s="12"/>
    </row>
    <row r="991" spans="1:19">
      <c r="A991" s="12">
        <v>989</v>
      </c>
      <c r="B991" s="12" t="s">
        <v>84</v>
      </c>
      <c r="C991" s="12" t="s">
        <v>77</v>
      </c>
      <c r="D991" s="12" t="s">
        <v>641</v>
      </c>
      <c r="E991" s="12" t="s">
        <v>181</v>
      </c>
      <c r="F991" s="12" t="s">
        <v>133</v>
      </c>
      <c r="G991" s="12" t="s">
        <v>72</v>
      </c>
      <c r="H991" s="12" t="str">
        <f>VLOOKUP(Product[[#This Row],[Category]],Code!$C$2:$D$5,2,0)</f>
        <v>F-101</v>
      </c>
      <c r="I991" s="12" t="s">
        <v>91</v>
      </c>
      <c r="J991" s="12" t="s">
        <v>853</v>
      </c>
      <c r="K991" s="12">
        <v>520.05000000000007</v>
      </c>
      <c r="L991" s="12">
        <f>$K$1*Product[[#This Row],[Quantity]]</f>
        <v>750</v>
      </c>
      <c r="M991" s="12">
        <f>Product[[#This Row],[Sales]]/Product[[#This Row],[Quantity]]</f>
        <v>104.01000000000002</v>
      </c>
      <c r="N991" s="12">
        <v>5</v>
      </c>
      <c r="O991" s="12">
        <v>0</v>
      </c>
      <c r="P991" s="13">
        <v>72.807000000000031</v>
      </c>
      <c r="Q991" s="13">
        <f>Product[[#This Row],[Profit]]-Product[[#This Row],[Discount]]</f>
        <v>72.807000000000031</v>
      </c>
      <c r="R991" s="12" t="str" cm="1">
        <f t="array" ref="R991">_xlfn.IFS(Product[[#This Row],[New Sales]]&gt;=2000,"A",Product[[#This Row],[New Sales]]&gt;=1000,"B",Product[[#This Row],[New Sales]]&gt;=500,"C",Product[[#This Row],[New Sales]]&gt;=100,"D",Product[[#This Row],[New Sales]]&lt;100,"E")</f>
        <v>C</v>
      </c>
      <c r="S991" s="12"/>
    </row>
    <row r="992" spans="1:19">
      <c r="A992" s="12">
        <v>990</v>
      </c>
      <c r="B992" s="12" t="s">
        <v>84</v>
      </c>
      <c r="C992" s="12" t="s">
        <v>77</v>
      </c>
      <c r="D992" s="12" t="s">
        <v>641</v>
      </c>
      <c r="E992" s="12" t="s">
        <v>181</v>
      </c>
      <c r="F992" s="12" t="s">
        <v>133</v>
      </c>
      <c r="G992" s="12" t="s">
        <v>81</v>
      </c>
      <c r="H992" s="12" t="str">
        <f>VLOOKUP(Product[[#This Row],[Category]],Code!$C$2:$D$5,2,0)</f>
        <v>O-102</v>
      </c>
      <c r="I992" s="12" t="s">
        <v>93</v>
      </c>
      <c r="J992" s="12" t="s">
        <v>1066</v>
      </c>
      <c r="K992" s="12">
        <v>17.97</v>
      </c>
      <c r="L992" s="12">
        <f>$K$1*Product[[#This Row],[Quantity]]</f>
        <v>450</v>
      </c>
      <c r="M992" s="12">
        <f>Product[[#This Row],[Sales]]/Product[[#This Row],[Quantity]]</f>
        <v>5.9899999999999993</v>
      </c>
      <c r="N992" s="12">
        <v>3</v>
      </c>
      <c r="O992" s="12">
        <v>0</v>
      </c>
      <c r="P992" s="13">
        <v>5.2112999999999996</v>
      </c>
      <c r="Q992" s="13">
        <f>Product[[#This Row],[Profit]]-Product[[#This Row],[Discount]]</f>
        <v>5.2112999999999996</v>
      </c>
      <c r="R992" s="12" t="str" cm="1">
        <f t="array" ref="R992">_xlfn.IFS(Product[[#This Row],[New Sales]]&gt;=2000,"A",Product[[#This Row],[New Sales]]&gt;=1000,"B",Product[[#This Row],[New Sales]]&gt;=500,"C",Product[[#This Row],[New Sales]]&gt;=100,"D",Product[[#This Row],[New Sales]]&lt;100,"E")</f>
        <v>D</v>
      </c>
      <c r="S992" s="12"/>
    </row>
    <row r="993" spans="1:19">
      <c r="A993" s="12">
        <v>991</v>
      </c>
      <c r="B993" s="12" t="s">
        <v>67</v>
      </c>
      <c r="C993" s="12" t="s">
        <v>111</v>
      </c>
      <c r="D993" s="12" t="s">
        <v>628</v>
      </c>
      <c r="E993" s="12" t="s">
        <v>86</v>
      </c>
      <c r="F993" s="12" t="s">
        <v>71</v>
      </c>
      <c r="G993" s="12" t="s">
        <v>72</v>
      </c>
      <c r="H993" s="12" t="str">
        <f>VLOOKUP(Product[[#This Row],[Category]],Code!$C$2:$D$5,2,0)</f>
        <v>F-101</v>
      </c>
      <c r="I993" s="12" t="s">
        <v>75</v>
      </c>
      <c r="J993" s="12" t="s">
        <v>494</v>
      </c>
      <c r="K993" s="12">
        <v>1166.92</v>
      </c>
      <c r="L993" s="12">
        <f>$K$1*Product[[#This Row],[Quantity]]</f>
        <v>750</v>
      </c>
      <c r="M993" s="12">
        <f>Product[[#This Row],[Sales]]/Product[[#This Row],[Quantity]]</f>
        <v>233.38400000000001</v>
      </c>
      <c r="N993" s="12">
        <v>5</v>
      </c>
      <c r="O993" s="12">
        <v>0.2</v>
      </c>
      <c r="P993" s="13">
        <v>131.27849999999995</v>
      </c>
      <c r="Q993" s="13">
        <f>Product[[#This Row],[Profit]]-Product[[#This Row],[Discount]]</f>
        <v>131.07849999999996</v>
      </c>
      <c r="R993" s="12" t="str" cm="1">
        <f t="array" ref="R993">_xlfn.IFS(Product[[#This Row],[New Sales]]&gt;=2000,"A",Product[[#This Row],[New Sales]]&gt;=1000,"B",Product[[#This Row],[New Sales]]&gt;=500,"C",Product[[#This Row],[New Sales]]&gt;=100,"D",Product[[#This Row],[New Sales]]&lt;100,"E")</f>
        <v>C</v>
      </c>
      <c r="S993" s="12"/>
    </row>
    <row r="994" spans="1:19">
      <c r="A994" s="12">
        <v>992</v>
      </c>
      <c r="B994" s="12" t="s">
        <v>149</v>
      </c>
      <c r="C994" s="12" t="s">
        <v>68</v>
      </c>
      <c r="D994" s="12" t="s">
        <v>180</v>
      </c>
      <c r="E994" s="12" t="s">
        <v>181</v>
      </c>
      <c r="F994" s="12" t="s">
        <v>133</v>
      </c>
      <c r="G994" s="12" t="s">
        <v>81</v>
      </c>
      <c r="H994" s="12" t="str">
        <f>VLOOKUP(Product[[#This Row],[Category]],Code!$C$2:$D$5,2,0)</f>
        <v>O-102</v>
      </c>
      <c r="I994" s="12" t="s">
        <v>98</v>
      </c>
      <c r="J994" s="12" t="s">
        <v>912</v>
      </c>
      <c r="K994" s="12">
        <v>14.624000000000002</v>
      </c>
      <c r="L994" s="12">
        <f>$K$1*Product[[#This Row],[Quantity]]</f>
        <v>300</v>
      </c>
      <c r="M994" s="12">
        <f>Product[[#This Row],[Sales]]/Product[[#This Row],[Quantity]]</f>
        <v>7.3120000000000012</v>
      </c>
      <c r="N994" s="12">
        <v>2</v>
      </c>
      <c r="O994" s="12">
        <v>0.2</v>
      </c>
      <c r="P994" s="13">
        <v>5.484</v>
      </c>
      <c r="Q994" s="13">
        <f>Product[[#This Row],[Profit]]-Product[[#This Row],[Discount]]</f>
        <v>5.2839999999999998</v>
      </c>
      <c r="R994" s="12" t="str" cm="1">
        <f t="array" ref="R994">_xlfn.IFS(Product[[#This Row],[New Sales]]&gt;=2000,"A",Product[[#This Row],[New Sales]]&gt;=1000,"B",Product[[#This Row],[New Sales]]&gt;=500,"C",Product[[#This Row],[New Sales]]&gt;=100,"D",Product[[#This Row],[New Sales]]&lt;100,"E")</f>
        <v>D</v>
      </c>
      <c r="S994" s="12"/>
    </row>
    <row r="995" spans="1:19">
      <c r="A995" s="12">
        <v>993</v>
      </c>
      <c r="B995" s="12" t="s">
        <v>149</v>
      </c>
      <c r="C995" s="12" t="s">
        <v>68</v>
      </c>
      <c r="D995" s="12" t="s">
        <v>315</v>
      </c>
      <c r="E995" s="12" t="s">
        <v>79</v>
      </c>
      <c r="F995" s="12" t="s">
        <v>80</v>
      </c>
      <c r="G995" s="12" t="s">
        <v>81</v>
      </c>
      <c r="H995" s="12" t="str">
        <f>VLOOKUP(Product[[#This Row],[Category]],Code!$C$2:$D$5,2,0)</f>
        <v>O-102</v>
      </c>
      <c r="I995" s="12" t="s">
        <v>182</v>
      </c>
      <c r="J995" s="12" t="s">
        <v>467</v>
      </c>
      <c r="K995" s="12">
        <v>10.23</v>
      </c>
      <c r="L995" s="12">
        <f>$K$1*Product[[#This Row],[Quantity]]</f>
        <v>450</v>
      </c>
      <c r="M995" s="12">
        <f>Product[[#This Row],[Sales]]/Product[[#This Row],[Quantity]]</f>
        <v>3.41</v>
      </c>
      <c r="N995" s="12">
        <v>3</v>
      </c>
      <c r="O995" s="12">
        <v>0</v>
      </c>
      <c r="P995" s="13">
        <v>4.9104000000000001</v>
      </c>
      <c r="Q995" s="13">
        <f>Product[[#This Row],[Profit]]-Product[[#This Row],[Discount]]</f>
        <v>4.9104000000000001</v>
      </c>
      <c r="R995" s="12" t="str" cm="1">
        <f t="array" ref="R995">_xlfn.IFS(Product[[#This Row],[New Sales]]&gt;=2000,"A",Product[[#This Row],[New Sales]]&gt;=1000,"B",Product[[#This Row],[New Sales]]&gt;=500,"C",Product[[#This Row],[New Sales]]&gt;=100,"D",Product[[#This Row],[New Sales]]&lt;100,"E")</f>
        <v>D</v>
      </c>
      <c r="S995" s="12"/>
    </row>
    <row r="996" spans="1:19">
      <c r="A996" s="12">
        <v>994</v>
      </c>
      <c r="B996" s="12" t="s">
        <v>149</v>
      </c>
      <c r="C996" s="12" t="s">
        <v>68</v>
      </c>
      <c r="D996" s="12" t="s">
        <v>315</v>
      </c>
      <c r="E996" s="12" t="s">
        <v>79</v>
      </c>
      <c r="F996" s="12" t="s">
        <v>80</v>
      </c>
      <c r="G996" s="12" t="s">
        <v>81</v>
      </c>
      <c r="H996" s="12" t="str">
        <f>VLOOKUP(Product[[#This Row],[Category]],Code!$C$2:$D$5,2,0)</f>
        <v>O-102</v>
      </c>
      <c r="I996" s="12" t="s">
        <v>106</v>
      </c>
      <c r="J996" s="12" t="s">
        <v>1067</v>
      </c>
      <c r="K996" s="12">
        <v>154.9</v>
      </c>
      <c r="L996" s="12">
        <f>$K$1*Product[[#This Row],[Quantity]]</f>
        <v>750</v>
      </c>
      <c r="M996" s="12">
        <f>Product[[#This Row],[Sales]]/Product[[#This Row],[Quantity]]</f>
        <v>30.98</v>
      </c>
      <c r="N996" s="12">
        <v>5</v>
      </c>
      <c r="O996" s="12">
        <v>0</v>
      </c>
      <c r="P996" s="13">
        <v>69.704999999999998</v>
      </c>
      <c r="Q996" s="13">
        <f>Product[[#This Row],[Profit]]-Product[[#This Row],[Discount]]</f>
        <v>69.704999999999998</v>
      </c>
      <c r="R996" s="12" t="str" cm="1">
        <f t="array" ref="R996">_xlfn.IFS(Product[[#This Row],[New Sales]]&gt;=2000,"A",Product[[#This Row],[New Sales]]&gt;=1000,"B",Product[[#This Row],[New Sales]]&gt;=500,"C",Product[[#This Row],[New Sales]]&gt;=100,"D",Product[[#This Row],[New Sales]]&lt;100,"E")</f>
        <v>C</v>
      </c>
      <c r="S996" s="12"/>
    </row>
    <row r="997" spans="1:19">
      <c r="A997" s="12">
        <v>995</v>
      </c>
      <c r="B997" s="12" t="s">
        <v>84</v>
      </c>
      <c r="C997" s="12" t="s">
        <v>77</v>
      </c>
      <c r="D997" s="12" t="s">
        <v>1068</v>
      </c>
      <c r="E997" s="12" t="s">
        <v>203</v>
      </c>
      <c r="F997" s="12" t="s">
        <v>71</v>
      </c>
      <c r="G997" s="12" t="s">
        <v>81</v>
      </c>
      <c r="H997" s="12" t="str">
        <f>VLOOKUP(Product[[#This Row],[Category]],Code!$C$2:$D$5,2,0)</f>
        <v>O-102</v>
      </c>
      <c r="I997" s="12" t="s">
        <v>98</v>
      </c>
      <c r="J997" s="12" t="s">
        <v>1069</v>
      </c>
      <c r="K997" s="12">
        <v>2715.9300000000003</v>
      </c>
      <c r="L997" s="12">
        <f>$K$1*Product[[#This Row],[Quantity]]</f>
        <v>1050</v>
      </c>
      <c r="M997" s="12">
        <f>Product[[#This Row],[Sales]]/Product[[#This Row],[Quantity]]</f>
        <v>387.99000000000007</v>
      </c>
      <c r="N997" s="12">
        <v>7</v>
      </c>
      <c r="O997" s="12">
        <v>0</v>
      </c>
      <c r="P997" s="13">
        <v>1276.4871000000001</v>
      </c>
      <c r="Q997" s="13">
        <f>Product[[#This Row],[Profit]]-Product[[#This Row],[Discount]]</f>
        <v>1276.4871000000001</v>
      </c>
      <c r="R997" s="12" t="str" cm="1">
        <f t="array" ref="R997">_xlfn.IFS(Product[[#This Row],[New Sales]]&gt;=2000,"A",Product[[#This Row],[New Sales]]&gt;=1000,"B",Product[[#This Row],[New Sales]]&gt;=500,"C",Product[[#This Row],[New Sales]]&gt;=100,"D",Product[[#This Row],[New Sales]]&lt;100,"E")</f>
        <v>B</v>
      </c>
      <c r="S997" s="12"/>
    </row>
    <row r="998" spans="1:19">
      <c r="A998" s="12">
        <v>996</v>
      </c>
      <c r="B998" s="12" t="s">
        <v>84</v>
      </c>
      <c r="C998" s="12" t="s">
        <v>77</v>
      </c>
      <c r="D998" s="12" t="s">
        <v>1068</v>
      </c>
      <c r="E998" s="12" t="s">
        <v>203</v>
      </c>
      <c r="F998" s="12" t="s">
        <v>71</v>
      </c>
      <c r="G998" s="12" t="s">
        <v>95</v>
      </c>
      <c r="H998" s="12" t="str">
        <f>VLOOKUP(Product[[#This Row],[Category]],Code!$C$2:$D$5,2,0)</f>
        <v>T-103</v>
      </c>
      <c r="I998" s="12" t="s">
        <v>96</v>
      </c>
      <c r="J998" s="12" t="s">
        <v>1070</v>
      </c>
      <c r="K998" s="12">
        <v>617.97</v>
      </c>
      <c r="L998" s="12">
        <f>$K$1*Product[[#This Row],[Quantity]]</f>
        <v>450</v>
      </c>
      <c r="M998" s="12">
        <f>Product[[#This Row],[Sales]]/Product[[#This Row],[Quantity]]</f>
        <v>205.99</v>
      </c>
      <c r="N998" s="12">
        <v>3</v>
      </c>
      <c r="O998" s="12">
        <v>0</v>
      </c>
      <c r="P998" s="13">
        <v>173.0316</v>
      </c>
      <c r="Q998" s="13">
        <f>Product[[#This Row],[Profit]]-Product[[#This Row],[Discount]]</f>
        <v>173.0316</v>
      </c>
      <c r="R998" s="12" t="str" cm="1">
        <f t="array" ref="R998">_xlfn.IFS(Product[[#This Row],[New Sales]]&gt;=2000,"A",Product[[#This Row],[New Sales]]&gt;=1000,"B",Product[[#This Row],[New Sales]]&gt;=500,"C",Product[[#This Row],[New Sales]]&gt;=100,"D",Product[[#This Row],[New Sales]]&lt;100,"E")</f>
        <v>D</v>
      </c>
      <c r="S998" s="12"/>
    </row>
    <row r="999" spans="1:19">
      <c r="A999" s="12">
        <v>997</v>
      </c>
      <c r="B999" s="12" t="s">
        <v>84</v>
      </c>
      <c r="C999" s="12" t="s">
        <v>68</v>
      </c>
      <c r="D999" s="12" t="s">
        <v>69</v>
      </c>
      <c r="E999" s="12" t="s">
        <v>70</v>
      </c>
      <c r="F999" s="12" t="s">
        <v>71</v>
      </c>
      <c r="G999" s="12" t="s">
        <v>81</v>
      </c>
      <c r="H999" s="12" t="str">
        <f>VLOOKUP(Product[[#This Row],[Category]],Code!$C$2:$D$5,2,0)</f>
        <v>O-102</v>
      </c>
      <c r="I999" s="12" t="s">
        <v>142</v>
      </c>
      <c r="J999" s="12" t="s">
        <v>1071</v>
      </c>
      <c r="K999" s="12">
        <v>10.67</v>
      </c>
      <c r="L999" s="12">
        <f>$K$1*Product[[#This Row],[Quantity]]</f>
        <v>150</v>
      </c>
      <c r="M999" s="12">
        <f>Product[[#This Row],[Sales]]/Product[[#This Row],[Quantity]]</f>
        <v>10.67</v>
      </c>
      <c r="N999" s="12">
        <v>1</v>
      </c>
      <c r="O999" s="12">
        <v>0</v>
      </c>
      <c r="P999" s="13">
        <v>4.9081999999999999</v>
      </c>
      <c r="Q999" s="13">
        <f>Product[[#This Row],[Profit]]-Product[[#This Row],[Discount]]</f>
        <v>4.9081999999999999</v>
      </c>
      <c r="R999" s="12" t="str" cm="1">
        <f t="array" ref="R999">_xlfn.IFS(Product[[#This Row],[New Sales]]&gt;=2000,"A",Product[[#This Row],[New Sales]]&gt;=1000,"B",Product[[#This Row],[New Sales]]&gt;=500,"C",Product[[#This Row],[New Sales]]&gt;=100,"D",Product[[#This Row],[New Sales]]&lt;100,"E")</f>
        <v>D</v>
      </c>
      <c r="S999" s="12"/>
    </row>
    <row r="1000" spans="1:19">
      <c r="A1000" s="12">
        <v>998</v>
      </c>
      <c r="B1000" s="12" t="s">
        <v>84</v>
      </c>
      <c r="C1000" s="12" t="s">
        <v>68</v>
      </c>
      <c r="D1000" s="12" t="s">
        <v>69</v>
      </c>
      <c r="E1000" s="12" t="s">
        <v>70</v>
      </c>
      <c r="F1000" s="12" t="s">
        <v>71</v>
      </c>
      <c r="G1000" s="12" t="s">
        <v>81</v>
      </c>
      <c r="H1000" s="12" t="str">
        <f>VLOOKUP(Product[[#This Row],[Category]],Code!$C$2:$D$5,2,0)</f>
        <v>O-102</v>
      </c>
      <c r="I1000" s="12" t="s">
        <v>89</v>
      </c>
      <c r="J1000" s="12" t="s">
        <v>1072</v>
      </c>
      <c r="K1000" s="12">
        <v>36.630000000000003</v>
      </c>
      <c r="L1000" s="12">
        <f>$K$1*Product[[#This Row],[Quantity]]</f>
        <v>450</v>
      </c>
      <c r="M1000" s="12">
        <f>Product[[#This Row],[Sales]]/Product[[#This Row],[Quantity]]</f>
        <v>12.21</v>
      </c>
      <c r="N1000" s="12">
        <v>3</v>
      </c>
      <c r="O1000" s="12">
        <v>0</v>
      </c>
      <c r="P1000" s="13">
        <v>9.8901000000000039</v>
      </c>
      <c r="Q1000" s="13">
        <f>Product[[#This Row],[Profit]]-Product[[#This Row],[Discount]]</f>
        <v>9.8901000000000039</v>
      </c>
      <c r="R1000" s="12" t="str" cm="1">
        <f t="array" ref="R1000">_xlfn.IFS(Product[[#This Row],[New Sales]]&gt;=2000,"A",Product[[#This Row],[New Sales]]&gt;=1000,"B",Product[[#This Row],[New Sales]]&gt;=500,"C",Product[[#This Row],[New Sales]]&gt;=100,"D",Product[[#This Row],[New Sales]]&lt;100,"E")</f>
        <v>D</v>
      </c>
      <c r="S1000" s="12"/>
    </row>
    <row r="1001" spans="1:19">
      <c r="A1001" s="12">
        <v>999</v>
      </c>
      <c r="B1001" s="12" t="s">
        <v>84</v>
      </c>
      <c r="C1001" s="12" t="s">
        <v>68</v>
      </c>
      <c r="D1001" s="12" t="s">
        <v>69</v>
      </c>
      <c r="E1001" s="12" t="s">
        <v>70</v>
      </c>
      <c r="F1001" s="12" t="s">
        <v>71</v>
      </c>
      <c r="G1001" s="12" t="s">
        <v>72</v>
      </c>
      <c r="H1001" s="12" t="str">
        <f>VLOOKUP(Product[[#This Row],[Category]],Code!$C$2:$D$5,2,0)</f>
        <v>F-101</v>
      </c>
      <c r="I1001" s="12" t="s">
        <v>91</v>
      </c>
      <c r="J1001" s="12" t="s">
        <v>1073</v>
      </c>
      <c r="K1001" s="12">
        <v>24.1</v>
      </c>
      <c r="L1001" s="12">
        <f>$K$1*Product[[#This Row],[Quantity]]</f>
        <v>750</v>
      </c>
      <c r="M1001" s="12">
        <f>Product[[#This Row],[Sales]]/Product[[#This Row],[Quantity]]</f>
        <v>4.82</v>
      </c>
      <c r="N1001" s="12">
        <v>5</v>
      </c>
      <c r="O1001" s="12">
        <v>0</v>
      </c>
      <c r="P1001" s="13">
        <v>9.1580000000000013</v>
      </c>
      <c r="Q1001" s="13">
        <f>Product[[#This Row],[Profit]]-Product[[#This Row],[Discount]]</f>
        <v>9.1580000000000013</v>
      </c>
      <c r="R1001" s="12" t="str" cm="1">
        <f t="array" ref="R1001">_xlfn.IFS(Product[[#This Row],[New Sales]]&gt;=2000,"A",Product[[#This Row],[New Sales]]&gt;=1000,"B",Product[[#This Row],[New Sales]]&gt;=500,"C",Product[[#This Row],[New Sales]]&gt;=100,"D",Product[[#This Row],[New Sales]]&lt;100,"E")</f>
        <v>C</v>
      </c>
      <c r="S1001" s="12"/>
    </row>
    <row r="1002" spans="1:19">
      <c r="A1002" s="12">
        <v>1000</v>
      </c>
      <c r="B1002" s="12" t="s">
        <v>84</v>
      </c>
      <c r="C1002" s="12" t="s">
        <v>68</v>
      </c>
      <c r="D1002" s="12" t="s">
        <v>69</v>
      </c>
      <c r="E1002" s="12" t="s">
        <v>70</v>
      </c>
      <c r="F1002" s="12" t="s">
        <v>71</v>
      </c>
      <c r="G1002" s="12" t="s">
        <v>72</v>
      </c>
      <c r="H1002" s="12" t="str">
        <f>VLOOKUP(Product[[#This Row],[Category]],Code!$C$2:$D$5,2,0)</f>
        <v>F-101</v>
      </c>
      <c r="I1002" s="12" t="s">
        <v>91</v>
      </c>
      <c r="J1002" s="12" t="s">
        <v>493</v>
      </c>
      <c r="K1002" s="12">
        <v>33.11</v>
      </c>
      <c r="L1002" s="12">
        <f>$K$1*Product[[#This Row],[Quantity]]</f>
        <v>1050</v>
      </c>
      <c r="M1002" s="12">
        <f>Product[[#This Row],[Sales]]/Product[[#This Row],[Quantity]]</f>
        <v>4.7299999999999995</v>
      </c>
      <c r="N1002" s="12">
        <v>7</v>
      </c>
      <c r="O1002" s="12">
        <v>0</v>
      </c>
      <c r="P1002" s="13">
        <v>12.912900000000004</v>
      </c>
      <c r="Q1002" s="13">
        <f>Product[[#This Row],[Profit]]-Product[[#This Row],[Discount]]</f>
        <v>12.912900000000004</v>
      </c>
      <c r="R1002" s="12" t="str" cm="1">
        <f t="array" ref="R1002">_xlfn.IFS(Product[[#This Row],[New Sales]]&gt;=2000,"A",Product[[#This Row],[New Sales]]&gt;=1000,"B",Product[[#This Row],[New Sales]]&gt;=500,"C",Product[[#This Row],[New Sales]]&gt;=100,"D",Product[[#This Row],[New Sales]]&lt;100,"E")</f>
        <v>B</v>
      </c>
      <c r="S1002" s="12"/>
    </row>
    <row r="1003" spans="1:19">
      <c r="A1003" s="12">
        <v>1001</v>
      </c>
      <c r="B1003" s="12" t="s">
        <v>84</v>
      </c>
      <c r="C1003" s="12" t="s">
        <v>111</v>
      </c>
      <c r="D1003" s="12" t="s">
        <v>824</v>
      </c>
      <c r="E1003" s="12" t="s">
        <v>109</v>
      </c>
      <c r="F1003" s="12" t="s">
        <v>80</v>
      </c>
      <c r="G1003" s="12" t="s">
        <v>81</v>
      </c>
      <c r="H1003" s="12" t="str">
        <f>VLOOKUP(Product[[#This Row],[Category]],Code!$C$2:$D$5,2,0)</f>
        <v>O-102</v>
      </c>
      <c r="I1003" s="12" t="s">
        <v>93</v>
      </c>
      <c r="J1003" s="12" t="s">
        <v>962</v>
      </c>
      <c r="K1003" s="12">
        <v>44.02</v>
      </c>
      <c r="L1003" s="12">
        <f>$K$1*Product[[#This Row],[Quantity]]</f>
        <v>300</v>
      </c>
      <c r="M1003" s="12">
        <f>Product[[#This Row],[Sales]]/Product[[#This Row],[Quantity]]</f>
        <v>22.01</v>
      </c>
      <c r="N1003" s="12">
        <v>2</v>
      </c>
      <c r="O1003" s="12">
        <v>0</v>
      </c>
      <c r="P1003" s="13">
        <v>11.4452</v>
      </c>
      <c r="Q1003" s="13">
        <f>Product[[#This Row],[Profit]]-Product[[#This Row],[Discount]]</f>
        <v>11.4452</v>
      </c>
      <c r="R1003" s="12" t="str" cm="1">
        <f t="array" ref="R1003">_xlfn.IFS(Product[[#This Row],[New Sales]]&gt;=2000,"A",Product[[#This Row],[New Sales]]&gt;=1000,"B",Product[[#This Row],[New Sales]]&gt;=500,"C",Product[[#This Row],[New Sales]]&gt;=100,"D",Product[[#This Row],[New Sales]]&lt;100,"E")</f>
        <v>D</v>
      </c>
      <c r="S1003" s="12"/>
    </row>
    <row r="1004" spans="1:19">
      <c r="A1004" s="12">
        <v>1002</v>
      </c>
      <c r="B1004" s="12" t="s">
        <v>547</v>
      </c>
      <c r="C1004" s="12" t="s">
        <v>68</v>
      </c>
      <c r="D1004" s="12" t="s">
        <v>180</v>
      </c>
      <c r="E1004" s="12" t="s">
        <v>181</v>
      </c>
      <c r="F1004" s="12" t="s">
        <v>133</v>
      </c>
      <c r="G1004" s="12" t="s">
        <v>95</v>
      </c>
      <c r="H1004" s="12" t="str">
        <f>VLOOKUP(Product[[#This Row],[Category]],Code!$C$2:$D$5,2,0)</f>
        <v>T-103</v>
      </c>
      <c r="I1004" s="12" t="s">
        <v>137</v>
      </c>
      <c r="J1004" s="12" t="s">
        <v>1074</v>
      </c>
      <c r="K1004" s="12">
        <v>2309.65</v>
      </c>
      <c r="L1004" s="12">
        <f>$K$1*Product[[#This Row],[Quantity]]</f>
        <v>1050</v>
      </c>
      <c r="M1004" s="12">
        <f>Product[[#This Row],[Sales]]/Product[[#This Row],[Quantity]]</f>
        <v>329.95</v>
      </c>
      <c r="N1004" s="12">
        <v>7</v>
      </c>
      <c r="O1004" s="12">
        <v>0</v>
      </c>
      <c r="P1004" s="13">
        <v>762.18449999999984</v>
      </c>
      <c r="Q1004" s="13">
        <f>Product[[#This Row],[Profit]]-Product[[#This Row],[Discount]]</f>
        <v>762.18449999999984</v>
      </c>
      <c r="R1004" s="12" t="str" cm="1">
        <f t="array" ref="R1004">_xlfn.IFS(Product[[#This Row],[New Sales]]&gt;=2000,"A",Product[[#This Row],[New Sales]]&gt;=1000,"B",Product[[#This Row],[New Sales]]&gt;=500,"C",Product[[#This Row],[New Sales]]&gt;=100,"D",Product[[#This Row],[New Sales]]&lt;100,"E")</f>
        <v>B</v>
      </c>
      <c r="S1004" s="12"/>
    </row>
    <row r="1005" spans="1:19">
      <c r="A1005" s="12">
        <v>1003</v>
      </c>
      <c r="B1005" s="12" t="s">
        <v>547</v>
      </c>
      <c r="C1005" s="12" t="s">
        <v>68</v>
      </c>
      <c r="D1005" s="12" t="s">
        <v>180</v>
      </c>
      <c r="E1005" s="12" t="s">
        <v>181</v>
      </c>
      <c r="F1005" s="12" t="s">
        <v>133</v>
      </c>
      <c r="G1005" s="12" t="s">
        <v>72</v>
      </c>
      <c r="H1005" s="12" t="str">
        <f>VLOOKUP(Product[[#This Row],[Category]],Code!$C$2:$D$5,2,0)</f>
        <v>F-101</v>
      </c>
      <c r="I1005" s="12" t="s">
        <v>87</v>
      </c>
      <c r="J1005" s="12" t="s">
        <v>461</v>
      </c>
      <c r="K1005" s="12">
        <v>1090.7819999999999</v>
      </c>
      <c r="L1005" s="12">
        <f>$K$1*Product[[#This Row],[Quantity]]</f>
        <v>1050</v>
      </c>
      <c r="M1005" s="12">
        <f>Product[[#This Row],[Sales]]/Product[[#This Row],[Quantity]]</f>
        <v>155.82599999999999</v>
      </c>
      <c r="N1005" s="12">
        <v>7</v>
      </c>
      <c r="O1005" s="12">
        <v>0.4</v>
      </c>
      <c r="P1005" s="13">
        <v>-290.87520000000001</v>
      </c>
      <c r="Q1005" s="13">
        <f>Product[[#This Row],[Profit]]-Product[[#This Row],[Discount]]</f>
        <v>-291.27519999999998</v>
      </c>
      <c r="R1005" s="12" t="str" cm="1">
        <f t="array" ref="R1005">_xlfn.IFS(Product[[#This Row],[New Sales]]&gt;=2000,"A",Product[[#This Row],[New Sales]]&gt;=1000,"B",Product[[#This Row],[New Sales]]&gt;=500,"C",Product[[#This Row],[New Sales]]&gt;=100,"D",Product[[#This Row],[New Sales]]&lt;100,"E")</f>
        <v>B</v>
      </c>
      <c r="S1005" s="12"/>
    </row>
    <row r="1006" spans="1:19">
      <c r="A1006" s="12">
        <v>1004</v>
      </c>
      <c r="B1006" s="12" t="s">
        <v>547</v>
      </c>
      <c r="C1006" s="12" t="s">
        <v>68</v>
      </c>
      <c r="D1006" s="12" t="s">
        <v>180</v>
      </c>
      <c r="E1006" s="12" t="s">
        <v>181</v>
      </c>
      <c r="F1006" s="12" t="s">
        <v>133</v>
      </c>
      <c r="G1006" s="12" t="s">
        <v>81</v>
      </c>
      <c r="H1006" s="12" t="str">
        <f>VLOOKUP(Product[[#This Row],[Category]],Code!$C$2:$D$5,2,0)</f>
        <v>O-102</v>
      </c>
      <c r="I1006" s="12" t="s">
        <v>106</v>
      </c>
      <c r="J1006" s="12" t="s">
        <v>1055</v>
      </c>
      <c r="K1006" s="12">
        <v>19.440000000000001</v>
      </c>
      <c r="L1006" s="12">
        <f>$K$1*Product[[#This Row],[Quantity]]</f>
        <v>450</v>
      </c>
      <c r="M1006" s="12">
        <f>Product[[#This Row],[Sales]]/Product[[#This Row],[Quantity]]</f>
        <v>6.48</v>
      </c>
      <c r="N1006" s="12">
        <v>3</v>
      </c>
      <c r="O1006" s="12">
        <v>0</v>
      </c>
      <c r="P1006" s="13">
        <v>9.3312000000000008</v>
      </c>
      <c r="Q1006" s="13">
        <f>Product[[#This Row],[Profit]]-Product[[#This Row],[Discount]]</f>
        <v>9.3312000000000008</v>
      </c>
      <c r="R1006" s="12" t="str" cm="1">
        <f t="array" ref="R1006">_xlfn.IFS(Product[[#This Row],[New Sales]]&gt;=2000,"A",Product[[#This Row],[New Sales]]&gt;=1000,"B",Product[[#This Row],[New Sales]]&gt;=500,"C",Product[[#This Row],[New Sales]]&gt;=100,"D",Product[[#This Row],[New Sales]]&lt;100,"E")</f>
        <v>D</v>
      </c>
      <c r="S1006" s="12"/>
    </row>
    <row r="1007" spans="1:19">
      <c r="A1007" s="12">
        <v>1005</v>
      </c>
      <c r="B1007" s="12" t="s">
        <v>84</v>
      </c>
      <c r="C1007" s="12" t="s">
        <v>68</v>
      </c>
      <c r="D1007" s="12" t="s">
        <v>1075</v>
      </c>
      <c r="E1007" s="12" t="s">
        <v>79</v>
      </c>
      <c r="F1007" s="12" t="s">
        <v>80</v>
      </c>
      <c r="G1007" s="12" t="s">
        <v>81</v>
      </c>
      <c r="H1007" s="12" t="str">
        <f>VLOOKUP(Product[[#This Row],[Category]],Code!$C$2:$D$5,2,0)</f>
        <v>O-102</v>
      </c>
      <c r="I1007" s="12" t="s">
        <v>89</v>
      </c>
      <c r="J1007" s="12" t="s">
        <v>1076</v>
      </c>
      <c r="K1007" s="12">
        <v>484.65000000000003</v>
      </c>
      <c r="L1007" s="12">
        <f>$K$1*Product[[#This Row],[Quantity]]</f>
        <v>450</v>
      </c>
      <c r="M1007" s="12">
        <f>Product[[#This Row],[Sales]]/Product[[#This Row],[Quantity]]</f>
        <v>161.55000000000001</v>
      </c>
      <c r="N1007" s="12">
        <v>3</v>
      </c>
      <c r="O1007" s="12">
        <v>0</v>
      </c>
      <c r="P1007" s="13">
        <v>92.083500000000015</v>
      </c>
      <c r="Q1007" s="13">
        <f>Product[[#This Row],[Profit]]-Product[[#This Row],[Discount]]</f>
        <v>92.083500000000015</v>
      </c>
      <c r="R1007" s="12" t="str" cm="1">
        <f t="array" ref="R1007">_xlfn.IFS(Product[[#This Row],[New Sales]]&gt;=2000,"A",Product[[#This Row],[New Sales]]&gt;=1000,"B",Product[[#This Row],[New Sales]]&gt;=500,"C",Product[[#This Row],[New Sales]]&gt;=100,"D",Product[[#This Row],[New Sales]]&lt;100,"E")</f>
        <v>D</v>
      </c>
      <c r="S1007" s="12"/>
    </row>
    <row r="1008" spans="1:19">
      <c r="A1008" s="12">
        <v>1006</v>
      </c>
      <c r="B1008" s="12" t="s">
        <v>84</v>
      </c>
      <c r="C1008" s="12" t="s">
        <v>68</v>
      </c>
      <c r="D1008" s="12" t="s">
        <v>628</v>
      </c>
      <c r="E1008" s="12" t="s">
        <v>105</v>
      </c>
      <c r="F1008" s="12" t="s">
        <v>71</v>
      </c>
      <c r="G1008" s="12" t="s">
        <v>81</v>
      </c>
      <c r="H1008" s="12" t="str">
        <f>VLOOKUP(Product[[#This Row],[Category]],Code!$C$2:$D$5,2,0)</f>
        <v>O-102</v>
      </c>
      <c r="I1008" s="12" t="s">
        <v>106</v>
      </c>
      <c r="J1008" s="12" t="s">
        <v>995</v>
      </c>
      <c r="K1008" s="12">
        <v>115.29600000000001</v>
      </c>
      <c r="L1008" s="12">
        <f>$K$1*Product[[#This Row],[Quantity]]</f>
        <v>450</v>
      </c>
      <c r="M1008" s="12">
        <f>Product[[#This Row],[Sales]]/Product[[#This Row],[Quantity]]</f>
        <v>38.432000000000002</v>
      </c>
      <c r="N1008" s="12">
        <v>3</v>
      </c>
      <c r="O1008" s="12">
        <v>0.2</v>
      </c>
      <c r="P1008" s="13">
        <v>40.353599999999986</v>
      </c>
      <c r="Q1008" s="13">
        <f>Product[[#This Row],[Profit]]-Product[[#This Row],[Discount]]</f>
        <v>40.153599999999983</v>
      </c>
      <c r="R1008" s="12" t="str" cm="1">
        <f t="array" ref="R1008">_xlfn.IFS(Product[[#This Row],[New Sales]]&gt;=2000,"A",Product[[#This Row],[New Sales]]&gt;=1000,"B",Product[[#This Row],[New Sales]]&gt;=500,"C",Product[[#This Row],[New Sales]]&gt;=100,"D",Product[[#This Row],[New Sales]]&lt;100,"E")</f>
        <v>D</v>
      </c>
      <c r="S1008" s="12"/>
    </row>
    <row r="1009" spans="1:19">
      <c r="A1009" s="12">
        <v>1007</v>
      </c>
      <c r="B1009" s="12" t="s">
        <v>149</v>
      </c>
      <c r="C1009" s="12" t="s">
        <v>68</v>
      </c>
      <c r="D1009" s="12" t="s">
        <v>312</v>
      </c>
      <c r="E1009" s="12" t="s">
        <v>199</v>
      </c>
      <c r="F1009" s="12" t="s">
        <v>80</v>
      </c>
      <c r="G1009" s="12" t="s">
        <v>81</v>
      </c>
      <c r="H1009" s="12" t="str">
        <f>VLOOKUP(Product[[#This Row],[Category]],Code!$C$2:$D$5,2,0)</f>
        <v>O-102</v>
      </c>
      <c r="I1009" s="12" t="s">
        <v>142</v>
      </c>
      <c r="J1009" s="12" t="s">
        <v>269</v>
      </c>
      <c r="K1009" s="12">
        <v>7.080000000000001</v>
      </c>
      <c r="L1009" s="12">
        <f>$K$1*Product[[#This Row],[Quantity]]</f>
        <v>450</v>
      </c>
      <c r="M1009" s="12">
        <f>Product[[#This Row],[Sales]]/Product[[#This Row],[Quantity]]</f>
        <v>2.3600000000000003</v>
      </c>
      <c r="N1009" s="12">
        <v>3</v>
      </c>
      <c r="O1009" s="12">
        <v>0.2</v>
      </c>
      <c r="P1009" s="13">
        <v>2.4779999999999989</v>
      </c>
      <c r="Q1009" s="13">
        <f>Product[[#This Row],[Profit]]-Product[[#This Row],[Discount]]</f>
        <v>2.2779999999999987</v>
      </c>
      <c r="R1009" s="12" t="str" cm="1">
        <f t="array" ref="R1009">_xlfn.IFS(Product[[#This Row],[New Sales]]&gt;=2000,"A",Product[[#This Row],[New Sales]]&gt;=1000,"B",Product[[#This Row],[New Sales]]&gt;=500,"C",Product[[#This Row],[New Sales]]&gt;=100,"D",Product[[#This Row],[New Sales]]&lt;100,"E")</f>
        <v>D</v>
      </c>
      <c r="S1009" s="12"/>
    </row>
    <row r="1010" spans="1:19">
      <c r="A1010" s="12">
        <v>1008</v>
      </c>
      <c r="B1010" s="12" t="s">
        <v>149</v>
      </c>
      <c r="C1010" s="12" t="s">
        <v>68</v>
      </c>
      <c r="D1010" s="12" t="s">
        <v>312</v>
      </c>
      <c r="E1010" s="12" t="s">
        <v>199</v>
      </c>
      <c r="F1010" s="12" t="s">
        <v>80</v>
      </c>
      <c r="G1010" s="12" t="s">
        <v>81</v>
      </c>
      <c r="H1010" s="12" t="str">
        <f>VLOOKUP(Product[[#This Row],[Category]],Code!$C$2:$D$5,2,0)</f>
        <v>O-102</v>
      </c>
      <c r="I1010" s="12" t="s">
        <v>98</v>
      </c>
      <c r="J1010" s="12" t="s">
        <v>1077</v>
      </c>
      <c r="K1010" s="12">
        <v>4.4009999999999998</v>
      </c>
      <c r="L1010" s="12">
        <f>$K$1*Product[[#This Row],[Quantity]]</f>
        <v>450</v>
      </c>
      <c r="M1010" s="12">
        <f>Product[[#This Row],[Sales]]/Product[[#This Row],[Quantity]]</f>
        <v>1.4669999999999999</v>
      </c>
      <c r="N1010" s="12">
        <v>3</v>
      </c>
      <c r="O1010" s="12">
        <v>0.7</v>
      </c>
      <c r="P1010" s="13">
        <v>-3.5207999999999995</v>
      </c>
      <c r="Q1010" s="13">
        <f>Product[[#This Row],[Profit]]-Product[[#This Row],[Discount]]</f>
        <v>-4.2207999999999997</v>
      </c>
      <c r="R1010" s="12" t="str" cm="1">
        <f t="array" ref="R1010">_xlfn.IFS(Product[[#This Row],[New Sales]]&gt;=2000,"A",Product[[#This Row],[New Sales]]&gt;=1000,"B",Product[[#This Row],[New Sales]]&gt;=500,"C",Product[[#This Row],[New Sales]]&gt;=100,"D",Product[[#This Row],[New Sales]]&lt;100,"E")</f>
        <v>D</v>
      </c>
      <c r="S1010" s="12"/>
    </row>
    <row r="1011" spans="1:19">
      <c r="A1011" s="12">
        <v>1009</v>
      </c>
      <c r="B1011" s="12" t="s">
        <v>84</v>
      </c>
      <c r="C1011" s="12" t="s">
        <v>68</v>
      </c>
      <c r="D1011" s="12" t="s">
        <v>848</v>
      </c>
      <c r="E1011" s="12" t="s">
        <v>263</v>
      </c>
      <c r="F1011" s="12" t="s">
        <v>114</v>
      </c>
      <c r="G1011" s="12" t="s">
        <v>81</v>
      </c>
      <c r="H1011" s="12" t="str">
        <f>VLOOKUP(Product[[#This Row],[Category]],Code!$C$2:$D$5,2,0)</f>
        <v>O-102</v>
      </c>
      <c r="I1011" s="12" t="s">
        <v>106</v>
      </c>
      <c r="J1011" s="12" t="s">
        <v>670</v>
      </c>
      <c r="K1011" s="12">
        <v>44.75</v>
      </c>
      <c r="L1011" s="12">
        <f>$K$1*Product[[#This Row],[Quantity]]</f>
        <v>750</v>
      </c>
      <c r="M1011" s="12">
        <f>Product[[#This Row],[Sales]]/Product[[#This Row],[Quantity]]</f>
        <v>8.9499999999999993</v>
      </c>
      <c r="N1011" s="12">
        <v>5</v>
      </c>
      <c r="O1011" s="12">
        <v>0</v>
      </c>
      <c r="P1011" s="13">
        <v>20.584999999999994</v>
      </c>
      <c r="Q1011" s="13">
        <f>Product[[#This Row],[Profit]]-Product[[#This Row],[Discount]]</f>
        <v>20.584999999999994</v>
      </c>
      <c r="R1011" s="12" t="str" cm="1">
        <f t="array" ref="R1011">_xlfn.IFS(Product[[#This Row],[New Sales]]&gt;=2000,"A",Product[[#This Row],[New Sales]]&gt;=1000,"B",Product[[#This Row],[New Sales]]&gt;=500,"C",Product[[#This Row],[New Sales]]&gt;=100,"D",Product[[#This Row],[New Sales]]&lt;100,"E")</f>
        <v>C</v>
      </c>
      <c r="S1011" s="12"/>
    </row>
    <row r="1012" spans="1:19">
      <c r="A1012" s="12">
        <v>1010</v>
      </c>
      <c r="B1012" s="12" t="s">
        <v>149</v>
      </c>
      <c r="C1012" s="12" t="s">
        <v>68</v>
      </c>
      <c r="D1012" s="12" t="s">
        <v>196</v>
      </c>
      <c r="E1012" s="12" t="s">
        <v>158</v>
      </c>
      <c r="F1012" s="12" t="s">
        <v>114</v>
      </c>
      <c r="G1012" s="12" t="s">
        <v>95</v>
      </c>
      <c r="H1012" s="12" t="str">
        <f>VLOOKUP(Product[[#This Row],[Category]],Code!$C$2:$D$5,2,0)</f>
        <v>T-103</v>
      </c>
      <c r="I1012" s="12" t="s">
        <v>96</v>
      </c>
      <c r="J1012" s="12" t="s">
        <v>338</v>
      </c>
      <c r="K1012" s="12">
        <v>95.984000000000009</v>
      </c>
      <c r="L1012" s="12">
        <f>$K$1*Product[[#This Row],[Quantity]]</f>
        <v>300</v>
      </c>
      <c r="M1012" s="12">
        <f>Product[[#This Row],[Sales]]/Product[[#This Row],[Quantity]]</f>
        <v>47.992000000000004</v>
      </c>
      <c r="N1012" s="12">
        <v>2</v>
      </c>
      <c r="O1012" s="12">
        <v>0.2</v>
      </c>
      <c r="P1012" s="13">
        <v>5.9990000000000023</v>
      </c>
      <c r="Q1012" s="13">
        <f>Product[[#This Row],[Profit]]-Product[[#This Row],[Discount]]</f>
        <v>5.7990000000000022</v>
      </c>
      <c r="R1012" s="12" t="str" cm="1">
        <f t="array" ref="R1012">_xlfn.IFS(Product[[#This Row],[New Sales]]&gt;=2000,"A",Product[[#This Row],[New Sales]]&gt;=1000,"B",Product[[#This Row],[New Sales]]&gt;=500,"C",Product[[#This Row],[New Sales]]&gt;=100,"D",Product[[#This Row],[New Sales]]&lt;100,"E")</f>
        <v>D</v>
      </c>
      <c r="S1012" s="12"/>
    </row>
    <row r="1013" spans="1:19">
      <c r="A1013" s="12">
        <v>1011</v>
      </c>
      <c r="B1013" s="12" t="s">
        <v>149</v>
      </c>
      <c r="C1013" s="12" t="s">
        <v>68</v>
      </c>
      <c r="D1013" s="12" t="s">
        <v>427</v>
      </c>
      <c r="E1013" s="12" t="s">
        <v>79</v>
      </c>
      <c r="F1013" s="12" t="s">
        <v>80</v>
      </c>
      <c r="G1013" s="12" t="s">
        <v>72</v>
      </c>
      <c r="H1013" s="12" t="str">
        <f>VLOOKUP(Product[[#This Row],[Category]],Code!$C$2:$D$5,2,0)</f>
        <v>F-101</v>
      </c>
      <c r="I1013" s="12" t="s">
        <v>91</v>
      </c>
      <c r="J1013" s="12" t="s">
        <v>1078</v>
      </c>
      <c r="K1013" s="12">
        <v>151.72</v>
      </c>
      <c r="L1013" s="12">
        <f>$K$1*Product[[#This Row],[Quantity]]</f>
        <v>600</v>
      </c>
      <c r="M1013" s="12">
        <f>Product[[#This Row],[Sales]]/Product[[#This Row],[Quantity]]</f>
        <v>37.93</v>
      </c>
      <c r="N1013" s="12">
        <v>4</v>
      </c>
      <c r="O1013" s="12">
        <v>0</v>
      </c>
      <c r="P1013" s="13">
        <v>27.309599999999989</v>
      </c>
      <c r="Q1013" s="13">
        <f>Product[[#This Row],[Profit]]-Product[[#This Row],[Discount]]</f>
        <v>27.309599999999989</v>
      </c>
      <c r="R1013" s="12" t="str" cm="1">
        <f t="array" ref="R1013">_xlfn.IFS(Product[[#This Row],[New Sales]]&gt;=2000,"A",Product[[#This Row],[New Sales]]&gt;=1000,"B",Product[[#This Row],[New Sales]]&gt;=500,"C",Product[[#This Row],[New Sales]]&gt;=100,"D",Product[[#This Row],[New Sales]]&lt;100,"E")</f>
        <v>C</v>
      </c>
      <c r="S1013" s="12"/>
    </row>
    <row r="1014" spans="1:19">
      <c r="A1014" s="12">
        <v>1012</v>
      </c>
      <c r="B1014" s="12" t="s">
        <v>67</v>
      </c>
      <c r="C1014" s="12" t="s">
        <v>68</v>
      </c>
      <c r="D1014" s="12" t="s">
        <v>1079</v>
      </c>
      <c r="E1014" s="12" t="s">
        <v>109</v>
      </c>
      <c r="F1014" s="12" t="s">
        <v>80</v>
      </c>
      <c r="G1014" s="12" t="s">
        <v>72</v>
      </c>
      <c r="H1014" s="12" t="str">
        <f>VLOOKUP(Product[[#This Row],[Category]],Code!$C$2:$D$5,2,0)</f>
        <v>F-101</v>
      </c>
      <c r="I1014" s="12" t="s">
        <v>91</v>
      </c>
      <c r="J1014" s="12" t="s">
        <v>141</v>
      </c>
      <c r="K1014" s="12">
        <v>155.25</v>
      </c>
      <c r="L1014" s="12">
        <f>$K$1*Product[[#This Row],[Quantity]]</f>
        <v>450</v>
      </c>
      <c r="M1014" s="12">
        <f>Product[[#This Row],[Sales]]/Product[[#This Row],[Quantity]]</f>
        <v>51.75</v>
      </c>
      <c r="N1014" s="12">
        <v>3</v>
      </c>
      <c r="O1014" s="12">
        <v>0</v>
      </c>
      <c r="P1014" s="13">
        <v>46.574999999999996</v>
      </c>
      <c r="Q1014" s="13">
        <f>Product[[#This Row],[Profit]]-Product[[#This Row],[Discount]]</f>
        <v>46.574999999999996</v>
      </c>
      <c r="R1014" s="12" t="str" cm="1">
        <f t="array" ref="R1014">_xlfn.IFS(Product[[#This Row],[New Sales]]&gt;=2000,"A",Product[[#This Row],[New Sales]]&gt;=1000,"B",Product[[#This Row],[New Sales]]&gt;=500,"C",Product[[#This Row],[New Sales]]&gt;=100,"D",Product[[#This Row],[New Sales]]&lt;100,"E")</f>
        <v>D</v>
      </c>
      <c r="S1014" s="12"/>
    </row>
    <row r="1015" spans="1:19">
      <c r="A1015" s="12">
        <v>1013</v>
      </c>
      <c r="B1015" s="12" t="s">
        <v>67</v>
      </c>
      <c r="C1015" s="12" t="s">
        <v>68</v>
      </c>
      <c r="D1015" s="12" t="s">
        <v>1079</v>
      </c>
      <c r="E1015" s="12" t="s">
        <v>109</v>
      </c>
      <c r="F1015" s="12" t="s">
        <v>80</v>
      </c>
      <c r="G1015" s="12" t="s">
        <v>81</v>
      </c>
      <c r="H1015" s="12" t="str">
        <f>VLOOKUP(Product[[#This Row],[Category]],Code!$C$2:$D$5,2,0)</f>
        <v>O-102</v>
      </c>
      <c r="I1015" s="12" t="s">
        <v>89</v>
      </c>
      <c r="J1015" s="12" t="s">
        <v>1080</v>
      </c>
      <c r="K1015" s="12">
        <v>14.03</v>
      </c>
      <c r="L1015" s="12">
        <f>$K$1*Product[[#This Row],[Quantity]]</f>
        <v>150</v>
      </c>
      <c r="M1015" s="12">
        <f>Product[[#This Row],[Sales]]/Product[[#This Row],[Quantity]]</f>
        <v>14.03</v>
      </c>
      <c r="N1015" s="12">
        <v>1</v>
      </c>
      <c r="O1015" s="12">
        <v>0</v>
      </c>
      <c r="P1015" s="13">
        <v>4.068699999999998</v>
      </c>
      <c r="Q1015" s="13">
        <f>Product[[#This Row],[Profit]]-Product[[#This Row],[Discount]]</f>
        <v>4.068699999999998</v>
      </c>
      <c r="R1015" s="12" t="str" cm="1">
        <f t="array" ref="R1015">_xlfn.IFS(Product[[#This Row],[New Sales]]&gt;=2000,"A",Product[[#This Row],[New Sales]]&gt;=1000,"B",Product[[#This Row],[New Sales]]&gt;=500,"C",Product[[#This Row],[New Sales]]&gt;=100,"D",Product[[#This Row],[New Sales]]&lt;100,"E")</f>
        <v>D</v>
      </c>
      <c r="S1015" s="12"/>
    </row>
    <row r="1016" spans="1:19">
      <c r="A1016" s="12">
        <v>1014</v>
      </c>
      <c r="B1016" s="12" t="s">
        <v>67</v>
      </c>
      <c r="C1016" s="12" t="s">
        <v>68</v>
      </c>
      <c r="D1016" s="12" t="s">
        <v>108</v>
      </c>
      <c r="E1016" s="12" t="s">
        <v>109</v>
      </c>
      <c r="F1016" s="12" t="s">
        <v>80</v>
      </c>
      <c r="G1016" s="12" t="s">
        <v>72</v>
      </c>
      <c r="H1016" s="12" t="str">
        <f>VLOOKUP(Product[[#This Row],[Category]],Code!$C$2:$D$5,2,0)</f>
        <v>F-101</v>
      </c>
      <c r="I1016" s="12" t="s">
        <v>87</v>
      </c>
      <c r="J1016" s="12" t="s">
        <v>404</v>
      </c>
      <c r="K1016" s="12">
        <v>1618.37</v>
      </c>
      <c r="L1016" s="12">
        <f>$K$1*Product[[#This Row],[Quantity]]</f>
        <v>1950</v>
      </c>
      <c r="M1016" s="12">
        <f>Product[[#This Row],[Sales]]/Product[[#This Row],[Quantity]]</f>
        <v>124.49</v>
      </c>
      <c r="N1016" s="12">
        <v>13</v>
      </c>
      <c r="O1016" s="12">
        <v>0</v>
      </c>
      <c r="P1016" s="13">
        <v>356.04139999999995</v>
      </c>
      <c r="Q1016" s="13">
        <f>Product[[#This Row],[Profit]]-Product[[#This Row],[Discount]]</f>
        <v>356.04139999999995</v>
      </c>
      <c r="R1016" s="12" t="str" cm="1">
        <f t="array" ref="R1016">_xlfn.IFS(Product[[#This Row],[New Sales]]&gt;=2000,"A",Product[[#This Row],[New Sales]]&gt;=1000,"B",Product[[#This Row],[New Sales]]&gt;=500,"C",Product[[#This Row],[New Sales]]&gt;=100,"D",Product[[#This Row],[New Sales]]&lt;100,"E")</f>
        <v>B</v>
      </c>
      <c r="S1016" s="12"/>
    </row>
    <row r="1017" spans="1:19">
      <c r="A1017" s="12">
        <v>1015</v>
      </c>
      <c r="B1017" s="12" t="s">
        <v>67</v>
      </c>
      <c r="C1017" s="12" t="s">
        <v>68</v>
      </c>
      <c r="D1017" s="12" t="s">
        <v>108</v>
      </c>
      <c r="E1017" s="12" t="s">
        <v>109</v>
      </c>
      <c r="F1017" s="12" t="s">
        <v>80</v>
      </c>
      <c r="G1017" s="12" t="s">
        <v>95</v>
      </c>
      <c r="H1017" s="12" t="str">
        <f>VLOOKUP(Product[[#This Row],[Category]],Code!$C$2:$D$5,2,0)</f>
        <v>T-103</v>
      </c>
      <c r="I1017" s="12" t="s">
        <v>137</v>
      </c>
      <c r="J1017" s="12" t="s">
        <v>1081</v>
      </c>
      <c r="K1017" s="12">
        <v>99.6</v>
      </c>
      <c r="L1017" s="12">
        <f>$K$1*Product[[#This Row],[Quantity]]</f>
        <v>150</v>
      </c>
      <c r="M1017" s="12">
        <f>Product[[#This Row],[Sales]]/Product[[#This Row],[Quantity]]</f>
        <v>99.6</v>
      </c>
      <c r="N1017" s="12">
        <v>1</v>
      </c>
      <c r="O1017" s="12">
        <v>0</v>
      </c>
      <c r="P1017" s="13">
        <v>36.851999999999997</v>
      </c>
      <c r="Q1017" s="13">
        <f>Product[[#This Row],[Profit]]-Product[[#This Row],[Discount]]</f>
        <v>36.851999999999997</v>
      </c>
      <c r="R1017" s="12" t="str" cm="1">
        <f t="array" ref="R1017">_xlfn.IFS(Product[[#This Row],[New Sales]]&gt;=2000,"A",Product[[#This Row],[New Sales]]&gt;=1000,"B",Product[[#This Row],[New Sales]]&gt;=500,"C",Product[[#This Row],[New Sales]]&gt;=100,"D",Product[[#This Row],[New Sales]]&lt;100,"E")</f>
        <v>D</v>
      </c>
      <c r="S1017" s="12"/>
    </row>
    <row r="1018" spans="1:19">
      <c r="A1018" s="12">
        <v>1016</v>
      </c>
      <c r="B1018" s="12" t="s">
        <v>67</v>
      </c>
      <c r="C1018" s="12" t="s">
        <v>111</v>
      </c>
      <c r="D1018" s="12" t="s">
        <v>78</v>
      </c>
      <c r="E1018" s="12" t="s">
        <v>79</v>
      </c>
      <c r="F1018" s="12" t="s">
        <v>80</v>
      </c>
      <c r="G1018" s="12" t="s">
        <v>81</v>
      </c>
      <c r="H1018" s="12" t="str">
        <f>VLOOKUP(Product[[#This Row],[Category]],Code!$C$2:$D$5,2,0)</f>
        <v>O-102</v>
      </c>
      <c r="I1018" s="12" t="s">
        <v>106</v>
      </c>
      <c r="J1018" s="12" t="s">
        <v>463</v>
      </c>
      <c r="K1018" s="12">
        <v>32.400000000000006</v>
      </c>
      <c r="L1018" s="12">
        <f>$K$1*Product[[#This Row],[Quantity]]</f>
        <v>750</v>
      </c>
      <c r="M1018" s="12">
        <f>Product[[#This Row],[Sales]]/Product[[#This Row],[Quantity]]</f>
        <v>6.4800000000000013</v>
      </c>
      <c r="N1018" s="12">
        <v>5</v>
      </c>
      <c r="O1018" s="12">
        <v>0</v>
      </c>
      <c r="P1018" s="13">
        <v>15.552000000000001</v>
      </c>
      <c r="Q1018" s="13">
        <f>Product[[#This Row],[Profit]]-Product[[#This Row],[Discount]]</f>
        <v>15.552000000000001</v>
      </c>
      <c r="R1018" s="12" t="str" cm="1">
        <f t="array" ref="R1018">_xlfn.IFS(Product[[#This Row],[New Sales]]&gt;=2000,"A",Product[[#This Row],[New Sales]]&gt;=1000,"B",Product[[#This Row],[New Sales]]&gt;=500,"C",Product[[#This Row],[New Sales]]&gt;=100,"D",Product[[#This Row],[New Sales]]&lt;100,"E")</f>
        <v>C</v>
      </c>
      <c r="S1018" s="12"/>
    </row>
    <row r="1019" spans="1:19">
      <c r="A1019" s="12">
        <v>1017</v>
      </c>
      <c r="B1019" s="12" t="s">
        <v>84</v>
      </c>
      <c r="C1019" s="12" t="s">
        <v>77</v>
      </c>
      <c r="D1019" s="12" t="s">
        <v>180</v>
      </c>
      <c r="E1019" s="12" t="s">
        <v>181</v>
      </c>
      <c r="F1019" s="12" t="s">
        <v>133</v>
      </c>
      <c r="G1019" s="12" t="s">
        <v>72</v>
      </c>
      <c r="H1019" s="12" t="str">
        <f>VLOOKUP(Product[[#This Row],[Category]],Code!$C$2:$D$5,2,0)</f>
        <v>F-101</v>
      </c>
      <c r="I1019" s="12" t="s">
        <v>91</v>
      </c>
      <c r="J1019" s="12" t="s">
        <v>1082</v>
      </c>
      <c r="K1019" s="12">
        <v>13.96</v>
      </c>
      <c r="L1019" s="12">
        <f>$K$1*Product[[#This Row],[Quantity]]</f>
        <v>300</v>
      </c>
      <c r="M1019" s="12">
        <f>Product[[#This Row],[Sales]]/Product[[#This Row],[Quantity]]</f>
        <v>6.98</v>
      </c>
      <c r="N1019" s="12">
        <v>2</v>
      </c>
      <c r="O1019" s="12">
        <v>0</v>
      </c>
      <c r="P1019" s="13">
        <v>6.7008000000000001</v>
      </c>
      <c r="Q1019" s="13">
        <f>Product[[#This Row],[Profit]]-Product[[#This Row],[Discount]]</f>
        <v>6.7008000000000001</v>
      </c>
      <c r="R1019" s="12" t="str" cm="1">
        <f t="array" ref="R1019">_xlfn.IFS(Product[[#This Row],[New Sales]]&gt;=2000,"A",Product[[#This Row],[New Sales]]&gt;=1000,"B",Product[[#This Row],[New Sales]]&gt;=500,"C",Product[[#This Row],[New Sales]]&gt;=100,"D",Product[[#This Row],[New Sales]]&lt;100,"E")</f>
        <v>D</v>
      </c>
      <c r="S1019" s="12"/>
    </row>
    <row r="1020" spans="1:19">
      <c r="A1020" s="12">
        <v>1018</v>
      </c>
      <c r="B1020" s="12" t="s">
        <v>84</v>
      </c>
      <c r="C1020" s="12" t="s">
        <v>77</v>
      </c>
      <c r="D1020" s="12" t="s">
        <v>180</v>
      </c>
      <c r="E1020" s="12" t="s">
        <v>181</v>
      </c>
      <c r="F1020" s="12" t="s">
        <v>133</v>
      </c>
      <c r="G1020" s="12" t="s">
        <v>72</v>
      </c>
      <c r="H1020" s="12" t="str">
        <f>VLOOKUP(Product[[#This Row],[Category]],Code!$C$2:$D$5,2,0)</f>
        <v>F-101</v>
      </c>
      <c r="I1020" s="12" t="s">
        <v>91</v>
      </c>
      <c r="J1020" s="12" t="s">
        <v>989</v>
      </c>
      <c r="K1020" s="12">
        <v>155.82</v>
      </c>
      <c r="L1020" s="12">
        <f>$K$1*Product[[#This Row],[Quantity]]</f>
        <v>450</v>
      </c>
      <c r="M1020" s="12">
        <f>Product[[#This Row],[Sales]]/Product[[#This Row],[Quantity]]</f>
        <v>51.94</v>
      </c>
      <c r="N1020" s="12">
        <v>3</v>
      </c>
      <c r="O1020" s="12">
        <v>0</v>
      </c>
      <c r="P1020" s="13">
        <v>63.886200000000002</v>
      </c>
      <c r="Q1020" s="13">
        <f>Product[[#This Row],[Profit]]-Product[[#This Row],[Discount]]</f>
        <v>63.886200000000002</v>
      </c>
      <c r="R1020" s="12" t="str" cm="1">
        <f t="array" ref="R1020">_xlfn.IFS(Product[[#This Row],[New Sales]]&gt;=2000,"A",Product[[#This Row],[New Sales]]&gt;=1000,"B",Product[[#This Row],[New Sales]]&gt;=500,"C",Product[[#This Row],[New Sales]]&gt;=100,"D",Product[[#This Row],[New Sales]]&lt;100,"E")</f>
        <v>D</v>
      </c>
      <c r="S1020" s="12"/>
    </row>
    <row r="1021" spans="1:19">
      <c r="A1021" s="12">
        <v>1019</v>
      </c>
      <c r="B1021" s="12" t="s">
        <v>84</v>
      </c>
      <c r="C1021" s="12" t="s">
        <v>77</v>
      </c>
      <c r="D1021" s="12" t="s">
        <v>180</v>
      </c>
      <c r="E1021" s="12" t="s">
        <v>181</v>
      </c>
      <c r="F1021" s="12" t="s">
        <v>133</v>
      </c>
      <c r="G1021" s="12" t="s">
        <v>95</v>
      </c>
      <c r="H1021" s="12" t="str">
        <f>VLOOKUP(Product[[#This Row],[Category]],Code!$C$2:$D$5,2,0)</f>
        <v>T-103</v>
      </c>
      <c r="I1021" s="12" t="s">
        <v>96</v>
      </c>
      <c r="J1021" s="12" t="s">
        <v>1083</v>
      </c>
      <c r="K1021" s="12">
        <v>124.94999999999999</v>
      </c>
      <c r="L1021" s="12">
        <f>$K$1*Product[[#This Row],[Quantity]]</f>
        <v>750</v>
      </c>
      <c r="M1021" s="12">
        <f>Product[[#This Row],[Sales]]/Product[[#This Row],[Quantity]]</f>
        <v>24.99</v>
      </c>
      <c r="N1021" s="12">
        <v>5</v>
      </c>
      <c r="O1021" s="12">
        <v>0</v>
      </c>
      <c r="P1021" s="13">
        <v>2.4990000000000023</v>
      </c>
      <c r="Q1021" s="13">
        <f>Product[[#This Row],[Profit]]-Product[[#This Row],[Discount]]</f>
        <v>2.4990000000000023</v>
      </c>
      <c r="R1021" s="12" t="str" cm="1">
        <f t="array" ref="R1021">_xlfn.IFS(Product[[#This Row],[New Sales]]&gt;=2000,"A",Product[[#This Row],[New Sales]]&gt;=1000,"B",Product[[#This Row],[New Sales]]&gt;=500,"C",Product[[#This Row],[New Sales]]&gt;=100,"D",Product[[#This Row],[New Sales]]&lt;100,"E")</f>
        <v>C</v>
      </c>
      <c r="S1021" s="12"/>
    </row>
    <row r="1022" spans="1:19">
      <c r="A1022" s="12">
        <v>1020</v>
      </c>
      <c r="B1022" s="12" t="s">
        <v>84</v>
      </c>
      <c r="C1022" s="12" t="s">
        <v>77</v>
      </c>
      <c r="D1022" s="12" t="s">
        <v>180</v>
      </c>
      <c r="E1022" s="12" t="s">
        <v>181</v>
      </c>
      <c r="F1022" s="12" t="s">
        <v>133</v>
      </c>
      <c r="G1022" s="12" t="s">
        <v>81</v>
      </c>
      <c r="H1022" s="12" t="str">
        <f>VLOOKUP(Product[[#This Row],[Category]],Code!$C$2:$D$5,2,0)</f>
        <v>O-102</v>
      </c>
      <c r="I1022" s="12" t="s">
        <v>89</v>
      </c>
      <c r="J1022" s="12" t="s">
        <v>1084</v>
      </c>
      <c r="K1022" s="12">
        <v>601.65</v>
      </c>
      <c r="L1022" s="12">
        <f>$K$1*Product[[#This Row],[Quantity]]</f>
        <v>750</v>
      </c>
      <c r="M1022" s="12">
        <f>Product[[#This Row],[Sales]]/Product[[#This Row],[Quantity]]</f>
        <v>120.33</v>
      </c>
      <c r="N1022" s="12">
        <v>5</v>
      </c>
      <c r="O1022" s="12">
        <v>0</v>
      </c>
      <c r="P1022" s="13">
        <v>156.42899999999997</v>
      </c>
      <c r="Q1022" s="13">
        <f>Product[[#This Row],[Profit]]-Product[[#This Row],[Discount]]</f>
        <v>156.42899999999997</v>
      </c>
      <c r="R1022" s="12" t="str" cm="1">
        <f t="array" ref="R1022">_xlfn.IFS(Product[[#This Row],[New Sales]]&gt;=2000,"A",Product[[#This Row],[New Sales]]&gt;=1000,"B",Product[[#This Row],[New Sales]]&gt;=500,"C",Product[[#This Row],[New Sales]]&gt;=100,"D",Product[[#This Row],[New Sales]]&lt;100,"E")</f>
        <v>C</v>
      </c>
      <c r="S1022" s="12"/>
    </row>
    <row r="1023" spans="1:19">
      <c r="A1023" s="12">
        <v>1021</v>
      </c>
      <c r="B1023" s="12" t="s">
        <v>84</v>
      </c>
      <c r="C1023" s="12" t="s">
        <v>68</v>
      </c>
      <c r="D1023" s="12" t="s">
        <v>109</v>
      </c>
      <c r="E1023" s="12" t="s">
        <v>1085</v>
      </c>
      <c r="F1023" s="12" t="s">
        <v>133</v>
      </c>
      <c r="G1023" s="12" t="s">
        <v>81</v>
      </c>
      <c r="H1023" s="12" t="str">
        <f>VLOOKUP(Product[[#This Row],[Category]],Code!$C$2:$D$5,2,0)</f>
        <v>O-102</v>
      </c>
      <c r="I1023" s="12" t="s">
        <v>93</v>
      </c>
      <c r="J1023" s="12" t="s">
        <v>1086</v>
      </c>
      <c r="K1023" s="12">
        <v>22.740000000000002</v>
      </c>
      <c r="L1023" s="12">
        <f>$K$1*Product[[#This Row],[Quantity]]</f>
        <v>450</v>
      </c>
      <c r="M1023" s="12">
        <f>Product[[#This Row],[Sales]]/Product[[#This Row],[Quantity]]</f>
        <v>7.580000000000001</v>
      </c>
      <c r="N1023" s="12">
        <v>3</v>
      </c>
      <c r="O1023" s="12">
        <v>0</v>
      </c>
      <c r="P1023" s="13">
        <v>8.8686000000000007</v>
      </c>
      <c r="Q1023" s="13">
        <f>Product[[#This Row],[Profit]]-Product[[#This Row],[Discount]]</f>
        <v>8.8686000000000007</v>
      </c>
      <c r="R1023" s="12" t="str" cm="1">
        <f t="array" ref="R1023">_xlfn.IFS(Product[[#This Row],[New Sales]]&gt;=2000,"A",Product[[#This Row],[New Sales]]&gt;=1000,"B",Product[[#This Row],[New Sales]]&gt;=500,"C",Product[[#This Row],[New Sales]]&gt;=100,"D",Product[[#This Row],[New Sales]]&lt;100,"E")</f>
        <v>D</v>
      </c>
      <c r="S1023" s="12"/>
    </row>
    <row r="1024" spans="1:19">
      <c r="A1024" s="12">
        <v>1022</v>
      </c>
      <c r="B1024" s="12" t="s">
        <v>84</v>
      </c>
      <c r="C1024" s="12" t="s">
        <v>68</v>
      </c>
      <c r="D1024" s="12" t="s">
        <v>109</v>
      </c>
      <c r="E1024" s="12" t="s">
        <v>1085</v>
      </c>
      <c r="F1024" s="12" t="s">
        <v>133</v>
      </c>
      <c r="G1024" s="12" t="s">
        <v>72</v>
      </c>
      <c r="H1024" s="12" t="str">
        <f>VLOOKUP(Product[[#This Row],[Category]],Code!$C$2:$D$5,2,0)</f>
        <v>F-101</v>
      </c>
      <c r="I1024" s="12" t="s">
        <v>75</v>
      </c>
      <c r="J1024" s="12" t="s">
        <v>1087</v>
      </c>
      <c r="K1024" s="12">
        <v>1267.53</v>
      </c>
      <c r="L1024" s="12">
        <f>$K$1*Product[[#This Row],[Quantity]]</f>
        <v>450</v>
      </c>
      <c r="M1024" s="12">
        <f>Product[[#This Row],[Sales]]/Product[[#This Row],[Quantity]]</f>
        <v>422.51</v>
      </c>
      <c r="N1024" s="12">
        <v>3</v>
      </c>
      <c r="O1024" s="12">
        <v>0</v>
      </c>
      <c r="P1024" s="13">
        <v>316.88249999999999</v>
      </c>
      <c r="Q1024" s="13">
        <f>Product[[#This Row],[Profit]]-Product[[#This Row],[Discount]]</f>
        <v>316.88249999999999</v>
      </c>
      <c r="R1024" s="12" t="str" cm="1">
        <f t="array" ref="R1024">_xlfn.IFS(Product[[#This Row],[New Sales]]&gt;=2000,"A",Product[[#This Row],[New Sales]]&gt;=1000,"B",Product[[#This Row],[New Sales]]&gt;=500,"C",Product[[#This Row],[New Sales]]&gt;=100,"D",Product[[#This Row],[New Sales]]&lt;100,"E")</f>
        <v>D</v>
      </c>
      <c r="S1024" s="12"/>
    </row>
    <row r="1025" spans="1:19">
      <c r="A1025" s="12">
        <v>1023</v>
      </c>
      <c r="B1025" s="12" t="s">
        <v>84</v>
      </c>
      <c r="C1025" s="12" t="s">
        <v>68</v>
      </c>
      <c r="D1025" s="12" t="s">
        <v>109</v>
      </c>
      <c r="E1025" s="12" t="s">
        <v>1085</v>
      </c>
      <c r="F1025" s="12" t="s">
        <v>133</v>
      </c>
      <c r="G1025" s="12" t="s">
        <v>95</v>
      </c>
      <c r="H1025" s="12" t="str">
        <f>VLOOKUP(Product[[#This Row],[Category]],Code!$C$2:$D$5,2,0)</f>
        <v>T-103</v>
      </c>
      <c r="I1025" s="12" t="s">
        <v>332</v>
      </c>
      <c r="J1025" s="12" t="s">
        <v>1088</v>
      </c>
      <c r="K1025" s="12">
        <v>1379.92</v>
      </c>
      <c r="L1025" s="12">
        <f>$K$1*Product[[#This Row],[Quantity]]</f>
        <v>1200</v>
      </c>
      <c r="M1025" s="12">
        <f>Product[[#This Row],[Sales]]/Product[[#This Row],[Quantity]]</f>
        <v>172.49</v>
      </c>
      <c r="N1025" s="12">
        <v>8</v>
      </c>
      <c r="O1025" s="12">
        <v>0</v>
      </c>
      <c r="P1025" s="13">
        <v>648.56240000000003</v>
      </c>
      <c r="Q1025" s="13">
        <f>Product[[#This Row],[Profit]]-Product[[#This Row],[Discount]]</f>
        <v>648.56240000000003</v>
      </c>
      <c r="R1025" s="12" t="str" cm="1">
        <f t="array" ref="R1025">_xlfn.IFS(Product[[#This Row],[New Sales]]&gt;=2000,"A",Product[[#This Row],[New Sales]]&gt;=1000,"B",Product[[#This Row],[New Sales]]&gt;=500,"C",Product[[#This Row],[New Sales]]&gt;=100,"D",Product[[#This Row],[New Sales]]&lt;100,"E")</f>
        <v>B</v>
      </c>
      <c r="S1025" s="12"/>
    </row>
    <row r="1026" spans="1:19">
      <c r="A1026" s="12">
        <v>1024</v>
      </c>
      <c r="B1026" s="12" t="s">
        <v>84</v>
      </c>
      <c r="C1026" s="12" t="s">
        <v>68</v>
      </c>
      <c r="D1026" s="12" t="s">
        <v>131</v>
      </c>
      <c r="E1026" s="12" t="s">
        <v>132</v>
      </c>
      <c r="F1026" s="12" t="s">
        <v>133</v>
      </c>
      <c r="G1026" s="12" t="s">
        <v>81</v>
      </c>
      <c r="H1026" s="12" t="str">
        <f>VLOOKUP(Product[[#This Row],[Category]],Code!$C$2:$D$5,2,0)</f>
        <v>O-102</v>
      </c>
      <c r="I1026" s="12" t="s">
        <v>142</v>
      </c>
      <c r="J1026" s="12" t="s">
        <v>1089</v>
      </c>
      <c r="K1026" s="12">
        <v>6.2080000000000002</v>
      </c>
      <c r="L1026" s="12">
        <f>$K$1*Product[[#This Row],[Quantity]]</f>
        <v>300</v>
      </c>
      <c r="M1026" s="12">
        <f>Product[[#This Row],[Sales]]/Product[[#This Row],[Quantity]]</f>
        <v>3.1040000000000001</v>
      </c>
      <c r="N1026" s="12">
        <v>2</v>
      </c>
      <c r="O1026" s="12">
        <v>0.2</v>
      </c>
      <c r="P1026" s="13">
        <v>2.1728000000000001</v>
      </c>
      <c r="Q1026" s="13">
        <f>Product[[#This Row],[Profit]]-Product[[#This Row],[Discount]]</f>
        <v>1.9728000000000001</v>
      </c>
      <c r="R1026" s="12" t="str" cm="1">
        <f t="array" ref="R1026">_xlfn.IFS(Product[[#This Row],[New Sales]]&gt;=2000,"A",Product[[#This Row],[New Sales]]&gt;=1000,"B",Product[[#This Row],[New Sales]]&gt;=500,"C",Product[[#This Row],[New Sales]]&gt;=100,"D",Product[[#This Row],[New Sales]]&lt;100,"E")</f>
        <v>D</v>
      </c>
      <c r="S1026" s="12"/>
    </row>
    <row r="1027" spans="1:19">
      <c r="A1027" s="12">
        <v>1025</v>
      </c>
      <c r="B1027" s="12" t="s">
        <v>149</v>
      </c>
      <c r="C1027" s="12" t="s">
        <v>111</v>
      </c>
      <c r="D1027" s="12" t="s">
        <v>78</v>
      </c>
      <c r="E1027" s="12" t="s">
        <v>79</v>
      </c>
      <c r="F1027" s="12" t="s">
        <v>80</v>
      </c>
      <c r="G1027" s="12" t="s">
        <v>81</v>
      </c>
      <c r="H1027" s="12" t="str">
        <f>VLOOKUP(Product[[#This Row],[Category]],Code!$C$2:$D$5,2,0)</f>
        <v>O-102</v>
      </c>
      <c r="I1027" s="12" t="s">
        <v>98</v>
      </c>
      <c r="J1027" s="12" t="s">
        <v>1090</v>
      </c>
      <c r="K1027" s="12">
        <v>11.808</v>
      </c>
      <c r="L1027" s="12">
        <f>$K$1*Product[[#This Row],[Quantity]]</f>
        <v>300</v>
      </c>
      <c r="M1027" s="12">
        <f>Product[[#This Row],[Sales]]/Product[[#This Row],[Quantity]]</f>
        <v>5.9039999999999999</v>
      </c>
      <c r="N1027" s="12">
        <v>2</v>
      </c>
      <c r="O1027" s="12">
        <v>0.2</v>
      </c>
      <c r="P1027" s="13">
        <v>4.2804000000000002</v>
      </c>
      <c r="Q1027" s="13">
        <f>Product[[#This Row],[Profit]]-Product[[#This Row],[Discount]]</f>
        <v>4.0804</v>
      </c>
      <c r="R1027" s="12" t="str" cm="1">
        <f t="array" ref="R1027">_xlfn.IFS(Product[[#This Row],[New Sales]]&gt;=2000,"A",Product[[#This Row],[New Sales]]&gt;=1000,"B",Product[[#This Row],[New Sales]]&gt;=500,"C",Product[[#This Row],[New Sales]]&gt;=100,"D",Product[[#This Row],[New Sales]]&lt;100,"E")</f>
        <v>D</v>
      </c>
      <c r="S1027" s="12"/>
    </row>
    <row r="1028" spans="1:19">
      <c r="A1028" s="12">
        <v>1026</v>
      </c>
      <c r="B1028" s="12" t="s">
        <v>67</v>
      </c>
      <c r="C1028" s="12" t="s">
        <v>111</v>
      </c>
      <c r="D1028" s="12" t="s">
        <v>202</v>
      </c>
      <c r="E1028" s="12" t="s">
        <v>267</v>
      </c>
      <c r="F1028" s="12" t="s">
        <v>133</v>
      </c>
      <c r="G1028" s="12" t="s">
        <v>81</v>
      </c>
      <c r="H1028" s="12" t="str">
        <f>VLOOKUP(Product[[#This Row],[Category]],Code!$C$2:$D$5,2,0)</f>
        <v>O-102</v>
      </c>
      <c r="I1028" s="12" t="s">
        <v>106</v>
      </c>
      <c r="J1028" s="12" t="s">
        <v>1091</v>
      </c>
      <c r="K1028" s="12">
        <v>15.552000000000003</v>
      </c>
      <c r="L1028" s="12">
        <f>$K$1*Product[[#This Row],[Quantity]]</f>
        <v>450</v>
      </c>
      <c r="M1028" s="12">
        <f>Product[[#This Row],[Sales]]/Product[[#This Row],[Quantity]]</f>
        <v>5.1840000000000011</v>
      </c>
      <c r="N1028" s="12">
        <v>3</v>
      </c>
      <c r="O1028" s="12">
        <v>0.2</v>
      </c>
      <c r="P1028" s="13">
        <v>5.4432</v>
      </c>
      <c r="Q1028" s="13">
        <f>Product[[#This Row],[Profit]]-Product[[#This Row],[Discount]]</f>
        <v>5.2431999999999999</v>
      </c>
      <c r="R1028" s="12" t="str" cm="1">
        <f t="array" ref="R1028">_xlfn.IFS(Product[[#This Row],[New Sales]]&gt;=2000,"A",Product[[#This Row],[New Sales]]&gt;=1000,"B",Product[[#This Row],[New Sales]]&gt;=500,"C",Product[[#This Row],[New Sales]]&gt;=100,"D",Product[[#This Row],[New Sales]]&lt;100,"E")</f>
        <v>D</v>
      </c>
      <c r="S1028" s="12"/>
    </row>
    <row r="1029" spans="1:19">
      <c r="A1029" s="12">
        <v>1027</v>
      </c>
      <c r="B1029" s="12" t="s">
        <v>67</v>
      </c>
      <c r="C1029" s="12" t="s">
        <v>111</v>
      </c>
      <c r="D1029" s="12" t="s">
        <v>202</v>
      </c>
      <c r="E1029" s="12" t="s">
        <v>267</v>
      </c>
      <c r="F1029" s="12" t="s">
        <v>133</v>
      </c>
      <c r="G1029" s="12" t="s">
        <v>81</v>
      </c>
      <c r="H1029" s="12" t="str">
        <f>VLOOKUP(Product[[#This Row],[Category]],Code!$C$2:$D$5,2,0)</f>
        <v>O-102</v>
      </c>
      <c r="I1029" s="12" t="s">
        <v>106</v>
      </c>
      <c r="J1029" s="12" t="s">
        <v>1092</v>
      </c>
      <c r="K1029" s="12">
        <v>63.311999999999998</v>
      </c>
      <c r="L1029" s="12">
        <f>$K$1*Product[[#This Row],[Quantity]]</f>
        <v>450</v>
      </c>
      <c r="M1029" s="12">
        <f>Product[[#This Row],[Sales]]/Product[[#This Row],[Quantity]]</f>
        <v>21.103999999999999</v>
      </c>
      <c r="N1029" s="12">
        <v>3</v>
      </c>
      <c r="O1029" s="12">
        <v>0.2</v>
      </c>
      <c r="P1029" s="13">
        <v>20.576399999999996</v>
      </c>
      <c r="Q1029" s="13">
        <f>Product[[#This Row],[Profit]]-Product[[#This Row],[Discount]]</f>
        <v>20.376399999999997</v>
      </c>
      <c r="R1029" s="12" t="str" cm="1">
        <f t="array" ref="R1029">_xlfn.IFS(Product[[#This Row],[New Sales]]&gt;=2000,"A",Product[[#This Row],[New Sales]]&gt;=1000,"B",Product[[#This Row],[New Sales]]&gt;=500,"C",Product[[#This Row],[New Sales]]&gt;=100,"D",Product[[#This Row],[New Sales]]&lt;100,"E")</f>
        <v>D</v>
      </c>
      <c r="S1029" s="12"/>
    </row>
    <row r="1030" spans="1:19">
      <c r="A1030" s="12">
        <v>1028</v>
      </c>
      <c r="B1030" s="12" t="s">
        <v>67</v>
      </c>
      <c r="C1030" s="12" t="s">
        <v>111</v>
      </c>
      <c r="D1030" s="12" t="s">
        <v>202</v>
      </c>
      <c r="E1030" s="12" t="s">
        <v>267</v>
      </c>
      <c r="F1030" s="12" t="s">
        <v>133</v>
      </c>
      <c r="G1030" s="12" t="s">
        <v>95</v>
      </c>
      <c r="H1030" s="12" t="str">
        <f>VLOOKUP(Product[[#This Row],[Category]],Code!$C$2:$D$5,2,0)</f>
        <v>T-103</v>
      </c>
      <c r="I1030" s="12" t="s">
        <v>96</v>
      </c>
      <c r="J1030" s="12" t="s">
        <v>1093</v>
      </c>
      <c r="K1030" s="12">
        <v>15.587999999999999</v>
      </c>
      <c r="L1030" s="12">
        <f>$K$1*Product[[#This Row],[Quantity]]</f>
        <v>300</v>
      </c>
      <c r="M1030" s="12">
        <f>Product[[#This Row],[Sales]]/Product[[#This Row],[Quantity]]</f>
        <v>7.7939999999999996</v>
      </c>
      <c r="N1030" s="12">
        <v>2</v>
      </c>
      <c r="O1030" s="12">
        <v>0.4</v>
      </c>
      <c r="P1030" s="13">
        <v>-9.8724000000000007</v>
      </c>
      <c r="Q1030" s="13">
        <f>Product[[#This Row],[Profit]]-Product[[#This Row],[Discount]]</f>
        <v>-10.272400000000001</v>
      </c>
      <c r="R1030" s="12" t="str" cm="1">
        <f t="array" ref="R1030">_xlfn.IFS(Product[[#This Row],[New Sales]]&gt;=2000,"A",Product[[#This Row],[New Sales]]&gt;=1000,"B",Product[[#This Row],[New Sales]]&gt;=500,"C",Product[[#This Row],[New Sales]]&gt;=100,"D",Product[[#This Row],[New Sales]]&lt;100,"E")</f>
        <v>D</v>
      </c>
      <c r="S1030" s="12"/>
    </row>
    <row r="1031" spans="1:19">
      <c r="A1031" s="12">
        <v>1029</v>
      </c>
      <c r="B1031" s="12" t="s">
        <v>84</v>
      </c>
      <c r="C1031" s="12" t="s">
        <v>77</v>
      </c>
      <c r="D1031" s="12" t="s">
        <v>497</v>
      </c>
      <c r="E1031" s="12" t="s">
        <v>370</v>
      </c>
      <c r="F1031" s="12" t="s">
        <v>133</v>
      </c>
      <c r="G1031" s="12" t="s">
        <v>81</v>
      </c>
      <c r="H1031" s="12" t="str">
        <f>VLOOKUP(Product[[#This Row],[Category]],Code!$C$2:$D$5,2,0)</f>
        <v>O-102</v>
      </c>
      <c r="I1031" s="12" t="s">
        <v>106</v>
      </c>
      <c r="J1031" s="12" t="s">
        <v>148</v>
      </c>
      <c r="K1031" s="12">
        <v>177.2</v>
      </c>
      <c r="L1031" s="12">
        <f>$K$1*Product[[#This Row],[Quantity]]</f>
        <v>750</v>
      </c>
      <c r="M1031" s="12">
        <f>Product[[#This Row],[Sales]]/Product[[#This Row],[Quantity]]</f>
        <v>35.44</v>
      </c>
      <c r="N1031" s="12">
        <v>5</v>
      </c>
      <c r="O1031" s="12">
        <v>0</v>
      </c>
      <c r="P1031" s="13">
        <v>83.283999999999992</v>
      </c>
      <c r="Q1031" s="13">
        <f>Product[[#This Row],[Profit]]-Product[[#This Row],[Discount]]</f>
        <v>83.283999999999992</v>
      </c>
      <c r="R1031" s="12" t="str" cm="1">
        <f t="array" ref="R1031">_xlfn.IFS(Product[[#This Row],[New Sales]]&gt;=2000,"A",Product[[#This Row],[New Sales]]&gt;=1000,"B",Product[[#This Row],[New Sales]]&gt;=500,"C",Product[[#This Row],[New Sales]]&gt;=100,"D",Product[[#This Row],[New Sales]]&lt;100,"E")</f>
        <v>C</v>
      </c>
      <c r="S1031" s="12"/>
    </row>
    <row r="1032" spans="1:19">
      <c r="A1032" s="12">
        <v>1030</v>
      </c>
      <c r="B1032" s="12" t="s">
        <v>84</v>
      </c>
      <c r="C1032" s="12" t="s">
        <v>77</v>
      </c>
      <c r="D1032" s="12" t="s">
        <v>497</v>
      </c>
      <c r="E1032" s="12" t="s">
        <v>370</v>
      </c>
      <c r="F1032" s="12" t="s">
        <v>133</v>
      </c>
      <c r="G1032" s="12" t="s">
        <v>95</v>
      </c>
      <c r="H1032" s="12" t="str">
        <f>VLOOKUP(Product[[#This Row],[Category]],Code!$C$2:$D$5,2,0)</f>
        <v>T-103</v>
      </c>
      <c r="I1032" s="12" t="s">
        <v>96</v>
      </c>
      <c r="J1032" s="12" t="s">
        <v>1094</v>
      </c>
      <c r="K1032" s="12">
        <v>197.96999999999997</v>
      </c>
      <c r="L1032" s="12">
        <f>$K$1*Product[[#This Row],[Quantity]]</f>
        <v>450</v>
      </c>
      <c r="M1032" s="12">
        <f>Product[[#This Row],[Sales]]/Product[[#This Row],[Quantity]]</f>
        <v>65.989999999999995</v>
      </c>
      <c r="N1032" s="12">
        <v>3</v>
      </c>
      <c r="O1032" s="12">
        <v>0</v>
      </c>
      <c r="P1032" s="13">
        <v>57.41129999999999</v>
      </c>
      <c r="Q1032" s="13">
        <f>Product[[#This Row],[Profit]]-Product[[#This Row],[Discount]]</f>
        <v>57.41129999999999</v>
      </c>
      <c r="R1032" s="12" t="str" cm="1">
        <f t="array" ref="R1032">_xlfn.IFS(Product[[#This Row],[New Sales]]&gt;=2000,"A",Product[[#This Row],[New Sales]]&gt;=1000,"B",Product[[#This Row],[New Sales]]&gt;=500,"C",Product[[#This Row],[New Sales]]&gt;=100,"D",Product[[#This Row],[New Sales]]&lt;100,"E")</f>
        <v>D</v>
      </c>
      <c r="S1032" s="12"/>
    </row>
    <row r="1033" spans="1:19">
      <c r="A1033" s="12">
        <v>1031</v>
      </c>
      <c r="B1033" s="12" t="s">
        <v>84</v>
      </c>
      <c r="C1033" s="12" t="s">
        <v>77</v>
      </c>
      <c r="D1033" s="12" t="s">
        <v>497</v>
      </c>
      <c r="E1033" s="12" t="s">
        <v>370</v>
      </c>
      <c r="F1033" s="12" t="s">
        <v>133</v>
      </c>
      <c r="G1033" s="12" t="s">
        <v>72</v>
      </c>
      <c r="H1033" s="12" t="str">
        <f>VLOOKUP(Product[[#This Row],[Category]],Code!$C$2:$D$5,2,0)</f>
        <v>F-101</v>
      </c>
      <c r="I1033" s="12" t="s">
        <v>75</v>
      </c>
      <c r="J1033" s="12" t="s">
        <v>722</v>
      </c>
      <c r="K1033" s="12">
        <v>854.94</v>
      </c>
      <c r="L1033" s="12">
        <f>$K$1*Product[[#This Row],[Quantity]]</f>
        <v>450</v>
      </c>
      <c r="M1033" s="12">
        <f>Product[[#This Row],[Sales]]/Product[[#This Row],[Quantity]]</f>
        <v>284.98</v>
      </c>
      <c r="N1033" s="12">
        <v>3</v>
      </c>
      <c r="O1033" s="12">
        <v>0</v>
      </c>
      <c r="P1033" s="13">
        <v>213.73500000000001</v>
      </c>
      <c r="Q1033" s="13">
        <f>Product[[#This Row],[Profit]]-Product[[#This Row],[Discount]]</f>
        <v>213.73500000000001</v>
      </c>
      <c r="R1033" s="12" t="str" cm="1">
        <f t="array" ref="R1033">_xlfn.IFS(Product[[#This Row],[New Sales]]&gt;=2000,"A",Product[[#This Row],[New Sales]]&gt;=1000,"B",Product[[#This Row],[New Sales]]&gt;=500,"C",Product[[#This Row],[New Sales]]&gt;=100,"D",Product[[#This Row],[New Sales]]&lt;100,"E")</f>
        <v>D</v>
      </c>
      <c r="S1033" s="12"/>
    </row>
    <row r="1034" spans="1:19">
      <c r="A1034" s="12">
        <v>1032</v>
      </c>
      <c r="B1034" s="12" t="s">
        <v>84</v>
      </c>
      <c r="C1034" s="12" t="s">
        <v>77</v>
      </c>
      <c r="D1034" s="12" t="s">
        <v>497</v>
      </c>
      <c r="E1034" s="12" t="s">
        <v>370</v>
      </c>
      <c r="F1034" s="12" t="s">
        <v>133</v>
      </c>
      <c r="G1034" s="12" t="s">
        <v>72</v>
      </c>
      <c r="H1034" s="12" t="str">
        <f>VLOOKUP(Product[[#This Row],[Category]],Code!$C$2:$D$5,2,0)</f>
        <v>F-101</v>
      </c>
      <c r="I1034" s="12" t="s">
        <v>91</v>
      </c>
      <c r="J1034" s="12" t="s">
        <v>242</v>
      </c>
      <c r="K1034" s="12">
        <v>124.10999999999999</v>
      </c>
      <c r="L1034" s="12">
        <f>$K$1*Product[[#This Row],[Quantity]]</f>
        <v>1350</v>
      </c>
      <c r="M1034" s="12">
        <f>Product[[#This Row],[Sales]]/Product[[#This Row],[Quantity]]</f>
        <v>13.79</v>
      </c>
      <c r="N1034" s="12">
        <v>9</v>
      </c>
      <c r="O1034" s="12">
        <v>0</v>
      </c>
      <c r="P1034" s="13">
        <v>52.126200000000004</v>
      </c>
      <c r="Q1034" s="13">
        <f>Product[[#This Row],[Profit]]-Product[[#This Row],[Discount]]</f>
        <v>52.126200000000004</v>
      </c>
      <c r="R1034" s="12" t="str" cm="1">
        <f t="array" ref="R1034">_xlfn.IFS(Product[[#This Row],[New Sales]]&gt;=2000,"A",Product[[#This Row],[New Sales]]&gt;=1000,"B",Product[[#This Row],[New Sales]]&gt;=500,"C",Product[[#This Row],[New Sales]]&gt;=100,"D",Product[[#This Row],[New Sales]]&lt;100,"E")</f>
        <v>B</v>
      </c>
      <c r="S1034" s="12"/>
    </row>
    <row r="1035" spans="1:19">
      <c r="A1035" s="12">
        <v>1033</v>
      </c>
      <c r="B1035" s="12" t="s">
        <v>84</v>
      </c>
      <c r="C1035" s="12" t="s">
        <v>77</v>
      </c>
      <c r="D1035" s="12" t="s">
        <v>497</v>
      </c>
      <c r="E1035" s="12" t="s">
        <v>370</v>
      </c>
      <c r="F1035" s="12" t="s">
        <v>133</v>
      </c>
      <c r="G1035" s="12" t="s">
        <v>81</v>
      </c>
      <c r="H1035" s="12" t="str">
        <f>VLOOKUP(Product[[#This Row],[Category]],Code!$C$2:$D$5,2,0)</f>
        <v>O-102</v>
      </c>
      <c r="I1035" s="12" t="s">
        <v>82</v>
      </c>
      <c r="J1035" s="12" t="s">
        <v>1095</v>
      </c>
      <c r="K1035" s="12">
        <v>14.399999999999999</v>
      </c>
      <c r="L1035" s="12">
        <f>$K$1*Product[[#This Row],[Quantity]]</f>
        <v>750</v>
      </c>
      <c r="M1035" s="12">
        <f>Product[[#This Row],[Sales]]/Product[[#This Row],[Quantity]]</f>
        <v>2.88</v>
      </c>
      <c r="N1035" s="12">
        <v>5</v>
      </c>
      <c r="O1035" s="12">
        <v>0</v>
      </c>
      <c r="P1035" s="13">
        <v>7.056</v>
      </c>
      <c r="Q1035" s="13">
        <f>Product[[#This Row],[Profit]]-Product[[#This Row],[Discount]]</f>
        <v>7.056</v>
      </c>
      <c r="R1035" s="12" t="str" cm="1">
        <f t="array" ref="R1035">_xlfn.IFS(Product[[#This Row],[New Sales]]&gt;=2000,"A",Product[[#This Row],[New Sales]]&gt;=1000,"B",Product[[#This Row],[New Sales]]&gt;=500,"C",Product[[#This Row],[New Sales]]&gt;=100,"D",Product[[#This Row],[New Sales]]&lt;100,"E")</f>
        <v>C</v>
      </c>
      <c r="S1035" s="12"/>
    </row>
    <row r="1036" spans="1:19">
      <c r="A1036" s="12">
        <v>1034</v>
      </c>
      <c r="B1036" s="12" t="s">
        <v>149</v>
      </c>
      <c r="C1036" s="12" t="s">
        <v>68</v>
      </c>
      <c r="D1036" s="12" t="s">
        <v>445</v>
      </c>
      <c r="E1036" s="12" t="s">
        <v>267</v>
      </c>
      <c r="F1036" s="12" t="s">
        <v>133</v>
      </c>
      <c r="G1036" s="12" t="s">
        <v>81</v>
      </c>
      <c r="H1036" s="12" t="str">
        <f>VLOOKUP(Product[[#This Row],[Category]],Code!$C$2:$D$5,2,0)</f>
        <v>O-102</v>
      </c>
      <c r="I1036" s="12" t="s">
        <v>106</v>
      </c>
      <c r="J1036" s="12" t="s">
        <v>1096</v>
      </c>
      <c r="K1036" s="12">
        <v>15.696000000000002</v>
      </c>
      <c r="L1036" s="12">
        <f>$K$1*Product[[#This Row],[Quantity]]</f>
        <v>450</v>
      </c>
      <c r="M1036" s="12">
        <f>Product[[#This Row],[Sales]]/Product[[#This Row],[Quantity]]</f>
        <v>5.2320000000000002</v>
      </c>
      <c r="N1036" s="12">
        <v>3</v>
      </c>
      <c r="O1036" s="12">
        <v>0.2</v>
      </c>
      <c r="P1036" s="13">
        <v>5.1011999999999995</v>
      </c>
      <c r="Q1036" s="13">
        <f>Product[[#This Row],[Profit]]-Product[[#This Row],[Discount]]</f>
        <v>4.9011999999999993</v>
      </c>
      <c r="R1036" s="12" t="str" cm="1">
        <f t="array" ref="R1036">_xlfn.IFS(Product[[#This Row],[New Sales]]&gt;=2000,"A",Product[[#This Row],[New Sales]]&gt;=1000,"B",Product[[#This Row],[New Sales]]&gt;=500,"C",Product[[#This Row],[New Sales]]&gt;=100,"D",Product[[#This Row],[New Sales]]&lt;100,"E")</f>
        <v>D</v>
      </c>
      <c r="S1036" s="12"/>
    </row>
    <row r="1037" spans="1:19">
      <c r="A1037" s="12">
        <v>1035</v>
      </c>
      <c r="B1037" s="12" t="s">
        <v>149</v>
      </c>
      <c r="C1037" s="12" t="s">
        <v>68</v>
      </c>
      <c r="D1037" s="12" t="s">
        <v>445</v>
      </c>
      <c r="E1037" s="12" t="s">
        <v>267</v>
      </c>
      <c r="F1037" s="12" t="s">
        <v>133</v>
      </c>
      <c r="G1037" s="12" t="s">
        <v>81</v>
      </c>
      <c r="H1037" s="12" t="str">
        <f>VLOOKUP(Product[[#This Row],[Category]],Code!$C$2:$D$5,2,0)</f>
        <v>O-102</v>
      </c>
      <c r="I1037" s="12" t="s">
        <v>98</v>
      </c>
      <c r="J1037" s="12" t="s">
        <v>435</v>
      </c>
      <c r="K1037" s="12">
        <v>2.6280000000000001</v>
      </c>
      <c r="L1037" s="12">
        <f>$K$1*Product[[#This Row],[Quantity]]</f>
        <v>300</v>
      </c>
      <c r="M1037" s="12">
        <f>Product[[#This Row],[Sales]]/Product[[#This Row],[Quantity]]</f>
        <v>1.3140000000000001</v>
      </c>
      <c r="N1037" s="12">
        <v>2</v>
      </c>
      <c r="O1037" s="12">
        <v>0.7</v>
      </c>
      <c r="P1037" s="13">
        <v>-1.9272</v>
      </c>
      <c r="Q1037" s="13">
        <f>Product[[#This Row],[Profit]]-Product[[#This Row],[Discount]]</f>
        <v>-2.6272000000000002</v>
      </c>
      <c r="R1037" s="12" t="str" cm="1">
        <f t="array" ref="R1037">_xlfn.IFS(Product[[#This Row],[New Sales]]&gt;=2000,"A",Product[[#This Row],[New Sales]]&gt;=1000,"B",Product[[#This Row],[New Sales]]&gt;=500,"C",Product[[#This Row],[New Sales]]&gt;=100,"D",Product[[#This Row],[New Sales]]&lt;100,"E")</f>
        <v>D</v>
      </c>
      <c r="S1037" s="12"/>
    </row>
    <row r="1038" spans="1:19">
      <c r="A1038" s="12">
        <v>1036</v>
      </c>
      <c r="B1038" s="12" t="s">
        <v>149</v>
      </c>
      <c r="C1038" s="12" t="s">
        <v>68</v>
      </c>
      <c r="D1038" s="12" t="s">
        <v>445</v>
      </c>
      <c r="E1038" s="12" t="s">
        <v>267</v>
      </c>
      <c r="F1038" s="12" t="s">
        <v>133</v>
      </c>
      <c r="G1038" s="12" t="s">
        <v>81</v>
      </c>
      <c r="H1038" s="12" t="str">
        <f>VLOOKUP(Product[[#This Row],[Category]],Code!$C$2:$D$5,2,0)</f>
        <v>O-102</v>
      </c>
      <c r="I1038" s="12" t="s">
        <v>98</v>
      </c>
      <c r="J1038" s="12" t="s">
        <v>140</v>
      </c>
      <c r="K1038" s="12">
        <v>14.427000000000003</v>
      </c>
      <c r="L1038" s="12">
        <f>$K$1*Product[[#This Row],[Quantity]]</f>
        <v>450</v>
      </c>
      <c r="M1038" s="12">
        <f>Product[[#This Row],[Sales]]/Product[[#This Row],[Quantity]]</f>
        <v>4.8090000000000011</v>
      </c>
      <c r="N1038" s="12">
        <v>3</v>
      </c>
      <c r="O1038" s="12">
        <v>0.7</v>
      </c>
      <c r="P1038" s="13">
        <v>-10.579799999999999</v>
      </c>
      <c r="Q1038" s="13">
        <f>Product[[#This Row],[Profit]]-Product[[#This Row],[Discount]]</f>
        <v>-11.279799999999998</v>
      </c>
      <c r="R1038" s="12" t="str" cm="1">
        <f t="array" ref="R1038">_xlfn.IFS(Product[[#This Row],[New Sales]]&gt;=2000,"A",Product[[#This Row],[New Sales]]&gt;=1000,"B",Product[[#This Row],[New Sales]]&gt;=500,"C",Product[[#This Row],[New Sales]]&gt;=100,"D",Product[[#This Row],[New Sales]]&lt;100,"E")</f>
        <v>D</v>
      </c>
      <c r="S1038" s="12"/>
    </row>
    <row r="1039" spans="1:19">
      <c r="A1039" s="12">
        <v>1037</v>
      </c>
      <c r="B1039" s="12" t="s">
        <v>84</v>
      </c>
      <c r="C1039" s="12" t="s">
        <v>111</v>
      </c>
      <c r="D1039" s="12" t="s">
        <v>1097</v>
      </c>
      <c r="E1039" s="12" t="s">
        <v>303</v>
      </c>
      <c r="F1039" s="12" t="s">
        <v>114</v>
      </c>
      <c r="G1039" s="12" t="s">
        <v>72</v>
      </c>
      <c r="H1039" s="12" t="str">
        <f>VLOOKUP(Product[[#This Row],[Category]],Code!$C$2:$D$5,2,0)</f>
        <v>F-101</v>
      </c>
      <c r="I1039" s="12" t="s">
        <v>91</v>
      </c>
      <c r="J1039" s="12" t="s">
        <v>1098</v>
      </c>
      <c r="K1039" s="12">
        <v>86.62</v>
      </c>
      <c r="L1039" s="12">
        <f>$K$1*Product[[#This Row],[Quantity]]</f>
        <v>300</v>
      </c>
      <c r="M1039" s="12">
        <f>Product[[#This Row],[Sales]]/Product[[#This Row],[Quantity]]</f>
        <v>43.31</v>
      </c>
      <c r="N1039" s="12">
        <v>2</v>
      </c>
      <c r="O1039" s="12">
        <v>0</v>
      </c>
      <c r="P1039" s="13">
        <v>8.6619999999999919</v>
      </c>
      <c r="Q1039" s="13">
        <f>Product[[#This Row],[Profit]]-Product[[#This Row],[Discount]]</f>
        <v>8.6619999999999919</v>
      </c>
      <c r="R1039" s="12" t="str" cm="1">
        <f t="array" ref="R1039">_xlfn.IFS(Product[[#This Row],[New Sales]]&gt;=2000,"A",Product[[#This Row],[New Sales]]&gt;=1000,"B",Product[[#This Row],[New Sales]]&gt;=500,"C",Product[[#This Row],[New Sales]]&gt;=100,"D",Product[[#This Row],[New Sales]]&lt;100,"E")</f>
        <v>D</v>
      </c>
      <c r="S1039" s="12"/>
    </row>
    <row r="1040" spans="1:19">
      <c r="A1040" s="12">
        <v>1038</v>
      </c>
      <c r="B1040" s="12" t="s">
        <v>149</v>
      </c>
      <c r="C1040" s="12" t="s">
        <v>68</v>
      </c>
      <c r="D1040" s="12" t="s">
        <v>78</v>
      </c>
      <c r="E1040" s="12" t="s">
        <v>79</v>
      </c>
      <c r="F1040" s="12" t="s">
        <v>80</v>
      </c>
      <c r="G1040" s="12" t="s">
        <v>81</v>
      </c>
      <c r="H1040" s="12" t="str">
        <f>VLOOKUP(Product[[#This Row],[Category]],Code!$C$2:$D$5,2,0)</f>
        <v>O-102</v>
      </c>
      <c r="I1040" s="12" t="s">
        <v>98</v>
      </c>
      <c r="J1040" s="12" t="s">
        <v>1099</v>
      </c>
      <c r="K1040" s="12">
        <v>36.624000000000002</v>
      </c>
      <c r="L1040" s="12">
        <f>$K$1*Product[[#This Row],[Quantity]]</f>
        <v>450</v>
      </c>
      <c r="M1040" s="12">
        <f>Product[[#This Row],[Sales]]/Product[[#This Row],[Quantity]]</f>
        <v>12.208</v>
      </c>
      <c r="N1040" s="12">
        <v>3</v>
      </c>
      <c r="O1040" s="12">
        <v>0.2</v>
      </c>
      <c r="P1040" s="13">
        <v>13.734</v>
      </c>
      <c r="Q1040" s="13">
        <f>Product[[#This Row],[Profit]]-Product[[#This Row],[Discount]]</f>
        <v>13.534000000000001</v>
      </c>
      <c r="R1040" s="12" t="str" cm="1">
        <f t="array" ref="R1040">_xlfn.IFS(Product[[#This Row],[New Sales]]&gt;=2000,"A",Product[[#This Row],[New Sales]]&gt;=1000,"B",Product[[#This Row],[New Sales]]&gt;=500,"C",Product[[#This Row],[New Sales]]&gt;=100,"D",Product[[#This Row],[New Sales]]&lt;100,"E")</f>
        <v>D</v>
      </c>
      <c r="S1040" s="12"/>
    </row>
    <row r="1041" spans="1:19">
      <c r="A1041" s="12">
        <v>1039</v>
      </c>
      <c r="B1041" s="12" t="s">
        <v>149</v>
      </c>
      <c r="C1041" s="12" t="s">
        <v>68</v>
      </c>
      <c r="D1041" s="12" t="s">
        <v>848</v>
      </c>
      <c r="E1041" s="12" t="s">
        <v>105</v>
      </c>
      <c r="F1041" s="12" t="s">
        <v>71</v>
      </c>
      <c r="G1041" s="12" t="s">
        <v>81</v>
      </c>
      <c r="H1041" s="12" t="str">
        <f>VLOOKUP(Product[[#This Row],[Category]],Code!$C$2:$D$5,2,0)</f>
        <v>O-102</v>
      </c>
      <c r="I1041" s="12" t="s">
        <v>93</v>
      </c>
      <c r="J1041" s="12" t="s">
        <v>1100</v>
      </c>
      <c r="K1041" s="12">
        <v>23.968000000000004</v>
      </c>
      <c r="L1041" s="12">
        <f>$K$1*Product[[#This Row],[Quantity]]</f>
        <v>1050</v>
      </c>
      <c r="M1041" s="12">
        <f>Product[[#This Row],[Sales]]/Product[[#This Row],[Quantity]]</f>
        <v>3.4240000000000004</v>
      </c>
      <c r="N1041" s="12">
        <v>7</v>
      </c>
      <c r="O1041" s="12">
        <v>0.2</v>
      </c>
      <c r="P1041" s="13">
        <v>2.696399999999997</v>
      </c>
      <c r="Q1041" s="13">
        <f>Product[[#This Row],[Profit]]-Product[[#This Row],[Discount]]</f>
        <v>2.4963999999999968</v>
      </c>
      <c r="R1041" s="12" t="str" cm="1">
        <f t="array" ref="R1041">_xlfn.IFS(Product[[#This Row],[New Sales]]&gt;=2000,"A",Product[[#This Row],[New Sales]]&gt;=1000,"B",Product[[#This Row],[New Sales]]&gt;=500,"C",Product[[#This Row],[New Sales]]&gt;=100,"D",Product[[#This Row],[New Sales]]&lt;100,"E")</f>
        <v>B</v>
      </c>
      <c r="S1041" s="12"/>
    </row>
    <row r="1042" spans="1:19">
      <c r="A1042" s="12">
        <v>1040</v>
      </c>
      <c r="B1042" s="12" t="s">
        <v>149</v>
      </c>
      <c r="C1042" s="12" t="s">
        <v>68</v>
      </c>
      <c r="D1042" s="12" t="s">
        <v>848</v>
      </c>
      <c r="E1042" s="12" t="s">
        <v>105</v>
      </c>
      <c r="F1042" s="12" t="s">
        <v>71</v>
      </c>
      <c r="G1042" s="12" t="s">
        <v>81</v>
      </c>
      <c r="H1042" s="12" t="str">
        <f>VLOOKUP(Product[[#This Row],[Category]],Code!$C$2:$D$5,2,0)</f>
        <v>O-102</v>
      </c>
      <c r="I1042" s="12" t="s">
        <v>93</v>
      </c>
      <c r="J1042" s="12" t="s">
        <v>1086</v>
      </c>
      <c r="K1042" s="12">
        <v>28.728000000000002</v>
      </c>
      <c r="L1042" s="12">
        <f>$K$1*Product[[#This Row],[Quantity]]</f>
        <v>450</v>
      </c>
      <c r="M1042" s="12">
        <f>Product[[#This Row],[Sales]]/Product[[#This Row],[Quantity]]</f>
        <v>9.5760000000000005</v>
      </c>
      <c r="N1042" s="12">
        <v>3</v>
      </c>
      <c r="O1042" s="12">
        <v>0.2</v>
      </c>
      <c r="P1042" s="13">
        <v>1.7954999999999988</v>
      </c>
      <c r="Q1042" s="13">
        <f>Product[[#This Row],[Profit]]-Product[[#This Row],[Discount]]</f>
        <v>1.5954999999999988</v>
      </c>
      <c r="R1042" s="12" t="str" cm="1">
        <f t="array" ref="R1042">_xlfn.IFS(Product[[#This Row],[New Sales]]&gt;=2000,"A",Product[[#This Row],[New Sales]]&gt;=1000,"B",Product[[#This Row],[New Sales]]&gt;=500,"C",Product[[#This Row],[New Sales]]&gt;=100,"D",Product[[#This Row],[New Sales]]&lt;100,"E")</f>
        <v>D</v>
      </c>
      <c r="S1042" s="12"/>
    </row>
    <row r="1043" spans="1:19">
      <c r="A1043" s="12">
        <v>1041</v>
      </c>
      <c r="B1043" s="12" t="s">
        <v>84</v>
      </c>
      <c r="C1043" s="12" t="s">
        <v>111</v>
      </c>
      <c r="D1043" s="12" t="s">
        <v>1101</v>
      </c>
      <c r="E1043" s="12" t="s">
        <v>303</v>
      </c>
      <c r="F1043" s="12" t="s">
        <v>114</v>
      </c>
      <c r="G1043" s="12" t="s">
        <v>72</v>
      </c>
      <c r="H1043" s="12" t="str">
        <f>VLOOKUP(Product[[#This Row],[Category]],Code!$C$2:$D$5,2,0)</f>
        <v>F-101</v>
      </c>
      <c r="I1043" s="12" t="s">
        <v>87</v>
      </c>
      <c r="J1043" s="12" t="s">
        <v>902</v>
      </c>
      <c r="K1043" s="12">
        <v>697.16</v>
      </c>
      <c r="L1043" s="12">
        <f>$K$1*Product[[#This Row],[Quantity]]</f>
        <v>600</v>
      </c>
      <c r="M1043" s="12">
        <f>Product[[#This Row],[Sales]]/Product[[#This Row],[Quantity]]</f>
        <v>174.29</v>
      </c>
      <c r="N1043" s="12">
        <v>4</v>
      </c>
      <c r="O1043" s="12">
        <v>0</v>
      </c>
      <c r="P1043" s="13">
        <v>146.40359999999998</v>
      </c>
      <c r="Q1043" s="13">
        <f>Product[[#This Row],[Profit]]-Product[[#This Row],[Discount]]</f>
        <v>146.40359999999998</v>
      </c>
      <c r="R1043" s="12" t="str" cm="1">
        <f t="array" ref="R1043">_xlfn.IFS(Product[[#This Row],[New Sales]]&gt;=2000,"A",Product[[#This Row],[New Sales]]&gt;=1000,"B",Product[[#This Row],[New Sales]]&gt;=500,"C",Product[[#This Row],[New Sales]]&gt;=100,"D",Product[[#This Row],[New Sales]]&lt;100,"E")</f>
        <v>C</v>
      </c>
      <c r="S1043" s="12"/>
    </row>
    <row r="1044" spans="1:19">
      <c r="A1044" s="12">
        <v>1042</v>
      </c>
      <c r="B1044" s="12" t="s">
        <v>67</v>
      </c>
      <c r="C1044" s="12" t="s">
        <v>68</v>
      </c>
      <c r="D1044" s="12" t="s">
        <v>180</v>
      </c>
      <c r="E1044" s="12" t="s">
        <v>181</v>
      </c>
      <c r="F1044" s="12" t="s">
        <v>133</v>
      </c>
      <c r="G1044" s="12" t="s">
        <v>95</v>
      </c>
      <c r="H1044" s="12" t="str">
        <f>VLOOKUP(Product[[#This Row],[Category]],Code!$C$2:$D$5,2,0)</f>
        <v>T-103</v>
      </c>
      <c r="I1044" s="12" t="s">
        <v>137</v>
      </c>
      <c r="J1044" s="12" t="s">
        <v>1102</v>
      </c>
      <c r="K1044" s="12">
        <v>31.86</v>
      </c>
      <c r="L1044" s="12">
        <f>$K$1*Product[[#This Row],[Quantity]]</f>
        <v>300</v>
      </c>
      <c r="M1044" s="12">
        <f>Product[[#This Row],[Sales]]/Product[[#This Row],[Quantity]]</f>
        <v>15.93</v>
      </c>
      <c r="N1044" s="12">
        <v>2</v>
      </c>
      <c r="O1044" s="12">
        <v>0</v>
      </c>
      <c r="P1044" s="13">
        <v>11.151</v>
      </c>
      <c r="Q1044" s="13">
        <f>Product[[#This Row],[Profit]]-Product[[#This Row],[Discount]]</f>
        <v>11.151</v>
      </c>
      <c r="R1044" s="12" t="str" cm="1">
        <f t="array" ref="R1044">_xlfn.IFS(Product[[#This Row],[New Sales]]&gt;=2000,"A",Product[[#This Row],[New Sales]]&gt;=1000,"B",Product[[#This Row],[New Sales]]&gt;=500,"C",Product[[#This Row],[New Sales]]&gt;=100,"D",Product[[#This Row],[New Sales]]&lt;100,"E")</f>
        <v>D</v>
      </c>
      <c r="S1044" s="12"/>
    </row>
    <row r="1045" spans="1:19">
      <c r="A1045" s="12">
        <v>1043</v>
      </c>
      <c r="B1045" s="12" t="s">
        <v>67</v>
      </c>
      <c r="C1045" s="12" t="s">
        <v>68</v>
      </c>
      <c r="D1045" s="12" t="s">
        <v>180</v>
      </c>
      <c r="E1045" s="12" t="s">
        <v>181</v>
      </c>
      <c r="F1045" s="12" t="s">
        <v>133</v>
      </c>
      <c r="G1045" s="12" t="s">
        <v>72</v>
      </c>
      <c r="H1045" s="12" t="str">
        <f>VLOOKUP(Product[[#This Row],[Category]],Code!$C$2:$D$5,2,0)</f>
        <v>F-101</v>
      </c>
      <c r="I1045" s="12" t="s">
        <v>73</v>
      </c>
      <c r="J1045" s="12" t="s">
        <v>1103</v>
      </c>
      <c r="K1045" s="12">
        <v>722.35200000000009</v>
      </c>
      <c r="L1045" s="12">
        <f>$K$1*Product[[#This Row],[Quantity]]</f>
        <v>450</v>
      </c>
      <c r="M1045" s="12">
        <f>Product[[#This Row],[Sales]]/Product[[#This Row],[Quantity]]</f>
        <v>240.78400000000002</v>
      </c>
      <c r="N1045" s="12">
        <v>3</v>
      </c>
      <c r="O1045" s="12">
        <v>0.2</v>
      </c>
      <c r="P1045" s="13">
        <v>90.293999999999926</v>
      </c>
      <c r="Q1045" s="13">
        <f>Product[[#This Row],[Profit]]-Product[[#This Row],[Discount]]</f>
        <v>90.093999999999923</v>
      </c>
      <c r="R1045" s="12" t="str" cm="1">
        <f t="array" ref="R1045">_xlfn.IFS(Product[[#This Row],[New Sales]]&gt;=2000,"A",Product[[#This Row],[New Sales]]&gt;=1000,"B",Product[[#This Row],[New Sales]]&gt;=500,"C",Product[[#This Row],[New Sales]]&gt;=100,"D",Product[[#This Row],[New Sales]]&lt;100,"E")</f>
        <v>D</v>
      </c>
      <c r="S1045" s="12"/>
    </row>
    <row r="1046" spans="1:19">
      <c r="A1046" s="12">
        <v>1044</v>
      </c>
      <c r="B1046" s="12" t="s">
        <v>149</v>
      </c>
      <c r="C1046" s="12" t="s">
        <v>77</v>
      </c>
      <c r="D1046" s="12" t="s">
        <v>196</v>
      </c>
      <c r="E1046" s="12" t="s">
        <v>158</v>
      </c>
      <c r="F1046" s="12" t="s">
        <v>114</v>
      </c>
      <c r="G1046" s="12" t="s">
        <v>81</v>
      </c>
      <c r="H1046" s="12" t="str">
        <f>VLOOKUP(Product[[#This Row],[Category]],Code!$C$2:$D$5,2,0)</f>
        <v>O-102</v>
      </c>
      <c r="I1046" s="12" t="s">
        <v>93</v>
      </c>
      <c r="J1046" s="12" t="s">
        <v>1104</v>
      </c>
      <c r="K1046" s="12">
        <v>8.84</v>
      </c>
      <c r="L1046" s="12">
        <f>$K$1*Product[[#This Row],[Quantity]]</f>
        <v>750</v>
      </c>
      <c r="M1046" s="12">
        <f>Product[[#This Row],[Sales]]/Product[[#This Row],[Quantity]]</f>
        <v>1.768</v>
      </c>
      <c r="N1046" s="12">
        <v>5</v>
      </c>
      <c r="O1046" s="12">
        <v>0.2</v>
      </c>
      <c r="P1046" s="13">
        <v>2.9835000000000003</v>
      </c>
      <c r="Q1046" s="13">
        <f>Product[[#This Row],[Profit]]-Product[[#This Row],[Discount]]</f>
        <v>2.7835000000000001</v>
      </c>
      <c r="R1046" s="12" t="str" cm="1">
        <f t="array" ref="R1046">_xlfn.IFS(Product[[#This Row],[New Sales]]&gt;=2000,"A",Product[[#This Row],[New Sales]]&gt;=1000,"B",Product[[#This Row],[New Sales]]&gt;=500,"C",Product[[#This Row],[New Sales]]&gt;=100,"D",Product[[#This Row],[New Sales]]&lt;100,"E")</f>
        <v>C</v>
      </c>
      <c r="S1046" s="12"/>
    </row>
    <row r="1047" spans="1:19">
      <c r="A1047" s="12">
        <v>1045</v>
      </c>
      <c r="B1047" s="12" t="s">
        <v>149</v>
      </c>
      <c r="C1047" s="12" t="s">
        <v>77</v>
      </c>
      <c r="D1047" s="12" t="s">
        <v>196</v>
      </c>
      <c r="E1047" s="12" t="s">
        <v>158</v>
      </c>
      <c r="F1047" s="12" t="s">
        <v>114</v>
      </c>
      <c r="G1047" s="12" t="s">
        <v>81</v>
      </c>
      <c r="H1047" s="12" t="str">
        <f>VLOOKUP(Product[[#This Row],[Category]],Code!$C$2:$D$5,2,0)</f>
        <v>O-102</v>
      </c>
      <c r="I1047" s="12" t="s">
        <v>100</v>
      </c>
      <c r="J1047" s="12" t="s">
        <v>1105</v>
      </c>
      <c r="K1047" s="12">
        <v>58.463999999999977</v>
      </c>
      <c r="L1047" s="12">
        <f>$K$1*Product[[#This Row],[Quantity]]</f>
        <v>1350</v>
      </c>
      <c r="M1047" s="12">
        <f>Product[[#This Row],[Sales]]/Product[[#This Row],[Quantity]]</f>
        <v>6.4959999999999978</v>
      </c>
      <c r="N1047" s="12">
        <v>9</v>
      </c>
      <c r="O1047" s="12">
        <v>0.8</v>
      </c>
      <c r="P1047" s="13">
        <v>-146.16000000000003</v>
      </c>
      <c r="Q1047" s="13">
        <f>Product[[#This Row],[Profit]]-Product[[#This Row],[Discount]]</f>
        <v>-146.96000000000004</v>
      </c>
      <c r="R1047" s="12" t="str" cm="1">
        <f t="array" ref="R1047">_xlfn.IFS(Product[[#This Row],[New Sales]]&gt;=2000,"A",Product[[#This Row],[New Sales]]&gt;=1000,"B",Product[[#This Row],[New Sales]]&gt;=500,"C",Product[[#This Row],[New Sales]]&gt;=100,"D",Product[[#This Row],[New Sales]]&lt;100,"E")</f>
        <v>B</v>
      </c>
      <c r="S1047" s="12"/>
    </row>
    <row r="1048" spans="1:19">
      <c r="A1048" s="12">
        <v>1046</v>
      </c>
      <c r="B1048" s="12" t="s">
        <v>84</v>
      </c>
      <c r="C1048" s="12" t="s">
        <v>111</v>
      </c>
      <c r="D1048" s="12" t="s">
        <v>1106</v>
      </c>
      <c r="E1048" s="12" t="s">
        <v>158</v>
      </c>
      <c r="F1048" s="12" t="s">
        <v>114</v>
      </c>
      <c r="G1048" s="12" t="s">
        <v>72</v>
      </c>
      <c r="H1048" s="12" t="str">
        <f>VLOOKUP(Product[[#This Row],[Category]],Code!$C$2:$D$5,2,0)</f>
        <v>F-101</v>
      </c>
      <c r="I1048" s="12" t="s">
        <v>75</v>
      </c>
      <c r="J1048" s="12" t="s">
        <v>1107</v>
      </c>
      <c r="K1048" s="12">
        <v>254.60399999999998</v>
      </c>
      <c r="L1048" s="12">
        <f>$K$1*Product[[#This Row],[Quantity]]</f>
        <v>2100</v>
      </c>
      <c r="M1048" s="12">
        <f>Product[[#This Row],[Sales]]/Product[[#This Row],[Quantity]]</f>
        <v>18.186</v>
      </c>
      <c r="N1048" s="12">
        <v>14</v>
      </c>
      <c r="O1048" s="12">
        <v>0.3</v>
      </c>
      <c r="P1048" s="13">
        <v>-18.185999999999993</v>
      </c>
      <c r="Q1048" s="13">
        <f>Product[[#This Row],[Profit]]-Product[[#This Row],[Discount]]</f>
        <v>-18.485999999999994</v>
      </c>
      <c r="R1048" s="12" t="str" cm="1">
        <f t="array" ref="R1048">_xlfn.IFS(Product[[#This Row],[New Sales]]&gt;=2000,"A",Product[[#This Row],[New Sales]]&gt;=1000,"B",Product[[#This Row],[New Sales]]&gt;=500,"C",Product[[#This Row],[New Sales]]&gt;=100,"D",Product[[#This Row],[New Sales]]&lt;100,"E")</f>
        <v>A</v>
      </c>
      <c r="S1048" s="12"/>
    </row>
    <row r="1049" spans="1:19">
      <c r="A1049" s="12">
        <v>1047</v>
      </c>
      <c r="B1049" s="12" t="s">
        <v>84</v>
      </c>
      <c r="C1049" s="12" t="s">
        <v>68</v>
      </c>
      <c r="D1049" s="12" t="s">
        <v>591</v>
      </c>
      <c r="E1049" s="12" t="s">
        <v>86</v>
      </c>
      <c r="F1049" s="12" t="s">
        <v>71</v>
      </c>
      <c r="G1049" s="12" t="s">
        <v>95</v>
      </c>
      <c r="H1049" s="12" t="str">
        <f>VLOOKUP(Product[[#This Row],[Category]],Code!$C$2:$D$5,2,0)</f>
        <v>T-103</v>
      </c>
      <c r="I1049" s="12" t="s">
        <v>96</v>
      </c>
      <c r="J1049" s="12" t="s">
        <v>928</v>
      </c>
      <c r="K1049" s="12">
        <v>1363.96</v>
      </c>
      <c r="L1049" s="12">
        <f>$K$1*Product[[#This Row],[Quantity]]</f>
        <v>750</v>
      </c>
      <c r="M1049" s="12">
        <f>Product[[#This Row],[Sales]]/Product[[#This Row],[Quantity]]</f>
        <v>272.79200000000003</v>
      </c>
      <c r="N1049" s="12">
        <v>5</v>
      </c>
      <c r="O1049" s="12">
        <v>0.2</v>
      </c>
      <c r="P1049" s="13">
        <v>85.247500000000002</v>
      </c>
      <c r="Q1049" s="13">
        <f>Product[[#This Row],[Profit]]-Product[[#This Row],[Discount]]</f>
        <v>85.047499999999999</v>
      </c>
      <c r="R1049" s="12" t="str" cm="1">
        <f t="array" ref="R1049">_xlfn.IFS(Product[[#This Row],[New Sales]]&gt;=2000,"A",Product[[#This Row],[New Sales]]&gt;=1000,"B",Product[[#This Row],[New Sales]]&gt;=500,"C",Product[[#This Row],[New Sales]]&gt;=100,"D",Product[[#This Row],[New Sales]]&lt;100,"E")</f>
        <v>C</v>
      </c>
      <c r="S1049" s="12"/>
    </row>
    <row r="1050" spans="1:19">
      <c r="A1050" s="12">
        <v>1048</v>
      </c>
      <c r="B1050" s="12" t="s">
        <v>84</v>
      </c>
      <c r="C1050" s="12" t="s">
        <v>68</v>
      </c>
      <c r="D1050" s="12" t="s">
        <v>591</v>
      </c>
      <c r="E1050" s="12" t="s">
        <v>86</v>
      </c>
      <c r="F1050" s="12" t="s">
        <v>71</v>
      </c>
      <c r="G1050" s="12" t="s">
        <v>72</v>
      </c>
      <c r="H1050" s="12" t="str">
        <f>VLOOKUP(Product[[#This Row],[Category]],Code!$C$2:$D$5,2,0)</f>
        <v>F-101</v>
      </c>
      <c r="I1050" s="12" t="s">
        <v>91</v>
      </c>
      <c r="J1050" s="12" t="s">
        <v>253</v>
      </c>
      <c r="K1050" s="12">
        <v>102.35999999999999</v>
      </c>
      <c r="L1050" s="12">
        <f>$K$1*Product[[#This Row],[Quantity]]</f>
        <v>450</v>
      </c>
      <c r="M1050" s="12">
        <f>Product[[#This Row],[Sales]]/Product[[#This Row],[Quantity]]</f>
        <v>34.119999999999997</v>
      </c>
      <c r="N1050" s="12">
        <v>3</v>
      </c>
      <c r="O1050" s="12">
        <v>0.2</v>
      </c>
      <c r="P1050" s="13">
        <v>-3.8385000000000105</v>
      </c>
      <c r="Q1050" s="13">
        <f>Product[[#This Row],[Profit]]-Product[[#This Row],[Discount]]</f>
        <v>-4.0385000000000106</v>
      </c>
      <c r="R1050" s="12" t="str" cm="1">
        <f t="array" ref="R1050">_xlfn.IFS(Product[[#This Row],[New Sales]]&gt;=2000,"A",Product[[#This Row],[New Sales]]&gt;=1000,"B",Product[[#This Row],[New Sales]]&gt;=500,"C",Product[[#This Row],[New Sales]]&gt;=100,"D",Product[[#This Row],[New Sales]]&lt;100,"E")</f>
        <v>D</v>
      </c>
      <c r="S1050" s="12"/>
    </row>
    <row r="1051" spans="1:19">
      <c r="A1051" s="12">
        <v>1049</v>
      </c>
      <c r="B1051" s="12" t="s">
        <v>67</v>
      </c>
      <c r="C1051" s="12" t="s">
        <v>68</v>
      </c>
      <c r="D1051" s="12" t="s">
        <v>123</v>
      </c>
      <c r="E1051" s="12" t="s">
        <v>79</v>
      </c>
      <c r="F1051" s="12" t="s">
        <v>80</v>
      </c>
      <c r="G1051" s="12" t="s">
        <v>95</v>
      </c>
      <c r="H1051" s="12" t="str">
        <f>VLOOKUP(Product[[#This Row],[Category]],Code!$C$2:$D$5,2,0)</f>
        <v>T-103</v>
      </c>
      <c r="I1051" s="12" t="s">
        <v>96</v>
      </c>
      <c r="J1051" s="12" t="s">
        <v>156</v>
      </c>
      <c r="K1051" s="12">
        <v>1113.5039999999999</v>
      </c>
      <c r="L1051" s="12">
        <f>$K$1*Product[[#This Row],[Quantity]]</f>
        <v>1800</v>
      </c>
      <c r="M1051" s="12">
        <f>Product[[#This Row],[Sales]]/Product[[#This Row],[Quantity]]</f>
        <v>92.791999999999987</v>
      </c>
      <c r="N1051" s="12">
        <v>12</v>
      </c>
      <c r="O1051" s="12">
        <v>0.2</v>
      </c>
      <c r="P1051" s="13">
        <v>125.2691999999999</v>
      </c>
      <c r="Q1051" s="13">
        <f>Product[[#This Row],[Profit]]-Product[[#This Row],[Discount]]</f>
        <v>125.0691999999999</v>
      </c>
      <c r="R1051" s="12" t="str" cm="1">
        <f t="array" ref="R1051">_xlfn.IFS(Product[[#This Row],[New Sales]]&gt;=2000,"A",Product[[#This Row],[New Sales]]&gt;=1000,"B",Product[[#This Row],[New Sales]]&gt;=500,"C",Product[[#This Row],[New Sales]]&gt;=100,"D",Product[[#This Row],[New Sales]]&lt;100,"E")</f>
        <v>B</v>
      </c>
      <c r="S1051" s="12"/>
    </row>
    <row r="1052" spans="1:19">
      <c r="A1052" s="12">
        <v>1050</v>
      </c>
      <c r="B1052" s="12" t="s">
        <v>67</v>
      </c>
      <c r="C1052" s="12" t="s">
        <v>68</v>
      </c>
      <c r="D1052" s="12" t="s">
        <v>123</v>
      </c>
      <c r="E1052" s="12" t="s">
        <v>79</v>
      </c>
      <c r="F1052" s="12" t="s">
        <v>80</v>
      </c>
      <c r="G1052" s="12" t="s">
        <v>95</v>
      </c>
      <c r="H1052" s="12" t="str">
        <f>VLOOKUP(Product[[#This Row],[Category]],Code!$C$2:$D$5,2,0)</f>
        <v>T-103</v>
      </c>
      <c r="I1052" s="12" t="s">
        <v>137</v>
      </c>
      <c r="J1052" s="12" t="s">
        <v>872</v>
      </c>
      <c r="K1052" s="12">
        <v>99.99</v>
      </c>
      <c r="L1052" s="12">
        <f>$K$1*Product[[#This Row],[Quantity]]</f>
        <v>150</v>
      </c>
      <c r="M1052" s="12">
        <f>Product[[#This Row],[Sales]]/Product[[#This Row],[Quantity]]</f>
        <v>99.99</v>
      </c>
      <c r="N1052" s="12">
        <v>1</v>
      </c>
      <c r="O1052" s="12">
        <v>0</v>
      </c>
      <c r="P1052" s="13">
        <v>37.996200000000002</v>
      </c>
      <c r="Q1052" s="13">
        <f>Product[[#This Row],[Profit]]-Product[[#This Row],[Discount]]</f>
        <v>37.996200000000002</v>
      </c>
      <c r="R1052" s="12" t="str" cm="1">
        <f t="array" ref="R1052">_xlfn.IFS(Product[[#This Row],[New Sales]]&gt;=2000,"A",Product[[#This Row],[New Sales]]&gt;=1000,"B",Product[[#This Row],[New Sales]]&gt;=500,"C",Product[[#This Row],[New Sales]]&gt;=100,"D",Product[[#This Row],[New Sales]]&lt;100,"E")</f>
        <v>D</v>
      </c>
      <c r="S1052" s="12"/>
    </row>
    <row r="1053" spans="1:19">
      <c r="A1053" s="12">
        <v>1051</v>
      </c>
      <c r="B1053" s="12" t="s">
        <v>149</v>
      </c>
      <c r="C1053" s="12" t="s">
        <v>77</v>
      </c>
      <c r="D1053" s="12" t="s">
        <v>131</v>
      </c>
      <c r="E1053" s="12" t="s">
        <v>132</v>
      </c>
      <c r="F1053" s="12" t="s">
        <v>133</v>
      </c>
      <c r="G1053" s="12" t="s">
        <v>72</v>
      </c>
      <c r="H1053" s="12" t="str">
        <f>VLOOKUP(Product[[#This Row],[Category]],Code!$C$2:$D$5,2,0)</f>
        <v>F-101</v>
      </c>
      <c r="I1053" s="12" t="s">
        <v>91</v>
      </c>
      <c r="J1053" s="12" t="s">
        <v>1108</v>
      </c>
      <c r="K1053" s="12">
        <v>168.46400000000003</v>
      </c>
      <c r="L1053" s="12">
        <f>$K$1*Product[[#This Row],[Quantity]]</f>
        <v>300</v>
      </c>
      <c r="M1053" s="12">
        <f>Product[[#This Row],[Sales]]/Product[[#This Row],[Quantity]]</f>
        <v>84.232000000000014</v>
      </c>
      <c r="N1053" s="12">
        <v>2</v>
      </c>
      <c r="O1053" s="12">
        <v>0.2</v>
      </c>
      <c r="P1053" s="13">
        <v>-29.481200000000022</v>
      </c>
      <c r="Q1053" s="13">
        <f>Product[[#This Row],[Profit]]-Product[[#This Row],[Discount]]</f>
        <v>-29.681200000000022</v>
      </c>
      <c r="R1053" s="12" t="str" cm="1">
        <f t="array" ref="R1053">_xlfn.IFS(Product[[#This Row],[New Sales]]&gt;=2000,"A",Product[[#This Row],[New Sales]]&gt;=1000,"B",Product[[#This Row],[New Sales]]&gt;=500,"C",Product[[#This Row],[New Sales]]&gt;=100,"D",Product[[#This Row],[New Sales]]&lt;100,"E")</f>
        <v>D</v>
      </c>
      <c r="S1053" s="12"/>
    </row>
    <row r="1054" spans="1:19">
      <c r="A1054" s="12">
        <v>1052</v>
      </c>
      <c r="B1054" s="12" t="s">
        <v>149</v>
      </c>
      <c r="C1054" s="12" t="s">
        <v>77</v>
      </c>
      <c r="D1054" s="12" t="s">
        <v>131</v>
      </c>
      <c r="E1054" s="12" t="s">
        <v>132</v>
      </c>
      <c r="F1054" s="12" t="s">
        <v>133</v>
      </c>
      <c r="G1054" s="12" t="s">
        <v>81</v>
      </c>
      <c r="H1054" s="12" t="str">
        <f>VLOOKUP(Product[[#This Row],[Category]],Code!$C$2:$D$5,2,0)</f>
        <v>O-102</v>
      </c>
      <c r="I1054" s="12" t="s">
        <v>106</v>
      </c>
      <c r="J1054" s="12" t="s">
        <v>1109</v>
      </c>
      <c r="K1054" s="12">
        <v>6.7200000000000006</v>
      </c>
      <c r="L1054" s="12">
        <f>$K$1*Product[[#This Row],[Quantity]]</f>
        <v>300</v>
      </c>
      <c r="M1054" s="12">
        <f>Product[[#This Row],[Sales]]/Product[[#This Row],[Quantity]]</f>
        <v>3.3600000000000003</v>
      </c>
      <c r="N1054" s="12">
        <v>2</v>
      </c>
      <c r="O1054" s="12">
        <v>0.2</v>
      </c>
      <c r="P1054" s="13">
        <v>2.4359999999999995</v>
      </c>
      <c r="Q1054" s="13">
        <f>Product[[#This Row],[Profit]]-Product[[#This Row],[Discount]]</f>
        <v>2.2359999999999993</v>
      </c>
      <c r="R1054" s="12" t="str" cm="1">
        <f t="array" ref="R1054">_xlfn.IFS(Product[[#This Row],[New Sales]]&gt;=2000,"A",Product[[#This Row],[New Sales]]&gt;=1000,"B",Product[[#This Row],[New Sales]]&gt;=500,"C",Product[[#This Row],[New Sales]]&gt;=100,"D",Product[[#This Row],[New Sales]]&lt;100,"E")</f>
        <v>D</v>
      </c>
      <c r="S1054" s="12"/>
    </row>
    <row r="1055" spans="1:19">
      <c r="A1055" s="12">
        <v>1053</v>
      </c>
      <c r="B1055" s="12" t="s">
        <v>149</v>
      </c>
      <c r="C1055" s="12" t="s">
        <v>77</v>
      </c>
      <c r="D1055" s="12" t="s">
        <v>131</v>
      </c>
      <c r="E1055" s="12" t="s">
        <v>132</v>
      </c>
      <c r="F1055" s="12" t="s">
        <v>133</v>
      </c>
      <c r="G1055" s="12" t="s">
        <v>72</v>
      </c>
      <c r="H1055" s="12" t="str">
        <f>VLOOKUP(Product[[#This Row],[Category]],Code!$C$2:$D$5,2,0)</f>
        <v>F-101</v>
      </c>
      <c r="I1055" s="12" t="s">
        <v>91</v>
      </c>
      <c r="J1055" s="12" t="s">
        <v>1110</v>
      </c>
      <c r="K1055" s="12">
        <v>282.88800000000003</v>
      </c>
      <c r="L1055" s="12">
        <f>$K$1*Product[[#This Row],[Quantity]]</f>
        <v>1350</v>
      </c>
      <c r="M1055" s="12">
        <f>Product[[#This Row],[Sales]]/Product[[#This Row],[Quantity]]</f>
        <v>31.432000000000002</v>
      </c>
      <c r="N1055" s="12">
        <v>9</v>
      </c>
      <c r="O1055" s="12">
        <v>0.2</v>
      </c>
      <c r="P1055" s="13">
        <v>56.577599999999961</v>
      </c>
      <c r="Q1055" s="13">
        <f>Product[[#This Row],[Profit]]-Product[[#This Row],[Discount]]</f>
        <v>56.377599999999958</v>
      </c>
      <c r="R1055" s="12" t="str" cm="1">
        <f t="array" ref="R1055">_xlfn.IFS(Product[[#This Row],[New Sales]]&gt;=2000,"A",Product[[#This Row],[New Sales]]&gt;=1000,"B",Product[[#This Row],[New Sales]]&gt;=500,"C",Product[[#This Row],[New Sales]]&gt;=100,"D",Product[[#This Row],[New Sales]]&lt;100,"E")</f>
        <v>B</v>
      </c>
      <c r="S1055" s="12"/>
    </row>
    <row r="1056" spans="1:19">
      <c r="A1056" s="12">
        <v>1054</v>
      </c>
      <c r="B1056" s="12" t="s">
        <v>84</v>
      </c>
      <c r="C1056" s="12" t="s">
        <v>111</v>
      </c>
      <c r="D1056" s="12" t="s">
        <v>180</v>
      </c>
      <c r="E1056" s="12" t="s">
        <v>181</v>
      </c>
      <c r="F1056" s="12" t="s">
        <v>133</v>
      </c>
      <c r="G1056" s="12" t="s">
        <v>81</v>
      </c>
      <c r="H1056" s="12" t="str">
        <f>VLOOKUP(Product[[#This Row],[Category]],Code!$C$2:$D$5,2,0)</f>
        <v>O-102</v>
      </c>
      <c r="I1056" s="12" t="s">
        <v>93</v>
      </c>
      <c r="J1056" s="12" t="s">
        <v>1111</v>
      </c>
      <c r="K1056" s="12">
        <v>11.16</v>
      </c>
      <c r="L1056" s="12">
        <f>$K$1*Product[[#This Row],[Quantity]]</f>
        <v>300</v>
      </c>
      <c r="M1056" s="12">
        <f>Product[[#This Row],[Sales]]/Product[[#This Row],[Quantity]]</f>
        <v>5.58</v>
      </c>
      <c r="N1056" s="12">
        <v>2</v>
      </c>
      <c r="O1056" s="12">
        <v>0</v>
      </c>
      <c r="P1056" s="13">
        <v>4.3524000000000003</v>
      </c>
      <c r="Q1056" s="13">
        <f>Product[[#This Row],[Profit]]-Product[[#This Row],[Discount]]</f>
        <v>4.3524000000000003</v>
      </c>
      <c r="R1056" s="12" t="str" cm="1">
        <f t="array" ref="R1056">_xlfn.IFS(Product[[#This Row],[New Sales]]&gt;=2000,"A",Product[[#This Row],[New Sales]]&gt;=1000,"B",Product[[#This Row],[New Sales]]&gt;=500,"C",Product[[#This Row],[New Sales]]&gt;=100,"D",Product[[#This Row],[New Sales]]&lt;100,"E")</f>
        <v>D</v>
      </c>
      <c r="S1056" s="12"/>
    </row>
    <row r="1057" spans="1:19">
      <c r="A1057" s="12">
        <v>1055</v>
      </c>
      <c r="B1057" s="12" t="s">
        <v>84</v>
      </c>
      <c r="C1057" s="12" t="s">
        <v>111</v>
      </c>
      <c r="D1057" s="12" t="s">
        <v>180</v>
      </c>
      <c r="E1057" s="12" t="s">
        <v>181</v>
      </c>
      <c r="F1057" s="12" t="s">
        <v>133</v>
      </c>
      <c r="G1057" s="12" t="s">
        <v>72</v>
      </c>
      <c r="H1057" s="12" t="str">
        <f>VLOOKUP(Product[[#This Row],[Category]],Code!$C$2:$D$5,2,0)</f>
        <v>F-101</v>
      </c>
      <c r="I1057" s="12" t="s">
        <v>91</v>
      </c>
      <c r="J1057" s="12" t="s">
        <v>1112</v>
      </c>
      <c r="K1057" s="12">
        <v>108.4</v>
      </c>
      <c r="L1057" s="12">
        <f>$K$1*Product[[#This Row],[Quantity]]</f>
        <v>300</v>
      </c>
      <c r="M1057" s="12">
        <f>Product[[#This Row],[Sales]]/Product[[#This Row],[Quantity]]</f>
        <v>54.2</v>
      </c>
      <c r="N1057" s="12">
        <v>2</v>
      </c>
      <c r="O1057" s="12">
        <v>0</v>
      </c>
      <c r="P1057" s="13">
        <v>22.763999999999996</v>
      </c>
      <c r="Q1057" s="13">
        <f>Product[[#This Row],[Profit]]-Product[[#This Row],[Discount]]</f>
        <v>22.763999999999996</v>
      </c>
      <c r="R1057" s="12" t="str" cm="1">
        <f t="array" ref="R1057">_xlfn.IFS(Product[[#This Row],[New Sales]]&gt;=2000,"A",Product[[#This Row],[New Sales]]&gt;=1000,"B",Product[[#This Row],[New Sales]]&gt;=500,"C",Product[[#This Row],[New Sales]]&gt;=100,"D",Product[[#This Row],[New Sales]]&lt;100,"E")</f>
        <v>D</v>
      </c>
      <c r="S1057" s="12"/>
    </row>
    <row r="1058" spans="1:19">
      <c r="A1058" s="12">
        <v>1056</v>
      </c>
      <c r="B1058" s="12" t="s">
        <v>84</v>
      </c>
      <c r="C1058" s="12" t="s">
        <v>111</v>
      </c>
      <c r="D1058" s="12" t="s">
        <v>180</v>
      </c>
      <c r="E1058" s="12" t="s">
        <v>181</v>
      </c>
      <c r="F1058" s="12" t="s">
        <v>133</v>
      </c>
      <c r="G1058" s="12" t="s">
        <v>81</v>
      </c>
      <c r="H1058" s="12" t="str">
        <f>VLOOKUP(Product[[#This Row],[Category]],Code!$C$2:$D$5,2,0)</f>
        <v>O-102</v>
      </c>
      <c r="I1058" s="12" t="s">
        <v>98</v>
      </c>
      <c r="J1058" s="12" t="s">
        <v>311</v>
      </c>
      <c r="K1058" s="12">
        <v>82.344000000000008</v>
      </c>
      <c r="L1058" s="12">
        <f>$K$1*Product[[#This Row],[Quantity]]</f>
        <v>450</v>
      </c>
      <c r="M1058" s="12">
        <f>Product[[#This Row],[Sales]]/Product[[#This Row],[Quantity]]</f>
        <v>27.448000000000004</v>
      </c>
      <c r="N1058" s="12">
        <v>3</v>
      </c>
      <c r="O1058" s="12">
        <v>0.2</v>
      </c>
      <c r="P1058" s="13">
        <v>27.791100000000004</v>
      </c>
      <c r="Q1058" s="13">
        <f>Product[[#This Row],[Profit]]-Product[[#This Row],[Discount]]</f>
        <v>27.591100000000004</v>
      </c>
      <c r="R1058" s="12" t="str" cm="1">
        <f t="array" ref="R1058">_xlfn.IFS(Product[[#This Row],[New Sales]]&gt;=2000,"A",Product[[#This Row],[New Sales]]&gt;=1000,"B",Product[[#This Row],[New Sales]]&gt;=500,"C",Product[[#This Row],[New Sales]]&gt;=100,"D",Product[[#This Row],[New Sales]]&lt;100,"E")</f>
        <v>D</v>
      </c>
      <c r="S1058" s="12"/>
    </row>
    <row r="1059" spans="1:19">
      <c r="A1059" s="12">
        <v>1057</v>
      </c>
      <c r="B1059" s="12" t="s">
        <v>84</v>
      </c>
      <c r="C1059" s="12" t="s">
        <v>111</v>
      </c>
      <c r="D1059" s="12" t="s">
        <v>180</v>
      </c>
      <c r="E1059" s="12" t="s">
        <v>181</v>
      </c>
      <c r="F1059" s="12" t="s">
        <v>133</v>
      </c>
      <c r="G1059" s="12" t="s">
        <v>81</v>
      </c>
      <c r="H1059" s="12" t="str">
        <f>VLOOKUP(Product[[#This Row],[Category]],Code!$C$2:$D$5,2,0)</f>
        <v>O-102</v>
      </c>
      <c r="I1059" s="12" t="s">
        <v>98</v>
      </c>
      <c r="J1059" s="12" t="s">
        <v>1113</v>
      </c>
      <c r="K1059" s="12">
        <v>9.0879999999999992</v>
      </c>
      <c r="L1059" s="12">
        <f>$K$1*Product[[#This Row],[Quantity]]</f>
        <v>600</v>
      </c>
      <c r="M1059" s="12">
        <f>Product[[#This Row],[Sales]]/Product[[#This Row],[Quantity]]</f>
        <v>2.2719999999999998</v>
      </c>
      <c r="N1059" s="12">
        <v>4</v>
      </c>
      <c r="O1059" s="12">
        <v>0.2</v>
      </c>
      <c r="P1059" s="13">
        <v>3.2944</v>
      </c>
      <c r="Q1059" s="13">
        <f>Product[[#This Row],[Profit]]-Product[[#This Row],[Discount]]</f>
        <v>3.0943999999999998</v>
      </c>
      <c r="R1059" s="12" t="str" cm="1">
        <f t="array" ref="R1059">_xlfn.IFS(Product[[#This Row],[New Sales]]&gt;=2000,"A",Product[[#This Row],[New Sales]]&gt;=1000,"B",Product[[#This Row],[New Sales]]&gt;=500,"C",Product[[#This Row],[New Sales]]&gt;=100,"D",Product[[#This Row],[New Sales]]&lt;100,"E")</f>
        <v>C</v>
      </c>
      <c r="S1059" s="12"/>
    </row>
    <row r="1060" spans="1:19">
      <c r="A1060" s="12">
        <v>1058</v>
      </c>
      <c r="B1060" s="12" t="s">
        <v>84</v>
      </c>
      <c r="C1060" s="12" t="s">
        <v>77</v>
      </c>
      <c r="D1060" s="12" t="s">
        <v>427</v>
      </c>
      <c r="E1060" s="12" t="s">
        <v>79</v>
      </c>
      <c r="F1060" s="12" t="s">
        <v>80</v>
      </c>
      <c r="G1060" s="12" t="s">
        <v>81</v>
      </c>
      <c r="H1060" s="12" t="str">
        <f>VLOOKUP(Product[[#This Row],[Category]],Code!$C$2:$D$5,2,0)</f>
        <v>O-102</v>
      </c>
      <c r="I1060" s="12" t="s">
        <v>98</v>
      </c>
      <c r="J1060" s="12" t="s">
        <v>1114</v>
      </c>
      <c r="K1060" s="12">
        <v>19.936000000000003</v>
      </c>
      <c r="L1060" s="12">
        <f>$K$1*Product[[#This Row],[Quantity]]</f>
        <v>600</v>
      </c>
      <c r="M1060" s="12">
        <f>Product[[#This Row],[Sales]]/Product[[#This Row],[Quantity]]</f>
        <v>4.9840000000000009</v>
      </c>
      <c r="N1060" s="12">
        <v>4</v>
      </c>
      <c r="O1060" s="12">
        <v>0.2</v>
      </c>
      <c r="P1060" s="13">
        <v>7.2267999999999999</v>
      </c>
      <c r="Q1060" s="13">
        <f>Product[[#This Row],[Profit]]-Product[[#This Row],[Discount]]</f>
        <v>7.0267999999999997</v>
      </c>
      <c r="R1060" s="12" t="str" cm="1">
        <f t="array" ref="R1060">_xlfn.IFS(Product[[#This Row],[New Sales]]&gt;=2000,"A",Product[[#This Row],[New Sales]]&gt;=1000,"B",Product[[#This Row],[New Sales]]&gt;=500,"C",Product[[#This Row],[New Sales]]&gt;=100,"D",Product[[#This Row],[New Sales]]&lt;100,"E")</f>
        <v>C</v>
      </c>
      <c r="S1060" s="12"/>
    </row>
    <row r="1061" spans="1:19">
      <c r="A1061" s="12">
        <v>1059</v>
      </c>
      <c r="B1061" s="12" t="s">
        <v>84</v>
      </c>
      <c r="C1061" s="12" t="s">
        <v>77</v>
      </c>
      <c r="D1061" s="12" t="s">
        <v>427</v>
      </c>
      <c r="E1061" s="12" t="s">
        <v>79</v>
      </c>
      <c r="F1061" s="12" t="s">
        <v>80</v>
      </c>
      <c r="G1061" s="12" t="s">
        <v>81</v>
      </c>
      <c r="H1061" s="12" t="str">
        <f>VLOOKUP(Product[[#This Row],[Category]],Code!$C$2:$D$5,2,0)</f>
        <v>O-102</v>
      </c>
      <c r="I1061" s="12" t="s">
        <v>98</v>
      </c>
      <c r="J1061" s="12" t="s">
        <v>1115</v>
      </c>
      <c r="K1061" s="12">
        <v>65.567999999999998</v>
      </c>
      <c r="L1061" s="12">
        <f>$K$1*Product[[#This Row],[Quantity]]</f>
        <v>300</v>
      </c>
      <c r="M1061" s="12">
        <f>Product[[#This Row],[Sales]]/Product[[#This Row],[Quantity]]</f>
        <v>32.783999999999999</v>
      </c>
      <c r="N1061" s="12">
        <v>2</v>
      </c>
      <c r="O1061" s="12">
        <v>0.2</v>
      </c>
      <c r="P1061" s="13">
        <v>22.948799999999995</v>
      </c>
      <c r="Q1061" s="13">
        <f>Product[[#This Row],[Profit]]-Product[[#This Row],[Discount]]</f>
        <v>22.748799999999996</v>
      </c>
      <c r="R1061" s="12" t="str" cm="1">
        <f t="array" ref="R1061">_xlfn.IFS(Product[[#This Row],[New Sales]]&gt;=2000,"A",Product[[#This Row],[New Sales]]&gt;=1000,"B",Product[[#This Row],[New Sales]]&gt;=500,"C",Product[[#This Row],[New Sales]]&gt;=100,"D",Product[[#This Row],[New Sales]]&lt;100,"E")</f>
        <v>D</v>
      </c>
      <c r="S1061" s="12"/>
    </row>
    <row r="1062" spans="1:19">
      <c r="A1062" s="12">
        <v>1060</v>
      </c>
      <c r="B1062" s="12" t="s">
        <v>84</v>
      </c>
      <c r="C1062" s="12" t="s">
        <v>111</v>
      </c>
      <c r="D1062" s="12" t="s">
        <v>131</v>
      </c>
      <c r="E1062" s="12" t="s">
        <v>132</v>
      </c>
      <c r="F1062" s="12" t="s">
        <v>133</v>
      </c>
      <c r="G1062" s="12" t="s">
        <v>81</v>
      </c>
      <c r="H1062" s="12" t="str">
        <f>VLOOKUP(Product[[#This Row],[Category]],Code!$C$2:$D$5,2,0)</f>
        <v>O-102</v>
      </c>
      <c r="I1062" s="12" t="s">
        <v>182</v>
      </c>
      <c r="J1062" s="12" t="s">
        <v>1116</v>
      </c>
      <c r="K1062" s="12">
        <v>4.4160000000000004</v>
      </c>
      <c r="L1062" s="12">
        <f>$K$1*Product[[#This Row],[Quantity]]</f>
        <v>450</v>
      </c>
      <c r="M1062" s="12">
        <f>Product[[#This Row],[Sales]]/Product[[#This Row],[Quantity]]</f>
        <v>1.4720000000000002</v>
      </c>
      <c r="N1062" s="12">
        <v>3</v>
      </c>
      <c r="O1062" s="12">
        <v>0.2</v>
      </c>
      <c r="P1062" s="13">
        <v>1.6008</v>
      </c>
      <c r="Q1062" s="13">
        <f>Product[[#This Row],[Profit]]-Product[[#This Row],[Discount]]</f>
        <v>1.4008</v>
      </c>
      <c r="R1062" s="12" t="str" cm="1">
        <f t="array" ref="R1062">_xlfn.IFS(Product[[#This Row],[New Sales]]&gt;=2000,"A",Product[[#This Row],[New Sales]]&gt;=1000,"B",Product[[#This Row],[New Sales]]&gt;=500,"C",Product[[#This Row],[New Sales]]&gt;=100,"D",Product[[#This Row],[New Sales]]&lt;100,"E")</f>
        <v>D</v>
      </c>
      <c r="S1062" s="12"/>
    </row>
    <row r="1063" spans="1:19">
      <c r="A1063" s="12">
        <v>1061</v>
      </c>
      <c r="B1063" s="12" t="s">
        <v>84</v>
      </c>
      <c r="C1063" s="12" t="s">
        <v>68</v>
      </c>
      <c r="D1063" s="12" t="s">
        <v>147</v>
      </c>
      <c r="E1063" s="12" t="s">
        <v>113</v>
      </c>
      <c r="F1063" s="12" t="s">
        <v>114</v>
      </c>
      <c r="G1063" s="12" t="s">
        <v>72</v>
      </c>
      <c r="H1063" s="12" t="str">
        <f>VLOOKUP(Product[[#This Row],[Category]],Code!$C$2:$D$5,2,0)</f>
        <v>F-101</v>
      </c>
      <c r="I1063" s="12" t="s">
        <v>75</v>
      </c>
      <c r="J1063" s="12" t="s">
        <v>633</v>
      </c>
      <c r="K1063" s="12">
        <v>107.77200000000001</v>
      </c>
      <c r="L1063" s="12">
        <f>$K$1*Product[[#This Row],[Quantity]]</f>
        <v>300</v>
      </c>
      <c r="M1063" s="12">
        <f>Product[[#This Row],[Sales]]/Product[[#This Row],[Quantity]]</f>
        <v>53.886000000000003</v>
      </c>
      <c r="N1063" s="12">
        <v>2</v>
      </c>
      <c r="O1063" s="12">
        <v>0.3</v>
      </c>
      <c r="P1063" s="13">
        <v>-29.252400000000009</v>
      </c>
      <c r="Q1063" s="13">
        <f>Product[[#This Row],[Profit]]-Product[[#This Row],[Discount]]</f>
        <v>-29.552400000000009</v>
      </c>
      <c r="R1063" s="12" t="str" cm="1">
        <f t="array" ref="R1063">_xlfn.IFS(Product[[#This Row],[New Sales]]&gt;=2000,"A",Product[[#This Row],[New Sales]]&gt;=1000,"B",Product[[#This Row],[New Sales]]&gt;=500,"C",Product[[#This Row],[New Sales]]&gt;=100,"D",Product[[#This Row],[New Sales]]&lt;100,"E")</f>
        <v>D</v>
      </c>
      <c r="S1063" s="12"/>
    </row>
    <row r="1064" spans="1:19">
      <c r="A1064" s="12">
        <v>1062</v>
      </c>
      <c r="B1064" s="12" t="s">
        <v>84</v>
      </c>
      <c r="C1064" s="12" t="s">
        <v>77</v>
      </c>
      <c r="D1064" s="12" t="s">
        <v>1029</v>
      </c>
      <c r="E1064" s="12" t="s">
        <v>267</v>
      </c>
      <c r="F1064" s="12" t="s">
        <v>133</v>
      </c>
      <c r="G1064" s="12" t="s">
        <v>81</v>
      </c>
      <c r="H1064" s="12" t="str">
        <f>VLOOKUP(Product[[#This Row],[Category]],Code!$C$2:$D$5,2,0)</f>
        <v>O-102</v>
      </c>
      <c r="I1064" s="12" t="s">
        <v>100</v>
      </c>
      <c r="J1064" s="12" t="s">
        <v>823</v>
      </c>
      <c r="K1064" s="12">
        <v>45.216000000000001</v>
      </c>
      <c r="L1064" s="12">
        <f>$K$1*Product[[#This Row],[Quantity]]</f>
        <v>450</v>
      </c>
      <c r="M1064" s="12">
        <f>Product[[#This Row],[Sales]]/Product[[#This Row],[Quantity]]</f>
        <v>15.072000000000001</v>
      </c>
      <c r="N1064" s="12">
        <v>3</v>
      </c>
      <c r="O1064" s="12">
        <v>0.2</v>
      </c>
      <c r="P1064" s="13">
        <v>4.5215999999999994</v>
      </c>
      <c r="Q1064" s="13">
        <f>Product[[#This Row],[Profit]]-Product[[#This Row],[Discount]]</f>
        <v>4.3215999999999992</v>
      </c>
      <c r="R1064" s="12" t="str" cm="1">
        <f t="array" ref="R1064">_xlfn.IFS(Product[[#This Row],[New Sales]]&gt;=2000,"A",Product[[#This Row],[New Sales]]&gt;=1000,"B",Product[[#This Row],[New Sales]]&gt;=500,"C",Product[[#This Row],[New Sales]]&gt;=100,"D",Product[[#This Row],[New Sales]]&lt;100,"E")</f>
        <v>D</v>
      </c>
      <c r="S1064" s="12"/>
    </row>
    <row r="1065" spans="1:19">
      <c r="A1065" s="12">
        <v>1063</v>
      </c>
      <c r="B1065" s="12" t="s">
        <v>84</v>
      </c>
      <c r="C1065" s="12" t="s">
        <v>77</v>
      </c>
      <c r="D1065" s="12" t="s">
        <v>1029</v>
      </c>
      <c r="E1065" s="12" t="s">
        <v>267</v>
      </c>
      <c r="F1065" s="12" t="s">
        <v>133</v>
      </c>
      <c r="G1065" s="12" t="s">
        <v>81</v>
      </c>
      <c r="H1065" s="12" t="str">
        <f>VLOOKUP(Product[[#This Row],[Category]],Code!$C$2:$D$5,2,0)</f>
        <v>O-102</v>
      </c>
      <c r="I1065" s="12" t="s">
        <v>182</v>
      </c>
      <c r="J1065" s="12" t="s">
        <v>1117</v>
      </c>
      <c r="K1065" s="12">
        <v>10.416000000000002</v>
      </c>
      <c r="L1065" s="12">
        <f>$K$1*Product[[#This Row],[Quantity]]</f>
        <v>1050</v>
      </c>
      <c r="M1065" s="12">
        <f>Product[[#This Row],[Sales]]/Product[[#This Row],[Quantity]]</f>
        <v>1.4880000000000002</v>
      </c>
      <c r="N1065" s="12">
        <v>7</v>
      </c>
      <c r="O1065" s="12">
        <v>0.2</v>
      </c>
      <c r="P1065" s="13">
        <v>-2.2134</v>
      </c>
      <c r="Q1065" s="13">
        <f>Product[[#This Row],[Profit]]-Product[[#This Row],[Discount]]</f>
        <v>-2.4134000000000002</v>
      </c>
      <c r="R1065" s="12" t="str" cm="1">
        <f t="array" ref="R1065">_xlfn.IFS(Product[[#This Row],[New Sales]]&gt;=2000,"A",Product[[#This Row],[New Sales]]&gt;=1000,"B",Product[[#This Row],[New Sales]]&gt;=500,"C",Product[[#This Row],[New Sales]]&gt;=100,"D",Product[[#This Row],[New Sales]]&lt;100,"E")</f>
        <v>B</v>
      </c>
      <c r="S1065" s="12"/>
    </row>
    <row r="1066" spans="1:19">
      <c r="A1066" s="12">
        <v>1064</v>
      </c>
      <c r="B1066" s="12" t="s">
        <v>84</v>
      </c>
      <c r="C1066" s="12" t="s">
        <v>77</v>
      </c>
      <c r="D1066" s="12" t="s">
        <v>1029</v>
      </c>
      <c r="E1066" s="12" t="s">
        <v>267</v>
      </c>
      <c r="F1066" s="12" t="s">
        <v>133</v>
      </c>
      <c r="G1066" s="12" t="s">
        <v>81</v>
      </c>
      <c r="H1066" s="12" t="str">
        <f>VLOOKUP(Product[[#This Row],[Category]],Code!$C$2:$D$5,2,0)</f>
        <v>O-102</v>
      </c>
      <c r="I1066" s="12" t="s">
        <v>93</v>
      </c>
      <c r="J1066" s="12" t="s">
        <v>573</v>
      </c>
      <c r="K1066" s="12">
        <v>7.8719999999999999</v>
      </c>
      <c r="L1066" s="12">
        <f>$K$1*Product[[#This Row],[Quantity]]</f>
        <v>450</v>
      </c>
      <c r="M1066" s="12">
        <f>Product[[#This Row],[Sales]]/Product[[#This Row],[Quantity]]</f>
        <v>2.6240000000000001</v>
      </c>
      <c r="N1066" s="12">
        <v>3</v>
      </c>
      <c r="O1066" s="12">
        <v>0.2</v>
      </c>
      <c r="P1066" s="13">
        <v>1.2791999999999994</v>
      </c>
      <c r="Q1066" s="13">
        <f>Product[[#This Row],[Profit]]-Product[[#This Row],[Discount]]</f>
        <v>1.0791999999999995</v>
      </c>
      <c r="R1066" s="12" t="str" cm="1">
        <f t="array" ref="R1066">_xlfn.IFS(Product[[#This Row],[New Sales]]&gt;=2000,"A",Product[[#This Row],[New Sales]]&gt;=1000,"B",Product[[#This Row],[New Sales]]&gt;=500,"C",Product[[#This Row],[New Sales]]&gt;=100,"D",Product[[#This Row],[New Sales]]&lt;100,"E")</f>
        <v>D</v>
      </c>
      <c r="S1066" s="12"/>
    </row>
    <row r="1067" spans="1:19">
      <c r="A1067" s="12">
        <v>1065</v>
      </c>
      <c r="B1067" s="12" t="s">
        <v>84</v>
      </c>
      <c r="C1067" s="12" t="s">
        <v>77</v>
      </c>
      <c r="D1067" s="12" t="s">
        <v>1029</v>
      </c>
      <c r="E1067" s="12" t="s">
        <v>267</v>
      </c>
      <c r="F1067" s="12" t="s">
        <v>133</v>
      </c>
      <c r="G1067" s="12" t="s">
        <v>95</v>
      </c>
      <c r="H1067" s="12" t="str">
        <f>VLOOKUP(Product[[#This Row],[Category]],Code!$C$2:$D$5,2,0)</f>
        <v>T-103</v>
      </c>
      <c r="I1067" s="12" t="s">
        <v>96</v>
      </c>
      <c r="J1067" s="12" t="s">
        <v>1118</v>
      </c>
      <c r="K1067" s="12">
        <v>118.78199999999998</v>
      </c>
      <c r="L1067" s="12">
        <f>$K$1*Product[[#This Row],[Quantity]]</f>
        <v>450</v>
      </c>
      <c r="M1067" s="12">
        <f>Product[[#This Row],[Sales]]/Product[[#This Row],[Quantity]]</f>
        <v>39.593999999999994</v>
      </c>
      <c r="N1067" s="12">
        <v>3</v>
      </c>
      <c r="O1067" s="12">
        <v>0.4</v>
      </c>
      <c r="P1067" s="13">
        <v>-27.715799999999994</v>
      </c>
      <c r="Q1067" s="13">
        <f>Product[[#This Row],[Profit]]-Product[[#This Row],[Discount]]</f>
        <v>-28.115799999999993</v>
      </c>
      <c r="R1067" s="12" t="str" cm="1">
        <f t="array" ref="R1067">_xlfn.IFS(Product[[#This Row],[New Sales]]&gt;=2000,"A",Product[[#This Row],[New Sales]]&gt;=1000,"B",Product[[#This Row],[New Sales]]&gt;=500,"C",Product[[#This Row],[New Sales]]&gt;=100,"D",Product[[#This Row],[New Sales]]&lt;100,"E")</f>
        <v>D</v>
      </c>
      <c r="S1067" s="12"/>
    </row>
    <row r="1068" spans="1:19">
      <c r="A1068" s="12">
        <v>1066</v>
      </c>
      <c r="B1068" s="12" t="s">
        <v>84</v>
      </c>
      <c r="C1068" s="12" t="s">
        <v>77</v>
      </c>
      <c r="D1068" s="12" t="s">
        <v>1029</v>
      </c>
      <c r="E1068" s="12" t="s">
        <v>267</v>
      </c>
      <c r="F1068" s="12" t="s">
        <v>133</v>
      </c>
      <c r="G1068" s="12" t="s">
        <v>81</v>
      </c>
      <c r="H1068" s="12" t="str">
        <f>VLOOKUP(Product[[#This Row],[Category]],Code!$C$2:$D$5,2,0)</f>
        <v>O-102</v>
      </c>
      <c r="I1068" s="12" t="s">
        <v>182</v>
      </c>
      <c r="J1068" s="12" t="s">
        <v>1119</v>
      </c>
      <c r="K1068" s="12">
        <v>1.4480000000000002</v>
      </c>
      <c r="L1068" s="12">
        <f>$K$1*Product[[#This Row],[Quantity]]</f>
        <v>150</v>
      </c>
      <c r="M1068" s="12">
        <f>Product[[#This Row],[Sales]]/Product[[#This Row],[Quantity]]</f>
        <v>1.4480000000000002</v>
      </c>
      <c r="N1068" s="12">
        <v>1</v>
      </c>
      <c r="O1068" s="12">
        <v>0.2</v>
      </c>
      <c r="P1068" s="13">
        <v>0.2352999999999999</v>
      </c>
      <c r="Q1068" s="13">
        <f>Product[[#This Row],[Profit]]-Product[[#This Row],[Discount]]</f>
        <v>3.5299999999999887E-2</v>
      </c>
      <c r="R1068" s="12" t="str" cm="1">
        <f t="array" ref="R1068">_xlfn.IFS(Product[[#This Row],[New Sales]]&gt;=2000,"A",Product[[#This Row],[New Sales]]&gt;=1000,"B",Product[[#This Row],[New Sales]]&gt;=500,"C",Product[[#This Row],[New Sales]]&gt;=100,"D",Product[[#This Row],[New Sales]]&lt;100,"E")</f>
        <v>D</v>
      </c>
      <c r="S1068" s="12"/>
    </row>
    <row r="1069" spans="1:19">
      <c r="A1069" s="12">
        <v>1067</v>
      </c>
      <c r="B1069" s="12" t="s">
        <v>84</v>
      </c>
      <c r="C1069" s="12" t="s">
        <v>77</v>
      </c>
      <c r="D1069" s="12" t="s">
        <v>1029</v>
      </c>
      <c r="E1069" s="12" t="s">
        <v>267</v>
      </c>
      <c r="F1069" s="12" t="s">
        <v>133</v>
      </c>
      <c r="G1069" s="12" t="s">
        <v>81</v>
      </c>
      <c r="H1069" s="12" t="str">
        <f>VLOOKUP(Product[[#This Row],[Category]],Code!$C$2:$D$5,2,0)</f>
        <v>O-102</v>
      </c>
      <c r="I1069" s="12" t="s">
        <v>98</v>
      </c>
      <c r="J1069" s="12" t="s">
        <v>1120</v>
      </c>
      <c r="K1069" s="12">
        <v>55.470000000000006</v>
      </c>
      <c r="L1069" s="12">
        <f>$K$1*Product[[#This Row],[Quantity]]</f>
        <v>750</v>
      </c>
      <c r="M1069" s="12">
        <f>Product[[#This Row],[Sales]]/Product[[#This Row],[Quantity]]</f>
        <v>11.094000000000001</v>
      </c>
      <c r="N1069" s="12">
        <v>5</v>
      </c>
      <c r="O1069" s="12">
        <v>0.7</v>
      </c>
      <c r="P1069" s="13">
        <v>-46.224999999999994</v>
      </c>
      <c r="Q1069" s="13">
        <f>Product[[#This Row],[Profit]]-Product[[#This Row],[Discount]]</f>
        <v>-46.924999999999997</v>
      </c>
      <c r="R1069" s="12" t="str" cm="1">
        <f t="array" ref="R1069">_xlfn.IFS(Product[[#This Row],[New Sales]]&gt;=2000,"A",Product[[#This Row],[New Sales]]&gt;=1000,"B",Product[[#This Row],[New Sales]]&gt;=500,"C",Product[[#This Row],[New Sales]]&gt;=100,"D",Product[[#This Row],[New Sales]]&lt;100,"E")</f>
        <v>C</v>
      </c>
      <c r="S1069" s="12"/>
    </row>
    <row r="1070" spans="1:19">
      <c r="A1070" s="12">
        <v>1068</v>
      </c>
      <c r="B1070" s="12" t="s">
        <v>149</v>
      </c>
      <c r="C1070" s="12" t="s">
        <v>68</v>
      </c>
      <c r="D1070" s="12" t="s">
        <v>123</v>
      </c>
      <c r="E1070" s="12" t="s">
        <v>79</v>
      </c>
      <c r="F1070" s="12" t="s">
        <v>80</v>
      </c>
      <c r="G1070" s="12" t="s">
        <v>72</v>
      </c>
      <c r="H1070" s="12" t="str">
        <f>VLOOKUP(Product[[#This Row],[Category]],Code!$C$2:$D$5,2,0)</f>
        <v>F-101</v>
      </c>
      <c r="I1070" s="12" t="s">
        <v>75</v>
      </c>
      <c r="J1070" s="12" t="s">
        <v>197</v>
      </c>
      <c r="K1070" s="12">
        <v>194.84800000000001</v>
      </c>
      <c r="L1070" s="12">
        <f>$K$1*Product[[#This Row],[Quantity]]</f>
        <v>600</v>
      </c>
      <c r="M1070" s="12">
        <f>Product[[#This Row],[Sales]]/Product[[#This Row],[Quantity]]</f>
        <v>48.712000000000003</v>
      </c>
      <c r="N1070" s="12">
        <v>4</v>
      </c>
      <c r="O1070" s="12">
        <v>0.2</v>
      </c>
      <c r="P1070" s="13">
        <v>12.177999999999983</v>
      </c>
      <c r="Q1070" s="13">
        <f>Product[[#This Row],[Profit]]-Product[[#This Row],[Discount]]</f>
        <v>11.977999999999984</v>
      </c>
      <c r="R1070" s="12" t="str" cm="1">
        <f t="array" ref="R1070">_xlfn.IFS(Product[[#This Row],[New Sales]]&gt;=2000,"A",Product[[#This Row],[New Sales]]&gt;=1000,"B",Product[[#This Row],[New Sales]]&gt;=500,"C",Product[[#This Row],[New Sales]]&gt;=100,"D",Product[[#This Row],[New Sales]]&lt;100,"E")</f>
        <v>C</v>
      </c>
      <c r="S1070" s="12"/>
    </row>
    <row r="1071" spans="1:19">
      <c r="A1071" s="12">
        <v>1069</v>
      </c>
      <c r="B1071" s="12" t="s">
        <v>67</v>
      </c>
      <c r="C1071" s="12" t="s">
        <v>68</v>
      </c>
      <c r="D1071" s="12" t="s">
        <v>1121</v>
      </c>
      <c r="E1071" s="12" t="s">
        <v>113</v>
      </c>
      <c r="F1071" s="12" t="s">
        <v>114</v>
      </c>
      <c r="G1071" s="12" t="s">
        <v>81</v>
      </c>
      <c r="H1071" s="12" t="str">
        <f>VLOOKUP(Product[[#This Row],[Category]],Code!$C$2:$D$5,2,0)</f>
        <v>O-102</v>
      </c>
      <c r="I1071" s="12" t="s">
        <v>297</v>
      </c>
      <c r="J1071" s="12" t="s">
        <v>550</v>
      </c>
      <c r="K1071" s="12">
        <v>1.7440000000000002</v>
      </c>
      <c r="L1071" s="12">
        <f>$K$1*Product[[#This Row],[Quantity]]</f>
        <v>150</v>
      </c>
      <c r="M1071" s="12">
        <f>Product[[#This Row],[Sales]]/Product[[#This Row],[Quantity]]</f>
        <v>1.7440000000000002</v>
      </c>
      <c r="N1071" s="12">
        <v>1</v>
      </c>
      <c r="O1071" s="12">
        <v>0.2</v>
      </c>
      <c r="P1071" s="13">
        <v>-0.34880000000000033</v>
      </c>
      <c r="Q1071" s="13">
        <f>Product[[#This Row],[Profit]]-Product[[#This Row],[Discount]]</f>
        <v>-0.5488000000000004</v>
      </c>
      <c r="R1071" s="12" t="str" cm="1">
        <f t="array" ref="R1071">_xlfn.IFS(Product[[#This Row],[New Sales]]&gt;=2000,"A",Product[[#This Row],[New Sales]]&gt;=1000,"B",Product[[#This Row],[New Sales]]&gt;=500,"C",Product[[#This Row],[New Sales]]&gt;=100,"D",Product[[#This Row],[New Sales]]&lt;100,"E")</f>
        <v>D</v>
      </c>
      <c r="S1071" s="12"/>
    </row>
    <row r="1072" spans="1:19">
      <c r="A1072" s="12">
        <v>1070</v>
      </c>
      <c r="B1072" s="12" t="s">
        <v>84</v>
      </c>
      <c r="C1072" s="12" t="s">
        <v>111</v>
      </c>
      <c r="D1072" s="12" t="s">
        <v>131</v>
      </c>
      <c r="E1072" s="12" t="s">
        <v>132</v>
      </c>
      <c r="F1072" s="12" t="s">
        <v>133</v>
      </c>
      <c r="G1072" s="12" t="s">
        <v>81</v>
      </c>
      <c r="H1072" s="12" t="str">
        <f>VLOOKUP(Product[[#This Row],[Category]],Code!$C$2:$D$5,2,0)</f>
        <v>O-102</v>
      </c>
      <c r="I1072" s="12" t="s">
        <v>98</v>
      </c>
      <c r="J1072" s="12" t="s">
        <v>516</v>
      </c>
      <c r="K1072" s="12">
        <v>25.176000000000005</v>
      </c>
      <c r="L1072" s="12">
        <f>$K$1*Product[[#This Row],[Quantity]]</f>
        <v>600</v>
      </c>
      <c r="M1072" s="12">
        <f>Product[[#This Row],[Sales]]/Product[[#This Row],[Quantity]]</f>
        <v>6.2940000000000014</v>
      </c>
      <c r="N1072" s="12">
        <v>4</v>
      </c>
      <c r="O1072" s="12">
        <v>0.7</v>
      </c>
      <c r="P1072" s="13">
        <v>-18.462400000000002</v>
      </c>
      <c r="Q1072" s="13">
        <f>Product[[#This Row],[Profit]]-Product[[#This Row],[Discount]]</f>
        <v>-19.162400000000002</v>
      </c>
      <c r="R1072" s="12" t="str" cm="1">
        <f t="array" ref="R1072">_xlfn.IFS(Product[[#This Row],[New Sales]]&gt;=2000,"A",Product[[#This Row],[New Sales]]&gt;=1000,"B",Product[[#This Row],[New Sales]]&gt;=500,"C",Product[[#This Row],[New Sales]]&gt;=100,"D",Product[[#This Row],[New Sales]]&lt;100,"E")</f>
        <v>C</v>
      </c>
      <c r="S1072" s="12"/>
    </row>
    <row r="1073" spans="1:19">
      <c r="A1073" s="12">
        <v>1071</v>
      </c>
      <c r="B1073" s="12" t="s">
        <v>84</v>
      </c>
      <c r="C1073" s="12" t="s">
        <v>111</v>
      </c>
      <c r="D1073" s="12" t="s">
        <v>78</v>
      </c>
      <c r="E1073" s="12" t="s">
        <v>79</v>
      </c>
      <c r="F1073" s="12" t="s">
        <v>80</v>
      </c>
      <c r="G1073" s="12" t="s">
        <v>81</v>
      </c>
      <c r="H1073" s="12" t="str">
        <f>VLOOKUP(Product[[#This Row],[Category]],Code!$C$2:$D$5,2,0)</f>
        <v>O-102</v>
      </c>
      <c r="I1073" s="12" t="s">
        <v>93</v>
      </c>
      <c r="J1073" s="12" t="s">
        <v>545</v>
      </c>
      <c r="K1073" s="12">
        <v>19.459999999999997</v>
      </c>
      <c r="L1073" s="12">
        <f>$K$1*Product[[#This Row],[Quantity]]</f>
        <v>1050</v>
      </c>
      <c r="M1073" s="12">
        <f>Product[[#This Row],[Sales]]/Product[[#This Row],[Quantity]]</f>
        <v>2.78</v>
      </c>
      <c r="N1073" s="12">
        <v>7</v>
      </c>
      <c r="O1073" s="12">
        <v>0</v>
      </c>
      <c r="P1073" s="13">
        <v>5.0595999999999997</v>
      </c>
      <c r="Q1073" s="13">
        <f>Product[[#This Row],[Profit]]-Product[[#This Row],[Discount]]</f>
        <v>5.0595999999999997</v>
      </c>
      <c r="R1073" s="12" t="str" cm="1">
        <f t="array" ref="R1073">_xlfn.IFS(Product[[#This Row],[New Sales]]&gt;=2000,"A",Product[[#This Row],[New Sales]]&gt;=1000,"B",Product[[#This Row],[New Sales]]&gt;=500,"C",Product[[#This Row],[New Sales]]&gt;=100,"D",Product[[#This Row],[New Sales]]&lt;100,"E")</f>
        <v>B</v>
      </c>
      <c r="S1073" s="12"/>
    </row>
    <row r="1074" spans="1:19">
      <c r="A1074" s="12">
        <v>1072</v>
      </c>
      <c r="B1074" s="12" t="s">
        <v>84</v>
      </c>
      <c r="C1074" s="12" t="s">
        <v>111</v>
      </c>
      <c r="D1074" s="12" t="s">
        <v>376</v>
      </c>
      <c r="E1074" s="12" t="s">
        <v>251</v>
      </c>
      <c r="F1074" s="12" t="s">
        <v>80</v>
      </c>
      <c r="G1074" s="12" t="s">
        <v>81</v>
      </c>
      <c r="H1074" s="12" t="str">
        <f>VLOOKUP(Product[[#This Row],[Category]],Code!$C$2:$D$5,2,0)</f>
        <v>O-102</v>
      </c>
      <c r="I1074" s="12" t="s">
        <v>106</v>
      </c>
      <c r="J1074" s="12" t="s">
        <v>534</v>
      </c>
      <c r="K1074" s="12">
        <v>29.472000000000001</v>
      </c>
      <c r="L1074" s="12">
        <f>$K$1*Product[[#This Row],[Quantity]]</f>
        <v>450</v>
      </c>
      <c r="M1074" s="12">
        <f>Product[[#This Row],[Sales]]/Product[[#This Row],[Quantity]]</f>
        <v>9.8239999999999998</v>
      </c>
      <c r="N1074" s="12">
        <v>3</v>
      </c>
      <c r="O1074" s="12">
        <v>0.2</v>
      </c>
      <c r="P1074" s="13">
        <v>9.9467999999999979</v>
      </c>
      <c r="Q1074" s="13">
        <f>Product[[#This Row],[Profit]]-Product[[#This Row],[Discount]]</f>
        <v>9.7467999999999986</v>
      </c>
      <c r="R1074" s="12" t="str" cm="1">
        <f t="array" ref="R1074">_xlfn.IFS(Product[[#This Row],[New Sales]]&gt;=2000,"A",Product[[#This Row],[New Sales]]&gt;=1000,"B",Product[[#This Row],[New Sales]]&gt;=500,"C",Product[[#This Row],[New Sales]]&gt;=100,"D",Product[[#This Row],[New Sales]]&lt;100,"E")</f>
        <v>D</v>
      </c>
      <c r="S1074" s="12"/>
    </row>
    <row r="1075" spans="1:19">
      <c r="A1075" s="12">
        <v>1073</v>
      </c>
      <c r="B1075" s="12" t="s">
        <v>84</v>
      </c>
      <c r="C1075" s="12" t="s">
        <v>68</v>
      </c>
      <c r="D1075" s="12" t="s">
        <v>180</v>
      </c>
      <c r="E1075" s="12" t="s">
        <v>181</v>
      </c>
      <c r="F1075" s="12" t="s">
        <v>133</v>
      </c>
      <c r="G1075" s="12" t="s">
        <v>81</v>
      </c>
      <c r="H1075" s="12" t="str">
        <f>VLOOKUP(Product[[#This Row],[Category]],Code!$C$2:$D$5,2,0)</f>
        <v>O-102</v>
      </c>
      <c r="I1075" s="12" t="s">
        <v>98</v>
      </c>
      <c r="J1075" s="12" t="s">
        <v>1122</v>
      </c>
      <c r="K1075" s="12">
        <v>8.64</v>
      </c>
      <c r="L1075" s="12">
        <f>$K$1*Product[[#This Row],[Quantity]]</f>
        <v>300</v>
      </c>
      <c r="M1075" s="12">
        <f>Product[[#This Row],[Sales]]/Product[[#This Row],[Quantity]]</f>
        <v>4.32</v>
      </c>
      <c r="N1075" s="12">
        <v>2</v>
      </c>
      <c r="O1075" s="12">
        <v>0.2</v>
      </c>
      <c r="P1075" s="13">
        <v>3.024</v>
      </c>
      <c r="Q1075" s="13">
        <f>Product[[#This Row],[Profit]]-Product[[#This Row],[Discount]]</f>
        <v>2.8239999999999998</v>
      </c>
      <c r="R1075" s="12" t="str" cm="1">
        <f t="array" ref="R1075">_xlfn.IFS(Product[[#This Row],[New Sales]]&gt;=2000,"A",Product[[#This Row],[New Sales]]&gt;=1000,"B",Product[[#This Row],[New Sales]]&gt;=500,"C",Product[[#This Row],[New Sales]]&gt;=100,"D",Product[[#This Row],[New Sales]]&lt;100,"E")</f>
        <v>D</v>
      </c>
      <c r="S1075" s="12"/>
    </row>
    <row r="1076" spans="1:19">
      <c r="A1076" s="12">
        <v>1074</v>
      </c>
      <c r="B1076" s="12" t="s">
        <v>84</v>
      </c>
      <c r="C1076" s="12" t="s">
        <v>68</v>
      </c>
      <c r="D1076" s="12" t="s">
        <v>730</v>
      </c>
      <c r="E1076" s="12" t="s">
        <v>199</v>
      </c>
      <c r="F1076" s="12" t="s">
        <v>80</v>
      </c>
      <c r="G1076" s="12" t="s">
        <v>81</v>
      </c>
      <c r="H1076" s="12" t="str">
        <f>VLOOKUP(Product[[#This Row],[Category]],Code!$C$2:$D$5,2,0)</f>
        <v>O-102</v>
      </c>
      <c r="I1076" s="12" t="s">
        <v>98</v>
      </c>
      <c r="J1076" s="12" t="s">
        <v>1123</v>
      </c>
      <c r="K1076" s="12">
        <v>6.27</v>
      </c>
      <c r="L1076" s="12">
        <f>$K$1*Product[[#This Row],[Quantity]]</f>
        <v>750</v>
      </c>
      <c r="M1076" s="12">
        <f>Product[[#This Row],[Sales]]/Product[[#This Row],[Quantity]]</f>
        <v>1.254</v>
      </c>
      <c r="N1076" s="12">
        <v>5</v>
      </c>
      <c r="O1076" s="12">
        <v>0.7</v>
      </c>
      <c r="P1076" s="13">
        <v>-4.5980000000000008</v>
      </c>
      <c r="Q1076" s="13">
        <f>Product[[#This Row],[Profit]]-Product[[#This Row],[Discount]]</f>
        <v>-5.2980000000000009</v>
      </c>
      <c r="R1076" s="12" t="str" cm="1">
        <f t="array" ref="R1076">_xlfn.IFS(Product[[#This Row],[New Sales]]&gt;=2000,"A",Product[[#This Row],[New Sales]]&gt;=1000,"B",Product[[#This Row],[New Sales]]&gt;=500,"C",Product[[#This Row],[New Sales]]&gt;=100,"D",Product[[#This Row],[New Sales]]&lt;100,"E")</f>
        <v>C</v>
      </c>
      <c r="S1076" s="12"/>
    </row>
    <row r="1077" spans="1:19">
      <c r="A1077" s="12">
        <v>1075</v>
      </c>
      <c r="B1077" s="12" t="s">
        <v>84</v>
      </c>
      <c r="C1077" s="12" t="s">
        <v>68</v>
      </c>
      <c r="D1077" s="12" t="s">
        <v>730</v>
      </c>
      <c r="E1077" s="12" t="s">
        <v>199</v>
      </c>
      <c r="F1077" s="12" t="s">
        <v>80</v>
      </c>
      <c r="G1077" s="12" t="s">
        <v>81</v>
      </c>
      <c r="H1077" s="12" t="str">
        <f>VLOOKUP(Product[[#This Row],[Category]],Code!$C$2:$D$5,2,0)</f>
        <v>O-102</v>
      </c>
      <c r="I1077" s="12" t="s">
        <v>98</v>
      </c>
      <c r="J1077" s="12" t="s">
        <v>459</v>
      </c>
      <c r="K1077" s="12">
        <v>4.3680000000000003</v>
      </c>
      <c r="L1077" s="12">
        <f>$K$1*Product[[#This Row],[Quantity]]</f>
        <v>1050</v>
      </c>
      <c r="M1077" s="12">
        <f>Product[[#This Row],[Sales]]/Product[[#This Row],[Quantity]]</f>
        <v>0.624</v>
      </c>
      <c r="N1077" s="12">
        <v>7</v>
      </c>
      <c r="O1077" s="12">
        <v>0.7</v>
      </c>
      <c r="P1077" s="13">
        <v>-3.3487999999999998</v>
      </c>
      <c r="Q1077" s="13">
        <f>Product[[#This Row],[Profit]]-Product[[#This Row],[Discount]]</f>
        <v>-4.0488</v>
      </c>
      <c r="R1077" s="12" t="str" cm="1">
        <f t="array" ref="R1077">_xlfn.IFS(Product[[#This Row],[New Sales]]&gt;=2000,"A",Product[[#This Row],[New Sales]]&gt;=1000,"B",Product[[#This Row],[New Sales]]&gt;=500,"C",Product[[#This Row],[New Sales]]&gt;=100,"D",Product[[#This Row],[New Sales]]&lt;100,"E")</f>
        <v>B</v>
      </c>
      <c r="S1077" s="12"/>
    </row>
    <row r="1078" spans="1:19">
      <c r="A1078" s="12">
        <v>1076</v>
      </c>
      <c r="B1078" s="12" t="s">
        <v>84</v>
      </c>
      <c r="C1078" s="12" t="s">
        <v>68</v>
      </c>
      <c r="D1078" s="12" t="s">
        <v>730</v>
      </c>
      <c r="E1078" s="12" t="s">
        <v>199</v>
      </c>
      <c r="F1078" s="12" t="s">
        <v>80</v>
      </c>
      <c r="G1078" s="12" t="s">
        <v>95</v>
      </c>
      <c r="H1078" s="12" t="str">
        <f>VLOOKUP(Product[[#This Row],[Category]],Code!$C$2:$D$5,2,0)</f>
        <v>T-103</v>
      </c>
      <c r="I1078" s="12" t="s">
        <v>137</v>
      </c>
      <c r="J1078" s="12" t="s">
        <v>1124</v>
      </c>
      <c r="K1078" s="12">
        <v>31.983999999999998</v>
      </c>
      <c r="L1078" s="12">
        <f>$K$1*Product[[#This Row],[Quantity]]</f>
        <v>300</v>
      </c>
      <c r="M1078" s="12">
        <f>Product[[#This Row],[Sales]]/Product[[#This Row],[Quantity]]</f>
        <v>15.991999999999999</v>
      </c>
      <c r="N1078" s="12">
        <v>2</v>
      </c>
      <c r="O1078" s="12">
        <v>0.2</v>
      </c>
      <c r="P1078" s="13">
        <v>1.9989999999999979</v>
      </c>
      <c r="Q1078" s="13">
        <f>Product[[#This Row],[Profit]]-Product[[#This Row],[Discount]]</f>
        <v>1.7989999999999979</v>
      </c>
      <c r="R1078" s="12" t="str" cm="1">
        <f t="array" ref="R1078">_xlfn.IFS(Product[[#This Row],[New Sales]]&gt;=2000,"A",Product[[#This Row],[New Sales]]&gt;=1000,"B",Product[[#This Row],[New Sales]]&gt;=500,"C",Product[[#This Row],[New Sales]]&gt;=100,"D",Product[[#This Row],[New Sales]]&lt;100,"E")</f>
        <v>D</v>
      </c>
      <c r="S1078" s="12"/>
    </row>
    <row r="1079" spans="1:19">
      <c r="A1079" s="12">
        <v>1077</v>
      </c>
      <c r="B1079" s="12" t="s">
        <v>149</v>
      </c>
      <c r="C1079" s="12" t="s">
        <v>111</v>
      </c>
      <c r="D1079" s="12" t="s">
        <v>266</v>
      </c>
      <c r="E1079" s="12" t="s">
        <v>175</v>
      </c>
      <c r="F1079" s="12" t="s">
        <v>114</v>
      </c>
      <c r="G1079" s="12" t="s">
        <v>81</v>
      </c>
      <c r="H1079" s="12" t="str">
        <f>VLOOKUP(Product[[#This Row],[Category]],Code!$C$2:$D$5,2,0)</f>
        <v>O-102</v>
      </c>
      <c r="I1079" s="12" t="s">
        <v>93</v>
      </c>
      <c r="J1079" s="12" t="s">
        <v>1125</v>
      </c>
      <c r="K1079" s="12">
        <v>40.879999999999995</v>
      </c>
      <c r="L1079" s="12">
        <f>$K$1*Product[[#This Row],[Quantity]]</f>
        <v>1050</v>
      </c>
      <c r="M1079" s="12">
        <f>Product[[#This Row],[Sales]]/Product[[#This Row],[Quantity]]</f>
        <v>5.839999999999999</v>
      </c>
      <c r="N1079" s="12">
        <v>7</v>
      </c>
      <c r="O1079" s="12">
        <v>0</v>
      </c>
      <c r="P1079" s="13">
        <v>10.628799999999998</v>
      </c>
      <c r="Q1079" s="13">
        <f>Product[[#This Row],[Profit]]-Product[[#This Row],[Discount]]</f>
        <v>10.628799999999998</v>
      </c>
      <c r="R1079" s="12" t="str" cm="1">
        <f t="array" ref="R1079">_xlfn.IFS(Product[[#This Row],[New Sales]]&gt;=2000,"A",Product[[#This Row],[New Sales]]&gt;=1000,"B",Product[[#This Row],[New Sales]]&gt;=500,"C",Product[[#This Row],[New Sales]]&gt;=100,"D",Product[[#This Row],[New Sales]]&lt;100,"E")</f>
        <v>B</v>
      </c>
      <c r="S1079" s="12"/>
    </row>
    <row r="1080" spans="1:19">
      <c r="A1080" s="12">
        <v>1078</v>
      </c>
      <c r="B1080" s="12" t="s">
        <v>67</v>
      </c>
      <c r="C1080" s="12" t="s">
        <v>68</v>
      </c>
      <c r="D1080" s="12" t="s">
        <v>108</v>
      </c>
      <c r="E1080" s="12" t="s">
        <v>109</v>
      </c>
      <c r="F1080" s="12" t="s">
        <v>80</v>
      </c>
      <c r="G1080" s="12" t="s">
        <v>81</v>
      </c>
      <c r="H1080" s="12" t="str">
        <f>VLOOKUP(Product[[#This Row],[Category]],Code!$C$2:$D$5,2,0)</f>
        <v>O-102</v>
      </c>
      <c r="I1080" s="12" t="s">
        <v>100</v>
      </c>
      <c r="J1080" s="12" t="s">
        <v>1126</v>
      </c>
      <c r="K1080" s="12">
        <v>119.96</v>
      </c>
      <c r="L1080" s="12">
        <f>$K$1*Product[[#This Row],[Quantity]]</f>
        <v>300</v>
      </c>
      <c r="M1080" s="12">
        <f>Product[[#This Row],[Sales]]/Product[[#This Row],[Quantity]]</f>
        <v>59.98</v>
      </c>
      <c r="N1080" s="12">
        <v>2</v>
      </c>
      <c r="O1080" s="12">
        <v>0</v>
      </c>
      <c r="P1080" s="13">
        <v>33.588800000000006</v>
      </c>
      <c r="Q1080" s="13">
        <f>Product[[#This Row],[Profit]]-Product[[#This Row],[Discount]]</f>
        <v>33.588800000000006</v>
      </c>
      <c r="R1080" s="12" t="str" cm="1">
        <f t="array" ref="R1080">_xlfn.IFS(Product[[#This Row],[New Sales]]&gt;=2000,"A",Product[[#This Row],[New Sales]]&gt;=1000,"B",Product[[#This Row],[New Sales]]&gt;=500,"C",Product[[#This Row],[New Sales]]&gt;=100,"D",Product[[#This Row],[New Sales]]&lt;100,"E")</f>
        <v>D</v>
      </c>
      <c r="S1080" s="12"/>
    </row>
    <row r="1081" spans="1:19">
      <c r="A1081" s="12">
        <v>1079</v>
      </c>
      <c r="B1081" s="12" t="s">
        <v>67</v>
      </c>
      <c r="C1081" s="12" t="s">
        <v>68</v>
      </c>
      <c r="D1081" s="12" t="s">
        <v>108</v>
      </c>
      <c r="E1081" s="12" t="s">
        <v>109</v>
      </c>
      <c r="F1081" s="12" t="s">
        <v>80</v>
      </c>
      <c r="G1081" s="12" t="s">
        <v>81</v>
      </c>
      <c r="H1081" s="12" t="str">
        <f>VLOOKUP(Product[[#This Row],[Category]],Code!$C$2:$D$5,2,0)</f>
        <v>O-102</v>
      </c>
      <c r="I1081" s="12" t="s">
        <v>89</v>
      </c>
      <c r="J1081" s="12" t="s">
        <v>731</v>
      </c>
      <c r="K1081" s="12">
        <v>31.44</v>
      </c>
      <c r="L1081" s="12">
        <f>$K$1*Product[[#This Row],[Quantity]]</f>
        <v>450</v>
      </c>
      <c r="M1081" s="12">
        <f>Product[[#This Row],[Sales]]/Product[[#This Row],[Quantity]]</f>
        <v>10.48</v>
      </c>
      <c r="N1081" s="12">
        <v>3</v>
      </c>
      <c r="O1081" s="12">
        <v>0</v>
      </c>
      <c r="P1081" s="13">
        <v>8.4888000000000012</v>
      </c>
      <c r="Q1081" s="13">
        <f>Product[[#This Row],[Profit]]-Product[[#This Row],[Discount]]</f>
        <v>8.4888000000000012</v>
      </c>
      <c r="R1081" s="12" t="str" cm="1">
        <f t="array" ref="R1081">_xlfn.IFS(Product[[#This Row],[New Sales]]&gt;=2000,"A",Product[[#This Row],[New Sales]]&gt;=1000,"B",Product[[#This Row],[New Sales]]&gt;=500,"C",Product[[#This Row],[New Sales]]&gt;=100,"D",Product[[#This Row],[New Sales]]&lt;100,"E")</f>
        <v>D</v>
      </c>
      <c r="S1081" s="12"/>
    </row>
    <row r="1082" spans="1:19">
      <c r="A1082" s="12">
        <v>1080</v>
      </c>
      <c r="B1082" s="12" t="s">
        <v>67</v>
      </c>
      <c r="C1082" s="12" t="s">
        <v>68</v>
      </c>
      <c r="D1082" s="12" t="s">
        <v>108</v>
      </c>
      <c r="E1082" s="12" t="s">
        <v>109</v>
      </c>
      <c r="F1082" s="12" t="s">
        <v>80</v>
      </c>
      <c r="G1082" s="12" t="s">
        <v>81</v>
      </c>
      <c r="H1082" s="12" t="str">
        <f>VLOOKUP(Product[[#This Row],[Category]],Code!$C$2:$D$5,2,0)</f>
        <v>O-102</v>
      </c>
      <c r="I1082" s="12" t="s">
        <v>98</v>
      </c>
      <c r="J1082" s="12" t="s">
        <v>742</v>
      </c>
      <c r="K1082" s="12">
        <v>6.88</v>
      </c>
      <c r="L1082" s="12">
        <f>$K$1*Product[[#This Row],[Quantity]]</f>
        <v>150</v>
      </c>
      <c r="M1082" s="12">
        <f>Product[[#This Row],[Sales]]/Product[[#This Row],[Quantity]]</f>
        <v>6.88</v>
      </c>
      <c r="N1082" s="12">
        <v>1</v>
      </c>
      <c r="O1082" s="12">
        <v>0.2</v>
      </c>
      <c r="P1082" s="13">
        <v>2.3220000000000001</v>
      </c>
      <c r="Q1082" s="13">
        <f>Product[[#This Row],[Profit]]-Product[[#This Row],[Discount]]</f>
        <v>2.1219999999999999</v>
      </c>
      <c r="R1082" s="12" t="str" cm="1">
        <f t="array" ref="R1082">_xlfn.IFS(Product[[#This Row],[New Sales]]&gt;=2000,"A",Product[[#This Row],[New Sales]]&gt;=1000,"B",Product[[#This Row],[New Sales]]&gt;=500,"C",Product[[#This Row],[New Sales]]&gt;=100,"D",Product[[#This Row],[New Sales]]&lt;100,"E")</f>
        <v>D</v>
      </c>
      <c r="S1082" s="12"/>
    </row>
    <row r="1083" spans="1:19">
      <c r="A1083" s="12">
        <v>1081</v>
      </c>
      <c r="B1083" s="12" t="s">
        <v>84</v>
      </c>
      <c r="C1083" s="12" t="s">
        <v>77</v>
      </c>
      <c r="D1083" s="12" t="s">
        <v>402</v>
      </c>
      <c r="E1083" s="12" t="s">
        <v>168</v>
      </c>
      <c r="F1083" s="12" t="s">
        <v>114</v>
      </c>
      <c r="G1083" s="12" t="s">
        <v>81</v>
      </c>
      <c r="H1083" s="12" t="str">
        <f>VLOOKUP(Product[[#This Row],[Category]],Code!$C$2:$D$5,2,0)</f>
        <v>O-102</v>
      </c>
      <c r="I1083" s="12" t="s">
        <v>106</v>
      </c>
      <c r="J1083" s="12" t="s">
        <v>148</v>
      </c>
      <c r="K1083" s="12">
        <v>19.920000000000002</v>
      </c>
      <c r="L1083" s="12">
        <f>$K$1*Product[[#This Row],[Quantity]]</f>
        <v>600</v>
      </c>
      <c r="M1083" s="12">
        <f>Product[[#This Row],[Sales]]/Product[[#This Row],[Quantity]]</f>
        <v>4.9800000000000004</v>
      </c>
      <c r="N1083" s="12">
        <v>4</v>
      </c>
      <c r="O1083" s="12">
        <v>0</v>
      </c>
      <c r="P1083" s="13">
        <v>9.3624000000000009</v>
      </c>
      <c r="Q1083" s="13">
        <f>Product[[#This Row],[Profit]]-Product[[#This Row],[Discount]]</f>
        <v>9.3624000000000009</v>
      </c>
      <c r="R1083" s="12" t="str" cm="1">
        <f t="array" ref="R1083">_xlfn.IFS(Product[[#This Row],[New Sales]]&gt;=2000,"A",Product[[#This Row],[New Sales]]&gt;=1000,"B",Product[[#This Row],[New Sales]]&gt;=500,"C",Product[[#This Row],[New Sales]]&gt;=100,"D",Product[[#This Row],[New Sales]]&lt;100,"E")</f>
        <v>C</v>
      </c>
      <c r="S1083" s="12"/>
    </row>
    <row r="1084" spans="1:19">
      <c r="A1084" s="12">
        <v>1082</v>
      </c>
      <c r="B1084" s="12" t="s">
        <v>84</v>
      </c>
      <c r="C1084" s="12" t="s">
        <v>77</v>
      </c>
      <c r="D1084" s="12" t="s">
        <v>402</v>
      </c>
      <c r="E1084" s="12" t="s">
        <v>168</v>
      </c>
      <c r="F1084" s="12" t="s">
        <v>114</v>
      </c>
      <c r="G1084" s="12" t="s">
        <v>72</v>
      </c>
      <c r="H1084" s="12" t="str">
        <f>VLOOKUP(Product[[#This Row],[Category]],Code!$C$2:$D$5,2,0)</f>
        <v>F-101</v>
      </c>
      <c r="I1084" s="12" t="s">
        <v>75</v>
      </c>
      <c r="J1084" s="12" t="s">
        <v>1127</v>
      </c>
      <c r="K1084" s="12">
        <v>1106.9099999999999</v>
      </c>
      <c r="L1084" s="12">
        <f>$K$1*Product[[#This Row],[Quantity]]</f>
        <v>1350</v>
      </c>
      <c r="M1084" s="12">
        <f>Product[[#This Row],[Sales]]/Product[[#This Row],[Quantity]]</f>
        <v>122.98999999999998</v>
      </c>
      <c r="N1084" s="12">
        <v>9</v>
      </c>
      <c r="O1084" s="12">
        <v>0</v>
      </c>
      <c r="P1084" s="13">
        <v>121.76009999999994</v>
      </c>
      <c r="Q1084" s="13">
        <f>Product[[#This Row],[Profit]]-Product[[#This Row],[Discount]]</f>
        <v>121.76009999999994</v>
      </c>
      <c r="R1084" s="12" t="str" cm="1">
        <f t="array" ref="R1084">_xlfn.IFS(Product[[#This Row],[New Sales]]&gt;=2000,"A",Product[[#This Row],[New Sales]]&gt;=1000,"B",Product[[#This Row],[New Sales]]&gt;=500,"C",Product[[#This Row],[New Sales]]&gt;=100,"D",Product[[#This Row],[New Sales]]&lt;100,"E")</f>
        <v>B</v>
      </c>
      <c r="S1084" s="12"/>
    </row>
    <row r="1085" spans="1:19">
      <c r="A1085" s="12">
        <v>1083</v>
      </c>
      <c r="B1085" s="12" t="s">
        <v>84</v>
      </c>
      <c r="C1085" s="12" t="s">
        <v>68</v>
      </c>
      <c r="D1085" s="12" t="s">
        <v>1128</v>
      </c>
      <c r="E1085" s="12" t="s">
        <v>181</v>
      </c>
      <c r="F1085" s="12" t="s">
        <v>133</v>
      </c>
      <c r="G1085" s="12" t="s">
        <v>72</v>
      </c>
      <c r="H1085" s="12" t="str">
        <f>VLOOKUP(Product[[#This Row],[Category]],Code!$C$2:$D$5,2,0)</f>
        <v>F-101</v>
      </c>
      <c r="I1085" s="12" t="s">
        <v>87</v>
      </c>
      <c r="J1085" s="12" t="s">
        <v>902</v>
      </c>
      <c r="K1085" s="12">
        <v>836.59199999999998</v>
      </c>
      <c r="L1085" s="12">
        <f>$K$1*Product[[#This Row],[Quantity]]</f>
        <v>1200</v>
      </c>
      <c r="M1085" s="12">
        <f>Product[[#This Row],[Sales]]/Product[[#This Row],[Quantity]]</f>
        <v>104.574</v>
      </c>
      <c r="N1085" s="12">
        <v>8</v>
      </c>
      <c r="O1085" s="12">
        <v>0.4</v>
      </c>
      <c r="P1085" s="13">
        <v>-264.92079999999999</v>
      </c>
      <c r="Q1085" s="13">
        <f>Product[[#This Row],[Profit]]-Product[[#This Row],[Discount]]</f>
        <v>-265.32079999999996</v>
      </c>
      <c r="R1085" s="12" t="str" cm="1">
        <f t="array" ref="R1085">_xlfn.IFS(Product[[#This Row],[New Sales]]&gt;=2000,"A",Product[[#This Row],[New Sales]]&gt;=1000,"B",Product[[#This Row],[New Sales]]&gt;=500,"C",Product[[#This Row],[New Sales]]&gt;=100,"D",Product[[#This Row],[New Sales]]&lt;100,"E")</f>
        <v>B</v>
      </c>
      <c r="S1085" s="12"/>
    </row>
    <row r="1086" spans="1:19">
      <c r="A1086" s="12">
        <v>1084</v>
      </c>
      <c r="B1086" s="12" t="s">
        <v>84</v>
      </c>
      <c r="C1086" s="12" t="s">
        <v>68</v>
      </c>
      <c r="D1086" s="12" t="s">
        <v>1128</v>
      </c>
      <c r="E1086" s="12" t="s">
        <v>181</v>
      </c>
      <c r="F1086" s="12" t="s">
        <v>133</v>
      </c>
      <c r="G1086" s="12" t="s">
        <v>81</v>
      </c>
      <c r="H1086" s="12" t="str">
        <f>VLOOKUP(Product[[#This Row],[Category]],Code!$C$2:$D$5,2,0)</f>
        <v>O-102</v>
      </c>
      <c r="I1086" s="12" t="s">
        <v>106</v>
      </c>
      <c r="J1086" s="12" t="s">
        <v>148</v>
      </c>
      <c r="K1086" s="12">
        <v>26.38</v>
      </c>
      <c r="L1086" s="12">
        <f>$K$1*Product[[#This Row],[Quantity]]</f>
        <v>150</v>
      </c>
      <c r="M1086" s="12">
        <f>Product[[#This Row],[Sales]]/Product[[#This Row],[Quantity]]</f>
        <v>26.38</v>
      </c>
      <c r="N1086" s="12">
        <v>1</v>
      </c>
      <c r="O1086" s="12">
        <v>0</v>
      </c>
      <c r="P1086" s="13">
        <v>12.134799999999998</v>
      </c>
      <c r="Q1086" s="13">
        <f>Product[[#This Row],[Profit]]-Product[[#This Row],[Discount]]</f>
        <v>12.134799999999998</v>
      </c>
      <c r="R1086" s="12" t="str" cm="1">
        <f t="array" ref="R1086">_xlfn.IFS(Product[[#This Row],[New Sales]]&gt;=2000,"A",Product[[#This Row],[New Sales]]&gt;=1000,"B",Product[[#This Row],[New Sales]]&gt;=500,"C",Product[[#This Row],[New Sales]]&gt;=100,"D",Product[[#This Row],[New Sales]]&lt;100,"E")</f>
        <v>D</v>
      </c>
      <c r="S1086" s="12"/>
    </row>
    <row r="1087" spans="1:19">
      <c r="A1087" s="12">
        <v>1085</v>
      </c>
      <c r="B1087" s="12" t="s">
        <v>84</v>
      </c>
      <c r="C1087" s="12" t="s">
        <v>68</v>
      </c>
      <c r="D1087" s="12" t="s">
        <v>1128</v>
      </c>
      <c r="E1087" s="12" t="s">
        <v>181</v>
      </c>
      <c r="F1087" s="12" t="s">
        <v>133</v>
      </c>
      <c r="G1087" s="12" t="s">
        <v>81</v>
      </c>
      <c r="H1087" s="12" t="str">
        <f>VLOOKUP(Product[[#This Row],[Category]],Code!$C$2:$D$5,2,0)</f>
        <v>O-102</v>
      </c>
      <c r="I1087" s="12" t="s">
        <v>89</v>
      </c>
      <c r="J1087" s="12" t="s">
        <v>448</v>
      </c>
      <c r="K1087" s="12">
        <v>362.92</v>
      </c>
      <c r="L1087" s="12">
        <f>$K$1*Product[[#This Row],[Quantity]]</f>
        <v>300</v>
      </c>
      <c r="M1087" s="12">
        <f>Product[[#This Row],[Sales]]/Product[[#This Row],[Quantity]]</f>
        <v>181.46</v>
      </c>
      <c r="N1087" s="12">
        <v>2</v>
      </c>
      <c r="O1087" s="12">
        <v>0</v>
      </c>
      <c r="P1087" s="13">
        <v>105.24679999999995</v>
      </c>
      <c r="Q1087" s="13">
        <f>Product[[#This Row],[Profit]]-Product[[#This Row],[Discount]]</f>
        <v>105.24679999999995</v>
      </c>
      <c r="R1087" s="12" t="str" cm="1">
        <f t="array" ref="R1087">_xlfn.IFS(Product[[#This Row],[New Sales]]&gt;=2000,"A",Product[[#This Row],[New Sales]]&gt;=1000,"B",Product[[#This Row],[New Sales]]&gt;=500,"C",Product[[#This Row],[New Sales]]&gt;=100,"D",Product[[#This Row],[New Sales]]&lt;100,"E")</f>
        <v>D</v>
      </c>
      <c r="S1087" s="12"/>
    </row>
    <row r="1088" spans="1:19">
      <c r="A1088" s="12">
        <v>1086</v>
      </c>
      <c r="B1088" s="12" t="s">
        <v>84</v>
      </c>
      <c r="C1088" s="12" t="s">
        <v>68</v>
      </c>
      <c r="D1088" s="12" t="s">
        <v>1128</v>
      </c>
      <c r="E1088" s="12" t="s">
        <v>181</v>
      </c>
      <c r="F1088" s="12" t="s">
        <v>133</v>
      </c>
      <c r="G1088" s="12" t="s">
        <v>95</v>
      </c>
      <c r="H1088" s="12" t="str">
        <f>VLOOKUP(Product[[#This Row],[Category]],Code!$C$2:$D$5,2,0)</f>
        <v>T-103</v>
      </c>
      <c r="I1088" s="12" t="s">
        <v>332</v>
      </c>
      <c r="J1088" s="12" t="s">
        <v>1129</v>
      </c>
      <c r="K1088" s="12">
        <v>4899.93</v>
      </c>
      <c r="L1088" s="12">
        <f>$K$1*Product[[#This Row],[Quantity]]</f>
        <v>1050</v>
      </c>
      <c r="M1088" s="12">
        <f>Product[[#This Row],[Sales]]/Product[[#This Row],[Quantity]]</f>
        <v>699.99</v>
      </c>
      <c r="N1088" s="12">
        <v>7</v>
      </c>
      <c r="O1088" s="12">
        <v>0</v>
      </c>
      <c r="P1088" s="13">
        <v>2400.9656999999997</v>
      </c>
      <c r="Q1088" s="13">
        <f>Product[[#This Row],[Profit]]-Product[[#This Row],[Discount]]</f>
        <v>2400.9656999999997</v>
      </c>
      <c r="R1088" s="12" t="str" cm="1">
        <f t="array" ref="R1088">_xlfn.IFS(Product[[#This Row],[New Sales]]&gt;=2000,"A",Product[[#This Row],[New Sales]]&gt;=1000,"B",Product[[#This Row],[New Sales]]&gt;=500,"C",Product[[#This Row],[New Sales]]&gt;=100,"D",Product[[#This Row],[New Sales]]&lt;100,"E")</f>
        <v>B</v>
      </c>
      <c r="S1088" s="12"/>
    </row>
    <row r="1089" spans="1:19">
      <c r="A1089" s="12">
        <v>1087</v>
      </c>
      <c r="B1089" s="12" t="s">
        <v>547</v>
      </c>
      <c r="C1089" s="12" t="s">
        <v>68</v>
      </c>
      <c r="D1089" s="12" t="s">
        <v>575</v>
      </c>
      <c r="E1089" s="12" t="s">
        <v>263</v>
      </c>
      <c r="F1089" s="12" t="s">
        <v>114</v>
      </c>
      <c r="G1089" s="12" t="s">
        <v>81</v>
      </c>
      <c r="H1089" s="12" t="str">
        <f>VLOOKUP(Product[[#This Row],[Category]],Code!$C$2:$D$5,2,0)</f>
        <v>O-102</v>
      </c>
      <c r="I1089" s="12" t="s">
        <v>106</v>
      </c>
      <c r="J1089" s="12" t="s">
        <v>1130</v>
      </c>
      <c r="K1089" s="12">
        <v>6.48</v>
      </c>
      <c r="L1089" s="12">
        <f>$K$1*Product[[#This Row],[Quantity]]</f>
        <v>150</v>
      </c>
      <c r="M1089" s="12">
        <f>Product[[#This Row],[Sales]]/Product[[#This Row],[Quantity]]</f>
        <v>6.48</v>
      </c>
      <c r="N1089" s="12">
        <v>1</v>
      </c>
      <c r="O1089" s="12">
        <v>0</v>
      </c>
      <c r="P1089" s="13">
        <v>3.1104000000000003</v>
      </c>
      <c r="Q1089" s="13">
        <f>Product[[#This Row],[Profit]]-Product[[#This Row],[Discount]]</f>
        <v>3.1104000000000003</v>
      </c>
      <c r="R1089" s="12" t="str" cm="1">
        <f t="array" ref="R1089">_xlfn.IFS(Product[[#This Row],[New Sales]]&gt;=2000,"A",Product[[#This Row],[New Sales]]&gt;=1000,"B",Product[[#This Row],[New Sales]]&gt;=500,"C",Product[[#This Row],[New Sales]]&gt;=100,"D",Product[[#This Row],[New Sales]]&lt;100,"E")</f>
        <v>D</v>
      </c>
      <c r="S1089" s="12"/>
    </row>
    <row r="1090" spans="1:19">
      <c r="A1090" s="12">
        <v>1088</v>
      </c>
      <c r="B1090" s="12" t="s">
        <v>67</v>
      </c>
      <c r="C1090" s="12" t="s">
        <v>77</v>
      </c>
      <c r="D1090" s="12" t="s">
        <v>1131</v>
      </c>
      <c r="E1090" s="12" t="s">
        <v>79</v>
      </c>
      <c r="F1090" s="12" t="s">
        <v>80</v>
      </c>
      <c r="G1090" s="12" t="s">
        <v>95</v>
      </c>
      <c r="H1090" s="12" t="str">
        <f>VLOOKUP(Product[[#This Row],[Category]],Code!$C$2:$D$5,2,0)</f>
        <v>T-103</v>
      </c>
      <c r="I1090" s="12" t="s">
        <v>96</v>
      </c>
      <c r="J1090" s="12" t="s">
        <v>353</v>
      </c>
      <c r="K1090" s="12">
        <v>71.975999999999999</v>
      </c>
      <c r="L1090" s="12">
        <f>$K$1*Product[[#This Row],[Quantity]]</f>
        <v>450</v>
      </c>
      <c r="M1090" s="12">
        <f>Product[[#This Row],[Sales]]/Product[[#This Row],[Quantity]]</f>
        <v>23.992000000000001</v>
      </c>
      <c r="N1090" s="12">
        <v>3</v>
      </c>
      <c r="O1090" s="12">
        <v>0.2</v>
      </c>
      <c r="P1090" s="13">
        <v>7.1976000000000049</v>
      </c>
      <c r="Q1090" s="13">
        <f>Product[[#This Row],[Profit]]-Product[[#This Row],[Discount]]</f>
        <v>6.9976000000000047</v>
      </c>
      <c r="R1090" s="12" t="str" cm="1">
        <f t="array" ref="R1090">_xlfn.IFS(Product[[#This Row],[New Sales]]&gt;=2000,"A",Product[[#This Row],[New Sales]]&gt;=1000,"B",Product[[#This Row],[New Sales]]&gt;=500,"C",Product[[#This Row],[New Sales]]&gt;=100,"D",Product[[#This Row],[New Sales]]&lt;100,"E")</f>
        <v>D</v>
      </c>
      <c r="S1090" s="12"/>
    </row>
    <row r="1091" spans="1:19">
      <c r="A1091" s="12">
        <v>1089</v>
      </c>
      <c r="B1091" s="12" t="s">
        <v>67</v>
      </c>
      <c r="C1091" s="12" t="s">
        <v>77</v>
      </c>
      <c r="D1091" s="12" t="s">
        <v>1131</v>
      </c>
      <c r="E1091" s="12" t="s">
        <v>79</v>
      </c>
      <c r="F1091" s="12" t="s">
        <v>80</v>
      </c>
      <c r="G1091" s="12" t="s">
        <v>81</v>
      </c>
      <c r="H1091" s="12" t="str">
        <f>VLOOKUP(Product[[#This Row],[Category]],Code!$C$2:$D$5,2,0)</f>
        <v>O-102</v>
      </c>
      <c r="I1091" s="12" t="s">
        <v>82</v>
      </c>
      <c r="J1091" s="12" t="s">
        <v>1132</v>
      </c>
      <c r="K1091" s="12">
        <v>3.15</v>
      </c>
      <c r="L1091" s="12">
        <f>$K$1*Product[[#This Row],[Quantity]]</f>
        <v>150</v>
      </c>
      <c r="M1091" s="12">
        <f>Product[[#This Row],[Sales]]/Product[[#This Row],[Quantity]]</f>
        <v>3.15</v>
      </c>
      <c r="N1091" s="12">
        <v>1</v>
      </c>
      <c r="O1091" s="12">
        <v>0</v>
      </c>
      <c r="P1091" s="13">
        <v>1.512</v>
      </c>
      <c r="Q1091" s="13">
        <f>Product[[#This Row],[Profit]]-Product[[#This Row],[Discount]]</f>
        <v>1.512</v>
      </c>
      <c r="R1091" s="12" t="str" cm="1">
        <f t="array" ref="R1091">_xlfn.IFS(Product[[#This Row],[New Sales]]&gt;=2000,"A",Product[[#This Row],[New Sales]]&gt;=1000,"B",Product[[#This Row],[New Sales]]&gt;=500,"C",Product[[#This Row],[New Sales]]&gt;=100,"D",Product[[#This Row],[New Sales]]&lt;100,"E")</f>
        <v>D</v>
      </c>
      <c r="S1091" s="12"/>
    </row>
    <row r="1092" spans="1:19">
      <c r="A1092" s="12">
        <v>1090</v>
      </c>
      <c r="B1092" s="12" t="s">
        <v>84</v>
      </c>
      <c r="C1092" s="12" t="s">
        <v>77</v>
      </c>
      <c r="D1092" s="12" t="s">
        <v>350</v>
      </c>
      <c r="E1092" s="12" t="s">
        <v>105</v>
      </c>
      <c r="F1092" s="12" t="s">
        <v>71</v>
      </c>
      <c r="G1092" s="12" t="s">
        <v>72</v>
      </c>
      <c r="H1092" s="12" t="str">
        <f>VLOOKUP(Product[[#This Row],[Category]],Code!$C$2:$D$5,2,0)</f>
        <v>F-101</v>
      </c>
      <c r="I1092" s="12" t="s">
        <v>91</v>
      </c>
      <c r="J1092" s="12" t="s">
        <v>511</v>
      </c>
      <c r="K1092" s="12">
        <v>31.983999999999998</v>
      </c>
      <c r="L1092" s="12">
        <f>$K$1*Product[[#This Row],[Quantity]]</f>
        <v>300</v>
      </c>
      <c r="M1092" s="12">
        <f>Product[[#This Row],[Sales]]/Product[[#This Row],[Quantity]]</f>
        <v>15.991999999999999</v>
      </c>
      <c r="N1092" s="12">
        <v>2</v>
      </c>
      <c r="O1092" s="12">
        <v>0.2</v>
      </c>
      <c r="P1092" s="13">
        <v>1.9989999999999979</v>
      </c>
      <c r="Q1092" s="13">
        <f>Product[[#This Row],[Profit]]-Product[[#This Row],[Discount]]</f>
        <v>1.7989999999999979</v>
      </c>
      <c r="R1092" s="12" t="str" cm="1">
        <f t="array" ref="R1092">_xlfn.IFS(Product[[#This Row],[New Sales]]&gt;=2000,"A",Product[[#This Row],[New Sales]]&gt;=1000,"B",Product[[#This Row],[New Sales]]&gt;=500,"C",Product[[#This Row],[New Sales]]&gt;=100,"D",Product[[#This Row],[New Sales]]&lt;100,"E")</f>
        <v>D</v>
      </c>
      <c r="S1092" s="12"/>
    </row>
    <row r="1093" spans="1:19">
      <c r="A1093" s="12">
        <v>1091</v>
      </c>
      <c r="B1093" s="12" t="s">
        <v>84</v>
      </c>
      <c r="C1093" s="12" t="s">
        <v>77</v>
      </c>
      <c r="D1093" s="12" t="s">
        <v>350</v>
      </c>
      <c r="E1093" s="12" t="s">
        <v>105</v>
      </c>
      <c r="F1093" s="12" t="s">
        <v>71</v>
      </c>
      <c r="G1093" s="12" t="s">
        <v>95</v>
      </c>
      <c r="H1093" s="12" t="str">
        <f>VLOOKUP(Product[[#This Row],[Category]],Code!$C$2:$D$5,2,0)</f>
        <v>T-103</v>
      </c>
      <c r="I1093" s="12" t="s">
        <v>96</v>
      </c>
      <c r="J1093" s="12" t="s">
        <v>1133</v>
      </c>
      <c r="K1093" s="12">
        <v>71.984000000000009</v>
      </c>
      <c r="L1093" s="12">
        <f>$K$1*Product[[#This Row],[Quantity]]</f>
        <v>300</v>
      </c>
      <c r="M1093" s="12">
        <f>Product[[#This Row],[Sales]]/Product[[#This Row],[Quantity]]</f>
        <v>35.992000000000004</v>
      </c>
      <c r="N1093" s="12">
        <v>2</v>
      </c>
      <c r="O1093" s="12">
        <v>0.2</v>
      </c>
      <c r="P1093" s="13">
        <v>25.194399999999995</v>
      </c>
      <c r="Q1093" s="13">
        <f>Product[[#This Row],[Profit]]-Product[[#This Row],[Discount]]</f>
        <v>24.994399999999995</v>
      </c>
      <c r="R1093" s="12" t="str" cm="1">
        <f t="array" ref="R1093">_xlfn.IFS(Product[[#This Row],[New Sales]]&gt;=2000,"A",Product[[#This Row],[New Sales]]&gt;=1000,"B",Product[[#This Row],[New Sales]]&gt;=500,"C",Product[[#This Row],[New Sales]]&gt;=100,"D",Product[[#This Row],[New Sales]]&lt;100,"E")</f>
        <v>D</v>
      </c>
      <c r="S1093" s="12"/>
    </row>
    <row r="1094" spans="1:19">
      <c r="A1094" s="12">
        <v>1092</v>
      </c>
      <c r="B1094" s="12" t="s">
        <v>84</v>
      </c>
      <c r="C1094" s="12" t="s">
        <v>68</v>
      </c>
      <c r="D1094" s="12" t="s">
        <v>427</v>
      </c>
      <c r="E1094" s="12" t="s">
        <v>79</v>
      </c>
      <c r="F1094" s="12" t="s">
        <v>80</v>
      </c>
      <c r="G1094" s="12" t="s">
        <v>81</v>
      </c>
      <c r="H1094" s="12" t="str">
        <f>VLOOKUP(Product[[#This Row],[Category]],Code!$C$2:$D$5,2,0)</f>
        <v>O-102</v>
      </c>
      <c r="I1094" s="12" t="s">
        <v>93</v>
      </c>
      <c r="J1094" s="12" t="s">
        <v>1134</v>
      </c>
      <c r="K1094" s="12">
        <v>120.14999999999999</v>
      </c>
      <c r="L1094" s="12">
        <f>$K$1*Product[[#This Row],[Quantity]]</f>
        <v>1350</v>
      </c>
      <c r="M1094" s="12">
        <f>Product[[#This Row],[Sales]]/Product[[#This Row],[Quantity]]</f>
        <v>13.35</v>
      </c>
      <c r="N1094" s="12">
        <v>9</v>
      </c>
      <c r="O1094" s="12">
        <v>0</v>
      </c>
      <c r="P1094" s="13">
        <v>33.641999999999996</v>
      </c>
      <c r="Q1094" s="13">
        <f>Product[[#This Row],[Profit]]-Product[[#This Row],[Discount]]</f>
        <v>33.641999999999996</v>
      </c>
      <c r="R1094" s="12" t="str" cm="1">
        <f t="array" ref="R1094">_xlfn.IFS(Product[[#This Row],[New Sales]]&gt;=2000,"A",Product[[#This Row],[New Sales]]&gt;=1000,"B",Product[[#This Row],[New Sales]]&gt;=500,"C",Product[[#This Row],[New Sales]]&gt;=100,"D",Product[[#This Row],[New Sales]]&lt;100,"E")</f>
        <v>B</v>
      </c>
      <c r="S1094" s="12"/>
    </row>
    <row r="1095" spans="1:19">
      <c r="A1095" s="12">
        <v>1093</v>
      </c>
      <c r="B1095" s="12" t="s">
        <v>84</v>
      </c>
      <c r="C1095" s="12" t="s">
        <v>68</v>
      </c>
      <c r="D1095" s="12" t="s">
        <v>427</v>
      </c>
      <c r="E1095" s="12" t="s">
        <v>79</v>
      </c>
      <c r="F1095" s="12" t="s">
        <v>80</v>
      </c>
      <c r="G1095" s="12" t="s">
        <v>95</v>
      </c>
      <c r="H1095" s="12" t="str">
        <f>VLOOKUP(Product[[#This Row],[Category]],Code!$C$2:$D$5,2,0)</f>
        <v>T-103</v>
      </c>
      <c r="I1095" s="12" t="s">
        <v>96</v>
      </c>
      <c r="J1095" s="12" t="s">
        <v>1135</v>
      </c>
      <c r="K1095" s="12">
        <v>219.18400000000003</v>
      </c>
      <c r="L1095" s="12">
        <f>$K$1*Product[[#This Row],[Quantity]]</f>
        <v>300</v>
      </c>
      <c r="M1095" s="12">
        <f>Product[[#This Row],[Sales]]/Product[[#This Row],[Quantity]]</f>
        <v>109.59200000000001</v>
      </c>
      <c r="N1095" s="12">
        <v>2</v>
      </c>
      <c r="O1095" s="12">
        <v>0.2</v>
      </c>
      <c r="P1095" s="13">
        <v>19.178600000000003</v>
      </c>
      <c r="Q1095" s="13">
        <f>Product[[#This Row],[Profit]]-Product[[#This Row],[Discount]]</f>
        <v>18.978600000000004</v>
      </c>
      <c r="R1095" s="12" t="str" cm="1">
        <f t="array" ref="R1095">_xlfn.IFS(Product[[#This Row],[New Sales]]&gt;=2000,"A",Product[[#This Row],[New Sales]]&gt;=1000,"B",Product[[#This Row],[New Sales]]&gt;=500,"C",Product[[#This Row],[New Sales]]&gt;=100,"D",Product[[#This Row],[New Sales]]&lt;100,"E")</f>
        <v>D</v>
      </c>
      <c r="S1095" s="12"/>
    </row>
    <row r="1096" spans="1:19">
      <c r="A1096" s="12">
        <v>1094</v>
      </c>
      <c r="B1096" s="12" t="s">
        <v>84</v>
      </c>
      <c r="C1096" s="12" t="s">
        <v>111</v>
      </c>
      <c r="D1096" s="12" t="s">
        <v>1136</v>
      </c>
      <c r="E1096" s="12" t="s">
        <v>1002</v>
      </c>
      <c r="F1096" s="12" t="s">
        <v>133</v>
      </c>
      <c r="G1096" s="12" t="s">
        <v>81</v>
      </c>
      <c r="H1096" s="12" t="str">
        <f>VLOOKUP(Product[[#This Row],[Category]],Code!$C$2:$D$5,2,0)</f>
        <v>O-102</v>
      </c>
      <c r="I1096" s="12" t="s">
        <v>106</v>
      </c>
      <c r="J1096" s="12" t="s">
        <v>1137</v>
      </c>
      <c r="K1096" s="12">
        <v>28.900000000000002</v>
      </c>
      <c r="L1096" s="12">
        <f>$K$1*Product[[#This Row],[Quantity]]</f>
        <v>750</v>
      </c>
      <c r="M1096" s="12">
        <f>Product[[#This Row],[Sales]]/Product[[#This Row],[Quantity]]</f>
        <v>5.78</v>
      </c>
      <c r="N1096" s="12">
        <v>5</v>
      </c>
      <c r="O1096" s="12">
        <v>0</v>
      </c>
      <c r="P1096" s="13">
        <v>14.161000000000001</v>
      </c>
      <c r="Q1096" s="13">
        <f>Product[[#This Row],[Profit]]-Product[[#This Row],[Discount]]</f>
        <v>14.161000000000001</v>
      </c>
      <c r="R1096" s="12" t="str" cm="1">
        <f t="array" ref="R1096">_xlfn.IFS(Product[[#This Row],[New Sales]]&gt;=2000,"A",Product[[#This Row],[New Sales]]&gt;=1000,"B",Product[[#This Row],[New Sales]]&gt;=500,"C",Product[[#This Row],[New Sales]]&gt;=100,"D",Product[[#This Row],[New Sales]]&lt;100,"E")</f>
        <v>C</v>
      </c>
      <c r="S1096" s="12"/>
    </row>
    <row r="1097" spans="1:19">
      <c r="A1097" s="12">
        <v>1095</v>
      </c>
      <c r="B1097" s="12" t="s">
        <v>84</v>
      </c>
      <c r="C1097" s="12" t="s">
        <v>111</v>
      </c>
      <c r="D1097" s="12" t="s">
        <v>1136</v>
      </c>
      <c r="E1097" s="12" t="s">
        <v>1002</v>
      </c>
      <c r="F1097" s="12" t="s">
        <v>133</v>
      </c>
      <c r="G1097" s="12" t="s">
        <v>81</v>
      </c>
      <c r="H1097" s="12" t="str">
        <f>VLOOKUP(Product[[#This Row],[Category]],Code!$C$2:$D$5,2,0)</f>
        <v>O-102</v>
      </c>
      <c r="I1097" s="12" t="s">
        <v>100</v>
      </c>
      <c r="J1097" s="12" t="s">
        <v>337</v>
      </c>
      <c r="K1097" s="12">
        <v>355.96</v>
      </c>
      <c r="L1097" s="12">
        <f>$K$1*Product[[#This Row],[Quantity]]</f>
        <v>300</v>
      </c>
      <c r="M1097" s="12">
        <f>Product[[#This Row],[Sales]]/Product[[#This Row],[Quantity]]</f>
        <v>177.98</v>
      </c>
      <c r="N1097" s="12">
        <v>2</v>
      </c>
      <c r="O1097" s="12">
        <v>0</v>
      </c>
      <c r="P1097" s="13">
        <v>103.22839999999997</v>
      </c>
      <c r="Q1097" s="13">
        <f>Product[[#This Row],[Profit]]-Product[[#This Row],[Discount]]</f>
        <v>103.22839999999997</v>
      </c>
      <c r="R1097" s="12" t="str" cm="1">
        <f t="array" ref="R1097">_xlfn.IFS(Product[[#This Row],[New Sales]]&gt;=2000,"A",Product[[#This Row],[New Sales]]&gt;=1000,"B",Product[[#This Row],[New Sales]]&gt;=500,"C",Product[[#This Row],[New Sales]]&gt;=100,"D",Product[[#This Row],[New Sales]]&lt;100,"E")</f>
        <v>D</v>
      </c>
      <c r="S1097" s="12"/>
    </row>
    <row r="1098" spans="1:19">
      <c r="A1098" s="12">
        <v>1096</v>
      </c>
      <c r="B1098" s="12" t="s">
        <v>84</v>
      </c>
      <c r="C1098" s="12" t="s">
        <v>111</v>
      </c>
      <c r="D1098" s="12" t="s">
        <v>255</v>
      </c>
      <c r="E1098" s="12" t="s">
        <v>105</v>
      </c>
      <c r="F1098" s="12" t="s">
        <v>71</v>
      </c>
      <c r="G1098" s="12" t="s">
        <v>81</v>
      </c>
      <c r="H1098" s="12" t="str">
        <f>VLOOKUP(Product[[#This Row],[Category]],Code!$C$2:$D$5,2,0)</f>
        <v>O-102</v>
      </c>
      <c r="I1098" s="12" t="s">
        <v>89</v>
      </c>
      <c r="J1098" s="12" t="s">
        <v>1138</v>
      </c>
      <c r="K1098" s="12">
        <v>348.20799999999997</v>
      </c>
      <c r="L1098" s="12">
        <f>$K$1*Product[[#This Row],[Quantity]]</f>
        <v>1050</v>
      </c>
      <c r="M1098" s="12">
        <f>Product[[#This Row],[Sales]]/Product[[#This Row],[Quantity]]</f>
        <v>49.743999999999993</v>
      </c>
      <c r="N1098" s="12">
        <v>7</v>
      </c>
      <c r="O1098" s="12">
        <v>0.2</v>
      </c>
      <c r="P1098" s="13">
        <v>30.468200000000024</v>
      </c>
      <c r="Q1098" s="13">
        <f>Product[[#This Row],[Profit]]-Product[[#This Row],[Discount]]</f>
        <v>30.268200000000025</v>
      </c>
      <c r="R1098" s="12" t="str" cm="1">
        <f t="array" ref="R1098">_xlfn.IFS(Product[[#This Row],[New Sales]]&gt;=2000,"A",Product[[#This Row],[New Sales]]&gt;=1000,"B",Product[[#This Row],[New Sales]]&gt;=500,"C",Product[[#This Row],[New Sales]]&gt;=100,"D",Product[[#This Row],[New Sales]]&lt;100,"E")</f>
        <v>B</v>
      </c>
      <c r="S1098" s="12"/>
    </row>
    <row r="1099" spans="1:19">
      <c r="A1099" s="12">
        <v>1097</v>
      </c>
      <c r="B1099" s="12" t="s">
        <v>84</v>
      </c>
      <c r="C1099" s="12" t="s">
        <v>111</v>
      </c>
      <c r="D1099" s="12" t="s">
        <v>255</v>
      </c>
      <c r="E1099" s="12" t="s">
        <v>105</v>
      </c>
      <c r="F1099" s="12" t="s">
        <v>71</v>
      </c>
      <c r="G1099" s="12" t="s">
        <v>81</v>
      </c>
      <c r="H1099" s="12" t="str">
        <f>VLOOKUP(Product[[#This Row],[Category]],Code!$C$2:$D$5,2,0)</f>
        <v>O-102</v>
      </c>
      <c r="I1099" s="12" t="s">
        <v>98</v>
      </c>
      <c r="J1099" s="12" t="s">
        <v>1139</v>
      </c>
      <c r="K1099" s="12">
        <v>35.783999999999999</v>
      </c>
      <c r="L1099" s="12">
        <f>$K$1*Product[[#This Row],[Quantity]]</f>
        <v>1050</v>
      </c>
      <c r="M1099" s="12">
        <f>Product[[#This Row],[Sales]]/Product[[#This Row],[Quantity]]</f>
        <v>5.1120000000000001</v>
      </c>
      <c r="N1099" s="12">
        <v>7</v>
      </c>
      <c r="O1099" s="12">
        <v>0.7</v>
      </c>
      <c r="P1099" s="13">
        <v>-28.627200000000009</v>
      </c>
      <c r="Q1099" s="13">
        <f>Product[[#This Row],[Profit]]-Product[[#This Row],[Discount]]</f>
        <v>-29.327200000000008</v>
      </c>
      <c r="R1099" s="12" t="str" cm="1">
        <f t="array" ref="R1099">_xlfn.IFS(Product[[#This Row],[New Sales]]&gt;=2000,"A",Product[[#This Row],[New Sales]]&gt;=1000,"B",Product[[#This Row],[New Sales]]&gt;=500,"C",Product[[#This Row],[New Sales]]&gt;=100,"D",Product[[#This Row],[New Sales]]&lt;100,"E")</f>
        <v>B</v>
      </c>
      <c r="S1099" s="12"/>
    </row>
    <row r="1100" spans="1:19">
      <c r="A1100" s="12">
        <v>1098</v>
      </c>
      <c r="B1100" s="12" t="s">
        <v>149</v>
      </c>
      <c r="C1100" s="12" t="s">
        <v>77</v>
      </c>
      <c r="D1100" s="12" t="s">
        <v>78</v>
      </c>
      <c r="E1100" s="12" t="s">
        <v>79</v>
      </c>
      <c r="F1100" s="12" t="s">
        <v>80</v>
      </c>
      <c r="G1100" s="12" t="s">
        <v>72</v>
      </c>
      <c r="H1100" s="12" t="str">
        <f>VLOOKUP(Product[[#This Row],[Category]],Code!$C$2:$D$5,2,0)</f>
        <v>F-101</v>
      </c>
      <c r="I1100" s="12" t="s">
        <v>87</v>
      </c>
      <c r="J1100" s="12" t="s">
        <v>1140</v>
      </c>
      <c r="K1100" s="12">
        <v>447.84</v>
      </c>
      <c r="L1100" s="12">
        <f>$K$1*Product[[#This Row],[Quantity]]</f>
        <v>750</v>
      </c>
      <c r="M1100" s="12">
        <f>Product[[#This Row],[Sales]]/Product[[#This Row],[Quantity]]</f>
        <v>89.567999999999998</v>
      </c>
      <c r="N1100" s="12">
        <v>5</v>
      </c>
      <c r="O1100" s="12">
        <v>0.2</v>
      </c>
      <c r="P1100" s="13">
        <v>11.19599999999997</v>
      </c>
      <c r="Q1100" s="13">
        <f>Product[[#This Row],[Profit]]-Product[[#This Row],[Discount]]</f>
        <v>10.99599999999997</v>
      </c>
      <c r="R1100" s="12" t="str" cm="1">
        <f t="array" ref="R1100">_xlfn.IFS(Product[[#This Row],[New Sales]]&gt;=2000,"A",Product[[#This Row],[New Sales]]&gt;=1000,"B",Product[[#This Row],[New Sales]]&gt;=500,"C",Product[[#This Row],[New Sales]]&gt;=100,"D",Product[[#This Row],[New Sales]]&lt;100,"E")</f>
        <v>C</v>
      </c>
      <c r="S1100" s="12"/>
    </row>
    <row r="1101" spans="1:19">
      <c r="A1101" s="12">
        <v>1099</v>
      </c>
      <c r="B1101" s="12" t="s">
        <v>149</v>
      </c>
      <c r="C1101" s="12" t="s">
        <v>111</v>
      </c>
      <c r="D1101" s="12" t="s">
        <v>123</v>
      </c>
      <c r="E1101" s="12" t="s">
        <v>79</v>
      </c>
      <c r="F1101" s="12" t="s">
        <v>80</v>
      </c>
      <c r="G1101" s="12" t="s">
        <v>81</v>
      </c>
      <c r="H1101" s="12" t="str">
        <f>VLOOKUP(Product[[#This Row],[Category]],Code!$C$2:$D$5,2,0)</f>
        <v>O-102</v>
      </c>
      <c r="I1101" s="12" t="s">
        <v>93</v>
      </c>
      <c r="J1101" s="12" t="s">
        <v>1141</v>
      </c>
      <c r="K1101" s="12">
        <v>7.04</v>
      </c>
      <c r="L1101" s="12">
        <f>$K$1*Product[[#This Row],[Quantity]]</f>
        <v>600</v>
      </c>
      <c r="M1101" s="12">
        <f>Product[[#This Row],[Sales]]/Product[[#This Row],[Quantity]]</f>
        <v>1.76</v>
      </c>
      <c r="N1101" s="12">
        <v>4</v>
      </c>
      <c r="O1101" s="12">
        <v>0</v>
      </c>
      <c r="P1101" s="13">
        <v>2.0415999999999999</v>
      </c>
      <c r="Q1101" s="13">
        <f>Product[[#This Row],[Profit]]-Product[[#This Row],[Discount]]</f>
        <v>2.0415999999999999</v>
      </c>
      <c r="R1101" s="12" t="str" cm="1">
        <f t="array" ref="R1101">_xlfn.IFS(Product[[#This Row],[New Sales]]&gt;=2000,"A",Product[[#This Row],[New Sales]]&gt;=1000,"B",Product[[#This Row],[New Sales]]&gt;=500,"C",Product[[#This Row],[New Sales]]&gt;=100,"D",Product[[#This Row],[New Sales]]&lt;100,"E")</f>
        <v>C</v>
      </c>
      <c r="S1101" s="12"/>
    </row>
    <row r="1102" spans="1:19">
      <c r="A1102" s="12">
        <v>1100</v>
      </c>
      <c r="B1102" s="12" t="s">
        <v>149</v>
      </c>
      <c r="C1102" s="12" t="s">
        <v>111</v>
      </c>
      <c r="D1102" s="12" t="s">
        <v>123</v>
      </c>
      <c r="E1102" s="12" t="s">
        <v>79</v>
      </c>
      <c r="F1102" s="12" t="s">
        <v>80</v>
      </c>
      <c r="G1102" s="12" t="s">
        <v>72</v>
      </c>
      <c r="H1102" s="12" t="str">
        <f>VLOOKUP(Product[[#This Row],[Category]],Code!$C$2:$D$5,2,0)</f>
        <v>F-101</v>
      </c>
      <c r="I1102" s="12" t="s">
        <v>91</v>
      </c>
      <c r="J1102" s="12" t="s">
        <v>640</v>
      </c>
      <c r="K1102" s="12">
        <v>8.73</v>
      </c>
      <c r="L1102" s="12">
        <f>$K$1*Product[[#This Row],[Quantity]]</f>
        <v>450</v>
      </c>
      <c r="M1102" s="12">
        <f>Product[[#This Row],[Sales]]/Product[[#This Row],[Quantity]]</f>
        <v>2.91</v>
      </c>
      <c r="N1102" s="12">
        <v>3</v>
      </c>
      <c r="O1102" s="12">
        <v>0</v>
      </c>
      <c r="P1102" s="13">
        <v>4.1030999999999995</v>
      </c>
      <c r="Q1102" s="13">
        <f>Product[[#This Row],[Profit]]-Product[[#This Row],[Discount]]</f>
        <v>4.1030999999999995</v>
      </c>
      <c r="R1102" s="12" t="str" cm="1">
        <f t="array" ref="R1102">_xlfn.IFS(Product[[#This Row],[New Sales]]&gt;=2000,"A",Product[[#This Row],[New Sales]]&gt;=1000,"B",Product[[#This Row],[New Sales]]&gt;=500,"C",Product[[#This Row],[New Sales]]&gt;=100,"D",Product[[#This Row],[New Sales]]&lt;100,"E")</f>
        <v>D</v>
      </c>
      <c r="S1102" s="12"/>
    </row>
    <row r="1103" spans="1:19">
      <c r="A1103" s="12">
        <v>1101</v>
      </c>
      <c r="B1103" s="12" t="s">
        <v>149</v>
      </c>
      <c r="C1103" s="12" t="s">
        <v>111</v>
      </c>
      <c r="D1103" s="12" t="s">
        <v>123</v>
      </c>
      <c r="E1103" s="12" t="s">
        <v>79</v>
      </c>
      <c r="F1103" s="12" t="s">
        <v>80</v>
      </c>
      <c r="G1103" s="12" t="s">
        <v>95</v>
      </c>
      <c r="H1103" s="12" t="str">
        <f>VLOOKUP(Product[[#This Row],[Category]],Code!$C$2:$D$5,2,0)</f>
        <v>T-103</v>
      </c>
      <c r="I1103" s="12" t="s">
        <v>137</v>
      </c>
      <c r="J1103" s="12" t="s">
        <v>1142</v>
      </c>
      <c r="K1103" s="12">
        <v>29.29</v>
      </c>
      <c r="L1103" s="12">
        <f>$K$1*Product[[#This Row],[Quantity]]</f>
        <v>150</v>
      </c>
      <c r="M1103" s="12">
        <f>Product[[#This Row],[Sales]]/Product[[#This Row],[Quantity]]</f>
        <v>29.29</v>
      </c>
      <c r="N1103" s="12">
        <v>1</v>
      </c>
      <c r="O1103" s="12">
        <v>0</v>
      </c>
      <c r="P1103" s="13">
        <v>9.6656999999999975</v>
      </c>
      <c r="Q1103" s="13">
        <f>Product[[#This Row],[Profit]]-Product[[#This Row],[Discount]]</f>
        <v>9.6656999999999975</v>
      </c>
      <c r="R1103" s="12" t="str" cm="1">
        <f t="array" ref="R1103">_xlfn.IFS(Product[[#This Row],[New Sales]]&gt;=2000,"A",Product[[#This Row],[New Sales]]&gt;=1000,"B",Product[[#This Row],[New Sales]]&gt;=500,"C",Product[[#This Row],[New Sales]]&gt;=100,"D",Product[[#This Row],[New Sales]]&lt;100,"E")</f>
        <v>D</v>
      </c>
      <c r="S1103" s="12"/>
    </row>
    <row r="1104" spans="1:19">
      <c r="A1104" s="12">
        <v>1102</v>
      </c>
      <c r="B1104" s="12" t="s">
        <v>149</v>
      </c>
      <c r="C1104" s="12" t="s">
        <v>111</v>
      </c>
      <c r="D1104" s="12" t="s">
        <v>123</v>
      </c>
      <c r="E1104" s="12" t="s">
        <v>79</v>
      </c>
      <c r="F1104" s="12" t="s">
        <v>80</v>
      </c>
      <c r="G1104" s="12" t="s">
        <v>81</v>
      </c>
      <c r="H1104" s="12" t="str">
        <f>VLOOKUP(Product[[#This Row],[Category]],Code!$C$2:$D$5,2,0)</f>
        <v>O-102</v>
      </c>
      <c r="I1104" s="12" t="s">
        <v>93</v>
      </c>
      <c r="J1104" s="12" t="s">
        <v>1143</v>
      </c>
      <c r="K1104" s="12">
        <v>8.64</v>
      </c>
      <c r="L1104" s="12">
        <f>$K$1*Product[[#This Row],[Quantity]]</f>
        <v>450</v>
      </c>
      <c r="M1104" s="12">
        <f>Product[[#This Row],[Sales]]/Product[[#This Row],[Quantity]]</f>
        <v>2.8800000000000003</v>
      </c>
      <c r="N1104" s="12">
        <v>3</v>
      </c>
      <c r="O1104" s="12">
        <v>0</v>
      </c>
      <c r="P1104" s="13">
        <v>2.5055999999999998</v>
      </c>
      <c r="Q1104" s="13">
        <f>Product[[#This Row],[Profit]]-Product[[#This Row],[Discount]]</f>
        <v>2.5055999999999998</v>
      </c>
      <c r="R1104" s="12" t="str" cm="1">
        <f t="array" ref="R1104">_xlfn.IFS(Product[[#This Row],[New Sales]]&gt;=2000,"A",Product[[#This Row],[New Sales]]&gt;=1000,"B",Product[[#This Row],[New Sales]]&gt;=500,"C",Product[[#This Row],[New Sales]]&gt;=100,"D",Product[[#This Row],[New Sales]]&lt;100,"E")</f>
        <v>D</v>
      </c>
      <c r="S1104" s="12"/>
    </row>
    <row r="1105" spans="1:19">
      <c r="A1105" s="12">
        <v>1103</v>
      </c>
      <c r="B1105" s="12" t="s">
        <v>84</v>
      </c>
      <c r="C1105" s="12" t="s">
        <v>68</v>
      </c>
      <c r="D1105" s="12" t="s">
        <v>147</v>
      </c>
      <c r="E1105" s="12" t="s">
        <v>113</v>
      </c>
      <c r="F1105" s="12" t="s">
        <v>114</v>
      </c>
      <c r="G1105" s="12" t="s">
        <v>81</v>
      </c>
      <c r="H1105" s="12" t="str">
        <f>VLOOKUP(Product[[#This Row],[Category]],Code!$C$2:$D$5,2,0)</f>
        <v>O-102</v>
      </c>
      <c r="I1105" s="12" t="s">
        <v>98</v>
      </c>
      <c r="J1105" s="12" t="s">
        <v>523</v>
      </c>
      <c r="K1105" s="12">
        <v>2.6939999999999995</v>
      </c>
      <c r="L1105" s="12">
        <f>$K$1*Product[[#This Row],[Quantity]]</f>
        <v>450</v>
      </c>
      <c r="M1105" s="12">
        <f>Product[[#This Row],[Sales]]/Product[[#This Row],[Quantity]]</f>
        <v>0.8979999999999998</v>
      </c>
      <c r="N1105" s="12">
        <v>3</v>
      </c>
      <c r="O1105" s="12">
        <v>0.8</v>
      </c>
      <c r="P1105" s="13">
        <v>-4.7145000000000028</v>
      </c>
      <c r="Q1105" s="13">
        <f>Product[[#This Row],[Profit]]-Product[[#This Row],[Discount]]</f>
        <v>-5.5145000000000026</v>
      </c>
      <c r="R1105" s="12" t="str" cm="1">
        <f t="array" ref="R1105">_xlfn.IFS(Product[[#This Row],[New Sales]]&gt;=2000,"A",Product[[#This Row],[New Sales]]&gt;=1000,"B",Product[[#This Row],[New Sales]]&gt;=500,"C",Product[[#This Row],[New Sales]]&gt;=100,"D",Product[[#This Row],[New Sales]]&lt;100,"E")</f>
        <v>D</v>
      </c>
      <c r="S1105" s="12"/>
    </row>
    <row r="1106" spans="1:19">
      <c r="A1106" s="12">
        <v>1104</v>
      </c>
      <c r="B1106" s="12" t="s">
        <v>84</v>
      </c>
      <c r="C1106" s="12" t="s">
        <v>68</v>
      </c>
      <c r="D1106" s="12" t="s">
        <v>147</v>
      </c>
      <c r="E1106" s="12" t="s">
        <v>113</v>
      </c>
      <c r="F1106" s="12" t="s">
        <v>114</v>
      </c>
      <c r="G1106" s="12" t="s">
        <v>81</v>
      </c>
      <c r="H1106" s="12" t="str">
        <f>VLOOKUP(Product[[#This Row],[Category]],Code!$C$2:$D$5,2,0)</f>
        <v>O-102</v>
      </c>
      <c r="I1106" s="12" t="s">
        <v>98</v>
      </c>
      <c r="J1106" s="12" t="s">
        <v>1077</v>
      </c>
      <c r="K1106" s="12">
        <v>2.9339999999999993</v>
      </c>
      <c r="L1106" s="12">
        <f>$K$1*Product[[#This Row],[Quantity]]</f>
        <v>450</v>
      </c>
      <c r="M1106" s="12">
        <f>Product[[#This Row],[Sales]]/Product[[#This Row],[Quantity]]</f>
        <v>0.97799999999999976</v>
      </c>
      <c r="N1106" s="12">
        <v>3</v>
      </c>
      <c r="O1106" s="12">
        <v>0.8</v>
      </c>
      <c r="P1106" s="13">
        <v>-4.9878000000000018</v>
      </c>
      <c r="Q1106" s="13">
        <f>Product[[#This Row],[Profit]]-Product[[#This Row],[Discount]]</f>
        <v>-5.7878000000000016</v>
      </c>
      <c r="R1106" s="12" t="str" cm="1">
        <f t="array" ref="R1106">_xlfn.IFS(Product[[#This Row],[New Sales]]&gt;=2000,"A",Product[[#This Row],[New Sales]]&gt;=1000,"B",Product[[#This Row],[New Sales]]&gt;=500,"C",Product[[#This Row],[New Sales]]&gt;=100,"D",Product[[#This Row],[New Sales]]&lt;100,"E")</f>
        <v>D</v>
      </c>
      <c r="S1106" s="12"/>
    </row>
    <row r="1107" spans="1:19">
      <c r="A1107" s="12">
        <v>1105</v>
      </c>
      <c r="B1107" s="12" t="s">
        <v>84</v>
      </c>
      <c r="C1107" s="12" t="s">
        <v>68</v>
      </c>
      <c r="D1107" s="12" t="s">
        <v>1035</v>
      </c>
      <c r="E1107" s="12" t="s">
        <v>79</v>
      </c>
      <c r="F1107" s="12" t="s">
        <v>80</v>
      </c>
      <c r="G1107" s="12" t="s">
        <v>81</v>
      </c>
      <c r="H1107" s="12" t="str">
        <f>VLOOKUP(Product[[#This Row],[Category]],Code!$C$2:$D$5,2,0)</f>
        <v>O-102</v>
      </c>
      <c r="I1107" s="12" t="s">
        <v>106</v>
      </c>
      <c r="J1107" s="12" t="s">
        <v>1144</v>
      </c>
      <c r="K1107" s="12">
        <v>22.919999999999998</v>
      </c>
      <c r="L1107" s="12">
        <f>$K$1*Product[[#This Row],[Quantity]]</f>
        <v>450</v>
      </c>
      <c r="M1107" s="12">
        <f>Product[[#This Row],[Sales]]/Product[[#This Row],[Quantity]]</f>
        <v>7.64</v>
      </c>
      <c r="N1107" s="12">
        <v>3</v>
      </c>
      <c r="O1107" s="12">
        <v>0</v>
      </c>
      <c r="P1107" s="13">
        <v>11.230799999999999</v>
      </c>
      <c r="Q1107" s="13">
        <f>Product[[#This Row],[Profit]]-Product[[#This Row],[Discount]]</f>
        <v>11.230799999999999</v>
      </c>
      <c r="R1107" s="12" t="str" cm="1">
        <f t="array" ref="R1107">_xlfn.IFS(Product[[#This Row],[New Sales]]&gt;=2000,"A",Product[[#This Row],[New Sales]]&gt;=1000,"B",Product[[#This Row],[New Sales]]&gt;=500,"C",Product[[#This Row],[New Sales]]&gt;=100,"D",Product[[#This Row],[New Sales]]&lt;100,"E")</f>
        <v>D</v>
      </c>
      <c r="S1107" s="12"/>
    </row>
    <row r="1108" spans="1:19">
      <c r="A1108" s="12">
        <v>1106</v>
      </c>
      <c r="B1108" s="12" t="s">
        <v>84</v>
      </c>
      <c r="C1108" s="12" t="s">
        <v>68</v>
      </c>
      <c r="D1108" s="12" t="s">
        <v>147</v>
      </c>
      <c r="E1108" s="12" t="s">
        <v>113</v>
      </c>
      <c r="F1108" s="12" t="s">
        <v>114</v>
      </c>
      <c r="G1108" s="12" t="s">
        <v>81</v>
      </c>
      <c r="H1108" s="12" t="str">
        <f>VLOOKUP(Product[[#This Row],[Category]],Code!$C$2:$D$5,2,0)</f>
        <v>O-102</v>
      </c>
      <c r="I1108" s="12" t="s">
        <v>89</v>
      </c>
      <c r="J1108" s="12" t="s">
        <v>385</v>
      </c>
      <c r="K1108" s="12">
        <v>100.70400000000001</v>
      </c>
      <c r="L1108" s="12">
        <f>$K$1*Product[[#This Row],[Quantity]]</f>
        <v>900</v>
      </c>
      <c r="M1108" s="12">
        <f>Product[[#This Row],[Sales]]/Product[[#This Row],[Quantity]]</f>
        <v>16.784000000000002</v>
      </c>
      <c r="N1108" s="12">
        <v>6</v>
      </c>
      <c r="O1108" s="12">
        <v>0.2</v>
      </c>
      <c r="P1108" s="13">
        <v>-16.36440000000001</v>
      </c>
      <c r="Q1108" s="13">
        <f>Product[[#This Row],[Profit]]-Product[[#This Row],[Discount]]</f>
        <v>-16.56440000000001</v>
      </c>
      <c r="R1108" s="12" t="str" cm="1">
        <f t="array" ref="R1108">_xlfn.IFS(Product[[#This Row],[New Sales]]&gt;=2000,"A",Product[[#This Row],[New Sales]]&gt;=1000,"B",Product[[#This Row],[New Sales]]&gt;=500,"C",Product[[#This Row],[New Sales]]&gt;=100,"D",Product[[#This Row],[New Sales]]&lt;100,"E")</f>
        <v>C</v>
      </c>
      <c r="S1108" s="12"/>
    </row>
    <row r="1109" spans="1:19">
      <c r="A1109" s="12">
        <v>1107</v>
      </c>
      <c r="B1109" s="12" t="s">
        <v>84</v>
      </c>
      <c r="C1109" s="12" t="s">
        <v>68</v>
      </c>
      <c r="D1109" s="12" t="s">
        <v>147</v>
      </c>
      <c r="E1109" s="12" t="s">
        <v>113</v>
      </c>
      <c r="F1109" s="12" t="s">
        <v>114</v>
      </c>
      <c r="G1109" s="12" t="s">
        <v>72</v>
      </c>
      <c r="H1109" s="12" t="str">
        <f>VLOOKUP(Product[[#This Row],[Category]],Code!$C$2:$D$5,2,0)</f>
        <v>F-101</v>
      </c>
      <c r="I1109" s="12" t="s">
        <v>91</v>
      </c>
      <c r="J1109" s="12" t="s">
        <v>640</v>
      </c>
      <c r="K1109" s="12">
        <v>2.3280000000000003</v>
      </c>
      <c r="L1109" s="12">
        <f>$K$1*Product[[#This Row],[Quantity]]</f>
        <v>300</v>
      </c>
      <c r="M1109" s="12">
        <f>Product[[#This Row],[Sales]]/Product[[#This Row],[Quantity]]</f>
        <v>1.1640000000000001</v>
      </c>
      <c r="N1109" s="12">
        <v>2</v>
      </c>
      <c r="O1109" s="12">
        <v>0.6</v>
      </c>
      <c r="P1109" s="13">
        <v>-0.75660000000000016</v>
      </c>
      <c r="Q1109" s="13">
        <f>Product[[#This Row],[Profit]]-Product[[#This Row],[Discount]]</f>
        <v>-1.3566000000000003</v>
      </c>
      <c r="R1109" s="12" t="str" cm="1">
        <f t="array" ref="R1109">_xlfn.IFS(Product[[#This Row],[New Sales]]&gt;=2000,"A",Product[[#This Row],[New Sales]]&gt;=1000,"B",Product[[#This Row],[New Sales]]&gt;=500,"C",Product[[#This Row],[New Sales]]&gt;=100,"D",Product[[#This Row],[New Sales]]&lt;100,"E")</f>
        <v>D</v>
      </c>
      <c r="S1109" s="12"/>
    </row>
    <row r="1110" spans="1:19">
      <c r="A1110" s="12">
        <v>1108</v>
      </c>
      <c r="B1110" s="12" t="s">
        <v>84</v>
      </c>
      <c r="C1110" s="12" t="s">
        <v>68</v>
      </c>
      <c r="D1110" s="12" t="s">
        <v>147</v>
      </c>
      <c r="E1110" s="12" t="s">
        <v>113</v>
      </c>
      <c r="F1110" s="12" t="s">
        <v>114</v>
      </c>
      <c r="G1110" s="12" t="s">
        <v>81</v>
      </c>
      <c r="H1110" s="12" t="str">
        <f>VLOOKUP(Product[[#This Row],[Category]],Code!$C$2:$D$5,2,0)</f>
        <v>O-102</v>
      </c>
      <c r="I1110" s="12" t="s">
        <v>98</v>
      </c>
      <c r="J1110" s="12" t="s">
        <v>1145</v>
      </c>
      <c r="K1110" s="12">
        <v>10.779999999999996</v>
      </c>
      <c r="L1110" s="12">
        <f>$K$1*Product[[#This Row],[Quantity]]</f>
        <v>750</v>
      </c>
      <c r="M1110" s="12">
        <f>Product[[#This Row],[Sales]]/Product[[#This Row],[Quantity]]</f>
        <v>2.1559999999999993</v>
      </c>
      <c r="N1110" s="12">
        <v>5</v>
      </c>
      <c r="O1110" s="12">
        <v>0.8</v>
      </c>
      <c r="P1110" s="13">
        <v>-17.248000000000008</v>
      </c>
      <c r="Q1110" s="13">
        <f>Product[[#This Row],[Profit]]-Product[[#This Row],[Discount]]</f>
        <v>-18.048000000000009</v>
      </c>
      <c r="R1110" s="12" t="str" cm="1">
        <f t="array" ref="R1110">_xlfn.IFS(Product[[#This Row],[New Sales]]&gt;=2000,"A",Product[[#This Row],[New Sales]]&gt;=1000,"B",Product[[#This Row],[New Sales]]&gt;=500,"C",Product[[#This Row],[New Sales]]&gt;=100,"D",Product[[#This Row],[New Sales]]&lt;100,"E")</f>
        <v>C</v>
      </c>
      <c r="S1110" s="12"/>
    </row>
    <row r="1111" spans="1:19">
      <c r="A1111" s="12">
        <v>1109</v>
      </c>
      <c r="B1111" s="12" t="s">
        <v>84</v>
      </c>
      <c r="C1111" s="12" t="s">
        <v>68</v>
      </c>
      <c r="D1111" s="12" t="s">
        <v>147</v>
      </c>
      <c r="E1111" s="12" t="s">
        <v>113</v>
      </c>
      <c r="F1111" s="12" t="s">
        <v>114</v>
      </c>
      <c r="G1111" s="12" t="s">
        <v>81</v>
      </c>
      <c r="H1111" s="12" t="str">
        <f>VLOOKUP(Product[[#This Row],[Category]],Code!$C$2:$D$5,2,0)</f>
        <v>O-102</v>
      </c>
      <c r="I1111" s="12" t="s">
        <v>182</v>
      </c>
      <c r="J1111" s="12" t="s">
        <v>290</v>
      </c>
      <c r="K1111" s="12">
        <v>58.368000000000009</v>
      </c>
      <c r="L1111" s="12">
        <f>$K$1*Product[[#This Row],[Quantity]]</f>
        <v>1800</v>
      </c>
      <c r="M1111" s="12">
        <f>Product[[#This Row],[Sales]]/Product[[#This Row],[Quantity]]</f>
        <v>4.8640000000000008</v>
      </c>
      <c r="N1111" s="12">
        <v>12</v>
      </c>
      <c r="O1111" s="12">
        <v>0.2</v>
      </c>
      <c r="P1111" s="13">
        <v>21.888000000000002</v>
      </c>
      <c r="Q1111" s="13">
        <f>Product[[#This Row],[Profit]]-Product[[#This Row],[Discount]]</f>
        <v>21.688000000000002</v>
      </c>
      <c r="R1111" s="12" t="str" cm="1">
        <f t="array" ref="R1111">_xlfn.IFS(Product[[#This Row],[New Sales]]&gt;=2000,"A",Product[[#This Row],[New Sales]]&gt;=1000,"B",Product[[#This Row],[New Sales]]&gt;=500,"C",Product[[#This Row],[New Sales]]&gt;=100,"D",Product[[#This Row],[New Sales]]&lt;100,"E")</f>
        <v>B</v>
      </c>
      <c r="S1111" s="12"/>
    </row>
    <row r="1112" spans="1:19">
      <c r="A1112" s="12">
        <v>1110</v>
      </c>
      <c r="B1112" s="12" t="s">
        <v>84</v>
      </c>
      <c r="C1112" s="12" t="s">
        <v>68</v>
      </c>
      <c r="D1112" s="12" t="s">
        <v>147</v>
      </c>
      <c r="E1112" s="12" t="s">
        <v>113</v>
      </c>
      <c r="F1112" s="12" t="s">
        <v>114</v>
      </c>
      <c r="G1112" s="12" t="s">
        <v>81</v>
      </c>
      <c r="H1112" s="12" t="str">
        <f>VLOOKUP(Product[[#This Row],[Category]],Code!$C$2:$D$5,2,0)</f>
        <v>O-102</v>
      </c>
      <c r="I1112" s="12" t="s">
        <v>142</v>
      </c>
      <c r="J1112" s="12" t="s">
        <v>1146</v>
      </c>
      <c r="K1112" s="12">
        <v>40.968000000000004</v>
      </c>
      <c r="L1112" s="12">
        <f>$K$1*Product[[#This Row],[Quantity]]</f>
        <v>450</v>
      </c>
      <c r="M1112" s="12">
        <f>Product[[#This Row],[Sales]]/Product[[#This Row],[Quantity]]</f>
        <v>13.656000000000001</v>
      </c>
      <c r="N1112" s="12">
        <v>3</v>
      </c>
      <c r="O1112" s="12">
        <v>0.2</v>
      </c>
      <c r="P1112" s="13">
        <v>13.826699999999999</v>
      </c>
      <c r="Q1112" s="13">
        <f>Product[[#This Row],[Profit]]-Product[[#This Row],[Discount]]</f>
        <v>13.6267</v>
      </c>
      <c r="R1112" s="12" t="str" cm="1">
        <f t="array" ref="R1112">_xlfn.IFS(Product[[#This Row],[New Sales]]&gt;=2000,"A",Product[[#This Row],[New Sales]]&gt;=1000,"B",Product[[#This Row],[New Sales]]&gt;=500,"C",Product[[#This Row],[New Sales]]&gt;=100,"D",Product[[#This Row],[New Sales]]&lt;100,"E")</f>
        <v>D</v>
      </c>
      <c r="S1112" s="12"/>
    </row>
    <row r="1113" spans="1:19">
      <c r="A1113" s="12">
        <v>1111</v>
      </c>
      <c r="B1113" s="12" t="s">
        <v>84</v>
      </c>
      <c r="C1113" s="12" t="s">
        <v>68</v>
      </c>
      <c r="D1113" s="12" t="s">
        <v>147</v>
      </c>
      <c r="E1113" s="12" t="s">
        <v>113</v>
      </c>
      <c r="F1113" s="12" t="s">
        <v>114</v>
      </c>
      <c r="G1113" s="12" t="s">
        <v>95</v>
      </c>
      <c r="H1113" s="12" t="str">
        <f>VLOOKUP(Product[[#This Row],[Category]],Code!$C$2:$D$5,2,0)</f>
        <v>T-103</v>
      </c>
      <c r="I1113" s="12" t="s">
        <v>96</v>
      </c>
      <c r="J1113" s="12" t="s">
        <v>1147</v>
      </c>
      <c r="K1113" s="12">
        <v>71.959999999999994</v>
      </c>
      <c r="L1113" s="12">
        <f>$K$1*Product[[#This Row],[Quantity]]</f>
        <v>750</v>
      </c>
      <c r="M1113" s="12">
        <f>Product[[#This Row],[Sales]]/Product[[#This Row],[Quantity]]</f>
        <v>14.391999999999999</v>
      </c>
      <c r="N1113" s="12">
        <v>5</v>
      </c>
      <c r="O1113" s="12">
        <v>0.2</v>
      </c>
      <c r="P1113" s="13">
        <v>25.185999999999996</v>
      </c>
      <c r="Q1113" s="13">
        <f>Product[[#This Row],[Profit]]-Product[[#This Row],[Discount]]</f>
        <v>24.985999999999997</v>
      </c>
      <c r="R1113" s="12" t="str" cm="1">
        <f t="array" ref="R1113">_xlfn.IFS(Product[[#This Row],[New Sales]]&gt;=2000,"A",Product[[#This Row],[New Sales]]&gt;=1000,"B",Product[[#This Row],[New Sales]]&gt;=500,"C",Product[[#This Row],[New Sales]]&gt;=100,"D",Product[[#This Row],[New Sales]]&lt;100,"E")</f>
        <v>C</v>
      </c>
      <c r="S1113" s="12"/>
    </row>
    <row r="1114" spans="1:19">
      <c r="A1114" s="12">
        <v>1112</v>
      </c>
      <c r="B1114" s="12" t="s">
        <v>84</v>
      </c>
      <c r="C1114" s="12" t="s">
        <v>68</v>
      </c>
      <c r="D1114" s="12" t="s">
        <v>147</v>
      </c>
      <c r="E1114" s="12" t="s">
        <v>113</v>
      </c>
      <c r="F1114" s="12" t="s">
        <v>114</v>
      </c>
      <c r="G1114" s="12" t="s">
        <v>81</v>
      </c>
      <c r="H1114" s="12" t="str">
        <f>VLOOKUP(Product[[#This Row],[Category]],Code!$C$2:$D$5,2,0)</f>
        <v>O-102</v>
      </c>
      <c r="I1114" s="12" t="s">
        <v>106</v>
      </c>
      <c r="J1114" s="12" t="s">
        <v>1148</v>
      </c>
      <c r="K1114" s="12">
        <v>10.368000000000002</v>
      </c>
      <c r="L1114" s="12">
        <f>$K$1*Product[[#This Row],[Quantity]]</f>
        <v>300</v>
      </c>
      <c r="M1114" s="12">
        <f>Product[[#This Row],[Sales]]/Product[[#This Row],[Quantity]]</f>
        <v>5.1840000000000011</v>
      </c>
      <c r="N1114" s="12">
        <v>2</v>
      </c>
      <c r="O1114" s="12">
        <v>0.2</v>
      </c>
      <c r="P1114" s="13">
        <v>3.6288</v>
      </c>
      <c r="Q1114" s="13">
        <f>Product[[#This Row],[Profit]]-Product[[#This Row],[Discount]]</f>
        <v>3.4287999999999998</v>
      </c>
      <c r="R1114" s="12" t="str" cm="1">
        <f t="array" ref="R1114">_xlfn.IFS(Product[[#This Row],[New Sales]]&gt;=2000,"A",Product[[#This Row],[New Sales]]&gt;=1000,"B",Product[[#This Row],[New Sales]]&gt;=500,"C",Product[[#This Row],[New Sales]]&gt;=100,"D",Product[[#This Row],[New Sales]]&lt;100,"E")</f>
        <v>D</v>
      </c>
      <c r="S1114" s="12"/>
    </row>
    <row r="1115" spans="1:19">
      <c r="A1115" s="12">
        <v>1113</v>
      </c>
      <c r="B1115" s="12" t="s">
        <v>84</v>
      </c>
      <c r="C1115" s="12" t="s">
        <v>68</v>
      </c>
      <c r="D1115" s="12" t="s">
        <v>147</v>
      </c>
      <c r="E1115" s="12" t="s">
        <v>113</v>
      </c>
      <c r="F1115" s="12" t="s">
        <v>114</v>
      </c>
      <c r="G1115" s="12" t="s">
        <v>81</v>
      </c>
      <c r="H1115" s="12" t="str">
        <f>VLOOKUP(Product[[#This Row],[Category]],Code!$C$2:$D$5,2,0)</f>
        <v>O-102</v>
      </c>
      <c r="I1115" s="12" t="s">
        <v>98</v>
      </c>
      <c r="J1115" s="12" t="s">
        <v>248</v>
      </c>
      <c r="K1115" s="12">
        <v>1.1919999999999997</v>
      </c>
      <c r="L1115" s="12">
        <f>$K$1*Product[[#This Row],[Quantity]]</f>
        <v>300</v>
      </c>
      <c r="M1115" s="12">
        <f>Product[[#This Row],[Sales]]/Product[[#This Row],[Quantity]]</f>
        <v>0.59599999999999986</v>
      </c>
      <c r="N1115" s="12">
        <v>2</v>
      </c>
      <c r="O1115" s="12">
        <v>0.8</v>
      </c>
      <c r="P1115" s="13">
        <v>-2.0264000000000002</v>
      </c>
      <c r="Q1115" s="13">
        <f>Product[[#This Row],[Profit]]-Product[[#This Row],[Discount]]</f>
        <v>-2.8264000000000005</v>
      </c>
      <c r="R1115" s="12" t="str" cm="1">
        <f t="array" ref="R1115">_xlfn.IFS(Product[[#This Row],[New Sales]]&gt;=2000,"A",Product[[#This Row],[New Sales]]&gt;=1000,"B",Product[[#This Row],[New Sales]]&gt;=500,"C",Product[[#This Row],[New Sales]]&gt;=100,"D",Product[[#This Row],[New Sales]]&lt;100,"E")</f>
        <v>D</v>
      </c>
      <c r="S1115" s="12"/>
    </row>
    <row r="1116" spans="1:19">
      <c r="A1116" s="12">
        <v>1114</v>
      </c>
      <c r="B1116" s="12" t="s">
        <v>67</v>
      </c>
      <c r="C1116" s="12" t="s">
        <v>68</v>
      </c>
      <c r="D1116" s="12" t="s">
        <v>1149</v>
      </c>
      <c r="E1116" s="12" t="s">
        <v>79</v>
      </c>
      <c r="F1116" s="12" t="s">
        <v>80</v>
      </c>
      <c r="G1116" s="12" t="s">
        <v>81</v>
      </c>
      <c r="H1116" s="12" t="str">
        <f>VLOOKUP(Product[[#This Row],[Category]],Code!$C$2:$D$5,2,0)</f>
        <v>O-102</v>
      </c>
      <c r="I1116" s="12" t="s">
        <v>98</v>
      </c>
      <c r="J1116" s="12" t="s">
        <v>1007</v>
      </c>
      <c r="K1116" s="12">
        <v>46.672000000000004</v>
      </c>
      <c r="L1116" s="12">
        <f>$K$1*Product[[#This Row],[Quantity]]</f>
        <v>300</v>
      </c>
      <c r="M1116" s="12">
        <f>Product[[#This Row],[Sales]]/Product[[#This Row],[Quantity]]</f>
        <v>23.336000000000002</v>
      </c>
      <c r="N1116" s="12">
        <v>2</v>
      </c>
      <c r="O1116" s="12">
        <v>0.2</v>
      </c>
      <c r="P1116" s="13">
        <v>16.3352</v>
      </c>
      <c r="Q1116" s="13">
        <f>Product[[#This Row],[Profit]]-Product[[#This Row],[Discount]]</f>
        <v>16.135200000000001</v>
      </c>
      <c r="R1116" s="12" t="str" cm="1">
        <f t="array" ref="R1116">_xlfn.IFS(Product[[#This Row],[New Sales]]&gt;=2000,"A",Product[[#This Row],[New Sales]]&gt;=1000,"B",Product[[#This Row],[New Sales]]&gt;=500,"C",Product[[#This Row],[New Sales]]&gt;=100,"D",Product[[#This Row],[New Sales]]&lt;100,"E")</f>
        <v>D</v>
      </c>
      <c r="S1116" s="12"/>
    </row>
    <row r="1117" spans="1:19">
      <c r="A1117" s="12">
        <v>1115</v>
      </c>
      <c r="B1117" s="12" t="s">
        <v>67</v>
      </c>
      <c r="C1117" s="12" t="s">
        <v>68</v>
      </c>
      <c r="D1117" s="12" t="s">
        <v>1149</v>
      </c>
      <c r="E1117" s="12" t="s">
        <v>79</v>
      </c>
      <c r="F1117" s="12" t="s">
        <v>80</v>
      </c>
      <c r="G1117" s="12" t="s">
        <v>72</v>
      </c>
      <c r="H1117" s="12" t="str">
        <f>VLOOKUP(Product[[#This Row],[Category]],Code!$C$2:$D$5,2,0)</f>
        <v>F-101</v>
      </c>
      <c r="I1117" s="12" t="s">
        <v>73</v>
      </c>
      <c r="J1117" s="12" t="s">
        <v>1150</v>
      </c>
      <c r="K1117" s="12">
        <v>119.83299999999998</v>
      </c>
      <c r="L1117" s="12">
        <f>$K$1*Product[[#This Row],[Quantity]]</f>
        <v>150</v>
      </c>
      <c r="M1117" s="12">
        <f>Product[[#This Row],[Sales]]/Product[[#This Row],[Quantity]]</f>
        <v>119.83299999999998</v>
      </c>
      <c r="N1117" s="12">
        <v>1</v>
      </c>
      <c r="O1117" s="12">
        <v>0.15</v>
      </c>
      <c r="P1117" s="13">
        <v>-12.688200000000002</v>
      </c>
      <c r="Q1117" s="13">
        <f>Product[[#This Row],[Profit]]-Product[[#This Row],[Discount]]</f>
        <v>-12.838200000000002</v>
      </c>
      <c r="R1117" s="12" t="str" cm="1">
        <f t="array" ref="R1117">_xlfn.IFS(Product[[#This Row],[New Sales]]&gt;=2000,"A",Product[[#This Row],[New Sales]]&gt;=1000,"B",Product[[#This Row],[New Sales]]&gt;=500,"C",Product[[#This Row],[New Sales]]&gt;=100,"D",Product[[#This Row],[New Sales]]&lt;100,"E")</f>
        <v>D</v>
      </c>
      <c r="S1117" s="12"/>
    </row>
    <row r="1118" spans="1:19">
      <c r="A1118" s="12">
        <v>1116</v>
      </c>
      <c r="B1118" s="12" t="s">
        <v>67</v>
      </c>
      <c r="C1118" s="12" t="s">
        <v>68</v>
      </c>
      <c r="D1118" s="12" t="s">
        <v>1149</v>
      </c>
      <c r="E1118" s="12" t="s">
        <v>79</v>
      </c>
      <c r="F1118" s="12" t="s">
        <v>80</v>
      </c>
      <c r="G1118" s="12" t="s">
        <v>95</v>
      </c>
      <c r="H1118" s="12" t="str">
        <f>VLOOKUP(Product[[#This Row],[Category]],Code!$C$2:$D$5,2,0)</f>
        <v>T-103</v>
      </c>
      <c r="I1118" s="12" t="s">
        <v>137</v>
      </c>
      <c r="J1118" s="12" t="s">
        <v>887</v>
      </c>
      <c r="K1118" s="12">
        <v>119.98</v>
      </c>
      <c r="L1118" s="12">
        <f>$K$1*Product[[#This Row],[Quantity]]</f>
        <v>300</v>
      </c>
      <c r="M1118" s="12">
        <f>Product[[#This Row],[Sales]]/Product[[#This Row],[Quantity]]</f>
        <v>59.99</v>
      </c>
      <c r="N1118" s="12">
        <v>2</v>
      </c>
      <c r="O1118" s="12">
        <v>0</v>
      </c>
      <c r="P1118" s="13">
        <v>57.590400000000002</v>
      </c>
      <c r="Q1118" s="13">
        <f>Product[[#This Row],[Profit]]-Product[[#This Row],[Discount]]</f>
        <v>57.590400000000002</v>
      </c>
      <c r="R1118" s="12" t="str" cm="1">
        <f t="array" ref="R1118">_xlfn.IFS(Product[[#This Row],[New Sales]]&gt;=2000,"A",Product[[#This Row],[New Sales]]&gt;=1000,"B",Product[[#This Row],[New Sales]]&gt;=500,"C",Product[[#This Row],[New Sales]]&gt;=100,"D",Product[[#This Row],[New Sales]]&lt;100,"E")</f>
        <v>D</v>
      </c>
      <c r="S1118" s="12"/>
    </row>
    <row r="1119" spans="1:19">
      <c r="A1119" s="12">
        <v>1117</v>
      </c>
      <c r="B1119" s="12" t="s">
        <v>67</v>
      </c>
      <c r="C1119" s="12" t="s">
        <v>77</v>
      </c>
      <c r="D1119" s="12" t="s">
        <v>123</v>
      </c>
      <c r="E1119" s="12" t="s">
        <v>79</v>
      </c>
      <c r="F1119" s="12" t="s">
        <v>80</v>
      </c>
      <c r="G1119" s="12" t="s">
        <v>81</v>
      </c>
      <c r="H1119" s="12" t="str">
        <f>VLOOKUP(Product[[#This Row],[Category]],Code!$C$2:$D$5,2,0)</f>
        <v>O-102</v>
      </c>
      <c r="I1119" s="12" t="s">
        <v>82</v>
      </c>
      <c r="J1119" s="12" t="s">
        <v>599</v>
      </c>
      <c r="K1119" s="12">
        <v>6.3</v>
      </c>
      <c r="L1119" s="12">
        <f>$K$1*Product[[#This Row],[Quantity]]</f>
        <v>300</v>
      </c>
      <c r="M1119" s="12">
        <f>Product[[#This Row],[Sales]]/Product[[#This Row],[Quantity]]</f>
        <v>3.15</v>
      </c>
      <c r="N1119" s="12">
        <v>2</v>
      </c>
      <c r="O1119" s="12">
        <v>0</v>
      </c>
      <c r="P1119" s="13">
        <v>3.024</v>
      </c>
      <c r="Q1119" s="13">
        <f>Product[[#This Row],[Profit]]-Product[[#This Row],[Discount]]</f>
        <v>3.024</v>
      </c>
      <c r="R1119" s="12" t="str" cm="1">
        <f t="array" ref="R1119">_xlfn.IFS(Product[[#This Row],[New Sales]]&gt;=2000,"A",Product[[#This Row],[New Sales]]&gt;=1000,"B",Product[[#This Row],[New Sales]]&gt;=500,"C",Product[[#This Row],[New Sales]]&gt;=100,"D",Product[[#This Row],[New Sales]]&lt;100,"E")</f>
        <v>D</v>
      </c>
      <c r="S1119" s="12"/>
    </row>
    <row r="1120" spans="1:19">
      <c r="A1120" s="12">
        <v>1118</v>
      </c>
      <c r="B1120" s="12" t="s">
        <v>84</v>
      </c>
      <c r="C1120" s="12" t="s">
        <v>68</v>
      </c>
      <c r="D1120" s="12" t="s">
        <v>1151</v>
      </c>
      <c r="E1120" s="12" t="s">
        <v>541</v>
      </c>
      <c r="F1120" s="12" t="s">
        <v>71</v>
      </c>
      <c r="G1120" s="12" t="s">
        <v>81</v>
      </c>
      <c r="H1120" s="12" t="str">
        <f>VLOOKUP(Product[[#This Row],[Category]],Code!$C$2:$D$5,2,0)</f>
        <v>O-102</v>
      </c>
      <c r="I1120" s="12" t="s">
        <v>106</v>
      </c>
      <c r="J1120" s="12" t="s">
        <v>600</v>
      </c>
      <c r="K1120" s="12">
        <v>279.89999999999998</v>
      </c>
      <c r="L1120" s="12">
        <f>$K$1*Product[[#This Row],[Quantity]]</f>
        <v>750</v>
      </c>
      <c r="M1120" s="12">
        <f>Product[[#This Row],[Sales]]/Product[[#This Row],[Quantity]]</f>
        <v>55.98</v>
      </c>
      <c r="N1120" s="12">
        <v>5</v>
      </c>
      <c r="O1120" s="12">
        <v>0</v>
      </c>
      <c r="P1120" s="13">
        <v>137.15100000000001</v>
      </c>
      <c r="Q1120" s="13">
        <f>Product[[#This Row],[Profit]]-Product[[#This Row],[Discount]]</f>
        <v>137.15100000000001</v>
      </c>
      <c r="R1120" s="12" t="str" cm="1">
        <f t="array" ref="R1120">_xlfn.IFS(Product[[#This Row],[New Sales]]&gt;=2000,"A",Product[[#This Row],[New Sales]]&gt;=1000,"B",Product[[#This Row],[New Sales]]&gt;=500,"C",Product[[#This Row],[New Sales]]&gt;=100,"D",Product[[#This Row],[New Sales]]&lt;100,"E")</f>
        <v>C</v>
      </c>
      <c r="S1120" s="12"/>
    </row>
    <row r="1121" spans="1:19">
      <c r="A1121" s="12">
        <v>1119</v>
      </c>
      <c r="B1121" s="12" t="s">
        <v>84</v>
      </c>
      <c r="C1121" s="12" t="s">
        <v>68</v>
      </c>
      <c r="D1121" s="12" t="s">
        <v>1151</v>
      </c>
      <c r="E1121" s="12" t="s">
        <v>541</v>
      </c>
      <c r="F1121" s="12" t="s">
        <v>71</v>
      </c>
      <c r="G1121" s="12" t="s">
        <v>95</v>
      </c>
      <c r="H1121" s="12" t="str">
        <f>VLOOKUP(Product[[#This Row],[Category]],Code!$C$2:$D$5,2,0)</f>
        <v>T-103</v>
      </c>
      <c r="I1121" s="12" t="s">
        <v>137</v>
      </c>
      <c r="J1121" s="12" t="s">
        <v>996</v>
      </c>
      <c r="K1121" s="12">
        <v>619.94999999999993</v>
      </c>
      <c r="L1121" s="12">
        <f>$K$1*Product[[#This Row],[Quantity]]</f>
        <v>750</v>
      </c>
      <c r="M1121" s="12">
        <f>Product[[#This Row],[Sales]]/Product[[#This Row],[Quantity]]</f>
        <v>123.98999999999998</v>
      </c>
      <c r="N1121" s="12">
        <v>5</v>
      </c>
      <c r="O1121" s="12">
        <v>0</v>
      </c>
      <c r="P1121" s="13">
        <v>111.59099999999995</v>
      </c>
      <c r="Q1121" s="13">
        <f>Product[[#This Row],[Profit]]-Product[[#This Row],[Discount]]</f>
        <v>111.59099999999995</v>
      </c>
      <c r="R1121" s="12" t="str" cm="1">
        <f t="array" ref="R1121">_xlfn.IFS(Product[[#This Row],[New Sales]]&gt;=2000,"A",Product[[#This Row],[New Sales]]&gt;=1000,"B",Product[[#This Row],[New Sales]]&gt;=500,"C",Product[[#This Row],[New Sales]]&gt;=100,"D",Product[[#This Row],[New Sales]]&lt;100,"E")</f>
        <v>C</v>
      </c>
      <c r="S1121" s="12"/>
    </row>
    <row r="1122" spans="1:19">
      <c r="A1122" s="12">
        <v>1120</v>
      </c>
      <c r="B1122" s="12" t="s">
        <v>84</v>
      </c>
      <c r="C1122" s="12" t="s">
        <v>68</v>
      </c>
      <c r="D1122" s="12" t="s">
        <v>1151</v>
      </c>
      <c r="E1122" s="12" t="s">
        <v>541</v>
      </c>
      <c r="F1122" s="12" t="s">
        <v>71</v>
      </c>
      <c r="G1122" s="12" t="s">
        <v>81</v>
      </c>
      <c r="H1122" s="12" t="str">
        <f>VLOOKUP(Product[[#This Row],[Category]],Code!$C$2:$D$5,2,0)</f>
        <v>O-102</v>
      </c>
      <c r="I1122" s="12" t="s">
        <v>106</v>
      </c>
      <c r="J1122" s="12" t="s">
        <v>1152</v>
      </c>
      <c r="K1122" s="12">
        <v>4.3600000000000003</v>
      </c>
      <c r="L1122" s="12">
        <f>$K$1*Product[[#This Row],[Quantity]]</f>
        <v>300</v>
      </c>
      <c r="M1122" s="12">
        <f>Product[[#This Row],[Sales]]/Product[[#This Row],[Quantity]]</f>
        <v>2.1800000000000002</v>
      </c>
      <c r="N1122" s="12">
        <v>2</v>
      </c>
      <c r="O1122" s="12">
        <v>0</v>
      </c>
      <c r="P1122" s="13">
        <v>2.0491999999999999</v>
      </c>
      <c r="Q1122" s="13">
        <f>Product[[#This Row],[Profit]]-Product[[#This Row],[Discount]]</f>
        <v>2.0491999999999999</v>
      </c>
      <c r="R1122" s="12" t="str" cm="1">
        <f t="array" ref="R1122">_xlfn.IFS(Product[[#This Row],[New Sales]]&gt;=2000,"A",Product[[#This Row],[New Sales]]&gt;=1000,"B",Product[[#This Row],[New Sales]]&gt;=500,"C",Product[[#This Row],[New Sales]]&gt;=100,"D",Product[[#This Row],[New Sales]]&lt;100,"E")</f>
        <v>D</v>
      </c>
      <c r="S1122" s="12"/>
    </row>
    <row r="1123" spans="1:19">
      <c r="A1123" s="12">
        <v>1121</v>
      </c>
      <c r="B1123" s="12" t="s">
        <v>84</v>
      </c>
      <c r="C1123" s="12" t="s">
        <v>68</v>
      </c>
      <c r="D1123" s="12" t="s">
        <v>1151</v>
      </c>
      <c r="E1123" s="12" t="s">
        <v>541</v>
      </c>
      <c r="F1123" s="12" t="s">
        <v>71</v>
      </c>
      <c r="G1123" s="12" t="s">
        <v>81</v>
      </c>
      <c r="H1123" s="12" t="str">
        <f>VLOOKUP(Product[[#This Row],[Category]],Code!$C$2:$D$5,2,0)</f>
        <v>O-102</v>
      </c>
      <c r="I1123" s="12" t="s">
        <v>142</v>
      </c>
      <c r="J1123" s="12" t="s">
        <v>956</v>
      </c>
      <c r="K1123" s="12">
        <v>15.28</v>
      </c>
      <c r="L1123" s="12">
        <f>$K$1*Product[[#This Row],[Quantity]]</f>
        <v>300</v>
      </c>
      <c r="M1123" s="12">
        <f>Product[[#This Row],[Sales]]/Product[[#This Row],[Quantity]]</f>
        <v>7.64</v>
      </c>
      <c r="N1123" s="12">
        <v>2</v>
      </c>
      <c r="O1123" s="12">
        <v>0</v>
      </c>
      <c r="P1123" s="13">
        <v>7.4871999999999996</v>
      </c>
      <c r="Q1123" s="13">
        <f>Product[[#This Row],[Profit]]-Product[[#This Row],[Discount]]</f>
        <v>7.4871999999999996</v>
      </c>
      <c r="R1123" s="12" t="str" cm="1">
        <f t="array" ref="R1123">_xlfn.IFS(Product[[#This Row],[New Sales]]&gt;=2000,"A",Product[[#This Row],[New Sales]]&gt;=1000,"B",Product[[#This Row],[New Sales]]&gt;=500,"C",Product[[#This Row],[New Sales]]&gt;=100,"D",Product[[#This Row],[New Sales]]&lt;100,"E")</f>
        <v>D</v>
      </c>
      <c r="S1123" s="12"/>
    </row>
    <row r="1124" spans="1:19">
      <c r="A1124" s="12">
        <v>1122</v>
      </c>
      <c r="B1124" s="12" t="s">
        <v>84</v>
      </c>
      <c r="C1124" s="12" t="s">
        <v>68</v>
      </c>
      <c r="D1124" s="12" t="s">
        <v>1153</v>
      </c>
      <c r="E1124" s="12" t="s">
        <v>689</v>
      </c>
      <c r="F1124" s="12" t="s">
        <v>71</v>
      </c>
      <c r="G1124" s="12" t="s">
        <v>95</v>
      </c>
      <c r="H1124" s="12" t="str">
        <f>VLOOKUP(Product[[#This Row],[Category]],Code!$C$2:$D$5,2,0)</f>
        <v>T-103</v>
      </c>
      <c r="I1124" s="12" t="s">
        <v>96</v>
      </c>
      <c r="J1124" s="12" t="s">
        <v>1154</v>
      </c>
      <c r="K1124" s="12">
        <v>699.93</v>
      </c>
      <c r="L1124" s="12">
        <f>$K$1*Product[[#This Row],[Quantity]]</f>
        <v>1050</v>
      </c>
      <c r="M1124" s="12">
        <f>Product[[#This Row],[Sales]]/Product[[#This Row],[Quantity]]</f>
        <v>99.99</v>
      </c>
      <c r="N1124" s="12">
        <v>7</v>
      </c>
      <c r="O1124" s="12">
        <v>0</v>
      </c>
      <c r="P1124" s="13">
        <v>181.98179999999999</v>
      </c>
      <c r="Q1124" s="13">
        <f>Product[[#This Row],[Profit]]-Product[[#This Row],[Discount]]</f>
        <v>181.98179999999999</v>
      </c>
      <c r="R1124" s="12" t="str" cm="1">
        <f t="array" ref="R1124">_xlfn.IFS(Product[[#This Row],[New Sales]]&gt;=2000,"A",Product[[#This Row],[New Sales]]&gt;=1000,"B",Product[[#This Row],[New Sales]]&gt;=500,"C",Product[[#This Row],[New Sales]]&gt;=100,"D",Product[[#This Row],[New Sales]]&lt;100,"E")</f>
        <v>B</v>
      </c>
      <c r="S1124" s="12"/>
    </row>
    <row r="1125" spans="1:19">
      <c r="A1125" s="12">
        <v>1123</v>
      </c>
      <c r="B1125" s="12" t="s">
        <v>84</v>
      </c>
      <c r="C1125" s="12" t="s">
        <v>68</v>
      </c>
      <c r="D1125" s="12" t="s">
        <v>1153</v>
      </c>
      <c r="E1125" s="12" t="s">
        <v>689</v>
      </c>
      <c r="F1125" s="12" t="s">
        <v>71</v>
      </c>
      <c r="G1125" s="12" t="s">
        <v>81</v>
      </c>
      <c r="H1125" s="12" t="str">
        <f>VLOOKUP(Product[[#This Row],[Category]],Code!$C$2:$D$5,2,0)</f>
        <v>O-102</v>
      </c>
      <c r="I1125" s="12" t="s">
        <v>93</v>
      </c>
      <c r="J1125" s="12" t="s">
        <v>1155</v>
      </c>
      <c r="K1125" s="12">
        <v>22.959999999999997</v>
      </c>
      <c r="L1125" s="12">
        <f>$K$1*Product[[#This Row],[Quantity]]</f>
        <v>1050</v>
      </c>
      <c r="M1125" s="12">
        <f>Product[[#This Row],[Sales]]/Product[[#This Row],[Quantity]]</f>
        <v>3.28</v>
      </c>
      <c r="N1125" s="12">
        <v>7</v>
      </c>
      <c r="O1125" s="12">
        <v>0</v>
      </c>
      <c r="P1125" s="13">
        <v>6.6583999999999968</v>
      </c>
      <c r="Q1125" s="13">
        <f>Product[[#This Row],[Profit]]-Product[[#This Row],[Discount]]</f>
        <v>6.6583999999999968</v>
      </c>
      <c r="R1125" s="12" t="str" cm="1">
        <f t="array" ref="R1125">_xlfn.IFS(Product[[#This Row],[New Sales]]&gt;=2000,"A",Product[[#This Row],[New Sales]]&gt;=1000,"B",Product[[#This Row],[New Sales]]&gt;=500,"C",Product[[#This Row],[New Sales]]&gt;=100,"D",Product[[#This Row],[New Sales]]&lt;100,"E")</f>
        <v>B</v>
      </c>
      <c r="S1125" s="12"/>
    </row>
    <row r="1126" spans="1:19">
      <c r="A1126" s="12">
        <v>1124</v>
      </c>
      <c r="B1126" s="12" t="s">
        <v>84</v>
      </c>
      <c r="C1126" s="12" t="s">
        <v>68</v>
      </c>
      <c r="D1126" s="12" t="s">
        <v>1153</v>
      </c>
      <c r="E1126" s="12" t="s">
        <v>689</v>
      </c>
      <c r="F1126" s="12" t="s">
        <v>71</v>
      </c>
      <c r="G1126" s="12" t="s">
        <v>72</v>
      </c>
      <c r="H1126" s="12" t="str">
        <f>VLOOKUP(Product[[#This Row],[Category]],Code!$C$2:$D$5,2,0)</f>
        <v>F-101</v>
      </c>
      <c r="I1126" s="12" t="s">
        <v>91</v>
      </c>
      <c r="J1126" s="12" t="s">
        <v>216</v>
      </c>
      <c r="K1126" s="12">
        <v>38.6</v>
      </c>
      <c r="L1126" s="12">
        <f>$K$1*Product[[#This Row],[Quantity]]</f>
        <v>600</v>
      </c>
      <c r="M1126" s="12">
        <f>Product[[#This Row],[Sales]]/Product[[#This Row],[Quantity]]</f>
        <v>9.65</v>
      </c>
      <c r="N1126" s="12">
        <v>4</v>
      </c>
      <c r="O1126" s="12">
        <v>0</v>
      </c>
      <c r="P1126" s="13">
        <v>11.579999999999998</v>
      </c>
      <c r="Q1126" s="13">
        <f>Product[[#This Row],[Profit]]-Product[[#This Row],[Discount]]</f>
        <v>11.579999999999998</v>
      </c>
      <c r="R1126" s="12" t="str" cm="1">
        <f t="array" ref="R1126">_xlfn.IFS(Product[[#This Row],[New Sales]]&gt;=2000,"A",Product[[#This Row],[New Sales]]&gt;=1000,"B",Product[[#This Row],[New Sales]]&gt;=500,"C",Product[[#This Row],[New Sales]]&gt;=100,"D",Product[[#This Row],[New Sales]]&lt;100,"E")</f>
        <v>C</v>
      </c>
      <c r="S1126" s="12"/>
    </row>
    <row r="1127" spans="1:19">
      <c r="A1127" s="12">
        <v>1125</v>
      </c>
      <c r="B1127" s="12" t="s">
        <v>84</v>
      </c>
      <c r="C1127" s="12" t="s">
        <v>68</v>
      </c>
      <c r="D1127" s="12" t="s">
        <v>1153</v>
      </c>
      <c r="E1127" s="12" t="s">
        <v>689</v>
      </c>
      <c r="F1127" s="12" t="s">
        <v>71</v>
      </c>
      <c r="G1127" s="12" t="s">
        <v>81</v>
      </c>
      <c r="H1127" s="12" t="str">
        <f>VLOOKUP(Product[[#This Row],[Category]],Code!$C$2:$D$5,2,0)</f>
        <v>O-102</v>
      </c>
      <c r="I1127" s="12" t="s">
        <v>93</v>
      </c>
      <c r="J1127" s="12" t="s">
        <v>709</v>
      </c>
      <c r="K1127" s="12">
        <v>6.63</v>
      </c>
      <c r="L1127" s="12">
        <f>$K$1*Product[[#This Row],[Quantity]]</f>
        <v>450</v>
      </c>
      <c r="M1127" s="12">
        <f>Product[[#This Row],[Sales]]/Product[[#This Row],[Quantity]]</f>
        <v>2.21</v>
      </c>
      <c r="N1127" s="12">
        <v>3</v>
      </c>
      <c r="O1127" s="12">
        <v>0</v>
      </c>
      <c r="P1127" s="13">
        <v>1.7901</v>
      </c>
      <c r="Q1127" s="13">
        <f>Product[[#This Row],[Profit]]-Product[[#This Row],[Discount]]</f>
        <v>1.7901</v>
      </c>
      <c r="R1127" s="12" t="str" cm="1">
        <f t="array" ref="R1127">_xlfn.IFS(Product[[#This Row],[New Sales]]&gt;=2000,"A",Product[[#This Row],[New Sales]]&gt;=1000,"B",Product[[#This Row],[New Sales]]&gt;=500,"C",Product[[#This Row],[New Sales]]&gt;=100,"D",Product[[#This Row],[New Sales]]&lt;100,"E")</f>
        <v>D</v>
      </c>
      <c r="S1127" s="12"/>
    </row>
    <row r="1128" spans="1:19">
      <c r="A1128" s="12">
        <v>1126</v>
      </c>
      <c r="B1128" s="12" t="s">
        <v>84</v>
      </c>
      <c r="C1128" s="12" t="s">
        <v>68</v>
      </c>
      <c r="D1128" s="12" t="s">
        <v>1153</v>
      </c>
      <c r="E1128" s="12" t="s">
        <v>689</v>
      </c>
      <c r="F1128" s="12" t="s">
        <v>71</v>
      </c>
      <c r="G1128" s="12" t="s">
        <v>81</v>
      </c>
      <c r="H1128" s="12" t="str">
        <f>VLOOKUP(Product[[#This Row],[Category]],Code!$C$2:$D$5,2,0)</f>
        <v>O-102</v>
      </c>
      <c r="I1128" s="12" t="s">
        <v>142</v>
      </c>
      <c r="J1128" s="12" t="s">
        <v>328</v>
      </c>
      <c r="K1128" s="12">
        <v>23.34</v>
      </c>
      <c r="L1128" s="12">
        <f>$K$1*Product[[#This Row],[Quantity]]</f>
        <v>450</v>
      </c>
      <c r="M1128" s="12">
        <f>Product[[#This Row],[Sales]]/Product[[#This Row],[Quantity]]</f>
        <v>7.78</v>
      </c>
      <c r="N1128" s="12">
        <v>3</v>
      </c>
      <c r="O1128" s="12">
        <v>0</v>
      </c>
      <c r="P1128" s="13">
        <v>10.969799999999999</v>
      </c>
      <c r="Q1128" s="13">
        <f>Product[[#This Row],[Profit]]-Product[[#This Row],[Discount]]</f>
        <v>10.969799999999999</v>
      </c>
      <c r="R1128" s="12" t="str" cm="1">
        <f t="array" ref="R1128">_xlfn.IFS(Product[[#This Row],[New Sales]]&gt;=2000,"A",Product[[#This Row],[New Sales]]&gt;=1000,"B",Product[[#This Row],[New Sales]]&gt;=500,"C",Product[[#This Row],[New Sales]]&gt;=100,"D",Product[[#This Row],[New Sales]]&lt;100,"E")</f>
        <v>D</v>
      </c>
      <c r="S1128" s="12"/>
    </row>
    <row r="1129" spans="1:19">
      <c r="A1129" s="12">
        <v>1127</v>
      </c>
      <c r="B1129" s="12" t="s">
        <v>84</v>
      </c>
      <c r="C1129" s="12" t="s">
        <v>68</v>
      </c>
      <c r="D1129" s="12" t="s">
        <v>1153</v>
      </c>
      <c r="E1129" s="12" t="s">
        <v>689</v>
      </c>
      <c r="F1129" s="12" t="s">
        <v>71</v>
      </c>
      <c r="G1129" s="12" t="s">
        <v>72</v>
      </c>
      <c r="H1129" s="12" t="str">
        <f>VLOOKUP(Product[[#This Row],[Category]],Code!$C$2:$D$5,2,0)</f>
        <v>F-101</v>
      </c>
      <c r="I1129" s="12" t="s">
        <v>75</v>
      </c>
      <c r="J1129" s="12" t="s">
        <v>652</v>
      </c>
      <c r="K1129" s="12">
        <v>1067.94</v>
      </c>
      <c r="L1129" s="12">
        <f>$K$1*Product[[#This Row],[Quantity]]</f>
        <v>450</v>
      </c>
      <c r="M1129" s="12">
        <f>Product[[#This Row],[Sales]]/Product[[#This Row],[Quantity]]</f>
        <v>355.98</v>
      </c>
      <c r="N1129" s="12">
        <v>3</v>
      </c>
      <c r="O1129" s="12">
        <v>0</v>
      </c>
      <c r="P1129" s="13">
        <v>224.2673999999999</v>
      </c>
      <c r="Q1129" s="13">
        <f>Product[[#This Row],[Profit]]-Product[[#This Row],[Discount]]</f>
        <v>224.2673999999999</v>
      </c>
      <c r="R1129" s="12" t="str" cm="1">
        <f t="array" ref="R1129">_xlfn.IFS(Product[[#This Row],[New Sales]]&gt;=2000,"A",Product[[#This Row],[New Sales]]&gt;=1000,"B",Product[[#This Row],[New Sales]]&gt;=500,"C",Product[[#This Row],[New Sales]]&gt;=100,"D",Product[[#This Row],[New Sales]]&lt;100,"E")</f>
        <v>D</v>
      </c>
      <c r="S1129" s="12"/>
    </row>
    <row r="1130" spans="1:19">
      <c r="A1130" s="12">
        <v>1128</v>
      </c>
      <c r="B1130" s="12" t="s">
        <v>84</v>
      </c>
      <c r="C1130" s="12" t="s">
        <v>111</v>
      </c>
      <c r="D1130" s="12" t="s">
        <v>607</v>
      </c>
      <c r="E1130" s="12" t="s">
        <v>175</v>
      </c>
      <c r="F1130" s="12" t="s">
        <v>114</v>
      </c>
      <c r="G1130" s="12" t="s">
        <v>81</v>
      </c>
      <c r="H1130" s="12" t="str">
        <f>VLOOKUP(Product[[#This Row],[Category]],Code!$C$2:$D$5,2,0)</f>
        <v>O-102</v>
      </c>
      <c r="I1130" s="12" t="s">
        <v>93</v>
      </c>
      <c r="J1130" s="12" t="s">
        <v>645</v>
      </c>
      <c r="K1130" s="12">
        <v>10.16</v>
      </c>
      <c r="L1130" s="12">
        <f>$K$1*Product[[#This Row],[Quantity]]</f>
        <v>150</v>
      </c>
      <c r="M1130" s="12">
        <f>Product[[#This Row],[Sales]]/Product[[#This Row],[Quantity]]</f>
        <v>10.16</v>
      </c>
      <c r="N1130" s="12">
        <v>1</v>
      </c>
      <c r="O1130" s="12">
        <v>0</v>
      </c>
      <c r="P1130" s="13">
        <v>2.6416000000000004</v>
      </c>
      <c r="Q1130" s="13">
        <f>Product[[#This Row],[Profit]]-Product[[#This Row],[Discount]]</f>
        <v>2.6416000000000004</v>
      </c>
      <c r="R1130" s="12" t="str" cm="1">
        <f t="array" ref="R1130">_xlfn.IFS(Product[[#This Row],[New Sales]]&gt;=2000,"A",Product[[#This Row],[New Sales]]&gt;=1000,"B",Product[[#This Row],[New Sales]]&gt;=500,"C",Product[[#This Row],[New Sales]]&gt;=100,"D",Product[[#This Row],[New Sales]]&lt;100,"E")</f>
        <v>D</v>
      </c>
      <c r="S1130" s="12"/>
    </row>
    <row r="1131" spans="1:19">
      <c r="A1131" s="12">
        <v>1129</v>
      </c>
      <c r="B1131" s="12" t="s">
        <v>84</v>
      </c>
      <c r="C1131" s="12" t="s">
        <v>111</v>
      </c>
      <c r="D1131" s="12" t="s">
        <v>607</v>
      </c>
      <c r="E1131" s="12" t="s">
        <v>175</v>
      </c>
      <c r="F1131" s="12" t="s">
        <v>114</v>
      </c>
      <c r="G1131" s="12" t="s">
        <v>81</v>
      </c>
      <c r="H1131" s="12" t="str">
        <f>VLOOKUP(Product[[#This Row],[Category]],Code!$C$2:$D$5,2,0)</f>
        <v>O-102</v>
      </c>
      <c r="I1131" s="12" t="s">
        <v>142</v>
      </c>
      <c r="J1131" s="12" t="s">
        <v>906</v>
      </c>
      <c r="K1131" s="12">
        <v>101.88</v>
      </c>
      <c r="L1131" s="12">
        <f>$K$1*Product[[#This Row],[Quantity]]</f>
        <v>900</v>
      </c>
      <c r="M1131" s="12">
        <f>Product[[#This Row],[Sales]]/Product[[#This Row],[Quantity]]</f>
        <v>16.98</v>
      </c>
      <c r="N1131" s="12">
        <v>6</v>
      </c>
      <c r="O1131" s="12">
        <v>0</v>
      </c>
      <c r="P1131" s="13">
        <v>50.94</v>
      </c>
      <c r="Q1131" s="13">
        <f>Product[[#This Row],[Profit]]-Product[[#This Row],[Discount]]</f>
        <v>50.94</v>
      </c>
      <c r="R1131" s="12" t="str" cm="1">
        <f t="array" ref="R1131">_xlfn.IFS(Product[[#This Row],[New Sales]]&gt;=2000,"A",Product[[#This Row],[New Sales]]&gt;=1000,"B",Product[[#This Row],[New Sales]]&gt;=500,"C",Product[[#This Row],[New Sales]]&gt;=100,"D",Product[[#This Row],[New Sales]]&lt;100,"E")</f>
        <v>C</v>
      </c>
      <c r="S1131" s="12"/>
    </row>
    <row r="1132" spans="1:19">
      <c r="A1132" s="12">
        <v>1130</v>
      </c>
      <c r="B1132" s="12" t="s">
        <v>84</v>
      </c>
      <c r="C1132" s="12" t="s">
        <v>68</v>
      </c>
      <c r="D1132" s="12" t="s">
        <v>202</v>
      </c>
      <c r="E1132" s="12" t="s">
        <v>203</v>
      </c>
      <c r="F1132" s="12" t="s">
        <v>71</v>
      </c>
      <c r="G1132" s="12" t="s">
        <v>72</v>
      </c>
      <c r="H1132" s="12" t="str">
        <f>VLOOKUP(Product[[#This Row],[Category]],Code!$C$2:$D$5,2,0)</f>
        <v>F-101</v>
      </c>
      <c r="I1132" s="12" t="s">
        <v>87</v>
      </c>
      <c r="J1132" s="12" t="s">
        <v>1156</v>
      </c>
      <c r="K1132" s="12">
        <v>343.92</v>
      </c>
      <c r="L1132" s="12">
        <f>$K$1*Product[[#This Row],[Quantity]]</f>
        <v>600</v>
      </c>
      <c r="M1132" s="12">
        <f>Product[[#This Row],[Sales]]/Product[[#This Row],[Quantity]]</f>
        <v>85.98</v>
      </c>
      <c r="N1132" s="12">
        <v>4</v>
      </c>
      <c r="O1132" s="12">
        <v>0</v>
      </c>
      <c r="P1132" s="13">
        <v>75.662399999999991</v>
      </c>
      <c r="Q1132" s="13">
        <f>Product[[#This Row],[Profit]]-Product[[#This Row],[Discount]]</f>
        <v>75.662399999999991</v>
      </c>
      <c r="R1132" s="12" t="str" cm="1">
        <f t="array" ref="R1132">_xlfn.IFS(Product[[#This Row],[New Sales]]&gt;=2000,"A",Product[[#This Row],[New Sales]]&gt;=1000,"B",Product[[#This Row],[New Sales]]&gt;=500,"C",Product[[#This Row],[New Sales]]&gt;=100,"D",Product[[#This Row],[New Sales]]&lt;100,"E")</f>
        <v>C</v>
      </c>
      <c r="S1132" s="12"/>
    </row>
    <row r="1133" spans="1:19">
      <c r="A1133" s="12">
        <v>1131</v>
      </c>
      <c r="B1133" s="12" t="s">
        <v>84</v>
      </c>
      <c r="C1133" s="12" t="s">
        <v>68</v>
      </c>
      <c r="D1133" s="12" t="s">
        <v>202</v>
      </c>
      <c r="E1133" s="12" t="s">
        <v>203</v>
      </c>
      <c r="F1133" s="12" t="s">
        <v>71</v>
      </c>
      <c r="G1133" s="12" t="s">
        <v>81</v>
      </c>
      <c r="H1133" s="12" t="str">
        <f>VLOOKUP(Product[[#This Row],[Category]],Code!$C$2:$D$5,2,0)</f>
        <v>O-102</v>
      </c>
      <c r="I1133" s="12" t="s">
        <v>106</v>
      </c>
      <c r="J1133" s="12" t="s">
        <v>1157</v>
      </c>
      <c r="K1133" s="12">
        <v>40.99</v>
      </c>
      <c r="L1133" s="12">
        <f>$K$1*Product[[#This Row],[Quantity]]</f>
        <v>150</v>
      </c>
      <c r="M1133" s="12">
        <f>Product[[#This Row],[Sales]]/Product[[#This Row],[Quantity]]</f>
        <v>40.99</v>
      </c>
      <c r="N1133" s="12">
        <v>1</v>
      </c>
      <c r="O1133" s="12">
        <v>0</v>
      </c>
      <c r="P1133" s="13">
        <v>20.085100000000001</v>
      </c>
      <c r="Q1133" s="13">
        <f>Product[[#This Row],[Profit]]-Product[[#This Row],[Discount]]</f>
        <v>20.085100000000001</v>
      </c>
      <c r="R1133" s="12" t="str" cm="1">
        <f t="array" ref="R1133">_xlfn.IFS(Product[[#This Row],[New Sales]]&gt;=2000,"A",Product[[#This Row],[New Sales]]&gt;=1000,"B",Product[[#This Row],[New Sales]]&gt;=500,"C",Product[[#This Row],[New Sales]]&gt;=100,"D",Product[[#This Row],[New Sales]]&lt;100,"E")</f>
        <v>D</v>
      </c>
      <c r="S1133" s="12"/>
    </row>
    <row r="1134" spans="1:19">
      <c r="A1134" s="12">
        <v>1132</v>
      </c>
      <c r="B1134" s="12" t="s">
        <v>84</v>
      </c>
      <c r="C1134" s="12" t="s">
        <v>68</v>
      </c>
      <c r="D1134" s="12" t="s">
        <v>202</v>
      </c>
      <c r="E1134" s="12" t="s">
        <v>203</v>
      </c>
      <c r="F1134" s="12" t="s">
        <v>71</v>
      </c>
      <c r="G1134" s="12" t="s">
        <v>81</v>
      </c>
      <c r="H1134" s="12" t="str">
        <f>VLOOKUP(Product[[#This Row],[Category]],Code!$C$2:$D$5,2,0)</f>
        <v>O-102</v>
      </c>
      <c r="I1134" s="12" t="s">
        <v>142</v>
      </c>
      <c r="J1134" s="12" t="s">
        <v>278</v>
      </c>
      <c r="K1134" s="12">
        <v>63.9</v>
      </c>
      <c r="L1134" s="12">
        <f>$K$1*Product[[#This Row],[Quantity]]</f>
        <v>750</v>
      </c>
      <c r="M1134" s="12">
        <f>Product[[#This Row],[Sales]]/Product[[#This Row],[Quantity]]</f>
        <v>12.78</v>
      </c>
      <c r="N1134" s="12">
        <v>5</v>
      </c>
      <c r="O1134" s="12">
        <v>0</v>
      </c>
      <c r="P1134" s="13">
        <v>28.754999999999995</v>
      </c>
      <c r="Q1134" s="13">
        <f>Product[[#This Row],[Profit]]-Product[[#This Row],[Discount]]</f>
        <v>28.754999999999995</v>
      </c>
      <c r="R1134" s="12" t="str" cm="1">
        <f t="array" ref="R1134">_xlfn.IFS(Product[[#This Row],[New Sales]]&gt;=2000,"A",Product[[#This Row],[New Sales]]&gt;=1000,"B",Product[[#This Row],[New Sales]]&gt;=500,"C",Product[[#This Row],[New Sales]]&gt;=100,"D",Product[[#This Row],[New Sales]]&lt;100,"E")</f>
        <v>C</v>
      </c>
      <c r="S1134" s="12"/>
    </row>
    <row r="1135" spans="1:19">
      <c r="A1135" s="12">
        <v>1133</v>
      </c>
      <c r="B1135" s="12" t="s">
        <v>149</v>
      </c>
      <c r="C1135" s="12" t="s">
        <v>77</v>
      </c>
      <c r="D1135" s="12" t="s">
        <v>1158</v>
      </c>
      <c r="E1135" s="12" t="s">
        <v>79</v>
      </c>
      <c r="F1135" s="12" t="s">
        <v>80</v>
      </c>
      <c r="G1135" s="12" t="s">
        <v>81</v>
      </c>
      <c r="H1135" s="12" t="str">
        <f>VLOOKUP(Product[[#This Row],[Category]],Code!$C$2:$D$5,2,0)</f>
        <v>O-102</v>
      </c>
      <c r="I1135" s="12" t="s">
        <v>106</v>
      </c>
      <c r="J1135" s="12" t="s">
        <v>463</v>
      </c>
      <c r="K1135" s="12">
        <v>19.440000000000001</v>
      </c>
      <c r="L1135" s="12">
        <f>$K$1*Product[[#This Row],[Quantity]]</f>
        <v>450</v>
      </c>
      <c r="M1135" s="12">
        <f>Product[[#This Row],[Sales]]/Product[[#This Row],[Quantity]]</f>
        <v>6.48</v>
      </c>
      <c r="N1135" s="12">
        <v>3</v>
      </c>
      <c r="O1135" s="12">
        <v>0</v>
      </c>
      <c r="P1135" s="13">
        <v>9.3312000000000008</v>
      </c>
      <c r="Q1135" s="13">
        <f>Product[[#This Row],[Profit]]-Product[[#This Row],[Discount]]</f>
        <v>9.3312000000000008</v>
      </c>
      <c r="R1135" s="12" t="str" cm="1">
        <f t="array" ref="R1135">_xlfn.IFS(Product[[#This Row],[New Sales]]&gt;=2000,"A",Product[[#This Row],[New Sales]]&gt;=1000,"B",Product[[#This Row],[New Sales]]&gt;=500,"C",Product[[#This Row],[New Sales]]&gt;=100,"D",Product[[#This Row],[New Sales]]&lt;100,"E")</f>
        <v>D</v>
      </c>
      <c r="S1135" s="12"/>
    </row>
    <row r="1136" spans="1:19">
      <c r="A1136" s="12">
        <v>1134</v>
      </c>
      <c r="B1136" s="12" t="s">
        <v>84</v>
      </c>
      <c r="C1136" s="12" t="s">
        <v>111</v>
      </c>
      <c r="D1136" s="12" t="s">
        <v>131</v>
      </c>
      <c r="E1136" s="12" t="s">
        <v>132</v>
      </c>
      <c r="F1136" s="12" t="s">
        <v>133</v>
      </c>
      <c r="G1136" s="12" t="s">
        <v>81</v>
      </c>
      <c r="H1136" s="12" t="str">
        <f>VLOOKUP(Product[[#This Row],[Category]],Code!$C$2:$D$5,2,0)</f>
        <v>O-102</v>
      </c>
      <c r="I1136" s="12" t="s">
        <v>89</v>
      </c>
      <c r="J1136" s="12" t="s">
        <v>160</v>
      </c>
      <c r="K1136" s="12">
        <v>124.608</v>
      </c>
      <c r="L1136" s="12">
        <f>$K$1*Product[[#This Row],[Quantity]]</f>
        <v>600</v>
      </c>
      <c r="M1136" s="12">
        <f>Product[[#This Row],[Sales]]/Product[[#This Row],[Quantity]]</f>
        <v>31.152000000000001</v>
      </c>
      <c r="N1136" s="12">
        <v>4</v>
      </c>
      <c r="O1136" s="12">
        <v>0.2</v>
      </c>
      <c r="P1136" s="13">
        <v>-23.364000000000019</v>
      </c>
      <c r="Q1136" s="13">
        <f>Product[[#This Row],[Profit]]-Product[[#This Row],[Discount]]</f>
        <v>-23.564000000000018</v>
      </c>
      <c r="R1136" s="12" t="str" cm="1">
        <f t="array" ref="R1136">_xlfn.IFS(Product[[#This Row],[New Sales]]&gt;=2000,"A",Product[[#This Row],[New Sales]]&gt;=1000,"B",Product[[#This Row],[New Sales]]&gt;=500,"C",Product[[#This Row],[New Sales]]&gt;=100,"D",Product[[#This Row],[New Sales]]&lt;100,"E")</f>
        <v>C</v>
      </c>
      <c r="S1136" s="12"/>
    </row>
    <row r="1137" spans="1:19">
      <c r="A1137" s="12">
        <v>1135</v>
      </c>
      <c r="B1137" s="12" t="s">
        <v>84</v>
      </c>
      <c r="C1137" s="12" t="s">
        <v>111</v>
      </c>
      <c r="D1137" s="12" t="s">
        <v>131</v>
      </c>
      <c r="E1137" s="12" t="s">
        <v>132</v>
      </c>
      <c r="F1137" s="12" t="s">
        <v>133</v>
      </c>
      <c r="G1137" s="12" t="s">
        <v>81</v>
      </c>
      <c r="H1137" s="12" t="str">
        <f>VLOOKUP(Product[[#This Row],[Category]],Code!$C$2:$D$5,2,0)</f>
        <v>O-102</v>
      </c>
      <c r="I1137" s="12" t="s">
        <v>82</v>
      </c>
      <c r="J1137" s="12" t="s">
        <v>1159</v>
      </c>
      <c r="K1137" s="12">
        <v>7.5600000000000005</v>
      </c>
      <c r="L1137" s="12">
        <f>$K$1*Product[[#This Row],[Quantity]]</f>
        <v>450</v>
      </c>
      <c r="M1137" s="12">
        <f>Product[[#This Row],[Sales]]/Product[[#This Row],[Quantity]]</f>
        <v>2.52</v>
      </c>
      <c r="N1137" s="12">
        <v>3</v>
      </c>
      <c r="O1137" s="12">
        <v>0.2</v>
      </c>
      <c r="P1137" s="13">
        <v>2.6459999999999995</v>
      </c>
      <c r="Q1137" s="13">
        <f>Product[[#This Row],[Profit]]-Product[[#This Row],[Discount]]</f>
        <v>2.4459999999999993</v>
      </c>
      <c r="R1137" s="12" t="str" cm="1">
        <f t="array" ref="R1137">_xlfn.IFS(Product[[#This Row],[New Sales]]&gt;=2000,"A",Product[[#This Row],[New Sales]]&gt;=1000,"B",Product[[#This Row],[New Sales]]&gt;=500,"C",Product[[#This Row],[New Sales]]&gt;=100,"D",Product[[#This Row],[New Sales]]&lt;100,"E")</f>
        <v>D</v>
      </c>
      <c r="S1137" s="12"/>
    </row>
    <row r="1138" spans="1:19">
      <c r="A1138" s="12">
        <v>1136</v>
      </c>
      <c r="B1138" s="12" t="s">
        <v>547</v>
      </c>
      <c r="C1138" s="12" t="s">
        <v>68</v>
      </c>
      <c r="D1138" s="12" t="s">
        <v>1160</v>
      </c>
      <c r="E1138" s="12" t="s">
        <v>86</v>
      </c>
      <c r="F1138" s="12" t="s">
        <v>71</v>
      </c>
      <c r="G1138" s="12" t="s">
        <v>81</v>
      </c>
      <c r="H1138" s="12" t="str">
        <f>VLOOKUP(Product[[#This Row],[Category]],Code!$C$2:$D$5,2,0)</f>
        <v>O-102</v>
      </c>
      <c r="I1138" s="12" t="s">
        <v>89</v>
      </c>
      <c r="J1138" s="12" t="s">
        <v>1161</v>
      </c>
      <c r="K1138" s="12">
        <v>85.224000000000004</v>
      </c>
      <c r="L1138" s="12">
        <f>$K$1*Product[[#This Row],[Quantity]]</f>
        <v>450</v>
      </c>
      <c r="M1138" s="12">
        <f>Product[[#This Row],[Sales]]/Product[[#This Row],[Quantity]]</f>
        <v>28.408000000000001</v>
      </c>
      <c r="N1138" s="12">
        <v>3</v>
      </c>
      <c r="O1138" s="12">
        <v>0.2</v>
      </c>
      <c r="P1138" s="13">
        <v>7.4571000000000041</v>
      </c>
      <c r="Q1138" s="13">
        <f>Product[[#This Row],[Profit]]-Product[[#This Row],[Discount]]</f>
        <v>7.2571000000000039</v>
      </c>
      <c r="R1138" s="12" t="str" cm="1">
        <f t="array" ref="R1138">_xlfn.IFS(Product[[#This Row],[New Sales]]&gt;=2000,"A",Product[[#This Row],[New Sales]]&gt;=1000,"B",Product[[#This Row],[New Sales]]&gt;=500,"C",Product[[#This Row],[New Sales]]&gt;=100,"D",Product[[#This Row],[New Sales]]&lt;100,"E")</f>
        <v>D</v>
      </c>
      <c r="S1138" s="12"/>
    </row>
    <row r="1139" spans="1:19">
      <c r="A1139" s="12">
        <v>1137</v>
      </c>
      <c r="B1139" s="12" t="s">
        <v>67</v>
      </c>
      <c r="C1139" s="12" t="s">
        <v>77</v>
      </c>
      <c r="D1139" s="12" t="s">
        <v>1162</v>
      </c>
      <c r="E1139" s="12" t="s">
        <v>175</v>
      </c>
      <c r="F1139" s="12" t="s">
        <v>114</v>
      </c>
      <c r="G1139" s="12" t="s">
        <v>81</v>
      </c>
      <c r="H1139" s="12" t="str">
        <f>VLOOKUP(Product[[#This Row],[Category]],Code!$C$2:$D$5,2,0)</f>
        <v>O-102</v>
      </c>
      <c r="I1139" s="12" t="s">
        <v>142</v>
      </c>
      <c r="J1139" s="12" t="s">
        <v>1163</v>
      </c>
      <c r="K1139" s="12">
        <v>287.52</v>
      </c>
      <c r="L1139" s="12">
        <f>$K$1*Product[[#This Row],[Quantity]]</f>
        <v>1200</v>
      </c>
      <c r="M1139" s="12">
        <f>Product[[#This Row],[Sales]]/Product[[#This Row],[Quantity]]</f>
        <v>35.94</v>
      </c>
      <c r="N1139" s="12">
        <v>8</v>
      </c>
      <c r="O1139" s="12">
        <v>0</v>
      </c>
      <c r="P1139" s="13">
        <v>129.38399999999999</v>
      </c>
      <c r="Q1139" s="13">
        <f>Product[[#This Row],[Profit]]-Product[[#This Row],[Discount]]</f>
        <v>129.38399999999999</v>
      </c>
      <c r="R1139" s="12" t="str" cm="1">
        <f t="array" ref="R1139">_xlfn.IFS(Product[[#This Row],[New Sales]]&gt;=2000,"A",Product[[#This Row],[New Sales]]&gt;=1000,"B",Product[[#This Row],[New Sales]]&gt;=500,"C",Product[[#This Row],[New Sales]]&gt;=100,"D",Product[[#This Row],[New Sales]]&lt;100,"E")</f>
        <v>B</v>
      </c>
      <c r="S1139" s="12"/>
    </row>
    <row r="1140" spans="1:19">
      <c r="A1140" s="12">
        <v>1138</v>
      </c>
      <c r="B1140" s="12" t="s">
        <v>67</v>
      </c>
      <c r="C1140" s="12" t="s">
        <v>77</v>
      </c>
      <c r="D1140" s="12" t="s">
        <v>1162</v>
      </c>
      <c r="E1140" s="12" t="s">
        <v>175</v>
      </c>
      <c r="F1140" s="12" t="s">
        <v>114</v>
      </c>
      <c r="G1140" s="12" t="s">
        <v>81</v>
      </c>
      <c r="H1140" s="12" t="str">
        <f>VLOOKUP(Product[[#This Row],[Category]],Code!$C$2:$D$5,2,0)</f>
        <v>O-102</v>
      </c>
      <c r="I1140" s="12" t="s">
        <v>100</v>
      </c>
      <c r="J1140" s="12" t="s">
        <v>823</v>
      </c>
      <c r="K1140" s="12">
        <v>37.68</v>
      </c>
      <c r="L1140" s="12">
        <f>$K$1*Product[[#This Row],[Quantity]]</f>
        <v>300</v>
      </c>
      <c r="M1140" s="12">
        <f>Product[[#This Row],[Sales]]/Product[[#This Row],[Quantity]]</f>
        <v>18.84</v>
      </c>
      <c r="N1140" s="12">
        <v>2</v>
      </c>
      <c r="O1140" s="12">
        <v>0</v>
      </c>
      <c r="P1140" s="13">
        <v>10.5504</v>
      </c>
      <c r="Q1140" s="13">
        <f>Product[[#This Row],[Profit]]-Product[[#This Row],[Discount]]</f>
        <v>10.5504</v>
      </c>
      <c r="R1140" s="12" t="str" cm="1">
        <f t="array" ref="R1140">_xlfn.IFS(Product[[#This Row],[New Sales]]&gt;=2000,"A",Product[[#This Row],[New Sales]]&gt;=1000,"B",Product[[#This Row],[New Sales]]&gt;=500,"C",Product[[#This Row],[New Sales]]&gt;=100,"D",Product[[#This Row],[New Sales]]&lt;100,"E")</f>
        <v>D</v>
      </c>
      <c r="S1140" s="12"/>
    </row>
    <row r="1141" spans="1:19">
      <c r="A1141" s="12">
        <v>1139</v>
      </c>
      <c r="B1141" s="12" t="s">
        <v>67</v>
      </c>
      <c r="C1141" s="12" t="s">
        <v>77</v>
      </c>
      <c r="D1141" s="12" t="s">
        <v>1162</v>
      </c>
      <c r="E1141" s="12" t="s">
        <v>175</v>
      </c>
      <c r="F1141" s="12" t="s">
        <v>114</v>
      </c>
      <c r="G1141" s="12" t="s">
        <v>81</v>
      </c>
      <c r="H1141" s="12" t="str">
        <f>VLOOKUP(Product[[#This Row],[Category]],Code!$C$2:$D$5,2,0)</f>
        <v>O-102</v>
      </c>
      <c r="I1141" s="12" t="s">
        <v>106</v>
      </c>
      <c r="J1141" s="12" t="s">
        <v>1164</v>
      </c>
      <c r="K1141" s="12">
        <v>19.98</v>
      </c>
      <c r="L1141" s="12">
        <f>$K$1*Product[[#This Row],[Quantity]]</f>
        <v>300</v>
      </c>
      <c r="M1141" s="12">
        <f>Product[[#This Row],[Sales]]/Product[[#This Row],[Quantity]]</f>
        <v>9.99</v>
      </c>
      <c r="N1141" s="12">
        <v>2</v>
      </c>
      <c r="O1141" s="12">
        <v>0</v>
      </c>
      <c r="P1141" s="13">
        <v>8.9909999999999997</v>
      </c>
      <c r="Q1141" s="13">
        <f>Product[[#This Row],[Profit]]-Product[[#This Row],[Discount]]</f>
        <v>8.9909999999999997</v>
      </c>
      <c r="R1141" s="12" t="str" cm="1">
        <f t="array" ref="R1141">_xlfn.IFS(Product[[#This Row],[New Sales]]&gt;=2000,"A",Product[[#This Row],[New Sales]]&gt;=1000,"B",Product[[#This Row],[New Sales]]&gt;=500,"C",Product[[#This Row],[New Sales]]&gt;=100,"D",Product[[#This Row],[New Sales]]&lt;100,"E")</f>
        <v>D</v>
      </c>
      <c r="S1141" s="12"/>
    </row>
    <row r="1142" spans="1:19">
      <c r="A1142" s="12">
        <v>1140</v>
      </c>
      <c r="B1142" s="12" t="s">
        <v>67</v>
      </c>
      <c r="C1142" s="12" t="s">
        <v>77</v>
      </c>
      <c r="D1142" s="12" t="s">
        <v>1162</v>
      </c>
      <c r="E1142" s="12" t="s">
        <v>175</v>
      </c>
      <c r="F1142" s="12" t="s">
        <v>114</v>
      </c>
      <c r="G1142" s="12" t="s">
        <v>81</v>
      </c>
      <c r="H1142" s="12" t="str">
        <f>VLOOKUP(Product[[#This Row],[Category]],Code!$C$2:$D$5,2,0)</f>
        <v>O-102</v>
      </c>
      <c r="I1142" s="12" t="s">
        <v>93</v>
      </c>
      <c r="J1142" s="12" t="s">
        <v>764</v>
      </c>
      <c r="K1142" s="12">
        <v>20.58</v>
      </c>
      <c r="L1142" s="12">
        <f>$K$1*Product[[#This Row],[Quantity]]</f>
        <v>1050</v>
      </c>
      <c r="M1142" s="12">
        <f>Product[[#This Row],[Sales]]/Product[[#This Row],[Quantity]]</f>
        <v>2.94</v>
      </c>
      <c r="N1142" s="12">
        <v>7</v>
      </c>
      <c r="O1142" s="12">
        <v>0</v>
      </c>
      <c r="P1142" s="13">
        <v>5.5566000000000004</v>
      </c>
      <c r="Q1142" s="13">
        <f>Product[[#This Row],[Profit]]-Product[[#This Row],[Discount]]</f>
        <v>5.5566000000000004</v>
      </c>
      <c r="R1142" s="12" t="str" cm="1">
        <f t="array" ref="R1142">_xlfn.IFS(Product[[#This Row],[New Sales]]&gt;=2000,"A",Product[[#This Row],[New Sales]]&gt;=1000,"B",Product[[#This Row],[New Sales]]&gt;=500,"C",Product[[#This Row],[New Sales]]&gt;=100,"D",Product[[#This Row],[New Sales]]&lt;100,"E")</f>
        <v>B</v>
      </c>
      <c r="S1142" s="12"/>
    </row>
    <row r="1143" spans="1:19">
      <c r="A1143" s="12">
        <v>1141</v>
      </c>
      <c r="B1143" s="12" t="s">
        <v>67</v>
      </c>
      <c r="C1143" s="12" t="s">
        <v>77</v>
      </c>
      <c r="D1143" s="12" t="s">
        <v>1162</v>
      </c>
      <c r="E1143" s="12" t="s">
        <v>175</v>
      </c>
      <c r="F1143" s="12" t="s">
        <v>114</v>
      </c>
      <c r="G1143" s="12" t="s">
        <v>81</v>
      </c>
      <c r="H1143" s="12" t="str">
        <f>VLOOKUP(Product[[#This Row],[Category]],Code!$C$2:$D$5,2,0)</f>
        <v>O-102</v>
      </c>
      <c r="I1143" s="12" t="s">
        <v>98</v>
      </c>
      <c r="J1143" s="12" t="s">
        <v>1165</v>
      </c>
      <c r="K1143" s="12">
        <v>17.38</v>
      </c>
      <c r="L1143" s="12">
        <f>$K$1*Product[[#This Row],[Quantity]]</f>
        <v>300</v>
      </c>
      <c r="M1143" s="12">
        <f>Product[[#This Row],[Sales]]/Product[[#This Row],[Quantity]]</f>
        <v>8.69</v>
      </c>
      <c r="N1143" s="12">
        <v>2</v>
      </c>
      <c r="O1143" s="12">
        <v>0</v>
      </c>
      <c r="P1143" s="13">
        <v>8.69</v>
      </c>
      <c r="Q1143" s="13">
        <f>Product[[#This Row],[Profit]]-Product[[#This Row],[Discount]]</f>
        <v>8.69</v>
      </c>
      <c r="R1143" s="12" t="str" cm="1">
        <f t="array" ref="R1143">_xlfn.IFS(Product[[#This Row],[New Sales]]&gt;=2000,"A",Product[[#This Row],[New Sales]]&gt;=1000,"B",Product[[#This Row],[New Sales]]&gt;=500,"C",Product[[#This Row],[New Sales]]&gt;=100,"D",Product[[#This Row],[New Sales]]&lt;100,"E")</f>
        <v>D</v>
      </c>
      <c r="S1143" s="12"/>
    </row>
    <row r="1144" spans="1:19">
      <c r="A1144" s="12">
        <v>1142</v>
      </c>
      <c r="B1144" s="12" t="s">
        <v>84</v>
      </c>
      <c r="C1144" s="12" t="s">
        <v>68</v>
      </c>
      <c r="D1144" s="12" t="s">
        <v>78</v>
      </c>
      <c r="E1144" s="12" t="s">
        <v>79</v>
      </c>
      <c r="F1144" s="12" t="s">
        <v>80</v>
      </c>
      <c r="G1144" s="12" t="s">
        <v>72</v>
      </c>
      <c r="H1144" s="12" t="str">
        <f>VLOOKUP(Product[[#This Row],[Category]],Code!$C$2:$D$5,2,0)</f>
        <v>F-101</v>
      </c>
      <c r="I1144" s="12" t="s">
        <v>91</v>
      </c>
      <c r="J1144" s="12" t="s">
        <v>1050</v>
      </c>
      <c r="K1144" s="12">
        <v>204.6</v>
      </c>
      <c r="L1144" s="12">
        <f>$K$1*Product[[#This Row],[Quantity]]</f>
        <v>300</v>
      </c>
      <c r="M1144" s="12">
        <f>Product[[#This Row],[Sales]]/Product[[#This Row],[Quantity]]</f>
        <v>102.3</v>
      </c>
      <c r="N1144" s="12">
        <v>2</v>
      </c>
      <c r="O1144" s="12">
        <v>0</v>
      </c>
      <c r="P1144" s="13">
        <v>53.195999999999998</v>
      </c>
      <c r="Q1144" s="13">
        <f>Product[[#This Row],[Profit]]-Product[[#This Row],[Discount]]</f>
        <v>53.195999999999998</v>
      </c>
      <c r="R1144" s="12" t="str" cm="1">
        <f t="array" ref="R1144">_xlfn.IFS(Product[[#This Row],[New Sales]]&gt;=2000,"A",Product[[#This Row],[New Sales]]&gt;=1000,"B",Product[[#This Row],[New Sales]]&gt;=500,"C",Product[[#This Row],[New Sales]]&gt;=100,"D",Product[[#This Row],[New Sales]]&lt;100,"E")</f>
        <v>D</v>
      </c>
      <c r="S1144" s="12"/>
    </row>
    <row r="1145" spans="1:19">
      <c r="A1145" s="12">
        <v>1143</v>
      </c>
      <c r="B1145" s="12" t="s">
        <v>84</v>
      </c>
      <c r="C1145" s="12" t="s">
        <v>68</v>
      </c>
      <c r="D1145" s="12" t="s">
        <v>78</v>
      </c>
      <c r="E1145" s="12" t="s">
        <v>79</v>
      </c>
      <c r="F1145" s="12" t="s">
        <v>80</v>
      </c>
      <c r="G1145" s="12" t="s">
        <v>81</v>
      </c>
      <c r="H1145" s="12" t="str">
        <f>VLOOKUP(Product[[#This Row],[Category]],Code!$C$2:$D$5,2,0)</f>
        <v>O-102</v>
      </c>
      <c r="I1145" s="12" t="s">
        <v>182</v>
      </c>
      <c r="J1145" s="12" t="s">
        <v>1166</v>
      </c>
      <c r="K1145" s="12">
        <v>8.7200000000000006</v>
      </c>
      <c r="L1145" s="12">
        <f>$K$1*Product[[#This Row],[Quantity]]</f>
        <v>600</v>
      </c>
      <c r="M1145" s="12">
        <f>Product[[#This Row],[Sales]]/Product[[#This Row],[Quantity]]</f>
        <v>2.1800000000000002</v>
      </c>
      <c r="N1145" s="12">
        <v>4</v>
      </c>
      <c r="O1145" s="12">
        <v>0</v>
      </c>
      <c r="P1145" s="13">
        <v>2.8776000000000002</v>
      </c>
      <c r="Q1145" s="13">
        <f>Product[[#This Row],[Profit]]-Product[[#This Row],[Discount]]</f>
        <v>2.8776000000000002</v>
      </c>
      <c r="R1145" s="12" t="str" cm="1">
        <f t="array" ref="R1145">_xlfn.IFS(Product[[#This Row],[New Sales]]&gt;=2000,"A",Product[[#This Row],[New Sales]]&gt;=1000,"B",Product[[#This Row],[New Sales]]&gt;=500,"C",Product[[#This Row],[New Sales]]&gt;=100,"D",Product[[#This Row],[New Sales]]&lt;100,"E")</f>
        <v>C</v>
      </c>
      <c r="S1145" s="12"/>
    </row>
    <row r="1146" spans="1:19">
      <c r="A1146" s="12">
        <v>1144</v>
      </c>
      <c r="B1146" s="12" t="s">
        <v>84</v>
      </c>
      <c r="C1146" s="12" t="s">
        <v>68</v>
      </c>
      <c r="D1146" s="12" t="s">
        <v>78</v>
      </c>
      <c r="E1146" s="12" t="s">
        <v>79</v>
      </c>
      <c r="F1146" s="12" t="s">
        <v>80</v>
      </c>
      <c r="G1146" s="12" t="s">
        <v>81</v>
      </c>
      <c r="H1146" s="12" t="str">
        <f>VLOOKUP(Product[[#This Row],[Category]],Code!$C$2:$D$5,2,0)</f>
        <v>O-102</v>
      </c>
      <c r="I1146" s="12" t="s">
        <v>106</v>
      </c>
      <c r="J1146" s="12" t="s">
        <v>478</v>
      </c>
      <c r="K1146" s="12">
        <v>6.48</v>
      </c>
      <c r="L1146" s="12">
        <f>$K$1*Product[[#This Row],[Quantity]]</f>
        <v>150</v>
      </c>
      <c r="M1146" s="12">
        <f>Product[[#This Row],[Sales]]/Product[[#This Row],[Quantity]]</f>
        <v>6.48</v>
      </c>
      <c r="N1146" s="12">
        <v>1</v>
      </c>
      <c r="O1146" s="12">
        <v>0</v>
      </c>
      <c r="P1146" s="13">
        <v>3.1104000000000003</v>
      </c>
      <c r="Q1146" s="13">
        <f>Product[[#This Row],[Profit]]-Product[[#This Row],[Discount]]</f>
        <v>3.1104000000000003</v>
      </c>
      <c r="R1146" s="12" t="str" cm="1">
        <f t="array" ref="R1146">_xlfn.IFS(Product[[#This Row],[New Sales]]&gt;=2000,"A",Product[[#This Row],[New Sales]]&gt;=1000,"B",Product[[#This Row],[New Sales]]&gt;=500,"C",Product[[#This Row],[New Sales]]&gt;=100,"D",Product[[#This Row],[New Sales]]&lt;100,"E")</f>
        <v>D</v>
      </c>
      <c r="S1146" s="12"/>
    </row>
    <row r="1147" spans="1:19">
      <c r="A1147" s="12">
        <v>1145</v>
      </c>
      <c r="B1147" s="12" t="s">
        <v>84</v>
      </c>
      <c r="C1147" s="12" t="s">
        <v>68</v>
      </c>
      <c r="D1147" s="12" t="s">
        <v>78</v>
      </c>
      <c r="E1147" s="12" t="s">
        <v>79</v>
      </c>
      <c r="F1147" s="12" t="s">
        <v>80</v>
      </c>
      <c r="G1147" s="12" t="s">
        <v>95</v>
      </c>
      <c r="H1147" s="12" t="str">
        <f>VLOOKUP(Product[[#This Row],[Category]],Code!$C$2:$D$5,2,0)</f>
        <v>T-103</v>
      </c>
      <c r="I1147" s="12" t="s">
        <v>332</v>
      </c>
      <c r="J1147" s="12" t="s">
        <v>1167</v>
      </c>
      <c r="K1147" s="12">
        <v>686.32</v>
      </c>
      <c r="L1147" s="12">
        <f>$K$1*Product[[#This Row],[Quantity]]</f>
        <v>300</v>
      </c>
      <c r="M1147" s="12">
        <f>Product[[#This Row],[Sales]]/Product[[#This Row],[Quantity]]</f>
        <v>343.16</v>
      </c>
      <c r="N1147" s="12">
        <v>2</v>
      </c>
      <c r="O1147" s="12">
        <v>0.2</v>
      </c>
      <c r="P1147" s="13">
        <v>223.05399999999995</v>
      </c>
      <c r="Q1147" s="13">
        <f>Product[[#This Row],[Profit]]-Product[[#This Row],[Discount]]</f>
        <v>222.85399999999996</v>
      </c>
      <c r="R1147" s="12" t="str" cm="1">
        <f t="array" ref="R1147">_xlfn.IFS(Product[[#This Row],[New Sales]]&gt;=2000,"A",Product[[#This Row],[New Sales]]&gt;=1000,"B",Product[[#This Row],[New Sales]]&gt;=500,"C",Product[[#This Row],[New Sales]]&gt;=100,"D",Product[[#This Row],[New Sales]]&lt;100,"E")</f>
        <v>D</v>
      </c>
      <c r="S1147" s="12"/>
    </row>
    <row r="1148" spans="1:19">
      <c r="A1148" s="12">
        <v>1146</v>
      </c>
      <c r="B1148" s="12" t="s">
        <v>84</v>
      </c>
      <c r="C1148" s="12" t="s">
        <v>68</v>
      </c>
      <c r="D1148" s="12" t="s">
        <v>78</v>
      </c>
      <c r="E1148" s="12" t="s">
        <v>79</v>
      </c>
      <c r="F1148" s="12" t="s">
        <v>80</v>
      </c>
      <c r="G1148" s="12" t="s">
        <v>81</v>
      </c>
      <c r="H1148" s="12" t="str">
        <f>VLOOKUP(Product[[#This Row],[Category]],Code!$C$2:$D$5,2,0)</f>
        <v>O-102</v>
      </c>
      <c r="I1148" s="12" t="s">
        <v>89</v>
      </c>
      <c r="J1148" s="12" t="s">
        <v>1138</v>
      </c>
      <c r="K1148" s="12">
        <v>62.18</v>
      </c>
      <c r="L1148" s="12">
        <f>$K$1*Product[[#This Row],[Quantity]]</f>
        <v>150</v>
      </c>
      <c r="M1148" s="12">
        <f>Product[[#This Row],[Sales]]/Product[[#This Row],[Quantity]]</f>
        <v>62.18</v>
      </c>
      <c r="N1148" s="12">
        <v>1</v>
      </c>
      <c r="O1148" s="12">
        <v>0</v>
      </c>
      <c r="P1148" s="13">
        <v>16.788600000000002</v>
      </c>
      <c r="Q1148" s="13">
        <f>Product[[#This Row],[Profit]]-Product[[#This Row],[Discount]]</f>
        <v>16.788600000000002</v>
      </c>
      <c r="R1148" s="12" t="str" cm="1">
        <f t="array" ref="R1148">_xlfn.IFS(Product[[#This Row],[New Sales]]&gt;=2000,"A",Product[[#This Row],[New Sales]]&gt;=1000,"B",Product[[#This Row],[New Sales]]&gt;=500,"C",Product[[#This Row],[New Sales]]&gt;=100,"D",Product[[#This Row],[New Sales]]&lt;100,"E")</f>
        <v>D</v>
      </c>
      <c r="S1148" s="12"/>
    </row>
    <row r="1149" spans="1:19">
      <c r="A1149" s="12">
        <v>1147</v>
      </c>
      <c r="B1149" s="12" t="s">
        <v>547</v>
      </c>
      <c r="C1149" s="12" t="s">
        <v>68</v>
      </c>
      <c r="D1149" s="12" t="s">
        <v>1168</v>
      </c>
      <c r="E1149" s="12" t="s">
        <v>168</v>
      </c>
      <c r="F1149" s="12" t="s">
        <v>114</v>
      </c>
      <c r="G1149" s="12" t="s">
        <v>81</v>
      </c>
      <c r="H1149" s="12" t="str">
        <f>VLOOKUP(Product[[#This Row],[Category]],Code!$C$2:$D$5,2,0)</f>
        <v>O-102</v>
      </c>
      <c r="I1149" s="12" t="s">
        <v>100</v>
      </c>
      <c r="J1149" s="12" t="s">
        <v>1169</v>
      </c>
      <c r="K1149" s="12">
        <v>644.07600000000002</v>
      </c>
      <c r="L1149" s="12">
        <f>$K$1*Product[[#This Row],[Quantity]]</f>
        <v>300</v>
      </c>
      <c r="M1149" s="12">
        <f>Product[[#This Row],[Sales]]/Product[[#This Row],[Quantity]]</f>
        <v>322.03800000000001</v>
      </c>
      <c r="N1149" s="12">
        <v>2</v>
      </c>
      <c r="O1149" s="12">
        <v>0.1</v>
      </c>
      <c r="P1149" s="13">
        <v>107.34599999999996</v>
      </c>
      <c r="Q1149" s="13">
        <f>Product[[#This Row],[Profit]]-Product[[#This Row],[Discount]]</f>
        <v>107.24599999999997</v>
      </c>
      <c r="R1149" s="12" t="str" cm="1">
        <f t="array" ref="R1149">_xlfn.IFS(Product[[#This Row],[New Sales]]&gt;=2000,"A",Product[[#This Row],[New Sales]]&gt;=1000,"B",Product[[#This Row],[New Sales]]&gt;=500,"C",Product[[#This Row],[New Sales]]&gt;=100,"D",Product[[#This Row],[New Sales]]&lt;100,"E")</f>
        <v>D</v>
      </c>
      <c r="S1149" s="12"/>
    </row>
    <row r="1150" spans="1:19">
      <c r="A1150" s="12">
        <v>1148</v>
      </c>
      <c r="B1150" s="12" t="s">
        <v>547</v>
      </c>
      <c r="C1150" s="12" t="s">
        <v>68</v>
      </c>
      <c r="D1150" s="12" t="s">
        <v>1168</v>
      </c>
      <c r="E1150" s="12" t="s">
        <v>168</v>
      </c>
      <c r="F1150" s="12" t="s">
        <v>114</v>
      </c>
      <c r="G1150" s="12" t="s">
        <v>81</v>
      </c>
      <c r="H1150" s="12" t="str">
        <f>VLOOKUP(Product[[#This Row],[Category]],Code!$C$2:$D$5,2,0)</f>
        <v>O-102</v>
      </c>
      <c r="I1150" s="12" t="s">
        <v>182</v>
      </c>
      <c r="J1150" s="12" t="s">
        <v>290</v>
      </c>
      <c r="K1150" s="12">
        <v>5.84</v>
      </c>
      <c r="L1150" s="12">
        <f>$K$1*Product[[#This Row],[Quantity]]</f>
        <v>300</v>
      </c>
      <c r="M1150" s="12">
        <f>Product[[#This Row],[Sales]]/Product[[#This Row],[Quantity]]</f>
        <v>2.92</v>
      </c>
      <c r="N1150" s="12">
        <v>2</v>
      </c>
      <c r="O1150" s="12">
        <v>0</v>
      </c>
      <c r="P1150" s="13">
        <v>2.6279999999999997</v>
      </c>
      <c r="Q1150" s="13">
        <f>Product[[#This Row],[Profit]]-Product[[#This Row],[Discount]]</f>
        <v>2.6279999999999997</v>
      </c>
      <c r="R1150" s="12" t="str" cm="1">
        <f t="array" ref="R1150">_xlfn.IFS(Product[[#This Row],[New Sales]]&gt;=2000,"A",Product[[#This Row],[New Sales]]&gt;=1000,"B",Product[[#This Row],[New Sales]]&gt;=500,"C",Product[[#This Row],[New Sales]]&gt;=100,"D",Product[[#This Row],[New Sales]]&lt;100,"E")</f>
        <v>D</v>
      </c>
      <c r="S1150" s="12"/>
    </row>
    <row r="1151" spans="1:19">
      <c r="A1151" s="12">
        <v>1149</v>
      </c>
      <c r="B1151" s="12" t="s">
        <v>547</v>
      </c>
      <c r="C1151" s="12" t="s">
        <v>68</v>
      </c>
      <c r="D1151" s="12" t="s">
        <v>1168</v>
      </c>
      <c r="E1151" s="12" t="s">
        <v>168</v>
      </c>
      <c r="F1151" s="12" t="s">
        <v>114</v>
      </c>
      <c r="G1151" s="12" t="s">
        <v>81</v>
      </c>
      <c r="H1151" s="12" t="str">
        <f>VLOOKUP(Product[[#This Row],[Category]],Code!$C$2:$D$5,2,0)</f>
        <v>O-102</v>
      </c>
      <c r="I1151" s="12" t="s">
        <v>98</v>
      </c>
      <c r="J1151" s="12" t="s">
        <v>1170</v>
      </c>
      <c r="K1151" s="12">
        <v>12.76</v>
      </c>
      <c r="L1151" s="12">
        <f>$K$1*Product[[#This Row],[Quantity]]</f>
        <v>300</v>
      </c>
      <c r="M1151" s="12">
        <f>Product[[#This Row],[Sales]]/Product[[#This Row],[Quantity]]</f>
        <v>6.38</v>
      </c>
      <c r="N1151" s="12">
        <v>2</v>
      </c>
      <c r="O1151" s="12">
        <v>0</v>
      </c>
      <c r="P1151" s="13">
        <v>5.8695999999999993</v>
      </c>
      <c r="Q1151" s="13">
        <f>Product[[#This Row],[Profit]]-Product[[#This Row],[Discount]]</f>
        <v>5.8695999999999993</v>
      </c>
      <c r="R1151" s="12" t="str" cm="1">
        <f t="array" ref="R1151">_xlfn.IFS(Product[[#This Row],[New Sales]]&gt;=2000,"A",Product[[#This Row],[New Sales]]&gt;=1000,"B",Product[[#This Row],[New Sales]]&gt;=500,"C",Product[[#This Row],[New Sales]]&gt;=100,"D",Product[[#This Row],[New Sales]]&lt;100,"E")</f>
        <v>D</v>
      </c>
      <c r="S1151" s="12"/>
    </row>
    <row r="1152" spans="1:19">
      <c r="A1152" s="12">
        <v>1150</v>
      </c>
      <c r="B1152" s="12" t="s">
        <v>547</v>
      </c>
      <c r="C1152" s="12" t="s">
        <v>68</v>
      </c>
      <c r="D1152" s="12" t="s">
        <v>1168</v>
      </c>
      <c r="E1152" s="12" t="s">
        <v>168</v>
      </c>
      <c r="F1152" s="12" t="s">
        <v>114</v>
      </c>
      <c r="G1152" s="12" t="s">
        <v>95</v>
      </c>
      <c r="H1152" s="12" t="str">
        <f>VLOOKUP(Product[[#This Row],[Category]],Code!$C$2:$D$5,2,0)</f>
        <v>T-103</v>
      </c>
      <c r="I1152" s="12" t="s">
        <v>96</v>
      </c>
      <c r="J1152" s="12" t="s">
        <v>1171</v>
      </c>
      <c r="K1152" s="12">
        <v>10.95</v>
      </c>
      <c r="L1152" s="12">
        <f>$K$1*Product[[#This Row],[Quantity]]</f>
        <v>150</v>
      </c>
      <c r="M1152" s="12">
        <f>Product[[#This Row],[Sales]]/Product[[#This Row],[Quantity]]</f>
        <v>10.95</v>
      </c>
      <c r="N1152" s="12">
        <v>1</v>
      </c>
      <c r="O1152" s="12">
        <v>0</v>
      </c>
      <c r="P1152" s="13">
        <v>0.43799999999999883</v>
      </c>
      <c r="Q1152" s="13">
        <f>Product[[#This Row],[Profit]]-Product[[#This Row],[Discount]]</f>
        <v>0.43799999999999883</v>
      </c>
      <c r="R1152" s="12" t="str" cm="1">
        <f t="array" ref="R1152">_xlfn.IFS(Product[[#This Row],[New Sales]]&gt;=2000,"A",Product[[#This Row],[New Sales]]&gt;=1000,"B",Product[[#This Row],[New Sales]]&gt;=500,"C",Product[[#This Row],[New Sales]]&gt;=100,"D",Product[[#This Row],[New Sales]]&lt;100,"E")</f>
        <v>D</v>
      </c>
      <c r="S1152" s="12"/>
    </row>
    <row r="1153" spans="1:19">
      <c r="A1153" s="12">
        <v>1151</v>
      </c>
      <c r="B1153" s="12" t="s">
        <v>547</v>
      </c>
      <c r="C1153" s="12" t="s">
        <v>68</v>
      </c>
      <c r="D1153" s="12" t="s">
        <v>1168</v>
      </c>
      <c r="E1153" s="12" t="s">
        <v>168</v>
      </c>
      <c r="F1153" s="12" t="s">
        <v>114</v>
      </c>
      <c r="G1153" s="12" t="s">
        <v>95</v>
      </c>
      <c r="H1153" s="12" t="str">
        <f>VLOOKUP(Product[[#This Row],[Category]],Code!$C$2:$D$5,2,0)</f>
        <v>T-103</v>
      </c>
      <c r="I1153" s="12" t="s">
        <v>521</v>
      </c>
      <c r="J1153" s="12" t="s">
        <v>1172</v>
      </c>
      <c r="K1153" s="12">
        <v>599.98</v>
      </c>
      <c r="L1153" s="12">
        <f>$K$1*Product[[#This Row],[Quantity]]</f>
        <v>300</v>
      </c>
      <c r="M1153" s="12">
        <f>Product[[#This Row],[Sales]]/Product[[#This Row],[Quantity]]</f>
        <v>299.99</v>
      </c>
      <c r="N1153" s="12">
        <v>2</v>
      </c>
      <c r="O1153" s="12">
        <v>0</v>
      </c>
      <c r="P1153" s="13">
        <v>209.99299999999999</v>
      </c>
      <c r="Q1153" s="13">
        <f>Product[[#This Row],[Profit]]-Product[[#This Row],[Discount]]</f>
        <v>209.99299999999999</v>
      </c>
      <c r="R1153" s="12" t="str" cm="1">
        <f t="array" ref="R1153">_xlfn.IFS(Product[[#This Row],[New Sales]]&gt;=2000,"A",Product[[#This Row],[New Sales]]&gt;=1000,"B",Product[[#This Row],[New Sales]]&gt;=500,"C",Product[[#This Row],[New Sales]]&gt;=100,"D",Product[[#This Row],[New Sales]]&lt;100,"E")</f>
        <v>D</v>
      </c>
      <c r="S1153" s="12"/>
    </row>
    <row r="1154" spans="1:19">
      <c r="A1154" s="12">
        <v>1152</v>
      </c>
      <c r="B1154" s="12" t="s">
        <v>84</v>
      </c>
      <c r="C1154" s="12" t="s">
        <v>77</v>
      </c>
      <c r="D1154" s="12" t="s">
        <v>1173</v>
      </c>
      <c r="E1154" s="12" t="s">
        <v>267</v>
      </c>
      <c r="F1154" s="12" t="s">
        <v>133</v>
      </c>
      <c r="G1154" s="12" t="s">
        <v>72</v>
      </c>
      <c r="H1154" s="12" t="str">
        <f>VLOOKUP(Product[[#This Row],[Category]],Code!$C$2:$D$5,2,0)</f>
        <v>F-101</v>
      </c>
      <c r="I1154" s="12" t="s">
        <v>91</v>
      </c>
      <c r="J1154" s="12" t="s">
        <v>1174</v>
      </c>
      <c r="K1154" s="12">
        <v>8.3520000000000003</v>
      </c>
      <c r="L1154" s="12">
        <f>$K$1*Product[[#This Row],[Quantity]]</f>
        <v>900</v>
      </c>
      <c r="M1154" s="12">
        <f>Product[[#This Row],[Sales]]/Product[[#This Row],[Quantity]]</f>
        <v>1.3920000000000001</v>
      </c>
      <c r="N1154" s="12">
        <v>6</v>
      </c>
      <c r="O1154" s="12">
        <v>0.2</v>
      </c>
      <c r="P1154" s="13">
        <v>1.2527999999999997</v>
      </c>
      <c r="Q1154" s="13">
        <f>Product[[#This Row],[Profit]]-Product[[#This Row],[Discount]]</f>
        <v>1.0527999999999997</v>
      </c>
      <c r="R1154" s="12" t="str" cm="1">
        <f t="array" ref="R1154">_xlfn.IFS(Product[[#This Row],[New Sales]]&gt;=2000,"A",Product[[#This Row],[New Sales]]&gt;=1000,"B",Product[[#This Row],[New Sales]]&gt;=500,"C",Product[[#This Row],[New Sales]]&gt;=100,"D",Product[[#This Row],[New Sales]]&lt;100,"E")</f>
        <v>C</v>
      </c>
      <c r="S1154" s="12"/>
    </row>
    <row r="1155" spans="1:19">
      <c r="A1155" s="12">
        <v>1153</v>
      </c>
      <c r="B1155" s="12" t="s">
        <v>84</v>
      </c>
      <c r="C1155" s="12" t="s">
        <v>77</v>
      </c>
      <c r="D1155" s="12" t="s">
        <v>1175</v>
      </c>
      <c r="E1155" s="12" t="s">
        <v>581</v>
      </c>
      <c r="F1155" s="12" t="s">
        <v>80</v>
      </c>
      <c r="G1155" s="12" t="s">
        <v>81</v>
      </c>
      <c r="H1155" s="12" t="str">
        <f>VLOOKUP(Product[[#This Row],[Category]],Code!$C$2:$D$5,2,0)</f>
        <v>O-102</v>
      </c>
      <c r="I1155" s="12" t="s">
        <v>93</v>
      </c>
      <c r="J1155" s="12" t="s">
        <v>1176</v>
      </c>
      <c r="K1155" s="12">
        <v>3.64</v>
      </c>
      <c r="L1155" s="12">
        <f>$K$1*Product[[#This Row],[Quantity]]</f>
        <v>300</v>
      </c>
      <c r="M1155" s="12">
        <f>Product[[#This Row],[Sales]]/Product[[#This Row],[Quantity]]</f>
        <v>1.82</v>
      </c>
      <c r="N1155" s="12">
        <v>2</v>
      </c>
      <c r="O1155" s="12">
        <v>0</v>
      </c>
      <c r="P1155" s="13">
        <v>1.6379999999999999</v>
      </c>
      <c r="Q1155" s="13">
        <f>Product[[#This Row],[Profit]]-Product[[#This Row],[Discount]]</f>
        <v>1.6379999999999999</v>
      </c>
      <c r="R1155" s="12" t="str" cm="1">
        <f t="array" ref="R1155">_xlfn.IFS(Product[[#This Row],[New Sales]]&gt;=2000,"A",Product[[#This Row],[New Sales]]&gt;=1000,"B",Product[[#This Row],[New Sales]]&gt;=500,"C",Product[[#This Row],[New Sales]]&gt;=100,"D",Product[[#This Row],[New Sales]]&lt;100,"E")</f>
        <v>D</v>
      </c>
      <c r="S1155" s="12"/>
    </row>
    <row r="1156" spans="1:19">
      <c r="A1156" s="12">
        <v>1154</v>
      </c>
      <c r="B1156" s="12" t="s">
        <v>84</v>
      </c>
      <c r="C1156" s="12" t="s">
        <v>77</v>
      </c>
      <c r="D1156" s="12" t="s">
        <v>1175</v>
      </c>
      <c r="E1156" s="12" t="s">
        <v>581</v>
      </c>
      <c r="F1156" s="12" t="s">
        <v>80</v>
      </c>
      <c r="G1156" s="12" t="s">
        <v>81</v>
      </c>
      <c r="H1156" s="12" t="str">
        <f>VLOOKUP(Product[[#This Row],[Category]],Code!$C$2:$D$5,2,0)</f>
        <v>O-102</v>
      </c>
      <c r="I1156" s="12" t="s">
        <v>98</v>
      </c>
      <c r="J1156" s="12" t="s">
        <v>998</v>
      </c>
      <c r="K1156" s="12">
        <v>159.768</v>
      </c>
      <c r="L1156" s="12">
        <f>$K$1*Product[[#This Row],[Quantity]]</f>
        <v>1050</v>
      </c>
      <c r="M1156" s="12">
        <f>Product[[#This Row],[Sales]]/Product[[#This Row],[Quantity]]</f>
        <v>22.824000000000002</v>
      </c>
      <c r="N1156" s="12">
        <v>7</v>
      </c>
      <c r="O1156" s="12">
        <v>0.2</v>
      </c>
      <c r="P1156" s="13">
        <v>53.921700000000008</v>
      </c>
      <c r="Q1156" s="13">
        <f>Product[[#This Row],[Profit]]-Product[[#This Row],[Discount]]</f>
        <v>53.721700000000006</v>
      </c>
      <c r="R1156" s="12" t="str" cm="1">
        <f t="array" ref="R1156">_xlfn.IFS(Product[[#This Row],[New Sales]]&gt;=2000,"A",Product[[#This Row],[New Sales]]&gt;=1000,"B",Product[[#This Row],[New Sales]]&gt;=500,"C",Product[[#This Row],[New Sales]]&gt;=100,"D",Product[[#This Row],[New Sales]]&lt;100,"E")</f>
        <v>B</v>
      </c>
      <c r="S1156" s="12"/>
    </row>
    <row r="1157" spans="1:19">
      <c r="A1157" s="12">
        <v>1155</v>
      </c>
      <c r="B1157" s="12" t="s">
        <v>149</v>
      </c>
      <c r="C1157" s="12" t="s">
        <v>111</v>
      </c>
      <c r="D1157" s="12" t="s">
        <v>1177</v>
      </c>
      <c r="E1157" s="12" t="s">
        <v>203</v>
      </c>
      <c r="F1157" s="12" t="s">
        <v>71</v>
      </c>
      <c r="G1157" s="12" t="s">
        <v>81</v>
      </c>
      <c r="H1157" s="12" t="str">
        <f>VLOOKUP(Product[[#This Row],[Category]],Code!$C$2:$D$5,2,0)</f>
        <v>O-102</v>
      </c>
      <c r="I1157" s="12" t="s">
        <v>89</v>
      </c>
      <c r="J1157" s="12" t="s">
        <v>1178</v>
      </c>
      <c r="K1157" s="12">
        <v>122.48</v>
      </c>
      <c r="L1157" s="12">
        <f>$K$1*Product[[#This Row],[Quantity]]</f>
        <v>300</v>
      </c>
      <c r="M1157" s="12">
        <f>Product[[#This Row],[Sales]]/Product[[#This Row],[Quantity]]</f>
        <v>61.24</v>
      </c>
      <c r="N1157" s="12">
        <v>2</v>
      </c>
      <c r="O1157" s="12">
        <v>0</v>
      </c>
      <c r="P1157" s="13">
        <v>0</v>
      </c>
      <c r="Q1157" s="13">
        <f>Product[[#This Row],[Profit]]-Product[[#This Row],[Discount]]</f>
        <v>0</v>
      </c>
      <c r="R1157" s="12" t="str" cm="1">
        <f t="array" ref="R1157">_xlfn.IFS(Product[[#This Row],[New Sales]]&gt;=2000,"A",Product[[#This Row],[New Sales]]&gt;=1000,"B",Product[[#This Row],[New Sales]]&gt;=500,"C",Product[[#This Row],[New Sales]]&gt;=100,"D",Product[[#This Row],[New Sales]]&lt;100,"E")</f>
        <v>D</v>
      </c>
      <c r="S1157" s="12"/>
    </row>
    <row r="1158" spans="1:19">
      <c r="A1158" s="12">
        <v>1156</v>
      </c>
      <c r="B1158" s="12" t="s">
        <v>149</v>
      </c>
      <c r="C1158" s="12" t="s">
        <v>111</v>
      </c>
      <c r="D1158" s="12" t="s">
        <v>1177</v>
      </c>
      <c r="E1158" s="12" t="s">
        <v>203</v>
      </c>
      <c r="F1158" s="12" t="s">
        <v>71</v>
      </c>
      <c r="G1158" s="12" t="s">
        <v>72</v>
      </c>
      <c r="H1158" s="12" t="str">
        <f>VLOOKUP(Product[[#This Row],[Category]],Code!$C$2:$D$5,2,0)</f>
        <v>F-101</v>
      </c>
      <c r="I1158" s="12" t="s">
        <v>87</v>
      </c>
      <c r="J1158" s="12" t="s">
        <v>1179</v>
      </c>
      <c r="K1158" s="12">
        <v>2244.48</v>
      </c>
      <c r="L1158" s="12">
        <f>$K$1*Product[[#This Row],[Quantity]]</f>
        <v>1050</v>
      </c>
      <c r="M1158" s="12">
        <f>Product[[#This Row],[Sales]]/Product[[#This Row],[Quantity]]</f>
        <v>320.64</v>
      </c>
      <c r="N1158" s="12">
        <v>7</v>
      </c>
      <c r="O1158" s="12">
        <v>0</v>
      </c>
      <c r="P1158" s="13">
        <v>493.78559999999993</v>
      </c>
      <c r="Q1158" s="13">
        <f>Product[[#This Row],[Profit]]-Product[[#This Row],[Discount]]</f>
        <v>493.78559999999993</v>
      </c>
      <c r="R1158" s="12" t="str" cm="1">
        <f t="array" ref="R1158">_xlfn.IFS(Product[[#This Row],[New Sales]]&gt;=2000,"A",Product[[#This Row],[New Sales]]&gt;=1000,"B",Product[[#This Row],[New Sales]]&gt;=500,"C",Product[[#This Row],[New Sales]]&gt;=100,"D",Product[[#This Row],[New Sales]]&lt;100,"E")</f>
        <v>B</v>
      </c>
      <c r="S1158" s="12"/>
    </row>
    <row r="1159" spans="1:19">
      <c r="A1159" s="12">
        <v>1157</v>
      </c>
      <c r="B1159" s="12" t="s">
        <v>149</v>
      </c>
      <c r="C1159" s="12" t="s">
        <v>111</v>
      </c>
      <c r="D1159" s="12" t="s">
        <v>1177</v>
      </c>
      <c r="E1159" s="12" t="s">
        <v>203</v>
      </c>
      <c r="F1159" s="12" t="s">
        <v>71</v>
      </c>
      <c r="G1159" s="12" t="s">
        <v>81</v>
      </c>
      <c r="H1159" s="12" t="str">
        <f>VLOOKUP(Product[[#This Row],[Category]],Code!$C$2:$D$5,2,0)</f>
        <v>O-102</v>
      </c>
      <c r="I1159" s="12" t="s">
        <v>98</v>
      </c>
      <c r="J1159" s="12" t="s">
        <v>579</v>
      </c>
      <c r="K1159" s="12">
        <v>62.31</v>
      </c>
      <c r="L1159" s="12">
        <f>$K$1*Product[[#This Row],[Quantity]]</f>
        <v>450</v>
      </c>
      <c r="M1159" s="12">
        <f>Product[[#This Row],[Sales]]/Product[[#This Row],[Quantity]]</f>
        <v>20.77</v>
      </c>
      <c r="N1159" s="12">
        <v>3</v>
      </c>
      <c r="O1159" s="12">
        <v>0</v>
      </c>
      <c r="P1159" s="13">
        <v>29.285699999999999</v>
      </c>
      <c r="Q1159" s="13">
        <f>Product[[#This Row],[Profit]]-Product[[#This Row],[Discount]]</f>
        <v>29.285699999999999</v>
      </c>
      <c r="R1159" s="12" t="str" cm="1">
        <f t="array" ref="R1159">_xlfn.IFS(Product[[#This Row],[New Sales]]&gt;=2000,"A",Product[[#This Row],[New Sales]]&gt;=1000,"B",Product[[#This Row],[New Sales]]&gt;=500,"C",Product[[#This Row],[New Sales]]&gt;=100,"D",Product[[#This Row],[New Sales]]&lt;100,"E")</f>
        <v>D</v>
      </c>
      <c r="S1159" s="12"/>
    </row>
    <row r="1160" spans="1:19">
      <c r="A1160" s="12">
        <v>1158</v>
      </c>
      <c r="B1160" s="12" t="s">
        <v>149</v>
      </c>
      <c r="C1160" s="12" t="s">
        <v>111</v>
      </c>
      <c r="D1160" s="12" t="s">
        <v>1177</v>
      </c>
      <c r="E1160" s="12" t="s">
        <v>203</v>
      </c>
      <c r="F1160" s="12" t="s">
        <v>71</v>
      </c>
      <c r="G1160" s="12" t="s">
        <v>72</v>
      </c>
      <c r="H1160" s="12" t="str">
        <f>VLOOKUP(Product[[#This Row],[Category]],Code!$C$2:$D$5,2,0)</f>
        <v>F-101</v>
      </c>
      <c r="I1160" s="12" t="s">
        <v>87</v>
      </c>
      <c r="J1160" s="12" t="s">
        <v>569</v>
      </c>
      <c r="K1160" s="12">
        <v>455.1</v>
      </c>
      <c r="L1160" s="12">
        <f>$K$1*Product[[#This Row],[Quantity]]</f>
        <v>300</v>
      </c>
      <c r="M1160" s="12">
        <f>Product[[#This Row],[Sales]]/Product[[#This Row],[Quantity]]</f>
        <v>227.55</v>
      </c>
      <c r="N1160" s="12">
        <v>2</v>
      </c>
      <c r="O1160" s="12">
        <v>0</v>
      </c>
      <c r="P1160" s="13">
        <v>100.12200000000001</v>
      </c>
      <c r="Q1160" s="13">
        <f>Product[[#This Row],[Profit]]-Product[[#This Row],[Discount]]</f>
        <v>100.12200000000001</v>
      </c>
      <c r="R1160" s="12" t="str" cm="1">
        <f t="array" ref="R1160">_xlfn.IFS(Product[[#This Row],[New Sales]]&gt;=2000,"A",Product[[#This Row],[New Sales]]&gt;=1000,"B",Product[[#This Row],[New Sales]]&gt;=500,"C",Product[[#This Row],[New Sales]]&gt;=100,"D",Product[[#This Row],[New Sales]]&lt;100,"E")</f>
        <v>D</v>
      </c>
      <c r="S1160" s="12"/>
    </row>
    <row r="1161" spans="1:19">
      <c r="A1161" s="12">
        <v>1159</v>
      </c>
      <c r="B1161" s="12" t="s">
        <v>67</v>
      </c>
      <c r="C1161" s="12" t="s">
        <v>77</v>
      </c>
      <c r="D1161" s="12" t="s">
        <v>78</v>
      </c>
      <c r="E1161" s="12" t="s">
        <v>79</v>
      </c>
      <c r="F1161" s="12" t="s">
        <v>80</v>
      </c>
      <c r="G1161" s="12" t="s">
        <v>72</v>
      </c>
      <c r="H1161" s="12" t="str">
        <f>VLOOKUP(Product[[#This Row],[Category]],Code!$C$2:$D$5,2,0)</f>
        <v>F-101</v>
      </c>
      <c r="I1161" s="12" t="s">
        <v>75</v>
      </c>
      <c r="J1161" s="12" t="s">
        <v>1180</v>
      </c>
      <c r="K1161" s="12">
        <v>195.184</v>
      </c>
      <c r="L1161" s="12">
        <f>$K$1*Product[[#This Row],[Quantity]]</f>
        <v>150</v>
      </c>
      <c r="M1161" s="12">
        <f>Product[[#This Row],[Sales]]/Product[[#This Row],[Quantity]]</f>
        <v>195.184</v>
      </c>
      <c r="N1161" s="12">
        <v>1</v>
      </c>
      <c r="O1161" s="12">
        <v>0.2</v>
      </c>
      <c r="P1161" s="13">
        <v>19.518400000000007</v>
      </c>
      <c r="Q1161" s="13">
        <f>Product[[#This Row],[Profit]]-Product[[#This Row],[Discount]]</f>
        <v>19.318400000000008</v>
      </c>
      <c r="R1161" s="12" t="str" cm="1">
        <f t="array" ref="R1161">_xlfn.IFS(Product[[#This Row],[New Sales]]&gt;=2000,"A",Product[[#This Row],[New Sales]]&gt;=1000,"B",Product[[#This Row],[New Sales]]&gt;=500,"C",Product[[#This Row],[New Sales]]&gt;=100,"D",Product[[#This Row],[New Sales]]&lt;100,"E")</f>
        <v>D</v>
      </c>
      <c r="S1161" s="12"/>
    </row>
    <row r="1162" spans="1:19">
      <c r="A1162" s="12">
        <v>1160</v>
      </c>
      <c r="B1162" s="12" t="s">
        <v>84</v>
      </c>
      <c r="C1162" s="12" t="s">
        <v>68</v>
      </c>
      <c r="D1162" s="12" t="s">
        <v>235</v>
      </c>
      <c r="E1162" s="12" t="s">
        <v>164</v>
      </c>
      <c r="F1162" s="12" t="s">
        <v>114</v>
      </c>
      <c r="G1162" s="12" t="s">
        <v>81</v>
      </c>
      <c r="H1162" s="12" t="str">
        <f>VLOOKUP(Product[[#This Row],[Category]],Code!$C$2:$D$5,2,0)</f>
        <v>O-102</v>
      </c>
      <c r="I1162" s="12" t="s">
        <v>100</v>
      </c>
      <c r="J1162" s="12" t="s">
        <v>1181</v>
      </c>
      <c r="K1162" s="12">
        <v>362.94</v>
      </c>
      <c r="L1162" s="12">
        <f>$K$1*Product[[#This Row],[Quantity]]</f>
        <v>450</v>
      </c>
      <c r="M1162" s="12">
        <f>Product[[#This Row],[Sales]]/Product[[#This Row],[Quantity]]</f>
        <v>120.98</v>
      </c>
      <c r="N1162" s="12">
        <v>3</v>
      </c>
      <c r="O1162" s="12">
        <v>0</v>
      </c>
      <c r="P1162" s="13">
        <v>90.735000000000014</v>
      </c>
      <c r="Q1162" s="13">
        <f>Product[[#This Row],[Profit]]-Product[[#This Row],[Discount]]</f>
        <v>90.735000000000014</v>
      </c>
      <c r="R1162" s="12" t="str" cm="1">
        <f t="array" ref="R1162">_xlfn.IFS(Product[[#This Row],[New Sales]]&gt;=2000,"A",Product[[#This Row],[New Sales]]&gt;=1000,"B",Product[[#This Row],[New Sales]]&gt;=500,"C",Product[[#This Row],[New Sales]]&gt;=100,"D",Product[[#This Row],[New Sales]]&lt;100,"E")</f>
        <v>D</v>
      </c>
      <c r="S1162" s="12"/>
    </row>
    <row r="1163" spans="1:19">
      <c r="A1163" s="12">
        <v>1161</v>
      </c>
      <c r="B1163" s="12" t="s">
        <v>84</v>
      </c>
      <c r="C1163" s="12" t="s">
        <v>68</v>
      </c>
      <c r="D1163" s="12" t="s">
        <v>235</v>
      </c>
      <c r="E1163" s="12" t="s">
        <v>164</v>
      </c>
      <c r="F1163" s="12" t="s">
        <v>114</v>
      </c>
      <c r="G1163" s="12" t="s">
        <v>81</v>
      </c>
      <c r="H1163" s="12" t="str">
        <f>VLOOKUP(Product[[#This Row],[Category]],Code!$C$2:$D$5,2,0)</f>
        <v>O-102</v>
      </c>
      <c r="I1163" s="12" t="s">
        <v>98</v>
      </c>
      <c r="J1163" s="12" t="s">
        <v>205</v>
      </c>
      <c r="K1163" s="12">
        <v>11.54</v>
      </c>
      <c r="L1163" s="12">
        <f>$K$1*Product[[#This Row],[Quantity]]</f>
        <v>300</v>
      </c>
      <c r="M1163" s="12">
        <f>Product[[#This Row],[Sales]]/Product[[#This Row],[Quantity]]</f>
        <v>5.77</v>
      </c>
      <c r="N1163" s="12">
        <v>2</v>
      </c>
      <c r="O1163" s="12">
        <v>0</v>
      </c>
      <c r="P1163" s="13">
        <v>5.77</v>
      </c>
      <c r="Q1163" s="13">
        <f>Product[[#This Row],[Profit]]-Product[[#This Row],[Discount]]</f>
        <v>5.77</v>
      </c>
      <c r="R1163" s="12" t="str" cm="1">
        <f t="array" ref="R1163">_xlfn.IFS(Product[[#This Row],[New Sales]]&gt;=2000,"A",Product[[#This Row],[New Sales]]&gt;=1000,"B",Product[[#This Row],[New Sales]]&gt;=500,"C",Product[[#This Row],[New Sales]]&gt;=100,"D",Product[[#This Row],[New Sales]]&lt;100,"E")</f>
        <v>D</v>
      </c>
      <c r="S1163" s="12"/>
    </row>
    <row r="1164" spans="1:19">
      <c r="A1164" s="12">
        <v>1162</v>
      </c>
      <c r="B1164" s="12" t="s">
        <v>67</v>
      </c>
      <c r="C1164" s="12" t="s">
        <v>68</v>
      </c>
      <c r="D1164" s="12" t="s">
        <v>1182</v>
      </c>
      <c r="E1164" s="12" t="s">
        <v>79</v>
      </c>
      <c r="F1164" s="12" t="s">
        <v>80</v>
      </c>
      <c r="G1164" s="12" t="s">
        <v>81</v>
      </c>
      <c r="H1164" s="12" t="str">
        <f>VLOOKUP(Product[[#This Row],[Category]],Code!$C$2:$D$5,2,0)</f>
        <v>O-102</v>
      </c>
      <c r="I1164" s="12" t="s">
        <v>93</v>
      </c>
      <c r="J1164" s="12" t="s">
        <v>144</v>
      </c>
      <c r="K1164" s="12">
        <v>53.94</v>
      </c>
      <c r="L1164" s="12">
        <f>$K$1*Product[[#This Row],[Quantity]]</f>
        <v>450</v>
      </c>
      <c r="M1164" s="12">
        <f>Product[[#This Row],[Sales]]/Product[[#This Row],[Quantity]]</f>
        <v>17.98</v>
      </c>
      <c r="N1164" s="12">
        <v>3</v>
      </c>
      <c r="O1164" s="12">
        <v>0</v>
      </c>
      <c r="P1164" s="13">
        <v>15.642599999999995</v>
      </c>
      <c r="Q1164" s="13">
        <f>Product[[#This Row],[Profit]]-Product[[#This Row],[Discount]]</f>
        <v>15.642599999999995</v>
      </c>
      <c r="R1164" s="12" t="str" cm="1">
        <f t="array" ref="R1164">_xlfn.IFS(Product[[#This Row],[New Sales]]&gt;=2000,"A",Product[[#This Row],[New Sales]]&gt;=1000,"B",Product[[#This Row],[New Sales]]&gt;=500,"C",Product[[#This Row],[New Sales]]&gt;=100,"D",Product[[#This Row],[New Sales]]&lt;100,"E")</f>
        <v>D</v>
      </c>
      <c r="S1164" s="12"/>
    </row>
    <row r="1165" spans="1:19">
      <c r="A1165" s="12">
        <v>1163</v>
      </c>
      <c r="B1165" s="12" t="s">
        <v>84</v>
      </c>
      <c r="C1165" s="12" t="s">
        <v>111</v>
      </c>
      <c r="D1165" s="12" t="s">
        <v>180</v>
      </c>
      <c r="E1165" s="12" t="s">
        <v>181</v>
      </c>
      <c r="F1165" s="12" t="s">
        <v>133</v>
      </c>
      <c r="G1165" s="12" t="s">
        <v>95</v>
      </c>
      <c r="H1165" s="12" t="str">
        <f>VLOOKUP(Product[[#This Row],[Category]],Code!$C$2:$D$5,2,0)</f>
        <v>T-103</v>
      </c>
      <c r="I1165" s="12" t="s">
        <v>96</v>
      </c>
      <c r="J1165" s="12" t="s">
        <v>1183</v>
      </c>
      <c r="K1165" s="12">
        <v>9.99</v>
      </c>
      <c r="L1165" s="12">
        <f>$K$1*Product[[#This Row],[Quantity]]</f>
        <v>150</v>
      </c>
      <c r="M1165" s="12">
        <f>Product[[#This Row],[Sales]]/Product[[#This Row],[Quantity]]</f>
        <v>9.99</v>
      </c>
      <c r="N1165" s="12">
        <v>1</v>
      </c>
      <c r="O1165" s="12">
        <v>0</v>
      </c>
      <c r="P1165" s="13">
        <v>4.5953999999999997</v>
      </c>
      <c r="Q1165" s="13">
        <f>Product[[#This Row],[Profit]]-Product[[#This Row],[Discount]]</f>
        <v>4.5953999999999997</v>
      </c>
      <c r="R1165" s="12" t="str" cm="1">
        <f t="array" ref="R1165">_xlfn.IFS(Product[[#This Row],[New Sales]]&gt;=2000,"A",Product[[#This Row],[New Sales]]&gt;=1000,"B",Product[[#This Row],[New Sales]]&gt;=500,"C",Product[[#This Row],[New Sales]]&gt;=100,"D",Product[[#This Row],[New Sales]]&lt;100,"E")</f>
        <v>D</v>
      </c>
      <c r="S1165" s="12"/>
    </row>
    <row r="1166" spans="1:19">
      <c r="A1166" s="12">
        <v>1164</v>
      </c>
      <c r="B1166" s="12" t="s">
        <v>84</v>
      </c>
      <c r="C1166" s="12" t="s">
        <v>111</v>
      </c>
      <c r="D1166" s="12" t="s">
        <v>180</v>
      </c>
      <c r="E1166" s="12" t="s">
        <v>181</v>
      </c>
      <c r="F1166" s="12" t="s">
        <v>133</v>
      </c>
      <c r="G1166" s="12" t="s">
        <v>81</v>
      </c>
      <c r="H1166" s="12" t="str">
        <f>VLOOKUP(Product[[#This Row],[Category]],Code!$C$2:$D$5,2,0)</f>
        <v>O-102</v>
      </c>
      <c r="I1166" s="12" t="s">
        <v>98</v>
      </c>
      <c r="J1166" s="12" t="s">
        <v>475</v>
      </c>
      <c r="K1166" s="12">
        <v>125.76</v>
      </c>
      <c r="L1166" s="12">
        <f>$K$1*Product[[#This Row],[Quantity]]</f>
        <v>450</v>
      </c>
      <c r="M1166" s="12">
        <f>Product[[#This Row],[Sales]]/Product[[#This Row],[Quantity]]</f>
        <v>41.92</v>
      </c>
      <c r="N1166" s="12">
        <v>3</v>
      </c>
      <c r="O1166" s="12">
        <v>0.2</v>
      </c>
      <c r="P1166" s="13">
        <v>40.872</v>
      </c>
      <c r="Q1166" s="13">
        <f>Product[[#This Row],[Profit]]-Product[[#This Row],[Discount]]</f>
        <v>40.671999999999997</v>
      </c>
      <c r="R1166" s="12" t="str" cm="1">
        <f t="array" ref="R1166">_xlfn.IFS(Product[[#This Row],[New Sales]]&gt;=2000,"A",Product[[#This Row],[New Sales]]&gt;=1000,"B",Product[[#This Row],[New Sales]]&gt;=500,"C",Product[[#This Row],[New Sales]]&gt;=100,"D",Product[[#This Row],[New Sales]]&lt;100,"E")</f>
        <v>D</v>
      </c>
      <c r="S1166" s="12"/>
    </row>
    <row r="1167" spans="1:19">
      <c r="A1167" s="12">
        <v>1165</v>
      </c>
      <c r="B1167" s="12" t="s">
        <v>84</v>
      </c>
      <c r="C1167" s="12" t="s">
        <v>111</v>
      </c>
      <c r="D1167" s="12" t="s">
        <v>180</v>
      </c>
      <c r="E1167" s="12" t="s">
        <v>181</v>
      </c>
      <c r="F1167" s="12" t="s">
        <v>133</v>
      </c>
      <c r="G1167" s="12" t="s">
        <v>81</v>
      </c>
      <c r="H1167" s="12" t="str">
        <f>VLOOKUP(Product[[#This Row],[Category]],Code!$C$2:$D$5,2,0)</f>
        <v>O-102</v>
      </c>
      <c r="I1167" s="12" t="s">
        <v>98</v>
      </c>
      <c r="J1167" s="12" t="s">
        <v>1184</v>
      </c>
      <c r="K1167" s="12">
        <v>25.32</v>
      </c>
      <c r="L1167" s="12">
        <f>$K$1*Product[[#This Row],[Quantity]]</f>
        <v>750</v>
      </c>
      <c r="M1167" s="12">
        <f>Product[[#This Row],[Sales]]/Product[[#This Row],[Quantity]]</f>
        <v>5.0640000000000001</v>
      </c>
      <c r="N1167" s="12">
        <v>5</v>
      </c>
      <c r="O1167" s="12">
        <v>0.2</v>
      </c>
      <c r="P1167" s="13">
        <v>9.1785000000000014</v>
      </c>
      <c r="Q1167" s="13">
        <f>Product[[#This Row],[Profit]]-Product[[#This Row],[Discount]]</f>
        <v>8.9785000000000021</v>
      </c>
      <c r="R1167" s="12" t="str" cm="1">
        <f t="array" ref="R1167">_xlfn.IFS(Product[[#This Row],[New Sales]]&gt;=2000,"A",Product[[#This Row],[New Sales]]&gt;=1000,"B",Product[[#This Row],[New Sales]]&gt;=500,"C",Product[[#This Row],[New Sales]]&gt;=100,"D",Product[[#This Row],[New Sales]]&lt;100,"E")</f>
        <v>C</v>
      </c>
      <c r="S1167" s="12"/>
    </row>
    <row r="1168" spans="1:19">
      <c r="A1168" s="12">
        <v>1166</v>
      </c>
      <c r="B1168" s="12" t="s">
        <v>84</v>
      </c>
      <c r="C1168" s="12" t="s">
        <v>68</v>
      </c>
      <c r="D1168" s="12" t="s">
        <v>206</v>
      </c>
      <c r="E1168" s="12" t="s">
        <v>168</v>
      </c>
      <c r="F1168" s="12" t="s">
        <v>114</v>
      </c>
      <c r="G1168" s="12" t="s">
        <v>81</v>
      </c>
      <c r="H1168" s="12" t="str">
        <f>VLOOKUP(Product[[#This Row],[Category]],Code!$C$2:$D$5,2,0)</f>
        <v>O-102</v>
      </c>
      <c r="I1168" s="12" t="s">
        <v>98</v>
      </c>
      <c r="J1168" s="12" t="s">
        <v>969</v>
      </c>
      <c r="K1168" s="12">
        <v>46.8</v>
      </c>
      <c r="L1168" s="12">
        <f>$K$1*Product[[#This Row],[Quantity]]</f>
        <v>600</v>
      </c>
      <c r="M1168" s="12">
        <f>Product[[#This Row],[Sales]]/Product[[#This Row],[Quantity]]</f>
        <v>11.7</v>
      </c>
      <c r="N1168" s="12">
        <v>4</v>
      </c>
      <c r="O1168" s="12">
        <v>0</v>
      </c>
      <c r="P1168" s="13">
        <v>21.059999999999995</v>
      </c>
      <c r="Q1168" s="13">
        <f>Product[[#This Row],[Profit]]-Product[[#This Row],[Discount]]</f>
        <v>21.059999999999995</v>
      </c>
      <c r="R1168" s="12" t="str" cm="1">
        <f t="array" ref="R1168">_xlfn.IFS(Product[[#This Row],[New Sales]]&gt;=2000,"A",Product[[#This Row],[New Sales]]&gt;=1000,"B",Product[[#This Row],[New Sales]]&gt;=500,"C",Product[[#This Row],[New Sales]]&gt;=100,"D",Product[[#This Row],[New Sales]]&lt;100,"E")</f>
        <v>C</v>
      </c>
      <c r="S1168" s="12"/>
    </row>
    <row r="1169" spans="1:19">
      <c r="A1169" s="12">
        <v>1167</v>
      </c>
      <c r="B1169" s="12" t="s">
        <v>547</v>
      </c>
      <c r="C1169" s="12" t="s">
        <v>68</v>
      </c>
      <c r="D1169" s="12" t="s">
        <v>108</v>
      </c>
      <c r="E1169" s="12" t="s">
        <v>109</v>
      </c>
      <c r="F1169" s="12" t="s">
        <v>80</v>
      </c>
      <c r="G1169" s="12" t="s">
        <v>95</v>
      </c>
      <c r="H1169" s="12" t="str">
        <f>VLOOKUP(Product[[#This Row],[Category]],Code!$C$2:$D$5,2,0)</f>
        <v>T-103</v>
      </c>
      <c r="I1169" s="12" t="s">
        <v>137</v>
      </c>
      <c r="J1169" s="12" t="s">
        <v>252</v>
      </c>
      <c r="K1169" s="12">
        <v>447.93</v>
      </c>
      <c r="L1169" s="12">
        <f>$K$1*Product[[#This Row],[Quantity]]</f>
        <v>1350</v>
      </c>
      <c r="M1169" s="12">
        <f>Product[[#This Row],[Sales]]/Product[[#This Row],[Quantity]]</f>
        <v>49.77</v>
      </c>
      <c r="N1169" s="12">
        <v>9</v>
      </c>
      <c r="O1169" s="12">
        <v>0</v>
      </c>
      <c r="P1169" s="13">
        <v>49.272299999999987</v>
      </c>
      <c r="Q1169" s="13">
        <f>Product[[#This Row],[Profit]]-Product[[#This Row],[Discount]]</f>
        <v>49.272299999999987</v>
      </c>
      <c r="R1169" s="12" t="str" cm="1">
        <f t="array" ref="R1169">_xlfn.IFS(Product[[#This Row],[New Sales]]&gt;=2000,"A",Product[[#This Row],[New Sales]]&gt;=1000,"B",Product[[#This Row],[New Sales]]&gt;=500,"C",Product[[#This Row],[New Sales]]&gt;=100,"D",Product[[#This Row],[New Sales]]&lt;100,"E")</f>
        <v>B</v>
      </c>
      <c r="S1169" s="12"/>
    </row>
    <row r="1170" spans="1:19">
      <c r="A1170" s="12">
        <v>1168</v>
      </c>
      <c r="B1170" s="12" t="s">
        <v>67</v>
      </c>
      <c r="C1170" s="12" t="s">
        <v>68</v>
      </c>
      <c r="D1170" s="12" t="s">
        <v>180</v>
      </c>
      <c r="E1170" s="12" t="s">
        <v>181</v>
      </c>
      <c r="F1170" s="12" t="s">
        <v>133</v>
      </c>
      <c r="G1170" s="12" t="s">
        <v>72</v>
      </c>
      <c r="H1170" s="12" t="str">
        <f>VLOOKUP(Product[[#This Row],[Category]],Code!$C$2:$D$5,2,0)</f>
        <v>F-101</v>
      </c>
      <c r="I1170" s="12" t="s">
        <v>91</v>
      </c>
      <c r="J1170" s="12" t="s">
        <v>1185</v>
      </c>
      <c r="K1170" s="12">
        <v>109.48</v>
      </c>
      <c r="L1170" s="12">
        <f>$K$1*Product[[#This Row],[Quantity]]</f>
        <v>300</v>
      </c>
      <c r="M1170" s="12">
        <f>Product[[#This Row],[Sales]]/Product[[#This Row],[Quantity]]</f>
        <v>54.74</v>
      </c>
      <c r="N1170" s="12">
        <v>2</v>
      </c>
      <c r="O1170" s="12">
        <v>0</v>
      </c>
      <c r="P1170" s="13">
        <v>33.938800000000001</v>
      </c>
      <c r="Q1170" s="13">
        <f>Product[[#This Row],[Profit]]-Product[[#This Row],[Discount]]</f>
        <v>33.938800000000001</v>
      </c>
      <c r="R1170" s="12" t="str" cm="1">
        <f t="array" ref="R1170">_xlfn.IFS(Product[[#This Row],[New Sales]]&gt;=2000,"A",Product[[#This Row],[New Sales]]&gt;=1000,"B",Product[[#This Row],[New Sales]]&gt;=500,"C",Product[[#This Row],[New Sales]]&gt;=100,"D",Product[[#This Row],[New Sales]]&lt;100,"E")</f>
        <v>D</v>
      </c>
      <c r="S1170" s="12"/>
    </row>
    <row r="1171" spans="1:19">
      <c r="A1171" s="12">
        <v>1169</v>
      </c>
      <c r="B1171" s="12" t="s">
        <v>67</v>
      </c>
      <c r="C1171" s="12" t="s">
        <v>68</v>
      </c>
      <c r="D1171" s="12" t="s">
        <v>180</v>
      </c>
      <c r="E1171" s="12" t="s">
        <v>181</v>
      </c>
      <c r="F1171" s="12" t="s">
        <v>133</v>
      </c>
      <c r="G1171" s="12" t="s">
        <v>81</v>
      </c>
      <c r="H1171" s="12" t="str">
        <f>VLOOKUP(Product[[#This Row],[Category]],Code!$C$2:$D$5,2,0)</f>
        <v>O-102</v>
      </c>
      <c r="I1171" s="12" t="s">
        <v>89</v>
      </c>
      <c r="J1171" s="12" t="s">
        <v>212</v>
      </c>
      <c r="K1171" s="12">
        <v>272.94</v>
      </c>
      <c r="L1171" s="12">
        <f>$K$1*Product[[#This Row],[Quantity]]</f>
        <v>450</v>
      </c>
      <c r="M1171" s="12">
        <f>Product[[#This Row],[Sales]]/Product[[#This Row],[Quantity]]</f>
        <v>90.98</v>
      </c>
      <c r="N1171" s="12">
        <v>3</v>
      </c>
      <c r="O1171" s="12">
        <v>0</v>
      </c>
      <c r="P1171" s="13">
        <v>0</v>
      </c>
      <c r="Q1171" s="13">
        <f>Product[[#This Row],[Profit]]-Product[[#This Row],[Discount]]</f>
        <v>0</v>
      </c>
      <c r="R1171" s="12" t="str" cm="1">
        <f t="array" ref="R1171">_xlfn.IFS(Product[[#This Row],[New Sales]]&gt;=2000,"A",Product[[#This Row],[New Sales]]&gt;=1000,"B",Product[[#This Row],[New Sales]]&gt;=500,"C",Product[[#This Row],[New Sales]]&gt;=100,"D",Product[[#This Row],[New Sales]]&lt;100,"E")</f>
        <v>D</v>
      </c>
      <c r="S1171" s="12"/>
    </row>
    <row r="1172" spans="1:19">
      <c r="A1172" s="12">
        <v>1170</v>
      </c>
      <c r="B1172" s="12" t="s">
        <v>67</v>
      </c>
      <c r="C1172" s="12" t="s">
        <v>68</v>
      </c>
      <c r="D1172" s="12" t="s">
        <v>180</v>
      </c>
      <c r="E1172" s="12" t="s">
        <v>181</v>
      </c>
      <c r="F1172" s="12" t="s">
        <v>133</v>
      </c>
      <c r="G1172" s="12" t="s">
        <v>81</v>
      </c>
      <c r="H1172" s="12" t="str">
        <f>VLOOKUP(Product[[#This Row],[Category]],Code!$C$2:$D$5,2,0)</f>
        <v>O-102</v>
      </c>
      <c r="I1172" s="12" t="s">
        <v>106</v>
      </c>
      <c r="J1172" s="12" t="s">
        <v>1186</v>
      </c>
      <c r="K1172" s="12">
        <v>19.440000000000001</v>
      </c>
      <c r="L1172" s="12">
        <f>$K$1*Product[[#This Row],[Quantity]]</f>
        <v>450</v>
      </c>
      <c r="M1172" s="12">
        <f>Product[[#This Row],[Sales]]/Product[[#This Row],[Quantity]]</f>
        <v>6.48</v>
      </c>
      <c r="N1172" s="12">
        <v>3</v>
      </c>
      <c r="O1172" s="12">
        <v>0</v>
      </c>
      <c r="P1172" s="13">
        <v>9.3312000000000008</v>
      </c>
      <c r="Q1172" s="13">
        <f>Product[[#This Row],[Profit]]-Product[[#This Row],[Discount]]</f>
        <v>9.3312000000000008</v>
      </c>
      <c r="R1172" s="12" t="str" cm="1">
        <f t="array" ref="R1172">_xlfn.IFS(Product[[#This Row],[New Sales]]&gt;=2000,"A",Product[[#This Row],[New Sales]]&gt;=1000,"B",Product[[#This Row],[New Sales]]&gt;=500,"C",Product[[#This Row],[New Sales]]&gt;=100,"D",Product[[#This Row],[New Sales]]&lt;100,"E")</f>
        <v>D</v>
      </c>
      <c r="S1172" s="12"/>
    </row>
    <row r="1173" spans="1:19">
      <c r="A1173" s="12">
        <v>1171</v>
      </c>
      <c r="B1173" s="12" t="s">
        <v>67</v>
      </c>
      <c r="C1173" s="12" t="s">
        <v>68</v>
      </c>
      <c r="D1173" s="12" t="s">
        <v>180</v>
      </c>
      <c r="E1173" s="12" t="s">
        <v>181</v>
      </c>
      <c r="F1173" s="12" t="s">
        <v>133</v>
      </c>
      <c r="G1173" s="12" t="s">
        <v>81</v>
      </c>
      <c r="H1173" s="12" t="str">
        <f>VLOOKUP(Product[[#This Row],[Category]],Code!$C$2:$D$5,2,0)</f>
        <v>O-102</v>
      </c>
      <c r="I1173" s="12" t="s">
        <v>89</v>
      </c>
      <c r="J1173" s="12" t="s">
        <v>1187</v>
      </c>
      <c r="K1173" s="12">
        <v>31.92</v>
      </c>
      <c r="L1173" s="12">
        <f>$K$1*Product[[#This Row],[Quantity]]</f>
        <v>600</v>
      </c>
      <c r="M1173" s="12">
        <f>Product[[#This Row],[Sales]]/Product[[#This Row],[Quantity]]</f>
        <v>7.98</v>
      </c>
      <c r="N1173" s="12">
        <v>4</v>
      </c>
      <c r="O1173" s="12">
        <v>0</v>
      </c>
      <c r="P1173" s="13">
        <v>8.299199999999999</v>
      </c>
      <c r="Q1173" s="13">
        <f>Product[[#This Row],[Profit]]-Product[[#This Row],[Discount]]</f>
        <v>8.299199999999999</v>
      </c>
      <c r="R1173" s="12" t="str" cm="1">
        <f t="array" ref="R1173">_xlfn.IFS(Product[[#This Row],[New Sales]]&gt;=2000,"A",Product[[#This Row],[New Sales]]&gt;=1000,"B",Product[[#This Row],[New Sales]]&gt;=500,"C",Product[[#This Row],[New Sales]]&gt;=100,"D",Product[[#This Row],[New Sales]]&lt;100,"E")</f>
        <v>C</v>
      </c>
      <c r="S1173" s="12"/>
    </row>
    <row r="1174" spans="1:19">
      <c r="A1174" s="12">
        <v>1172</v>
      </c>
      <c r="B1174" s="12" t="s">
        <v>84</v>
      </c>
      <c r="C1174" s="12" t="s">
        <v>68</v>
      </c>
      <c r="D1174" s="12" t="s">
        <v>1188</v>
      </c>
      <c r="E1174" s="12" t="s">
        <v>168</v>
      </c>
      <c r="F1174" s="12" t="s">
        <v>114</v>
      </c>
      <c r="G1174" s="12" t="s">
        <v>81</v>
      </c>
      <c r="H1174" s="12" t="str">
        <f>VLOOKUP(Product[[#This Row],[Category]],Code!$C$2:$D$5,2,0)</f>
        <v>O-102</v>
      </c>
      <c r="I1174" s="12" t="s">
        <v>106</v>
      </c>
      <c r="J1174" s="12" t="s">
        <v>1189</v>
      </c>
      <c r="K1174" s="12">
        <v>22.38</v>
      </c>
      <c r="L1174" s="12">
        <f>$K$1*Product[[#This Row],[Quantity]]</f>
        <v>300</v>
      </c>
      <c r="M1174" s="12">
        <f>Product[[#This Row],[Sales]]/Product[[#This Row],[Quantity]]</f>
        <v>11.19</v>
      </c>
      <c r="N1174" s="12">
        <v>2</v>
      </c>
      <c r="O1174" s="12">
        <v>0</v>
      </c>
      <c r="P1174" s="13">
        <v>10.7424</v>
      </c>
      <c r="Q1174" s="13">
        <f>Product[[#This Row],[Profit]]-Product[[#This Row],[Discount]]</f>
        <v>10.7424</v>
      </c>
      <c r="R1174" s="12" t="str" cm="1">
        <f t="array" ref="R1174">_xlfn.IFS(Product[[#This Row],[New Sales]]&gt;=2000,"A",Product[[#This Row],[New Sales]]&gt;=1000,"B",Product[[#This Row],[New Sales]]&gt;=500,"C",Product[[#This Row],[New Sales]]&gt;=100,"D",Product[[#This Row],[New Sales]]&lt;100,"E")</f>
        <v>D</v>
      </c>
      <c r="S1174" s="12"/>
    </row>
    <row r="1175" spans="1:19">
      <c r="A1175" s="12">
        <v>1173</v>
      </c>
      <c r="B1175" s="12" t="s">
        <v>84</v>
      </c>
      <c r="C1175" s="12" t="s">
        <v>68</v>
      </c>
      <c r="D1175" s="12" t="s">
        <v>78</v>
      </c>
      <c r="E1175" s="12" t="s">
        <v>79</v>
      </c>
      <c r="F1175" s="12" t="s">
        <v>80</v>
      </c>
      <c r="G1175" s="12" t="s">
        <v>81</v>
      </c>
      <c r="H1175" s="12" t="str">
        <f>VLOOKUP(Product[[#This Row],[Category]],Code!$C$2:$D$5,2,0)</f>
        <v>O-102</v>
      </c>
      <c r="I1175" s="12" t="s">
        <v>98</v>
      </c>
      <c r="J1175" s="12" t="s">
        <v>1190</v>
      </c>
      <c r="K1175" s="12">
        <v>16.520000000000003</v>
      </c>
      <c r="L1175" s="12">
        <f>$K$1*Product[[#This Row],[Quantity]]</f>
        <v>750</v>
      </c>
      <c r="M1175" s="12">
        <f>Product[[#This Row],[Sales]]/Product[[#This Row],[Quantity]]</f>
        <v>3.3040000000000007</v>
      </c>
      <c r="N1175" s="12">
        <v>5</v>
      </c>
      <c r="O1175" s="12">
        <v>0.2</v>
      </c>
      <c r="P1175" s="13">
        <v>5.5754999999999999</v>
      </c>
      <c r="Q1175" s="13">
        <f>Product[[#This Row],[Profit]]-Product[[#This Row],[Discount]]</f>
        <v>5.3754999999999997</v>
      </c>
      <c r="R1175" s="12" t="str" cm="1">
        <f t="array" ref="R1175">_xlfn.IFS(Product[[#This Row],[New Sales]]&gt;=2000,"A",Product[[#This Row],[New Sales]]&gt;=1000,"B",Product[[#This Row],[New Sales]]&gt;=500,"C",Product[[#This Row],[New Sales]]&gt;=100,"D",Product[[#This Row],[New Sales]]&lt;100,"E")</f>
        <v>C</v>
      </c>
      <c r="S1175" s="12"/>
    </row>
    <row r="1176" spans="1:19">
      <c r="A1176" s="12">
        <v>1174</v>
      </c>
      <c r="B1176" s="12" t="s">
        <v>84</v>
      </c>
      <c r="C1176" s="12" t="s">
        <v>68</v>
      </c>
      <c r="D1176" s="12" t="s">
        <v>281</v>
      </c>
      <c r="E1176" s="12" t="s">
        <v>158</v>
      </c>
      <c r="F1176" s="12" t="s">
        <v>114</v>
      </c>
      <c r="G1176" s="12" t="s">
        <v>81</v>
      </c>
      <c r="H1176" s="12" t="str">
        <f>VLOOKUP(Product[[#This Row],[Category]],Code!$C$2:$D$5,2,0)</f>
        <v>O-102</v>
      </c>
      <c r="I1176" s="12" t="s">
        <v>98</v>
      </c>
      <c r="J1176" s="12" t="s">
        <v>913</v>
      </c>
      <c r="K1176" s="12">
        <v>5.1759999999999984</v>
      </c>
      <c r="L1176" s="12">
        <f>$K$1*Product[[#This Row],[Quantity]]</f>
        <v>600</v>
      </c>
      <c r="M1176" s="12">
        <f>Product[[#This Row],[Sales]]/Product[[#This Row],[Quantity]]</f>
        <v>1.2939999999999996</v>
      </c>
      <c r="N1176" s="12">
        <v>4</v>
      </c>
      <c r="O1176" s="12">
        <v>0.8</v>
      </c>
      <c r="P1176" s="13">
        <v>-7.7640000000000011</v>
      </c>
      <c r="Q1176" s="13">
        <f>Product[[#This Row],[Profit]]-Product[[#This Row],[Discount]]</f>
        <v>-8.5640000000000018</v>
      </c>
      <c r="R1176" s="12" t="str" cm="1">
        <f t="array" ref="R1176">_xlfn.IFS(Product[[#This Row],[New Sales]]&gt;=2000,"A",Product[[#This Row],[New Sales]]&gt;=1000,"B",Product[[#This Row],[New Sales]]&gt;=500,"C",Product[[#This Row],[New Sales]]&gt;=100,"D",Product[[#This Row],[New Sales]]&lt;100,"E")</f>
        <v>C</v>
      </c>
      <c r="S1176" s="12"/>
    </row>
    <row r="1177" spans="1:19">
      <c r="A1177" s="12">
        <v>1175</v>
      </c>
      <c r="B1177" s="12" t="s">
        <v>149</v>
      </c>
      <c r="C1177" s="12" t="s">
        <v>77</v>
      </c>
      <c r="D1177" s="12" t="s">
        <v>180</v>
      </c>
      <c r="E1177" s="12" t="s">
        <v>181</v>
      </c>
      <c r="F1177" s="12" t="s">
        <v>133</v>
      </c>
      <c r="G1177" s="12" t="s">
        <v>81</v>
      </c>
      <c r="H1177" s="12" t="str">
        <f>VLOOKUP(Product[[#This Row],[Category]],Code!$C$2:$D$5,2,0)</f>
        <v>O-102</v>
      </c>
      <c r="I1177" s="12" t="s">
        <v>98</v>
      </c>
      <c r="J1177" s="12" t="s">
        <v>1191</v>
      </c>
      <c r="K1177" s="12">
        <v>50.112000000000002</v>
      </c>
      <c r="L1177" s="12">
        <f>$K$1*Product[[#This Row],[Quantity]]</f>
        <v>900</v>
      </c>
      <c r="M1177" s="12">
        <f>Product[[#This Row],[Sales]]/Product[[#This Row],[Quantity]]</f>
        <v>8.3520000000000003</v>
      </c>
      <c r="N1177" s="12">
        <v>6</v>
      </c>
      <c r="O1177" s="12">
        <v>0.2</v>
      </c>
      <c r="P1177" s="13">
        <v>16.2864</v>
      </c>
      <c r="Q1177" s="13">
        <f>Product[[#This Row],[Profit]]-Product[[#This Row],[Discount]]</f>
        <v>16.086400000000001</v>
      </c>
      <c r="R1177" s="12" t="str" cm="1">
        <f t="array" ref="R1177">_xlfn.IFS(Product[[#This Row],[New Sales]]&gt;=2000,"A",Product[[#This Row],[New Sales]]&gt;=1000,"B",Product[[#This Row],[New Sales]]&gt;=500,"C",Product[[#This Row],[New Sales]]&gt;=100,"D",Product[[#This Row],[New Sales]]&lt;100,"E")</f>
        <v>C</v>
      </c>
      <c r="S1177" s="12"/>
    </row>
    <row r="1178" spans="1:19">
      <c r="A1178" s="12">
        <v>1176</v>
      </c>
      <c r="B1178" s="12" t="s">
        <v>84</v>
      </c>
      <c r="C1178" s="12" t="s">
        <v>111</v>
      </c>
      <c r="D1178" s="12" t="s">
        <v>104</v>
      </c>
      <c r="E1178" s="12" t="s">
        <v>993</v>
      </c>
      <c r="F1178" s="12" t="s">
        <v>133</v>
      </c>
      <c r="G1178" s="12" t="s">
        <v>81</v>
      </c>
      <c r="H1178" s="12" t="str">
        <f>VLOOKUP(Product[[#This Row],[Category]],Code!$C$2:$D$5,2,0)</f>
        <v>O-102</v>
      </c>
      <c r="I1178" s="12" t="s">
        <v>297</v>
      </c>
      <c r="J1178" s="12" t="s">
        <v>955</v>
      </c>
      <c r="K1178" s="12">
        <v>27.93</v>
      </c>
      <c r="L1178" s="12">
        <f>$K$1*Product[[#This Row],[Quantity]]</f>
        <v>450</v>
      </c>
      <c r="M1178" s="12">
        <f>Product[[#This Row],[Sales]]/Product[[#This Row],[Quantity]]</f>
        <v>9.31</v>
      </c>
      <c r="N1178" s="12">
        <v>3</v>
      </c>
      <c r="O1178" s="12">
        <v>0</v>
      </c>
      <c r="P1178" s="13">
        <v>8.0996999999999986</v>
      </c>
      <c r="Q1178" s="13">
        <f>Product[[#This Row],[Profit]]-Product[[#This Row],[Discount]]</f>
        <v>8.0996999999999986</v>
      </c>
      <c r="R1178" s="12" t="str" cm="1">
        <f t="array" ref="R1178">_xlfn.IFS(Product[[#This Row],[New Sales]]&gt;=2000,"A",Product[[#This Row],[New Sales]]&gt;=1000,"B",Product[[#This Row],[New Sales]]&gt;=500,"C",Product[[#This Row],[New Sales]]&gt;=100,"D",Product[[#This Row],[New Sales]]&lt;100,"E")</f>
        <v>D</v>
      </c>
      <c r="S1178" s="12"/>
    </row>
    <row r="1179" spans="1:19">
      <c r="A1179" s="12">
        <v>1177</v>
      </c>
      <c r="B1179" s="12" t="s">
        <v>67</v>
      </c>
      <c r="C1179" s="12" t="s">
        <v>111</v>
      </c>
      <c r="D1179" s="12" t="s">
        <v>78</v>
      </c>
      <c r="E1179" s="12" t="s">
        <v>79</v>
      </c>
      <c r="F1179" s="12" t="s">
        <v>80</v>
      </c>
      <c r="G1179" s="12" t="s">
        <v>81</v>
      </c>
      <c r="H1179" s="12" t="str">
        <f>VLOOKUP(Product[[#This Row],[Category]],Code!$C$2:$D$5,2,0)</f>
        <v>O-102</v>
      </c>
      <c r="I1179" s="12" t="s">
        <v>82</v>
      </c>
      <c r="J1179" s="12" t="s">
        <v>1192</v>
      </c>
      <c r="K1179" s="12">
        <v>11.56</v>
      </c>
      <c r="L1179" s="12">
        <f>$K$1*Product[[#This Row],[Quantity]]</f>
        <v>600</v>
      </c>
      <c r="M1179" s="12">
        <f>Product[[#This Row],[Sales]]/Product[[#This Row],[Quantity]]</f>
        <v>2.89</v>
      </c>
      <c r="N1179" s="12">
        <v>4</v>
      </c>
      <c r="O1179" s="12">
        <v>0</v>
      </c>
      <c r="P1179" s="13">
        <v>5.4332000000000003</v>
      </c>
      <c r="Q1179" s="13">
        <f>Product[[#This Row],[Profit]]-Product[[#This Row],[Discount]]</f>
        <v>5.4332000000000003</v>
      </c>
      <c r="R1179" s="12" t="str" cm="1">
        <f t="array" ref="R1179">_xlfn.IFS(Product[[#This Row],[New Sales]]&gt;=2000,"A",Product[[#This Row],[New Sales]]&gt;=1000,"B",Product[[#This Row],[New Sales]]&gt;=500,"C",Product[[#This Row],[New Sales]]&gt;=100,"D",Product[[#This Row],[New Sales]]&lt;100,"E")</f>
        <v>C</v>
      </c>
      <c r="S1179" s="12"/>
    </row>
    <row r="1180" spans="1:19">
      <c r="A1180" s="12">
        <v>1178</v>
      </c>
      <c r="B1180" s="12" t="s">
        <v>84</v>
      </c>
      <c r="C1180" s="12" t="s">
        <v>68</v>
      </c>
      <c r="D1180" s="12" t="s">
        <v>1193</v>
      </c>
      <c r="E1180" s="12" t="s">
        <v>1002</v>
      </c>
      <c r="F1180" s="12" t="s">
        <v>133</v>
      </c>
      <c r="G1180" s="12" t="s">
        <v>72</v>
      </c>
      <c r="H1180" s="12" t="str">
        <f>VLOOKUP(Product[[#This Row],[Category]],Code!$C$2:$D$5,2,0)</f>
        <v>F-101</v>
      </c>
      <c r="I1180" s="12" t="s">
        <v>75</v>
      </c>
      <c r="J1180" s="12" t="s">
        <v>1194</v>
      </c>
      <c r="K1180" s="12">
        <v>172.5</v>
      </c>
      <c r="L1180" s="12">
        <f>$K$1*Product[[#This Row],[Quantity]]</f>
        <v>300</v>
      </c>
      <c r="M1180" s="12">
        <f>Product[[#This Row],[Sales]]/Product[[#This Row],[Quantity]]</f>
        <v>86.25</v>
      </c>
      <c r="N1180" s="12">
        <v>2</v>
      </c>
      <c r="O1180" s="12">
        <v>0</v>
      </c>
      <c r="P1180" s="13">
        <v>51.749999999999986</v>
      </c>
      <c r="Q1180" s="13">
        <f>Product[[#This Row],[Profit]]-Product[[#This Row],[Discount]]</f>
        <v>51.749999999999986</v>
      </c>
      <c r="R1180" s="12" t="str" cm="1">
        <f t="array" ref="R1180">_xlfn.IFS(Product[[#This Row],[New Sales]]&gt;=2000,"A",Product[[#This Row],[New Sales]]&gt;=1000,"B",Product[[#This Row],[New Sales]]&gt;=500,"C",Product[[#This Row],[New Sales]]&gt;=100,"D",Product[[#This Row],[New Sales]]&lt;100,"E")</f>
        <v>D</v>
      </c>
      <c r="S1180" s="12"/>
    </row>
    <row r="1181" spans="1:19">
      <c r="A1181" s="12">
        <v>1179</v>
      </c>
      <c r="B1181" s="12" t="s">
        <v>84</v>
      </c>
      <c r="C1181" s="12" t="s">
        <v>68</v>
      </c>
      <c r="D1181" s="12" t="s">
        <v>1193</v>
      </c>
      <c r="E1181" s="12" t="s">
        <v>1002</v>
      </c>
      <c r="F1181" s="12" t="s">
        <v>133</v>
      </c>
      <c r="G1181" s="12" t="s">
        <v>95</v>
      </c>
      <c r="H1181" s="12" t="str">
        <f>VLOOKUP(Product[[#This Row],[Category]],Code!$C$2:$D$5,2,0)</f>
        <v>T-103</v>
      </c>
      <c r="I1181" s="12" t="s">
        <v>96</v>
      </c>
      <c r="J1181" s="12" t="s">
        <v>338</v>
      </c>
      <c r="K1181" s="12">
        <v>179.97</v>
      </c>
      <c r="L1181" s="12">
        <f>$K$1*Product[[#This Row],[Quantity]]</f>
        <v>450</v>
      </c>
      <c r="M1181" s="12">
        <f>Product[[#This Row],[Sales]]/Product[[#This Row],[Quantity]]</f>
        <v>59.99</v>
      </c>
      <c r="N1181" s="12">
        <v>3</v>
      </c>
      <c r="O1181" s="12">
        <v>0</v>
      </c>
      <c r="P1181" s="13">
        <v>44.992500000000007</v>
      </c>
      <c r="Q1181" s="13">
        <f>Product[[#This Row],[Profit]]-Product[[#This Row],[Discount]]</f>
        <v>44.992500000000007</v>
      </c>
      <c r="R1181" s="12" t="str" cm="1">
        <f t="array" ref="R1181">_xlfn.IFS(Product[[#This Row],[New Sales]]&gt;=2000,"A",Product[[#This Row],[New Sales]]&gt;=1000,"B",Product[[#This Row],[New Sales]]&gt;=500,"C",Product[[#This Row],[New Sales]]&gt;=100,"D",Product[[#This Row],[New Sales]]&lt;100,"E")</f>
        <v>D</v>
      </c>
      <c r="S1181" s="12"/>
    </row>
    <row r="1182" spans="1:19">
      <c r="A1182" s="12">
        <v>1180</v>
      </c>
      <c r="B1182" s="12" t="s">
        <v>67</v>
      </c>
      <c r="C1182" s="12" t="s">
        <v>111</v>
      </c>
      <c r="D1182" s="12" t="s">
        <v>147</v>
      </c>
      <c r="E1182" s="12" t="s">
        <v>113</v>
      </c>
      <c r="F1182" s="12" t="s">
        <v>114</v>
      </c>
      <c r="G1182" s="12" t="s">
        <v>95</v>
      </c>
      <c r="H1182" s="12" t="str">
        <f>VLOOKUP(Product[[#This Row],[Category]],Code!$C$2:$D$5,2,0)</f>
        <v>T-103</v>
      </c>
      <c r="I1182" s="12" t="s">
        <v>137</v>
      </c>
      <c r="J1182" s="12" t="s">
        <v>907</v>
      </c>
      <c r="K1182" s="12">
        <v>258.69600000000003</v>
      </c>
      <c r="L1182" s="12">
        <f>$K$1*Product[[#This Row],[Quantity]]</f>
        <v>450</v>
      </c>
      <c r="M1182" s="12">
        <f>Product[[#This Row],[Sales]]/Product[[#This Row],[Quantity]]</f>
        <v>86.232000000000014</v>
      </c>
      <c r="N1182" s="12">
        <v>3</v>
      </c>
      <c r="O1182" s="12">
        <v>0.2</v>
      </c>
      <c r="P1182" s="13">
        <v>64.674000000000007</v>
      </c>
      <c r="Q1182" s="13">
        <f>Product[[#This Row],[Profit]]-Product[[#This Row],[Discount]]</f>
        <v>64.474000000000004</v>
      </c>
      <c r="R1182" s="12" t="str" cm="1">
        <f t="array" ref="R1182">_xlfn.IFS(Product[[#This Row],[New Sales]]&gt;=2000,"A",Product[[#This Row],[New Sales]]&gt;=1000,"B",Product[[#This Row],[New Sales]]&gt;=500,"C",Product[[#This Row],[New Sales]]&gt;=100,"D",Product[[#This Row],[New Sales]]&lt;100,"E")</f>
        <v>D</v>
      </c>
      <c r="S1182" s="12"/>
    </row>
    <row r="1183" spans="1:19">
      <c r="A1183" s="12">
        <v>1181</v>
      </c>
      <c r="B1183" s="12" t="s">
        <v>84</v>
      </c>
      <c r="C1183" s="12" t="s">
        <v>68</v>
      </c>
      <c r="D1183" s="12" t="s">
        <v>487</v>
      </c>
      <c r="E1183" s="12" t="s">
        <v>370</v>
      </c>
      <c r="F1183" s="12" t="s">
        <v>133</v>
      </c>
      <c r="G1183" s="12" t="s">
        <v>95</v>
      </c>
      <c r="H1183" s="12" t="str">
        <f>VLOOKUP(Product[[#This Row],[Category]],Code!$C$2:$D$5,2,0)</f>
        <v>T-103</v>
      </c>
      <c r="I1183" s="12" t="s">
        <v>96</v>
      </c>
      <c r="J1183" s="12" t="s">
        <v>1195</v>
      </c>
      <c r="K1183" s="12">
        <v>1322.93</v>
      </c>
      <c r="L1183" s="12">
        <f>$K$1*Product[[#This Row],[Quantity]]</f>
        <v>1050</v>
      </c>
      <c r="M1183" s="12">
        <f>Product[[#This Row],[Sales]]/Product[[#This Row],[Quantity]]</f>
        <v>188.99</v>
      </c>
      <c r="N1183" s="12">
        <v>7</v>
      </c>
      <c r="O1183" s="12">
        <v>0</v>
      </c>
      <c r="P1183" s="13">
        <v>357.19110000000001</v>
      </c>
      <c r="Q1183" s="13">
        <f>Product[[#This Row],[Profit]]-Product[[#This Row],[Discount]]</f>
        <v>357.19110000000001</v>
      </c>
      <c r="R1183" s="12" t="str" cm="1">
        <f t="array" ref="R1183">_xlfn.IFS(Product[[#This Row],[New Sales]]&gt;=2000,"A",Product[[#This Row],[New Sales]]&gt;=1000,"B",Product[[#This Row],[New Sales]]&gt;=500,"C",Product[[#This Row],[New Sales]]&gt;=100,"D",Product[[#This Row],[New Sales]]&lt;100,"E")</f>
        <v>B</v>
      </c>
      <c r="S1183" s="12"/>
    </row>
    <row r="1184" spans="1:19">
      <c r="A1184" s="12">
        <v>1182</v>
      </c>
      <c r="B1184" s="12" t="s">
        <v>84</v>
      </c>
      <c r="C1184" s="12" t="s">
        <v>68</v>
      </c>
      <c r="D1184" s="12" t="s">
        <v>487</v>
      </c>
      <c r="E1184" s="12" t="s">
        <v>370</v>
      </c>
      <c r="F1184" s="12" t="s">
        <v>133</v>
      </c>
      <c r="G1184" s="12" t="s">
        <v>81</v>
      </c>
      <c r="H1184" s="12" t="str">
        <f>VLOOKUP(Product[[#This Row],[Category]],Code!$C$2:$D$5,2,0)</f>
        <v>O-102</v>
      </c>
      <c r="I1184" s="12" t="s">
        <v>93</v>
      </c>
      <c r="J1184" s="12" t="s">
        <v>1196</v>
      </c>
      <c r="K1184" s="12">
        <v>3.76</v>
      </c>
      <c r="L1184" s="12">
        <f>$K$1*Product[[#This Row],[Quantity]]</f>
        <v>300</v>
      </c>
      <c r="M1184" s="12">
        <f>Product[[#This Row],[Sales]]/Product[[#This Row],[Quantity]]</f>
        <v>1.88</v>
      </c>
      <c r="N1184" s="12">
        <v>2</v>
      </c>
      <c r="O1184" s="12">
        <v>0</v>
      </c>
      <c r="P1184" s="13">
        <v>1.0903999999999998</v>
      </c>
      <c r="Q1184" s="13">
        <f>Product[[#This Row],[Profit]]-Product[[#This Row],[Discount]]</f>
        <v>1.0903999999999998</v>
      </c>
      <c r="R1184" s="12" t="str" cm="1">
        <f t="array" ref="R1184">_xlfn.IFS(Product[[#This Row],[New Sales]]&gt;=2000,"A",Product[[#This Row],[New Sales]]&gt;=1000,"B",Product[[#This Row],[New Sales]]&gt;=500,"C",Product[[#This Row],[New Sales]]&gt;=100,"D",Product[[#This Row],[New Sales]]&lt;100,"E")</f>
        <v>D</v>
      </c>
      <c r="S1184" s="12"/>
    </row>
    <row r="1185" spans="1:19">
      <c r="A1185" s="12">
        <v>1183</v>
      </c>
      <c r="B1185" s="12" t="s">
        <v>149</v>
      </c>
      <c r="C1185" s="12" t="s">
        <v>68</v>
      </c>
      <c r="D1185" s="12" t="s">
        <v>628</v>
      </c>
      <c r="E1185" s="12" t="s">
        <v>105</v>
      </c>
      <c r="F1185" s="12" t="s">
        <v>71</v>
      </c>
      <c r="G1185" s="12" t="s">
        <v>81</v>
      </c>
      <c r="H1185" s="12" t="str">
        <f>VLOOKUP(Product[[#This Row],[Category]],Code!$C$2:$D$5,2,0)</f>
        <v>O-102</v>
      </c>
      <c r="I1185" s="12" t="s">
        <v>142</v>
      </c>
      <c r="J1185" s="12" t="s">
        <v>271</v>
      </c>
      <c r="K1185" s="12">
        <v>21.744</v>
      </c>
      <c r="L1185" s="12">
        <f>$K$1*Product[[#This Row],[Quantity]]</f>
        <v>150</v>
      </c>
      <c r="M1185" s="12">
        <f>Product[[#This Row],[Sales]]/Product[[#This Row],[Quantity]]</f>
        <v>21.744</v>
      </c>
      <c r="N1185" s="12">
        <v>1</v>
      </c>
      <c r="O1185" s="12">
        <v>0.2</v>
      </c>
      <c r="P1185" s="13">
        <v>7.3385999999999996</v>
      </c>
      <c r="Q1185" s="13">
        <f>Product[[#This Row],[Profit]]-Product[[#This Row],[Discount]]</f>
        <v>7.1385999999999994</v>
      </c>
      <c r="R1185" s="12" t="str" cm="1">
        <f t="array" ref="R1185">_xlfn.IFS(Product[[#This Row],[New Sales]]&gt;=2000,"A",Product[[#This Row],[New Sales]]&gt;=1000,"B",Product[[#This Row],[New Sales]]&gt;=500,"C",Product[[#This Row],[New Sales]]&gt;=100,"D",Product[[#This Row],[New Sales]]&lt;100,"E")</f>
        <v>D</v>
      </c>
      <c r="S1185" s="12"/>
    </row>
    <row r="1186" spans="1:19">
      <c r="A1186" s="12">
        <v>1184</v>
      </c>
      <c r="B1186" s="12" t="s">
        <v>149</v>
      </c>
      <c r="C1186" s="12" t="s">
        <v>68</v>
      </c>
      <c r="D1186" s="12" t="s">
        <v>628</v>
      </c>
      <c r="E1186" s="12" t="s">
        <v>105</v>
      </c>
      <c r="F1186" s="12" t="s">
        <v>71</v>
      </c>
      <c r="G1186" s="12" t="s">
        <v>95</v>
      </c>
      <c r="H1186" s="12" t="str">
        <f>VLOOKUP(Product[[#This Row],[Category]],Code!$C$2:$D$5,2,0)</f>
        <v>T-103</v>
      </c>
      <c r="I1186" s="12" t="s">
        <v>96</v>
      </c>
      <c r="J1186" s="12" t="s">
        <v>1197</v>
      </c>
      <c r="K1186" s="12">
        <v>7.92</v>
      </c>
      <c r="L1186" s="12">
        <f>$K$1*Product[[#This Row],[Quantity]]</f>
        <v>750</v>
      </c>
      <c r="M1186" s="12">
        <f>Product[[#This Row],[Sales]]/Product[[#This Row],[Quantity]]</f>
        <v>1.5840000000000001</v>
      </c>
      <c r="N1186" s="12">
        <v>5</v>
      </c>
      <c r="O1186" s="12">
        <v>0.2</v>
      </c>
      <c r="P1186" s="13">
        <v>0.69300000000000006</v>
      </c>
      <c r="Q1186" s="13">
        <f>Product[[#This Row],[Profit]]-Product[[#This Row],[Discount]]</f>
        <v>0.49300000000000005</v>
      </c>
      <c r="R1186" s="12" t="str" cm="1">
        <f t="array" ref="R1186">_xlfn.IFS(Product[[#This Row],[New Sales]]&gt;=2000,"A",Product[[#This Row],[New Sales]]&gt;=1000,"B",Product[[#This Row],[New Sales]]&gt;=500,"C",Product[[#This Row],[New Sales]]&gt;=100,"D",Product[[#This Row],[New Sales]]&lt;100,"E")</f>
        <v>C</v>
      </c>
      <c r="S1186" s="12"/>
    </row>
    <row r="1187" spans="1:19">
      <c r="A1187" s="12">
        <v>1185</v>
      </c>
      <c r="B1187" s="12" t="s">
        <v>84</v>
      </c>
      <c r="C1187" s="12" t="s">
        <v>77</v>
      </c>
      <c r="D1187" s="12" t="s">
        <v>108</v>
      </c>
      <c r="E1187" s="12" t="s">
        <v>109</v>
      </c>
      <c r="F1187" s="12" t="s">
        <v>80</v>
      </c>
      <c r="G1187" s="12" t="s">
        <v>81</v>
      </c>
      <c r="H1187" s="12" t="str">
        <f>VLOOKUP(Product[[#This Row],[Category]],Code!$C$2:$D$5,2,0)</f>
        <v>O-102</v>
      </c>
      <c r="I1187" s="12" t="s">
        <v>98</v>
      </c>
      <c r="J1187" s="12" t="s">
        <v>1198</v>
      </c>
      <c r="K1187" s="12">
        <v>12.096000000000002</v>
      </c>
      <c r="L1187" s="12">
        <f>$K$1*Product[[#This Row],[Quantity]]</f>
        <v>1050</v>
      </c>
      <c r="M1187" s="12">
        <f>Product[[#This Row],[Sales]]/Product[[#This Row],[Quantity]]</f>
        <v>1.7280000000000002</v>
      </c>
      <c r="N1187" s="12">
        <v>7</v>
      </c>
      <c r="O1187" s="12">
        <v>0.2</v>
      </c>
      <c r="P1187" s="13">
        <v>4.2335999999999991</v>
      </c>
      <c r="Q1187" s="13">
        <f>Product[[#This Row],[Profit]]-Product[[#This Row],[Discount]]</f>
        <v>4.033599999999999</v>
      </c>
      <c r="R1187" s="12" t="str" cm="1">
        <f t="array" ref="R1187">_xlfn.IFS(Product[[#This Row],[New Sales]]&gt;=2000,"A",Product[[#This Row],[New Sales]]&gt;=1000,"B",Product[[#This Row],[New Sales]]&gt;=500,"C",Product[[#This Row],[New Sales]]&gt;=100,"D",Product[[#This Row],[New Sales]]&lt;100,"E")</f>
        <v>B</v>
      </c>
      <c r="S1187" s="12"/>
    </row>
    <row r="1188" spans="1:19">
      <c r="A1188" s="12">
        <v>1186</v>
      </c>
      <c r="B1188" s="12" t="s">
        <v>84</v>
      </c>
      <c r="C1188" s="12" t="s">
        <v>77</v>
      </c>
      <c r="D1188" s="12" t="s">
        <v>108</v>
      </c>
      <c r="E1188" s="12" t="s">
        <v>109</v>
      </c>
      <c r="F1188" s="12" t="s">
        <v>80</v>
      </c>
      <c r="G1188" s="12" t="s">
        <v>81</v>
      </c>
      <c r="H1188" s="12" t="str">
        <f>VLOOKUP(Product[[#This Row],[Category]],Code!$C$2:$D$5,2,0)</f>
        <v>O-102</v>
      </c>
      <c r="I1188" s="12" t="s">
        <v>89</v>
      </c>
      <c r="J1188" s="12" t="s">
        <v>1199</v>
      </c>
      <c r="K1188" s="12">
        <v>485.88</v>
      </c>
      <c r="L1188" s="12">
        <f>$K$1*Product[[#This Row],[Quantity]]</f>
        <v>900</v>
      </c>
      <c r="M1188" s="12">
        <f>Product[[#This Row],[Sales]]/Product[[#This Row],[Quantity]]</f>
        <v>80.98</v>
      </c>
      <c r="N1188" s="12">
        <v>6</v>
      </c>
      <c r="O1188" s="12">
        <v>0</v>
      </c>
      <c r="P1188" s="13">
        <v>9.7176000000000329</v>
      </c>
      <c r="Q1188" s="13">
        <f>Product[[#This Row],[Profit]]-Product[[#This Row],[Discount]]</f>
        <v>9.7176000000000329</v>
      </c>
      <c r="R1188" s="12" t="str" cm="1">
        <f t="array" ref="R1188">_xlfn.IFS(Product[[#This Row],[New Sales]]&gt;=2000,"A",Product[[#This Row],[New Sales]]&gt;=1000,"B",Product[[#This Row],[New Sales]]&gt;=500,"C",Product[[#This Row],[New Sales]]&gt;=100,"D",Product[[#This Row],[New Sales]]&lt;100,"E")</f>
        <v>C</v>
      </c>
      <c r="S1188" s="12"/>
    </row>
    <row r="1189" spans="1:19">
      <c r="A1189" s="12">
        <v>1187</v>
      </c>
      <c r="B1189" s="12" t="s">
        <v>84</v>
      </c>
      <c r="C1189" s="12" t="s">
        <v>77</v>
      </c>
      <c r="D1189" s="12" t="s">
        <v>108</v>
      </c>
      <c r="E1189" s="12" t="s">
        <v>109</v>
      </c>
      <c r="F1189" s="12" t="s">
        <v>80</v>
      </c>
      <c r="G1189" s="12" t="s">
        <v>81</v>
      </c>
      <c r="H1189" s="12" t="str">
        <f>VLOOKUP(Product[[#This Row],[Category]],Code!$C$2:$D$5,2,0)</f>
        <v>O-102</v>
      </c>
      <c r="I1189" s="12" t="s">
        <v>106</v>
      </c>
      <c r="J1189" s="12" t="s">
        <v>865</v>
      </c>
      <c r="K1189" s="12">
        <v>25.92</v>
      </c>
      <c r="L1189" s="12">
        <f>$K$1*Product[[#This Row],[Quantity]]</f>
        <v>600</v>
      </c>
      <c r="M1189" s="12">
        <f>Product[[#This Row],[Sales]]/Product[[#This Row],[Quantity]]</f>
        <v>6.48</v>
      </c>
      <c r="N1189" s="12">
        <v>4</v>
      </c>
      <c r="O1189" s="12">
        <v>0</v>
      </c>
      <c r="P1189" s="13">
        <v>12.441600000000001</v>
      </c>
      <c r="Q1189" s="13">
        <f>Product[[#This Row],[Profit]]-Product[[#This Row],[Discount]]</f>
        <v>12.441600000000001</v>
      </c>
      <c r="R1189" s="12" t="str" cm="1">
        <f t="array" ref="R1189">_xlfn.IFS(Product[[#This Row],[New Sales]]&gt;=2000,"A",Product[[#This Row],[New Sales]]&gt;=1000,"B",Product[[#This Row],[New Sales]]&gt;=500,"C",Product[[#This Row],[New Sales]]&gt;=100,"D",Product[[#This Row],[New Sales]]&lt;100,"E")</f>
        <v>C</v>
      </c>
      <c r="S1189" s="12"/>
    </row>
    <row r="1190" spans="1:19">
      <c r="A1190" s="12">
        <v>1188</v>
      </c>
      <c r="B1190" s="12" t="s">
        <v>84</v>
      </c>
      <c r="C1190" s="12" t="s">
        <v>77</v>
      </c>
      <c r="D1190" s="12" t="s">
        <v>108</v>
      </c>
      <c r="E1190" s="12" t="s">
        <v>109</v>
      </c>
      <c r="F1190" s="12" t="s">
        <v>80</v>
      </c>
      <c r="G1190" s="12" t="s">
        <v>81</v>
      </c>
      <c r="H1190" s="12" t="str">
        <f>VLOOKUP(Product[[#This Row],[Category]],Code!$C$2:$D$5,2,0)</f>
        <v>O-102</v>
      </c>
      <c r="I1190" s="12" t="s">
        <v>89</v>
      </c>
      <c r="J1190" s="12" t="s">
        <v>877</v>
      </c>
      <c r="K1190" s="12">
        <v>197.58</v>
      </c>
      <c r="L1190" s="12">
        <f>$K$1*Product[[#This Row],[Quantity]]</f>
        <v>300</v>
      </c>
      <c r="M1190" s="12">
        <f>Product[[#This Row],[Sales]]/Product[[#This Row],[Quantity]]</f>
        <v>98.79</v>
      </c>
      <c r="N1190" s="12">
        <v>2</v>
      </c>
      <c r="O1190" s="12">
        <v>0</v>
      </c>
      <c r="P1190" s="13">
        <v>53.346599999999995</v>
      </c>
      <c r="Q1190" s="13">
        <f>Product[[#This Row],[Profit]]-Product[[#This Row],[Discount]]</f>
        <v>53.346599999999995</v>
      </c>
      <c r="R1190" s="12" t="str" cm="1">
        <f t="array" ref="R1190">_xlfn.IFS(Product[[#This Row],[New Sales]]&gt;=2000,"A",Product[[#This Row],[New Sales]]&gt;=1000,"B",Product[[#This Row],[New Sales]]&gt;=500,"C",Product[[#This Row],[New Sales]]&gt;=100,"D",Product[[#This Row],[New Sales]]&lt;100,"E")</f>
        <v>D</v>
      </c>
      <c r="S1190" s="12"/>
    </row>
    <row r="1191" spans="1:19">
      <c r="A1191" s="12">
        <v>1189</v>
      </c>
      <c r="B1191" s="12" t="s">
        <v>67</v>
      </c>
      <c r="C1191" s="12" t="s">
        <v>111</v>
      </c>
      <c r="D1191" s="12" t="s">
        <v>78</v>
      </c>
      <c r="E1191" s="12" t="s">
        <v>79</v>
      </c>
      <c r="F1191" s="12" t="s">
        <v>80</v>
      </c>
      <c r="G1191" s="12" t="s">
        <v>81</v>
      </c>
      <c r="H1191" s="12" t="str">
        <f>VLOOKUP(Product[[#This Row],[Category]],Code!$C$2:$D$5,2,0)</f>
        <v>O-102</v>
      </c>
      <c r="I1191" s="12" t="s">
        <v>100</v>
      </c>
      <c r="J1191" s="12" t="s">
        <v>839</v>
      </c>
      <c r="K1191" s="12">
        <v>81.92</v>
      </c>
      <c r="L1191" s="12">
        <f>$K$1*Product[[#This Row],[Quantity]]</f>
        <v>600</v>
      </c>
      <c r="M1191" s="12">
        <f>Product[[#This Row],[Sales]]/Product[[#This Row],[Quantity]]</f>
        <v>20.48</v>
      </c>
      <c r="N1191" s="12">
        <v>4</v>
      </c>
      <c r="O1191" s="12">
        <v>0</v>
      </c>
      <c r="P1191" s="13">
        <v>22.118400000000001</v>
      </c>
      <c r="Q1191" s="13">
        <f>Product[[#This Row],[Profit]]-Product[[#This Row],[Discount]]</f>
        <v>22.118400000000001</v>
      </c>
      <c r="R1191" s="12" t="str" cm="1">
        <f t="array" ref="R1191">_xlfn.IFS(Product[[#This Row],[New Sales]]&gt;=2000,"A",Product[[#This Row],[New Sales]]&gt;=1000,"B",Product[[#This Row],[New Sales]]&gt;=500,"C",Product[[#This Row],[New Sales]]&gt;=100,"D",Product[[#This Row],[New Sales]]&lt;100,"E")</f>
        <v>C</v>
      </c>
      <c r="S1191" s="12"/>
    </row>
    <row r="1192" spans="1:19">
      <c r="A1192" s="12">
        <v>1190</v>
      </c>
      <c r="B1192" s="12" t="s">
        <v>67</v>
      </c>
      <c r="C1192" s="12" t="s">
        <v>111</v>
      </c>
      <c r="D1192" s="12" t="s">
        <v>78</v>
      </c>
      <c r="E1192" s="12" t="s">
        <v>79</v>
      </c>
      <c r="F1192" s="12" t="s">
        <v>80</v>
      </c>
      <c r="G1192" s="12" t="s">
        <v>95</v>
      </c>
      <c r="H1192" s="12" t="str">
        <f>VLOOKUP(Product[[#This Row],[Category]],Code!$C$2:$D$5,2,0)</f>
        <v>T-103</v>
      </c>
      <c r="I1192" s="12" t="s">
        <v>96</v>
      </c>
      <c r="J1192" s="12" t="s">
        <v>1200</v>
      </c>
      <c r="K1192" s="12">
        <v>889.53600000000006</v>
      </c>
      <c r="L1192" s="12">
        <f>$K$1*Product[[#This Row],[Quantity]]</f>
        <v>1200</v>
      </c>
      <c r="M1192" s="12">
        <f>Product[[#This Row],[Sales]]/Product[[#This Row],[Quantity]]</f>
        <v>111.19200000000001</v>
      </c>
      <c r="N1192" s="12">
        <v>8</v>
      </c>
      <c r="O1192" s="12">
        <v>0.2</v>
      </c>
      <c r="P1192" s="13">
        <v>66.715199999999982</v>
      </c>
      <c r="Q1192" s="13">
        <f>Product[[#This Row],[Profit]]-Product[[#This Row],[Discount]]</f>
        <v>66.515199999999979</v>
      </c>
      <c r="R1192" s="12" t="str" cm="1">
        <f t="array" ref="R1192">_xlfn.IFS(Product[[#This Row],[New Sales]]&gt;=2000,"A",Product[[#This Row],[New Sales]]&gt;=1000,"B",Product[[#This Row],[New Sales]]&gt;=500,"C",Product[[#This Row],[New Sales]]&gt;=100,"D",Product[[#This Row],[New Sales]]&lt;100,"E")</f>
        <v>B</v>
      </c>
      <c r="S1192" s="12"/>
    </row>
    <row r="1193" spans="1:19">
      <c r="A1193" s="12">
        <v>1191</v>
      </c>
      <c r="B1193" s="12" t="s">
        <v>67</v>
      </c>
      <c r="C1193" s="12" t="s">
        <v>111</v>
      </c>
      <c r="D1193" s="12" t="s">
        <v>78</v>
      </c>
      <c r="E1193" s="12" t="s">
        <v>79</v>
      </c>
      <c r="F1193" s="12" t="s">
        <v>80</v>
      </c>
      <c r="G1193" s="12" t="s">
        <v>72</v>
      </c>
      <c r="H1193" s="12" t="str">
        <f>VLOOKUP(Product[[#This Row],[Category]],Code!$C$2:$D$5,2,0)</f>
        <v>F-101</v>
      </c>
      <c r="I1193" s="12" t="s">
        <v>75</v>
      </c>
      <c r="J1193" s="12" t="s">
        <v>1201</v>
      </c>
      <c r="K1193" s="12">
        <v>892.22400000000005</v>
      </c>
      <c r="L1193" s="12">
        <f>$K$1*Product[[#This Row],[Quantity]]</f>
        <v>450</v>
      </c>
      <c r="M1193" s="12">
        <f>Product[[#This Row],[Sales]]/Product[[#This Row],[Quantity]]</f>
        <v>297.40800000000002</v>
      </c>
      <c r="N1193" s="12">
        <v>3</v>
      </c>
      <c r="O1193" s="12">
        <v>0.2</v>
      </c>
      <c r="P1193" s="13">
        <v>89.222400000000022</v>
      </c>
      <c r="Q1193" s="13">
        <f>Product[[#This Row],[Profit]]-Product[[#This Row],[Discount]]</f>
        <v>89.022400000000019</v>
      </c>
      <c r="R1193" s="12" t="str" cm="1">
        <f t="array" ref="R1193">_xlfn.IFS(Product[[#This Row],[New Sales]]&gt;=2000,"A",Product[[#This Row],[New Sales]]&gt;=1000,"B",Product[[#This Row],[New Sales]]&gt;=500,"C",Product[[#This Row],[New Sales]]&gt;=100,"D",Product[[#This Row],[New Sales]]&lt;100,"E")</f>
        <v>D</v>
      </c>
      <c r="S1193" s="12"/>
    </row>
    <row r="1194" spans="1:19">
      <c r="A1194" s="12">
        <v>1192</v>
      </c>
      <c r="B1194" s="12" t="s">
        <v>67</v>
      </c>
      <c r="C1194" s="12" t="s">
        <v>111</v>
      </c>
      <c r="D1194" s="12" t="s">
        <v>78</v>
      </c>
      <c r="E1194" s="12" t="s">
        <v>79</v>
      </c>
      <c r="F1194" s="12" t="s">
        <v>80</v>
      </c>
      <c r="G1194" s="12" t="s">
        <v>81</v>
      </c>
      <c r="H1194" s="12" t="str">
        <f>VLOOKUP(Product[[#This Row],[Category]],Code!$C$2:$D$5,2,0)</f>
        <v>O-102</v>
      </c>
      <c r="I1194" s="12" t="s">
        <v>106</v>
      </c>
      <c r="J1194" s="12" t="s">
        <v>600</v>
      </c>
      <c r="K1194" s="12">
        <v>223.92</v>
      </c>
      <c r="L1194" s="12">
        <f>$K$1*Product[[#This Row],[Quantity]]</f>
        <v>600</v>
      </c>
      <c r="M1194" s="12">
        <f>Product[[#This Row],[Sales]]/Product[[#This Row],[Quantity]]</f>
        <v>55.98</v>
      </c>
      <c r="N1194" s="12">
        <v>4</v>
      </c>
      <c r="O1194" s="12">
        <v>0</v>
      </c>
      <c r="P1194" s="13">
        <v>109.7208</v>
      </c>
      <c r="Q1194" s="13">
        <f>Product[[#This Row],[Profit]]-Product[[#This Row],[Discount]]</f>
        <v>109.7208</v>
      </c>
      <c r="R1194" s="12" t="str" cm="1">
        <f t="array" ref="R1194">_xlfn.IFS(Product[[#This Row],[New Sales]]&gt;=2000,"A",Product[[#This Row],[New Sales]]&gt;=1000,"B",Product[[#This Row],[New Sales]]&gt;=500,"C",Product[[#This Row],[New Sales]]&gt;=100,"D",Product[[#This Row],[New Sales]]&lt;100,"E")</f>
        <v>C</v>
      </c>
      <c r="S1194" s="12"/>
    </row>
    <row r="1195" spans="1:19">
      <c r="A1195" s="12">
        <v>1193</v>
      </c>
      <c r="B1195" s="12" t="s">
        <v>67</v>
      </c>
      <c r="C1195" s="12" t="s">
        <v>111</v>
      </c>
      <c r="D1195" s="12" t="s">
        <v>78</v>
      </c>
      <c r="E1195" s="12" t="s">
        <v>79</v>
      </c>
      <c r="F1195" s="12" t="s">
        <v>80</v>
      </c>
      <c r="G1195" s="12" t="s">
        <v>81</v>
      </c>
      <c r="H1195" s="12" t="str">
        <f>VLOOKUP(Product[[#This Row],[Category]],Code!$C$2:$D$5,2,0)</f>
        <v>O-102</v>
      </c>
      <c r="I1195" s="12" t="s">
        <v>106</v>
      </c>
      <c r="J1195" s="12" t="s">
        <v>1202</v>
      </c>
      <c r="K1195" s="12">
        <v>23.12</v>
      </c>
      <c r="L1195" s="12">
        <f>$K$1*Product[[#This Row],[Quantity]]</f>
        <v>600</v>
      </c>
      <c r="M1195" s="12">
        <f>Product[[#This Row],[Sales]]/Product[[#This Row],[Quantity]]</f>
        <v>5.78</v>
      </c>
      <c r="N1195" s="12">
        <v>4</v>
      </c>
      <c r="O1195" s="12">
        <v>0</v>
      </c>
      <c r="P1195" s="13">
        <v>11.328800000000001</v>
      </c>
      <c r="Q1195" s="13">
        <f>Product[[#This Row],[Profit]]-Product[[#This Row],[Discount]]</f>
        <v>11.328800000000001</v>
      </c>
      <c r="R1195" s="12" t="str" cm="1">
        <f t="array" ref="R1195">_xlfn.IFS(Product[[#This Row],[New Sales]]&gt;=2000,"A",Product[[#This Row],[New Sales]]&gt;=1000,"B",Product[[#This Row],[New Sales]]&gt;=500,"C",Product[[#This Row],[New Sales]]&gt;=100,"D",Product[[#This Row],[New Sales]]&lt;100,"E")</f>
        <v>C</v>
      </c>
      <c r="S1195" s="12"/>
    </row>
    <row r="1196" spans="1:19">
      <c r="A1196" s="12">
        <v>1194</v>
      </c>
      <c r="B1196" s="12" t="s">
        <v>547</v>
      </c>
      <c r="C1196" s="12" t="s">
        <v>77</v>
      </c>
      <c r="D1196" s="12" t="s">
        <v>1203</v>
      </c>
      <c r="E1196" s="12" t="s">
        <v>86</v>
      </c>
      <c r="F1196" s="12" t="s">
        <v>71</v>
      </c>
      <c r="G1196" s="12" t="s">
        <v>81</v>
      </c>
      <c r="H1196" s="12" t="str">
        <f>VLOOKUP(Product[[#This Row],[Category]],Code!$C$2:$D$5,2,0)</f>
        <v>O-102</v>
      </c>
      <c r="I1196" s="12" t="s">
        <v>106</v>
      </c>
      <c r="J1196" s="12" t="s">
        <v>501</v>
      </c>
      <c r="K1196" s="12">
        <v>15.552000000000003</v>
      </c>
      <c r="L1196" s="12">
        <f>$K$1*Product[[#This Row],[Quantity]]</f>
        <v>450</v>
      </c>
      <c r="M1196" s="12">
        <f>Product[[#This Row],[Sales]]/Product[[#This Row],[Quantity]]</f>
        <v>5.1840000000000011</v>
      </c>
      <c r="N1196" s="12">
        <v>3</v>
      </c>
      <c r="O1196" s="12">
        <v>0.2</v>
      </c>
      <c r="P1196" s="13">
        <v>5.4432</v>
      </c>
      <c r="Q1196" s="13">
        <f>Product[[#This Row],[Profit]]-Product[[#This Row],[Discount]]</f>
        <v>5.2431999999999999</v>
      </c>
      <c r="R1196" s="12" t="str" cm="1">
        <f t="array" ref="R1196">_xlfn.IFS(Product[[#This Row],[New Sales]]&gt;=2000,"A",Product[[#This Row],[New Sales]]&gt;=1000,"B",Product[[#This Row],[New Sales]]&gt;=500,"C",Product[[#This Row],[New Sales]]&gt;=100,"D",Product[[#This Row],[New Sales]]&lt;100,"E")</f>
        <v>D</v>
      </c>
      <c r="S1196" s="12"/>
    </row>
    <row r="1197" spans="1:19">
      <c r="A1197" s="12">
        <v>1195</v>
      </c>
      <c r="B1197" s="12" t="s">
        <v>547</v>
      </c>
      <c r="C1197" s="12" t="s">
        <v>77</v>
      </c>
      <c r="D1197" s="12" t="s">
        <v>1203</v>
      </c>
      <c r="E1197" s="12" t="s">
        <v>86</v>
      </c>
      <c r="F1197" s="12" t="s">
        <v>71</v>
      </c>
      <c r="G1197" s="12" t="s">
        <v>72</v>
      </c>
      <c r="H1197" s="12" t="str">
        <f>VLOOKUP(Product[[#This Row],[Category]],Code!$C$2:$D$5,2,0)</f>
        <v>F-101</v>
      </c>
      <c r="I1197" s="12" t="s">
        <v>91</v>
      </c>
      <c r="J1197" s="12" t="s">
        <v>1204</v>
      </c>
      <c r="K1197" s="12">
        <v>15.712000000000002</v>
      </c>
      <c r="L1197" s="12">
        <f>$K$1*Product[[#This Row],[Quantity]]</f>
        <v>600</v>
      </c>
      <c r="M1197" s="12">
        <f>Product[[#This Row],[Sales]]/Product[[#This Row],[Quantity]]</f>
        <v>3.9280000000000004</v>
      </c>
      <c r="N1197" s="12">
        <v>4</v>
      </c>
      <c r="O1197" s="12">
        <v>0.2</v>
      </c>
      <c r="P1197" s="13">
        <v>2.553199999999999</v>
      </c>
      <c r="Q1197" s="13">
        <f>Product[[#This Row],[Profit]]-Product[[#This Row],[Discount]]</f>
        <v>2.3531999999999988</v>
      </c>
      <c r="R1197" s="12" t="str" cm="1">
        <f t="array" ref="R1197">_xlfn.IFS(Product[[#This Row],[New Sales]]&gt;=2000,"A",Product[[#This Row],[New Sales]]&gt;=1000,"B",Product[[#This Row],[New Sales]]&gt;=500,"C",Product[[#This Row],[New Sales]]&gt;=100,"D",Product[[#This Row],[New Sales]]&lt;100,"E")</f>
        <v>C</v>
      </c>
      <c r="S1197" s="12"/>
    </row>
    <row r="1198" spans="1:19">
      <c r="A1198" s="12">
        <v>1196</v>
      </c>
      <c r="B1198" s="12" t="s">
        <v>547</v>
      </c>
      <c r="C1198" s="12" t="s">
        <v>77</v>
      </c>
      <c r="D1198" s="12" t="s">
        <v>1203</v>
      </c>
      <c r="E1198" s="12" t="s">
        <v>86</v>
      </c>
      <c r="F1198" s="12" t="s">
        <v>71</v>
      </c>
      <c r="G1198" s="12" t="s">
        <v>81</v>
      </c>
      <c r="H1198" s="12" t="str">
        <f>VLOOKUP(Product[[#This Row],[Category]],Code!$C$2:$D$5,2,0)</f>
        <v>O-102</v>
      </c>
      <c r="I1198" s="12" t="s">
        <v>89</v>
      </c>
      <c r="J1198" s="12" t="s">
        <v>669</v>
      </c>
      <c r="K1198" s="12">
        <v>24.672000000000001</v>
      </c>
      <c r="L1198" s="12">
        <f>$K$1*Product[[#This Row],[Quantity]]</f>
        <v>300</v>
      </c>
      <c r="M1198" s="12">
        <f>Product[[#This Row],[Sales]]/Product[[#This Row],[Quantity]]</f>
        <v>12.336</v>
      </c>
      <c r="N1198" s="12">
        <v>2</v>
      </c>
      <c r="O1198" s="12">
        <v>0.2</v>
      </c>
      <c r="P1198" s="13">
        <v>2.1588000000000021</v>
      </c>
      <c r="Q1198" s="13">
        <f>Product[[#This Row],[Profit]]-Product[[#This Row],[Discount]]</f>
        <v>1.9588000000000021</v>
      </c>
      <c r="R1198" s="12" t="str" cm="1">
        <f t="array" ref="R1198">_xlfn.IFS(Product[[#This Row],[New Sales]]&gt;=2000,"A",Product[[#This Row],[New Sales]]&gt;=1000,"B",Product[[#This Row],[New Sales]]&gt;=500,"C",Product[[#This Row],[New Sales]]&gt;=100,"D",Product[[#This Row],[New Sales]]&lt;100,"E")</f>
        <v>D</v>
      </c>
      <c r="S1198" s="12"/>
    </row>
    <row r="1199" spans="1:19">
      <c r="A1199" s="12">
        <v>1197</v>
      </c>
      <c r="B1199" s="12" t="s">
        <v>547</v>
      </c>
      <c r="C1199" s="12" t="s">
        <v>77</v>
      </c>
      <c r="D1199" s="12" t="s">
        <v>1203</v>
      </c>
      <c r="E1199" s="12" t="s">
        <v>86</v>
      </c>
      <c r="F1199" s="12" t="s">
        <v>71</v>
      </c>
      <c r="G1199" s="12" t="s">
        <v>72</v>
      </c>
      <c r="H1199" s="12" t="str">
        <f>VLOOKUP(Product[[#This Row],[Category]],Code!$C$2:$D$5,2,0)</f>
        <v>F-101</v>
      </c>
      <c r="I1199" s="12" t="s">
        <v>91</v>
      </c>
      <c r="J1199" s="12" t="s">
        <v>862</v>
      </c>
      <c r="K1199" s="12">
        <v>55.967999999999996</v>
      </c>
      <c r="L1199" s="12">
        <f>$K$1*Product[[#This Row],[Quantity]]</f>
        <v>150</v>
      </c>
      <c r="M1199" s="12">
        <f>Product[[#This Row],[Sales]]/Product[[#This Row],[Quantity]]</f>
        <v>55.967999999999996</v>
      </c>
      <c r="N1199" s="12">
        <v>1</v>
      </c>
      <c r="O1199" s="12">
        <v>0.2</v>
      </c>
      <c r="P1199" s="13">
        <v>-2.098800000000006</v>
      </c>
      <c r="Q1199" s="13">
        <f>Product[[#This Row],[Profit]]-Product[[#This Row],[Discount]]</f>
        <v>-2.2988000000000062</v>
      </c>
      <c r="R1199" s="12" t="str" cm="1">
        <f t="array" ref="R1199">_xlfn.IFS(Product[[#This Row],[New Sales]]&gt;=2000,"A",Product[[#This Row],[New Sales]]&gt;=1000,"B",Product[[#This Row],[New Sales]]&gt;=500,"C",Product[[#This Row],[New Sales]]&gt;=100,"D",Product[[#This Row],[New Sales]]&lt;100,"E")</f>
        <v>D</v>
      </c>
      <c r="S1199" s="12"/>
    </row>
    <row r="1200" spans="1:19">
      <c r="A1200" s="12">
        <v>1198</v>
      </c>
      <c r="B1200" s="12" t="s">
        <v>84</v>
      </c>
      <c r="C1200" s="12" t="s">
        <v>68</v>
      </c>
      <c r="D1200" s="12" t="s">
        <v>147</v>
      </c>
      <c r="E1200" s="12" t="s">
        <v>113</v>
      </c>
      <c r="F1200" s="12" t="s">
        <v>114</v>
      </c>
      <c r="G1200" s="12" t="s">
        <v>95</v>
      </c>
      <c r="H1200" s="12" t="str">
        <f>VLOOKUP(Product[[#This Row],[Category]],Code!$C$2:$D$5,2,0)</f>
        <v>T-103</v>
      </c>
      <c r="I1200" s="12" t="s">
        <v>137</v>
      </c>
      <c r="J1200" s="12" t="s">
        <v>1205</v>
      </c>
      <c r="K1200" s="12">
        <v>431.92800000000005</v>
      </c>
      <c r="L1200" s="12">
        <f>$K$1*Product[[#This Row],[Quantity]]</f>
        <v>1350</v>
      </c>
      <c r="M1200" s="12">
        <f>Product[[#This Row],[Sales]]/Product[[#This Row],[Quantity]]</f>
        <v>47.992000000000004</v>
      </c>
      <c r="N1200" s="12">
        <v>9</v>
      </c>
      <c r="O1200" s="12">
        <v>0.2</v>
      </c>
      <c r="P1200" s="13">
        <v>64.789199999999951</v>
      </c>
      <c r="Q1200" s="13">
        <f>Product[[#This Row],[Profit]]-Product[[#This Row],[Discount]]</f>
        <v>64.589199999999948</v>
      </c>
      <c r="R1200" s="12" t="str" cm="1">
        <f t="array" ref="R1200">_xlfn.IFS(Product[[#This Row],[New Sales]]&gt;=2000,"A",Product[[#This Row],[New Sales]]&gt;=1000,"B",Product[[#This Row],[New Sales]]&gt;=500,"C",Product[[#This Row],[New Sales]]&gt;=100,"D",Product[[#This Row],[New Sales]]&lt;100,"E")</f>
        <v>B</v>
      </c>
      <c r="S1200" s="12"/>
    </row>
    <row r="1201" spans="1:19">
      <c r="A1201" s="12">
        <v>1199</v>
      </c>
      <c r="B1201" s="12" t="s">
        <v>84</v>
      </c>
      <c r="C1201" s="12" t="s">
        <v>68</v>
      </c>
      <c r="D1201" s="12" t="s">
        <v>147</v>
      </c>
      <c r="E1201" s="12" t="s">
        <v>113</v>
      </c>
      <c r="F1201" s="12" t="s">
        <v>114</v>
      </c>
      <c r="G1201" s="12" t="s">
        <v>72</v>
      </c>
      <c r="H1201" s="12" t="str">
        <f>VLOOKUP(Product[[#This Row],[Category]],Code!$C$2:$D$5,2,0)</f>
        <v>F-101</v>
      </c>
      <c r="I1201" s="12" t="s">
        <v>75</v>
      </c>
      <c r="J1201" s="12" t="s">
        <v>1206</v>
      </c>
      <c r="K1201" s="12">
        <v>95.983999999999995</v>
      </c>
      <c r="L1201" s="12">
        <f>$K$1*Product[[#This Row],[Quantity]]</f>
        <v>600</v>
      </c>
      <c r="M1201" s="12">
        <f>Product[[#This Row],[Sales]]/Product[[#This Row],[Quantity]]</f>
        <v>23.995999999999999</v>
      </c>
      <c r="N1201" s="12">
        <v>4</v>
      </c>
      <c r="O1201" s="12">
        <v>0.3</v>
      </c>
      <c r="P1201" s="13">
        <v>-4.1135999999999981</v>
      </c>
      <c r="Q1201" s="13">
        <f>Product[[#This Row],[Profit]]-Product[[#This Row],[Discount]]</f>
        <v>-4.413599999999998</v>
      </c>
      <c r="R1201" s="12" t="str" cm="1">
        <f t="array" ref="R1201">_xlfn.IFS(Product[[#This Row],[New Sales]]&gt;=2000,"A",Product[[#This Row],[New Sales]]&gt;=1000,"B",Product[[#This Row],[New Sales]]&gt;=500,"C",Product[[#This Row],[New Sales]]&gt;=100,"D",Product[[#This Row],[New Sales]]&lt;100,"E")</f>
        <v>C</v>
      </c>
      <c r="S1201" s="12"/>
    </row>
    <row r="1202" spans="1:19">
      <c r="A1202" s="12">
        <v>1200</v>
      </c>
      <c r="B1202" s="12" t="s">
        <v>84</v>
      </c>
      <c r="C1202" s="12" t="s">
        <v>68</v>
      </c>
      <c r="D1202" s="12" t="s">
        <v>147</v>
      </c>
      <c r="E1202" s="12" t="s">
        <v>113</v>
      </c>
      <c r="F1202" s="12" t="s">
        <v>114</v>
      </c>
      <c r="G1202" s="12" t="s">
        <v>81</v>
      </c>
      <c r="H1202" s="12" t="str">
        <f>VLOOKUP(Product[[#This Row],[Category]],Code!$C$2:$D$5,2,0)</f>
        <v>O-102</v>
      </c>
      <c r="I1202" s="12" t="s">
        <v>98</v>
      </c>
      <c r="J1202" s="12" t="s">
        <v>536</v>
      </c>
      <c r="K1202" s="12">
        <v>1088.7919999999997</v>
      </c>
      <c r="L1202" s="12">
        <f>$K$1*Product[[#This Row],[Quantity]]</f>
        <v>600</v>
      </c>
      <c r="M1202" s="12">
        <f>Product[[#This Row],[Sales]]/Product[[#This Row],[Quantity]]</f>
        <v>272.19799999999992</v>
      </c>
      <c r="N1202" s="12">
        <v>4</v>
      </c>
      <c r="O1202" s="12">
        <v>0.8</v>
      </c>
      <c r="P1202" s="13">
        <v>-1850.9464000000007</v>
      </c>
      <c r="Q1202" s="13">
        <f>Product[[#This Row],[Profit]]-Product[[#This Row],[Discount]]</f>
        <v>-1851.7464000000007</v>
      </c>
      <c r="R1202" s="12" t="str" cm="1">
        <f t="array" ref="R1202">_xlfn.IFS(Product[[#This Row],[New Sales]]&gt;=2000,"A",Product[[#This Row],[New Sales]]&gt;=1000,"B",Product[[#This Row],[New Sales]]&gt;=500,"C",Product[[#This Row],[New Sales]]&gt;=100,"D",Product[[#This Row],[New Sales]]&lt;100,"E")</f>
        <v>C</v>
      </c>
      <c r="S1202" s="12"/>
    </row>
    <row r="1203" spans="1:19">
      <c r="A1203" s="12">
        <v>1201</v>
      </c>
      <c r="B1203" s="12" t="s">
        <v>84</v>
      </c>
      <c r="C1203" s="12" t="s">
        <v>77</v>
      </c>
      <c r="D1203" s="12" t="s">
        <v>376</v>
      </c>
      <c r="E1203" s="12" t="s">
        <v>251</v>
      </c>
      <c r="F1203" s="12" t="s">
        <v>80</v>
      </c>
      <c r="G1203" s="12" t="s">
        <v>72</v>
      </c>
      <c r="H1203" s="12" t="str">
        <f>VLOOKUP(Product[[#This Row],[Category]],Code!$C$2:$D$5,2,0)</f>
        <v>F-101</v>
      </c>
      <c r="I1203" s="12" t="s">
        <v>75</v>
      </c>
      <c r="J1203" s="12" t="s">
        <v>917</v>
      </c>
      <c r="K1203" s="12">
        <v>544.00800000000004</v>
      </c>
      <c r="L1203" s="12">
        <f>$K$1*Product[[#This Row],[Quantity]]</f>
        <v>450</v>
      </c>
      <c r="M1203" s="12">
        <f>Product[[#This Row],[Sales]]/Product[[#This Row],[Quantity]]</f>
        <v>181.33600000000001</v>
      </c>
      <c r="N1203" s="12">
        <v>3</v>
      </c>
      <c r="O1203" s="12">
        <v>0.2</v>
      </c>
      <c r="P1203" s="13">
        <v>40.800600000000003</v>
      </c>
      <c r="Q1203" s="13">
        <f>Product[[#This Row],[Profit]]-Product[[#This Row],[Discount]]</f>
        <v>40.6006</v>
      </c>
      <c r="R1203" s="12" t="str" cm="1">
        <f t="array" ref="R1203">_xlfn.IFS(Product[[#This Row],[New Sales]]&gt;=2000,"A",Product[[#This Row],[New Sales]]&gt;=1000,"B",Product[[#This Row],[New Sales]]&gt;=500,"C",Product[[#This Row],[New Sales]]&gt;=100,"D",Product[[#This Row],[New Sales]]&lt;100,"E")</f>
        <v>D</v>
      </c>
      <c r="S1203" s="12"/>
    </row>
    <row r="1204" spans="1:19">
      <c r="A1204" s="12">
        <v>1202</v>
      </c>
      <c r="B1204" s="12" t="s">
        <v>84</v>
      </c>
      <c r="C1204" s="12" t="s">
        <v>77</v>
      </c>
      <c r="D1204" s="12" t="s">
        <v>376</v>
      </c>
      <c r="E1204" s="12" t="s">
        <v>251</v>
      </c>
      <c r="F1204" s="12" t="s">
        <v>80</v>
      </c>
      <c r="G1204" s="12" t="s">
        <v>81</v>
      </c>
      <c r="H1204" s="12" t="str">
        <f>VLOOKUP(Product[[#This Row],[Category]],Code!$C$2:$D$5,2,0)</f>
        <v>O-102</v>
      </c>
      <c r="I1204" s="12" t="s">
        <v>98</v>
      </c>
      <c r="J1204" s="12" t="s">
        <v>459</v>
      </c>
      <c r="K1204" s="12">
        <v>1.8720000000000003</v>
      </c>
      <c r="L1204" s="12">
        <f>$K$1*Product[[#This Row],[Quantity]]</f>
        <v>450</v>
      </c>
      <c r="M1204" s="12">
        <f>Product[[#This Row],[Sales]]/Product[[#This Row],[Quantity]]</f>
        <v>0.62400000000000011</v>
      </c>
      <c r="N1204" s="12">
        <v>3</v>
      </c>
      <c r="O1204" s="12">
        <v>0.7</v>
      </c>
      <c r="P1204" s="13">
        <v>-1.4352</v>
      </c>
      <c r="Q1204" s="13">
        <f>Product[[#This Row],[Profit]]-Product[[#This Row],[Discount]]</f>
        <v>-2.1352000000000002</v>
      </c>
      <c r="R1204" s="12" t="str" cm="1">
        <f t="array" ref="R1204">_xlfn.IFS(Product[[#This Row],[New Sales]]&gt;=2000,"A",Product[[#This Row],[New Sales]]&gt;=1000,"B",Product[[#This Row],[New Sales]]&gt;=500,"C",Product[[#This Row],[New Sales]]&gt;=100,"D",Product[[#This Row],[New Sales]]&lt;100,"E")</f>
        <v>D</v>
      </c>
      <c r="S1204" s="12"/>
    </row>
    <row r="1205" spans="1:19">
      <c r="A1205" s="12">
        <v>1203</v>
      </c>
      <c r="B1205" s="12" t="s">
        <v>84</v>
      </c>
      <c r="C1205" s="12" t="s">
        <v>77</v>
      </c>
      <c r="D1205" s="12" t="s">
        <v>376</v>
      </c>
      <c r="E1205" s="12" t="s">
        <v>251</v>
      </c>
      <c r="F1205" s="12" t="s">
        <v>80</v>
      </c>
      <c r="G1205" s="12" t="s">
        <v>72</v>
      </c>
      <c r="H1205" s="12" t="str">
        <f>VLOOKUP(Product[[#This Row],[Category]],Code!$C$2:$D$5,2,0)</f>
        <v>F-101</v>
      </c>
      <c r="I1205" s="12" t="s">
        <v>75</v>
      </c>
      <c r="J1205" s="12" t="s">
        <v>652</v>
      </c>
      <c r="K1205" s="12">
        <v>854.35200000000009</v>
      </c>
      <c r="L1205" s="12">
        <f>$K$1*Product[[#This Row],[Quantity]]</f>
        <v>450</v>
      </c>
      <c r="M1205" s="12">
        <f>Product[[#This Row],[Sales]]/Product[[#This Row],[Quantity]]</f>
        <v>284.78400000000005</v>
      </c>
      <c r="N1205" s="12">
        <v>3</v>
      </c>
      <c r="O1205" s="12">
        <v>0.2</v>
      </c>
      <c r="P1205" s="13">
        <v>10.679399999999873</v>
      </c>
      <c r="Q1205" s="13">
        <f>Product[[#This Row],[Profit]]-Product[[#This Row],[Discount]]</f>
        <v>10.479399999999874</v>
      </c>
      <c r="R1205" s="12" t="str" cm="1">
        <f t="array" ref="R1205">_xlfn.IFS(Product[[#This Row],[New Sales]]&gt;=2000,"A",Product[[#This Row],[New Sales]]&gt;=1000,"B",Product[[#This Row],[New Sales]]&gt;=500,"C",Product[[#This Row],[New Sales]]&gt;=100,"D",Product[[#This Row],[New Sales]]&lt;100,"E")</f>
        <v>D</v>
      </c>
      <c r="S1205" s="12"/>
    </row>
    <row r="1206" spans="1:19">
      <c r="A1206" s="12">
        <v>1204</v>
      </c>
      <c r="B1206" s="12" t="s">
        <v>84</v>
      </c>
      <c r="C1206" s="12" t="s">
        <v>77</v>
      </c>
      <c r="D1206" s="12" t="s">
        <v>376</v>
      </c>
      <c r="E1206" s="12" t="s">
        <v>251</v>
      </c>
      <c r="F1206" s="12" t="s">
        <v>80</v>
      </c>
      <c r="G1206" s="12" t="s">
        <v>81</v>
      </c>
      <c r="H1206" s="12" t="str">
        <f>VLOOKUP(Product[[#This Row],[Category]],Code!$C$2:$D$5,2,0)</f>
        <v>O-102</v>
      </c>
      <c r="I1206" s="12" t="s">
        <v>89</v>
      </c>
      <c r="J1206" s="12" t="s">
        <v>1207</v>
      </c>
      <c r="K1206" s="12">
        <v>593.5680000000001</v>
      </c>
      <c r="L1206" s="12">
        <f>$K$1*Product[[#This Row],[Quantity]]</f>
        <v>300</v>
      </c>
      <c r="M1206" s="12">
        <f>Product[[#This Row],[Sales]]/Product[[#This Row],[Quantity]]</f>
        <v>296.78400000000005</v>
      </c>
      <c r="N1206" s="12">
        <v>2</v>
      </c>
      <c r="O1206" s="12">
        <v>0.2</v>
      </c>
      <c r="P1206" s="13">
        <v>0</v>
      </c>
      <c r="Q1206" s="13">
        <f>Product[[#This Row],[Profit]]-Product[[#This Row],[Discount]]</f>
        <v>-0.2</v>
      </c>
      <c r="R1206" s="12" t="str" cm="1">
        <f t="array" ref="R1206">_xlfn.IFS(Product[[#This Row],[New Sales]]&gt;=2000,"A",Product[[#This Row],[New Sales]]&gt;=1000,"B",Product[[#This Row],[New Sales]]&gt;=500,"C",Product[[#This Row],[New Sales]]&gt;=100,"D",Product[[#This Row],[New Sales]]&lt;100,"E")</f>
        <v>D</v>
      </c>
      <c r="S1206" s="12"/>
    </row>
    <row r="1207" spans="1:19">
      <c r="A1207" s="12">
        <v>1205</v>
      </c>
      <c r="B1207" s="12" t="s">
        <v>84</v>
      </c>
      <c r="C1207" s="12" t="s">
        <v>77</v>
      </c>
      <c r="D1207" s="12" t="s">
        <v>376</v>
      </c>
      <c r="E1207" s="12" t="s">
        <v>251</v>
      </c>
      <c r="F1207" s="12" t="s">
        <v>80</v>
      </c>
      <c r="G1207" s="12" t="s">
        <v>81</v>
      </c>
      <c r="H1207" s="12" t="str">
        <f>VLOOKUP(Product[[#This Row],[Category]],Code!$C$2:$D$5,2,0)</f>
        <v>O-102</v>
      </c>
      <c r="I1207" s="12" t="s">
        <v>89</v>
      </c>
      <c r="J1207" s="12" t="s">
        <v>674</v>
      </c>
      <c r="K1207" s="12">
        <v>338.04</v>
      </c>
      <c r="L1207" s="12">
        <f>$K$1*Product[[#This Row],[Quantity]]</f>
        <v>450</v>
      </c>
      <c r="M1207" s="12">
        <f>Product[[#This Row],[Sales]]/Product[[#This Row],[Quantity]]</f>
        <v>112.68</v>
      </c>
      <c r="N1207" s="12">
        <v>3</v>
      </c>
      <c r="O1207" s="12">
        <v>0.2</v>
      </c>
      <c r="P1207" s="13">
        <v>-33.804000000000002</v>
      </c>
      <c r="Q1207" s="13">
        <f>Product[[#This Row],[Profit]]-Product[[#This Row],[Discount]]</f>
        <v>-34.004000000000005</v>
      </c>
      <c r="R1207" s="12" t="str" cm="1">
        <f t="array" ref="R1207">_xlfn.IFS(Product[[#This Row],[New Sales]]&gt;=2000,"A",Product[[#This Row],[New Sales]]&gt;=1000,"B",Product[[#This Row],[New Sales]]&gt;=500,"C",Product[[#This Row],[New Sales]]&gt;=100,"D",Product[[#This Row],[New Sales]]&lt;100,"E")</f>
        <v>D</v>
      </c>
      <c r="S1207" s="12"/>
    </row>
    <row r="1208" spans="1:19">
      <c r="A1208" s="12">
        <v>1206</v>
      </c>
      <c r="B1208" s="12" t="s">
        <v>149</v>
      </c>
      <c r="C1208" s="12" t="s">
        <v>68</v>
      </c>
      <c r="D1208" s="12" t="s">
        <v>255</v>
      </c>
      <c r="E1208" s="12" t="s">
        <v>105</v>
      </c>
      <c r="F1208" s="12" t="s">
        <v>71</v>
      </c>
      <c r="G1208" s="12" t="s">
        <v>95</v>
      </c>
      <c r="H1208" s="12" t="str">
        <f>VLOOKUP(Product[[#This Row],[Category]],Code!$C$2:$D$5,2,0)</f>
        <v>T-103</v>
      </c>
      <c r="I1208" s="12" t="s">
        <v>96</v>
      </c>
      <c r="J1208" s="12" t="s">
        <v>1006</v>
      </c>
      <c r="K1208" s="12">
        <v>271.95999999999998</v>
      </c>
      <c r="L1208" s="12">
        <f>$K$1*Product[[#This Row],[Quantity]]</f>
        <v>750</v>
      </c>
      <c r="M1208" s="12">
        <f>Product[[#This Row],[Sales]]/Product[[#This Row],[Quantity]]</f>
        <v>54.391999999999996</v>
      </c>
      <c r="N1208" s="12">
        <v>5</v>
      </c>
      <c r="O1208" s="12">
        <v>0.2</v>
      </c>
      <c r="P1208" s="13">
        <v>16.997500000000016</v>
      </c>
      <c r="Q1208" s="13">
        <f>Product[[#This Row],[Profit]]-Product[[#This Row],[Discount]]</f>
        <v>16.797500000000017</v>
      </c>
      <c r="R1208" s="12" t="str" cm="1">
        <f t="array" ref="R1208">_xlfn.IFS(Product[[#This Row],[New Sales]]&gt;=2000,"A",Product[[#This Row],[New Sales]]&gt;=1000,"B",Product[[#This Row],[New Sales]]&gt;=500,"C",Product[[#This Row],[New Sales]]&gt;=100,"D",Product[[#This Row],[New Sales]]&lt;100,"E")</f>
        <v>C</v>
      </c>
      <c r="S1208" s="12"/>
    </row>
    <row r="1209" spans="1:19">
      <c r="A1209" s="12">
        <v>1207</v>
      </c>
      <c r="B1209" s="12" t="s">
        <v>67</v>
      </c>
      <c r="C1209" s="12" t="s">
        <v>77</v>
      </c>
      <c r="D1209" s="12" t="s">
        <v>180</v>
      </c>
      <c r="E1209" s="12" t="s">
        <v>181</v>
      </c>
      <c r="F1209" s="12" t="s">
        <v>133</v>
      </c>
      <c r="G1209" s="12" t="s">
        <v>81</v>
      </c>
      <c r="H1209" s="12" t="str">
        <f>VLOOKUP(Product[[#This Row],[Category]],Code!$C$2:$D$5,2,0)</f>
        <v>O-102</v>
      </c>
      <c r="I1209" s="12" t="s">
        <v>89</v>
      </c>
      <c r="J1209" s="12" t="s">
        <v>886</v>
      </c>
      <c r="K1209" s="12">
        <v>11.21</v>
      </c>
      <c r="L1209" s="12">
        <f>$K$1*Product[[#This Row],[Quantity]]</f>
        <v>150</v>
      </c>
      <c r="M1209" s="12">
        <f>Product[[#This Row],[Sales]]/Product[[#This Row],[Quantity]]</f>
        <v>11.21</v>
      </c>
      <c r="N1209" s="12">
        <v>1</v>
      </c>
      <c r="O1209" s="12">
        <v>0</v>
      </c>
      <c r="P1209" s="13">
        <v>3.3629999999999995</v>
      </c>
      <c r="Q1209" s="13">
        <f>Product[[#This Row],[Profit]]-Product[[#This Row],[Discount]]</f>
        <v>3.3629999999999995</v>
      </c>
      <c r="R1209" s="12" t="str" cm="1">
        <f t="array" ref="R1209">_xlfn.IFS(Product[[#This Row],[New Sales]]&gt;=2000,"A",Product[[#This Row],[New Sales]]&gt;=1000,"B",Product[[#This Row],[New Sales]]&gt;=500,"C",Product[[#This Row],[New Sales]]&gt;=100,"D",Product[[#This Row],[New Sales]]&lt;100,"E")</f>
        <v>D</v>
      </c>
      <c r="S1209" s="12"/>
    </row>
    <row r="1210" spans="1:19">
      <c r="A1210" s="12">
        <v>1208</v>
      </c>
      <c r="B1210" s="12" t="s">
        <v>67</v>
      </c>
      <c r="C1210" s="12" t="s">
        <v>77</v>
      </c>
      <c r="D1210" s="12" t="s">
        <v>180</v>
      </c>
      <c r="E1210" s="12" t="s">
        <v>181</v>
      </c>
      <c r="F1210" s="12" t="s">
        <v>133</v>
      </c>
      <c r="G1210" s="12" t="s">
        <v>81</v>
      </c>
      <c r="H1210" s="12" t="str">
        <f>VLOOKUP(Product[[#This Row],[Category]],Code!$C$2:$D$5,2,0)</f>
        <v>O-102</v>
      </c>
      <c r="I1210" s="12" t="s">
        <v>98</v>
      </c>
      <c r="J1210" s="12" t="s">
        <v>535</v>
      </c>
      <c r="K1210" s="12">
        <v>9.1440000000000001</v>
      </c>
      <c r="L1210" s="12">
        <f>$K$1*Product[[#This Row],[Quantity]]</f>
        <v>450</v>
      </c>
      <c r="M1210" s="12">
        <f>Product[[#This Row],[Sales]]/Product[[#This Row],[Quantity]]</f>
        <v>3.048</v>
      </c>
      <c r="N1210" s="12">
        <v>3</v>
      </c>
      <c r="O1210" s="12">
        <v>0.2</v>
      </c>
      <c r="P1210" s="13">
        <v>3.2003999999999997</v>
      </c>
      <c r="Q1210" s="13">
        <f>Product[[#This Row],[Profit]]-Product[[#This Row],[Discount]]</f>
        <v>3.0003999999999995</v>
      </c>
      <c r="R1210" s="12" t="str" cm="1">
        <f t="array" ref="R1210">_xlfn.IFS(Product[[#This Row],[New Sales]]&gt;=2000,"A",Product[[#This Row],[New Sales]]&gt;=1000,"B",Product[[#This Row],[New Sales]]&gt;=500,"C",Product[[#This Row],[New Sales]]&gt;=100,"D",Product[[#This Row],[New Sales]]&lt;100,"E")</f>
        <v>D</v>
      </c>
      <c r="S1210" s="12"/>
    </row>
    <row r="1211" spans="1:19">
      <c r="A1211" s="12">
        <v>1209</v>
      </c>
      <c r="B1211" s="12" t="s">
        <v>67</v>
      </c>
      <c r="C1211" s="12" t="s">
        <v>77</v>
      </c>
      <c r="D1211" s="12" t="s">
        <v>180</v>
      </c>
      <c r="E1211" s="12" t="s">
        <v>181</v>
      </c>
      <c r="F1211" s="12" t="s">
        <v>133</v>
      </c>
      <c r="G1211" s="12" t="s">
        <v>81</v>
      </c>
      <c r="H1211" s="12" t="str">
        <f>VLOOKUP(Product[[#This Row],[Category]],Code!$C$2:$D$5,2,0)</f>
        <v>O-102</v>
      </c>
      <c r="I1211" s="12" t="s">
        <v>182</v>
      </c>
      <c r="J1211" s="12" t="s">
        <v>295</v>
      </c>
      <c r="K1211" s="12">
        <v>14.069999999999999</v>
      </c>
      <c r="L1211" s="12">
        <f>$K$1*Product[[#This Row],[Quantity]]</f>
        <v>1050</v>
      </c>
      <c r="M1211" s="12">
        <f>Product[[#This Row],[Sales]]/Product[[#This Row],[Quantity]]</f>
        <v>2.0099999999999998</v>
      </c>
      <c r="N1211" s="12">
        <v>7</v>
      </c>
      <c r="O1211" s="12">
        <v>0</v>
      </c>
      <c r="P1211" s="13">
        <v>6.8942999999999994</v>
      </c>
      <c r="Q1211" s="13">
        <f>Product[[#This Row],[Profit]]-Product[[#This Row],[Discount]]</f>
        <v>6.8942999999999994</v>
      </c>
      <c r="R1211" s="12" t="str" cm="1">
        <f t="array" ref="R1211">_xlfn.IFS(Product[[#This Row],[New Sales]]&gt;=2000,"A",Product[[#This Row],[New Sales]]&gt;=1000,"B",Product[[#This Row],[New Sales]]&gt;=500,"C",Product[[#This Row],[New Sales]]&gt;=100,"D",Product[[#This Row],[New Sales]]&lt;100,"E")</f>
        <v>B</v>
      </c>
      <c r="S1211" s="12"/>
    </row>
    <row r="1212" spans="1:19">
      <c r="A1212" s="12">
        <v>1210</v>
      </c>
      <c r="B1212" s="12" t="s">
        <v>67</v>
      </c>
      <c r="C1212" s="12" t="s">
        <v>77</v>
      </c>
      <c r="D1212" s="12" t="s">
        <v>180</v>
      </c>
      <c r="E1212" s="12" t="s">
        <v>181</v>
      </c>
      <c r="F1212" s="12" t="s">
        <v>133</v>
      </c>
      <c r="G1212" s="12" t="s">
        <v>81</v>
      </c>
      <c r="H1212" s="12" t="str">
        <f>VLOOKUP(Product[[#This Row],[Category]],Code!$C$2:$D$5,2,0)</f>
        <v>O-102</v>
      </c>
      <c r="I1212" s="12" t="s">
        <v>93</v>
      </c>
      <c r="J1212" s="12" t="s">
        <v>1208</v>
      </c>
      <c r="K1212" s="12">
        <v>41.86</v>
      </c>
      <c r="L1212" s="12">
        <f>$K$1*Product[[#This Row],[Quantity]]</f>
        <v>1050</v>
      </c>
      <c r="M1212" s="12">
        <f>Product[[#This Row],[Sales]]/Product[[#This Row],[Quantity]]</f>
        <v>5.9799999999999995</v>
      </c>
      <c r="N1212" s="12">
        <v>7</v>
      </c>
      <c r="O1212" s="12">
        <v>0</v>
      </c>
      <c r="P1212" s="13">
        <v>10.465</v>
      </c>
      <c r="Q1212" s="13">
        <f>Product[[#This Row],[Profit]]-Product[[#This Row],[Discount]]</f>
        <v>10.465</v>
      </c>
      <c r="R1212" s="12" t="str" cm="1">
        <f t="array" ref="R1212">_xlfn.IFS(Product[[#This Row],[New Sales]]&gt;=2000,"A",Product[[#This Row],[New Sales]]&gt;=1000,"B",Product[[#This Row],[New Sales]]&gt;=500,"C",Product[[#This Row],[New Sales]]&gt;=100,"D",Product[[#This Row],[New Sales]]&lt;100,"E")</f>
        <v>B</v>
      </c>
      <c r="S1212" s="12"/>
    </row>
    <row r="1213" spans="1:19">
      <c r="A1213" s="12">
        <v>1211</v>
      </c>
      <c r="B1213" s="12" t="s">
        <v>67</v>
      </c>
      <c r="C1213" s="12" t="s">
        <v>77</v>
      </c>
      <c r="D1213" s="12" t="s">
        <v>180</v>
      </c>
      <c r="E1213" s="12" t="s">
        <v>181</v>
      </c>
      <c r="F1213" s="12" t="s">
        <v>133</v>
      </c>
      <c r="G1213" s="12" t="s">
        <v>81</v>
      </c>
      <c r="H1213" s="12" t="str">
        <f>VLOOKUP(Product[[#This Row],[Category]],Code!$C$2:$D$5,2,0)</f>
        <v>O-102</v>
      </c>
      <c r="I1213" s="12" t="s">
        <v>98</v>
      </c>
      <c r="J1213" s="12" t="s">
        <v>1209</v>
      </c>
      <c r="K1213" s="12">
        <v>8.5440000000000005</v>
      </c>
      <c r="L1213" s="12">
        <f>$K$1*Product[[#This Row],[Quantity]]</f>
        <v>300</v>
      </c>
      <c r="M1213" s="12">
        <f>Product[[#This Row],[Sales]]/Product[[#This Row],[Quantity]]</f>
        <v>4.2720000000000002</v>
      </c>
      <c r="N1213" s="12">
        <v>2</v>
      </c>
      <c r="O1213" s="12">
        <v>0.2</v>
      </c>
      <c r="P1213" s="13">
        <v>2.8835999999999995</v>
      </c>
      <c r="Q1213" s="13">
        <f>Product[[#This Row],[Profit]]-Product[[#This Row],[Discount]]</f>
        <v>2.6835999999999993</v>
      </c>
      <c r="R1213" s="12" t="str" cm="1">
        <f t="array" ref="R1213">_xlfn.IFS(Product[[#This Row],[New Sales]]&gt;=2000,"A",Product[[#This Row],[New Sales]]&gt;=1000,"B",Product[[#This Row],[New Sales]]&gt;=500,"C",Product[[#This Row],[New Sales]]&gt;=100,"D",Product[[#This Row],[New Sales]]&lt;100,"E")</f>
        <v>D</v>
      </c>
      <c r="S1213" s="12"/>
    </row>
    <row r="1214" spans="1:19">
      <c r="A1214" s="12">
        <v>1212</v>
      </c>
      <c r="B1214" s="12" t="s">
        <v>67</v>
      </c>
      <c r="C1214" s="12" t="s">
        <v>77</v>
      </c>
      <c r="D1214" s="12" t="s">
        <v>180</v>
      </c>
      <c r="E1214" s="12" t="s">
        <v>181</v>
      </c>
      <c r="F1214" s="12" t="s">
        <v>133</v>
      </c>
      <c r="G1214" s="12" t="s">
        <v>72</v>
      </c>
      <c r="H1214" s="12" t="str">
        <f>VLOOKUP(Product[[#This Row],[Category]],Code!$C$2:$D$5,2,0)</f>
        <v>F-101</v>
      </c>
      <c r="I1214" s="12" t="s">
        <v>73</v>
      </c>
      <c r="J1214" s="12" t="s">
        <v>392</v>
      </c>
      <c r="K1214" s="12">
        <v>579.13599999999997</v>
      </c>
      <c r="L1214" s="12">
        <f>$K$1*Product[[#This Row],[Quantity]]</f>
        <v>600</v>
      </c>
      <c r="M1214" s="12">
        <f>Product[[#This Row],[Sales]]/Product[[#This Row],[Quantity]]</f>
        <v>144.78399999999999</v>
      </c>
      <c r="N1214" s="12">
        <v>4</v>
      </c>
      <c r="O1214" s="12">
        <v>0.2</v>
      </c>
      <c r="P1214" s="13">
        <v>21.717599999999948</v>
      </c>
      <c r="Q1214" s="13">
        <f>Product[[#This Row],[Profit]]-Product[[#This Row],[Discount]]</f>
        <v>21.517599999999948</v>
      </c>
      <c r="R1214" s="12" t="str" cm="1">
        <f t="array" ref="R1214">_xlfn.IFS(Product[[#This Row],[New Sales]]&gt;=2000,"A",Product[[#This Row],[New Sales]]&gt;=1000,"B",Product[[#This Row],[New Sales]]&gt;=500,"C",Product[[#This Row],[New Sales]]&gt;=100,"D",Product[[#This Row],[New Sales]]&lt;100,"E")</f>
        <v>C</v>
      </c>
      <c r="S1214" s="12"/>
    </row>
    <row r="1215" spans="1:19">
      <c r="A1215" s="12">
        <v>1213</v>
      </c>
      <c r="B1215" s="12" t="s">
        <v>84</v>
      </c>
      <c r="C1215" s="12" t="s">
        <v>77</v>
      </c>
      <c r="D1215" s="12" t="s">
        <v>131</v>
      </c>
      <c r="E1215" s="12" t="s">
        <v>132</v>
      </c>
      <c r="F1215" s="12" t="s">
        <v>133</v>
      </c>
      <c r="G1215" s="12" t="s">
        <v>72</v>
      </c>
      <c r="H1215" s="12" t="str">
        <f>VLOOKUP(Product[[#This Row],[Category]],Code!$C$2:$D$5,2,0)</f>
        <v>F-101</v>
      </c>
      <c r="I1215" s="12" t="s">
        <v>75</v>
      </c>
      <c r="J1215" s="12" t="s">
        <v>406</v>
      </c>
      <c r="K1215" s="12">
        <v>141.37199999999999</v>
      </c>
      <c r="L1215" s="12">
        <f>$K$1*Product[[#This Row],[Quantity]]</f>
        <v>300</v>
      </c>
      <c r="M1215" s="12">
        <f>Product[[#This Row],[Sales]]/Product[[#This Row],[Quantity]]</f>
        <v>70.685999999999993</v>
      </c>
      <c r="N1215" s="12">
        <v>2</v>
      </c>
      <c r="O1215" s="12">
        <v>0.3</v>
      </c>
      <c r="P1215" s="13">
        <v>-48.470400000000019</v>
      </c>
      <c r="Q1215" s="13">
        <f>Product[[#This Row],[Profit]]-Product[[#This Row],[Discount]]</f>
        <v>-48.770400000000016</v>
      </c>
      <c r="R1215" s="12" t="str" cm="1">
        <f t="array" ref="R1215">_xlfn.IFS(Product[[#This Row],[New Sales]]&gt;=2000,"A",Product[[#This Row],[New Sales]]&gt;=1000,"B",Product[[#This Row],[New Sales]]&gt;=500,"C",Product[[#This Row],[New Sales]]&gt;=100,"D",Product[[#This Row],[New Sales]]&lt;100,"E")</f>
        <v>D</v>
      </c>
      <c r="S1215" s="12"/>
    </row>
    <row r="1216" spans="1:19">
      <c r="A1216" s="12">
        <v>1214</v>
      </c>
      <c r="B1216" s="12" t="s">
        <v>84</v>
      </c>
      <c r="C1216" s="12" t="s">
        <v>77</v>
      </c>
      <c r="D1216" s="12" t="s">
        <v>131</v>
      </c>
      <c r="E1216" s="12" t="s">
        <v>132</v>
      </c>
      <c r="F1216" s="12" t="s">
        <v>133</v>
      </c>
      <c r="G1216" s="12" t="s">
        <v>81</v>
      </c>
      <c r="H1216" s="12" t="str">
        <f>VLOOKUP(Product[[#This Row],[Category]],Code!$C$2:$D$5,2,0)</f>
        <v>O-102</v>
      </c>
      <c r="I1216" s="12" t="s">
        <v>98</v>
      </c>
      <c r="J1216" s="12" t="s">
        <v>1210</v>
      </c>
      <c r="K1216" s="12">
        <v>3.036</v>
      </c>
      <c r="L1216" s="12">
        <f>$K$1*Product[[#This Row],[Quantity]]</f>
        <v>300</v>
      </c>
      <c r="M1216" s="12">
        <f>Product[[#This Row],[Sales]]/Product[[#This Row],[Quantity]]</f>
        <v>1.518</v>
      </c>
      <c r="N1216" s="12">
        <v>2</v>
      </c>
      <c r="O1216" s="12">
        <v>0.7</v>
      </c>
      <c r="P1216" s="13">
        <v>-2.3275999999999994</v>
      </c>
      <c r="Q1216" s="13">
        <f>Product[[#This Row],[Profit]]-Product[[#This Row],[Discount]]</f>
        <v>-3.0275999999999996</v>
      </c>
      <c r="R1216" s="12" t="str" cm="1">
        <f t="array" ref="R1216">_xlfn.IFS(Product[[#This Row],[New Sales]]&gt;=2000,"A",Product[[#This Row],[New Sales]]&gt;=1000,"B",Product[[#This Row],[New Sales]]&gt;=500,"C",Product[[#This Row],[New Sales]]&gt;=100,"D",Product[[#This Row],[New Sales]]&lt;100,"E")</f>
        <v>D</v>
      </c>
      <c r="S1216" s="12"/>
    </row>
    <row r="1217" spans="1:19">
      <c r="A1217" s="12">
        <v>1215</v>
      </c>
      <c r="B1217" s="12" t="s">
        <v>84</v>
      </c>
      <c r="C1217" s="12" t="s">
        <v>77</v>
      </c>
      <c r="D1217" s="12" t="s">
        <v>131</v>
      </c>
      <c r="E1217" s="12" t="s">
        <v>132</v>
      </c>
      <c r="F1217" s="12" t="s">
        <v>133</v>
      </c>
      <c r="G1217" s="12" t="s">
        <v>81</v>
      </c>
      <c r="H1217" s="12" t="str">
        <f>VLOOKUP(Product[[#This Row],[Category]],Code!$C$2:$D$5,2,0)</f>
        <v>O-102</v>
      </c>
      <c r="I1217" s="12" t="s">
        <v>98</v>
      </c>
      <c r="J1217" s="12" t="s">
        <v>753</v>
      </c>
      <c r="K1217" s="12">
        <v>4.503000000000001</v>
      </c>
      <c r="L1217" s="12">
        <f>$K$1*Product[[#This Row],[Quantity]]</f>
        <v>150</v>
      </c>
      <c r="M1217" s="12">
        <f>Product[[#This Row],[Sales]]/Product[[#This Row],[Quantity]]</f>
        <v>4.503000000000001</v>
      </c>
      <c r="N1217" s="12">
        <v>1</v>
      </c>
      <c r="O1217" s="12">
        <v>0.7</v>
      </c>
      <c r="P1217" s="13">
        <v>-3.6024000000000012</v>
      </c>
      <c r="Q1217" s="13">
        <f>Product[[#This Row],[Profit]]-Product[[#This Row],[Discount]]</f>
        <v>-4.3024000000000013</v>
      </c>
      <c r="R1217" s="12" t="str" cm="1">
        <f t="array" ref="R1217">_xlfn.IFS(Product[[#This Row],[New Sales]]&gt;=2000,"A",Product[[#This Row],[New Sales]]&gt;=1000,"B",Product[[#This Row],[New Sales]]&gt;=500,"C",Product[[#This Row],[New Sales]]&gt;=100,"D",Product[[#This Row],[New Sales]]&lt;100,"E")</f>
        <v>D</v>
      </c>
      <c r="S1217" s="12"/>
    </row>
    <row r="1218" spans="1:19">
      <c r="A1218" s="12">
        <v>1216</v>
      </c>
      <c r="B1218" s="12" t="s">
        <v>84</v>
      </c>
      <c r="C1218" s="12" t="s">
        <v>77</v>
      </c>
      <c r="D1218" s="12" t="s">
        <v>131</v>
      </c>
      <c r="E1218" s="12" t="s">
        <v>132</v>
      </c>
      <c r="F1218" s="12" t="s">
        <v>133</v>
      </c>
      <c r="G1218" s="12" t="s">
        <v>81</v>
      </c>
      <c r="H1218" s="12" t="str">
        <f>VLOOKUP(Product[[#This Row],[Category]],Code!$C$2:$D$5,2,0)</f>
        <v>O-102</v>
      </c>
      <c r="I1218" s="12" t="s">
        <v>93</v>
      </c>
      <c r="J1218" s="12" t="s">
        <v>442</v>
      </c>
      <c r="K1218" s="12">
        <v>4.6719999999999997</v>
      </c>
      <c r="L1218" s="12">
        <f>$K$1*Product[[#This Row],[Quantity]]</f>
        <v>150</v>
      </c>
      <c r="M1218" s="12">
        <f>Product[[#This Row],[Sales]]/Product[[#This Row],[Quantity]]</f>
        <v>4.6719999999999997</v>
      </c>
      <c r="N1218" s="12">
        <v>1</v>
      </c>
      <c r="O1218" s="12">
        <v>0.2</v>
      </c>
      <c r="P1218" s="13">
        <v>1.5767999999999998</v>
      </c>
      <c r="Q1218" s="13">
        <f>Product[[#This Row],[Profit]]-Product[[#This Row],[Discount]]</f>
        <v>1.3767999999999998</v>
      </c>
      <c r="R1218" s="12" t="str" cm="1">
        <f t="array" ref="R1218">_xlfn.IFS(Product[[#This Row],[New Sales]]&gt;=2000,"A",Product[[#This Row],[New Sales]]&gt;=1000,"B",Product[[#This Row],[New Sales]]&gt;=500,"C",Product[[#This Row],[New Sales]]&gt;=100,"D",Product[[#This Row],[New Sales]]&lt;100,"E")</f>
        <v>D</v>
      </c>
      <c r="S1218" s="12"/>
    </row>
    <row r="1219" spans="1:19">
      <c r="A1219" s="12">
        <v>1217</v>
      </c>
      <c r="B1219" s="12" t="s">
        <v>84</v>
      </c>
      <c r="C1219" s="12" t="s">
        <v>77</v>
      </c>
      <c r="D1219" s="12" t="s">
        <v>131</v>
      </c>
      <c r="E1219" s="12" t="s">
        <v>132</v>
      </c>
      <c r="F1219" s="12" t="s">
        <v>133</v>
      </c>
      <c r="G1219" s="12" t="s">
        <v>95</v>
      </c>
      <c r="H1219" s="12" t="str">
        <f>VLOOKUP(Product[[#This Row],[Category]],Code!$C$2:$D$5,2,0)</f>
        <v>T-103</v>
      </c>
      <c r="I1219" s="12" t="s">
        <v>137</v>
      </c>
      <c r="J1219" s="12" t="s">
        <v>440</v>
      </c>
      <c r="K1219" s="12">
        <v>95.88000000000001</v>
      </c>
      <c r="L1219" s="12">
        <f>$K$1*Product[[#This Row],[Quantity]]</f>
        <v>450</v>
      </c>
      <c r="M1219" s="12">
        <f>Product[[#This Row],[Sales]]/Product[[#This Row],[Quantity]]</f>
        <v>31.960000000000004</v>
      </c>
      <c r="N1219" s="12">
        <v>3</v>
      </c>
      <c r="O1219" s="12">
        <v>0.2</v>
      </c>
      <c r="P1219" s="13">
        <v>28.764000000000006</v>
      </c>
      <c r="Q1219" s="13">
        <f>Product[[#This Row],[Profit]]-Product[[#This Row],[Discount]]</f>
        <v>28.564000000000007</v>
      </c>
      <c r="R1219" s="12" t="str" cm="1">
        <f t="array" ref="R1219">_xlfn.IFS(Product[[#This Row],[New Sales]]&gt;=2000,"A",Product[[#This Row],[New Sales]]&gt;=1000,"B",Product[[#This Row],[New Sales]]&gt;=500,"C",Product[[#This Row],[New Sales]]&gt;=100,"D",Product[[#This Row],[New Sales]]&lt;100,"E")</f>
        <v>D</v>
      </c>
      <c r="S1219" s="12"/>
    </row>
    <row r="1220" spans="1:19">
      <c r="A1220" s="12">
        <v>1218</v>
      </c>
      <c r="B1220" s="12" t="s">
        <v>84</v>
      </c>
      <c r="C1220" s="12" t="s">
        <v>77</v>
      </c>
      <c r="D1220" s="12" t="s">
        <v>131</v>
      </c>
      <c r="E1220" s="12" t="s">
        <v>132</v>
      </c>
      <c r="F1220" s="12" t="s">
        <v>133</v>
      </c>
      <c r="G1220" s="12" t="s">
        <v>72</v>
      </c>
      <c r="H1220" s="12" t="str">
        <f>VLOOKUP(Product[[#This Row],[Category]],Code!$C$2:$D$5,2,0)</f>
        <v>F-101</v>
      </c>
      <c r="I1220" s="12" t="s">
        <v>91</v>
      </c>
      <c r="J1220" s="12" t="s">
        <v>1211</v>
      </c>
      <c r="K1220" s="12">
        <v>17.024000000000001</v>
      </c>
      <c r="L1220" s="12">
        <f>$K$1*Product[[#This Row],[Quantity]]</f>
        <v>300</v>
      </c>
      <c r="M1220" s="12">
        <f>Product[[#This Row],[Sales]]/Product[[#This Row],[Quantity]]</f>
        <v>8.5120000000000005</v>
      </c>
      <c r="N1220" s="12">
        <v>2</v>
      </c>
      <c r="O1220" s="12">
        <v>0.2</v>
      </c>
      <c r="P1220" s="13">
        <v>1.7024000000000008</v>
      </c>
      <c r="Q1220" s="13">
        <f>Product[[#This Row],[Profit]]-Product[[#This Row],[Discount]]</f>
        <v>1.5024000000000008</v>
      </c>
      <c r="R1220" s="12" t="str" cm="1">
        <f t="array" ref="R1220">_xlfn.IFS(Product[[#This Row],[New Sales]]&gt;=2000,"A",Product[[#This Row],[New Sales]]&gt;=1000,"B",Product[[#This Row],[New Sales]]&gt;=500,"C",Product[[#This Row],[New Sales]]&gt;=100,"D",Product[[#This Row],[New Sales]]&lt;100,"E")</f>
        <v>D</v>
      </c>
      <c r="S1220" s="12"/>
    </row>
    <row r="1221" spans="1:19">
      <c r="A1221" s="12">
        <v>1219</v>
      </c>
      <c r="B1221" s="12" t="s">
        <v>84</v>
      </c>
      <c r="C1221" s="12" t="s">
        <v>77</v>
      </c>
      <c r="D1221" s="12" t="s">
        <v>131</v>
      </c>
      <c r="E1221" s="12" t="s">
        <v>132</v>
      </c>
      <c r="F1221" s="12" t="s">
        <v>133</v>
      </c>
      <c r="G1221" s="12" t="s">
        <v>95</v>
      </c>
      <c r="H1221" s="12" t="str">
        <f>VLOOKUP(Product[[#This Row],[Category]],Code!$C$2:$D$5,2,0)</f>
        <v>T-103</v>
      </c>
      <c r="I1221" s="12" t="s">
        <v>137</v>
      </c>
      <c r="J1221" s="12" t="s">
        <v>907</v>
      </c>
      <c r="K1221" s="12">
        <v>258.69600000000003</v>
      </c>
      <c r="L1221" s="12">
        <f>$K$1*Product[[#This Row],[Quantity]]</f>
        <v>450</v>
      </c>
      <c r="M1221" s="12">
        <f>Product[[#This Row],[Sales]]/Product[[#This Row],[Quantity]]</f>
        <v>86.232000000000014</v>
      </c>
      <c r="N1221" s="12">
        <v>3</v>
      </c>
      <c r="O1221" s="12">
        <v>0.2</v>
      </c>
      <c r="P1221" s="13">
        <v>64.674000000000007</v>
      </c>
      <c r="Q1221" s="13">
        <f>Product[[#This Row],[Profit]]-Product[[#This Row],[Discount]]</f>
        <v>64.474000000000004</v>
      </c>
      <c r="R1221" s="12" t="str" cm="1">
        <f t="array" ref="R1221">_xlfn.IFS(Product[[#This Row],[New Sales]]&gt;=2000,"A",Product[[#This Row],[New Sales]]&gt;=1000,"B",Product[[#This Row],[New Sales]]&gt;=500,"C",Product[[#This Row],[New Sales]]&gt;=100,"D",Product[[#This Row],[New Sales]]&lt;100,"E")</f>
        <v>D</v>
      </c>
      <c r="S1221" s="12"/>
    </row>
    <row r="1222" spans="1:19">
      <c r="A1222" s="12">
        <v>1220</v>
      </c>
      <c r="B1222" s="12" t="s">
        <v>84</v>
      </c>
      <c r="C1222" s="12" t="s">
        <v>77</v>
      </c>
      <c r="D1222" s="12" t="s">
        <v>131</v>
      </c>
      <c r="E1222" s="12" t="s">
        <v>132</v>
      </c>
      <c r="F1222" s="12" t="s">
        <v>133</v>
      </c>
      <c r="G1222" s="12" t="s">
        <v>95</v>
      </c>
      <c r="H1222" s="12" t="str">
        <f>VLOOKUP(Product[[#This Row],[Category]],Code!$C$2:$D$5,2,0)</f>
        <v>T-103</v>
      </c>
      <c r="I1222" s="12" t="s">
        <v>96</v>
      </c>
      <c r="J1222" s="12" t="s">
        <v>1212</v>
      </c>
      <c r="K1222" s="12">
        <v>1931.9579999999999</v>
      </c>
      <c r="L1222" s="12">
        <f>$K$1*Product[[#This Row],[Quantity]]</f>
        <v>1050</v>
      </c>
      <c r="M1222" s="12">
        <f>Product[[#This Row],[Sales]]/Product[[#This Row],[Quantity]]</f>
        <v>275.99399999999997</v>
      </c>
      <c r="N1222" s="12">
        <v>7</v>
      </c>
      <c r="O1222" s="12">
        <v>0.4</v>
      </c>
      <c r="P1222" s="13">
        <v>-386.3915999999997</v>
      </c>
      <c r="Q1222" s="13">
        <f>Product[[#This Row],[Profit]]-Product[[#This Row],[Discount]]</f>
        <v>-386.79159999999968</v>
      </c>
      <c r="R1222" s="12" t="str" cm="1">
        <f t="array" ref="R1222">_xlfn.IFS(Product[[#This Row],[New Sales]]&gt;=2000,"A",Product[[#This Row],[New Sales]]&gt;=1000,"B",Product[[#This Row],[New Sales]]&gt;=500,"C",Product[[#This Row],[New Sales]]&gt;=100,"D",Product[[#This Row],[New Sales]]&lt;100,"E")</f>
        <v>B</v>
      </c>
      <c r="S1222" s="12"/>
    </row>
    <row r="1223" spans="1:19">
      <c r="A1223" s="12">
        <v>1221</v>
      </c>
      <c r="B1223" s="12" t="s">
        <v>84</v>
      </c>
      <c r="C1223" s="12" t="s">
        <v>111</v>
      </c>
      <c r="D1223" s="12" t="s">
        <v>78</v>
      </c>
      <c r="E1223" s="12" t="s">
        <v>79</v>
      </c>
      <c r="F1223" s="12" t="s">
        <v>80</v>
      </c>
      <c r="G1223" s="12" t="s">
        <v>81</v>
      </c>
      <c r="H1223" s="12" t="str">
        <f>VLOOKUP(Product[[#This Row],[Category]],Code!$C$2:$D$5,2,0)</f>
        <v>O-102</v>
      </c>
      <c r="I1223" s="12" t="s">
        <v>89</v>
      </c>
      <c r="J1223" s="12" t="s">
        <v>122</v>
      </c>
      <c r="K1223" s="12">
        <v>249.75</v>
      </c>
      <c r="L1223" s="12">
        <f>$K$1*Product[[#This Row],[Quantity]]</f>
        <v>1350</v>
      </c>
      <c r="M1223" s="12">
        <f>Product[[#This Row],[Sales]]/Product[[#This Row],[Quantity]]</f>
        <v>27.75</v>
      </c>
      <c r="N1223" s="12">
        <v>9</v>
      </c>
      <c r="O1223" s="12">
        <v>0</v>
      </c>
      <c r="P1223" s="13">
        <v>44.954999999999977</v>
      </c>
      <c r="Q1223" s="13">
        <f>Product[[#This Row],[Profit]]-Product[[#This Row],[Discount]]</f>
        <v>44.954999999999977</v>
      </c>
      <c r="R1223" s="12" t="str" cm="1">
        <f t="array" ref="R1223">_xlfn.IFS(Product[[#This Row],[New Sales]]&gt;=2000,"A",Product[[#This Row],[New Sales]]&gt;=1000,"B",Product[[#This Row],[New Sales]]&gt;=500,"C",Product[[#This Row],[New Sales]]&gt;=100,"D",Product[[#This Row],[New Sales]]&lt;100,"E")</f>
        <v>B</v>
      </c>
      <c r="S1223" s="12"/>
    </row>
    <row r="1224" spans="1:19">
      <c r="A1224" s="12">
        <v>1222</v>
      </c>
      <c r="B1224" s="12" t="s">
        <v>84</v>
      </c>
      <c r="C1224" s="12" t="s">
        <v>111</v>
      </c>
      <c r="D1224" s="12" t="s">
        <v>78</v>
      </c>
      <c r="E1224" s="12" t="s">
        <v>79</v>
      </c>
      <c r="F1224" s="12" t="s">
        <v>80</v>
      </c>
      <c r="G1224" s="12" t="s">
        <v>95</v>
      </c>
      <c r="H1224" s="12" t="str">
        <f>VLOOKUP(Product[[#This Row],[Category]],Code!$C$2:$D$5,2,0)</f>
        <v>T-103</v>
      </c>
      <c r="I1224" s="12" t="s">
        <v>96</v>
      </c>
      <c r="J1224" s="12" t="s">
        <v>1213</v>
      </c>
      <c r="K1224" s="12">
        <v>255.93600000000004</v>
      </c>
      <c r="L1224" s="12">
        <f>$K$1*Product[[#This Row],[Quantity]]</f>
        <v>1200</v>
      </c>
      <c r="M1224" s="12">
        <f>Product[[#This Row],[Sales]]/Product[[#This Row],[Quantity]]</f>
        <v>31.992000000000004</v>
      </c>
      <c r="N1224" s="12">
        <v>8</v>
      </c>
      <c r="O1224" s="12">
        <v>0.2</v>
      </c>
      <c r="P1224" s="13">
        <v>28.792799999999971</v>
      </c>
      <c r="Q1224" s="13">
        <f>Product[[#This Row],[Profit]]-Product[[#This Row],[Discount]]</f>
        <v>28.592799999999972</v>
      </c>
      <c r="R1224" s="12" t="str" cm="1">
        <f t="array" ref="R1224">_xlfn.IFS(Product[[#This Row],[New Sales]]&gt;=2000,"A",Product[[#This Row],[New Sales]]&gt;=1000,"B",Product[[#This Row],[New Sales]]&gt;=500,"C",Product[[#This Row],[New Sales]]&gt;=100,"D",Product[[#This Row],[New Sales]]&lt;100,"E")</f>
        <v>B</v>
      </c>
      <c r="S1224" s="12"/>
    </row>
    <row r="1225" spans="1:19">
      <c r="A1225" s="12">
        <v>1223</v>
      </c>
      <c r="B1225" s="12" t="s">
        <v>149</v>
      </c>
      <c r="C1225" s="12" t="s">
        <v>68</v>
      </c>
      <c r="D1225" s="12" t="s">
        <v>180</v>
      </c>
      <c r="E1225" s="12" t="s">
        <v>181</v>
      </c>
      <c r="F1225" s="12" t="s">
        <v>133</v>
      </c>
      <c r="G1225" s="12" t="s">
        <v>72</v>
      </c>
      <c r="H1225" s="12" t="str">
        <f>VLOOKUP(Product[[#This Row],[Category]],Code!$C$2:$D$5,2,0)</f>
        <v>F-101</v>
      </c>
      <c r="I1225" s="12" t="s">
        <v>91</v>
      </c>
      <c r="J1225" s="12" t="s">
        <v>1078</v>
      </c>
      <c r="K1225" s="12">
        <v>113.78999999999999</v>
      </c>
      <c r="L1225" s="12">
        <f>$K$1*Product[[#This Row],[Quantity]]</f>
        <v>450</v>
      </c>
      <c r="M1225" s="12">
        <f>Product[[#This Row],[Sales]]/Product[[#This Row],[Quantity]]</f>
        <v>37.93</v>
      </c>
      <c r="N1225" s="12">
        <v>3</v>
      </c>
      <c r="O1225" s="12">
        <v>0</v>
      </c>
      <c r="P1225" s="13">
        <v>20.482199999999992</v>
      </c>
      <c r="Q1225" s="13">
        <f>Product[[#This Row],[Profit]]-Product[[#This Row],[Discount]]</f>
        <v>20.482199999999992</v>
      </c>
      <c r="R1225" s="12" t="str" cm="1">
        <f t="array" ref="R1225">_xlfn.IFS(Product[[#This Row],[New Sales]]&gt;=2000,"A",Product[[#This Row],[New Sales]]&gt;=1000,"B",Product[[#This Row],[New Sales]]&gt;=500,"C",Product[[#This Row],[New Sales]]&gt;=100,"D",Product[[#This Row],[New Sales]]&lt;100,"E")</f>
        <v>D</v>
      </c>
      <c r="S1225" s="12"/>
    </row>
    <row r="1226" spans="1:19">
      <c r="A1226" s="12">
        <v>1224</v>
      </c>
      <c r="B1226" s="12" t="s">
        <v>149</v>
      </c>
      <c r="C1226" s="12" t="s">
        <v>68</v>
      </c>
      <c r="D1226" s="12" t="s">
        <v>180</v>
      </c>
      <c r="E1226" s="12" t="s">
        <v>181</v>
      </c>
      <c r="F1226" s="12" t="s">
        <v>133</v>
      </c>
      <c r="G1226" s="12" t="s">
        <v>95</v>
      </c>
      <c r="H1226" s="12" t="str">
        <f>VLOOKUP(Product[[#This Row],[Category]],Code!$C$2:$D$5,2,0)</f>
        <v>T-103</v>
      </c>
      <c r="I1226" s="12" t="s">
        <v>137</v>
      </c>
      <c r="J1226" s="12" t="s">
        <v>737</v>
      </c>
      <c r="K1226" s="12">
        <v>78.150000000000006</v>
      </c>
      <c r="L1226" s="12">
        <f>$K$1*Product[[#This Row],[Quantity]]</f>
        <v>150</v>
      </c>
      <c r="M1226" s="12">
        <f>Product[[#This Row],[Sales]]/Product[[#This Row],[Quantity]]</f>
        <v>78.150000000000006</v>
      </c>
      <c r="N1226" s="12">
        <v>1</v>
      </c>
      <c r="O1226" s="12">
        <v>0</v>
      </c>
      <c r="P1226" s="13">
        <v>34.38600000000001</v>
      </c>
      <c r="Q1226" s="13">
        <f>Product[[#This Row],[Profit]]-Product[[#This Row],[Discount]]</f>
        <v>34.38600000000001</v>
      </c>
      <c r="R1226" s="12" t="str" cm="1">
        <f t="array" ref="R1226">_xlfn.IFS(Product[[#This Row],[New Sales]]&gt;=2000,"A",Product[[#This Row],[New Sales]]&gt;=1000,"B",Product[[#This Row],[New Sales]]&gt;=500,"C",Product[[#This Row],[New Sales]]&gt;=100,"D",Product[[#This Row],[New Sales]]&lt;100,"E")</f>
        <v>D</v>
      </c>
      <c r="S1226" s="12"/>
    </row>
    <row r="1227" spans="1:19">
      <c r="A1227" s="12">
        <v>1225</v>
      </c>
      <c r="B1227" s="12" t="s">
        <v>149</v>
      </c>
      <c r="C1227" s="12" t="s">
        <v>68</v>
      </c>
      <c r="D1227" s="12" t="s">
        <v>180</v>
      </c>
      <c r="E1227" s="12" t="s">
        <v>181</v>
      </c>
      <c r="F1227" s="12" t="s">
        <v>133</v>
      </c>
      <c r="G1227" s="12" t="s">
        <v>81</v>
      </c>
      <c r="H1227" s="12" t="str">
        <f>VLOOKUP(Product[[#This Row],[Category]],Code!$C$2:$D$5,2,0)</f>
        <v>O-102</v>
      </c>
      <c r="I1227" s="12" t="s">
        <v>98</v>
      </c>
      <c r="J1227" s="12" t="s">
        <v>1198</v>
      </c>
      <c r="K1227" s="12">
        <v>1.7280000000000002</v>
      </c>
      <c r="L1227" s="12">
        <f>$K$1*Product[[#This Row],[Quantity]]</f>
        <v>150</v>
      </c>
      <c r="M1227" s="12">
        <f>Product[[#This Row],[Sales]]/Product[[#This Row],[Quantity]]</f>
        <v>1.7280000000000002</v>
      </c>
      <c r="N1227" s="12">
        <v>1</v>
      </c>
      <c r="O1227" s="12">
        <v>0.2</v>
      </c>
      <c r="P1227" s="13">
        <v>0.60479999999999989</v>
      </c>
      <c r="Q1227" s="13">
        <f>Product[[#This Row],[Profit]]-Product[[#This Row],[Discount]]</f>
        <v>0.40479999999999988</v>
      </c>
      <c r="R1227" s="12" t="str" cm="1">
        <f t="array" ref="R1227">_xlfn.IFS(Product[[#This Row],[New Sales]]&gt;=2000,"A",Product[[#This Row],[New Sales]]&gt;=1000,"B",Product[[#This Row],[New Sales]]&gt;=500,"C",Product[[#This Row],[New Sales]]&gt;=100,"D",Product[[#This Row],[New Sales]]&lt;100,"E")</f>
        <v>D</v>
      </c>
      <c r="S1227" s="12"/>
    </row>
    <row r="1228" spans="1:19">
      <c r="A1228" s="12">
        <v>1226</v>
      </c>
      <c r="B1228" s="12" t="s">
        <v>149</v>
      </c>
      <c r="C1228" s="12" t="s">
        <v>68</v>
      </c>
      <c r="D1228" s="12" t="s">
        <v>180</v>
      </c>
      <c r="E1228" s="12" t="s">
        <v>181</v>
      </c>
      <c r="F1228" s="12" t="s">
        <v>133</v>
      </c>
      <c r="G1228" s="12" t="s">
        <v>81</v>
      </c>
      <c r="H1228" s="12" t="str">
        <f>VLOOKUP(Product[[#This Row],[Category]],Code!$C$2:$D$5,2,0)</f>
        <v>O-102</v>
      </c>
      <c r="I1228" s="12" t="s">
        <v>106</v>
      </c>
      <c r="J1228" s="12" t="s">
        <v>148</v>
      </c>
      <c r="K1228" s="12">
        <v>40.56</v>
      </c>
      <c r="L1228" s="12">
        <f>$K$1*Product[[#This Row],[Quantity]]</f>
        <v>600</v>
      </c>
      <c r="M1228" s="12">
        <f>Product[[#This Row],[Sales]]/Product[[#This Row],[Quantity]]</f>
        <v>10.14</v>
      </c>
      <c r="N1228" s="12">
        <v>4</v>
      </c>
      <c r="O1228" s="12">
        <v>0</v>
      </c>
      <c r="P1228" s="13">
        <v>19.874400000000001</v>
      </c>
      <c r="Q1228" s="13">
        <f>Product[[#This Row],[Profit]]-Product[[#This Row],[Discount]]</f>
        <v>19.874400000000001</v>
      </c>
      <c r="R1228" s="12" t="str" cm="1">
        <f t="array" ref="R1228">_xlfn.IFS(Product[[#This Row],[New Sales]]&gt;=2000,"A",Product[[#This Row],[New Sales]]&gt;=1000,"B",Product[[#This Row],[New Sales]]&gt;=500,"C",Product[[#This Row],[New Sales]]&gt;=100,"D",Product[[#This Row],[New Sales]]&lt;100,"E")</f>
        <v>C</v>
      </c>
      <c r="S1228" s="12"/>
    </row>
    <row r="1229" spans="1:19">
      <c r="A1229" s="12">
        <v>1227</v>
      </c>
      <c r="B1229" s="12" t="s">
        <v>149</v>
      </c>
      <c r="C1229" s="12" t="s">
        <v>68</v>
      </c>
      <c r="D1229" s="12" t="s">
        <v>180</v>
      </c>
      <c r="E1229" s="12" t="s">
        <v>181</v>
      </c>
      <c r="F1229" s="12" t="s">
        <v>133</v>
      </c>
      <c r="G1229" s="12" t="s">
        <v>81</v>
      </c>
      <c r="H1229" s="12" t="str">
        <f>VLOOKUP(Product[[#This Row],[Category]],Code!$C$2:$D$5,2,0)</f>
        <v>O-102</v>
      </c>
      <c r="I1229" s="12" t="s">
        <v>89</v>
      </c>
      <c r="J1229" s="12" t="s">
        <v>1214</v>
      </c>
      <c r="K1229" s="12">
        <v>182.94</v>
      </c>
      <c r="L1229" s="12">
        <f>$K$1*Product[[#This Row],[Quantity]]</f>
        <v>450</v>
      </c>
      <c r="M1229" s="12">
        <f>Product[[#This Row],[Sales]]/Product[[#This Row],[Quantity]]</f>
        <v>60.98</v>
      </c>
      <c r="N1229" s="12">
        <v>3</v>
      </c>
      <c r="O1229" s="12">
        <v>0</v>
      </c>
      <c r="P1229" s="13">
        <v>3.6587999999999994</v>
      </c>
      <c r="Q1229" s="13">
        <f>Product[[#This Row],[Profit]]-Product[[#This Row],[Discount]]</f>
        <v>3.6587999999999994</v>
      </c>
      <c r="R1229" s="12" t="str" cm="1">
        <f t="array" ref="R1229">_xlfn.IFS(Product[[#This Row],[New Sales]]&gt;=2000,"A",Product[[#This Row],[New Sales]]&gt;=1000,"B",Product[[#This Row],[New Sales]]&gt;=500,"C",Product[[#This Row],[New Sales]]&gt;=100,"D",Product[[#This Row],[New Sales]]&lt;100,"E")</f>
        <v>D</v>
      </c>
      <c r="S1229" s="12"/>
    </row>
    <row r="1230" spans="1:19">
      <c r="A1230" s="12">
        <v>1228</v>
      </c>
      <c r="B1230" s="12" t="s">
        <v>149</v>
      </c>
      <c r="C1230" s="12" t="s">
        <v>68</v>
      </c>
      <c r="D1230" s="12" t="s">
        <v>180</v>
      </c>
      <c r="E1230" s="12" t="s">
        <v>181</v>
      </c>
      <c r="F1230" s="12" t="s">
        <v>133</v>
      </c>
      <c r="G1230" s="12" t="s">
        <v>81</v>
      </c>
      <c r="H1230" s="12" t="str">
        <f>VLOOKUP(Product[[#This Row],[Category]],Code!$C$2:$D$5,2,0)</f>
        <v>O-102</v>
      </c>
      <c r="I1230" s="12" t="s">
        <v>89</v>
      </c>
      <c r="J1230" s="12" t="s">
        <v>1215</v>
      </c>
      <c r="K1230" s="12">
        <v>193.86</v>
      </c>
      <c r="L1230" s="12">
        <f>$K$1*Product[[#This Row],[Quantity]]</f>
        <v>300</v>
      </c>
      <c r="M1230" s="12">
        <f>Product[[#This Row],[Sales]]/Product[[#This Row],[Quantity]]</f>
        <v>96.93</v>
      </c>
      <c r="N1230" s="12">
        <v>2</v>
      </c>
      <c r="O1230" s="12">
        <v>0</v>
      </c>
      <c r="P1230" s="13">
        <v>11.631599999999992</v>
      </c>
      <c r="Q1230" s="13">
        <f>Product[[#This Row],[Profit]]-Product[[#This Row],[Discount]]</f>
        <v>11.631599999999992</v>
      </c>
      <c r="R1230" s="12" t="str" cm="1">
        <f t="array" ref="R1230">_xlfn.IFS(Product[[#This Row],[New Sales]]&gt;=2000,"A",Product[[#This Row],[New Sales]]&gt;=1000,"B",Product[[#This Row],[New Sales]]&gt;=500,"C",Product[[#This Row],[New Sales]]&gt;=100,"D",Product[[#This Row],[New Sales]]&lt;100,"E")</f>
        <v>D</v>
      </c>
      <c r="S1230" s="12"/>
    </row>
    <row r="1231" spans="1:19">
      <c r="A1231" s="12">
        <v>1229</v>
      </c>
      <c r="B1231" s="12" t="s">
        <v>84</v>
      </c>
      <c r="C1231" s="12" t="s">
        <v>68</v>
      </c>
      <c r="D1231" s="12" t="s">
        <v>78</v>
      </c>
      <c r="E1231" s="12" t="s">
        <v>79</v>
      </c>
      <c r="F1231" s="12" t="s">
        <v>80</v>
      </c>
      <c r="G1231" s="12" t="s">
        <v>81</v>
      </c>
      <c r="H1231" s="12" t="str">
        <f>VLOOKUP(Product[[#This Row],[Category]],Code!$C$2:$D$5,2,0)</f>
        <v>O-102</v>
      </c>
      <c r="I1231" s="12" t="s">
        <v>142</v>
      </c>
      <c r="J1231" s="12" t="s">
        <v>869</v>
      </c>
      <c r="K1231" s="12">
        <v>15.28</v>
      </c>
      <c r="L1231" s="12">
        <f>$K$1*Product[[#This Row],[Quantity]]</f>
        <v>300</v>
      </c>
      <c r="M1231" s="12">
        <f>Product[[#This Row],[Sales]]/Product[[#This Row],[Quantity]]</f>
        <v>7.64</v>
      </c>
      <c r="N1231" s="12">
        <v>2</v>
      </c>
      <c r="O1231" s="12">
        <v>0</v>
      </c>
      <c r="P1231" s="13">
        <v>7.4871999999999996</v>
      </c>
      <c r="Q1231" s="13">
        <f>Product[[#This Row],[Profit]]-Product[[#This Row],[Discount]]</f>
        <v>7.4871999999999996</v>
      </c>
      <c r="R1231" s="12" t="str" cm="1">
        <f t="array" ref="R1231">_xlfn.IFS(Product[[#This Row],[New Sales]]&gt;=2000,"A",Product[[#This Row],[New Sales]]&gt;=1000,"B",Product[[#This Row],[New Sales]]&gt;=500,"C",Product[[#This Row],[New Sales]]&gt;=100,"D",Product[[#This Row],[New Sales]]&lt;100,"E")</f>
        <v>D</v>
      </c>
      <c r="S1231" s="12"/>
    </row>
    <row r="1232" spans="1:19">
      <c r="A1232" s="12">
        <v>1230</v>
      </c>
      <c r="B1232" s="12" t="s">
        <v>84</v>
      </c>
      <c r="C1232" s="12" t="s">
        <v>68</v>
      </c>
      <c r="D1232" s="12" t="s">
        <v>78</v>
      </c>
      <c r="E1232" s="12" t="s">
        <v>79</v>
      </c>
      <c r="F1232" s="12" t="s">
        <v>80</v>
      </c>
      <c r="G1232" s="12" t="s">
        <v>72</v>
      </c>
      <c r="H1232" s="12" t="str">
        <f>VLOOKUP(Product[[#This Row],[Category]],Code!$C$2:$D$5,2,0)</f>
        <v>F-101</v>
      </c>
      <c r="I1232" s="12" t="s">
        <v>91</v>
      </c>
      <c r="J1232" s="12" t="s">
        <v>999</v>
      </c>
      <c r="K1232" s="12">
        <v>8.73</v>
      </c>
      <c r="L1232" s="12">
        <f>$K$1*Product[[#This Row],[Quantity]]</f>
        <v>150</v>
      </c>
      <c r="M1232" s="12">
        <f>Product[[#This Row],[Sales]]/Product[[#This Row],[Quantity]]</f>
        <v>8.73</v>
      </c>
      <c r="N1232" s="12">
        <v>1</v>
      </c>
      <c r="O1232" s="12">
        <v>0</v>
      </c>
      <c r="P1232" s="13">
        <v>2.9681999999999995</v>
      </c>
      <c r="Q1232" s="13">
        <f>Product[[#This Row],[Profit]]-Product[[#This Row],[Discount]]</f>
        <v>2.9681999999999995</v>
      </c>
      <c r="R1232" s="12" t="str" cm="1">
        <f t="array" ref="R1232">_xlfn.IFS(Product[[#This Row],[New Sales]]&gt;=2000,"A",Product[[#This Row],[New Sales]]&gt;=1000,"B",Product[[#This Row],[New Sales]]&gt;=500,"C",Product[[#This Row],[New Sales]]&gt;=100,"D",Product[[#This Row],[New Sales]]&lt;100,"E")</f>
        <v>D</v>
      </c>
      <c r="S1232" s="12"/>
    </row>
    <row r="1233" spans="1:19">
      <c r="A1233" s="12">
        <v>1231</v>
      </c>
      <c r="B1233" s="12" t="s">
        <v>84</v>
      </c>
      <c r="C1233" s="12" t="s">
        <v>68</v>
      </c>
      <c r="D1233" s="12" t="s">
        <v>78</v>
      </c>
      <c r="E1233" s="12" t="s">
        <v>79</v>
      </c>
      <c r="F1233" s="12" t="s">
        <v>80</v>
      </c>
      <c r="G1233" s="12" t="s">
        <v>81</v>
      </c>
      <c r="H1233" s="12" t="str">
        <f>VLOOKUP(Product[[#This Row],[Category]],Code!$C$2:$D$5,2,0)</f>
        <v>O-102</v>
      </c>
      <c r="I1233" s="12" t="s">
        <v>93</v>
      </c>
      <c r="J1233" s="12" t="s">
        <v>1216</v>
      </c>
      <c r="K1233" s="12">
        <v>5.68</v>
      </c>
      <c r="L1233" s="12">
        <f>$K$1*Product[[#This Row],[Quantity]]</f>
        <v>300</v>
      </c>
      <c r="M1233" s="12">
        <f>Product[[#This Row],[Sales]]/Product[[#This Row],[Quantity]]</f>
        <v>2.84</v>
      </c>
      <c r="N1233" s="12">
        <v>2</v>
      </c>
      <c r="O1233" s="12">
        <v>0</v>
      </c>
      <c r="P1233" s="13">
        <v>1.7607999999999997</v>
      </c>
      <c r="Q1233" s="13">
        <f>Product[[#This Row],[Profit]]-Product[[#This Row],[Discount]]</f>
        <v>1.7607999999999997</v>
      </c>
      <c r="R1233" s="12" t="str" cm="1">
        <f t="array" ref="R1233">_xlfn.IFS(Product[[#This Row],[New Sales]]&gt;=2000,"A",Product[[#This Row],[New Sales]]&gt;=1000,"B",Product[[#This Row],[New Sales]]&gt;=500,"C",Product[[#This Row],[New Sales]]&gt;=100,"D",Product[[#This Row],[New Sales]]&lt;100,"E")</f>
        <v>D</v>
      </c>
      <c r="S1233" s="12"/>
    </row>
    <row r="1234" spans="1:19">
      <c r="A1234" s="12">
        <v>1232</v>
      </c>
      <c r="B1234" s="12" t="s">
        <v>67</v>
      </c>
      <c r="C1234" s="12" t="s">
        <v>68</v>
      </c>
      <c r="D1234" s="12" t="s">
        <v>1217</v>
      </c>
      <c r="E1234" s="12" t="s">
        <v>181</v>
      </c>
      <c r="F1234" s="12" t="s">
        <v>133</v>
      </c>
      <c r="G1234" s="12" t="s">
        <v>81</v>
      </c>
      <c r="H1234" s="12" t="str">
        <f>VLOOKUP(Product[[#This Row],[Category]],Code!$C$2:$D$5,2,0)</f>
        <v>O-102</v>
      </c>
      <c r="I1234" s="12" t="s">
        <v>93</v>
      </c>
      <c r="J1234" s="12" t="s">
        <v>623</v>
      </c>
      <c r="K1234" s="12">
        <v>2.78</v>
      </c>
      <c r="L1234" s="12">
        <f>$K$1*Product[[#This Row],[Quantity]]</f>
        <v>300</v>
      </c>
      <c r="M1234" s="12">
        <f>Product[[#This Row],[Sales]]/Product[[#This Row],[Quantity]]</f>
        <v>1.39</v>
      </c>
      <c r="N1234" s="12">
        <v>2</v>
      </c>
      <c r="O1234" s="12">
        <v>0</v>
      </c>
      <c r="P1234" s="13">
        <v>0.72279999999999989</v>
      </c>
      <c r="Q1234" s="13">
        <f>Product[[#This Row],[Profit]]-Product[[#This Row],[Discount]]</f>
        <v>0.72279999999999989</v>
      </c>
      <c r="R1234" s="12" t="str" cm="1">
        <f t="array" ref="R1234">_xlfn.IFS(Product[[#This Row],[New Sales]]&gt;=2000,"A",Product[[#This Row],[New Sales]]&gt;=1000,"B",Product[[#This Row],[New Sales]]&gt;=500,"C",Product[[#This Row],[New Sales]]&gt;=100,"D",Product[[#This Row],[New Sales]]&lt;100,"E")</f>
        <v>D</v>
      </c>
      <c r="S1234" s="12"/>
    </row>
    <row r="1235" spans="1:19">
      <c r="A1235" s="12">
        <v>1233</v>
      </c>
      <c r="B1235" s="12" t="s">
        <v>67</v>
      </c>
      <c r="C1235" s="12" t="s">
        <v>68</v>
      </c>
      <c r="D1235" s="12" t="s">
        <v>1217</v>
      </c>
      <c r="E1235" s="12" t="s">
        <v>181</v>
      </c>
      <c r="F1235" s="12" t="s">
        <v>133</v>
      </c>
      <c r="G1235" s="12" t="s">
        <v>81</v>
      </c>
      <c r="H1235" s="12" t="str">
        <f>VLOOKUP(Product[[#This Row],[Category]],Code!$C$2:$D$5,2,0)</f>
        <v>O-102</v>
      </c>
      <c r="I1235" s="12" t="s">
        <v>142</v>
      </c>
      <c r="J1235" s="12" t="s">
        <v>1218</v>
      </c>
      <c r="K1235" s="12">
        <v>79.959999999999994</v>
      </c>
      <c r="L1235" s="12">
        <f>$K$1*Product[[#This Row],[Quantity]]</f>
        <v>300</v>
      </c>
      <c r="M1235" s="12">
        <f>Product[[#This Row],[Sales]]/Product[[#This Row],[Quantity]]</f>
        <v>39.979999999999997</v>
      </c>
      <c r="N1235" s="12">
        <v>2</v>
      </c>
      <c r="O1235" s="12">
        <v>0</v>
      </c>
      <c r="P1235" s="13">
        <v>35.981999999999992</v>
      </c>
      <c r="Q1235" s="13">
        <f>Product[[#This Row],[Profit]]-Product[[#This Row],[Discount]]</f>
        <v>35.981999999999992</v>
      </c>
      <c r="R1235" s="12" t="str" cm="1">
        <f t="array" ref="R1235">_xlfn.IFS(Product[[#This Row],[New Sales]]&gt;=2000,"A",Product[[#This Row],[New Sales]]&gt;=1000,"B",Product[[#This Row],[New Sales]]&gt;=500,"C",Product[[#This Row],[New Sales]]&gt;=100,"D",Product[[#This Row],[New Sales]]&lt;100,"E")</f>
        <v>D</v>
      </c>
      <c r="S1235" s="12"/>
    </row>
    <row r="1236" spans="1:19">
      <c r="A1236" s="12">
        <v>1234</v>
      </c>
      <c r="B1236" s="12" t="s">
        <v>149</v>
      </c>
      <c r="C1236" s="12" t="s">
        <v>77</v>
      </c>
      <c r="D1236" s="12" t="s">
        <v>445</v>
      </c>
      <c r="E1236" s="12" t="s">
        <v>267</v>
      </c>
      <c r="F1236" s="12" t="s">
        <v>133</v>
      </c>
      <c r="G1236" s="12" t="s">
        <v>95</v>
      </c>
      <c r="H1236" s="12" t="str">
        <f>VLOOKUP(Product[[#This Row],[Category]],Code!$C$2:$D$5,2,0)</f>
        <v>T-103</v>
      </c>
      <c r="I1236" s="12" t="s">
        <v>521</v>
      </c>
      <c r="J1236" s="12" t="s">
        <v>1219</v>
      </c>
      <c r="K1236" s="12">
        <v>839.98799999999994</v>
      </c>
      <c r="L1236" s="12">
        <f>$K$1*Product[[#This Row],[Quantity]]</f>
        <v>300</v>
      </c>
      <c r="M1236" s="12">
        <f>Product[[#This Row],[Sales]]/Product[[#This Row],[Quantity]]</f>
        <v>419.99399999999997</v>
      </c>
      <c r="N1236" s="12">
        <v>2</v>
      </c>
      <c r="O1236" s="12">
        <v>0.4</v>
      </c>
      <c r="P1236" s="13">
        <v>69.99899999999991</v>
      </c>
      <c r="Q1236" s="13">
        <f>Product[[#This Row],[Profit]]-Product[[#This Row],[Discount]]</f>
        <v>69.598999999999904</v>
      </c>
      <c r="R1236" s="12" t="str" cm="1">
        <f t="array" ref="R1236">_xlfn.IFS(Product[[#This Row],[New Sales]]&gt;=2000,"A",Product[[#This Row],[New Sales]]&gt;=1000,"B",Product[[#This Row],[New Sales]]&gt;=500,"C",Product[[#This Row],[New Sales]]&gt;=100,"D",Product[[#This Row],[New Sales]]&lt;100,"E")</f>
        <v>D</v>
      </c>
      <c r="S1236" s="12"/>
    </row>
    <row r="1237" spans="1:19">
      <c r="A1237" s="12">
        <v>1235</v>
      </c>
      <c r="B1237" s="12" t="s">
        <v>547</v>
      </c>
      <c r="C1237" s="12" t="s">
        <v>68</v>
      </c>
      <c r="D1237" s="12" t="s">
        <v>1220</v>
      </c>
      <c r="E1237" s="12" t="s">
        <v>86</v>
      </c>
      <c r="F1237" s="12" t="s">
        <v>71</v>
      </c>
      <c r="G1237" s="12" t="s">
        <v>72</v>
      </c>
      <c r="H1237" s="12" t="str">
        <f>VLOOKUP(Product[[#This Row],[Category]],Code!$C$2:$D$5,2,0)</f>
        <v>F-101</v>
      </c>
      <c r="I1237" s="12" t="s">
        <v>91</v>
      </c>
      <c r="J1237" s="12" t="s">
        <v>1221</v>
      </c>
      <c r="K1237" s="12">
        <v>47.952000000000005</v>
      </c>
      <c r="L1237" s="12">
        <f>$K$1*Product[[#This Row],[Quantity]]</f>
        <v>450</v>
      </c>
      <c r="M1237" s="12">
        <f>Product[[#This Row],[Sales]]/Product[[#This Row],[Quantity]]</f>
        <v>15.984000000000002</v>
      </c>
      <c r="N1237" s="12">
        <v>3</v>
      </c>
      <c r="O1237" s="12">
        <v>0.2</v>
      </c>
      <c r="P1237" s="13">
        <v>13.786200000000006</v>
      </c>
      <c r="Q1237" s="13">
        <f>Product[[#This Row],[Profit]]-Product[[#This Row],[Discount]]</f>
        <v>13.586200000000007</v>
      </c>
      <c r="R1237" s="12" t="str" cm="1">
        <f t="array" ref="R1237">_xlfn.IFS(Product[[#This Row],[New Sales]]&gt;=2000,"A",Product[[#This Row],[New Sales]]&gt;=1000,"B",Product[[#This Row],[New Sales]]&gt;=500,"C",Product[[#This Row],[New Sales]]&gt;=100,"D",Product[[#This Row],[New Sales]]&lt;100,"E")</f>
        <v>D</v>
      </c>
      <c r="S1237" s="12"/>
    </row>
    <row r="1238" spans="1:19">
      <c r="A1238" s="12">
        <v>1236</v>
      </c>
      <c r="B1238" s="12" t="s">
        <v>547</v>
      </c>
      <c r="C1238" s="12" t="s">
        <v>68</v>
      </c>
      <c r="D1238" s="12" t="s">
        <v>1220</v>
      </c>
      <c r="E1238" s="12" t="s">
        <v>86</v>
      </c>
      <c r="F1238" s="12" t="s">
        <v>71</v>
      </c>
      <c r="G1238" s="12" t="s">
        <v>81</v>
      </c>
      <c r="H1238" s="12" t="str">
        <f>VLOOKUP(Product[[#This Row],[Category]],Code!$C$2:$D$5,2,0)</f>
        <v>O-102</v>
      </c>
      <c r="I1238" s="12" t="s">
        <v>98</v>
      </c>
      <c r="J1238" s="12" t="s">
        <v>991</v>
      </c>
      <c r="K1238" s="12">
        <v>37.425000000000004</v>
      </c>
      <c r="L1238" s="12">
        <f>$K$1*Product[[#This Row],[Quantity]]</f>
        <v>750</v>
      </c>
      <c r="M1238" s="12">
        <f>Product[[#This Row],[Sales]]/Product[[#This Row],[Quantity]]</f>
        <v>7.4850000000000012</v>
      </c>
      <c r="N1238" s="12">
        <v>5</v>
      </c>
      <c r="O1238" s="12">
        <v>0.7</v>
      </c>
      <c r="P1238" s="13">
        <v>-29.940000000000012</v>
      </c>
      <c r="Q1238" s="13">
        <f>Product[[#This Row],[Profit]]-Product[[#This Row],[Discount]]</f>
        <v>-30.640000000000011</v>
      </c>
      <c r="R1238" s="12" t="str" cm="1">
        <f t="array" ref="R1238">_xlfn.IFS(Product[[#This Row],[New Sales]]&gt;=2000,"A",Product[[#This Row],[New Sales]]&gt;=1000,"B",Product[[#This Row],[New Sales]]&gt;=500,"C",Product[[#This Row],[New Sales]]&gt;=100,"D",Product[[#This Row],[New Sales]]&lt;100,"E")</f>
        <v>C</v>
      </c>
      <c r="S1238" s="12"/>
    </row>
    <row r="1239" spans="1:19">
      <c r="A1239" s="12">
        <v>1237</v>
      </c>
      <c r="B1239" s="12" t="s">
        <v>547</v>
      </c>
      <c r="C1239" s="12" t="s">
        <v>68</v>
      </c>
      <c r="D1239" s="12" t="s">
        <v>1220</v>
      </c>
      <c r="E1239" s="12" t="s">
        <v>86</v>
      </c>
      <c r="F1239" s="12" t="s">
        <v>71</v>
      </c>
      <c r="G1239" s="12" t="s">
        <v>72</v>
      </c>
      <c r="H1239" s="12" t="str">
        <f>VLOOKUP(Product[[#This Row],[Category]],Code!$C$2:$D$5,2,0)</f>
        <v>F-101</v>
      </c>
      <c r="I1239" s="12" t="s">
        <v>91</v>
      </c>
      <c r="J1239" s="12" t="s">
        <v>1222</v>
      </c>
      <c r="K1239" s="12">
        <v>63.967999999999996</v>
      </c>
      <c r="L1239" s="12">
        <f>$K$1*Product[[#This Row],[Quantity]]</f>
        <v>300</v>
      </c>
      <c r="M1239" s="12">
        <f>Product[[#This Row],[Sales]]/Product[[#This Row],[Quantity]]</f>
        <v>31.983999999999998</v>
      </c>
      <c r="N1239" s="12">
        <v>2</v>
      </c>
      <c r="O1239" s="12">
        <v>0.2</v>
      </c>
      <c r="P1239" s="13">
        <v>0</v>
      </c>
      <c r="Q1239" s="13">
        <f>Product[[#This Row],[Profit]]-Product[[#This Row],[Discount]]</f>
        <v>-0.2</v>
      </c>
      <c r="R1239" s="12" t="str" cm="1">
        <f t="array" ref="R1239">_xlfn.IFS(Product[[#This Row],[New Sales]]&gt;=2000,"A",Product[[#This Row],[New Sales]]&gt;=1000,"B",Product[[#This Row],[New Sales]]&gt;=500,"C",Product[[#This Row],[New Sales]]&gt;=100,"D",Product[[#This Row],[New Sales]]&lt;100,"E")</f>
        <v>D</v>
      </c>
      <c r="S1239" s="12"/>
    </row>
    <row r="1240" spans="1:19">
      <c r="A1240" s="12">
        <v>1238</v>
      </c>
      <c r="B1240" s="12" t="s">
        <v>547</v>
      </c>
      <c r="C1240" s="12" t="s">
        <v>68</v>
      </c>
      <c r="D1240" s="12" t="s">
        <v>1220</v>
      </c>
      <c r="E1240" s="12" t="s">
        <v>86</v>
      </c>
      <c r="F1240" s="12" t="s">
        <v>71</v>
      </c>
      <c r="G1240" s="12" t="s">
        <v>72</v>
      </c>
      <c r="H1240" s="12" t="str">
        <f>VLOOKUP(Product[[#This Row],[Category]],Code!$C$2:$D$5,2,0)</f>
        <v>F-101</v>
      </c>
      <c r="I1240" s="12" t="s">
        <v>91</v>
      </c>
      <c r="J1240" s="12" t="s">
        <v>844</v>
      </c>
      <c r="K1240" s="12">
        <v>165.048</v>
      </c>
      <c r="L1240" s="12">
        <f>$K$1*Product[[#This Row],[Quantity]]</f>
        <v>450</v>
      </c>
      <c r="M1240" s="12">
        <f>Product[[#This Row],[Sales]]/Product[[#This Row],[Quantity]]</f>
        <v>55.015999999999998</v>
      </c>
      <c r="N1240" s="12">
        <v>3</v>
      </c>
      <c r="O1240" s="12">
        <v>0.2</v>
      </c>
      <c r="P1240" s="13">
        <v>41.262</v>
      </c>
      <c r="Q1240" s="13">
        <f>Product[[#This Row],[Profit]]-Product[[#This Row],[Discount]]</f>
        <v>41.061999999999998</v>
      </c>
      <c r="R1240" s="12" t="str" cm="1">
        <f t="array" ref="R1240">_xlfn.IFS(Product[[#This Row],[New Sales]]&gt;=2000,"A",Product[[#This Row],[New Sales]]&gt;=1000,"B",Product[[#This Row],[New Sales]]&gt;=500,"C",Product[[#This Row],[New Sales]]&gt;=100,"D",Product[[#This Row],[New Sales]]&lt;100,"E")</f>
        <v>D</v>
      </c>
      <c r="S1240" s="12"/>
    </row>
    <row r="1241" spans="1:19">
      <c r="A1241" s="12">
        <v>1239</v>
      </c>
      <c r="B1241" s="12" t="s">
        <v>84</v>
      </c>
      <c r="C1241" s="12" t="s">
        <v>68</v>
      </c>
      <c r="D1241" s="12" t="s">
        <v>108</v>
      </c>
      <c r="E1241" s="12" t="s">
        <v>109</v>
      </c>
      <c r="F1241" s="12" t="s">
        <v>80</v>
      </c>
      <c r="G1241" s="12" t="s">
        <v>72</v>
      </c>
      <c r="H1241" s="12" t="str">
        <f>VLOOKUP(Product[[#This Row],[Category]],Code!$C$2:$D$5,2,0)</f>
        <v>F-101</v>
      </c>
      <c r="I1241" s="12" t="s">
        <v>91</v>
      </c>
      <c r="J1241" s="12" t="s">
        <v>1223</v>
      </c>
      <c r="K1241" s="12">
        <v>12.35</v>
      </c>
      <c r="L1241" s="12">
        <f>$K$1*Product[[#This Row],[Quantity]]</f>
        <v>150</v>
      </c>
      <c r="M1241" s="12">
        <f>Product[[#This Row],[Sales]]/Product[[#This Row],[Quantity]]</f>
        <v>12.35</v>
      </c>
      <c r="N1241" s="12">
        <v>1</v>
      </c>
      <c r="O1241" s="12">
        <v>0</v>
      </c>
      <c r="P1241" s="13">
        <v>5.4340000000000002</v>
      </c>
      <c r="Q1241" s="13">
        <f>Product[[#This Row],[Profit]]-Product[[#This Row],[Discount]]</f>
        <v>5.4340000000000002</v>
      </c>
      <c r="R1241" s="12" t="str" cm="1">
        <f t="array" ref="R1241">_xlfn.IFS(Product[[#This Row],[New Sales]]&gt;=2000,"A",Product[[#This Row],[New Sales]]&gt;=1000,"B",Product[[#This Row],[New Sales]]&gt;=500,"C",Product[[#This Row],[New Sales]]&gt;=100,"D",Product[[#This Row],[New Sales]]&lt;100,"E")</f>
        <v>D</v>
      </c>
      <c r="S1241" s="12"/>
    </row>
    <row r="1242" spans="1:19">
      <c r="A1242" s="12">
        <v>1240</v>
      </c>
      <c r="B1242" s="12" t="s">
        <v>84</v>
      </c>
      <c r="C1242" s="12" t="s">
        <v>68</v>
      </c>
      <c r="D1242" s="12" t="s">
        <v>108</v>
      </c>
      <c r="E1242" s="12" t="s">
        <v>109</v>
      </c>
      <c r="F1242" s="12" t="s">
        <v>80</v>
      </c>
      <c r="G1242" s="12" t="s">
        <v>81</v>
      </c>
      <c r="H1242" s="12" t="str">
        <f>VLOOKUP(Product[[#This Row],[Category]],Code!$C$2:$D$5,2,0)</f>
        <v>O-102</v>
      </c>
      <c r="I1242" s="12" t="s">
        <v>93</v>
      </c>
      <c r="J1242" s="12" t="s">
        <v>1224</v>
      </c>
      <c r="K1242" s="12">
        <v>40.97</v>
      </c>
      <c r="L1242" s="12">
        <f>$K$1*Product[[#This Row],[Quantity]]</f>
        <v>150</v>
      </c>
      <c r="M1242" s="12">
        <f>Product[[#This Row],[Sales]]/Product[[#This Row],[Quantity]]</f>
        <v>40.97</v>
      </c>
      <c r="N1242" s="12">
        <v>1</v>
      </c>
      <c r="O1242" s="12">
        <v>0</v>
      </c>
      <c r="P1242" s="13">
        <v>10.652200000000001</v>
      </c>
      <c r="Q1242" s="13">
        <f>Product[[#This Row],[Profit]]-Product[[#This Row],[Discount]]</f>
        <v>10.652200000000001</v>
      </c>
      <c r="R1242" s="12" t="str" cm="1">
        <f t="array" ref="R1242">_xlfn.IFS(Product[[#This Row],[New Sales]]&gt;=2000,"A",Product[[#This Row],[New Sales]]&gt;=1000,"B",Product[[#This Row],[New Sales]]&gt;=500,"C",Product[[#This Row],[New Sales]]&gt;=100,"D",Product[[#This Row],[New Sales]]&lt;100,"E")</f>
        <v>D</v>
      </c>
      <c r="S1242" s="12"/>
    </row>
    <row r="1243" spans="1:19">
      <c r="A1243" s="12">
        <v>1241</v>
      </c>
      <c r="B1243" s="12" t="s">
        <v>84</v>
      </c>
      <c r="C1243" s="12" t="s">
        <v>68</v>
      </c>
      <c r="D1243" s="12" t="s">
        <v>108</v>
      </c>
      <c r="E1243" s="12" t="s">
        <v>109</v>
      </c>
      <c r="F1243" s="12" t="s">
        <v>80</v>
      </c>
      <c r="G1243" s="12" t="s">
        <v>81</v>
      </c>
      <c r="H1243" s="12" t="str">
        <f>VLOOKUP(Product[[#This Row],[Category]],Code!$C$2:$D$5,2,0)</f>
        <v>O-102</v>
      </c>
      <c r="I1243" s="12" t="s">
        <v>182</v>
      </c>
      <c r="J1243" s="12" t="s">
        <v>476</v>
      </c>
      <c r="K1243" s="12">
        <v>22.96</v>
      </c>
      <c r="L1243" s="12">
        <f>$K$1*Product[[#This Row],[Quantity]]</f>
        <v>300</v>
      </c>
      <c r="M1243" s="12">
        <f>Product[[#This Row],[Sales]]/Product[[#This Row],[Quantity]]</f>
        <v>11.48</v>
      </c>
      <c r="N1243" s="12">
        <v>2</v>
      </c>
      <c r="O1243" s="12">
        <v>0</v>
      </c>
      <c r="P1243" s="13">
        <v>10.7912</v>
      </c>
      <c r="Q1243" s="13">
        <f>Product[[#This Row],[Profit]]-Product[[#This Row],[Discount]]</f>
        <v>10.7912</v>
      </c>
      <c r="R1243" s="12" t="str" cm="1">
        <f t="array" ref="R1243">_xlfn.IFS(Product[[#This Row],[New Sales]]&gt;=2000,"A",Product[[#This Row],[New Sales]]&gt;=1000,"B",Product[[#This Row],[New Sales]]&gt;=500,"C",Product[[#This Row],[New Sales]]&gt;=100,"D",Product[[#This Row],[New Sales]]&lt;100,"E")</f>
        <v>D</v>
      </c>
      <c r="S1243" s="12"/>
    </row>
    <row r="1244" spans="1:19">
      <c r="A1244" s="12">
        <v>1242</v>
      </c>
      <c r="B1244" s="12" t="s">
        <v>84</v>
      </c>
      <c r="C1244" s="12" t="s">
        <v>111</v>
      </c>
      <c r="D1244" s="12" t="s">
        <v>180</v>
      </c>
      <c r="E1244" s="12" t="s">
        <v>181</v>
      </c>
      <c r="F1244" s="12" t="s">
        <v>133</v>
      </c>
      <c r="G1244" s="12" t="s">
        <v>95</v>
      </c>
      <c r="H1244" s="12" t="str">
        <f>VLOOKUP(Product[[#This Row],[Category]],Code!$C$2:$D$5,2,0)</f>
        <v>T-103</v>
      </c>
      <c r="I1244" s="12" t="s">
        <v>96</v>
      </c>
      <c r="J1244" s="12" t="s">
        <v>1225</v>
      </c>
      <c r="K1244" s="12">
        <v>22</v>
      </c>
      <c r="L1244" s="12">
        <f>$K$1*Product[[#This Row],[Quantity]]</f>
        <v>600</v>
      </c>
      <c r="M1244" s="12">
        <f>Product[[#This Row],[Sales]]/Product[[#This Row],[Quantity]]</f>
        <v>5.5</v>
      </c>
      <c r="N1244" s="12">
        <v>4</v>
      </c>
      <c r="O1244" s="12">
        <v>0</v>
      </c>
      <c r="P1244" s="13">
        <v>5.5</v>
      </c>
      <c r="Q1244" s="13">
        <f>Product[[#This Row],[Profit]]-Product[[#This Row],[Discount]]</f>
        <v>5.5</v>
      </c>
      <c r="R1244" s="12" t="str" cm="1">
        <f t="array" ref="R1244">_xlfn.IFS(Product[[#This Row],[New Sales]]&gt;=2000,"A",Product[[#This Row],[New Sales]]&gt;=1000,"B",Product[[#This Row],[New Sales]]&gt;=500,"C",Product[[#This Row],[New Sales]]&gt;=100,"D",Product[[#This Row],[New Sales]]&lt;100,"E")</f>
        <v>C</v>
      </c>
      <c r="S1244" s="12"/>
    </row>
    <row r="1245" spans="1:19">
      <c r="A1245" s="12">
        <v>1243</v>
      </c>
      <c r="B1245" s="12" t="s">
        <v>84</v>
      </c>
      <c r="C1245" s="12" t="s">
        <v>68</v>
      </c>
      <c r="D1245" s="12" t="s">
        <v>180</v>
      </c>
      <c r="E1245" s="12" t="s">
        <v>181</v>
      </c>
      <c r="F1245" s="12" t="s">
        <v>133</v>
      </c>
      <c r="G1245" s="12" t="s">
        <v>81</v>
      </c>
      <c r="H1245" s="12" t="str">
        <f>VLOOKUP(Product[[#This Row],[Category]],Code!$C$2:$D$5,2,0)</f>
        <v>O-102</v>
      </c>
      <c r="I1245" s="12" t="s">
        <v>98</v>
      </c>
      <c r="J1245" s="12" t="s">
        <v>1226</v>
      </c>
      <c r="K1245" s="12">
        <v>398.35199999999998</v>
      </c>
      <c r="L1245" s="12">
        <f>$K$1*Product[[#This Row],[Quantity]]</f>
        <v>450</v>
      </c>
      <c r="M1245" s="12">
        <f>Product[[#This Row],[Sales]]/Product[[#This Row],[Quantity]]</f>
        <v>132.78399999999999</v>
      </c>
      <c r="N1245" s="12">
        <v>3</v>
      </c>
      <c r="O1245" s="12">
        <v>0.2</v>
      </c>
      <c r="P1245" s="13">
        <v>124.48499999999999</v>
      </c>
      <c r="Q1245" s="13">
        <f>Product[[#This Row],[Profit]]-Product[[#This Row],[Discount]]</f>
        <v>124.28499999999998</v>
      </c>
      <c r="R1245" s="12" t="str" cm="1">
        <f t="array" ref="R1245">_xlfn.IFS(Product[[#This Row],[New Sales]]&gt;=2000,"A",Product[[#This Row],[New Sales]]&gt;=1000,"B",Product[[#This Row],[New Sales]]&gt;=500,"C",Product[[#This Row],[New Sales]]&gt;=100,"D",Product[[#This Row],[New Sales]]&lt;100,"E")</f>
        <v>D</v>
      </c>
      <c r="S1245" s="12"/>
    </row>
    <row r="1246" spans="1:19">
      <c r="A1246" s="12">
        <v>1244</v>
      </c>
      <c r="B1246" s="12" t="s">
        <v>84</v>
      </c>
      <c r="C1246" s="12" t="s">
        <v>68</v>
      </c>
      <c r="D1246" s="12" t="s">
        <v>180</v>
      </c>
      <c r="E1246" s="12" t="s">
        <v>181</v>
      </c>
      <c r="F1246" s="12" t="s">
        <v>133</v>
      </c>
      <c r="G1246" s="12" t="s">
        <v>81</v>
      </c>
      <c r="H1246" s="12" t="str">
        <f>VLOOKUP(Product[[#This Row],[Category]],Code!$C$2:$D$5,2,0)</f>
        <v>O-102</v>
      </c>
      <c r="I1246" s="12" t="s">
        <v>182</v>
      </c>
      <c r="J1246" s="12" t="s">
        <v>183</v>
      </c>
      <c r="K1246" s="12">
        <v>8.7200000000000006</v>
      </c>
      <c r="L1246" s="12">
        <f>$K$1*Product[[#This Row],[Quantity]]</f>
        <v>600</v>
      </c>
      <c r="M1246" s="12">
        <f>Product[[#This Row],[Sales]]/Product[[#This Row],[Quantity]]</f>
        <v>2.1800000000000002</v>
      </c>
      <c r="N1246" s="12">
        <v>4</v>
      </c>
      <c r="O1246" s="12">
        <v>0</v>
      </c>
      <c r="P1246" s="13">
        <v>3.5752000000000006</v>
      </c>
      <c r="Q1246" s="13">
        <f>Product[[#This Row],[Profit]]-Product[[#This Row],[Discount]]</f>
        <v>3.5752000000000006</v>
      </c>
      <c r="R1246" s="12" t="str" cm="1">
        <f t="array" ref="R1246">_xlfn.IFS(Product[[#This Row],[New Sales]]&gt;=2000,"A",Product[[#This Row],[New Sales]]&gt;=1000,"B",Product[[#This Row],[New Sales]]&gt;=500,"C",Product[[#This Row],[New Sales]]&gt;=100,"D",Product[[#This Row],[New Sales]]&lt;100,"E")</f>
        <v>C</v>
      </c>
      <c r="S1246" s="12"/>
    </row>
    <row r="1247" spans="1:19">
      <c r="A1247" s="12">
        <v>1245</v>
      </c>
      <c r="B1247" s="12" t="s">
        <v>84</v>
      </c>
      <c r="C1247" s="12" t="s">
        <v>68</v>
      </c>
      <c r="D1247" s="12" t="s">
        <v>1227</v>
      </c>
      <c r="E1247" s="12" t="s">
        <v>616</v>
      </c>
      <c r="F1247" s="12" t="s">
        <v>71</v>
      </c>
      <c r="G1247" s="12" t="s">
        <v>81</v>
      </c>
      <c r="H1247" s="12" t="str">
        <f>VLOOKUP(Product[[#This Row],[Category]],Code!$C$2:$D$5,2,0)</f>
        <v>O-102</v>
      </c>
      <c r="I1247" s="12" t="s">
        <v>142</v>
      </c>
      <c r="J1247" s="12" t="s">
        <v>1228</v>
      </c>
      <c r="K1247" s="12">
        <v>48.69</v>
      </c>
      <c r="L1247" s="12">
        <f>$K$1*Product[[#This Row],[Quantity]]</f>
        <v>1350</v>
      </c>
      <c r="M1247" s="12">
        <f>Product[[#This Row],[Sales]]/Product[[#This Row],[Quantity]]</f>
        <v>5.41</v>
      </c>
      <c r="N1247" s="12">
        <v>9</v>
      </c>
      <c r="O1247" s="12">
        <v>0</v>
      </c>
      <c r="P1247" s="13">
        <v>23.8581</v>
      </c>
      <c r="Q1247" s="13">
        <f>Product[[#This Row],[Profit]]-Product[[#This Row],[Discount]]</f>
        <v>23.8581</v>
      </c>
      <c r="R1247" s="12" t="str" cm="1">
        <f t="array" ref="R1247">_xlfn.IFS(Product[[#This Row],[New Sales]]&gt;=2000,"A",Product[[#This Row],[New Sales]]&gt;=1000,"B",Product[[#This Row],[New Sales]]&gt;=500,"C",Product[[#This Row],[New Sales]]&gt;=100,"D",Product[[#This Row],[New Sales]]&lt;100,"E")</f>
        <v>B</v>
      </c>
      <c r="S1247" s="12"/>
    </row>
    <row r="1248" spans="1:19">
      <c r="A1248" s="12">
        <v>1246</v>
      </c>
      <c r="B1248" s="12" t="s">
        <v>67</v>
      </c>
      <c r="C1248" s="12" t="s">
        <v>68</v>
      </c>
      <c r="D1248" s="12" t="s">
        <v>1229</v>
      </c>
      <c r="E1248" s="12" t="s">
        <v>79</v>
      </c>
      <c r="F1248" s="12" t="s">
        <v>80</v>
      </c>
      <c r="G1248" s="12" t="s">
        <v>72</v>
      </c>
      <c r="H1248" s="12" t="str">
        <f>VLOOKUP(Product[[#This Row],[Category]],Code!$C$2:$D$5,2,0)</f>
        <v>F-101</v>
      </c>
      <c r="I1248" s="12" t="s">
        <v>87</v>
      </c>
      <c r="J1248" s="12" t="s">
        <v>1230</v>
      </c>
      <c r="K1248" s="12">
        <v>764.6880000000001</v>
      </c>
      <c r="L1248" s="12">
        <f>$K$1*Product[[#This Row],[Quantity]]</f>
        <v>900</v>
      </c>
      <c r="M1248" s="12">
        <f>Product[[#This Row],[Sales]]/Product[[#This Row],[Quantity]]</f>
        <v>127.44800000000002</v>
      </c>
      <c r="N1248" s="12">
        <v>6</v>
      </c>
      <c r="O1248" s="12">
        <v>0.2</v>
      </c>
      <c r="P1248" s="13">
        <v>95.585999999999899</v>
      </c>
      <c r="Q1248" s="13">
        <f>Product[[#This Row],[Profit]]-Product[[#This Row],[Discount]]</f>
        <v>95.385999999999896</v>
      </c>
      <c r="R1248" s="12" t="str" cm="1">
        <f t="array" ref="R1248">_xlfn.IFS(Product[[#This Row],[New Sales]]&gt;=2000,"A",Product[[#This Row],[New Sales]]&gt;=1000,"B",Product[[#This Row],[New Sales]]&gt;=500,"C",Product[[#This Row],[New Sales]]&gt;=100,"D",Product[[#This Row],[New Sales]]&lt;100,"E")</f>
        <v>C</v>
      </c>
      <c r="S1248" s="12"/>
    </row>
    <row r="1249" spans="1:19">
      <c r="A1249" s="12">
        <v>1247</v>
      </c>
      <c r="B1249" s="12" t="s">
        <v>67</v>
      </c>
      <c r="C1249" s="12" t="s">
        <v>68</v>
      </c>
      <c r="D1249" s="12" t="s">
        <v>1229</v>
      </c>
      <c r="E1249" s="12" t="s">
        <v>79</v>
      </c>
      <c r="F1249" s="12" t="s">
        <v>80</v>
      </c>
      <c r="G1249" s="12" t="s">
        <v>72</v>
      </c>
      <c r="H1249" s="12" t="str">
        <f>VLOOKUP(Product[[#This Row],[Category]],Code!$C$2:$D$5,2,0)</f>
        <v>F-101</v>
      </c>
      <c r="I1249" s="12" t="s">
        <v>87</v>
      </c>
      <c r="J1249" s="12" t="s">
        <v>411</v>
      </c>
      <c r="K1249" s="12">
        <v>3610.848</v>
      </c>
      <c r="L1249" s="12">
        <f>$K$1*Product[[#This Row],[Quantity]]</f>
        <v>1800</v>
      </c>
      <c r="M1249" s="12">
        <f>Product[[#This Row],[Sales]]/Product[[#This Row],[Quantity]]</f>
        <v>300.904</v>
      </c>
      <c r="N1249" s="12">
        <v>12</v>
      </c>
      <c r="O1249" s="12">
        <v>0.2</v>
      </c>
      <c r="P1249" s="13">
        <v>135.4068000000002</v>
      </c>
      <c r="Q1249" s="13">
        <f>Product[[#This Row],[Profit]]-Product[[#This Row],[Discount]]</f>
        <v>135.20680000000021</v>
      </c>
      <c r="R1249" s="12" t="str" cm="1">
        <f t="array" ref="R1249">_xlfn.IFS(Product[[#This Row],[New Sales]]&gt;=2000,"A",Product[[#This Row],[New Sales]]&gt;=1000,"B",Product[[#This Row],[New Sales]]&gt;=500,"C",Product[[#This Row],[New Sales]]&gt;=100,"D",Product[[#This Row],[New Sales]]&lt;100,"E")</f>
        <v>B</v>
      </c>
      <c r="S1249" s="12"/>
    </row>
    <row r="1250" spans="1:19">
      <c r="A1250" s="12">
        <v>1248</v>
      </c>
      <c r="B1250" s="12" t="s">
        <v>67</v>
      </c>
      <c r="C1250" s="12" t="s">
        <v>68</v>
      </c>
      <c r="D1250" s="12" t="s">
        <v>1229</v>
      </c>
      <c r="E1250" s="12" t="s">
        <v>79</v>
      </c>
      <c r="F1250" s="12" t="s">
        <v>80</v>
      </c>
      <c r="G1250" s="12" t="s">
        <v>72</v>
      </c>
      <c r="H1250" s="12" t="str">
        <f>VLOOKUP(Product[[#This Row],[Category]],Code!$C$2:$D$5,2,0)</f>
        <v>F-101</v>
      </c>
      <c r="I1250" s="12" t="s">
        <v>73</v>
      </c>
      <c r="J1250" s="12" t="s">
        <v>1231</v>
      </c>
      <c r="K1250" s="12">
        <v>254.97449999999998</v>
      </c>
      <c r="L1250" s="12">
        <f>$K$1*Product[[#This Row],[Quantity]]</f>
        <v>450</v>
      </c>
      <c r="M1250" s="12">
        <f>Product[[#This Row],[Sales]]/Product[[#This Row],[Quantity]]</f>
        <v>84.991499999999988</v>
      </c>
      <c r="N1250" s="12">
        <v>3</v>
      </c>
      <c r="O1250" s="12">
        <v>0.15</v>
      </c>
      <c r="P1250" s="13">
        <v>11.998799999999989</v>
      </c>
      <c r="Q1250" s="13">
        <f>Product[[#This Row],[Profit]]-Product[[#This Row],[Discount]]</f>
        <v>11.848799999999988</v>
      </c>
      <c r="R1250" s="12" t="str" cm="1">
        <f t="array" ref="R1250">_xlfn.IFS(Product[[#This Row],[New Sales]]&gt;=2000,"A",Product[[#This Row],[New Sales]]&gt;=1000,"B",Product[[#This Row],[New Sales]]&gt;=500,"C",Product[[#This Row],[New Sales]]&gt;=100,"D",Product[[#This Row],[New Sales]]&lt;100,"E")</f>
        <v>D</v>
      </c>
      <c r="S1250" s="12"/>
    </row>
    <row r="1251" spans="1:19">
      <c r="A1251" s="12">
        <v>1249</v>
      </c>
      <c r="B1251" s="12" t="s">
        <v>84</v>
      </c>
      <c r="C1251" s="12" t="s">
        <v>68</v>
      </c>
      <c r="D1251" s="12" t="s">
        <v>180</v>
      </c>
      <c r="E1251" s="12" t="s">
        <v>181</v>
      </c>
      <c r="F1251" s="12" t="s">
        <v>133</v>
      </c>
      <c r="G1251" s="12" t="s">
        <v>81</v>
      </c>
      <c r="H1251" s="12" t="str">
        <f>VLOOKUP(Product[[#This Row],[Category]],Code!$C$2:$D$5,2,0)</f>
        <v>O-102</v>
      </c>
      <c r="I1251" s="12" t="s">
        <v>93</v>
      </c>
      <c r="J1251" s="12" t="s">
        <v>1086</v>
      </c>
      <c r="K1251" s="12">
        <v>38.82</v>
      </c>
      <c r="L1251" s="12">
        <f>$K$1*Product[[#This Row],[Quantity]]</f>
        <v>900</v>
      </c>
      <c r="M1251" s="12">
        <f>Product[[#This Row],[Sales]]/Product[[#This Row],[Quantity]]</f>
        <v>6.47</v>
      </c>
      <c r="N1251" s="12">
        <v>6</v>
      </c>
      <c r="O1251" s="12">
        <v>0</v>
      </c>
      <c r="P1251" s="13">
        <v>17.468999999999998</v>
      </c>
      <c r="Q1251" s="13">
        <f>Product[[#This Row],[Profit]]-Product[[#This Row],[Discount]]</f>
        <v>17.468999999999998</v>
      </c>
      <c r="R1251" s="12" t="str" cm="1">
        <f t="array" ref="R1251">_xlfn.IFS(Product[[#This Row],[New Sales]]&gt;=2000,"A",Product[[#This Row],[New Sales]]&gt;=1000,"B",Product[[#This Row],[New Sales]]&gt;=500,"C",Product[[#This Row],[New Sales]]&gt;=100,"D",Product[[#This Row],[New Sales]]&lt;100,"E")</f>
        <v>C</v>
      </c>
      <c r="S1251" s="12"/>
    </row>
    <row r="1252" spans="1:19">
      <c r="A1252" s="12">
        <v>1250</v>
      </c>
      <c r="B1252" s="12" t="s">
        <v>84</v>
      </c>
      <c r="C1252" s="12" t="s">
        <v>68</v>
      </c>
      <c r="D1252" s="12" t="s">
        <v>180</v>
      </c>
      <c r="E1252" s="12" t="s">
        <v>181</v>
      </c>
      <c r="F1252" s="12" t="s">
        <v>133</v>
      </c>
      <c r="G1252" s="12" t="s">
        <v>72</v>
      </c>
      <c r="H1252" s="12" t="str">
        <f>VLOOKUP(Product[[#This Row],[Category]],Code!$C$2:$D$5,2,0)</f>
        <v>F-101</v>
      </c>
      <c r="I1252" s="12" t="s">
        <v>75</v>
      </c>
      <c r="J1252" s="12" t="s">
        <v>1232</v>
      </c>
      <c r="K1252" s="12">
        <v>1141.9379999999999</v>
      </c>
      <c r="L1252" s="12">
        <f>$K$1*Product[[#This Row],[Quantity]]</f>
        <v>1350</v>
      </c>
      <c r="M1252" s="12">
        <f>Product[[#This Row],[Sales]]/Product[[#This Row],[Quantity]]</f>
        <v>126.88199999999999</v>
      </c>
      <c r="N1252" s="12">
        <v>9</v>
      </c>
      <c r="O1252" s="12">
        <v>0.1</v>
      </c>
      <c r="P1252" s="13">
        <v>139.57019999999989</v>
      </c>
      <c r="Q1252" s="13">
        <f>Product[[#This Row],[Profit]]-Product[[#This Row],[Discount]]</f>
        <v>139.47019999999989</v>
      </c>
      <c r="R1252" s="12" t="str" cm="1">
        <f t="array" ref="R1252">_xlfn.IFS(Product[[#This Row],[New Sales]]&gt;=2000,"A",Product[[#This Row],[New Sales]]&gt;=1000,"B",Product[[#This Row],[New Sales]]&gt;=500,"C",Product[[#This Row],[New Sales]]&gt;=100,"D",Product[[#This Row],[New Sales]]&lt;100,"E")</f>
        <v>B</v>
      </c>
      <c r="S1252" s="12"/>
    </row>
    <row r="1253" spans="1:19">
      <c r="A1253" s="12">
        <v>1251</v>
      </c>
      <c r="B1253" s="12" t="s">
        <v>84</v>
      </c>
      <c r="C1253" s="12" t="s">
        <v>68</v>
      </c>
      <c r="D1253" s="12" t="s">
        <v>180</v>
      </c>
      <c r="E1253" s="12" t="s">
        <v>181</v>
      </c>
      <c r="F1253" s="12" t="s">
        <v>133</v>
      </c>
      <c r="G1253" s="12" t="s">
        <v>81</v>
      </c>
      <c r="H1253" s="12" t="str">
        <f>VLOOKUP(Product[[#This Row],[Category]],Code!$C$2:$D$5,2,0)</f>
        <v>O-102</v>
      </c>
      <c r="I1253" s="12" t="s">
        <v>100</v>
      </c>
      <c r="J1253" s="12" t="s">
        <v>342</v>
      </c>
      <c r="K1253" s="12">
        <v>1704.56</v>
      </c>
      <c r="L1253" s="12">
        <f>$K$1*Product[[#This Row],[Quantity]]</f>
        <v>1950</v>
      </c>
      <c r="M1253" s="12">
        <f>Product[[#This Row],[Sales]]/Product[[#This Row],[Quantity]]</f>
        <v>131.12</v>
      </c>
      <c r="N1253" s="12">
        <v>13</v>
      </c>
      <c r="O1253" s="12">
        <v>0</v>
      </c>
      <c r="P1253" s="13">
        <v>511.36799999999999</v>
      </c>
      <c r="Q1253" s="13">
        <f>Product[[#This Row],[Profit]]-Product[[#This Row],[Discount]]</f>
        <v>511.36799999999999</v>
      </c>
      <c r="R1253" s="12" t="str" cm="1">
        <f t="array" ref="R1253">_xlfn.IFS(Product[[#This Row],[New Sales]]&gt;=2000,"A",Product[[#This Row],[New Sales]]&gt;=1000,"B",Product[[#This Row],[New Sales]]&gt;=500,"C",Product[[#This Row],[New Sales]]&gt;=100,"D",Product[[#This Row],[New Sales]]&lt;100,"E")</f>
        <v>B</v>
      </c>
      <c r="S1253" s="12"/>
    </row>
    <row r="1254" spans="1:19">
      <c r="A1254" s="12">
        <v>1252</v>
      </c>
      <c r="B1254" s="12" t="s">
        <v>84</v>
      </c>
      <c r="C1254" s="12" t="s">
        <v>68</v>
      </c>
      <c r="D1254" s="12" t="s">
        <v>180</v>
      </c>
      <c r="E1254" s="12" t="s">
        <v>181</v>
      </c>
      <c r="F1254" s="12" t="s">
        <v>133</v>
      </c>
      <c r="G1254" s="12" t="s">
        <v>81</v>
      </c>
      <c r="H1254" s="12" t="str">
        <f>VLOOKUP(Product[[#This Row],[Category]],Code!$C$2:$D$5,2,0)</f>
        <v>O-102</v>
      </c>
      <c r="I1254" s="12" t="s">
        <v>93</v>
      </c>
      <c r="J1254" s="12" t="s">
        <v>1233</v>
      </c>
      <c r="K1254" s="12">
        <v>3.2</v>
      </c>
      <c r="L1254" s="12">
        <f>$K$1*Product[[#This Row],[Quantity]]</f>
        <v>300</v>
      </c>
      <c r="M1254" s="12">
        <f>Product[[#This Row],[Sales]]/Product[[#This Row],[Quantity]]</f>
        <v>1.6</v>
      </c>
      <c r="N1254" s="12">
        <v>2</v>
      </c>
      <c r="O1254" s="12">
        <v>0</v>
      </c>
      <c r="P1254" s="13">
        <v>1.3760000000000003</v>
      </c>
      <c r="Q1254" s="13">
        <f>Product[[#This Row],[Profit]]-Product[[#This Row],[Discount]]</f>
        <v>1.3760000000000003</v>
      </c>
      <c r="R1254" s="12" t="str" cm="1">
        <f t="array" ref="R1254">_xlfn.IFS(Product[[#This Row],[New Sales]]&gt;=2000,"A",Product[[#This Row],[New Sales]]&gt;=1000,"B",Product[[#This Row],[New Sales]]&gt;=500,"C",Product[[#This Row],[New Sales]]&gt;=100,"D",Product[[#This Row],[New Sales]]&lt;100,"E")</f>
        <v>D</v>
      </c>
      <c r="S1254" s="12"/>
    </row>
    <row r="1255" spans="1:19">
      <c r="A1255" s="12">
        <v>1253</v>
      </c>
      <c r="B1255" s="12" t="s">
        <v>84</v>
      </c>
      <c r="C1255" s="12" t="s">
        <v>68</v>
      </c>
      <c r="D1255" s="12" t="s">
        <v>946</v>
      </c>
      <c r="E1255" s="12" t="s">
        <v>118</v>
      </c>
      <c r="F1255" s="12" t="s">
        <v>114</v>
      </c>
      <c r="G1255" s="12" t="s">
        <v>95</v>
      </c>
      <c r="H1255" s="12" t="str">
        <f>VLOOKUP(Product[[#This Row],[Category]],Code!$C$2:$D$5,2,0)</f>
        <v>T-103</v>
      </c>
      <c r="I1255" s="12" t="s">
        <v>96</v>
      </c>
      <c r="J1255" s="12" t="s">
        <v>1234</v>
      </c>
      <c r="K1255" s="12">
        <v>1099.96</v>
      </c>
      <c r="L1255" s="12">
        <f>$K$1*Product[[#This Row],[Quantity]]</f>
        <v>600</v>
      </c>
      <c r="M1255" s="12">
        <f>Product[[#This Row],[Sales]]/Product[[#This Row],[Quantity]]</f>
        <v>274.99</v>
      </c>
      <c r="N1255" s="12">
        <v>4</v>
      </c>
      <c r="O1255" s="12">
        <v>0</v>
      </c>
      <c r="P1255" s="13">
        <v>285.9896</v>
      </c>
      <c r="Q1255" s="13">
        <f>Product[[#This Row],[Profit]]-Product[[#This Row],[Discount]]</f>
        <v>285.9896</v>
      </c>
      <c r="R1255" s="12" t="str" cm="1">
        <f t="array" ref="R1255">_xlfn.IFS(Product[[#This Row],[New Sales]]&gt;=2000,"A",Product[[#This Row],[New Sales]]&gt;=1000,"B",Product[[#This Row],[New Sales]]&gt;=500,"C",Product[[#This Row],[New Sales]]&gt;=100,"D",Product[[#This Row],[New Sales]]&lt;100,"E")</f>
        <v>C</v>
      </c>
      <c r="S1255" s="12"/>
    </row>
    <row r="1256" spans="1:19">
      <c r="A1256" s="12">
        <v>1254</v>
      </c>
      <c r="B1256" s="12" t="s">
        <v>84</v>
      </c>
      <c r="C1256" s="12" t="s">
        <v>111</v>
      </c>
      <c r="D1256" s="12" t="s">
        <v>857</v>
      </c>
      <c r="E1256" s="12" t="s">
        <v>132</v>
      </c>
      <c r="F1256" s="12" t="s">
        <v>133</v>
      </c>
      <c r="G1256" s="12" t="s">
        <v>81</v>
      </c>
      <c r="H1256" s="12" t="str">
        <f>VLOOKUP(Product[[#This Row],[Category]],Code!$C$2:$D$5,2,0)</f>
        <v>O-102</v>
      </c>
      <c r="I1256" s="12" t="s">
        <v>93</v>
      </c>
      <c r="J1256" s="12" t="s">
        <v>986</v>
      </c>
      <c r="K1256" s="12">
        <v>5.2480000000000002</v>
      </c>
      <c r="L1256" s="12">
        <f>$K$1*Product[[#This Row],[Quantity]]</f>
        <v>300</v>
      </c>
      <c r="M1256" s="12">
        <f>Product[[#This Row],[Sales]]/Product[[#This Row],[Quantity]]</f>
        <v>2.6240000000000001</v>
      </c>
      <c r="N1256" s="12">
        <v>2</v>
      </c>
      <c r="O1256" s="12">
        <v>0.2</v>
      </c>
      <c r="P1256" s="13">
        <v>0.59039999999999915</v>
      </c>
      <c r="Q1256" s="13">
        <f>Product[[#This Row],[Profit]]-Product[[#This Row],[Discount]]</f>
        <v>0.39039999999999914</v>
      </c>
      <c r="R1256" s="12" t="str" cm="1">
        <f t="array" ref="R1256">_xlfn.IFS(Product[[#This Row],[New Sales]]&gt;=2000,"A",Product[[#This Row],[New Sales]]&gt;=1000,"B",Product[[#This Row],[New Sales]]&gt;=500,"C",Product[[#This Row],[New Sales]]&gt;=100,"D",Product[[#This Row],[New Sales]]&lt;100,"E")</f>
        <v>D</v>
      </c>
      <c r="S1256" s="12"/>
    </row>
    <row r="1257" spans="1:19">
      <c r="A1257" s="12">
        <v>1255</v>
      </c>
      <c r="B1257" s="12" t="s">
        <v>84</v>
      </c>
      <c r="C1257" s="12" t="s">
        <v>111</v>
      </c>
      <c r="D1257" s="12" t="s">
        <v>857</v>
      </c>
      <c r="E1257" s="12" t="s">
        <v>132</v>
      </c>
      <c r="F1257" s="12" t="s">
        <v>133</v>
      </c>
      <c r="G1257" s="12" t="s">
        <v>95</v>
      </c>
      <c r="H1257" s="12" t="str">
        <f>VLOOKUP(Product[[#This Row],[Category]],Code!$C$2:$D$5,2,0)</f>
        <v>T-103</v>
      </c>
      <c r="I1257" s="12" t="s">
        <v>96</v>
      </c>
      <c r="J1257" s="12" t="s">
        <v>672</v>
      </c>
      <c r="K1257" s="12">
        <v>35.909999999999997</v>
      </c>
      <c r="L1257" s="12">
        <f>$K$1*Product[[#This Row],[Quantity]]</f>
        <v>450</v>
      </c>
      <c r="M1257" s="12">
        <f>Product[[#This Row],[Sales]]/Product[[#This Row],[Quantity]]</f>
        <v>11.969999999999999</v>
      </c>
      <c r="N1257" s="12">
        <v>3</v>
      </c>
      <c r="O1257" s="12">
        <v>0.4</v>
      </c>
      <c r="P1257" s="13">
        <v>-8.3790000000000031</v>
      </c>
      <c r="Q1257" s="13">
        <f>Product[[#This Row],[Profit]]-Product[[#This Row],[Discount]]</f>
        <v>-8.7790000000000035</v>
      </c>
      <c r="R1257" s="12" t="str" cm="1">
        <f t="array" ref="R1257">_xlfn.IFS(Product[[#This Row],[New Sales]]&gt;=2000,"A",Product[[#This Row],[New Sales]]&gt;=1000,"B",Product[[#This Row],[New Sales]]&gt;=500,"C",Product[[#This Row],[New Sales]]&gt;=100,"D",Product[[#This Row],[New Sales]]&lt;100,"E")</f>
        <v>D</v>
      </c>
      <c r="S1257" s="12"/>
    </row>
    <row r="1258" spans="1:19">
      <c r="A1258" s="12">
        <v>1256</v>
      </c>
      <c r="B1258" s="12" t="s">
        <v>84</v>
      </c>
      <c r="C1258" s="12" t="s">
        <v>111</v>
      </c>
      <c r="D1258" s="12" t="s">
        <v>857</v>
      </c>
      <c r="E1258" s="12" t="s">
        <v>132</v>
      </c>
      <c r="F1258" s="12" t="s">
        <v>133</v>
      </c>
      <c r="G1258" s="12" t="s">
        <v>72</v>
      </c>
      <c r="H1258" s="12" t="str">
        <f>VLOOKUP(Product[[#This Row],[Category]],Code!$C$2:$D$5,2,0)</f>
        <v>F-101</v>
      </c>
      <c r="I1258" s="12" t="s">
        <v>91</v>
      </c>
      <c r="J1258" s="12" t="s">
        <v>1235</v>
      </c>
      <c r="K1258" s="12">
        <v>6.6959999999999997</v>
      </c>
      <c r="L1258" s="12">
        <f>$K$1*Product[[#This Row],[Quantity]]</f>
        <v>150</v>
      </c>
      <c r="M1258" s="12">
        <f>Product[[#This Row],[Sales]]/Product[[#This Row],[Quantity]]</f>
        <v>6.6959999999999997</v>
      </c>
      <c r="N1258" s="12">
        <v>1</v>
      </c>
      <c r="O1258" s="12">
        <v>0.2</v>
      </c>
      <c r="P1258" s="13">
        <v>0.50219999999999976</v>
      </c>
      <c r="Q1258" s="13">
        <f>Product[[#This Row],[Profit]]-Product[[#This Row],[Discount]]</f>
        <v>0.30219999999999975</v>
      </c>
      <c r="R1258" s="12" t="str" cm="1">
        <f t="array" ref="R1258">_xlfn.IFS(Product[[#This Row],[New Sales]]&gt;=2000,"A",Product[[#This Row],[New Sales]]&gt;=1000,"B",Product[[#This Row],[New Sales]]&gt;=500,"C",Product[[#This Row],[New Sales]]&gt;=100,"D",Product[[#This Row],[New Sales]]&lt;100,"E")</f>
        <v>D</v>
      </c>
      <c r="S1258" s="12"/>
    </row>
    <row r="1259" spans="1:19">
      <c r="A1259" s="12">
        <v>1257</v>
      </c>
      <c r="B1259" s="12" t="s">
        <v>84</v>
      </c>
      <c r="C1259" s="12" t="s">
        <v>111</v>
      </c>
      <c r="D1259" s="12" t="s">
        <v>857</v>
      </c>
      <c r="E1259" s="12" t="s">
        <v>132</v>
      </c>
      <c r="F1259" s="12" t="s">
        <v>133</v>
      </c>
      <c r="G1259" s="12" t="s">
        <v>72</v>
      </c>
      <c r="H1259" s="12" t="str">
        <f>VLOOKUP(Product[[#This Row],[Category]],Code!$C$2:$D$5,2,0)</f>
        <v>F-101</v>
      </c>
      <c r="I1259" s="12" t="s">
        <v>91</v>
      </c>
      <c r="J1259" s="12" t="s">
        <v>1236</v>
      </c>
      <c r="K1259" s="12">
        <v>43.872000000000007</v>
      </c>
      <c r="L1259" s="12">
        <f>$K$1*Product[[#This Row],[Quantity]]</f>
        <v>300</v>
      </c>
      <c r="M1259" s="12">
        <f>Product[[#This Row],[Sales]]/Product[[#This Row],[Quantity]]</f>
        <v>21.936000000000003</v>
      </c>
      <c r="N1259" s="12">
        <v>2</v>
      </c>
      <c r="O1259" s="12">
        <v>0.2</v>
      </c>
      <c r="P1259" s="13">
        <v>11.516399999999999</v>
      </c>
      <c r="Q1259" s="13">
        <f>Product[[#This Row],[Profit]]-Product[[#This Row],[Discount]]</f>
        <v>11.3164</v>
      </c>
      <c r="R1259" s="12" t="str" cm="1">
        <f t="array" ref="R1259">_xlfn.IFS(Product[[#This Row],[New Sales]]&gt;=2000,"A",Product[[#This Row],[New Sales]]&gt;=1000,"B",Product[[#This Row],[New Sales]]&gt;=500,"C",Product[[#This Row],[New Sales]]&gt;=100,"D",Product[[#This Row],[New Sales]]&lt;100,"E")</f>
        <v>D</v>
      </c>
      <c r="S1259" s="12"/>
    </row>
    <row r="1260" spans="1:19">
      <c r="A1260" s="12">
        <v>1258</v>
      </c>
      <c r="B1260" s="12" t="s">
        <v>67</v>
      </c>
      <c r="C1260" s="12" t="s">
        <v>111</v>
      </c>
      <c r="D1260" s="12" t="s">
        <v>255</v>
      </c>
      <c r="E1260" s="12" t="s">
        <v>105</v>
      </c>
      <c r="F1260" s="12" t="s">
        <v>71</v>
      </c>
      <c r="G1260" s="12" t="s">
        <v>81</v>
      </c>
      <c r="H1260" s="12" t="str">
        <f>VLOOKUP(Product[[#This Row],[Category]],Code!$C$2:$D$5,2,0)</f>
        <v>O-102</v>
      </c>
      <c r="I1260" s="12" t="s">
        <v>98</v>
      </c>
      <c r="J1260" s="12" t="s">
        <v>861</v>
      </c>
      <c r="K1260" s="12">
        <v>27.882000000000005</v>
      </c>
      <c r="L1260" s="12">
        <f>$K$1*Product[[#This Row],[Quantity]]</f>
        <v>450</v>
      </c>
      <c r="M1260" s="12">
        <f>Product[[#This Row],[Sales]]/Product[[#This Row],[Quantity]]</f>
        <v>9.2940000000000023</v>
      </c>
      <c r="N1260" s="12">
        <v>3</v>
      </c>
      <c r="O1260" s="12">
        <v>0.7</v>
      </c>
      <c r="P1260" s="13">
        <v>-20.446799999999996</v>
      </c>
      <c r="Q1260" s="13">
        <f>Product[[#This Row],[Profit]]-Product[[#This Row],[Discount]]</f>
        <v>-21.146799999999995</v>
      </c>
      <c r="R1260" s="12" t="str" cm="1">
        <f t="array" ref="R1260">_xlfn.IFS(Product[[#This Row],[New Sales]]&gt;=2000,"A",Product[[#This Row],[New Sales]]&gt;=1000,"B",Product[[#This Row],[New Sales]]&gt;=500,"C",Product[[#This Row],[New Sales]]&gt;=100,"D",Product[[#This Row],[New Sales]]&lt;100,"E")</f>
        <v>D</v>
      </c>
      <c r="S1260" s="12"/>
    </row>
    <row r="1261" spans="1:19">
      <c r="A1261" s="12">
        <v>1259</v>
      </c>
      <c r="B1261" s="12" t="s">
        <v>67</v>
      </c>
      <c r="C1261" s="12" t="s">
        <v>111</v>
      </c>
      <c r="D1261" s="12" t="s">
        <v>255</v>
      </c>
      <c r="E1261" s="12" t="s">
        <v>105</v>
      </c>
      <c r="F1261" s="12" t="s">
        <v>71</v>
      </c>
      <c r="G1261" s="12" t="s">
        <v>81</v>
      </c>
      <c r="H1261" s="12" t="str">
        <f>VLOOKUP(Product[[#This Row],[Category]],Code!$C$2:$D$5,2,0)</f>
        <v>O-102</v>
      </c>
      <c r="I1261" s="12" t="s">
        <v>89</v>
      </c>
      <c r="J1261" s="12" t="s">
        <v>1237</v>
      </c>
      <c r="K1261" s="12">
        <v>540.048</v>
      </c>
      <c r="L1261" s="12">
        <f>$K$1*Product[[#This Row],[Quantity]]</f>
        <v>450</v>
      </c>
      <c r="M1261" s="12">
        <f>Product[[#This Row],[Sales]]/Product[[#This Row],[Quantity]]</f>
        <v>180.01599999999999</v>
      </c>
      <c r="N1261" s="12">
        <v>3</v>
      </c>
      <c r="O1261" s="12">
        <v>0.2</v>
      </c>
      <c r="P1261" s="13">
        <v>-47.254199999999997</v>
      </c>
      <c r="Q1261" s="13">
        <f>Product[[#This Row],[Profit]]-Product[[#This Row],[Discount]]</f>
        <v>-47.4542</v>
      </c>
      <c r="R1261" s="12" t="str" cm="1">
        <f t="array" ref="R1261">_xlfn.IFS(Product[[#This Row],[New Sales]]&gt;=2000,"A",Product[[#This Row],[New Sales]]&gt;=1000,"B",Product[[#This Row],[New Sales]]&gt;=500,"C",Product[[#This Row],[New Sales]]&gt;=100,"D",Product[[#This Row],[New Sales]]&lt;100,"E")</f>
        <v>D</v>
      </c>
      <c r="S1261" s="12"/>
    </row>
    <row r="1262" spans="1:19">
      <c r="A1262" s="12">
        <v>1260</v>
      </c>
      <c r="B1262" s="12" t="s">
        <v>67</v>
      </c>
      <c r="C1262" s="12" t="s">
        <v>111</v>
      </c>
      <c r="D1262" s="12" t="s">
        <v>255</v>
      </c>
      <c r="E1262" s="12" t="s">
        <v>105</v>
      </c>
      <c r="F1262" s="12" t="s">
        <v>71</v>
      </c>
      <c r="G1262" s="12" t="s">
        <v>95</v>
      </c>
      <c r="H1262" s="12" t="str">
        <f>VLOOKUP(Product[[#This Row],[Category]],Code!$C$2:$D$5,2,0)</f>
        <v>T-103</v>
      </c>
      <c r="I1262" s="12" t="s">
        <v>137</v>
      </c>
      <c r="J1262" s="12" t="s">
        <v>440</v>
      </c>
      <c r="K1262" s="12">
        <v>255.68000000000004</v>
      </c>
      <c r="L1262" s="12">
        <f>$K$1*Product[[#This Row],[Quantity]]</f>
        <v>1200</v>
      </c>
      <c r="M1262" s="12">
        <f>Product[[#This Row],[Sales]]/Product[[#This Row],[Quantity]]</f>
        <v>31.960000000000004</v>
      </c>
      <c r="N1262" s="12">
        <v>8</v>
      </c>
      <c r="O1262" s="12">
        <v>0.2</v>
      </c>
      <c r="P1262" s="13">
        <v>76.704000000000008</v>
      </c>
      <c r="Q1262" s="13">
        <f>Product[[#This Row],[Profit]]-Product[[#This Row],[Discount]]</f>
        <v>76.504000000000005</v>
      </c>
      <c r="R1262" s="12" t="str" cm="1">
        <f t="array" ref="R1262">_xlfn.IFS(Product[[#This Row],[New Sales]]&gt;=2000,"A",Product[[#This Row],[New Sales]]&gt;=1000,"B",Product[[#This Row],[New Sales]]&gt;=500,"C",Product[[#This Row],[New Sales]]&gt;=100,"D",Product[[#This Row],[New Sales]]&lt;100,"E")</f>
        <v>B</v>
      </c>
      <c r="S1262" s="12"/>
    </row>
    <row r="1263" spans="1:19">
      <c r="A1263" s="12">
        <v>1261</v>
      </c>
      <c r="B1263" s="12" t="s">
        <v>84</v>
      </c>
      <c r="C1263" s="12" t="s">
        <v>68</v>
      </c>
      <c r="D1263" s="12" t="s">
        <v>628</v>
      </c>
      <c r="E1263" s="12" t="s">
        <v>86</v>
      </c>
      <c r="F1263" s="12" t="s">
        <v>71</v>
      </c>
      <c r="G1263" s="12" t="s">
        <v>95</v>
      </c>
      <c r="H1263" s="12" t="str">
        <f>VLOOKUP(Product[[#This Row],[Category]],Code!$C$2:$D$5,2,0)</f>
        <v>T-103</v>
      </c>
      <c r="I1263" s="12" t="s">
        <v>96</v>
      </c>
      <c r="J1263" s="12" t="s">
        <v>1238</v>
      </c>
      <c r="K1263" s="12">
        <v>863.87999999999988</v>
      </c>
      <c r="L1263" s="12">
        <f>$K$1*Product[[#This Row],[Quantity]]</f>
        <v>450</v>
      </c>
      <c r="M1263" s="12">
        <f>Product[[#This Row],[Sales]]/Product[[#This Row],[Quantity]]</f>
        <v>287.95999999999998</v>
      </c>
      <c r="N1263" s="12">
        <v>3</v>
      </c>
      <c r="O1263" s="12">
        <v>0.2</v>
      </c>
      <c r="P1263" s="13">
        <v>107.98499999999996</v>
      </c>
      <c r="Q1263" s="13">
        <f>Product[[#This Row],[Profit]]-Product[[#This Row],[Discount]]</f>
        <v>107.78499999999995</v>
      </c>
      <c r="R1263" s="12" t="str" cm="1">
        <f t="array" ref="R1263">_xlfn.IFS(Product[[#This Row],[New Sales]]&gt;=2000,"A",Product[[#This Row],[New Sales]]&gt;=1000,"B",Product[[#This Row],[New Sales]]&gt;=500,"C",Product[[#This Row],[New Sales]]&gt;=100,"D",Product[[#This Row],[New Sales]]&lt;100,"E")</f>
        <v>D</v>
      </c>
      <c r="S1263" s="12"/>
    </row>
    <row r="1264" spans="1:19">
      <c r="A1264" s="12">
        <v>1262</v>
      </c>
      <c r="B1264" s="12" t="s">
        <v>84</v>
      </c>
      <c r="C1264" s="12" t="s">
        <v>77</v>
      </c>
      <c r="D1264" s="12" t="s">
        <v>1239</v>
      </c>
      <c r="E1264" s="12" t="s">
        <v>105</v>
      </c>
      <c r="F1264" s="12" t="s">
        <v>71</v>
      </c>
      <c r="G1264" s="12" t="s">
        <v>81</v>
      </c>
      <c r="H1264" s="12" t="str">
        <f>VLOOKUP(Product[[#This Row],[Category]],Code!$C$2:$D$5,2,0)</f>
        <v>O-102</v>
      </c>
      <c r="I1264" s="12" t="s">
        <v>98</v>
      </c>
      <c r="J1264" s="12" t="s">
        <v>1240</v>
      </c>
      <c r="K1264" s="12">
        <v>17.616000000000003</v>
      </c>
      <c r="L1264" s="12">
        <f>$K$1*Product[[#This Row],[Quantity]]</f>
        <v>600</v>
      </c>
      <c r="M1264" s="12">
        <f>Product[[#This Row],[Sales]]/Product[[#This Row],[Quantity]]</f>
        <v>4.4040000000000008</v>
      </c>
      <c r="N1264" s="12">
        <v>4</v>
      </c>
      <c r="O1264" s="12">
        <v>0.7</v>
      </c>
      <c r="P1264" s="13">
        <v>-14.0928</v>
      </c>
      <c r="Q1264" s="13">
        <f>Product[[#This Row],[Profit]]-Product[[#This Row],[Discount]]</f>
        <v>-14.7928</v>
      </c>
      <c r="R1264" s="12" t="str" cm="1">
        <f t="array" ref="R1264">_xlfn.IFS(Product[[#This Row],[New Sales]]&gt;=2000,"A",Product[[#This Row],[New Sales]]&gt;=1000,"B",Product[[#This Row],[New Sales]]&gt;=500,"C",Product[[#This Row],[New Sales]]&gt;=100,"D",Product[[#This Row],[New Sales]]&lt;100,"E")</f>
        <v>C</v>
      </c>
      <c r="S1264" s="12"/>
    </row>
    <row r="1265" spans="1:19">
      <c r="A1265" s="12">
        <v>1263</v>
      </c>
      <c r="B1265" s="12" t="s">
        <v>67</v>
      </c>
      <c r="C1265" s="12" t="s">
        <v>68</v>
      </c>
      <c r="D1265" s="12" t="s">
        <v>506</v>
      </c>
      <c r="E1265" s="12" t="s">
        <v>181</v>
      </c>
      <c r="F1265" s="12" t="s">
        <v>133</v>
      </c>
      <c r="G1265" s="12" t="s">
        <v>81</v>
      </c>
      <c r="H1265" s="12" t="str">
        <f>VLOOKUP(Product[[#This Row],[Category]],Code!$C$2:$D$5,2,0)</f>
        <v>O-102</v>
      </c>
      <c r="I1265" s="12" t="s">
        <v>98</v>
      </c>
      <c r="J1265" s="12" t="s">
        <v>136</v>
      </c>
      <c r="K1265" s="12">
        <v>17.472000000000001</v>
      </c>
      <c r="L1265" s="12">
        <f>$K$1*Product[[#This Row],[Quantity]]</f>
        <v>450</v>
      </c>
      <c r="M1265" s="12">
        <f>Product[[#This Row],[Sales]]/Product[[#This Row],[Quantity]]</f>
        <v>5.8240000000000007</v>
      </c>
      <c r="N1265" s="12">
        <v>3</v>
      </c>
      <c r="O1265" s="12">
        <v>0.2</v>
      </c>
      <c r="P1265" s="13">
        <v>6.3336000000000006</v>
      </c>
      <c r="Q1265" s="13">
        <f>Product[[#This Row],[Profit]]-Product[[#This Row],[Discount]]</f>
        <v>6.1336000000000004</v>
      </c>
      <c r="R1265" s="12" t="str" cm="1">
        <f t="array" ref="R1265">_xlfn.IFS(Product[[#This Row],[New Sales]]&gt;=2000,"A",Product[[#This Row],[New Sales]]&gt;=1000,"B",Product[[#This Row],[New Sales]]&gt;=500,"C",Product[[#This Row],[New Sales]]&gt;=100,"D",Product[[#This Row],[New Sales]]&lt;100,"E")</f>
        <v>D</v>
      </c>
      <c r="S1265" s="12"/>
    </row>
    <row r="1266" spans="1:19">
      <c r="A1266" s="12">
        <v>1264</v>
      </c>
      <c r="B1266" s="12" t="s">
        <v>149</v>
      </c>
      <c r="C1266" s="12" t="s">
        <v>68</v>
      </c>
      <c r="D1266" s="12" t="s">
        <v>1162</v>
      </c>
      <c r="E1266" s="12" t="s">
        <v>175</v>
      </c>
      <c r="F1266" s="12" t="s">
        <v>114</v>
      </c>
      <c r="G1266" s="12" t="s">
        <v>95</v>
      </c>
      <c r="H1266" s="12" t="str">
        <f>VLOOKUP(Product[[#This Row],[Category]],Code!$C$2:$D$5,2,0)</f>
        <v>T-103</v>
      </c>
      <c r="I1266" s="12" t="s">
        <v>96</v>
      </c>
      <c r="J1266" s="12" t="s">
        <v>309</v>
      </c>
      <c r="K1266" s="12">
        <v>69.900000000000006</v>
      </c>
      <c r="L1266" s="12">
        <f>$K$1*Product[[#This Row],[Quantity]]</f>
        <v>300</v>
      </c>
      <c r="M1266" s="12">
        <f>Product[[#This Row],[Sales]]/Product[[#This Row],[Quantity]]</f>
        <v>34.950000000000003</v>
      </c>
      <c r="N1266" s="12">
        <v>2</v>
      </c>
      <c r="O1266" s="12">
        <v>0</v>
      </c>
      <c r="P1266" s="13">
        <v>18.873000000000005</v>
      </c>
      <c r="Q1266" s="13">
        <f>Product[[#This Row],[Profit]]-Product[[#This Row],[Discount]]</f>
        <v>18.873000000000005</v>
      </c>
      <c r="R1266" s="12" t="str" cm="1">
        <f t="array" ref="R1266">_xlfn.IFS(Product[[#This Row],[New Sales]]&gt;=2000,"A",Product[[#This Row],[New Sales]]&gt;=1000,"B",Product[[#This Row],[New Sales]]&gt;=500,"C",Product[[#This Row],[New Sales]]&gt;=100,"D",Product[[#This Row],[New Sales]]&lt;100,"E")</f>
        <v>D</v>
      </c>
      <c r="S1266" s="12"/>
    </row>
    <row r="1267" spans="1:19">
      <c r="A1267" s="12">
        <v>1265</v>
      </c>
      <c r="B1267" s="12" t="s">
        <v>149</v>
      </c>
      <c r="C1267" s="12" t="s">
        <v>68</v>
      </c>
      <c r="D1267" s="12" t="s">
        <v>1162</v>
      </c>
      <c r="E1267" s="12" t="s">
        <v>175</v>
      </c>
      <c r="F1267" s="12" t="s">
        <v>114</v>
      </c>
      <c r="G1267" s="12" t="s">
        <v>72</v>
      </c>
      <c r="H1267" s="12" t="str">
        <f>VLOOKUP(Product[[#This Row],[Category]],Code!$C$2:$D$5,2,0)</f>
        <v>F-101</v>
      </c>
      <c r="I1267" s="12" t="s">
        <v>91</v>
      </c>
      <c r="J1267" s="12" t="s">
        <v>1235</v>
      </c>
      <c r="K1267" s="12">
        <v>41.849999999999994</v>
      </c>
      <c r="L1267" s="12">
        <f>$K$1*Product[[#This Row],[Quantity]]</f>
        <v>750</v>
      </c>
      <c r="M1267" s="12">
        <f>Product[[#This Row],[Sales]]/Product[[#This Row],[Quantity]]</f>
        <v>8.3699999999999992</v>
      </c>
      <c r="N1267" s="12">
        <v>5</v>
      </c>
      <c r="O1267" s="12">
        <v>0</v>
      </c>
      <c r="P1267" s="13">
        <v>10.880999999999998</v>
      </c>
      <c r="Q1267" s="13">
        <f>Product[[#This Row],[Profit]]-Product[[#This Row],[Discount]]</f>
        <v>10.880999999999998</v>
      </c>
      <c r="R1267" s="12" t="str" cm="1">
        <f t="array" ref="R1267">_xlfn.IFS(Product[[#This Row],[New Sales]]&gt;=2000,"A",Product[[#This Row],[New Sales]]&gt;=1000,"B",Product[[#This Row],[New Sales]]&gt;=500,"C",Product[[#This Row],[New Sales]]&gt;=100,"D",Product[[#This Row],[New Sales]]&lt;100,"E")</f>
        <v>C</v>
      </c>
      <c r="S1267" s="12"/>
    </row>
    <row r="1268" spans="1:19">
      <c r="A1268" s="12">
        <v>1266</v>
      </c>
      <c r="B1268" s="12" t="s">
        <v>84</v>
      </c>
      <c r="C1268" s="12" t="s">
        <v>68</v>
      </c>
      <c r="D1268" s="12" t="s">
        <v>123</v>
      </c>
      <c r="E1268" s="12" t="s">
        <v>79</v>
      </c>
      <c r="F1268" s="12" t="s">
        <v>80</v>
      </c>
      <c r="G1268" s="12" t="s">
        <v>81</v>
      </c>
      <c r="H1268" s="12" t="str">
        <f>VLOOKUP(Product[[#This Row],[Category]],Code!$C$2:$D$5,2,0)</f>
        <v>O-102</v>
      </c>
      <c r="I1268" s="12" t="s">
        <v>93</v>
      </c>
      <c r="J1268" s="12" t="s">
        <v>1241</v>
      </c>
      <c r="K1268" s="12">
        <v>6.57</v>
      </c>
      <c r="L1268" s="12">
        <f>$K$1*Product[[#This Row],[Quantity]]</f>
        <v>450</v>
      </c>
      <c r="M1268" s="12">
        <f>Product[[#This Row],[Sales]]/Product[[#This Row],[Quantity]]</f>
        <v>2.19</v>
      </c>
      <c r="N1268" s="12">
        <v>3</v>
      </c>
      <c r="O1268" s="12">
        <v>0</v>
      </c>
      <c r="P1268" s="13">
        <v>1.7738999999999998</v>
      </c>
      <c r="Q1268" s="13">
        <f>Product[[#This Row],[Profit]]-Product[[#This Row],[Discount]]</f>
        <v>1.7738999999999998</v>
      </c>
      <c r="R1268" s="12" t="str" cm="1">
        <f t="array" ref="R1268">_xlfn.IFS(Product[[#This Row],[New Sales]]&gt;=2000,"A",Product[[#This Row],[New Sales]]&gt;=1000,"B",Product[[#This Row],[New Sales]]&gt;=500,"C",Product[[#This Row],[New Sales]]&gt;=100,"D",Product[[#This Row],[New Sales]]&lt;100,"E")</f>
        <v>D</v>
      </c>
      <c r="S1268" s="12"/>
    </row>
    <row r="1269" spans="1:19">
      <c r="A1269" s="12">
        <v>1267</v>
      </c>
      <c r="B1269" s="12" t="s">
        <v>84</v>
      </c>
      <c r="C1269" s="12" t="s">
        <v>77</v>
      </c>
      <c r="D1269" s="12" t="s">
        <v>78</v>
      </c>
      <c r="E1269" s="12" t="s">
        <v>79</v>
      </c>
      <c r="F1269" s="12" t="s">
        <v>80</v>
      </c>
      <c r="G1269" s="12" t="s">
        <v>81</v>
      </c>
      <c r="H1269" s="12" t="str">
        <f>VLOOKUP(Product[[#This Row],[Category]],Code!$C$2:$D$5,2,0)</f>
        <v>O-102</v>
      </c>
      <c r="I1269" s="12" t="s">
        <v>89</v>
      </c>
      <c r="J1269" s="12" t="s">
        <v>627</v>
      </c>
      <c r="K1269" s="12">
        <v>142.86000000000001</v>
      </c>
      <c r="L1269" s="12">
        <f>$K$1*Product[[#This Row],[Quantity]]</f>
        <v>150</v>
      </c>
      <c r="M1269" s="12">
        <f>Product[[#This Row],[Sales]]/Product[[#This Row],[Quantity]]</f>
        <v>142.86000000000001</v>
      </c>
      <c r="N1269" s="12">
        <v>1</v>
      </c>
      <c r="O1269" s="12">
        <v>0</v>
      </c>
      <c r="P1269" s="13">
        <v>41.429399999999987</v>
      </c>
      <c r="Q1269" s="13">
        <f>Product[[#This Row],[Profit]]-Product[[#This Row],[Discount]]</f>
        <v>41.429399999999987</v>
      </c>
      <c r="R1269" s="12" t="str" cm="1">
        <f t="array" ref="R1269">_xlfn.IFS(Product[[#This Row],[New Sales]]&gt;=2000,"A",Product[[#This Row],[New Sales]]&gt;=1000,"B",Product[[#This Row],[New Sales]]&gt;=500,"C",Product[[#This Row],[New Sales]]&gt;=100,"D",Product[[#This Row],[New Sales]]&lt;100,"E")</f>
        <v>D</v>
      </c>
      <c r="S1269" s="12"/>
    </row>
    <row r="1270" spans="1:19">
      <c r="A1270" s="12">
        <v>1268</v>
      </c>
      <c r="B1270" s="12" t="s">
        <v>84</v>
      </c>
      <c r="C1270" s="12" t="s">
        <v>77</v>
      </c>
      <c r="D1270" s="12" t="s">
        <v>78</v>
      </c>
      <c r="E1270" s="12" t="s">
        <v>79</v>
      </c>
      <c r="F1270" s="12" t="s">
        <v>80</v>
      </c>
      <c r="G1270" s="12" t="s">
        <v>72</v>
      </c>
      <c r="H1270" s="12" t="str">
        <f>VLOOKUP(Product[[#This Row],[Category]],Code!$C$2:$D$5,2,0)</f>
        <v>F-101</v>
      </c>
      <c r="I1270" s="12" t="s">
        <v>75</v>
      </c>
      <c r="J1270" s="12" t="s">
        <v>197</v>
      </c>
      <c r="K1270" s="12">
        <v>292.27200000000005</v>
      </c>
      <c r="L1270" s="12">
        <f>$K$1*Product[[#This Row],[Quantity]]</f>
        <v>900</v>
      </c>
      <c r="M1270" s="12">
        <f>Product[[#This Row],[Sales]]/Product[[#This Row],[Quantity]]</f>
        <v>48.71200000000001</v>
      </c>
      <c r="N1270" s="12">
        <v>6</v>
      </c>
      <c r="O1270" s="12">
        <v>0.2</v>
      </c>
      <c r="P1270" s="13">
        <v>18.266999999999967</v>
      </c>
      <c r="Q1270" s="13">
        <f>Product[[#This Row],[Profit]]-Product[[#This Row],[Discount]]</f>
        <v>18.066999999999968</v>
      </c>
      <c r="R1270" s="12" t="str" cm="1">
        <f t="array" ref="R1270">_xlfn.IFS(Product[[#This Row],[New Sales]]&gt;=2000,"A",Product[[#This Row],[New Sales]]&gt;=1000,"B",Product[[#This Row],[New Sales]]&gt;=500,"C",Product[[#This Row],[New Sales]]&gt;=100,"D",Product[[#This Row],[New Sales]]&lt;100,"E")</f>
        <v>C</v>
      </c>
      <c r="S1270" s="12"/>
    </row>
    <row r="1271" spans="1:19">
      <c r="A1271" s="12">
        <v>1269</v>
      </c>
      <c r="B1271" s="12" t="s">
        <v>84</v>
      </c>
      <c r="C1271" s="12" t="s">
        <v>77</v>
      </c>
      <c r="D1271" s="12" t="s">
        <v>611</v>
      </c>
      <c r="E1271" s="12" t="s">
        <v>251</v>
      </c>
      <c r="F1271" s="12" t="s">
        <v>80</v>
      </c>
      <c r="G1271" s="12" t="s">
        <v>72</v>
      </c>
      <c r="H1271" s="12" t="str">
        <f>VLOOKUP(Product[[#This Row],[Category]],Code!$C$2:$D$5,2,0)</f>
        <v>F-101</v>
      </c>
      <c r="I1271" s="12" t="s">
        <v>91</v>
      </c>
      <c r="J1271" s="12" t="s">
        <v>634</v>
      </c>
      <c r="K1271" s="12">
        <v>29.328000000000003</v>
      </c>
      <c r="L1271" s="12">
        <f>$K$1*Product[[#This Row],[Quantity]]</f>
        <v>450</v>
      </c>
      <c r="M1271" s="12">
        <f>Product[[#This Row],[Sales]]/Product[[#This Row],[Quantity]]</f>
        <v>9.7760000000000016</v>
      </c>
      <c r="N1271" s="12">
        <v>3</v>
      </c>
      <c r="O1271" s="12">
        <v>0.2</v>
      </c>
      <c r="P1271" s="13">
        <v>3.665999999999995</v>
      </c>
      <c r="Q1271" s="13">
        <f>Product[[#This Row],[Profit]]-Product[[#This Row],[Discount]]</f>
        <v>3.4659999999999949</v>
      </c>
      <c r="R1271" s="12" t="str" cm="1">
        <f t="array" ref="R1271">_xlfn.IFS(Product[[#This Row],[New Sales]]&gt;=2000,"A",Product[[#This Row],[New Sales]]&gt;=1000,"B",Product[[#This Row],[New Sales]]&gt;=500,"C",Product[[#This Row],[New Sales]]&gt;=100,"D",Product[[#This Row],[New Sales]]&lt;100,"E")</f>
        <v>D</v>
      </c>
      <c r="S1271" s="12"/>
    </row>
    <row r="1272" spans="1:19">
      <c r="A1272" s="12">
        <v>1270</v>
      </c>
      <c r="B1272" s="12" t="s">
        <v>84</v>
      </c>
      <c r="C1272" s="12" t="s">
        <v>68</v>
      </c>
      <c r="D1272" s="12" t="s">
        <v>957</v>
      </c>
      <c r="E1272" s="12" t="s">
        <v>218</v>
      </c>
      <c r="F1272" s="12" t="s">
        <v>71</v>
      </c>
      <c r="G1272" s="12" t="s">
        <v>81</v>
      </c>
      <c r="H1272" s="12" t="str">
        <f>VLOOKUP(Product[[#This Row],[Category]],Code!$C$2:$D$5,2,0)</f>
        <v>O-102</v>
      </c>
      <c r="I1272" s="12" t="s">
        <v>106</v>
      </c>
      <c r="J1272" s="12" t="s">
        <v>1242</v>
      </c>
      <c r="K1272" s="12">
        <v>12.48</v>
      </c>
      <c r="L1272" s="12">
        <f>$K$1*Product[[#This Row],[Quantity]]</f>
        <v>300</v>
      </c>
      <c r="M1272" s="12">
        <f>Product[[#This Row],[Sales]]/Product[[#This Row],[Quantity]]</f>
        <v>6.24</v>
      </c>
      <c r="N1272" s="12">
        <v>2</v>
      </c>
      <c r="O1272" s="12">
        <v>0</v>
      </c>
      <c r="P1272" s="13">
        <v>5.6159999999999997</v>
      </c>
      <c r="Q1272" s="13">
        <f>Product[[#This Row],[Profit]]-Product[[#This Row],[Discount]]</f>
        <v>5.6159999999999997</v>
      </c>
      <c r="R1272" s="12" t="str" cm="1">
        <f t="array" ref="R1272">_xlfn.IFS(Product[[#This Row],[New Sales]]&gt;=2000,"A",Product[[#This Row],[New Sales]]&gt;=1000,"B",Product[[#This Row],[New Sales]]&gt;=500,"C",Product[[#This Row],[New Sales]]&gt;=100,"D",Product[[#This Row],[New Sales]]&lt;100,"E")</f>
        <v>D</v>
      </c>
      <c r="S1272" s="12"/>
    </row>
    <row r="1273" spans="1:19">
      <c r="A1273" s="12">
        <v>1271</v>
      </c>
      <c r="B1273" s="12" t="s">
        <v>84</v>
      </c>
      <c r="C1273" s="12" t="s">
        <v>77</v>
      </c>
      <c r="D1273" s="12" t="s">
        <v>196</v>
      </c>
      <c r="E1273" s="12" t="s">
        <v>158</v>
      </c>
      <c r="F1273" s="12" t="s">
        <v>114</v>
      </c>
      <c r="G1273" s="12" t="s">
        <v>81</v>
      </c>
      <c r="H1273" s="12" t="str">
        <f>VLOOKUP(Product[[#This Row],[Category]],Code!$C$2:$D$5,2,0)</f>
        <v>O-102</v>
      </c>
      <c r="I1273" s="12" t="s">
        <v>89</v>
      </c>
      <c r="J1273" s="12" t="s">
        <v>1243</v>
      </c>
      <c r="K1273" s="12">
        <v>102.33600000000001</v>
      </c>
      <c r="L1273" s="12">
        <f>$K$1*Product[[#This Row],[Quantity]]</f>
        <v>600</v>
      </c>
      <c r="M1273" s="12">
        <f>Product[[#This Row],[Sales]]/Product[[#This Row],[Quantity]]</f>
        <v>25.584000000000003</v>
      </c>
      <c r="N1273" s="12">
        <v>4</v>
      </c>
      <c r="O1273" s="12">
        <v>0.2</v>
      </c>
      <c r="P1273" s="13">
        <v>-12.792000000000002</v>
      </c>
      <c r="Q1273" s="13">
        <f>Product[[#This Row],[Profit]]-Product[[#This Row],[Discount]]</f>
        <v>-12.992000000000001</v>
      </c>
      <c r="R1273" s="12" t="str" cm="1">
        <f t="array" ref="R1273">_xlfn.IFS(Product[[#This Row],[New Sales]]&gt;=2000,"A",Product[[#This Row],[New Sales]]&gt;=1000,"B",Product[[#This Row],[New Sales]]&gt;=500,"C",Product[[#This Row],[New Sales]]&gt;=100,"D",Product[[#This Row],[New Sales]]&lt;100,"E")</f>
        <v>C</v>
      </c>
      <c r="S1273" s="12"/>
    </row>
    <row r="1274" spans="1:19">
      <c r="A1274" s="12">
        <v>1272</v>
      </c>
      <c r="B1274" s="12" t="s">
        <v>84</v>
      </c>
      <c r="C1274" s="12" t="s">
        <v>77</v>
      </c>
      <c r="D1274" s="12" t="s">
        <v>196</v>
      </c>
      <c r="E1274" s="12" t="s">
        <v>158</v>
      </c>
      <c r="F1274" s="12" t="s">
        <v>114</v>
      </c>
      <c r="G1274" s="12" t="s">
        <v>81</v>
      </c>
      <c r="H1274" s="12" t="str">
        <f>VLOOKUP(Product[[#This Row],[Category]],Code!$C$2:$D$5,2,0)</f>
        <v>O-102</v>
      </c>
      <c r="I1274" s="12" t="s">
        <v>100</v>
      </c>
      <c r="J1274" s="12" t="s">
        <v>1026</v>
      </c>
      <c r="K1274" s="12">
        <v>48.791999999999987</v>
      </c>
      <c r="L1274" s="12">
        <f>$K$1*Product[[#This Row],[Quantity]]</f>
        <v>450</v>
      </c>
      <c r="M1274" s="12">
        <f>Product[[#This Row],[Sales]]/Product[[#This Row],[Quantity]]</f>
        <v>16.263999999999996</v>
      </c>
      <c r="N1274" s="12">
        <v>3</v>
      </c>
      <c r="O1274" s="12">
        <v>0.8</v>
      </c>
      <c r="P1274" s="13">
        <v>-126.85920000000002</v>
      </c>
      <c r="Q1274" s="13">
        <f>Product[[#This Row],[Profit]]-Product[[#This Row],[Discount]]</f>
        <v>-127.65920000000001</v>
      </c>
      <c r="R1274" s="12" t="str" cm="1">
        <f t="array" ref="R1274">_xlfn.IFS(Product[[#This Row],[New Sales]]&gt;=2000,"A",Product[[#This Row],[New Sales]]&gt;=1000,"B",Product[[#This Row],[New Sales]]&gt;=500,"C",Product[[#This Row],[New Sales]]&gt;=100,"D",Product[[#This Row],[New Sales]]&lt;100,"E")</f>
        <v>D</v>
      </c>
      <c r="S1274" s="12"/>
    </row>
    <row r="1275" spans="1:19">
      <c r="A1275" s="12">
        <v>1273</v>
      </c>
      <c r="B1275" s="12" t="s">
        <v>84</v>
      </c>
      <c r="C1275" s="12" t="s">
        <v>77</v>
      </c>
      <c r="D1275" s="12" t="s">
        <v>196</v>
      </c>
      <c r="E1275" s="12" t="s">
        <v>158</v>
      </c>
      <c r="F1275" s="12" t="s">
        <v>114</v>
      </c>
      <c r="G1275" s="12" t="s">
        <v>81</v>
      </c>
      <c r="H1275" s="12" t="str">
        <f>VLOOKUP(Product[[#This Row],[Category]],Code!$C$2:$D$5,2,0)</f>
        <v>O-102</v>
      </c>
      <c r="I1275" s="12" t="s">
        <v>98</v>
      </c>
      <c r="J1275" s="12" t="s">
        <v>1244</v>
      </c>
      <c r="K1275" s="12">
        <v>44.847999999999992</v>
      </c>
      <c r="L1275" s="12">
        <f>$K$1*Product[[#This Row],[Quantity]]</f>
        <v>1200</v>
      </c>
      <c r="M1275" s="12">
        <f>Product[[#This Row],[Sales]]/Product[[#This Row],[Quantity]]</f>
        <v>5.605999999999999</v>
      </c>
      <c r="N1275" s="12">
        <v>8</v>
      </c>
      <c r="O1275" s="12">
        <v>0.8</v>
      </c>
      <c r="P1275" s="13">
        <v>-67.27200000000002</v>
      </c>
      <c r="Q1275" s="13">
        <f>Product[[#This Row],[Profit]]-Product[[#This Row],[Discount]]</f>
        <v>-68.072000000000017</v>
      </c>
      <c r="R1275" s="12" t="str" cm="1">
        <f t="array" ref="R1275">_xlfn.IFS(Product[[#This Row],[New Sales]]&gt;=2000,"A",Product[[#This Row],[New Sales]]&gt;=1000,"B",Product[[#This Row],[New Sales]]&gt;=500,"C",Product[[#This Row],[New Sales]]&gt;=100,"D",Product[[#This Row],[New Sales]]&lt;100,"E")</f>
        <v>B</v>
      </c>
      <c r="S1275" s="12"/>
    </row>
    <row r="1276" spans="1:19">
      <c r="A1276" s="12">
        <v>1274</v>
      </c>
      <c r="B1276" s="12" t="s">
        <v>547</v>
      </c>
      <c r="C1276" s="12" t="s">
        <v>68</v>
      </c>
      <c r="D1276" s="12" t="s">
        <v>112</v>
      </c>
      <c r="E1276" s="12" t="s">
        <v>113</v>
      </c>
      <c r="F1276" s="12" t="s">
        <v>114</v>
      </c>
      <c r="G1276" s="12" t="s">
        <v>81</v>
      </c>
      <c r="H1276" s="12" t="str">
        <f>VLOOKUP(Product[[#This Row],[Category]],Code!$C$2:$D$5,2,0)</f>
        <v>O-102</v>
      </c>
      <c r="I1276" s="12" t="s">
        <v>106</v>
      </c>
      <c r="J1276" s="12" t="s">
        <v>1055</v>
      </c>
      <c r="K1276" s="12">
        <v>10.368000000000002</v>
      </c>
      <c r="L1276" s="12">
        <f>$K$1*Product[[#This Row],[Quantity]]</f>
        <v>300</v>
      </c>
      <c r="M1276" s="12">
        <f>Product[[#This Row],[Sales]]/Product[[#This Row],[Quantity]]</f>
        <v>5.1840000000000011</v>
      </c>
      <c r="N1276" s="12">
        <v>2</v>
      </c>
      <c r="O1276" s="12">
        <v>0.2</v>
      </c>
      <c r="P1276" s="13">
        <v>3.6288</v>
      </c>
      <c r="Q1276" s="13">
        <f>Product[[#This Row],[Profit]]-Product[[#This Row],[Discount]]</f>
        <v>3.4287999999999998</v>
      </c>
      <c r="R1276" s="12" t="str" cm="1">
        <f t="array" ref="R1276">_xlfn.IFS(Product[[#This Row],[New Sales]]&gt;=2000,"A",Product[[#This Row],[New Sales]]&gt;=1000,"B",Product[[#This Row],[New Sales]]&gt;=500,"C",Product[[#This Row],[New Sales]]&gt;=100,"D",Product[[#This Row],[New Sales]]&lt;100,"E")</f>
        <v>D</v>
      </c>
      <c r="S1276" s="12"/>
    </row>
    <row r="1277" spans="1:19">
      <c r="A1277" s="12">
        <v>1275</v>
      </c>
      <c r="B1277" s="12" t="s">
        <v>547</v>
      </c>
      <c r="C1277" s="12" t="s">
        <v>68</v>
      </c>
      <c r="D1277" s="12" t="s">
        <v>112</v>
      </c>
      <c r="E1277" s="12" t="s">
        <v>113</v>
      </c>
      <c r="F1277" s="12" t="s">
        <v>114</v>
      </c>
      <c r="G1277" s="12" t="s">
        <v>72</v>
      </c>
      <c r="H1277" s="12" t="str">
        <f>VLOOKUP(Product[[#This Row],[Category]],Code!$C$2:$D$5,2,0)</f>
        <v>F-101</v>
      </c>
      <c r="I1277" s="12" t="s">
        <v>75</v>
      </c>
      <c r="J1277" s="12" t="s">
        <v>1245</v>
      </c>
      <c r="K1277" s="12">
        <v>388.42999999999995</v>
      </c>
      <c r="L1277" s="12">
        <f>$K$1*Product[[#This Row],[Quantity]]</f>
        <v>750</v>
      </c>
      <c r="M1277" s="12">
        <f>Product[[#This Row],[Sales]]/Product[[#This Row],[Quantity]]</f>
        <v>77.685999999999993</v>
      </c>
      <c r="N1277" s="12">
        <v>5</v>
      </c>
      <c r="O1277" s="12">
        <v>0.3</v>
      </c>
      <c r="P1277" s="13">
        <v>-88.783999999999978</v>
      </c>
      <c r="Q1277" s="13">
        <f>Product[[#This Row],[Profit]]-Product[[#This Row],[Discount]]</f>
        <v>-89.083999999999975</v>
      </c>
      <c r="R1277" s="12" t="str" cm="1">
        <f t="array" ref="R1277">_xlfn.IFS(Product[[#This Row],[New Sales]]&gt;=2000,"A",Product[[#This Row],[New Sales]]&gt;=1000,"B",Product[[#This Row],[New Sales]]&gt;=500,"C",Product[[#This Row],[New Sales]]&gt;=100,"D",Product[[#This Row],[New Sales]]&lt;100,"E")</f>
        <v>C</v>
      </c>
      <c r="S1277" s="12"/>
    </row>
    <row r="1278" spans="1:19">
      <c r="A1278" s="12">
        <v>1276</v>
      </c>
      <c r="B1278" s="12" t="s">
        <v>547</v>
      </c>
      <c r="C1278" s="12" t="s">
        <v>68</v>
      </c>
      <c r="D1278" s="12" t="s">
        <v>112</v>
      </c>
      <c r="E1278" s="12" t="s">
        <v>113</v>
      </c>
      <c r="F1278" s="12" t="s">
        <v>114</v>
      </c>
      <c r="G1278" s="12" t="s">
        <v>81</v>
      </c>
      <c r="H1278" s="12" t="str">
        <f>VLOOKUP(Product[[#This Row],[Category]],Code!$C$2:$D$5,2,0)</f>
        <v>O-102</v>
      </c>
      <c r="I1278" s="12" t="s">
        <v>106</v>
      </c>
      <c r="J1278" s="12" t="s">
        <v>249</v>
      </c>
      <c r="K1278" s="12">
        <v>14.352000000000002</v>
      </c>
      <c r="L1278" s="12">
        <f>$K$1*Product[[#This Row],[Quantity]]</f>
        <v>450</v>
      </c>
      <c r="M1278" s="12">
        <f>Product[[#This Row],[Sales]]/Product[[#This Row],[Quantity]]</f>
        <v>4.7840000000000007</v>
      </c>
      <c r="N1278" s="12">
        <v>3</v>
      </c>
      <c r="O1278" s="12">
        <v>0.2</v>
      </c>
      <c r="P1278" s="13">
        <v>5.2026000000000003</v>
      </c>
      <c r="Q1278" s="13">
        <f>Product[[#This Row],[Profit]]-Product[[#This Row],[Discount]]</f>
        <v>5.0026000000000002</v>
      </c>
      <c r="R1278" s="12" t="str" cm="1">
        <f t="array" ref="R1278">_xlfn.IFS(Product[[#This Row],[New Sales]]&gt;=2000,"A",Product[[#This Row],[New Sales]]&gt;=1000,"B",Product[[#This Row],[New Sales]]&gt;=500,"C",Product[[#This Row],[New Sales]]&gt;=100,"D",Product[[#This Row],[New Sales]]&lt;100,"E")</f>
        <v>D</v>
      </c>
      <c r="S1278" s="12"/>
    </row>
    <row r="1279" spans="1:19">
      <c r="A1279" s="12">
        <v>1277</v>
      </c>
      <c r="B1279" s="12" t="s">
        <v>547</v>
      </c>
      <c r="C1279" s="12" t="s">
        <v>68</v>
      </c>
      <c r="D1279" s="12" t="s">
        <v>112</v>
      </c>
      <c r="E1279" s="12" t="s">
        <v>113</v>
      </c>
      <c r="F1279" s="12" t="s">
        <v>114</v>
      </c>
      <c r="G1279" s="12" t="s">
        <v>95</v>
      </c>
      <c r="H1279" s="12" t="str">
        <f>VLOOKUP(Product[[#This Row],[Category]],Code!$C$2:$D$5,2,0)</f>
        <v>T-103</v>
      </c>
      <c r="I1279" s="12" t="s">
        <v>137</v>
      </c>
      <c r="J1279" s="12" t="s">
        <v>1246</v>
      </c>
      <c r="K1279" s="12">
        <v>63.991999999999997</v>
      </c>
      <c r="L1279" s="12">
        <f>$K$1*Product[[#This Row],[Quantity]]</f>
        <v>150</v>
      </c>
      <c r="M1279" s="12">
        <f>Product[[#This Row],[Sales]]/Product[[#This Row],[Quantity]]</f>
        <v>63.991999999999997</v>
      </c>
      <c r="N1279" s="12">
        <v>1</v>
      </c>
      <c r="O1279" s="12">
        <v>0.2</v>
      </c>
      <c r="P1279" s="13">
        <v>-7.1990999999999961</v>
      </c>
      <c r="Q1279" s="13">
        <f>Product[[#This Row],[Profit]]-Product[[#This Row],[Discount]]</f>
        <v>-7.3990999999999962</v>
      </c>
      <c r="R1279" s="12" t="str" cm="1">
        <f t="array" ref="R1279">_xlfn.IFS(Product[[#This Row],[New Sales]]&gt;=2000,"A",Product[[#This Row],[New Sales]]&gt;=1000,"B",Product[[#This Row],[New Sales]]&gt;=500,"C",Product[[#This Row],[New Sales]]&gt;=100,"D",Product[[#This Row],[New Sales]]&lt;100,"E")</f>
        <v>D</v>
      </c>
      <c r="S1279" s="12"/>
    </row>
    <row r="1280" spans="1:19">
      <c r="A1280" s="12">
        <v>1278</v>
      </c>
      <c r="B1280" s="12" t="s">
        <v>84</v>
      </c>
      <c r="C1280" s="12" t="s">
        <v>68</v>
      </c>
      <c r="D1280" s="12" t="s">
        <v>147</v>
      </c>
      <c r="E1280" s="12" t="s">
        <v>113</v>
      </c>
      <c r="F1280" s="12" t="s">
        <v>114</v>
      </c>
      <c r="G1280" s="12" t="s">
        <v>81</v>
      </c>
      <c r="H1280" s="12" t="str">
        <f>VLOOKUP(Product[[#This Row],[Category]],Code!$C$2:$D$5,2,0)</f>
        <v>O-102</v>
      </c>
      <c r="I1280" s="12" t="s">
        <v>93</v>
      </c>
      <c r="J1280" s="12" t="s">
        <v>1247</v>
      </c>
      <c r="K1280" s="12">
        <v>86.352000000000004</v>
      </c>
      <c r="L1280" s="12">
        <f>$K$1*Product[[#This Row],[Quantity]]</f>
        <v>450</v>
      </c>
      <c r="M1280" s="12">
        <f>Product[[#This Row],[Sales]]/Product[[#This Row],[Quantity]]</f>
        <v>28.784000000000002</v>
      </c>
      <c r="N1280" s="12">
        <v>3</v>
      </c>
      <c r="O1280" s="12">
        <v>0.2</v>
      </c>
      <c r="P1280" s="13">
        <v>5.3969999999999914</v>
      </c>
      <c r="Q1280" s="13">
        <f>Product[[#This Row],[Profit]]-Product[[#This Row],[Discount]]</f>
        <v>5.1969999999999912</v>
      </c>
      <c r="R1280" s="12" t="str" cm="1">
        <f t="array" ref="R1280">_xlfn.IFS(Product[[#This Row],[New Sales]]&gt;=2000,"A",Product[[#This Row],[New Sales]]&gt;=1000,"B",Product[[#This Row],[New Sales]]&gt;=500,"C",Product[[#This Row],[New Sales]]&gt;=100,"D",Product[[#This Row],[New Sales]]&lt;100,"E")</f>
        <v>D</v>
      </c>
      <c r="S1280" s="12"/>
    </row>
    <row r="1281" spans="1:19">
      <c r="A1281" s="12">
        <v>1279</v>
      </c>
      <c r="B1281" s="12" t="s">
        <v>149</v>
      </c>
      <c r="C1281" s="12" t="s">
        <v>77</v>
      </c>
      <c r="D1281" s="12" t="s">
        <v>1248</v>
      </c>
      <c r="E1281" s="12" t="s">
        <v>541</v>
      </c>
      <c r="F1281" s="12" t="s">
        <v>71</v>
      </c>
      <c r="G1281" s="12" t="s">
        <v>95</v>
      </c>
      <c r="H1281" s="12" t="str">
        <f>VLOOKUP(Product[[#This Row],[Category]],Code!$C$2:$D$5,2,0)</f>
        <v>T-103</v>
      </c>
      <c r="I1281" s="12" t="s">
        <v>137</v>
      </c>
      <c r="J1281" s="12" t="s">
        <v>1249</v>
      </c>
      <c r="K1281" s="12">
        <v>32.97</v>
      </c>
      <c r="L1281" s="12">
        <f>$K$1*Product[[#This Row],[Quantity]]</f>
        <v>450</v>
      </c>
      <c r="M1281" s="12">
        <f>Product[[#This Row],[Sales]]/Product[[#This Row],[Quantity]]</f>
        <v>10.99</v>
      </c>
      <c r="N1281" s="12">
        <v>3</v>
      </c>
      <c r="O1281" s="12">
        <v>0</v>
      </c>
      <c r="P1281" s="13">
        <v>12.8583</v>
      </c>
      <c r="Q1281" s="13">
        <f>Product[[#This Row],[Profit]]-Product[[#This Row],[Discount]]</f>
        <v>12.8583</v>
      </c>
      <c r="R1281" s="12" t="str" cm="1">
        <f t="array" ref="R1281">_xlfn.IFS(Product[[#This Row],[New Sales]]&gt;=2000,"A",Product[[#This Row],[New Sales]]&gt;=1000,"B",Product[[#This Row],[New Sales]]&gt;=500,"C",Product[[#This Row],[New Sales]]&gt;=100,"D",Product[[#This Row],[New Sales]]&lt;100,"E")</f>
        <v>D</v>
      </c>
      <c r="S1281" s="12"/>
    </row>
    <row r="1282" spans="1:19">
      <c r="A1282" s="12">
        <v>1280</v>
      </c>
      <c r="B1282" s="12" t="s">
        <v>149</v>
      </c>
      <c r="C1282" s="12" t="s">
        <v>77</v>
      </c>
      <c r="D1282" s="12" t="s">
        <v>1248</v>
      </c>
      <c r="E1282" s="12" t="s">
        <v>541</v>
      </c>
      <c r="F1282" s="12" t="s">
        <v>71</v>
      </c>
      <c r="G1282" s="12" t="s">
        <v>95</v>
      </c>
      <c r="H1282" s="12" t="str">
        <f>VLOOKUP(Product[[#This Row],[Category]],Code!$C$2:$D$5,2,0)</f>
        <v>T-103</v>
      </c>
      <c r="I1282" s="12" t="s">
        <v>137</v>
      </c>
      <c r="J1282" s="12" t="s">
        <v>1250</v>
      </c>
      <c r="K1282" s="12">
        <v>83.88</v>
      </c>
      <c r="L1282" s="12">
        <f>$K$1*Product[[#This Row],[Quantity]]</f>
        <v>600</v>
      </c>
      <c r="M1282" s="12">
        <f>Product[[#This Row],[Sales]]/Product[[#This Row],[Quantity]]</f>
        <v>20.97</v>
      </c>
      <c r="N1282" s="12">
        <v>4</v>
      </c>
      <c r="O1282" s="12">
        <v>0</v>
      </c>
      <c r="P1282" s="13">
        <v>30.196799999999996</v>
      </c>
      <c r="Q1282" s="13">
        <f>Product[[#This Row],[Profit]]-Product[[#This Row],[Discount]]</f>
        <v>30.196799999999996</v>
      </c>
      <c r="R1282" s="12" t="str" cm="1">
        <f t="array" ref="R1282">_xlfn.IFS(Product[[#This Row],[New Sales]]&gt;=2000,"A",Product[[#This Row],[New Sales]]&gt;=1000,"B",Product[[#This Row],[New Sales]]&gt;=500,"C",Product[[#This Row],[New Sales]]&gt;=100,"D",Product[[#This Row],[New Sales]]&lt;100,"E")</f>
        <v>C</v>
      </c>
      <c r="S1282" s="12"/>
    </row>
    <row r="1283" spans="1:19">
      <c r="A1283" s="12">
        <v>1281</v>
      </c>
      <c r="B1283" s="12" t="s">
        <v>149</v>
      </c>
      <c r="C1283" s="12" t="s">
        <v>68</v>
      </c>
      <c r="D1283" s="12" t="s">
        <v>1251</v>
      </c>
      <c r="E1283" s="12" t="s">
        <v>263</v>
      </c>
      <c r="F1283" s="12" t="s">
        <v>114</v>
      </c>
      <c r="G1283" s="12" t="s">
        <v>95</v>
      </c>
      <c r="H1283" s="12" t="str">
        <f>VLOOKUP(Product[[#This Row],[Category]],Code!$C$2:$D$5,2,0)</f>
        <v>T-103</v>
      </c>
      <c r="I1283" s="12" t="s">
        <v>96</v>
      </c>
      <c r="J1283" s="12" t="s">
        <v>1252</v>
      </c>
      <c r="K1283" s="12">
        <v>278.39999999999998</v>
      </c>
      <c r="L1283" s="12">
        <f>$K$1*Product[[#This Row],[Quantity]]</f>
        <v>450</v>
      </c>
      <c r="M1283" s="12">
        <f>Product[[#This Row],[Sales]]/Product[[#This Row],[Quantity]]</f>
        <v>92.8</v>
      </c>
      <c r="N1283" s="12">
        <v>3</v>
      </c>
      <c r="O1283" s="12">
        <v>0</v>
      </c>
      <c r="P1283" s="13">
        <v>80.735999999999976</v>
      </c>
      <c r="Q1283" s="13">
        <f>Product[[#This Row],[Profit]]-Product[[#This Row],[Discount]]</f>
        <v>80.735999999999976</v>
      </c>
      <c r="R1283" s="12" t="str" cm="1">
        <f t="array" ref="R1283">_xlfn.IFS(Product[[#This Row],[New Sales]]&gt;=2000,"A",Product[[#This Row],[New Sales]]&gt;=1000,"B",Product[[#This Row],[New Sales]]&gt;=500,"C",Product[[#This Row],[New Sales]]&gt;=100,"D",Product[[#This Row],[New Sales]]&lt;100,"E")</f>
        <v>D</v>
      </c>
      <c r="S1283" s="12"/>
    </row>
    <row r="1284" spans="1:19">
      <c r="A1284" s="12">
        <v>1282</v>
      </c>
      <c r="B1284" s="12" t="s">
        <v>149</v>
      </c>
      <c r="C1284" s="12" t="s">
        <v>68</v>
      </c>
      <c r="D1284" s="12" t="s">
        <v>628</v>
      </c>
      <c r="E1284" s="12" t="s">
        <v>86</v>
      </c>
      <c r="F1284" s="12" t="s">
        <v>71</v>
      </c>
      <c r="G1284" s="12" t="s">
        <v>81</v>
      </c>
      <c r="H1284" s="12" t="str">
        <f>VLOOKUP(Product[[#This Row],[Category]],Code!$C$2:$D$5,2,0)</f>
        <v>O-102</v>
      </c>
      <c r="I1284" s="12" t="s">
        <v>82</v>
      </c>
      <c r="J1284" s="12" t="s">
        <v>1253</v>
      </c>
      <c r="K1284" s="12">
        <v>15.120000000000001</v>
      </c>
      <c r="L1284" s="12">
        <f>$K$1*Product[[#This Row],[Quantity]]</f>
        <v>450</v>
      </c>
      <c r="M1284" s="12">
        <f>Product[[#This Row],[Sales]]/Product[[#This Row],[Quantity]]</f>
        <v>5.04</v>
      </c>
      <c r="N1284" s="12">
        <v>3</v>
      </c>
      <c r="O1284" s="12">
        <v>0.2</v>
      </c>
      <c r="P1284" s="13">
        <v>4.9139999999999988</v>
      </c>
      <c r="Q1284" s="13">
        <f>Product[[#This Row],[Profit]]-Product[[#This Row],[Discount]]</f>
        <v>4.7139999999999986</v>
      </c>
      <c r="R1284" s="12" t="str" cm="1">
        <f t="array" ref="R1284">_xlfn.IFS(Product[[#This Row],[New Sales]]&gt;=2000,"A",Product[[#This Row],[New Sales]]&gt;=1000,"B",Product[[#This Row],[New Sales]]&gt;=500,"C",Product[[#This Row],[New Sales]]&gt;=100,"D",Product[[#This Row],[New Sales]]&lt;100,"E")</f>
        <v>D</v>
      </c>
      <c r="S1284" s="12"/>
    </row>
    <row r="1285" spans="1:19">
      <c r="A1285" s="12">
        <v>1283</v>
      </c>
      <c r="B1285" s="12" t="s">
        <v>149</v>
      </c>
      <c r="C1285" s="12" t="s">
        <v>68</v>
      </c>
      <c r="D1285" s="12" t="s">
        <v>628</v>
      </c>
      <c r="E1285" s="12" t="s">
        <v>86</v>
      </c>
      <c r="F1285" s="12" t="s">
        <v>71</v>
      </c>
      <c r="G1285" s="12" t="s">
        <v>81</v>
      </c>
      <c r="H1285" s="12" t="str">
        <f>VLOOKUP(Product[[#This Row],[Category]],Code!$C$2:$D$5,2,0)</f>
        <v>O-102</v>
      </c>
      <c r="I1285" s="12" t="s">
        <v>98</v>
      </c>
      <c r="J1285" s="12" t="s">
        <v>1254</v>
      </c>
      <c r="K1285" s="12">
        <v>17.430000000000003</v>
      </c>
      <c r="L1285" s="12">
        <f>$K$1*Product[[#This Row],[Quantity]]</f>
        <v>150</v>
      </c>
      <c r="M1285" s="12">
        <f>Product[[#This Row],[Sales]]/Product[[#This Row],[Quantity]]</f>
        <v>17.430000000000003</v>
      </c>
      <c r="N1285" s="12">
        <v>1</v>
      </c>
      <c r="O1285" s="12">
        <v>0.7</v>
      </c>
      <c r="P1285" s="13">
        <v>-13.363000000000003</v>
      </c>
      <c r="Q1285" s="13">
        <f>Product[[#This Row],[Profit]]-Product[[#This Row],[Discount]]</f>
        <v>-14.063000000000002</v>
      </c>
      <c r="R1285" s="12" t="str" cm="1">
        <f t="array" ref="R1285">_xlfn.IFS(Product[[#This Row],[New Sales]]&gt;=2000,"A",Product[[#This Row],[New Sales]]&gt;=1000,"B",Product[[#This Row],[New Sales]]&gt;=500,"C",Product[[#This Row],[New Sales]]&gt;=100,"D",Product[[#This Row],[New Sales]]&lt;100,"E")</f>
        <v>D</v>
      </c>
      <c r="S1285" s="12"/>
    </row>
    <row r="1286" spans="1:19">
      <c r="A1286" s="12">
        <v>1284</v>
      </c>
      <c r="B1286" s="12" t="s">
        <v>149</v>
      </c>
      <c r="C1286" s="12" t="s">
        <v>68</v>
      </c>
      <c r="D1286" s="12" t="s">
        <v>628</v>
      </c>
      <c r="E1286" s="12" t="s">
        <v>86</v>
      </c>
      <c r="F1286" s="12" t="s">
        <v>71</v>
      </c>
      <c r="G1286" s="12" t="s">
        <v>81</v>
      </c>
      <c r="H1286" s="12" t="str">
        <f>VLOOKUP(Product[[#This Row],[Category]],Code!$C$2:$D$5,2,0)</f>
        <v>O-102</v>
      </c>
      <c r="I1286" s="12" t="s">
        <v>106</v>
      </c>
      <c r="J1286" s="12" t="s">
        <v>1255</v>
      </c>
      <c r="K1286" s="12">
        <v>251.64</v>
      </c>
      <c r="L1286" s="12">
        <f>$K$1*Product[[#This Row],[Quantity]]</f>
        <v>450</v>
      </c>
      <c r="M1286" s="12">
        <f>Product[[#This Row],[Sales]]/Product[[#This Row],[Quantity]]</f>
        <v>83.88</v>
      </c>
      <c r="N1286" s="12">
        <v>3</v>
      </c>
      <c r="O1286" s="12">
        <v>0.2</v>
      </c>
      <c r="P1286" s="13">
        <v>88.073999999999984</v>
      </c>
      <c r="Q1286" s="13">
        <f>Product[[#This Row],[Profit]]-Product[[#This Row],[Discount]]</f>
        <v>87.873999999999981</v>
      </c>
      <c r="R1286" s="12" t="str" cm="1">
        <f t="array" ref="R1286">_xlfn.IFS(Product[[#This Row],[New Sales]]&gt;=2000,"A",Product[[#This Row],[New Sales]]&gt;=1000,"B",Product[[#This Row],[New Sales]]&gt;=500,"C",Product[[#This Row],[New Sales]]&gt;=100,"D",Product[[#This Row],[New Sales]]&lt;100,"E")</f>
        <v>D</v>
      </c>
      <c r="S1286" s="12"/>
    </row>
    <row r="1287" spans="1:19">
      <c r="A1287" s="12">
        <v>1285</v>
      </c>
      <c r="B1287" s="12" t="s">
        <v>84</v>
      </c>
      <c r="C1287" s="12" t="s">
        <v>68</v>
      </c>
      <c r="D1287" s="12" t="s">
        <v>530</v>
      </c>
      <c r="E1287" s="12" t="s">
        <v>113</v>
      </c>
      <c r="F1287" s="12" t="s">
        <v>114</v>
      </c>
      <c r="G1287" s="12" t="s">
        <v>81</v>
      </c>
      <c r="H1287" s="12" t="str">
        <f>VLOOKUP(Product[[#This Row],[Category]],Code!$C$2:$D$5,2,0)</f>
        <v>O-102</v>
      </c>
      <c r="I1287" s="12" t="s">
        <v>98</v>
      </c>
      <c r="J1287" s="12" t="s">
        <v>1256</v>
      </c>
      <c r="K1287" s="12">
        <v>2.7719999999999994</v>
      </c>
      <c r="L1287" s="12">
        <f>$K$1*Product[[#This Row],[Quantity]]</f>
        <v>1050</v>
      </c>
      <c r="M1287" s="12">
        <f>Product[[#This Row],[Sales]]/Product[[#This Row],[Quantity]]</f>
        <v>0.39599999999999991</v>
      </c>
      <c r="N1287" s="12">
        <v>7</v>
      </c>
      <c r="O1287" s="12">
        <v>0.8</v>
      </c>
      <c r="P1287" s="13">
        <v>-4.8510000000000009</v>
      </c>
      <c r="Q1287" s="13">
        <f>Product[[#This Row],[Profit]]-Product[[#This Row],[Discount]]</f>
        <v>-5.6510000000000007</v>
      </c>
      <c r="R1287" s="12" t="str" cm="1">
        <f t="array" ref="R1287">_xlfn.IFS(Product[[#This Row],[New Sales]]&gt;=2000,"A",Product[[#This Row],[New Sales]]&gt;=1000,"B",Product[[#This Row],[New Sales]]&gt;=500,"C",Product[[#This Row],[New Sales]]&gt;=100,"D",Product[[#This Row],[New Sales]]&lt;100,"E")</f>
        <v>B</v>
      </c>
      <c r="S1287" s="12"/>
    </row>
    <row r="1288" spans="1:19">
      <c r="A1288" s="12">
        <v>1286</v>
      </c>
      <c r="B1288" s="12" t="s">
        <v>84</v>
      </c>
      <c r="C1288" s="12" t="s">
        <v>68</v>
      </c>
      <c r="D1288" s="12" t="s">
        <v>1257</v>
      </c>
      <c r="E1288" s="12" t="s">
        <v>584</v>
      </c>
      <c r="F1288" s="12" t="s">
        <v>133</v>
      </c>
      <c r="G1288" s="12" t="s">
        <v>81</v>
      </c>
      <c r="H1288" s="12" t="str">
        <f>VLOOKUP(Product[[#This Row],[Category]],Code!$C$2:$D$5,2,0)</f>
        <v>O-102</v>
      </c>
      <c r="I1288" s="12" t="s">
        <v>89</v>
      </c>
      <c r="J1288" s="12" t="s">
        <v>626</v>
      </c>
      <c r="K1288" s="12">
        <v>14.9</v>
      </c>
      <c r="L1288" s="12">
        <f>$K$1*Product[[#This Row],[Quantity]]</f>
        <v>750</v>
      </c>
      <c r="M1288" s="12">
        <f>Product[[#This Row],[Sales]]/Product[[#This Row],[Quantity]]</f>
        <v>2.98</v>
      </c>
      <c r="N1288" s="12">
        <v>5</v>
      </c>
      <c r="O1288" s="12">
        <v>0</v>
      </c>
      <c r="P1288" s="13">
        <v>1.0429999999999984</v>
      </c>
      <c r="Q1288" s="13">
        <f>Product[[#This Row],[Profit]]-Product[[#This Row],[Discount]]</f>
        <v>1.0429999999999984</v>
      </c>
      <c r="R1288" s="12" t="str" cm="1">
        <f t="array" ref="R1288">_xlfn.IFS(Product[[#This Row],[New Sales]]&gt;=2000,"A",Product[[#This Row],[New Sales]]&gt;=1000,"B",Product[[#This Row],[New Sales]]&gt;=500,"C",Product[[#This Row],[New Sales]]&gt;=100,"D",Product[[#This Row],[New Sales]]&lt;100,"E")</f>
        <v>C</v>
      </c>
      <c r="S1288" s="12"/>
    </row>
    <row r="1289" spans="1:19">
      <c r="A1289" s="12">
        <v>1287</v>
      </c>
      <c r="B1289" s="12" t="s">
        <v>84</v>
      </c>
      <c r="C1289" s="12" t="s">
        <v>111</v>
      </c>
      <c r="D1289" s="12" t="s">
        <v>180</v>
      </c>
      <c r="E1289" s="12" t="s">
        <v>181</v>
      </c>
      <c r="F1289" s="12" t="s">
        <v>133</v>
      </c>
      <c r="G1289" s="12" t="s">
        <v>81</v>
      </c>
      <c r="H1289" s="12" t="str">
        <f>VLOOKUP(Product[[#This Row],[Category]],Code!$C$2:$D$5,2,0)</f>
        <v>O-102</v>
      </c>
      <c r="I1289" s="12" t="s">
        <v>93</v>
      </c>
      <c r="J1289" s="12" t="s">
        <v>1258</v>
      </c>
      <c r="K1289" s="12">
        <v>15.48</v>
      </c>
      <c r="L1289" s="12">
        <f>$K$1*Product[[#This Row],[Quantity]]</f>
        <v>450</v>
      </c>
      <c r="M1289" s="12">
        <f>Product[[#This Row],[Sales]]/Product[[#This Row],[Quantity]]</f>
        <v>5.16</v>
      </c>
      <c r="N1289" s="12">
        <v>3</v>
      </c>
      <c r="O1289" s="12">
        <v>0</v>
      </c>
      <c r="P1289" s="13">
        <v>4.4891999999999985</v>
      </c>
      <c r="Q1289" s="13">
        <f>Product[[#This Row],[Profit]]-Product[[#This Row],[Discount]]</f>
        <v>4.4891999999999985</v>
      </c>
      <c r="R1289" s="12" t="str" cm="1">
        <f t="array" ref="R1289">_xlfn.IFS(Product[[#This Row],[New Sales]]&gt;=2000,"A",Product[[#This Row],[New Sales]]&gt;=1000,"B",Product[[#This Row],[New Sales]]&gt;=500,"C",Product[[#This Row],[New Sales]]&gt;=100,"D",Product[[#This Row],[New Sales]]&lt;100,"E")</f>
        <v>D</v>
      </c>
      <c r="S1289" s="12"/>
    </row>
    <row r="1290" spans="1:19">
      <c r="A1290" s="12">
        <v>1288</v>
      </c>
      <c r="B1290" s="12" t="s">
        <v>84</v>
      </c>
      <c r="C1290" s="12" t="s">
        <v>77</v>
      </c>
      <c r="D1290" s="12" t="s">
        <v>180</v>
      </c>
      <c r="E1290" s="12" t="s">
        <v>181</v>
      </c>
      <c r="F1290" s="12" t="s">
        <v>133</v>
      </c>
      <c r="G1290" s="12" t="s">
        <v>72</v>
      </c>
      <c r="H1290" s="12" t="str">
        <f>VLOOKUP(Product[[#This Row],[Category]],Code!$C$2:$D$5,2,0)</f>
        <v>F-101</v>
      </c>
      <c r="I1290" s="12" t="s">
        <v>91</v>
      </c>
      <c r="J1290" s="12" t="s">
        <v>195</v>
      </c>
      <c r="K1290" s="12">
        <v>39.880000000000003</v>
      </c>
      <c r="L1290" s="12">
        <f>$K$1*Product[[#This Row],[Quantity]]</f>
        <v>300</v>
      </c>
      <c r="M1290" s="12">
        <f>Product[[#This Row],[Sales]]/Product[[#This Row],[Quantity]]</f>
        <v>19.940000000000001</v>
      </c>
      <c r="N1290" s="12">
        <v>2</v>
      </c>
      <c r="O1290" s="12">
        <v>0</v>
      </c>
      <c r="P1290" s="13">
        <v>11.166400000000003</v>
      </c>
      <c r="Q1290" s="13">
        <f>Product[[#This Row],[Profit]]-Product[[#This Row],[Discount]]</f>
        <v>11.166400000000003</v>
      </c>
      <c r="R1290" s="12" t="str" cm="1">
        <f t="array" ref="R1290">_xlfn.IFS(Product[[#This Row],[New Sales]]&gt;=2000,"A",Product[[#This Row],[New Sales]]&gt;=1000,"B",Product[[#This Row],[New Sales]]&gt;=500,"C",Product[[#This Row],[New Sales]]&gt;=100,"D",Product[[#This Row],[New Sales]]&lt;100,"E")</f>
        <v>D</v>
      </c>
      <c r="S1290" s="12"/>
    </row>
    <row r="1291" spans="1:19">
      <c r="A1291" s="12">
        <v>1289</v>
      </c>
      <c r="B1291" s="12" t="s">
        <v>84</v>
      </c>
      <c r="C1291" s="12" t="s">
        <v>77</v>
      </c>
      <c r="D1291" s="12" t="s">
        <v>180</v>
      </c>
      <c r="E1291" s="12" t="s">
        <v>181</v>
      </c>
      <c r="F1291" s="12" t="s">
        <v>133</v>
      </c>
      <c r="G1291" s="12" t="s">
        <v>81</v>
      </c>
      <c r="H1291" s="12" t="str">
        <f>VLOOKUP(Product[[#This Row],[Category]],Code!$C$2:$D$5,2,0)</f>
        <v>O-102</v>
      </c>
      <c r="I1291" s="12" t="s">
        <v>98</v>
      </c>
      <c r="J1291" s="12" t="s">
        <v>803</v>
      </c>
      <c r="K1291" s="12">
        <v>12.192</v>
      </c>
      <c r="L1291" s="12">
        <f>$K$1*Product[[#This Row],[Quantity]]</f>
        <v>600</v>
      </c>
      <c r="M1291" s="12">
        <f>Product[[#This Row],[Sales]]/Product[[#This Row],[Quantity]]</f>
        <v>3.048</v>
      </c>
      <c r="N1291" s="12">
        <v>4</v>
      </c>
      <c r="O1291" s="12">
        <v>0.2</v>
      </c>
      <c r="P1291" s="13">
        <v>4.1147999999999989</v>
      </c>
      <c r="Q1291" s="13">
        <f>Product[[#This Row],[Profit]]-Product[[#This Row],[Discount]]</f>
        <v>3.9147999999999987</v>
      </c>
      <c r="R1291" s="12" t="str" cm="1">
        <f t="array" ref="R1291">_xlfn.IFS(Product[[#This Row],[New Sales]]&gt;=2000,"A",Product[[#This Row],[New Sales]]&gt;=1000,"B",Product[[#This Row],[New Sales]]&gt;=500,"C",Product[[#This Row],[New Sales]]&gt;=100,"D",Product[[#This Row],[New Sales]]&lt;100,"E")</f>
        <v>C</v>
      </c>
      <c r="S1291" s="12"/>
    </row>
    <row r="1292" spans="1:19">
      <c r="A1292" s="12">
        <v>1290</v>
      </c>
      <c r="B1292" s="12" t="s">
        <v>84</v>
      </c>
      <c r="C1292" s="12" t="s">
        <v>77</v>
      </c>
      <c r="D1292" s="12" t="s">
        <v>180</v>
      </c>
      <c r="E1292" s="12" t="s">
        <v>181</v>
      </c>
      <c r="F1292" s="12" t="s">
        <v>133</v>
      </c>
      <c r="G1292" s="12" t="s">
        <v>81</v>
      </c>
      <c r="H1292" s="12" t="str">
        <f>VLOOKUP(Product[[#This Row],[Category]],Code!$C$2:$D$5,2,0)</f>
        <v>O-102</v>
      </c>
      <c r="I1292" s="12" t="s">
        <v>93</v>
      </c>
      <c r="J1292" s="12" t="s">
        <v>1259</v>
      </c>
      <c r="K1292" s="12">
        <v>20.82</v>
      </c>
      <c r="L1292" s="12">
        <f>$K$1*Product[[#This Row],[Quantity]]</f>
        <v>450</v>
      </c>
      <c r="M1292" s="12">
        <f>Product[[#This Row],[Sales]]/Product[[#This Row],[Quantity]]</f>
        <v>6.94</v>
      </c>
      <c r="N1292" s="12">
        <v>3</v>
      </c>
      <c r="O1292" s="12">
        <v>0</v>
      </c>
      <c r="P1292" s="13">
        <v>7.4952000000000005</v>
      </c>
      <c r="Q1292" s="13">
        <f>Product[[#This Row],[Profit]]-Product[[#This Row],[Discount]]</f>
        <v>7.4952000000000005</v>
      </c>
      <c r="R1292" s="12" t="str" cm="1">
        <f t="array" ref="R1292">_xlfn.IFS(Product[[#This Row],[New Sales]]&gt;=2000,"A",Product[[#This Row],[New Sales]]&gt;=1000,"B",Product[[#This Row],[New Sales]]&gt;=500,"C",Product[[#This Row],[New Sales]]&gt;=100,"D",Product[[#This Row],[New Sales]]&lt;100,"E")</f>
        <v>D</v>
      </c>
      <c r="S1292" s="12"/>
    </row>
    <row r="1293" spans="1:19">
      <c r="A1293" s="12">
        <v>1291</v>
      </c>
      <c r="B1293" s="12" t="s">
        <v>149</v>
      </c>
      <c r="C1293" s="12" t="s">
        <v>111</v>
      </c>
      <c r="D1293" s="12" t="s">
        <v>123</v>
      </c>
      <c r="E1293" s="12" t="s">
        <v>79</v>
      </c>
      <c r="F1293" s="12" t="s">
        <v>80</v>
      </c>
      <c r="G1293" s="12" t="s">
        <v>81</v>
      </c>
      <c r="H1293" s="12" t="str">
        <f>VLOOKUP(Product[[#This Row],[Category]],Code!$C$2:$D$5,2,0)</f>
        <v>O-102</v>
      </c>
      <c r="I1293" s="12" t="s">
        <v>98</v>
      </c>
      <c r="J1293" s="12" t="s">
        <v>1260</v>
      </c>
      <c r="K1293" s="12">
        <v>13.216000000000001</v>
      </c>
      <c r="L1293" s="12">
        <f>$K$1*Product[[#This Row],[Quantity]]</f>
        <v>600</v>
      </c>
      <c r="M1293" s="12">
        <f>Product[[#This Row],[Sales]]/Product[[#This Row],[Quantity]]</f>
        <v>3.3040000000000003</v>
      </c>
      <c r="N1293" s="12">
        <v>4</v>
      </c>
      <c r="O1293" s="12">
        <v>0.2</v>
      </c>
      <c r="P1293" s="13">
        <v>4.4603999999999999</v>
      </c>
      <c r="Q1293" s="13">
        <f>Product[[#This Row],[Profit]]-Product[[#This Row],[Discount]]</f>
        <v>4.2603999999999997</v>
      </c>
      <c r="R1293" s="12" t="str" cm="1">
        <f t="array" ref="R1293">_xlfn.IFS(Product[[#This Row],[New Sales]]&gt;=2000,"A",Product[[#This Row],[New Sales]]&gt;=1000,"B",Product[[#This Row],[New Sales]]&gt;=500,"C",Product[[#This Row],[New Sales]]&gt;=100,"D",Product[[#This Row],[New Sales]]&lt;100,"E")</f>
        <v>C</v>
      </c>
      <c r="S1293" s="12"/>
    </row>
    <row r="1294" spans="1:19">
      <c r="A1294" s="12">
        <v>1292</v>
      </c>
      <c r="B1294" s="12" t="s">
        <v>149</v>
      </c>
      <c r="C1294" s="12" t="s">
        <v>111</v>
      </c>
      <c r="D1294" s="12" t="s">
        <v>123</v>
      </c>
      <c r="E1294" s="12" t="s">
        <v>79</v>
      </c>
      <c r="F1294" s="12" t="s">
        <v>80</v>
      </c>
      <c r="G1294" s="12" t="s">
        <v>81</v>
      </c>
      <c r="H1294" s="12" t="str">
        <f>VLOOKUP(Product[[#This Row],[Category]],Code!$C$2:$D$5,2,0)</f>
        <v>O-102</v>
      </c>
      <c r="I1294" s="12" t="s">
        <v>106</v>
      </c>
      <c r="J1294" s="12" t="s">
        <v>1186</v>
      </c>
      <c r="K1294" s="12">
        <v>32.400000000000006</v>
      </c>
      <c r="L1294" s="12">
        <f>$K$1*Product[[#This Row],[Quantity]]</f>
        <v>750</v>
      </c>
      <c r="M1294" s="12">
        <f>Product[[#This Row],[Sales]]/Product[[#This Row],[Quantity]]</f>
        <v>6.4800000000000013</v>
      </c>
      <c r="N1294" s="12">
        <v>5</v>
      </c>
      <c r="O1294" s="12">
        <v>0</v>
      </c>
      <c r="P1294" s="13">
        <v>15.552000000000001</v>
      </c>
      <c r="Q1294" s="13">
        <f>Product[[#This Row],[Profit]]-Product[[#This Row],[Discount]]</f>
        <v>15.552000000000001</v>
      </c>
      <c r="R1294" s="12" t="str" cm="1">
        <f t="array" ref="R1294">_xlfn.IFS(Product[[#This Row],[New Sales]]&gt;=2000,"A",Product[[#This Row],[New Sales]]&gt;=1000,"B",Product[[#This Row],[New Sales]]&gt;=500,"C",Product[[#This Row],[New Sales]]&gt;=100,"D",Product[[#This Row],[New Sales]]&lt;100,"E")</f>
        <v>C</v>
      </c>
      <c r="S1294" s="12"/>
    </row>
    <row r="1295" spans="1:19">
      <c r="A1295" s="12">
        <v>1293</v>
      </c>
      <c r="B1295" s="12" t="s">
        <v>84</v>
      </c>
      <c r="C1295" s="12" t="s">
        <v>68</v>
      </c>
      <c r="D1295" s="12" t="s">
        <v>427</v>
      </c>
      <c r="E1295" s="12" t="s">
        <v>79</v>
      </c>
      <c r="F1295" s="12" t="s">
        <v>80</v>
      </c>
      <c r="G1295" s="12" t="s">
        <v>81</v>
      </c>
      <c r="H1295" s="12" t="str">
        <f>VLOOKUP(Product[[#This Row],[Category]],Code!$C$2:$D$5,2,0)</f>
        <v>O-102</v>
      </c>
      <c r="I1295" s="12" t="s">
        <v>297</v>
      </c>
      <c r="J1295" s="12" t="s">
        <v>298</v>
      </c>
      <c r="K1295" s="12">
        <v>32.94</v>
      </c>
      <c r="L1295" s="12">
        <f>$K$1*Product[[#This Row],[Quantity]]</f>
        <v>450</v>
      </c>
      <c r="M1295" s="12">
        <f>Product[[#This Row],[Sales]]/Product[[#This Row],[Quantity]]</f>
        <v>10.979999999999999</v>
      </c>
      <c r="N1295" s="12">
        <v>3</v>
      </c>
      <c r="O1295" s="12">
        <v>0</v>
      </c>
      <c r="P1295" s="13">
        <v>9.2232000000000021</v>
      </c>
      <c r="Q1295" s="13">
        <f>Product[[#This Row],[Profit]]-Product[[#This Row],[Discount]]</f>
        <v>9.2232000000000021</v>
      </c>
      <c r="R1295" s="12" t="str" cm="1">
        <f t="array" ref="R1295">_xlfn.IFS(Product[[#This Row],[New Sales]]&gt;=2000,"A",Product[[#This Row],[New Sales]]&gt;=1000,"B",Product[[#This Row],[New Sales]]&gt;=500,"C",Product[[#This Row],[New Sales]]&gt;=100,"D",Product[[#This Row],[New Sales]]&lt;100,"E")</f>
        <v>D</v>
      </c>
      <c r="S1295" s="12"/>
    </row>
    <row r="1296" spans="1:19">
      <c r="A1296" s="12">
        <v>1294</v>
      </c>
      <c r="B1296" s="12" t="s">
        <v>84</v>
      </c>
      <c r="C1296" s="12" t="s">
        <v>68</v>
      </c>
      <c r="D1296" s="12" t="s">
        <v>427</v>
      </c>
      <c r="E1296" s="12" t="s">
        <v>79</v>
      </c>
      <c r="F1296" s="12" t="s">
        <v>80</v>
      </c>
      <c r="G1296" s="12" t="s">
        <v>81</v>
      </c>
      <c r="H1296" s="12" t="str">
        <f>VLOOKUP(Product[[#This Row],[Category]],Code!$C$2:$D$5,2,0)</f>
        <v>O-102</v>
      </c>
      <c r="I1296" s="12" t="s">
        <v>106</v>
      </c>
      <c r="J1296" s="12" t="s">
        <v>1261</v>
      </c>
      <c r="K1296" s="12">
        <v>114.2</v>
      </c>
      <c r="L1296" s="12">
        <f>$K$1*Product[[#This Row],[Quantity]]</f>
        <v>750</v>
      </c>
      <c r="M1296" s="12">
        <f>Product[[#This Row],[Sales]]/Product[[#This Row],[Quantity]]</f>
        <v>22.84</v>
      </c>
      <c r="N1296" s="12">
        <v>5</v>
      </c>
      <c r="O1296" s="12">
        <v>0</v>
      </c>
      <c r="P1296" s="13">
        <v>52.531999999999996</v>
      </c>
      <c r="Q1296" s="13">
        <f>Product[[#This Row],[Profit]]-Product[[#This Row],[Discount]]</f>
        <v>52.531999999999996</v>
      </c>
      <c r="R1296" s="12" t="str" cm="1">
        <f t="array" ref="R1296">_xlfn.IFS(Product[[#This Row],[New Sales]]&gt;=2000,"A",Product[[#This Row],[New Sales]]&gt;=1000,"B",Product[[#This Row],[New Sales]]&gt;=500,"C",Product[[#This Row],[New Sales]]&gt;=100,"D",Product[[#This Row],[New Sales]]&lt;100,"E")</f>
        <v>C</v>
      </c>
      <c r="S1296" s="12"/>
    </row>
    <row r="1297" spans="1:19">
      <c r="A1297" s="12">
        <v>1295</v>
      </c>
      <c r="B1297" s="12" t="s">
        <v>84</v>
      </c>
      <c r="C1297" s="12" t="s">
        <v>68</v>
      </c>
      <c r="D1297" s="12" t="s">
        <v>427</v>
      </c>
      <c r="E1297" s="12" t="s">
        <v>79</v>
      </c>
      <c r="F1297" s="12" t="s">
        <v>80</v>
      </c>
      <c r="G1297" s="12" t="s">
        <v>81</v>
      </c>
      <c r="H1297" s="12" t="str">
        <f>VLOOKUP(Product[[#This Row],[Category]],Code!$C$2:$D$5,2,0)</f>
        <v>O-102</v>
      </c>
      <c r="I1297" s="12" t="s">
        <v>82</v>
      </c>
      <c r="J1297" s="12" t="s">
        <v>231</v>
      </c>
      <c r="K1297" s="12">
        <v>3.08</v>
      </c>
      <c r="L1297" s="12">
        <f>$K$1*Product[[#This Row],[Quantity]]</f>
        <v>150</v>
      </c>
      <c r="M1297" s="12">
        <f>Product[[#This Row],[Sales]]/Product[[#This Row],[Quantity]]</f>
        <v>3.08</v>
      </c>
      <c r="N1297" s="12">
        <v>1</v>
      </c>
      <c r="O1297" s="12">
        <v>0</v>
      </c>
      <c r="P1297" s="13">
        <v>1.4783999999999999</v>
      </c>
      <c r="Q1297" s="13">
        <f>Product[[#This Row],[Profit]]-Product[[#This Row],[Discount]]</f>
        <v>1.4783999999999999</v>
      </c>
      <c r="R1297" s="12" t="str" cm="1">
        <f t="array" ref="R1297">_xlfn.IFS(Product[[#This Row],[New Sales]]&gt;=2000,"A",Product[[#This Row],[New Sales]]&gt;=1000,"B",Product[[#This Row],[New Sales]]&gt;=500,"C",Product[[#This Row],[New Sales]]&gt;=100,"D",Product[[#This Row],[New Sales]]&lt;100,"E")</f>
        <v>D</v>
      </c>
      <c r="S1297" s="12"/>
    </row>
    <row r="1298" spans="1:19">
      <c r="A1298" s="12">
        <v>1296</v>
      </c>
      <c r="B1298" s="12" t="s">
        <v>84</v>
      </c>
      <c r="C1298" s="12" t="s">
        <v>68</v>
      </c>
      <c r="D1298" s="12" t="s">
        <v>1262</v>
      </c>
      <c r="E1298" s="12" t="s">
        <v>251</v>
      </c>
      <c r="F1298" s="12" t="s">
        <v>80</v>
      </c>
      <c r="G1298" s="12" t="s">
        <v>81</v>
      </c>
      <c r="H1298" s="12" t="str">
        <f>VLOOKUP(Product[[#This Row],[Category]],Code!$C$2:$D$5,2,0)</f>
        <v>O-102</v>
      </c>
      <c r="I1298" s="12" t="s">
        <v>100</v>
      </c>
      <c r="J1298" s="12" t="s">
        <v>1026</v>
      </c>
      <c r="K1298" s="12">
        <v>845.72799999999995</v>
      </c>
      <c r="L1298" s="12">
        <f>$K$1*Product[[#This Row],[Quantity]]</f>
        <v>1950</v>
      </c>
      <c r="M1298" s="12">
        <f>Product[[#This Row],[Sales]]/Product[[#This Row],[Quantity]]</f>
        <v>65.055999999999997</v>
      </c>
      <c r="N1298" s="12">
        <v>13</v>
      </c>
      <c r="O1298" s="12">
        <v>0.2</v>
      </c>
      <c r="P1298" s="13">
        <v>84.572799999999944</v>
      </c>
      <c r="Q1298" s="13">
        <f>Product[[#This Row],[Profit]]-Product[[#This Row],[Discount]]</f>
        <v>84.372799999999941</v>
      </c>
      <c r="R1298" s="12" t="str" cm="1">
        <f t="array" ref="R1298">_xlfn.IFS(Product[[#This Row],[New Sales]]&gt;=2000,"A",Product[[#This Row],[New Sales]]&gt;=1000,"B",Product[[#This Row],[New Sales]]&gt;=500,"C",Product[[#This Row],[New Sales]]&gt;=100,"D",Product[[#This Row],[New Sales]]&lt;100,"E")</f>
        <v>B</v>
      </c>
      <c r="S1298" s="12"/>
    </row>
    <row r="1299" spans="1:19">
      <c r="A1299" s="12">
        <v>1297</v>
      </c>
      <c r="B1299" s="12" t="s">
        <v>84</v>
      </c>
      <c r="C1299" s="12" t="s">
        <v>77</v>
      </c>
      <c r="D1299" s="12" t="s">
        <v>355</v>
      </c>
      <c r="E1299" s="12" t="s">
        <v>79</v>
      </c>
      <c r="F1299" s="12" t="s">
        <v>80</v>
      </c>
      <c r="G1299" s="12" t="s">
        <v>81</v>
      </c>
      <c r="H1299" s="12" t="str">
        <f>VLOOKUP(Product[[#This Row],[Category]],Code!$C$2:$D$5,2,0)</f>
        <v>O-102</v>
      </c>
      <c r="I1299" s="12" t="s">
        <v>98</v>
      </c>
      <c r="J1299" s="12" t="s">
        <v>796</v>
      </c>
      <c r="K1299" s="12">
        <v>13.904</v>
      </c>
      <c r="L1299" s="12">
        <f>$K$1*Product[[#This Row],[Quantity]]</f>
        <v>300</v>
      </c>
      <c r="M1299" s="12">
        <f>Product[[#This Row],[Sales]]/Product[[#This Row],[Quantity]]</f>
        <v>6.952</v>
      </c>
      <c r="N1299" s="12">
        <v>2</v>
      </c>
      <c r="O1299" s="12">
        <v>0.2</v>
      </c>
      <c r="P1299" s="13">
        <v>4.5187999999999997</v>
      </c>
      <c r="Q1299" s="13">
        <f>Product[[#This Row],[Profit]]-Product[[#This Row],[Discount]]</f>
        <v>4.3187999999999995</v>
      </c>
      <c r="R1299" s="12" t="str" cm="1">
        <f t="array" ref="R1299">_xlfn.IFS(Product[[#This Row],[New Sales]]&gt;=2000,"A",Product[[#This Row],[New Sales]]&gt;=1000,"B",Product[[#This Row],[New Sales]]&gt;=500,"C",Product[[#This Row],[New Sales]]&gt;=100,"D",Product[[#This Row],[New Sales]]&lt;100,"E")</f>
        <v>D</v>
      </c>
      <c r="S1299" s="12"/>
    </row>
    <row r="1300" spans="1:19">
      <c r="A1300" s="12">
        <v>1298</v>
      </c>
      <c r="B1300" s="12" t="s">
        <v>84</v>
      </c>
      <c r="C1300" s="12" t="s">
        <v>77</v>
      </c>
      <c r="D1300" s="12" t="s">
        <v>355</v>
      </c>
      <c r="E1300" s="12" t="s">
        <v>79</v>
      </c>
      <c r="F1300" s="12" t="s">
        <v>80</v>
      </c>
      <c r="G1300" s="12" t="s">
        <v>81</v>
      </c>
      <c r="H1300" s="12" t="str">
        <f>VLOOKUP(Product[[#This Row],[Category]],Code!$C$2:$D$5,2,0)</f>
        <v>O-102</v>
      </c>
      <c r="I1300" s="12" t="s">
        <v>98</v>
      </c>
      <c r="J1300" s="12" t="s">
        <v>1263</v>
      </c>
      <c r="K1300" s="12">
        <v>20.72</v>
      </c>
      <c r="L1300" s="12">
        <f>$K$1*Product[[#This Row],[Quantity]]</f>
        <v>300</v>
      </c>
      <c r="M1300" s="12">
        <f>Product[[#This Row],[Sales]]/Product[[#This Row],[Quantity]]</f>
        <v>10.36</v>
      </c>
      <c r="N1300" s="12">
        <v>2</v>
      </c>
      <c r="O1300" s="12">
        <v>0.2</v>
      </c>
      <c r="P1300" s="13">
        <v>6.4749999999999979</v>
      </c>
      <c r="Q1300" s="13">
        <f>Product[[#This Row],[Profit]]-Product[[#This Row],[Discount]]</f>
        <v>6.2749999999999977</v>
      </c>
      <c r="R1300" s="12" t="str" cm="1">
        <f t="array" ref="R1300">_xlfn.IFS(Product[[#This Row],[New Sales]]&gt;=2000,"A",Product[[#This Row],[New Sales]]&gt;=1000,"B",Product[[#This Row],[New Sales]]&gt;=500,"C",Product[[#This Row],[New Sales]]&gt;=100,"D",Product[[#This Row],[New Sales]]&lt;100,"E")</f>
        <v>D</v>
      </c>
      <c r="S1300" s="12"/>
    </row>
    <row r="1301" spans="1:19">
      <c r="A1301" s="12">
        <v>1299</v>
      </c>
      <c r="B1301" s="12" t="s">
        <v>67</v>
      </c>
      <c r="C1301" s="12" t="s">
        <v>77</v>
      </c>
      <c r="D1301" s="12" t="s">
        <v>244</v>
      </c>
      <c r="E1301" s="12" t="s">
        <v>164</v>
      </c>
      <c r="F1301" s="12" t="s">
        <v>114</v>
      </c>
      <c r="G1301" s="12" t="s">
        <v>95</v>
      </c>
      <c r="H1301" s="12" t="str">
        <f>VLOOKUP(Product[[#This Row],[Category]],Code!$C$2:$D$5,2,0)</f>
        <v>T-103</v>
      </c>
      <c r="I1301" s="12" t="s">
        <v>96</v>
      </c>
      <c r="J1301" s="12" t="s">
        <v>719</v>
      </c>
      <c r="K1301" s="12">
        <v>114.94999999999999</v>
      </c>
      <c r="L1301" s="12">
        <f>$K$1*Product[[#This Row],[Quantity]]</f>
        <v>750</v>
      </c>
      <c r="M1301" s="12">
        <f>Product[[#This Row],[Sales]]/Product[[#This Row],[Quantity]]</f>
        <v>22.99</v>
      </c>
      <c r="N1301" s="12">
        <v>5</v>
      </c>
      <c r="O1301" s="12">
        <v>0</v>
      </c>
      <c r="P1301" s="13">
        <v>2.2990000000000066</v>
      </c>
      <c r="Q1301" s="13">
        <f>Product[[#This Row],[Profit]]-Product[[#This Row],[Discount]]</f>
        <v>2.2990000000000066</v>
      </c>
      <c r="R1301" s="12" t="str" cm="1">
        <f t="array" ref="R1301">_xlfn.IFS(Product[[#This Row],[New Sales]]&gt;=2000,"A",Product[[#This Row],[New Sales]]&gt;=1000,"B",Product[[#This Row],[New Sales]]&gt;=500,"C",Product[[#This Row],[New Sales]]&gt;=100,"D",Product[[#This Row],[New Sales]]&lt;100,"E")</f>
        <v>C</v>
      </c>
      <c r="S1301" s="12"/>
    </row>
    <row r="1302" spans="1:19">
      <c r="A1302" s="12">
        <v>1300</v>
      </c>
      <c r="B1302" s="12" t="s">
        <v>149</v>
      </c>
      <c r="C1302" s="12" t="s">
        <v>68</v>
      </c>
      <c r="D1302" s="12" t="s">
        <v>123</v>
      </c>
      <c r="E1302" s="12" t="s">
        <v>79</v>
      </c>
      <c r="F1302" s="12" t="s">
        <v>80</v>
      </c>
      <c r="G1302" s="12" t="s">
        <v>81</v>
      </c>
      <c r="H1302" s="12" t="str">
        <f>VLOOKUP(Product[[#This Row],[Category]],Code!$C$2:$D$5,2,0)</f>
        <v>O-102</v>
      </c>
      <c r="I1302" s="12" t="s">
        <v>89</v>
      </c>
      <c r="J1302" s="12" t="s">
        <v>318</v>
      </c>
      <c r="K1302" s="12">
        <v>26.96</v>
      </c>
      <c r="L1302" s="12">
        <f>$K$1*Product[[#This Row],[Quantity]]</f>
        <v>300</v>
      </c>
      <c r="M1302" s="12">
        <f>Product[[#This Row],[Sales]]/Product[[#This Row],[Quantity]]</f>
        <v>13.48</v>
      </c>
      <c r="N1302" s="12">
        <v>2</v>
      </c>
      <c r="O1302" s="12">
        <v>0</v>
      </c>
      <c r="P1302" s="13">
        <v>7.0095999999999989</v>
      </c>
      <c r="Q1302" s="13">
        <f>Product[[#This Row],[Profit]]-Product[[#This Row],[Discount]]</f>
        <v>7.0095999999999989</v>
      </c>
      <c r="R1302" s="12" t="str" cm="1">
        <f t="array" ref="R1302">_xlfn.IFS(Product[[#This Row],[New Sales]]&gt;=2000,"A",Product[[#This Row],[New Sales]]&gt;=1000,"B",Product[[#This Row],[New Sales]]&gt;=500,"C",Product[[#This Row],[New Sales]]&gt;=100,"D",Product[[#This Row],[New Sales]]&lt;100,"E")</f>
        <v>D</v>
      </c>
      <c r="S1302" s="12"/>
    </row>
    <row r="1303" spans="1:19">
      <c r="A1303" s="12">
        <v>1301</v>
      </c>
      <c r="B1303" s="12" t="s">
        <v>67</v>
      </c>
      <c r="C1303" s="12" t="s">
        <v>68</v>
      </c>
      <c r="D1303" s="12" t="s">
        <v>202</v>
      </c>
      <c r="E1303" s="12" t="s">
        <v>203</v>
      </c>
      <c r="F1303" s="12" t="s">
        <v>71</v>
      </c>
      <c r="G1303" s="12" t="s">
        <v>72</v>
      </c>
      <c r="H1303" s="12" t="str">
        <f>VLOOKUP(Product[[#This Row],[Category]],Code!$C$2:$D$5,2,0)</f>
        <v>F-101</v>
      </c>
      <c r="I1303" s="12" t="s">
        <v>91</v>
      </c>
      <c r="J1303" s="12" t="s">
        <v>152</v>
      </c>
      <c r="K1303" s="12">
        <v>572.76</v>
      </c>
      <c r="L1303" s="12">
        <f>$K$1*Product[[#This Row],[Quantity]]</f>
        <v>900</v>
      </c>
      <c r="M1303" s="12">
        <f>Product[[#This Row],[Sales]]/Product[[#This Row],[Quantity]]</f>
        <v>95.46</v>
      </c>
      <c r="N1303" s="12">
        <v>6</v>
      </c>
      <c r="O1303" s="12">
        <v>0</v>
      </c>
      <c r="P1303" s="13">
        <v>166.10039999999995</v>
      </c>
      <c r="Q1303" s="13">
        <f>Product[[#This Row],[Profit]]-Product[[#This Row],[Discount]]</f>
        <v>166.10039999999995</v>
      </c>
      <c r="R1303" s="12" t="str" cm="1">
        <f t="array" ref="R1303">_xlfn.IFS(Product[[#This Row],[New Sales]]&gt;=2000,"A",Product[[#This Row],[New Sales]]&gt;=1000,"B",Product[[#This Row],[New Sales]]&gt;=500,"C",Product[[#This Row],[New Sales]]&gt;=100,"D",Product[[#This Row],[New Sales]]&lt;100,"E")</f>
        <v>C</v>
      </c>
      <c r="S1303" s="12"/>
    </row>
    <row r="1304" spans="1:19">
      <c r="A1304" s="12">
        <v>1302</v>
      </c>
      <c r="B1304" s="12" t="s">
        <v>67</v>
      </c>
      <c r="C1304" s="12" t="s">
        <v>68</v>
      </c>
      <c r="D1304" s="12" t="s">
        <v>202</v>
      </c>
      <c r="E1304" s="12" t="s">
        <v>203</v>
      </c>
      <c r="F1304" s="12" t="s">
        <v>71</v>
      </c>
      <c r="G1304" s="12" t="s">
        <v>72</v>
      </c>
      <c r="H1304" s="12" t="str">
        <f>VLOOKUP(Product[[#This Row],[Category]],Code!$C$2:$D$5,2,0)</f>
        <v>F-101</v>
      </c>
      <c r="I1304" s="12" t="s">
        <v>91</v>
      </c>
      <c r="J1304" s="12" t="s">
        <v>152</v>
      </c>
      <c r="K1304" s="12">
        <v>286.38</v>
      </c>
      <c r="L1304" s="12">
        <f>$K$1*Product[[#This Row],[Quantity]]</f>
        <v>450</v>
      </c>
      <c r="M1304" s="12">
        <f>Product[[#This Row],[Sales]]/Product[[#This Row],[Quantity]]</f>
        <v>95.46</v>
      </c>
      <c r="N1304" s="12">
        <v>3</v>
      </c>
      <c r="O1304" s="12">
        <v>0</v>
      </c>
      <c r="P1304" s="13">
        <v>83.050199999999975</v>
      </c>
      <c r="Q1304" s="13">
        <f>Product[[#This Row],[Profit]]-Product[[#This Row],[Discount]]</f>
        <v>83.050199999999975</v>
      </c>
      <c r="R1304" s="12" t="str" cm="1">
        <f t="array" ref="R1304">_xlfn.IFS(Product[[#This Row],[New Sales]]&gt;=2000,"A",Product[[#This Row],[New Sales]]&gt;=1000,"B",Product[[#This Row],[New Sales]]&gt;=500,"C",Product[[#This Row],[New Sales]]&gt;=100,"D",Product[[#This Row],[New Sales]]&lt;100,"E")</f>
        <v>D</v>
      </c>
      <c r="S1304" s="12"/>
    </row>
    <row r="1305" spans="1:19">
      <c r="A1305" s="12">
        <v>1303</v>
      </c>
      <c r="B1305" s="12" t="s">
        <v>67</v>
      </c>
      <c r="C1305" s="12" t="s">
        <v>111</v>
      </c>
      <c r="D1305" s="12" t="s">
        <v>490</v>
      </c>
      <c r="E1305" s="12" t="s">
        <v>203</v>
      </c>
      <c r="F1305" s="12" t="s">
        <v>71</v>
      </c>
      <c r="G1305" s="12" t="s">
        <v>72</v>
      </c>
      <c r="H1305" s="12" t="str">
        <f>VLOOKUP(Product[[#This Row],[Category]],Code!$C$2:$D$5,2,0)</f>
        <v>F-101</v>
      </c>
      <c r="I1305" s="12" t="s">
        <v>73</v>
      </c>
      <c r="J1305" s="12" t="s">
        <v>1264</v>
      </c>
      <c r="K1305" s="12">
        <v>61.96</v>
      </c>
      <c r="L1305" s="12">
        <f>$K$1*Product[[#This Row],[Quantity]]</f>
        <v>300</v>
      </c>
      <c r="M1305" s="12">
        <f>Product[[#This Row],[Sales]]/Product[[#This Row],[Quantity]]</f>
        <v>30.98</v>
      </c>
      <c r="N1305" s="12">
        <v>2</v>
      </c>
      <c r="O1305" s="12">
        <v>0</v>
      </c>
      <c r="P1305" s="13">
        <v>4.3371999999999957</v>
      </c>
      <c r="Q1305" s="13">
        <f>Product[[#This Row],[Profit]]-Product[[#This Row],[Discount]]</f>
        <v>4.3371999999999957</v>
      </c>
      <c r="R1305" s="12" t="str" cm="1">
        <f t="array" ref="R1305">_xlfn.IFS(Product[[#This Row],[New Sales]]&gt;=2000,"A",Product[[#This Row],[New Sales]]&gt;=1000,"B",Product[[#This Row],[New Sales]]&gt;=500,"C",Product[[#This Row],[New Sales]]&gt;=100,"D",Product[[#This Row],[New Sales]]&lt;100,"E")</f>
        <v>D</v>
      </c>
      <c r="S1305" s="12"/>
    </row>
    <row r="1306" spans="1:19">
      <c r="A1306" s="12">
        <v>1304</v>
      </c>
      <c r="B1306" s="12" t="s">
        <v>84</v>
      </c>
      <c r="C1306" s="12" t="s">
        <v>68</v>
      </c>
      <c r="D1306" s="12" t="s">
        <v>266</v>
      </c>
      <c r="E1306" s="12" t="s">
        <v>541</v>
      </c>
      <c r="F1306" s="12" t="s">
        <v>71</v>
      </c>
      <c r="G1306" s="12" t="s">
        <v>72</v>
      </c>
      <c r="H1306" s="12" t="str">
        <f>VLOOKUP(Product[[#This Row],[Category]],Code!$C$2:$D$5,2,0)</f>
        <v>F-101</v>
      </c>
      <c r="I1306" s="12" t="s">
        <v>91</v>
      </c>
      <c r="J1306" s="12" t="s">
        <v>1265</v>
      </c>
      <c r="K1306" s="12">
        <v>23.99</v>
      </c>
      <c r="L1306" s="12">
        <f>$K$1*Product[[#This Row],[Quantity]]</f>
        <v>150</v>
      </c>
      <c r="M1306" s="12">
        <f>Product[[#This Row],[Sales]]/Product[[#This Row],[Quantity]]</f>
        <v>23.99</v>
      </c>
      <c r="N1306" s="12">
        <v>1</v>
      </c>
      <c r="O1306" s="12">
        <v>0</v>
      </c>
      <c r="P1306" s="13">
        <v>5.5176999999999978</v>
      </c>
      <c r="Q1306" s="13">
        <f>Product[[#This Row],[Profit]]-Product[[#This Row],[Discount]]</f>
        <v>5.5176999999999978</v>
      </c>
      <c r="R1306" s="12" t="str" cm="1">
        <f t="array" ref="R1306">_xlfn.IFS(Product[[#This Row],[New Sales]]&gt;=2000,"A",Product[[#This Row],[New Sales]]&gt;=1000,"B",Product[[#This Row],[New Sales]]&gt;=500,"C",Product[[#This Row],[New Sales]]&gt;=100,"D",Product[[#This Row],[New Sales]]&lt;100,"E")</f>
        <v>D</v>
      </c>
      <c r="S1306" s="12"/>
    </row>
    <row r="1307" spans="1:19">
      <c r="A1307" s="12">
        <v>1305</v>
      </c>
      <c r="B1307" s="12" t="s">
        <v>84</v>
      </c>
      <c r="C1307" s="12" t="s">
        <v>68</v>
      </c>
      <c r="D1307" s="12" t="s">
        <v>266</v>
      </c>
      <c r="E1307" s="12" t="s">
        <v>541</v>
      </c>
      <c r="F1307" s="12" t="s">
        <v>71</v>
      </c>
      <c r="G1307" s="12" t="s">
        <v>95</v>
      </c>
      <c r="H1307" s="12" t="str">
        <f>VLOOKUP(Product[[#This Row],[Category]],Code!$C$2:$D$5,2,0)</f>
        <v>T-103</v>
      </c>
      <c r="I1307" s="12" t="s">
        <v>96</v>
      </c>
      <c r="J1307" s="12" t="s">
        <v>960</v>
      </c>
      <c r="K1307" s="12">
        <v>287.96999999999997</v>
      </c>
      <c r="L1307" s="12">
        <f>$K$1*Product[[#This Row],[Quantity]]</f>
        <v>450</v>
      </c>
      <c r="M1307" s="12">
        <f>Product[[#This Row],[Sales]]/Product[[#This Row],[Quantity]]</f>
        <v>95.99</v>
      </c>
      <c r="N1307" s="12">
        <v>3</v>
      </c>
      <c r="O1307" s="12">
        <v>0</v>
      </c>
      <c r="P1307" s="13">
        <v>77.751899999999992</v>
      </c>
      <c r="Q1307" s="13">
        <f>Product[[#This Row],[Profit]]-Product[[#This Row],[Discount]]</f>
        <v>77.751899999999992</v>
      </c>
      <c r="R1307" s="12" t="str" cm="1">
        <f t="array" ref="R1307">_xlfn.IFS(Product[[#This Row],[New Sales]]&gt;=2000,"A",Product[[#This Row],[New Sales]]&gt;=1000,"B",Product[[#This Row],[New Sales]]&gt;=500,"C",Product[[#This Row],[New Sales]]&gt;=100,"D",Product[[#This Row],[New Sales]]&lt;100,"E")</f>
        <v>D</v>
      </c>
      <c r="S1307" s="12"/>
    </row>
    <row r="1308" spans="1:19">
      <c r="A1308" s="12">
        <v>1306</v>
      </c>
      <c r="B1308" s="12" t="s">
        <v>67</v>
      </c>
      <c r="C1308" s="12" t="s">
        <v>68</v>
      </c>
      <c r="D1308" s="12" t="s">
        <v>147</v>
      </c>
      <c r="E1308" s="12" t="s">
        <v>113</v>
      </c>
      <c r="F1308" s="12" t="s">
        <v>114</v>
      </c>
      <c r="G1308" s="12" t="s">
        <v>95</v>
      </c>
      <c r="H1308" s="12" t="str">
        <f>VLOOKUP(Product[[#This Row],[Category]],Code!$C$2:$D$5,2,0)</f>
        <v>T-103</v>
      </c>
      <c r="I1308" s="12" t="s">
        <v>96</v>
      </c>
      <c r="J1308" s="12" t="s">
        <v>1266</v>
      </c>
      <c r="K1308" s="12">
        <v>419.94399999999996</v>
      </c>
      <c r="L1308" s="12">
        <f>$K$1*Product[[#This Row],[Quantity]]</f>
        <v>1050</v>
      </c>
      <c r="M1308" s="12">
        <f>Product[[#This Row],[Sales]]/Product[[#This Row],[Quantity]]</f>
        <v>59.991999999999997</v>
      </c>
      <c r="N1308" s="12">
        <v>7</v>
      </c>
      <c r="O1308" s="12">
        <v>0.2</v>
      </c>
      <c r="P1308" s="13">
        <v>52.492999999999967</v>
      </c>
      <c r="Q1308" s="13">
        <f>Product[[#This Row],[Profit]]-Product[[#This Row],[Discount]]</f>
        <v>52.292999999999964</v>
      </c>
      <c r="R1308" s="12" t="str" cm="1">
        <f t="array" ref="R1308">_xlfn.IFS(Product[[#This Row],[New Sales]]&gt;=2000,"A",Product[[#This Row],[New Sales]]&gt;=1000,"B",Product[[#This Row],[New Sales]]&gt;=500,"C",Product[[#This Row],[New Sales]]&gt;=100,"D",Product[[#This Row],[New Sales]]&lt;100,"E")</f>
        <v>B</v>
      </c>
      <c r="S1308" s="12"/>
    </row>
    <row r="1309" spans="1:19">
      <c r="A1309" s="12">
        <v>1307</v>
      </c>
      <c r="B1309" s="12" t="s">
        <v>149</v>
      </c>
      <c r="C1309" s="12" t="s">
        <v>68</v>
      </c>
      <c r="D1309" s="12" t="s">
        <v>305</v>
      </c>
      <c r="E1309" s="12" t="s">
        <v>79</v>
      </c>
      <c r="F1309" s="12" t="s">
        <v>80</v>
      </c>
      <c r="G1309" s="12" t="s">
        <v>81</v>
      </c>
      <c r="H1309" s="12" t="str">
        <f>VLOOKUP(Product[[#This Row],[Category]],Code!$C$2:$D$5,2,0)</f>
        <v>O-102</v>
      </c>
      <c r="I1309" s="12" t="s">
        <v>106</v>
      </c>
      <c r="J1309" s="12" t="s">
        <v>743</v>
      </c>
      <c r="K1309" s="12">
        <v>46.76</v>
      </c>
      <c r="L1309" s="12">
        <f>$K$1*Product[[#This Row],[Quantity]]</f>
        <v>1050</v>
      </c>
      <c r="M1309" s="12">
        <f>Product[[#This Row],[Sales]]/Product[[#This Row],[Quantity]]</f>
        <v>6.68</v>
      </c>
      <c r="N1309" s="12">
        <v>7</v>
      </c>
      <c r="O1309" s="12">
        <v>0</v>
      </c>
      <c r="P1309" s="13">
        <v>22.444800000000001</v>
      </c>
      <c r="Q1309" s="13">
        <f>Product[[#This Row],[Profit]]-Product[[#This Row],[Discount]]</f>
        <v>22.444800000000001</v>
      </c>
      <c r="R1309" s="12" t="str" cm="1">
        <f t="array" ref="R1309">_xlfn.IFS(Product[[#This Row],[New Sales]]&gt;=2000,"A",Product[[#This Row],[New Sales]]&gt;=1000,"B",Product[[#This Row],[New Sales]]&gt;=500,"C",Product[[#This Row],[New Sales]]&gt;=100,"D",Product[[#This Row],[New Sales]]&lt;100,"E")</f>
        <v>B</v>
      </c>
      <c r="S1309" s="12"/>
    </row>
    <row r="1310" spans="1:19">
      <c r="A1310" s="12">
        <v>1308</v>
      </c>
      <c r="B1310" s="12" t="s">
        <v>149</v>
      </c>
      <c r="C1310" s="12" t="s">
        <v>68</v>
      </c>
      <c r="D1310" s="12" t="s">
        <v>305</v>
      </c>
      <c r="E1310" s="12" t="s">
        <v>79</v>
      </c>
      <c r="F1310" s="12" t="s">
        <v>80</v>
      </c>
      <c r="G1310" s="12" t="s">
        <v>81</v>
      </c>
      <c r="H1310" s="12" t="str">
        <f>VLOOKUP(Product[[#This Row],[Category]],Code!$C$2:$D$5,2,0)</f>
        <v>O-102</v>
      </c>
      <c r="I1310" s="12" t="s">
        <v>98</v>
      </c>
      <c r="J1310" s="12" t="s">
        <v>1090</v>
      </c>
      <c r="K1310" s="12">
        <v>17.712</v>
      </c>
      <c r="L1310" s="12">
        <f>$K$1*Product[[#This Row],[Quantity]]</f>
        <v>450</v>
      </c>
      <c r="M1310" s="12">
        <f>Product[[#This Row],[Sales]]/Product[[#This Row],[Quantity]]</f>
        <v>5.9039999999999999</v>
      </c>
      <c r="N1310" s="12">
        <v>3</v>
      </c>
      <c r="O1310" s="12">
        <v>0.2</v>
      </c>
      <c r="P1310" s="13">
        <v>6.4206000000000012</v>
      </c>
      <c r="Q1310" s="13">
        <f>Product[[#This Row],[Profit]]-Product[[#This Row],[Discount]]</f>
        <v>6.220600000000001</v>
      </c>
      <c r="R1310" s="12" t="str" cm="1">
        <f t="array" ref="R1310">_xlfn.IFS(Product[[#This Row],[New Sales]]&gt;=2000,"A",Product[[#This Row],[New Sales]]&gt;=1000,"B",Product[[#This Row],[New Sales]]&gt;=500,"C",Product[[#This Row],[New Sales]]&gt;=100,"D",Product[[#This Row],[New Sales]]&lt;100,"E")</f>
        <v>D</v>
      </c>
      <c r="S1310" s="12"/>
    </row>
    <row r="1311" spans="1:19">
      <c r="A1311" s="12">
        <v>1309</v>
      </c>
      <c r="B1311" s="12" t="s">
        <v>149</v>
      </c>
      <c r="C1311" s="12" t="s">
        <v>68</v>
      </c>
      <c r="D1311" s="12" t="s">
        <v>305</v>
      </c>
      <c r="E1311" s="12" t="s">
        <v>79</v>
      </c>
      <c r="F1311" s="12" t="s">
        <v>80</v>
      </c>
      <c r="G1311" s="12" t="s">
        <v>81</v>
      </c>
      <c r="H1311" s="12" t="str">
        <f>VLOOKUP(Product[[#This Row],[Category]],Code!$C$2:$D$5,2,0)</f>
        <v>O-102</v>
      </c>
      <c r="I1311" s="12" t="s">
        <v>100</v>
      </c>
      <c r="J1311" s="12" t="s">
        <v>1267</v>
      </c>
      <c r="K1311" s="12">
        <v>21.78</v>
      </c>
      <c r="L1311" s="12">
        <f>$K$1*Product[[#This Row],[Quantity]]</f>
        <v>300</v>
      </c>
      <c r="M1311" s="12">
        <f>Product[[#This Row],[Sales]]/Product[[#This Row],[Quantity]]</f>
        <v>10.89</v>
      </c>
      <c r="N1311" s="12">
        <v>2</v>
      </c>
      <c r="O1311" s="12">
        <v>0</v>
      </c>
      <c r="P1311" s="13">
        <v>5.6628000000000007</v>
      </c>
      <c r="Q1311" s="13">
        <f>Product[[#This Row],[Profit]]-Product[[#This Row],[Discount]]</f>
        <v>5.6628000000000007</v>
      </c>
      <c r="R1311" s="12" t="str" cm="1">
        <f t="array" ref="R1311">_xlfn.IFS(Product[[#This Row],[New Sales]]&gt;=2000,"A",Product[[#This Row],[New Sales]]&gt;=1000,"B",Product[[#This Row],[New Sales]]&gt;=500,"C",Product[[#This Row],[New Sales]]&gt;=100,"D",Product[[#This Row],[New Sales]]&lt;100,"E")</f>
        <v>D</v>
      </c>
      <c r="S1311" s="12"/>
    </row>
    <row r="1312" spans="1:19">
      <c r="A1312" s="12">
        <v>1310</v>
      </c>
      <c r="B1312" s="12" t="s">
        <v>149</v>
      </c>
      <c r="C1312" s="12" t="s">
        <v>68</v>
      </c>
      <c r="D1312" s="12" t="s">
        <v>305</v>
      </c>
      <c r="E1312" s="12" t="s">
        <v>79</v>
      </c>
      <c r="F1312" s="12" t="s">
        <v>80</v>
      </c>
      <c r="G1312" s="12" t="s">
        <v>81</v>
      </c>
      <c r="H1312" s="12" t="str">
        <f>VLOOKUP(Product[[#This Row],[Category]],Code!$C$2:$D$5,2,0)</f>
        <v>O-102</v>
      </c>
      <c r="I1312" s="12" t="s">
        <v>89</v>
      </c>
      <c r="J1312" s="12" t="s">
        <v>643</v>
      </c>
      <c r="K1312" s="12">
        <v>161.94</v>
      </c>
      <c r="L1312" s="12">
        <f>$K$1*Product[[#This Row],[Quantity]]</f>
        <v>450</v>
      </c>
      <c r="M1312" s="12">
        <f>Product[[#This Row],[Sales]]/Product[[#This Row],[Quantity]]</f>
        <v>53.98</v>
      </c>
      <c r="N1312" s="12">
        <v>3</v>
      </c>
      <c r="O1312" s="12">
        <v>0</v>
      </c>
      <c r="P1312" s="13">
        <v>9.716399999999993</v>
      </c>
      <c r="Q1312" s="13">
        <f>Product[[#This Row],[Profit]]-Product[[#This Row],[Discount]]</f>
        <v>9.716399999999993</v>
      </c>
      <c r="R1312" s="12" t="str" cm="1">
        <f t="array" ref="R1312">_xlfn.IFS(Product[[#This Row],[New Sales]]&gt;=2000,"A",Product[[#This Row],[New Sales]]&gt;=1000,"B",Product[[#This Row],[New Sales]]&gt;=500,"C",Product[[#This Row],[New Sales]]&gt;=100,"D",Product[[#This Row],[New Sales]]&lt;100,"E")</f>
        <v>D</v>
      </c>
      <c r="S1312" s="12"/>
    </row>
    <row r="1313" spans="1:19">
      <c r="A1313" s="12">
        <v>1311</v>
      </c>
      <c r="B1313" s="12" t="s">
        <v>149</v>
      </c>
      <c r="C1313" s="12" t="s">
        <v>68</v>
      </c>
      <c r="D1313" s="12" t="s">
        <v>305</v>
      </c>
      <c r="E1313" s="12" t="s">
        <v>79</v>
      </c>
      <c r="F1313" s="12" t="s">
        <v>80</v>
      </c>
      <c r="G1313" s="12" t="s">
        <v>72</v>
      </c>
      <c r="H1313" s="12" t="str">
        <f>VLOOKUP(Product[[#This Row],[Category]],Code!$C$2:$D$5,2,0)</f>
        <v>F-101</v>
      </c>
      <c r="I1313" s="12" t="s">
        <v>75</v>
      </c>
      <c r="J1313" s="12" t="s">
        <v>1268</v>
      </c>
      <c r="K1313" s="12">
        <v>161.56800000000001</v>
      </c>
      <c r="L1313" s="12">
        <f>$K$1*Product[[#This Row],[Quantity]]</f>
        <v>300</v>
      </c>
      <c r="M1313" s="12">
        <f>Product[[#This Row],[Sales]]/Product[[#This Row],[Quantity]]</f>
        <v>80.784000000000006</v>
      </c>
      <c r="N1313" s="12">
        <v>2</v>
      </c>
      <c r="O1313" s="12">
        <v>0.2</v>
      </c>
      <c r="P1313" s="13">
        <v>-8.0783999999999949</v>
      </c>
      <c r="Q1313" s="13">
        <f>Product[[#This Row],[Profit]]-Product[[#This Row],[Discount]]</f>
        <v>-8.2783999999999942</v>
      </c>
      <c r="R1313" s="12" t="str" cm="1">
        <f t="array" ref="R1313">_xlfn.IFS(Product[[#This Row],[New Sales]]&gt;=2000,"A",Product[[#This Row],[New Sales]]&gt;=1000,"B",Product[[#This Row],[New Sales]]&gt;=500,"C",Product[[#This Row],[New Sales]]&gt;=100,"D",Product[[#This Row],[New Sales]]&lt;100,"E")</f>
        <v>D</v>
      </c>
      <c r="S1313" s="12"/>
    </row>
    <row r="1314" spans="1:19">
      <c r="A1314" s="12">
        <v>1312</v>
      </c>
      <c r="B1314" s="12" t="s">
        <v>84</v>
      </c>
      <c r="C1314" s="12" t="s">
        <v>68</v>
      </c>
      <c r="D1314" s="12" t="s">
        <v>613</v>
      </c>
      <c r="E1314" s="12" t="s">
        <v>532</v>
      </c>
      <c r="F1314" s="12" t="s">
        <v>133</v>
      </c>
      <c r="G1314" s="12" t="s">
        <v>81</v>
      </c>
      <c r="H1314" s="12" t="str">
        <f>VLOOKUP(Product[[#This Row],[Category]],Code!$C$2:$D$5,2,0)</f>
        <v>O-102</v>
      </c>
      <c r="I1314" s="12" t="s">
        <v>82</v>
      </c>
      <c r="J1314" s="12" t="s">
        <v>1269</v>
      </c>
      <c r="K1314" s="12">
        <v>3.69</v>
      </c>
      <c r="L1314" s="12">
        <f>$K$1*Product[[#This Row],[Quantity]]</f>
        <v>150</v>
      </c>
      <c r="M1314" s="12">
        <f>Product[[#This Row],[Sales]]/Product[[#This Row],[Quantity]]</f>
        <v>3.69</v>
      </c>
      <c r="N1314" s="12">
        <v>1</v>
      </c>
      <c r="O1314" s="12">
        <v>0</v>
      </c>
      <c r="P1314" s="13">
        <v>1.7343</v>
      </c>
      <c r="Q1314" s="13">
        <f>Product[[#This Row],[Profit]]-Product[[#This Row],[Discount]]</f>
        <v>1.7343</v>
      </c>
      <c r="R1314" s="12" t="str" cm="1">
        <f t="array" ref="R1314">_xlfn.IFS(Product[[#This Row],[New Sales]]&gt;=2000,"A",Product[[#This Row],[New Sales]]&gt;=1000,"B",Product[[#This Row],[New Sales]]&gt;=500,"C",Product[[#This Row],[New Sales]]&gt;=100,"D",Product[[#This Row],[New Sales]]&lt;100,"E")</f>
        <v>D</v>
      </c>
      <c r="S1314" s="12"/>
    </row>
    <row r="1315" spans="1:19">
      <c r="A1315" s="12">
        <v>1313</v>
      </c>
      <c r="B1315" s="12" t="s">
        <v>84</v>
      </c>
      <c r="C1315" s="12" t="s">
        <v>68</v>
      </c>
      <c r="D1315" s="12" t="s">
        <v>613</v>
      </c>
      <c r="E1315" s="12" t="s">
        <v>532</v>
      </c>
      <c r="F1315" s="12" t="s">
        <v>133</v>
      </c>
      <c r="G1315" s="12" t="s">
        <v>81</v>
      </c>
      <c r="H1315" s="12" t="str">
        <f>VLOOKUP(Product[[#This Row],[Category]],Code!$C$2:$D$5,2,0)</f>
        <v>O-102</v>
      </c>
      <c r="I1315" s="12" t="s">
        <v>82</v>
      </c>
      <c r="J1315" s="12" t="s">
        <v>1270</v>
      </c>
      <c r="K1315" s="12">
        <v>122.12</v>
      </c>
      <c r="L1315" s="12">
        <f>$K$1*Product[[#This Row],[Quantity]]</f>
        <v>600</v>
      </c>
      <c r="M1315" s="12">
        <f>Product[[#This Row],[Sales]]/Product[[#This Row],[Quantity]]</f>
        <v>30.53</v>
      </c>
      <c r="N1315" s="12">
        <v>4</v>
      </c>
      <c r="O1315" s="12">
        <v>0</v>
      </c>
      <c r="P1315" s="13">
        <v>56.175200000000004</v>
      </c>
      <c r="Q1315" s="13">
        <f>Product[[#This Row],[Profit]]-Product[[#This Row],[Discount]]</f>
        <v>56.175200000000004</v>
      </c>
      <c r="R1315" s="12" t="str" cm="1">
        <f t="array" ref="R1315">_xlfn.IFS(Product[[#This Row],[New Sales]]&gt;=2000,"A",Product[[#This Row],[New Sales]]&gt;=1000,"B",Product[[#This Row],[New Sales]]&gt;=500,"C",Product[[#This Row],[New Sales]]&gt;=100,"D",Product[[#This Row],[New Sales]]&lt;100,"E")</f>
        <v>C</v>
      </c>
      <c r="S1315" s="12"/>
    </row>
    <row r="1316" spans="1:19">
      <c r="A1316" s="12">
        <v>1314</v>
      </c>
      <c r="B1316" s="12" t="s">
        <v>84</v>
      </c>
      <c r="C1316" s="12" t="s">
        <v>68</v>
      </c>
      <c r="D1316" s="12" t="s">
        <v>266</v>
      </c>
      <c r="E1316" s="12" t="s">
        <v>267</v>
      </c>
      <c r="F1316" s="12" t="s">
        <v>133</v>
      </c>
      <c r="G1316" s="12" t="s">
        <v>72</v>
      </c>
      <c r="H1316" s="12" t="str">
        <f>VLOOKUP(Product[[#This Row],[Category]],Code!$C$2:$D$5,2,0)</f>
        <v>F-101</v>
      </c>
      <c r="I1316" s="12" t="s">
        <v>75</v>
      </c>
      <c r="J1316" s="12" t="s">
        <v>926</v>
      </c>
      <c r="K1316" s="12">
        <v>155.37199999999999</v>
      </c>
      <c r="L1316" s="12">
        <f>$K$1*Product[[#This Row],[Quantity]]</f>
        <v>300</v>
      </c>
      <c r="M1316" s="12">
        <f>Product[[#This Row],[Sales]]/Product[[#This Row],[Quantity]]</f>
        <v>77.685999999999993</v>
      </c>
      <c r="N1316" s="12">
        <v>2</v>
      </c>
      <c r="O1316" s="12">
        <v>0.3</v>
      </c>
      <c r="P1316" s="13">
        <v>-13.317599999999999</v>
      </c>
      <c r="Q1316" s="13">
        <f>Product[[#This Row],[Profit]]-Product[[#This Row],[Discount]]</f>
        <v>-13.617599999999999</v>
      </c>
      <c r="R1316" s="12" t="str" cm="1">
        <f t="array" ref="R1316">_xlfn.IFS(Product[[#This Row],[New Sales]]&gt;=2000,"A",Product[[#This Row],[New Sales]]&gt;=1000,"B",Product[[#This Row],[New Sales]]&gt;=500,"C",Product[[#This Row],[New Sales]]&gt;=100,"D",Product[[#This Row],[New Sales]]&lt;100,"E")</f>
        <v>D</v>
      </c>
      <c r="S1316" s="12"/>
    </row>
    <row r="1317" spans="1:19">
      <c r="A1317" s="12">
        <v>1315</v>
      </c>
      <c r="B1317" s="12" t="s">
        <v>84</v>
      </c>
      <c r="C1317" s="12" t="s">
        <v>77</v>
      </c>
      <c r="D1317" s="12" t="s">
        <v>78</v>
      </c>
      <c r="E1317" s="12" t="s">
        <v>79</v>
      </c>
      <c r="F1317" s="12" t="s">
        <v>80</v>
      </c>
      <c r="G1317" s="12" t="s">
        <v>81</v>
      </c>
      <c r="H1317" s="12" t="str">
        <f>VLOOKUP(Product[[#This Row],[Category]],Code!$C$2:$D$5,2,0)</f>
        <v>O-102</v>
      </c>
      <c r="I1317" s="12" t="s">
        <v>106</v>
      </c>
      <c r="J1317" s="12" t="s">
        <v>1271</v>
      </c>
      <c r="K1317" s="12">
        <v>38.880000000000003</v>
      </c>
      <c r="L1317" s="12">
        <f>$K$1*Product[[#This Row],[Quantity]]</f>
        <v>900</v>
      </c>
      <c r="M1317" s="12">
        <f>Product[[#This Row],[Sales]]/Product[[#This Row],[Quantity]]</f>
        <v>6.48</v>
      </c>
      <c r="N1317" s="12">
        <v>6</v>
      </c>
      <c r="O1317" s="12">
        <v>0</v>
      </c>
      <c r="P1317" s="13">
        <v>18.662400000000002</v>
      </c>
      <c r="Q1317" s="13">
        <f>Product[[#This Row],[Profit]]-Product[[#This Row],[Discount]]</f>
        <v>18.662400000000002</v>
      </c>
      <c r="R1317" s="12" t="str" cm="1">
        <f t="array" ref="R1317">_xlfn.IFS(Product[[#This Row],[New Sales]]&gt;=2000,"A",Product[[#This Row],[New Sales]]&gt;=1000,"B",Product[[#This Row],[New Sales]]&gt;=500,"C",Product[[#This Row],[New Sales]]&gt;=100,"D",Product[[#This Row],[New Sales]]&lt;100,"E")</f>
        <v>C</v>
      </c>
      <c r="S1317" s="12"/>
    </row>
    <row r="1318" spans="1:19">
      <c r="A1318" s="12">
        <v>1316</v>
      </c>
      <c r="B1318" s="12" t="s">
        <v>84</v>
      </c>
      <c r="C1318" s="12" t="s">
        <v>77</v>
      </c>
      <c r="D1318" s="12" t="s">
        <v>78</v>
      </c>
      <c r="E1318" s="12" t="s">
        <v>79</v>
      </c>
      <c r="F1318" s="12" t="s">
        <v>80</v>
      </c>
      <c r="G1318" s="12" t="s">
        <v>72</v>
      </c>
      <c r="H1318" s="12" t="str">
        <f>VLOOKUP(Product[[#This Row],[Category]],Code!$C$2:$D$5,2,0)</f>
        <v>F-101</v>
      </c>
      <c r="I1318" s="12" t="s">
        <v>91</v>
      </c>
      <c r="J1318" s="12" t="s">
        <v>1272</v>
      </c>
      <c r="K1318" s="12">
        <v>183.84</v>
      </c>
      <c r="L1318" s="12">
        <f>$K$1*Product[[#This Row],[Quantity]]</f>
        <v>1200</v>
      </c>
      <c r="M1318" s="12">
        <f>Product[[#This Row],[Sales]]/Product[[#This Row],[Quantity]]</f>
        <v>22.98</v>
      </c>
      <c r="N1318" s="12">
        <v>8</v>
      </c>
      <c r="O1318" s="12">
        <v>0</v>
      </c>
      <c r="P1318" s="13">
        <v>62.505600000000001</v>
      </c>
      <c r="Q1318" s="13">
        <f>Product[[#This Row],[Profit]]-Product[[#This Row],[Discount]]</f>
        <v>62.505600000000001</v>
      </c>
      <c r="R1318" s="12" t="str" cm="1">
        <f t="array" ref="R1318">_xlfn.IFS(Product[[#This Row],[New Sales]]&gt;=2000,"A",Product[[#This Row],[New Sales]]&gt;=1000,"B",Product[[#This Row],[New Sales]]&gt;=500,"C",Product[[#This Row],[New Sales]]&gt;=100,"D",Product[[#This Row],[New Sales]]&lt;100,"E")</f>
        <v>B</v>
      </c>
      <c r="S1318" s="12"/>
    </row>
    <row r="1319" spans="1:19">
      <c r="A1319" s="12">
        <v>1317</v>
      </c>
      <c r="B1319" s="12" t="s">
        <v>84</v>
      </c>
      <c r="C1319" s="12" t="s">
        <v>77</v>
      </c>
      <c r="D1319" s="12" t="s">
        <v>78</v>
      </c>
      <c r="E1319" s="12" t="s">
        <v>79</v>
      </c>
      <c r="F1319" s="12" t="s">
        <v>80</v>
      </c>
      <c r="G1319" s="12" t="s">
        <v>81</v>
      </c>
      <c r="H1319" s="12" t="str">
        <f>VLOOKUP(Product[[#This Row],[Category]],Code!$C$2:$D$5,2,0)</f>
        <v>O-102</v>
      </c>
      <c r="I1319" s="12" t="s">
        <v>297</v>
      </c>
      <c r="J1319" s="12" t="s">
        <v>658</v>
      </c>
      <c r="K1319" s="12">
        <v>579.29999999999995</v>
      </c>
      <c r="L1319" s="12">
        <f>$K$1*Product[[#This Row],[Quantity]]</f>
        <v>750</v>
      </c>
      <c r="M1319" s="12">
        <f>Product[[#This Row],[Sales]]/Product[[#This Row],[Quantity]]</f>
        <v>115.85999999999999</v>
      </c>
      <c r="N1319" s="12">
        <v>5</v>
      </c>
      <c r="O1319" s="12">
        <v>0</v>
      </c>
      <c r="P1319" s="13">
        <v>28.964999999999961</v>
      </c>
      <c r="Q1319" s="13">
        <f>Product[[#This Row],[Profit]]-Product[[#This Row],[Discount]]</f>
        <v>28.964999999999961</v>
      </c>
      <c r="R1319" s="12" t="str" cm="1">
        <f t="array" ref="R1319">_xlfn.IFS(Product[[#This Row],[New Sales]]&gt;=2000,"A",Product[[#This Row],[New Sales]]&gt;=1000,"B",Product[[#This Row],[New Sales]]&gt;=500,"C",Product[[#This Row],[New Sales]]&gt;=100,"D",Product[[#This Row],[New Sales]]&lt;100,"E")</f>
        <v>C</v>
      </c>
      <c r="S1319" s="12"/>
    </row>
    <row r="1320" spans="1:19">
      <c r="A1320" s="12">
        <v>1318</v>
      </c>
      <c r="B1320" s="12" t="s">
        <v>84</v>
      </c>
      <c r="C1320" s="12" t="s">
        <v>68</v>
      </c>
      <c r="D1320" s="12" t="s">
        <v>131</v>
      </c>
      <c r="E1320" s="12" t="s">
        <v>132</v>
      </c>
      <c r="F1320" s="12" t="s">
        <v>133</v>
      </c>
      <c r="G1320" s="12" t="s">
        <v>95</v>
      </c>
      <c r="H1320" s="12" t="str">
        <f>VLOOKUP(Product[[#This Row],[Category]],Code!$C$2:$D$5,2,0)</f>
        <v>T-103</v>
      </c>
      <c r="I1320" s="12" t="s">
        <v>137</v>
      </c>
      <c r="J1320" s="12" t="s">
        <v>1273</v>
      </c>
      <c r="K1320" s="12">
        <v>14.200000000000001</v>
      </c>
      <c r="L1320" s="12">
        <f>$K$1*Product[[#This Row],[Quantity]]</f>
        <v>150</v>
      </c>
      <c r="M1320" s="12">
        <f>Product[[#This Row],[Sales]]/Product[[#This Row],[Quantity]]</f>
        <v>14.200000000000001</v>
      </c>
      <c r="N1320" s="12">
        <v>1</v>
      </c>
      <c r="O1320" s="12">
        <v>0.2</v>
      </c>
      <c r="P1320" s="13">
        <v>3.3724999999999992</v>
      </c>
      <c r="Q1320" s="13">
        <f>Product[[#This Row],[Profit]]-Product[[#This Row],[Discount]]</f>
        <v>3.172499999999999</v>
      </c>
      <c r="R1320" s="12" t="str" cm="1">
        <f t="array" ref="R1320">_xlfn.IFS(Product[[#This Row],[New Sales]]&gt;=2000,"A",Product[[#This Row],[New Sales]]&gt;=1000,"B",Product[[#This Row],[New Sales]]&gt;=500,"C",Product[[#This Row],[New Sales]]&gt;=100,"D",Product[[#This Row],[New Sales]]&lt;100,"E")</f>
        <v>D</v>
      </c>
      <c r="S1320" s="12"/>
    </row>
    <row r="1321" spans="1:19">
      <c r="A1321" s="12">
        <v>1319</v>
      </c>
      <c r="B1321" s="12" t="s">
        <v>84</v>
      </c>
      <c r="C1321" s="12" t="s">
        <v>77</v>
      </c>
      <c r="D1321" s="12" t="s">
        <v>1274</v>
      </c>
      <c r="E1321" s="12" t="s">
        <v>86</v>
      </c>
      <c r="F1321" s="12" t="s">
        <v>71</v>
      </c>
      <c r="G1321" s="12" t="s">
        <v>95</v>
      </c>
      <c r="H1321" s="12" t="str">
        <f>VLOOKUP(Product[[#This Row],[Category]],Code!$C$2:$D$5,2,0)</f>
        <v>T-103</v>
      </c>
      <c r="I1321" s="12" t="s">
        <v>96</v>
      </c>
      <c r="J1321" s="12" t="s">
        <v>1238</v>
      </c>
      <c r="K1321" s="12">
        <v>575.91999999999996</v>
      </c>
      <c r="L1321" s="12">
        <f>$K$1*Product[[#This Row],[Quantity]]</f>
        <v>300</v>
      </c>
      <c r="M1321" s="12">
        <f>Product[[#This Row],[Sales]]/Product[[#This Row],[Quantity]]</f>
        <v>287.95999999999998</v>
      </c>
      <c r="N1321" s="12">
        <v>2</v>
      </c>
      <c r="O1321" s="12">
        <v>0.2</v>
      </c>
      <c r="P1321" s="13">
        <v>71.989999999999981</v>
      </c>
      <c r="Q1321" s="13">
        <f>Product[[#This Row],[Profit]]-Product[[#This Row],[Discount]]</f>
        <v>71.789999999999978</v>
      </c>
      <c r="R1321" s="12" t="str" cm="1">
        <f t="array" ref="R1321">_xlfn.IFS(Product[[#This Row],[New Sales]]&gt;=2000,"A",Product[[#This Row],[New Sales]]&gt;=1000,"B",Product[[#This Row],[New Sales]]&gt;=500,"C",Product[[#This Row],[New Sales]]&gt;=100,"D",Product[[#This Row],[New Sales]]&lt;100,"E")</f>
        <v>D</v>
      </c>
      <c r="S1321" s="12"/>
    </row>
    <row r="1322" spans="1:19">
      <c r="A1322" s="12">
        <v>1320</v>
      </c>
      <c r="B1322" s="12" t="s">
        <v>84</v>
      </c>
      <c r="C1322" s="12" t="s">
        <v>77</v>
      </c>
      <c r="D1322" s="12" t="s">
        <v>1274</v>
      </c>
      <c r="E1322" s="12" t="s">
        <v>86</v>
      </c>
      <c r="F1322" s="12" t="s">
        <v>71</v>
      </c>
      <c r="G1322" s="12" t="s">
        <v>81</v>
      </c>
      <c r="H1322" s="12" t="str">
        <f>VLOOKUP(Product[[#This Row],[Category]],Code!$C$2:$D$5,2,0)</f>
        <v>O-102</v>
      </c>
      <c r="I1322" s="12" t="s">
        <v>98</v>
      </c>
      <c r="J1322" s="12" t="s">
        <v>900</v>
      </c>
      <c r="K1322" s="12">
        <v>5.1840000000000011</v>
      </c>
      <c r="L1322" s="12">
        <f>$K$1*Product[[#This Row],[Quantity]]</f>
        <v>900</v>
      </c>
      <c r="M1322" s="12">
        <f>Product[[#This Row],[Sales]]/Product[[#This Row],[Quantity]]</f>
        <v>0.86400000000000021</v>
      </c>
      <c r="N1322" s="12">
        <v>6</v>
      </c>
      <c r="O1322" s="12">
        <v>0.7</v>
      </c>
      <c r="P1322" s="13">
        <v>-3.6288</v>
      </c>
      <c r="Q1322" s="13">
        <f>Product[[#This Row],[Profit]]-Product[[#This Row],[Discount]]</f>
        <v>-4.3288000000000002</v>
      </c>
      <c r="R1322" s="12" t="str" cm="1">
        <f t="array" ref="R1322">_xlfn.IFS(Product[[#This Row],[New Sales]]&gt;=2000,"A",Product[[#This Row],[New Sales]]&gt;=1000,"B",Product[[#This Row],[New Sales]]&gt;=500,"C",Product[[#This Row],[New Sales]]&gt;=100,"D",Product[[#This Row],[New Sales]]&lt;100,"E")</f>
        <v>C</v>
      </c>
      <c r="S1322" s="12"/>
    </row>
    <row r="1323" spans="1:19">
      <c r="A1323" s="12">
        <v>1321</v>
      </c>
      <c r="B1323" s="12" t="s">
        <v>84</v>
      </c>
      <c r="C1323" s="12" t="s">
        <v>68</v>
      </c>
      <c r="D1323" s="12" t="s">
        <v>445</v>
      </c>
      <c r="E1323" s="12" t="s">
        <v>267</v>
      </c>
      <c r="F1323" s="12" t="s">
        <v>133</v>
      </c>
      <c r="G1323" s="12" t="s">
        <v>81</v>
      </c>
      <c r="H1323" s="12" t="str">
        <f>VLOOKUP(Product[[#This Row],[Category]],Code!$C$2:$D$5,2,0)</f>
        <v>O-102</v>
      </c>
      <c r="I1323" s="12" t="s">
        <v>98</v>
      </c>
      <c r="J1323" s="12" t="s">
        <v>1000</v>
      </c>
      <c r="K1323" s="12">
        <v>5.2290000000000001</v>
      </c>
      <c r="L1323" s="12">
        <f>$K$1*Product[[#This Row],[Quantity]]</f>
        <v>450</v>
      </c>
      <c r="M1323" s="12">
        <f>Product[[#This Row],[Sales]]/Product[[#This Row],[Quantity]]</f>
        <v>1.7430000000000001</v>
      </c>
      <c r="N1323" s="12">
        <v>3</v>
      </c>
      <c r="O1323" s="12">
        <v>0.7</v>
      </c>
      <c r="P1323" s="13">
        <v>-4.1831999999999976</v>
      </c>
      <c r="Q1323" s="13">
        <f>Product[[#This Row],[Profit]]-Product[[#This Row],[Discount]]</f>
        <v>-4.8831999999999978</v>
      </c>
      <c r="R1323" s="12" t="str" cm="1">
        <f t="array" ref="R1323">_xlfn.IFS(Product[[#This Row],[New Sales]]&gt;=2000,"A",Product[[#This Row],[New Sales]]&gt;=1000,"B",Product[[#This Row],[New Sales]]&gt;=500,"C",Product[[#This Row],[New Sales]]&gt;=100,"D",Product[[#This Row],[New Sales]]&lt;100,"E")</f>
        <v>D</v>
      </c>
      <c r="S1323" s="12"/>
    </row>
    <row r="1324" spans="1:19">
      <c r="A1324" s="12">
        <v>1322</v>
      </c>
      <c r="B1324" s="12" t="s">
        <v>84</v>
      </c>
      <c r="C1324" s="12" t="s">
        <v>68</v>
      </c>
      <c r="D1324" s="12" t="s">
        <v>445</v>
      </c>
      <c r="E1324" s="12" t="s">
        <v>267</v>
      </c>
      <c r="F1324" s="12" t="s">
        <v>133</v>
      </c>
      <c r="G1324" s="12" t="s">
        <v>81</v>
      </c>
      <c r="H1324" s="12" t="str">
        <f>VLOOKUP(Product[[#This Row],[Category]],Code!$C$2:$D$5,2,0)</f>
        <v>O-102</v>
      </c>
      <c r="I1324" s="12" t="s">
        <v>89</v>
      </c>
      <c r="J1324" s="12" t="s">
        <v>783</v>
      </c>
      <c r="K1324" s="12">
        <v>285.55200000000002</v>
      </c>
      <c r="L1324" s="12">
        <f>$K$1*Product[[#This Row],[Quantity]]</f>
        <v>300</v>
      </c>
      <c r="M1324" s="12">
        <f>Product[[#This Row],[Sales]]/Product[[#This Row],[Quantity]]</f>
        <v>142.77600000000001</v>
      </c>
      <c r="N1324" s="12">
        <v>2</v>
      </c>
      <c r="O1324" s="12">
        <v>0.2</v>
      </c>
      <c r="P1324" s="13">
        <v>35.69399999999996</v>
      </c>
      <c r="Q1324" s="13">
        <f>Product[[#This Row],[Profit]]-Product[[#This Row],[Discount]]</f>
        <v>35.493999999999957</v>
      </c>
      <c r="R1324" s="12" t="str" cm="1">
        <f t="array" ref="R1324">_xlfn.IFS(Product[[#This Row],[New Sales]]&gt;=2000,"A",Product[[#This Row],[New Sales]]&gt;=1000,"B",Product[[#This Row],[New Sales]]&gt;=500,"C",Product[[#This Row],[New Sales]]&gt;=100,"D",Product[[#This Row],[New Sales]]&lt;100,"E")</f>
        <v>D</v>
      </c>
      <c r="S1324" s="12"/>
    </row>
    <row r="1325" spans="1:19">
      <c r="A1325" s="12">
        <v>1323</v>
      </c>
      <c r="B1325" s="12" t="s">
        <v>84</v>
      </c>
      <c r="C1325" s="12" t="s">
        <v>68</v>
      </c>
      <c r="D1325" s="12" t="s">
        <v>1275</v>
      </c>
      <c r="E1325" s="12" t="s">
        <v>70</v>
      </c>
      <c r="F1325" s="12" t="s">
        <v>71</v>
      </c>
      <c r="G1325" s="12" t="s">
        <v>81</v>
      </c>
      <c r="H1325" s="12" t="str">
        <f>VLOOKUP(Product[[#This Row],[Category]],Code!$C$2:$D$5,2,0)</f>
        <v>O-102</v>
      </c>
      <c r="I1325" s="12" t="s">
        <v>100</v>
      </c>
      <c r="J1325" s="12" t="s">
        <v>1276</v>
      </c>
      <c r="K1325" s="12">
        <v>72.8</v>
      </c>
      <c r="L1325" s="12">
        <f>$K$1*Product[[#This Row],[Quantity]]</f>
        <v>750</v>
      </c>
      <c r="M1325" s="12">
        <f>Product[[#This Row],[Sales]]/Product[[#This Row],[Quantity]]</f>
        <v>14.559999999999999</v>
      </c>
      <c r="N1325" s="12">
        <v>5</v>
      </c>
      <c r="O1325" s="12">
        <v>0</v>
      </c>
      <c r="P1325" s="13">
        <v>19.656000000000002</v>
      </c>
      <c r="Q1325" s="13">
        <f>Product[[#This Row],[Profit]]-Product[[#This Row],[Discount]]</f>
        <v>19.656000000000002</v>
      </c>
      <c r="R1325" s="12" t="str" cm="1">
        <f t="array" ref="R1325">_xlfn.IFS(Product[[#This Row],[New Sales]]&gt;=2000,"A",Product[[#This Row],[New Sales]]&gt;=1000,"B",Product[[#This Row],[New Sales]]&gt;=500,"C",Product[[#This Row],[New Sales]]&gt;=100,"D",Product[[#This Row],[New Sales]]&lt;100,"E")</f>
        <v>C</v>
      </c>
      <c r="S1325" s="12"/>
    </row>
    <row r="1326" spans="1:19">
      <c r="A1326" s="12">
        <v>1324</v>
      </c>
      <c r="B1326" s="12" t="s">
        <v>149</v>
      </c>
      <c r="C1326" s="12" t="s">
        <v>68</v>
      </c>
      <c r="D1326" s="12" t="s">
        <v>275</v>
      </c>
      <c r="E1326" s="12" t="s">
        <v>105</v>
      </c>
      <c r="F1326" s="12" t="s">
        <v>71</v>
      </c>
      <c r="G1326" s="12" t="s">
        <v>81</v>
      </c>
      <c r="H1326" s="12" t="str">
        <f>VLOOKUP(Product[[#This Row],[Category]],Code!$C$2:$D$5,2,0)</f>
        <v>O-102</v>
      </c>
      <c r="I1326" s="12" t="s">
        <v>106</v>
      </c>
      <c r="J1326" s="12" t="s">
        <v>1277</v>
      </c>
      <c r="K1326" s="12">
        <v>10.816000000000001</v>
      </c>
      <c r="L1326" s="12">
        <f>$K$1*Product[[#This Row],[Quantity]]</f>
        <v>600</v>
      </c>
      <c r="M1326" s="12">
        <f>Product[[#This Row],[Sales]]/Product[[#This Row],[Quantity]]</f>
        <v>2.7040000000000002</v>
      </c>
      <c r="N1326" s="12">
        <v>4</v>
      </c>
      <c r="O1326" s="12">
        <v>0.2</v>
      </c>
      <c r="P1326" s="13">
        <v>3.5151999999999988</v>
      </c>
      <c r="Q1326" s="13">
        <f>Product[[#This Row],[Profit]]-Product[[#This Row],[Discount]]</f>
        <v>3.3151999999999986</v>
      </c>
      <c r="R1326" s="12" t="str" cm="1">
        <f t="array" ref="R1326">_xlfn.IFS(Product[[#This Row],[New Sales]]&gt;=2000,"A",Product[[#This Row],[New Sales]]&gt;=1000,"B",Product[[#This Row],[New Sales]]&gt;=500,"C",Product[[#This Row],[New Sales]]&gt;=100,"D",Product[[#This Row],[New Sales]]&lt;100,"E")</f>
        <v>C</v>
      </c>
      <c r="S1326" s="12"/>
    </row>
    <row r="1327" spans="1:19">
      <c r="A1327" s="12">
        <v>1325</v>
      </c>
      <c r="B1327" s="12" t="s">
        <v>84</v>
      </c>
      <c r="C1327" s="12" t="s">
        <v>77</v>
      </c>
      <c r="D1327" s="12" t="s">
        <v>613</v>
      </c>
      <c r="E1327" s="12" t="s">
        <v>532</v>
      </c>
      <c r="F1327" s="12" t="s">
        <v>133</v>
      </c>
      <c r="G1327" s="12" t="s">
        <v>81</v>
      </c>
      <c r="H1327" s="12" t="str">
        <f>VLOOKUP(Product[[#This Row],[Category]],Code!$C$2:$D$5,2,0)</f>
        <v>O-102</v>
      </c>
      <c r="I1327" s="12" t="s">
        <v>89</v>
      </c>
      <c r="J1327" s="12" t="s">
        <v>669</v>
      </c>
      <c r="K1327" s="12">
        <v>46.26</v>
      </c>
      <c r="L1327" s="12">
        <f>$K$1*Product[[#This Row],[Quantity]]</f>
        <v>450</v>
      </c>
      <c r="M1327" s="12">
        <f>Product[[#This Row],[Sales]]/Product[[#This Row],[Quantity]]</f>
        <v>15.42</v>
      </c>
      <c r="N1327" s="12">
        <v>3</v>
      </c>
      <c r="O1327" s="12">
        <v>0</v>
      </c>
      <c r="P1327" s="13">
        <v>12.490200000000003</v>
      </c>
      <c r="Q1327" s="13">
        <f>Product[[#This Row],[Profit]]-Product[[#This Row],[Discount]]</f>
        <v>12.490200000000003</v>
      </c>
      <c r="R1327" s="12" t="str" cm="1">
        <f t="array" ref="R1327">_xlfn.IFS(Product[[#This Row],[New Sales]]&gt;=2000,"A",Product[[#This Row],[New Sales]]&gt;=1000,"B",Product[[#This Row],[New Sales]]&gt;=500,"C",Product[[#This Row],[New Sales]]&gt;=100,"D",Product[[#This Row],[New Sales]]&lt;100,"E")</f>
        <v>D</v>
      </c>
      <c r="S1327" s="12"/>
    </row>
    <row r="1328" spans="1:19">
      <c r="A1328" s="12">
        <v>1326</v>
      </c>
      <c r="B1328" s="12" t="s">
        <v>149</v>
      </c>
      <c r="C1328" s="12" t="s">
        <v>68</v>
      </c>
      <c r="D1328" s="12" t="s">
        <v>196</v>
      </c>
      <c r="E1328" s="12" t="s">
        <v>158</v>
      </c>
      <c r="F1328" s="12" t="s">
        <v>114</v>
      </c>
      <c r="G1328" s="12" t="s">
        <v>81</v>
      </c>
      <c r="H1328" s="12" t="str">
        <f>VLOOKUP(Product[[#This Row],[Category]],Code!$C$2:$D$5,2,0)</f>
        <v>O-102</v>
      </c>
      <c r="I1328" s="12" t="s">
        <v>98</v>
      </c>
      <c r="J1328" s="12" t="s">
        <v>1278</v>
      </c>
      <c r="K1328" s="12">
        <v>17.459999999999997</v>
      </c>
      <c r="L1328" s="12">
        <f>$K$1*Product[[#This Row],[Quantity]]</f>
        <v>900</v>
      </c>
      <c r="M1328" s="12">
        <f>Product[[#This Row],[Sales]]/Product[[#This Row],[Quantity]]</f>
        <v>2.9099999999999997</v>
      </c>
      <c r="N1328" s="12">
        <v>6</v>
      </c>
      <c r="O1328" s="12">
        <v>0.8</v>
      </c>
      <c r="P1328" s="13">
        <v>-30.555000000000007</v>
      </c>
      <c r="Q1328" s="13">
        <f>Product[[#This Row],[Profit]]-Product[[#This Row],[Discount]]</f>
        <v>-31.355000000000008</v>
      </c>
      <c r="R1328" s="12" t="str" cm="1">
        <f t="array" ref="R1328">_xlfn.IFS(Product[[#This Row],[New Sales]]&gt;=2000,"A",Product[[#This Row],[New Sales]]&gt;=1000,"B",Product[[#This Row],[New Sales]]&gt;=500,"C",Product[[#This Row],[New Sales]]&gt;=100,"D",Product[[#This Row],[New Sales]]&lt;100,"E")</f>
        <v>C</v>
      </c>
      <c r="S1328" s="12"/>
    </row>
    <row r="1329" spans="1:19">
      <c r="A1329" s="12">
        <v>1327</v>
      </c>
      <c r="B1329" s="12" t="s">
        <v>84</v>
      </c>
      <c r="C1329" s="12" t="s">
        <v>111</v>
      </c>
      <c r="D1329" s="12" t="s">
        <v>131</v>
      </c>
      <c r="E1329" s="12" t="s">
        <v>132</v>
      </c>
      <c r="F1329" s="12" t="s">
        <v>133</v>
      </c>
      <c r="G1329" s="12" t="s">
        <v>72</v>
      </c>
      <c r="H1329" s="12" t="str">
        <f>VLOOKUP(Product[[#This Row],[Category]],Code!$C$2:$D$5,2,0)</f>
        <v>F-101</v>
      </c>
      <c r="I1329" s="12" t="s">
        <v>91</v>
      </c>
      <c r="J1329" s="12" t="s">
        <v>1211</v>
      </c>
      <c r="K1329" s="12">
        <v>51.072000000000003</v>
      </c>
      <c r="L1329" s="12">
        <f>$K$1*Product[[#This Row],[Quantity]]</f>
        <v>900</v>
      </c>
      <c r="M1329" s="12">
        <f>Product[[#This Row],[Sales]]/Product[[#This Row],[Quantity]]</f>
        <v>8.5120000000000005</v>
      </c>
      <c r="N1329" s="12">
        <v>6</v>
      </c>
      <c r="O1329" s="12">
        <v>0.2</v>
      </c>
      <c r="P1329" s="13">
        <v>5.1072000000000024</v>
      </c>
      <c r="Q1329" s="13">
        <f>Product[[#This Row],[Profit]]-Product[[#This Row],[Discount]]</f>
        <v>4.9072000000000022</v>
      </c>
      <c r="R1329" s="12" t="str" cm="1">
        <f t="array" ref="R1329">_xlfn.IFS(Product[[#This Row],[New Sales]]&gt;=2000,"A",Product[[#This Row],[New Sales]]&gt;=1000,"B",Product[[#This Row],[New Sales]]&gt;=500,"C",Product[[#This Row],[New Sales]]&gt;=100,"D",Product[[#This Row],[New Sales]]&lt;100,"E")</f>
        <v>C</v>
      </c>
      <c r="S1329" s="12"/>
    </row>
    <row r="1330" spans="1:19">
      <c r="A1330" s="12">
        <v>1328</v>
      </c>
      <c r="B1330" s="12" t="s">
        <v>149</v>
      </c>
      <c r="C1330" s="12" t="s">
        <v>77</v>
      </c>
      <c r="D1330" s="12" t="s">
        <v>1021</v>
      </c>
      <c r="E1330" s="12" t="s">
        <v>356</v>
      </c>
      <c r="F1330" s="12" t="s">
        <v>133</v>
      </c>
      <c r="G1330" s="12" t="s">
        <v>81</v>
      </c>
      <c r="H1330" s="12" t="str">
        <f>VLOOKUP(Product[[#This Row],[Category]],Code!$C$2:$D$5,2,0)</f>
        <v>O-102</v>
      </c>
      <c r="I1330" s="12" t="s">
        <v>106</v>
      </c>
      <c r="J1330" s="12" t="s">
        <v>1060</v>
      </c>
      <c r="K1330" s="12">
        <v>11.34</v>
      </c>
      <c r="L1330" s="12">
        <f>$K$1*Product[[#This Row],[Quantity]]</f>
        <v>150</v>
      </c>
      <c r="M1330" s="12">
        <f>Product[[#This Row],[Sales]]/Product[[#This Row],[Quantity]]</f>
        <v>11.34</v>
      </c>
      <c r="N1330" s="12">
        <v>1</v>
      </c>
      <c r="O1330" s="12">
        <v>0</v>
      </c>
      <c r="P1330" s="13">
        <v>5.5565999999999995</v>
      </c>
      <c r="Q1330" s="13">
        <f>Product[[#This Row],[Profit]]-Product[[#This Row],[Discount]]</f>
        <v>5.5565999999999995</v>
      </c>
      <c r="R1330" s="12" t="str" cm="1">
        <f t="array" ref="R1330">_xlfn.IFS(Product[[#This Row],[New Sales]]&gt;=2000,"A",Product[[#This Row],[New Sales]]&gt;=1000,"B",Product[[#This Row],[New Sales]]&gt;=500,"C",Product[[#This Row],[New Sales]]&gt;=100,"D",Product[[#This Row],[New Sales]]&lt;100,"E")</f>
        <v>D</v>
      </c>
      <c r="S1330" s="12"/>
    </row>
    <row r="1331" spans="1:19">
      <c r="A1331" s="12">
        <v>1329</v>
      </c>
      <c r="B1331" s="12" t="s">
        <v>67</v>
      </c>
      <c r="C1331" s="12" t="s">
        <v>111</v>
      </c>
      <c r="D1331" s="12" t="s">
        <v>123</v>
      </c>
      <c r="E1331" s="12" t="s">
        <v>79</v>
      </c>
      <c r="F1331" s="12" t="s">
        <v>80</v>
      </c>
      <c r="G1331" s="12" t="s">
        <v>81</v>
      </c>
      <c r="H1331" s="12" t="str">
        <f>VLOOKUP(Product[[#This Row],[Category]],Code!$C$2:$D$5,2,0)</f>
        <v>O-102</v>
      </c>
      <c r="I1331" s="12" t="s">
        <v>93</v>
      </c>
      <c r="J1331" s="12" t="s">
        <v>1279</v>
      </c>
      <c r="K1331" s="12">
        <v>87.92</v>
      </c>
      <c r="L1331" s="12">
        <f>$K$1*Product[[#This Row],[Quantity]]</f>
        <v>600</v>
      </c>
      <c r="M1331" s="12">
        <f>Product[[#This Row],[Sales]]/Product[[#This Row],[Quantity]]</f>
        <v>21.98</v>
      </c>
      <c r="N1331" s="12">
        <v>4</v>
      </c>
      <c r="O1331" s="12">
        <v>0</v>
      </c>
      <c r="P1331" s="13">
        <v>26.375999999999998</v>
      </c>
      <c r="Q1331" s="13">
        <f>Product[[#This Row],[Profit]]-Product[[#This Row],[Discount]]</f>
        <v>26.375999999999998</v>
      </c>
      <c r="R1331" s="12" t="str" cm="1">
        <f t="array" ref="R1331">_xlfn.IFS(Product[[#This Row],[New Sales]]&gt;=2000,"A",Product[[#This Row],[New Sales]]&gt;=1000,"B",Product[[#This Row],[New Sales]]&gt;=500,"C",Product[[#This Row],[New Sales]]&gt;=100,"D",Product[[#This Row],[New Sales]]&lt;100,"E")</f>
        <v>C</v>
      </c>
      <c r="S1331" s="12"/>
    </row>
    <row r="1332" spans="1:19">
      <c r="A1332" s="12">
        <v>1330</v>
      </c>
      <c r="B1332" s="12" t="s">
        <v>84</v>
      </c>
      <c r="C1332" s="12" t="s">
        <v>68</v>
      </c>
      <c r="D1332" s="12" t="s">
        <v>123</v>
      </c>
      <c r="E1332" s="12" t="s">
        <v>79</v>
      </c>
      <c r="F1332" s="12" t="s">
        <v>80</v>
      </c>
      <c r="G1332" s="12" t="s">
        <v>72</v>
      </c>
      <c r="H1332" s="12" t="str">
        <f>VLOOKUP(Product[[#This Row],[Category]],Code!$C$2:$D$5,2,0)</f>
        <v>F-101</v>
      </c>
      <c r="I1332" s="12" t="s">
        <v>91</v>
      </c>
      <c r="J1332" s="12" t="s">
        <v>1223</v>
      </c>
      <c r="K1332" s="12">
        <v>37.049999999999997</v>
      </c>
      <c r="L1332" s="12">
        <f>$K$1*Product[[#This Row],[Quantity]]</f>
        <v>450</v>
      </c>
      <c r="M1332" s="12">
        <f>Product[[#This Row],[Sales]]/Product[[#This Row],[Quantity]]</f>
        <v>12.35</v>
      </c>
      <c r="N1332" s="12">
        <v>3</v>
      </c>
      <c r="O1332" s="12">
        <v>0</v>
      </c>
      <c r="P1332" s="13">
        <v>16.302</v>
      </c>
      <c r="Q1332" s="13">
        <f>Product[[#This Row],[Profit]]-Product[[#This Row],[Discount]]</f>
        <v>16.302</v>
      </c>
      <c r="R1332" s="12" t="str" cm="1">
        <f t="array" ref="R1332">_xlfn.IFS(Product[[#This Row],[New Sales]]&gt;=2000,"A",Product[[#This Row],[New Sales]]&gt;=1000,"B",Product[[#This Row],[New Sales]]&gt;=500,"C",Product[[#This Row],[New Sales]]&gt;=100,"D",Product[[#This Row],[New Sales]]&lt;100,"E")</f>
        <v>D</v>
      </c>
      <c r="S1332" s="12"/>
    </row>
    <row r="1333" spans="1:19">
      <c r="A1333" s="12">
        <v>1331</v>
      </c>
      <c r="B1333" s="12" t="s">
        <v>84</v>
      </c>
      <c r="C1333" s="12" t="s">
        <v>111</v>
      </c>
      <c r="D1333" s="12" t="s">
        <v>973</v>
      </c>
      <c r="E1333" s="12" t="s">
        <v>267</v>
      </c>
      <c r="F1333" s="12" t="s">
        <v>133</v>
      </c>
      <c r="G1333" s="12" t="s">
        <v>95</v>
      </c>
      <c r="H1333" s="12" t="str">
        <f>VLOOKUP(Product[[#This Row],[Category]],Code!$C$2:$D$5,2,0)</f>
        <v>T-103</v>
      </c>
      <c r="I1333" s="12" t="s">
        <v>96</v>
      </c>
      <c r="J1333" s="12" t="s">
        <v>762</v>
      </c>
      <c r="K1333" s="12">
        <v>2.97</v>
      </c>
      <c r="L1333" s="12">
        <f>$K$1*Product[[#This Row],[Quantity]]</f>
        <v>150</v>
      </c>
      <c r="M1333" s="12">
        <f>Product[[#This Row],[Sales]]/Product[[#This Row],[Quantity]]</f>
        <v>2.97</v>
      </c>
      <c r="N1333" s="12">
        <v>1</v>
      </c>
      <c r="O1333" s="12">
        <v>0.4</v>
      </c>
      <c r="P1333" s="13">
        <v>-0.64350000000000018</v>
      </c>
      <c r="Q1333" s="13">
        <f>Product[[#This Row],[Profit]]-Product[[#This Row],[Discount]]</f>
        <v>-1.0435000000000003</v>
      </c>
      <c r="R1333" s="12" t="str" cm="1">
        <f t="array" ref="R1333">_xlfn.IFS(Product[[#This Row],[New Sales]]&gt;=2000,"A",Product[[#This Row],[New Sales]]&gt;=1000,"B",Product[[#This Row],[New Sales]]&gt;=500,"C",Product[[#This Row],[New Sales]]&gt;=100,"D",Product[[#This Row],[New Sales]]&lt;100,"E")</f>
        <v>D</v>
      </c>
      <c r="S1333" s="12"/>
    </row>
    <row r="1334" spans="1:19">
      <c r="A1334" s="12">
        <v>1332</v>
      </c>
      <c r="B1334" s="12" t="s">
        <v>84</v>
      </c>
      <c r="C1334" s="12" t="s">
        <v>111</v>
      </c>
      <c r="D1334" s="12" t="s">
        <v>973</v>
      </c>
      <c r="E1334" s="12" t="s">
        <v>267</v>
      </c>
      <c r="F1334" s="12" t="s">
        <v>133</v>
      </c>
      <c r="G1334" s="12" t="s">
        <v>81</v>
      </c>
      <c r="H1334" s="12" t="str">
        <f>VLOOKUP(Product[[#This Row],[Category]],Code!$C$2:$D$5,2,0)</f>
        <v>O-102</v>
      </c>
      <c r="I1334" s="12" t="s">
        <v>89</v>
      </c>
      <c r="J1334" s="12" t="s">
        <v>714</v>
      </c>
      <c r="K1334" s="12">
        <v>27.439999999999998</v>
      </c>
      <c r="L1334" s="12">
        <f>$K$1*Product[[#This Row],[Quantity]]</f>
        <v>300</v>
      </c>
      <c r="M1334" s="12">
        <f>Product[[#This Row],[Sales]]/Product[[#This Row],[Quantity]]</f>
        <v>13.719999999999999</v>
      </c>
      <c r="N1334" s="12">
        <v>2</v>
      </c>
      <c r="O1334" s="12">
        <v>0.2</v>
      </c>
      <c r="P1334" s="13">
        <v>2.4009999999999998</v>
      </c>
      <c r="Q1334" s="13">
        <f>Product[[#This Row],[Profit]]-Product[[#This Row],[Discount]]</f>
        <v>2.2009999999999996</v>
      </c>
      <c r="R1334" s="12" t="str" cm="1">
        <f t="array" ref="R1334">_xlfn.IFS(Product[[#This Row],[New Sales]]&gt;=2000,"A",Product[[#This Row],[New Sales]]&gt;=1000,"B",Product[[#This Row],[New Sales]]&gt;=500,"C",Product[[#This Row],[New Sales]]&gt;=100,"D",Product[[#This Row],[New Sales]]&lt;100,"E")</f>
        <v>D</v>
      </c>
      <c r="S1334" s="12"/>
    </row>
    <row r="1335" spans="1:19">
      <c r="A1335" s="12">
        <v>1333</v>
      </c>
      <c r="B1335" s="12" t="s">
        <v>84</v>
      </c>
      <c r="C1335" s="12" t="s">
        <v>68</v>
      </c>
      <c r="D1335" s="12" t="s">
        <v>379</v>
      </c>
      <c r="E1335" s="12" t="s">
        <v>113</v>
      </c>
      <c r="F1335" s="12" t="s">
        <v>114</v>
      </c>
      <c r="G1335" s="12" t="s">
        <v>81</v>
      </c>
      <c r="H1335" s="12" t="str">
        <f>VLOOKUP(Product[[#This Row],[Category]],Code!$C$2:$D$5,2,0)</f>
        <v>O-102</v>
      </c>
      <c r="I1335" s="12" t="s">
        <v>98</v>
      </c>
      <c r="J1335" s="12" t="s">
        <v>1059</v>
      </c>
      <c r="K1335" s="12">
        <v>1.0799999999999998</v>
      </c>
      <c r="L1335" s="12">
        <f>$K$1*Product[[#This Row],[Quantity]]</f>
        <v>450</v>
      </c>
      <c r="M1335" s="12">
        <f>Product[[#This Row],[Sales]]/Product[[#This Row],[Quantity]]</f>
        <v>0.35999999999999993</v>
      </c>
      <c r="N1335" s="12">
        <v>3</v>
      </c>
      <c r="O1335" s="12">
        <v>0.8</v>
      </c>
      <c r="P1335" s="13">
        <v>-1.7280000000000002</v>
      </c>
      <c r="Q1335" s="13">
        <f>Product[[#This Row],[Profit]]-Product[[#This Row],[Discount]]</f>
        <v>-2.5280000000000005</v>
      </c>
      <c r="R1335" s="12" t="str" cm="1">
        <f t="array" ref="R1335">_xlfn.IFS(Product[[#This Row],[New Sales]]&gt;=2000,"A",Product[[#This Row],[New Sales]]&gt;=1000,"B",Product[[#This Row],[New Sales]]&gt;=500,"C",Product[[#This Row],[New Sales]]&gt;=100,"D",Product[[#This Row],[New Sales]]&lt;100,"E")</f>
        <v>D</v>
      </c>
      <c r="S1335" s="12"/>
    </row>
    <row r="1336" spans="1:19">
      <c r="A1336" s="12">
        <v>1334</v>
      </c>
      <c r="B1336" s="12" t="s">
        <v>84</v>
      </c>
      <c r="C1336" s="12" t="s">
        <v>68</v>
      </c>
      <c r="D1336" s="12" t="s">
        <v>379</v>
      </c>
      <c r="E1336" s="12" t="s">
        <v>113</v>
      </c>
      <c r="F1336" s="12" t="s">
        <v>114</v>
      </c>
      <c r="G1336" s="12" t="s">
        <v>81</v>
      </c>
      <c r="H1336" s="12" t="str">
        <f>VLOOKUP(Product[[#This Row],[Category]],Code!$C$2:$D$5,2,0)</f>
        <v>O-102</v>
      </c>
      <c r="I1336" s="12" t="s">
        <v>100</v>
      </c>
      <c r="J1336" s="12" t="s">
        <v>1280</v>
      </c>
      <c r="K1336" s="12">
        <v>7.9599999999999973</v>
      </c>
      <c r="L1336" s="12">
        <f>$K$1*Product[[#This Row],[Quantity]]</f>
        <v>300</v>
      </c>
      <c r="M1336" s="12">
        <f>Product[[#This Row],[Sales]]/Product[[#This Row],[Quantity]]</f>
        <v>3.9799999999999986</v>
      </c>
      <c r="N1336" s="12">
        <v>2</v>
      </c>
      <c r="O1336" s="12">
        <v>0.8</v>
      </c>
      <c r="P1336" s="13">
        <v>-13.930000000000003</v>
      </c>
      <c r="Q1336" s="13">
        <f>Product[[#This Row],[Profit]]-Product[[#This Row],[Discount]]</f>
        <v>-14.730000000000004</v>
      </c>
      <c r="R1336" s="12" t="str" cm="1">
        <f t="array" ref="R1336">_xlfn.IFS(Product[[#This Row],[New Sales]]&gt;=2000,"A",Product[[#This Row],[New Sales]]&gt;=1000,"B",Product[[#This Row],[New Sales]]&gt;=500,"C",Product[[#This Row],[New Sales]]&gt;=100,"D",Product[[#This Row],[New Sales]]&lt;100,"E")</f>
        <v>D</v>
      </c>
      <c r="S1336" s="12"/>
    </row>
    <row r="1337" spans="1:19">
      <c r="A1337" s="12">
        <v>1335</v>
      </c>
      <c r="B1337" s="12" t="s">
        <v>84</v>
      </c>
      <c r="C1337" s="12" t="s">
        <v>111</v>
      </c>
      <c r="D1337" s="12" t="s">
        <v>78</v>
      </c>
      <c r="E1337" s="12" t="s">
        <v>79</v>
      </c>
      <c r="F1337" s="12" t="s">
        <v>80</v>
      </c>
      <c r="G1337" s="12" t="s">
        <v>81</v>
      </c>
      <c r="H1337" s="12" t="str">
        <f>VLOOKUP(Product[[#This Row],[Category]],Code!$C$2:$D$5,2,0)</f>
        <v>O-102</v>
      </c>
      <c r="I1337" s="12" t="s">
        <v>98</v>
      </c>
      <c r="J1337" s="12" t="s">
        <v>1017</v>
      </c>
      <c r="K1337" s="12">
        <v>140.73599999999999</v>
      </c>
      <c r="L1337" s="12">
        <f>$K$1*Product[[#This Row],[Quantity]]</f>
        <v>1200</v>
      </c>
      <c r="M1337" s="12">
        <f>Product[[#This Row],[Sales]]/Product[[#This Row],[Quantity]]</f>
        <v>17.591999999999999</v>
      </c>
      <c r="N1337" s="12">
        <v>8</v>
      </c>
      <c r="O1337" s="12">
        <v>0.2</v>
      </c>
      <c r="P1337" s="13">
        <v>52.775999999999996</v>
      </c>
      <c r="Q1337" s="13">
        <f>Product[[#This Row],[Profit]]-Product[[#This Row],[Discount]]</f>
        <v>52.575999999999993</v>
      </c>
      <c r="R1337" s="12" t="str" cm="1">
        <f t="array" ref="R1337">_xlfn.IFS(Product[[#This Row],[New Sales]]&gt;=2000,"A",Product[[#This Row],[New Sales]]&gt;=1000,"B",Product[[#This Row],[New Sales]]&gt;=500,"C",Product[[#This Row],[New Sales]]&gt;=100,"D",Product[[#This Row],[New Sales]]&lt;100,"E")</f>
        <v>B</v>
      </c>
      <c r="S1337" s="12"/>
    </row>
    <row r="1338" spans="1:19">
      <c r="A1338" s="12">
        <v>1336</v>
      </c>
      <c r="B1338" s="12" t="s">
        <v>84</v>
      </c>
      <c r="C1338" s="12" t="s">
        <v>68</v>
      </c>
      <c r="D1338" s="12" t="s">
        <v>1281</v>
      </c>
      <c r="E1338" s="12" t="s">
        <v>356</v>
      </c>
      <c r="F1338" s="12" t="s">
        <v>133</v>
      </c>
      <c r="G1338" s="12" t="s">
        <v>81</v>
      </c>
      <c r="H1338" s="12" t="str">
        <f>VLOOKUP(Product[[#This Row],[Category]],Code!$C$2:$D$5,2,0)</f>
        <v>O-102</v>
      </c>
      <c r="I1338" s="12" t="s">
        <v>89</v>
      </c>
      <c r="J1338" s="12" t="s">
        <v>1282</v>
      </c>
      <c r="K1338" s="12">
        <v>552.55999999999995</v>
      </c>
      <c r="L1338" s="12">
        <f>$K$1*Product[[#This Row],[Quantity]]</f>
        <v>600</v>
      </c>
      <c r="M1338" s="12">
        <f>Product[[#This Row],[Sales]]/Product[[#This Row],[Quantity]]</f>
        <v>138.13999999999999</v>
      </c>
      <c r="N1338" s="12">
        <v>4</v>
      </c>
      <c r="O1338" s="12">
        <v>0</v>
      </c>
      <c r="P1338" s="13">
        <v>0</v>
      </c>
      <c r="Q1338" s="13">
        <f>Product[[#This Row],[Profit]]-Product[[#This Row],[Discount]]</f>
        <v>0</v>
      </c>
      <c r="R1338" s="12" t="str" cm="1">
        <f t="array" ref="R1338">_xlfn.IFS(Product[[#This Row],[New Sales]]&gt;=2000,"A",Product[[#This Row],[New Sales]]&gt;=1000,"B",Product[[#This Row],[New Sales]]&gt;=500,"C",Product[[#This Row],[New Sales]]&gt;=100,"D",Product[[#This Row],[New Sales]]&lt;100,"E")</f>
        <v>C</v>
      </c>
      <c r="S1338" s="12"/>
    </row>
    <row r="1339" spans="1:19">
      <c r="A1339" s="12">
        <v>1337</v>
      </c>
      <c r="B1339" s="12" t="s">
        <v>84</v>
      </c>
      <c r="C1339" s="12" t="s">
        <v>68</v>
      </c>
      <c r="D1339" s="12" t="s">
        <v>78</v>
      </c>
      <c r="E1339" s="12" t="s">
        <v>79</v>
      </c>
      <c r="F1339" s="12" t="s">
        <v>80</v>
      </c>
      <c r="G1339" s="12" t="s">
        <v>72</v>
      </c>
      <c r="H1339" s="12" t="str">
        <f>VLOOKUP(Product[[#This Row],[Category]],Code!$C$2:$D$5,2,0)</f>
        <v>F-101</v>
      </c>
      <c r="I1339" s="12" t="s">
        <v>91</v>
      </c>
      <c r="J1339" s="12" t="s">
        <v>1235</v>
      </c>
      <c r="K1339" s="12">
        <v>25.11</v>
      </c>
      <c r="L1339" s="12">
        <f>$K$1*Product[[#This Row],[Quantity]]</f>
        <v>450</v>
      </c>
      <c r="M1339" s="12">
        <f>Product[[#This Row],[Sales]]/Product[[#This Row],[Quantity]]</f>
        <v>8.3699999999999992</v>
      </c>
      <c r="N1339" s="12">
        <v>3</v>
      </c>
      <c r="O1339" s="12">
        <v>0</v>
      </c>
      <c r="P1339" s="13">
        <v>6.5285999999999991</v>
      </c>
      <c r="Q1339" s="13">
        <f>Product[[#This Row],[Profit]]-Product[[#This Row],[Discount]]</f>
        <v>6.5285999999999991</v>
      </c>
      <c r="R1339" s="12" t="str" cm="1">
        <f t="array" ref="R1339">_xlfn.IFS(Product[[#This Row],[New Sales]]&gt;=2000,"A",Product[[#This Row],[New Sales]]&gt;=1000,"B",Product[[#This Row],[New Sales]]&gt;=500,"C",Product[[#This Row],[New Sales]]&gt;=100,"D",Product[[#This Row],[New Sales]]&lt;100,"E")</f>
        <v>D</v>
      </c>
      <c r="S1339" s="12"/>
    </row>
    <row r="1340" spans="1:19">
      <c r="A1340" s="12">
        <v>1338</v>
      </c>
      <c r="B1340" s="12" t="s">
        <v>67</v>
      </c>
      <c r="C1340" s="12" t="s">
        <v>68</v>
      </c>
      <c r="D1340" s="12" t="s">
        <v>180</v>
      </c>
      <c r="E1340" s="12" t="s">
        <v>181</v>
      </c>
      <c r="F1340" s="12" t="s">
        <v>133</v>
      </c>
      <c r="G1340" s="12" t="s">
        <v>72</v>
      </c>
      <c r="H1340" s="12" t="str">
        <f>VLOOKUP(Product[[#This Row],[Category]],Code!$C$2:$D$5,2,0)</f>
        <v>F-101</v>
      </c>
      <c r="I1340" s="12" t="s">
        <v>91</v>
      </c>
      <c r="J1340" s="12" t="s">
        <v>1283</v>
      </c>
      <c r="K1340" s="12">
        <v>29.78</v>
      </c>
      <c r="L1340" s="12">
        <f>$K$1*Product[[#This Row],[Quantity]]</f>
        <v>300</v>
      </c>
      <c r="M1340" s="12">
        <f>Product[[#This Row],[Sales]]/Product[[#This Row],[Quantity]]</f>
        <v>14.89</v>
      </c>
      <c r="N1340" s="12">
        <v>2</v>
      </c>
      <c r="O1340" s="12">
        <v>0</v>
      </c>
      <c r="P1340" s="13">
        <v>8.0406000000000013</v>
      </c>
      <c r="Q1340" s="13">
        <f>Product[[#This Row],[Profit]]-Product[[#This Row],[Discount]]</f>
        <v>8.0406000000000013</v>
      </c>
      <c r="R1340" s="12" t="str" cm="1">
        <f t="array" ref="R1340">_xlfn.IFS(Product[[#This Row],[New Sales]]&gt;=2000,"A",Product[[#This Row],[New Sales]]&gt;=1000,"B",Product[[#This Row],[New Sales]]&gt;=500,"C",Product[[#This Row],[New Sales]]&gt;=100,"D",Product[[#This Row],[New Sales]]&lt;100,"E")</f>
        <v>D</v>
      </c>
      <c r="S1340" s="12"/>
    </row>
    <row r="1341" spans="1:19">
      <c r="A1341" s="12">
        <v>1339</v>
      </c>
      <c r="B1341" s="12" t="s">
        <v>67</v>
      </c>
      <c r="C1341" s="12" t="s">
        <v>68</v>
      </c>
      <c r="D1341" s="12" t="s">
        <v>180</v>
      </c>
      <c r="E1341" s="12" t="s">
        <v>181</v>
      </c>
      <c r="F1341" s="12" t="s">
        <v>133</v>
      </c>
      <c r="G1341" s="12" t="s">
        <v>95</v>
      </c>
      <c r="H1341" s="12" t="str">
        <f>VLOOKUP(Product[[#This Row],[Category]],Code!$C$2:$D$5,2,0)</f>
        <v>T-103</v>
      </c>
      <c r="I1341" s="12" t="s">
        <v>96</v>
      </c>
      <c r="J1341" s="12" t="s">
        <v>1284</v>
      </c>
      <c r="K1341" s="12">
        <v>677.58</v>
      </c>
      <c r="L1341" s="12">
        <f>$K$1*Product[[#This Row],[Quantity]]</f>
        <v>450</v>
      </c>
      <c r="M1341" s="12">
        <f>Product[[#This Row],[Sales]]/Product[[#This Row],[Quantity]]</f>
        <v>225.86</v>
      </c>
      <c r="N1341" s="12">
        <v>3</v>
      </c>
      <c r="O1341" s="12">
        <v>0</v>
      </c>
      <c r="P1341" s="13">
        <v>176.17080000000001</v>
      </c>
      <c r="Q1341" s="13">
        <f>Product[[#This Row],[Profit]]-Product[[#This Row],[Discount]]</f>
        <v>176.17080000000001</v>
      </c>
      <c r="R1341" s="12" t="str" cm="1">
        <f t="array" ref="R1341">_xlfn.IFS(Product[[#This Row],[New Sales]]&gt;=2000,"A",Product[[#This Row],[New Sales]]&gt;=1000,"B",Product[[#This Row],[New Sales]]&gt;=500,"C",Product[[#This Row],[New Sales]]&gt;=100,"D",Product[[#This Row],[New Sales]]&lt;100,"E")</f>
        <v>D</v>
      </c>
      <c r="S1341" s="12"/>
    </row>
    <row r="1342" spans="1:19">
      <c r="A1342" s="12">
        <v>1340</v>
      </c>
      <c r="B1342" s="12" t="s">
        <v>67</v>
      </c>
      <c r="C1342" s="12" t="s">
        <v>68</v>
      </c>
      <c r="D1342" s="12" t="s">
        <v>180</v>
      </c>
      <c r="E1342" s="12" t="s">
        <v>181</v>
      </c>
      <c r="F1342" s="12" t="s">
        <v>133</v>
      </c>
      <c r="G1342" s="12" t="s">
        <v>81</v>
      </c>
      <c r="H1342" s="12" t="str">
        <f>VLOOKUP(Product[[#This Row],[Category]],Code!$C$2:$D$5,2,0)</f>
        <v>O-102</v>
      </c>
      <c r="I1342" s="12" t="s">
        <v>106</v>
      </c>
      <c r="J1342" s="12" t="s">
        <v>1285</v>
      </c>
      <c r="K1342" s="12">
        <v>75.040000000000006</v>
      </c>
      <c r="L1342" s="12">
        <f>$K$1*Product[[#This Row],[Quantity]]</f>
        <v>1200</v>
      </c>
      <c r="M1342" s="12">
        <f>Product[[#This Row],[Sales]]/Product[[#This Row],[Quantity]]</f>
        <v>9.3800000000000008</v>
      </c>
      <c r="N1342" s="12">
        <v>8</v>
      </c>
      <c r="O1342" s="12">
        <v>0</v>
      </c>
      <c r="P1342" s="13">
        <v>36.019200000000005</v>
      </c>
      <c r="Q1342" s="13">
        <f>Product[[#This Row],[Profit]]-Product[[#This Row],[Discount]]</f>
        <v>36.019200000000005</v>
      </c>
      <c r="R1342" s="12" t="str" cm="1">
        <f t="array" ref="R1342">_xlfn.IFS(Product[[#This Row],[New Sales]]&gt;=2000,"A",Product[[#This Row],[New Sales]]&gt;=1000,"B",Product[[#This Row],[New Sales]]&gt;=500,"C",Product[[#This Row],[New Sales]]&gt;=100,"D",Product[[#This Row],[New Sales]]&lt;100,"E")</f>
        <v>B</v>
      </c>
      <c r="S1342" s="12"/>
    </row>
    <row r="1343" spans="1:19">
      <c r="A1343" s="12">
        <v>1341</v>
      </c>
      <c r="B1343" s="12" t="s">
        <v>149</v>
      </c>
      <c r="C1343" s="12" t="s">
        <v>77</v>
      </c>
      <c r="D1343" s="12" t="s">
        <v>628</v>
      </c>
      <c r="E1343" s="12" t="s">
        <v>105</v>
      </c>
      <c r="F1343" s="12" t="s">
        <v>71</v>
      </c>
      <c r="G1343" s="12" t="s">
        <v>95</v>
      </c>
      <c r="H1343" s="12" t="str">
        <f>VLOOKUP(Product[[#This Row],[Category]],Code!$C$2:$D$5,2,0)</f>
        <v>T-103</v>
      </c>
      <c r="I1343" s="12" t="s">
        <v>332</v>
      </c>
      <c r="J1343" s="12" t="s">
        <v>1286</v>
      </c>
      <c r="K1343" s="12">
        <v>695.7</v>
      </c>
      <c r="L1343" s="12">
        <f>$K$1*Product[[#This Row],[Quantity]]</f>
        <v>300</v>
      </c>
      <c r="M1343" s="12">
        <f>Product[[#This Row],[Sales]]/Product[[#This Row],[Quantity]]</f>
        <v>347.85</v>
      </c>
      <c r="N1343" s="12">
        <v>2</v>
      </c>
      <c r="O1343" s="12">
        <v>0.5</v>
      </c>
      <c r="P1343" s="13">
        <v>-27.827999999999975</v>
      </c>
      <c r="Q1343" s="13">
        <f>Product[[#This Row],[Profit]]-Product[[#This Row],[Discount]]</f>
        <v>-28.327999999999975</v>
      </c>
      <c r="R1343" s="12" t="str" cm="1">
        <f t="array" ref="R1343">_xlfn.IFS(Product[[#This Row],[New Sales]]&gt;=2000,"A",Product[[#This Row],[New Sales]]&gt;=1000,"B",Product[[#This Row],[New Sales]]&gt;=500,"C",Product[[#This Row],[New Sales]]&gt;=100,"D",Product[[#This Row],[New Sales]]&lt;100,"E")</f>
        <v>D</v>
      </c>
      <c r="S1343" s="12"/>
    </row>
    <row r="1344" spans="1:19">
      <c r="A1344" s="12">
        <v>1342</v>
      </c>
      <c r="B1344" s="12" t="s">
        <v>149</v>
      </c>
      <c r="C1344" s="12" t="s">
        <v>77</v>
      </c>
      <c r="D1344" s="12" t="s">
        <v>628</v>
      </c>
      <c r="E1344" s="12" t="s">
        <v>105</v>
      </c>
      <c r="F1344" s="12" t="s">
        <v>71</v>
      </c>
      <c r="G1344" s="12" t="s">
        <v>81</v>
      </c>
      <c r="H1344" s="12" t="str">
        <f>VLOOKUP(Product[[#This Row],[Category]],Code!$C$2:$D$5,2,0)</f>
        <v>O-102</v>
      </c>
      <c r="I1344" s="12" t="s">
        <v>98</v>
      </c>
      <c r="J1344" s="12" t="s">
        <v>1191</v>
      </c>
      <c r="K1344" s="12">
        <v>15.66</v>
      </c>
      <c r="L1344" s="12">
        <f>$K$1*Product[[#This Row],[Quantity]]</f>
        <v>750</v>
      </c>
      <c r="M1344" s="12">
        <f>Product[[#This Row],[Sales]]/Product[[#This Row],[Quantity]]</f>
        <v>3.1320000000000001</v>
      </c>
      <c r="N1344" s="12">
        <v>5</v>
      </c>
      <c r="O1344" s="12">
        <v>0.7</v>
      </c>
      <c r="P1344" s="13">
        <v>-12.527999999999995</v>
      </c>
      <c r="Q1344" s="13">
        <f>Product[[#This Row],[Profit]]-Product[[#This Row],[Discount]]</f>
        <v>-13.227999999999994</v>
      </c>
      <c r="R1344" s="12" t="str" cm="1">
        <f t="array" ref="R1344">_xlfn.IFS(Product[[#This Row],[New Sales]]&gt;=2000,"A",Product[[#This Row],[New Sales]]&gt;=1000,"B",Product[[#This Row],[New Sales]]&gt;=500,"C",Product[[#This Row],[New Sales]]&gt;=100,"D",Product[[#This Row],[New Sales]]&lt;100,"E")</f>
        <v>C</v>
      </c>
      <c r="S1344" s="12"/>
    </row>
    <row r="1345" spans="1:19">
      <c r="A1345" s="12">
        <v>1343</v>
      </c>
      <c r="B1345" s="12" t="s">
        <v>149</v>
      </c>
      <c r="C1345" s="12" t="s">
        <v>77</v>
      </c>
      <c r="D1345" s="12" t="s">
        <v>628</v>
      </c>
      <c r="E1345" s="12" t="s">
        <v>105</v>
      </c>
      <c r="F1345" s="12" t="s">
        <v>71</v>
      </c>
      <c r="G1345" s="12" t="s">
        <v>81</v>
      </c>
      <c r="H1345" s="12" t="str">
        <f>VLOOKUP(Product[[#This Row],[Category]],Code!$C$2:$D$5,2,0)</f>
        <v>O-102</v>
      </c>
      <c r="I1345" s="12" t="s">
        <v>98</v>
      </c>
      <c r="J1345" s="12" t="s">
        <v>140</v>
      </c>
      <c r="K1345" s="12">
        <v>28.854000000000006</v>
      </c>
      <c r="L1345" s="12">
        <f>$K$1*Product[[#This Row],[Quantity]]</f>
        <v>900</v>
      </c>
      <c r="M1345" s="12">
        <f>Product[[#This Row],[Sales]]/Product[[#This Row],[Quantity]]</f>
        <v>4.8090000000000011</v>
      </c>
      <c r="N1345" s="12">
        <v>6</v>
      </c>
      <c r="O1345" s="12">
        <v>0.7</v>
      </c>
      <c r="P1345" s="13">
        <v>-21.159599999999998</v>
      </c>
      <c r="Q1345" s="13">
        <f>Product[[#This Row],[Profit]]-Product[[#This Row],[Discount]]</f>
        <v>-21.859599999999997</v>
      </c>
      <c r="R1345" s="12" t="str" cm="1">
        <f t="array" ref="R1345">_xlfn.IFS(Product[[#This Row],[New Sales]]&gt;=2000,"A",Product[[#This Row],[New Sales]]&gt;=1000,"B",Product[[#This Row],[New Sales]]&gt;=500,"C",Product[[#This Row],[New Sales]]&gt;=100,"D",Product[[#This Row],[New Sales]]&lt;100,"E")</f>
        <v>C</v>
      </c>
      <c r="S1345" s="12"/>
    </row>
    <row r="1346" spans="1:19">
      <c r="A1346" s="12">
        <v>1344</v>
      </c>
      <c r="B1346" s="12" t="s">
        <v>84</v>
      </c>
      <c r="C1346" s="12" t="s">
        <v>68</v>
      </c>
      <c r="D1346" s="12" t="s">
        <v>1287</v>
      </c>
      <c r="E1346" s="12" t="s">
        <v>181</v>
      </c>
      <c r="F1346" s="12" t="s">
        <v>133</v>
      </c>
      <c r="G1346" s="12" t="s">
        <v>81</v>
      </c>
      <c r="H1346" s="12" t="str">
        <f>VLOOKUP(Product[[#This Row],[Category]],Code!$C$2:$D$5,2,0)</f>
        <v>O-102</v>
      </c>
      <c r="I1346" s="12" t="s">
        <v>93</v>
      </c>
      <c r="J1346" s="12" t="s">
        <v>1288</v>
      </c>
      <c r="K1346" s="12">
        <v>47.82</v>
      </c>
      <c r="L1346" s="12">
        <f>$K$1*Product[[#This Row],[Quantity]]</f>
        <v>450</v>
      </c>
      <c r="M1346" s="12">
        <f>Product[[#This Row],[Sales]]/Product[[#This Row],[Quantity]]</f>
        <v>15.94</v>
      </c>
      <c r="N1346" s="12">
        <v>3</v>
      </c>
      <c r="O1346" s="12">
        <v>0</v>
      </c>
      <c r="P1346" s="13">
        <v>14.345999999999995</v>
      </c>
      <c r="Q1346" s="13">
        <f>Product[[#This Row],[Profit]]-Product[[#This Row],[Discount]]</f>
        <v>14.345999999999995</v>
      </c>
      <c r="R1346" s="12" t="str" cm="1">
        <f t="array" ref="R1346">_xlfn.IFS(Product[[#This Row],[New Sales]]&gt;=2000,"A",Product[[#This Row],[New Sales]]&gt;=1000,"B",Product[[#This Row],[New Sales]]&gt;=500,"C",Product[[#This Row],[New Sales]]&gt;=100,"D",Product[[#This Row],[New Sales]]&lt;100,"E")</f>
        <v>D</v>
      </c>
      <c r="S1346" s="12"/>
    </row>
    <row r="1347" spans="1:19">
      <c r="A1347" s="12">
        <v>1345</v>
      </c>
      <c r="B1347" s="12" t="s">
        <v>84</v>
      </c>
      <c r="C1347" s="12" t="s">
        <v>68</v>
      </c>
      <c r="D1347" s="12" t="s">
        <v>1287</v>
      </c>
      <c r="E1347" s="12" t="s">
        <v>181</v>
      </c>
      <c r="F1347" s="12" t="s">
        <v>133</v>
      </c>
      <c r="G1347" s="12" t="s">
        <v>81</v>
      </c>
      <c r="H1347" s="12" t="str">
        <f>VLOOKUP(Product[[#This Row],[Category]],Code!$C$2:$D$5,2,0)</f>
        <v>O-102</v>
      </c>
      <c r="I1347" s="12" t="s">
        <v>82</v>
      </c>
      <c r="J1347" s="12" t="s">
        <v>1289</v>
      </c>
      <c r="K1347" s="12">
        <v>13.049999999999999</v>
      </c>
      <c r="L1347" s="12">
        <f>$K$1*Product[[#This Row],[Quantity]]</f>
        <v>750</v>
      </c>
      <c r="M1347" s="12">
        <f>Product[[#This Row],[Sales]]/Product[[#This Row],[Quantity]]</f>
        <v>2.61</v>
      </c>
      <c r="N1347" s="12">
        <v>5</v>
      </c>
      <c r="O1347" s="12">
        <v>0</v>
      </c>
      <c r="P1347" s="13">
        <v>6.0029999999999992</v>
      </c>
      <c r="Q1347" s="13">
        <f>Product[[#This Row],[Profit]]-Product[[#This Row],[Discount]]</f>
        <v>6.0029999999999992</v>
      </c>
      <c r="R1347" s="12" t="str" cm="1">
        <f t="array" ref="R1347">_xlfn.IFS(Product[[#This Row],[New Sales]]&gt;=2000,"A",Product[[#This Row],[New Sales]]&gt;=1000,"B",Product[[#This Row],[New Sales]]&gt;=500,"C",Product[[#This Row],[New Sales]]&gt;=100,"D",Product[[#This Row],[New Sales]]&lt;100,"E")</f>
        <v>C</v>
      </c>
      <c r="S1347" s="12"/>
    </row>
    <row r="1348" spans="1:19">
      <c r="A1348" s="12">
        <v>1346</v>
      </c>
      <c r="B1348" s="12" t="s">
        <v>84</v>
      </c>
      <c r="C1348" s="12" t="s">
        <v>68</v>
      </c>
      <c r="D1348" s="12" t="s">
        <v>422</v>
      </c>
      <c r="E1348" s="12" t="s">
        <v>164</v>
      </c>
      <c r="F1348" s="12" t="s">
        <v>114</v>
      </c>
      <c r="G1348" s="12" t="s">
        <v>81</v>
      </c>
      <c r="H1348" s="12" t="str">
        <f>VLOOKUP(Product[[#This Row],[Category]],Code!$C$2:$D$5,2,0)</f>
        <v>O-102</v>
      </c>
      <c r="I1348" s="12" t="s">
        <v>100</v>
      </c>
      <c r="J1348" s="12" t="s">
        <v>871</v>
      </c>
      <c r="K1348" s="12">
        <v>93.78</v>
      </c>
      <c r="L1348" s="12">
        <f>$K$1*Product[[#This Row],[Quantity]]</f>
        <v>300</v>
      </c>
      <c r="M1348" s="12">
        <f>Product[[#This Row],[Sales]]/Product[[#This Row],[Quantity]]</f>
        <v>46.89</v>
      </c>
      <c r="N1348" s="12">
        <v>2</v>
      </c>
      <c r="O1348" s="12">
        <v>0</v>
      </c>
      <c r="P1348" s="13">
        <v>36.574200000000005</v>
      </c>
      <c r="Q1348" s="13">
        <f>Product[[#This Row],[Profit]]-Product[[#This Row],[Discount]]</f>
        <v>36.574200000000005</v>
      </c>
      <c r="R1348" s="12" t="str" cm="1">
        <f t="array" ref="R1348">_xlfn.IFS(Product[[#This Row],[New Sales]]&gt;=2000,"A",Product[[#This Row],[New Sales]]&gt;=1000,"B",Product[[#This Row],[New Sales]]&gt;=500,"C",Product[[#This Row],[New Sales]]&gt;=100,"D",Product[[#This Row],[New Sales]]&lt;100,"E")</f>
        <v>D</v>
      </c>
      <c r="S1348" s="12"/>
    </row>
    <row r="1349" spans="1:19">
      <c r="A1349" s="12">
        <v>1347</v>
      </c>
      <c r="B1349" s="12" t="s">
        <v>84</v>
      </c>
      <c r="C1349" s="12" t="s">
        <v>68</v>
      </c>
      <c r="D1349" s="12" t="s">
        <v>422</v>
      </c>
      <c r="E1349" s="12" t="s">
        <v>164</v>
      </c>
      <c r="F1349" s="12" t="s">
        <v>114</v>
      </c>
      <c r="G1349" s="12" t="s">
        <v>81</v>
      </c>
      <c r="H1349" s="12" t="str">
        <f>VLOOKUP(Product[[#This Row],[Category]],Code!$C$2:$D$5,2,0)</f>
        <v>O-102</v>
      </c>
      <c r="I1349" s="12" t="s">
        <v>106</v>
      </c>
      <c r="J1349" s="12" t="s">
        <v>1290</v>
      </c>
      <c r="K1349" s="12">
        <v>47.18</v>
      </c>
      <c r="L1349" s="12">
        <f>$K$1*Product[[#This Row],[Quantity]]</f>
        <v>1050</v>
      </c>
      <c r="M1349" s="12">
        <f>Product[[#This Row],[Sales]]/Product[[#This Row],[Quantity]]</f>
        <v>6.74</v>
      </c>
      <c r="N1349" s="12">
        <v>7</v>
      </c>
      <c r="O1349" s="12">
        <v>0</v>
      </c>
      <c r="P1349" s="13">
        <v>23.59</v>
      </c>
      <c r="Q1349" s="13">
        <f>Product[[#This Row],[Profit]]-Product[[#This Row],[Discount]]</f>
        <v>23.59</v>
      </c>
      <c r="R1349" s="12" t="str" cm="1">
        <f t="array" ref="R1349">_xlfn.IFS(Product[[#This Row],[New Sales]]&gt;=2000,"A",Product[[#This Row],[New Sales]]&gt;=1000,"B",Product[[#This Row],[New Sales]]&gt;=500,"C",Product[[#This Row],[New Sales]]&gt;=100,"D",Product[[#This Row],[New Sales]]&lt;100,"E")</f>
        <v>B</v>
      </c>
      <c r="S1349" s="12"/>
    </row>
    <row r="1350" spans="1:19">
      <c r="A1350" s="12">
        <v>1348</v>
      </c>
      <c r="B1350" s="12" t="s">
        <v>84</v>
      </c>
      <c r="C1350" s="12" t="s">
        <v>68</v>
      </c>
      <c r="D1350" s="12" t="s">
        <v>422</v>
      </c>
      <c r="E1350" s="12" t="s">
        <v>164</v>
      </c>
      <c r="F1350" s="12" t="s">
        <v>114</v>
      </c>
      <c r="G1350" s="12" t="s">
        <v>81</v>
      </c>
      <c r="H1350" s="12" t="str">
        <f>VLOOKUP(Product[[#This Row],[Category]],Code!$C$2:$D$5,2,0)</f>
        <v>O-102</v>
      </c>
      <c r="I1350" s="12" t="s">
        <v>93</v>
      </c>
      <c r="J1350" s="12" t="s">
        <v>1291</v>
      </c>
      <c r="K1350" s="12">
        <v>19.68</v>
      </c>
      <c r="L1350" s="12">
        <f>$K$1*Product[[#This Row],[Quantity]]</f>
        <v>900</v>
      </c>
      <c r="M1350" s="12">
        <f>Product[[#This Row],[Sales]]/Product[[#This Row],[Quantity]]</f>
        <v>3.28</v>
      </c>
      <c r="N1350" s="12">
        <v>6</v>
      </c>
      <c r="O1350" s="12">
        <v>0</v>
      </c>
      <c r="P1350" s="13">
        <v>5.7071999999999976</v>
      </c>
      <c r="Q1350" s="13">
        <f>Product[[#This Row],[Profit]]-Product[[#This Row],[Discount]]</f>
        <v>5.7071999999999976</v>
      </c>
      <c r="R1350" s="12" t="str" cm="1">
        <f t="array" ref="R1350">_xlfn.IFS(Product[[#This Row],[New Sales]]&gt;=2000,"A",Product[[#This Row],[New Sales]]&gt;=1000,"B",Product[[#This Row],[New Sales]]&gt;=500,"C",Product[[#This Row],[New Sales]]&gt;=100,"D",Product[[#This Row],[New Sales]]&lt;100,"E")</f>
        <v>C</v>
      </c>
      <c r="S1350" s="12"/>
    </row>
    <row r="1351" spans="1:19">
      <c r="A1351" s="12">
        <v>1349</v>
      </c>
      <c r="B1351" s="12" t="s">
        <v>84</v>
      </c>
      <c r="C1351" s="12" t="s">
        <v>68</v>
      </c>
      <c r="D1351" s="12" t="s">
        <v>422</v>
      </c>
      <c r="E1351" s="12" t="s">
        <v>164</v>
      </c>
      <c r="F1351" s="12" t="s">
        <v>114</v>
      </c>
      <c r="G1351" s="12" t="s">
        <v>81</v>
      </c>
      <c r="H1351" s="12" t="str">
        <f>VLOOKUP(Product[[#This Row],[Category]],Code!$C$2:$D$5,2,0)</f>
        <v>O-102</v>
      </c>
      <c r="I1351" s="12" t="s">
        <v>98</v>
      </c>
      <c r="J1351" s="12" t="s">
        <v>1292</v>
      </c>
      <c r="K1351" s="12">
        <v>53.4</v>
      </c>
      <c r="L1351" s="12">
        <f>$K$1*Product[[#This Row],[Quantity]]</f>
        <v>1500</v>
      </c>
      <c r="M1351" s="12">
        <f>Product[[#This Row],[Sales]]/Product[[#This Row],[Quantity]]</f>
        <v>5.34</v>
      </c>
      <c r="N1351" s="12">
        <v>10</v>
      </c>
      <c r="O1351" s="12">
        <v>0</v>
      </c>
      <c r="P1351" s="13">
        <v>25.097999999999999</v>
      </c>
      <c r="Q1351" s="13">
        <f>Product[[#This Row],[Profit]]-Product[[#This Row],[Discount]]</f>
        <v>25.097999999999999</v>
      </c>
      <c r="R1351" s="12" t="str" cm="1">
        <f t="array" ref="R1351">_xlfn.IFS(Product[[#This Row],[New Sales]]&gt;=2000,"A",Product[[#This Row],[New Sales]]&gt;=1000,"B",Product[[#This Row],[New Sales]]&gt;=500,"C",Product[[#This Row],[New Sales]]&gt;=100,"D",Product[[#This Row],[New Sales]]&lt;100,"E")</f>
        <v>B</v>
      </c>
      <c r="S1351" s="12"/>
    </row>
    <row r="1352" spans="1:19">
      <c r="A1352" s="12">
        <v>1350</v>
      </c>
      <c r="B1352" s="12" t="s">
        <v>84</v>
      </c>
      <c r="C1352" s="12" t="s">
        <v>68</v>
      </c>
      <c r="D1352" s="12" t="s">
        <v>422</v>
      </c>
      <c r="E1352" s="12" t="s">
        <v>164</v>
      </c>
      <c r="F1352" s="12" t="s">
        <v>114</v>
      </c>
      <c r="G1352" s="12" t="s">
        <v>81</v>
      </c>
      <c r="H1352" s="12" t="str">
        <f>VLOOKUP(Product[[#This Row],[Category]],Code!$C$2:$D$5,2,0)</f>
        <v>O-102</v>
      </c>
      <c r="I1352" s="12" t="s">
        <v>98</v>
      </c>
      <c r="J1352" s="12" t="s">
        <v>1293</v>
      </c>
      <c r="K1352" s="12">
        <v>35.880000000000003</v>
      </c>
      <c r="L1352" s="12">
        <f>$K$1*Product[[#This Row],[Quantity]]</f>
        <v>900</v>
      </c>
      <c r="M1352" s="12">
        <f>Product[[#This Row],[Sales]]/Product[[#This Row],[Quantity]]</f>
        <v>5.98</v>
      </c>
      <c r="N1352" s="12">
        <v>6</v>
      </c>
      <c r="O1352" s="12">
        <v>0</v>
      </c>
      <c r="P1352" s="13">
        <v>17.2224</v>
      </c>
      <c r="Q1352" s="13">
        <f>Product[[#This Row],[Profit]]-Product[[#This Row],[Discount]]</f>
        <v>17.2224</v>
      </c>
      <c r="R1352" s="12" t="str" cm="1">
        <f t="array" ref="R1352">_xlfn.IFS(Product[[#This Row],[New Sales]]&gt;=2000,"A",Product[[#This Row],[New Sales]]&gt;=1000,"B",Product[[#This Row],[New Sales]]&gt;=500,"C",Product[[#This Row],[New Sales]]&gt;=100,"D",Product[[#This Row],[New Sales]]&lt;100,"E")</f>
        <v>C</v>
      </c>
      <c r="S1352" s="12"/>
    </row>
    <row r="1353" spans="1:19">
      <c r="A1353" s="12">
        <v>1351</v>
      </c>
      <c r="B1353" s="12" t="s">
        <v>67</v>
      </c>
      <c r="C1353" s="12" t="s">
        <v>68</v>
      </c>
      <c r="D1353" s="12" t="s">
        <v>895</v>
      </c>
      <c r="E1353" s="12" t="s">
        <v>158</v>
      </c>
      <c r="F1353" s="12" t="s">
        <v>114</v>
      </c>
      <c r="G1353" s="12" t="s">
        <v>72</v>
      </c>
      <c r="H1353" s="12" t="str">
        <f>VLOOKUP(Product[[#This Row],[Category]],Code!$C$2:$D$5,2,0)</f>
        <v>F-101</v>
      </c>
      <c r="I1353" s="12" t="s">
        <v>75</v>
      </c>
      <c r="J1353" s="12" t="s">
        <v>1127</v>
      </c>
      <c r="K1353" s="12">
        <v>258.279</v>
      </c>
      <c r="L1353" s="12">
        <f>$K$1*Product[[#This Row],[Quantity]]</f>
        <v>450</v>
      </c>
      <c r="M1353" s="12">
        <f>Product[[#This Row],[Sales]]/Product[[#This Row],[Quantity]]</f>
        <v>86.093000000000004</v>
      </c>
      <c r="N1353" s="12">
        <v>3</v>
      </c>
      <c r="O1353" s="12">
        <v>0.3</v>
      </c>
      <c r="P1353" s="13">
        <v>-70.104300000000023</v>
      </c>
      <c r="Q1353" s="13">
        <f>Product[[#This Row],[Profit]]-Product[[#This Row],[Discount]]</f>
        <v>-70.404300000000021</v>
      </c>
      <c r="R1353" s="12" t="str" cm="1">
        <f t="array" ref="R1353">_xlfn.IFS(Product[[#This Row],[New Sales]]&gt;=2000,"A",Product[[#This Row],[New Sales]]&gt;=1000,"B",Product[[#This Row],[New Sales]]&gt;=500,"C",Product[[#This Row],[New Sales]]&gt;=100,"D",Product[[#This Row],[New Sales]]&lt;100,"E")</f>
        <v>D</v>
      </c>
      <c r="S1353" s="12"/>
    </row>
    <row r="1354" spans="1:19">
      <c r="A1354" s="12">
        <v>1352</v>
      </c>
      <c r="B1354" s="12" t="s">
        <v>149</v>
      </c>
      <c r="C1354" s="12" t="s">
        <v>77</v>
      </c>
      <c r="D1354" s="12" t="s">
        <v>490</v>
      </c>
      <c r="E1354" s="12" t="s">
        <v>203</v>
      </c>
      <c r="F1354" s="12" t="s">
        <v>71</v>
      </c>
      <c r="G1354" s="12" t="s">
        <v>81</v>
      </c>
      <c r="H1354" s="12" t="str">
        <f>VLOOKUP(Product[[#This Row],[Category]],Code!$C$2:$D$5,2,0)</f>
        <v>O-102</v>
      </c>
      <c r="I1354" s="12" t="s">
        <v>89</v>
      </c>
      <c r="J1354" s="12" t="s">
        <v>1294</v>
      </c>
      <c r="K1354" s="12">
        <v>31.4</v>
      </c>
      <c r="L1354" s="12">
        <f>$K$1*Product[[#This Row],[Quantity]]</f>
        <v>300</v>
      </c>
      <c r="M1354" s="12">
        <f>Product[[#This Row],[Sales]]/Product[[#This Row],[Quantity]]</f>
        <v>15.7</v>
      </c>
      <c r="N1354" s="12">
        <v>2</v>
      </c>
      <c r="O1354" s="12">
        <v>0</v>
      </c>
      <c r="P1354" s="13">
        <v>7.8500000000000014</v>
      </c>
      <c r="Q1354" s="13">
        <f>Product[[#This Row],[Profit]]-Product[[#This Row],[Discount]]</f>
        <v>7.8500000000000014</v>
      </c>
      <c r="R1354" s="12" t="str" cm="1">
        <f t="array" ref="R1354">_xlfn.IFS(Product[[#This Row],[New Sales]]&gt;=2000,"A",Product[[#This Row],[New Sales]]&gt;=1000,"B",Product[[#This Row],[New Sales]]&gt;=500,"C",Product[[#This Row],[New Sales]]&gt;=100,"D",Product[[#This Row],[New Sales]]&lt;100,"E")</f>
        <v>D</v>
      </c>
      <c r="S1354" s="12"/>
    </row>
    <row r="1355" spans="1:19">
      <c r="A1355" s="12">
        <v>1353</v>
      </c>
      <c r="B1355" s="12" t="s">
        <v>84</v>
      </c>
      <c r="C1355" s="12" t="s">
        <v>77</v>
      </c>
      <c r="D1355" s="12" t="s">
        <v>123</v>
      </c>
      <c r="E1355" s="12" t="s">
        <v>79</v>
      </c>
      <c r="F1355" s="12" t="s">
        <v>80</v>
      </c>
      <c r="G1355" s="12" t="s">
        <v>95</v>
      </c>
      <c r="H1355" s="12" t="str">
        <f>VLOOKUP(Product[[#This Row],[Category]],Code!$C$2:$D$5,2,0)</f>
        <v>T-103</v>
      </c>
      <c r="I1355" s="12" t="s">
        <v>96</v>
      </c>
      <c r="J1355" s="12" t="s">
        <v>786</v>
      </c>
      <c r="K1355" s="12">
        <v>183.96</v>
      </c>
      <c r="L1355" s="12">
        <f>$K$1*Product[[#This Row],[Quantity]]</f>
        <v>750</v>
      </c>
      <c r="M1355" s="12">
        <f>Product[[#This Row],[Sales]]/Product[[#This Row],[Quantity]]</f>
        <v>36.792000000000002</v>
      </c>
      <c r="N1355" s="12">
        <v>5</v>
      </c>
      <c r="O1355" s="12">
        <v>0.2</v>
      </c>
      <c r="P1355" s="13">
        <v>20.695499999999988</v>
      </c>
      <c r="Q1355" s="13">
        <f>Product[[#This Row],[Profit]]-Product[[#This Row],[Discount]]</f>
        <v>20.495499999999989</v>
      </c>
      <c r="R1355" s="12" t="str" cm="1">
        <f t="array" ref="R1355">_xlfn.IFS(Product[[#This Row],[New Sales]]&gt;=2000,"A",Product[[#This Row],[New Sales]]&gt;=1000,"B",Product[[#This Row],[New Sales]]&gt;=500,"C",Product[[#This Row],[New Sales]]&gt;=100,"D",Product[[#This Row],[New Sales]]&lt;100,"E")</f>
        <v>C</v>
      </c>
      <c r="S1355" s="12"/>
    </row>
    <row r="1356" spans="1:19">
      <c r="A1356" s="12">
        <v>1354</v>
      </c>
      <c r="B1356" s="12" t="s">
        <v>84</v>
      </c>
      <c r="C1356" s="12" t="s">
        <v>77</v>
      </c>
      <c r="D1356" s="12" t="s">
        <v>123</v>
      </c>
      <c r="E1356" s="12" t="s">
        <v>79</v>
      </c>
      <c r="F1356" s="12" t="s">
        <v>80</v>
      </c>
      <c r="G1356" s="12" t="s">
        <v>81</v>
      </c>
      <c r="H1356" s="12" t="str">
        <f>VLOOKUP(Product[[#This Row],[Category]],Code!$C$2:$D$5,2,0)</f>
        <v>O-102</v>
      </c>
      <c r="I1356" s="12" t="s">
        <v>106</v>
      </c>
      <c r="J1356" s="12" t="s">
        <v>1008</v>
      </c>
      <c r="K1356" s="12">
        <v>17.61</v>
      </c>
      <c r="L1356" s="12">
        <f>$K$1*Product[[#This Row],[Quantity]]</f>
        <v>450</v>
      </c>
      <c r="M1356" s="12">
        <f>Product[[#This Row],[Sales]]/Product[[#This Row],[Quantity]]</f>
        <v>5.87</v>
      </c>
      <c r="N1356" s="12">
        <v>3</v>
      </c>
      <c r="O1356" s="12">
        <v>0</v>
      </c>
      <c r="P1356" s="13">
        <v>8.4527999999999999</v>
      </c>
      <c r="Q1356" s="13">
        <f>Product[[#This Row],[Profit]]-Product[[#This Row],[Discount]]</f>
        <v>8.4527999999999999</v>
      </c>
      <c r="R1356" s="12" t="str" cm="1">
        <f t="array" ref="R1356">_xlfn.IFS(Product[[#This Row],[New Sales]]&gt;=2000,"A",Product[[#This Row],[New Sales]]&gt;=1000,"B",Product[[#This Row],[New Sales]]&gt;=500,"C",Product[[#This Row],[New Sales]]&gt;=100,"D",Product[[#This Row],[New Sales]]&lt;100,"E")</f>
        <v>D</v>
      </c>
      <c r="S1356" s="12"/>
    </row>
    <row r="1357" spans="1:19">
      <c r="A1357" s="12">
        <v>1355</v>
      </c>
      <c r="B1357" s="12" t="s">
        <v>84</v>
      </c>
      <c r="C1357" s="12" t="s">
        <v>77</v>
      </c>
      <c r="D1357" s="12" t="s">
        <v>123</v>
      </c>
      <c r="E1357" s="12" t="s">
        <v>79</v>
      </c>
      <c r="F1357" s="12" t="s">
        <v>80</v>
      </c>
      <c r="G1357" s="12" t="s">
        <v>72</v>
      </c>
      <c r="H1357" s="12" t="str">
        <f>VLOOKUP(Product[[#This Row],[Category]],Code!$C$2:$D$5,2,0)</f>
        <v>F-101</v>
      </c>
      <c r="I1357" s="12" t="s">
        <v>87</v>
      </c>
      <c r="J1357" s="12" t="s">
        <v>411</v>
      </c>
      <c r="K1357" s="12">
        <v>300.904</v>
      </c>
      <c r="L1357" s="12">
        <f>$K$1*Product[[#This Row],[Quantity]]</f>
        <v>150</v>
      </c>
      <c r="M1357" s="12">
        <f>Product[[#This Row],[Sales]]/Product[[#This Row],[Quantity]]</f>
        <v>300.904</v>
      </c>
      <c r="N1357" s="12">
        <v>1</v>
      </c>
      <c r="O1357" s="12">
        <v>0.2</v>
      </c>
      <c r="P1357" s="13">
        <v>11.283900000000017</v>
      </c>
      <c r="Q1357" s="13">
        <f>Product[[#This Row],[Profit]]-Product[[#This Row],[Discount]]</f>
        <v>11.083900000000018</v>
      </c>
      <c r="R1357" s="12" t="str" cm="1">
        <f t="array" ref="R1357">_xlfn.IFS(Product[[#This Row],[New Sales]]&gt;=2000,"A",Product[[#This Row],[New Sales]]&gt;=1000,"B",Product[[#This Row],[New Sales]]&gt;=500,"C",Product[[#This Row],[New Sales]]&gt;=100,"D",Product[[#This Row],[New Sales]]&lt;100,"E")</f>
        <v>D</v>
      </c>
      <c r="S1357" s="12"/>
    </row>
    <row r="1358" spans="1:19">
      <c r="A1358" s="12">
        <v>1356</v>
      </c>
      <c r="B1358" s="12" t="s">
        <v>547</v>
      </c>
      <c r="C1358" s="12" t="s">
        <v>68</v>
      </c>
      <c r="D1358" s="12" t="s">
        <v>147</v>
      </c>
      <c r="E1358" s="12" t="s">
        <v>113</v>
      </c>
      <c r="F1358" s="12" t="s">
        <v>114</v>
      </c>
      <c r="G1358" s="12" t="s">
        <v>81</v>
      </c>
      <c r="H1358" s="12" t="str">
        <f>VLOOKUP(Product[[#This Row],[Category]],Code!$C$2:$D$5,2,0)</f>
        <v>O-102</v>
      </c>
      <c r="I1358" s="12" t="s">
        <v>89</v>
      </c>
      <c r="J1358" s="12" t="s">
        <v>388</v>
      </c>
      <c r="K1358" s="12">
        <v>220.77600000000001</v>
      </c>
      <c r="L1358" s="12">
        <f>$K$1*Product[[#This Row],[Quantity]]</f>
        <v>450</v>
      </c>
      <c r="M1358" s="12">
        <f>Product[[#This Row],[Sales]]/Product[[#This Row],[Quantity]]</f>
        <v>73.591999999999999</v>
      </c>
      <c r="N1358" s="12">
        <v>3</v>
      </c>
      <c r="O1358" s="12">
        <v>0.2</v>
      </c>
      <c r="P1358" s="13">
        <v>-44.155200000000022</v>
      </c>
      <c r="Q1358" s="13">
        <f>Product[[#This Row],[Profit]]-Product[[#This Row],[Discount]]</f>
        <v>-44.355200000000025</v>
      </c>
      <c r="R1358" s="12" t="str" cm="1">
        <f t="array" ref="R1358">_xlfn.IFS(Product[[#This Row],[New Sales]]&gt;=2000,"A",Product[[#This Row],[New Sales]]&gt;=1000,"B",Product[[#This Row],[New Sales]]&gt;=500,"C",Product[[#This Row],[New Sales]]&gt;=100,"D",Product[[#This Row],[New Sales]]&lt;100,"E")</f>
        <v>D</v>
      </c>
      <c r="S1358" s="12"/>
    </row>
    <row r="1359" spans="1:19">
      <c r="A1359" s="12">
        <v>1357</v>
      </c>
      <c r="B1359" s="12" t="s">
        <v>547</v>
      </c>
      <c r="C1359" s="12" t="s">
        <v>68</v>
      </c>
      <c r="D1359" s="12" t="s">
        <v>147</v>
      </c>
      <c r="E1359" s="12" t="s">
        <v>113</v>
      </c>
      <c r="F1359" s="12" t="s">
        <v>114</v>
      </c>
      <c r="G1359" s="12" t="s">
        <v>81</v>
      </c>
      <c r="H1359" s="12" t="str">
        <f>VLOOKUP(Product[[#This Row],[Category]],Code!$C$2:$D$5,2,0)</f>
        <v>O-102</v>
      </c>
      <c r="I1359" s="12" t="s">
        <v>89</v>
      </c>
      <c r="J1359" s="12" t="s">
        <v>1243</v>
      </c>
      <c r="K1359" s="12">
        <v>281.42400000000004</v>
      </c>
      <c r="L1359" s="12">
        <f>$K$1*Product[[#This Row],[Quantity]]</f>
        <v>1650</v>
      </c>
      <c r="M1359" s="12">
        <f>Product[[#This Row],[Sales]]/Product[[#This Row],[Quantity]]</f>
        <v>25.584000000000003</v>
      </c>
      <c r="N1359" s="12">
        <v>11</v>
      </c>
      <c r="O1359" s="12">
        <v>0.2</v>
      </c>
      <c r="P1359" s="13">
        <v>-35.178000000000004</v>
      </c>
      <c r="Q1359" s="13">
        <f>Product[[#This Row],[Profit]]-Product[[#This Row],[Discount]]</f>
        <v>-35.378000000000007</v>
      </c>
      <c r="R1359" s="12" t="str" cm="1">
        <f t="array" ref="R1359">_xlfn.IFS(Product[[#This Row],[New Sales]]&gt;=2000,"A",Product[[#This Row],[New Sales]]&gt;=1000,"B",Product[[#This Row],[New Sales]]&gt;=500,"C",Product[[#This Row],[New Sales]]&gt;=100,"D",Product[[#This Row],[New Sales]]&lt;100,"E")</f>
        <v>B</v>
      </c>
      <c r="S1359" s="12"/>
    </row>
    <row r="1360" spans="1:19">
      <c r="A1360" s="12">
        <v>1358</v>
      </c>
      <c r="B1360" s="12" t="s">
        <v>149</v>
      </c>
      <c r="C1360" s="12" t="s">
        <v>68</v>
      </c>
      <c r="D1360" s="12" t="s">
        <v>611</v>
      </c>
      <c r="E1360" s="12" t="s">
        <v>70</v>
      </c>
      <c r="F1360" s="12" t="s">
        <v>71</v>
      </c>
      <c r="G1360" s="12" t="s">
        <v>81</v>
      </c>
      <c r="H1360" s="12" t="str">
        <f>VLOOKUP(Product[[#This Row],[Category]],Code!$C$2:$D$5,2,0)</f>
        <v>O-102</v>
      </c>
      <c r="I1360" s="12" t="s">
        <v>106</v>
      </c>
      <c r="J1360" s="12" t="s">
        <v>1295</v>
      </c>
      <c r="K1360" s="12">
        <v>79.14</v>
      </c>
      <c r="L1360" s="12">
        <f>$K$1*Product[[#This Row],[Quantity]]</f>
        <v>450</v>
      </c>
      <c r="M1360" s="12">
        <f>Product[[#This Row],[Sales]]/Product[[#This Row],[Quantity]]</f>
        <v>26.38</v>
      </c>
      <c r="N1360" s="12">
        <v>3</v>
      </c>
      <c r="O1360" s="12">
        <v>0</v>
      </c>
      <c r="P1360" s="13">
        <v>36.404399999999995</v>
      </c>
      <c r="Q1360" s="13">
        <f>Product[[#This Row],[Profit]]-Product[[#This Row],[Discount]]</f>
        <v>36.404399999999995</v>
      </c>
      <c r="R1360" s="12" t="str" cm="1">
        <f t="array" ref="R1360">_xlfn.IFS(Product[[#This Row],[New Sales]]&gt;=2000,"A",Product[[#This Row],[New Sales]]&gt;=1000,"B",Product[[#This Row],[New Sales]]&gt;=500,"C",Product[[#This Row],[New Sales]]&gt;=100,"D",Product[[#This Row],[New Sales]]&lt;100,"E")</f>
        <v>D</v>
      </c>
      <c r="S1360" s="12"/>
    </row>
    <row r="1361" spans="1:19">
      <c r="A1361" s="12">
        <v>1359</v>
      </c>
      <c r="B1361" s="12" t="s">
        <v>149</v>
      </c>
      <c r="C1361" s="12" t="s">
        <v>68</v>
      </c>
      <c r="D1361" s="12" t="s">
        <v>112</v>
      </c>
      <c r="E1361" s="12" t="s">
        <v>113</v>
      </c>
      <c r="F1361" s="12" t="s">
        <v>114</v>
      </c>
      <c r="G1361" s="12" t="s">
        <v>72</v>
      </c>
      <c r="H1361" s="12" t="str">
        <f>VLOOKUP(Product[[#This Row],[Category]],Code!$C$2:$D$5,2,0)</f>
        <v>F-101</v>
      </c>
      <c r="I1361" s="12" t="s">
        <v>91</v>
      </c>
      <c r="J1361" s="12" t="s">
        <v>793</v>
      </c>
      <c r="K1361" s="12">
        <v>1.988</v>
      </c>
      <c r="L1361" s="12">
        <f>$K$1*Product[[#This Row],[Quantity]]</f>
        <v>150</v>
      </c>
      <c r="M1361" s="12">
        <f>Product[[#This Row],[Sales]]/Product[[#This Row],[Quantity]]</f>
        <v>1.988</v>
      </c>
      <c r="N1361" s="12">
        <v>1</v>
      </c>
      <c r="O1361" s="12">
        <v>0.6</v>
      </c>
      <c r="P1361" s="13">
        <v>-1.4413</v>
      </c>
      <c r="Q1361" s="13">
        <f>Product[[#This Row],[Profit]]-Product[[#This Row],[Discount]]</f>
        <v>-2.0413000000000001</v>
      </c>
      <c r="R1361" s="12" t="str" cm="1">
        <f t="array" ref="R1361">_xlfn.IFS(Product[[#This Row],[New Sales]]&gt;=2000,"A",Product[[#This Row],[New Sales]]&gt;=1000,"B",Product[[#This Row],[New Sales]]&gt;=500,"C",Product[[#This Row],[New Sales]]&gt;=100,"D",Product[[#This Row],[New Sales]]&lt;100,"E")</f>
        <v>D</v>
      </c>
      <c r="S1361" s="12"/>
    </row>
    <row r="1362" spans="1:19">
      <c r="A1362" s="12">
        <v>1360</v>
      </c>
      <c r="B1362" s="12" t="s">
        <v>67</v>
      </c>
      <c r="C1362" s="12" t="s">
        <v>68</v>
      </c>
      <c r="D1362" s="12" t="s">
        <v>78</v>
      </c>
      <c r="E1362" s="12" t="s">
        <v>79</v>
      </c>
      <c r="F1362" s="12" t="s">
        <v>80</v>
      </c>
      <c r="G1362" s="12" t="s">
        <v>72</v>
      </c>
      <c r="H1362" s="12" t="str">
        <f>VLOOKUP(Product[[#This Row],[Category]],Code!$C$2:$D$5,2,0)</f>
        <v>F-101</v>
      </c>
      <c r="I1362" s="12" t="s">
        <v>75</v>
      </c>
      <c r="J1362" s="12" t="s">
        <v>1296</v>
      </c>
      <c r="K1362" s="12">
        <v>145.56800000000001</v>
      </c>
      <c r="L1362" s="12">
        <f>$K$1*Product[[#This Row],[Quantity]]</f>
        <v>300</v>
      </c>
      <c r="M1362" s="12">
        <f>Product[[#This Row],[Sales]]/Product[[#This Row],[Quantity]]</f>
        <v>72.784000000000006</v>
      </c>
      <c r="N1362" s="12">
        <v>2</v>
      </c>
      <c r="O1362" s="12">
        <v>0.2</v>
      </c>
      <c r="P1362" s="13">
        <v>0</v>
      </c>
      <c r="Q1362" s="13">
        <f>Product[[#This Row],[Profit]]-Product[[#This Row],[Discount]]</f>
        <v>-0.2</v>
      </c>
      <c r="R1362" s="12" t="str" cm="1">
        <f t="array" ref="R1362">_xlfn.IFS(Product[[#This Row],[New Sales]]&gt;=2000,"A",Product[[#This Row],[New Sales]]&gt;=1000,"B",Product[[#This Row],[New Sales]]&gt;=500,"C",Product[[#This Row],[New Sales]]&gt;=100,"D",Product[[#This Row],[New Sales]]&lt;100,"E")</f>
        <v>D</v>
      </c>
      <c r="S1362" s="12"/>
    </row>
    <row r="1363" spans="1:19">
      <c r="A1363" s="12">
        <v>1361</v>
      </c>
      <c r="B1363" s="12" t="s">
        <v>84</v>
      </c>
      <c r="C1363" s="12" t="s">
        <v>77</v>
      </c>
      <c r="D1363" s="12" t="s">
        <v>131</v>
      </c>
      <c r="E1363" s="12" t="s">
        <v>132</v>
      </c>
      <c r="F1363" s="12" t="s">
        <v>133</v>
      </c>
      <c r="G1363" s="12" t="s">
        <v>81</v>
      </c>
      <c r="H1363" s="12" t="str">
        <f>VLOOKUP(Product[[#This Row],[Category]],Code!$C$2:$D$5,2,0)</f>
        <v>O-102</v>
      </c>
      <c r="I1363" s="12" t="s">
        <v>93</v>
      </c>
      <c r="J1363" s="12" t="s">
        <v>962</v>
      </c>
      <c r="K1363" s="12">
        <v>123.256</v>
      </c>
      <c r="L1363" s="12">
        <f>$K$1*Product[[#This Row],[Quantity]]</f>
        <v>1050</v>
      </c>
      <c r="M1363" s="12">
        <f>Product[[#This Row],[Sales]]/Product[[#This Row],[Quantity]]</f>
        <v>17.608000000000001</v>
      </c>
      <c r="N1363" s="12">
        <v>7</v>
      </c>
      <c r="O1363" s="12">
        <v>0.2</v>
      </c>
      <c r="P1363" s="13">
        <v>9.2441999999999993</v>
      </c>
      <c r="Q1363" s="13">
        <f>Product[[#This Row],[Profit]]-Product[[#This Row],[Discount]]</f>
        <v>9.0442</v>
      </c>
      <c r="R1363" s="12" t="str" cm="1">
        <f t="array" ref="R1363">_xlfn.IFS(Product[[#This Row],[New Sales]]&gt;=2000,"A",Product[[#This Row],[New Sales]]&gt;=1000,"B",Product[[#This Row],[New Sales]]&gt;=500,"C",Product[[#This Row],[New Sales]]&gt;=100,"D",Product[[#This Row],[New Sales]]&lt;100,"E")</f>
        <v>B</v>
      </c>
      <c r="S1363" s="12"/>
    </row>
    <row r="1364" spans="1:19">
      <c r="A1364" s="12">
        <v>1362</v>
      </c>
      <c r="B1364" s="12" t="s">
        <v>84</v>
      </c>
      <c r="C1364" s="12" t="s">
        <v>77</v>
      </c>
      <c r="D1364" s="12" t="s">
        <v>131</v>
      </c>
      <c r="E1364" s="12" t="s">
        <v>132</v>
      </c>
      <c r="F1364" s="12" t="s">
        <v>133</v>
      </c>
      <c r="G1364" s="12" t="s">
        <v>81</v>
      </c>
      <c r="H1364" s="12" t="str">
        <f>VLOOKUP(Product[[#This Row],[Category]],Code!$C$2:$D$5,2,0)</f>
        <v>O-102</v>
      </c>
      <c r="I1364" s="12" t="s">
        <v>106</v>
      </c>
      <c r="J1364" s="12" t="s">
        <v>1297</v>
      </c>
      <c r="K1364" s="12">
        <v>23.680000000000003</v>
      </c>
      <c r="L1364" s="12">
        <f>$K$1*Product[[#This Row],[Quantity]]</f>
        <v>600</v>
      </c>
      <c r="M1364" s="12">
        <f>Product[[#This Row],[Sales]]/Product[[#This Row],[Quantity]]</f>
        <v>5.9200000000000008</v>
      </c>
      <c r="N1364" s="12">
        <v>4</v>
      </c>
      <c r="O1364" s="12">
        <v>0.2</v>
      </c>
      <c r="P1364" s="13">
        <v>7.3999999999999995</v>
      </c>
      <c r="Q1364" s="13">
        <f>Product[[#This Row],[Profit]]-Product[[#This Row],[Discount]]</f>
        <v>7.1999999999999993</v>
      </c>
      <c r="R1364" s="12" t="str" cm="1">
        <f t="array" ref="R1364">_xlfn.IFS(Product[[#This Row],[New Sales]]&gt;=2000,"A",Product[[#This Row],[New Sales]]&gt;=1000,"B",Product[[#This Row],[New Sales]]&gt;=500,"C",Product[[#This Row],[New Sales]]&gt;=100,"D",Product[[#This Row],[New Sales]]&lt;100,"E")</f>
        <v>C</v>
      </c>
      <c r="S1364" s="12"/>
    </row>
    <row r="1365" spans="1:19">
      <c r="A1365" s="12">
        <v>1363</v>
      </c>
      <c r="B1365" s="12" t="s">
        <v>84</v>
      </c>
      <c r="C1365" s="12" t="s">
        <v>77</v>
      </c>
      <c r="D1365" s="12" t="s">
        <v>131</v>
      </c>
      <c r="E1365" s="12" t="s">
        <v>132</v>
      </c>
      <c r="F1365" s="12" t="s">
        <v>133</v>
      </c>
      <c r="G1365" s="12" t="s">
        <v>95</v>
      </c>
      <c r="H1365" s="12" t="str">
        <f>VLOOKUP(Product[[#This Row],[Category]],Code!$C$2:$D$5,2,0)</f>
        <v>T-103</v>
      </c>
      <c r="I1365" s="12" t="s">
        <v>96</v>
      </c>
      <c r="J1365" s="12" t="s">
        <v>1298</v>
      </c>
      <c r="K1365" s="12">
        <v>309.57600000000002</v>
      </c>
      <c r="L1365" s="12">
        <f>$K$1*Product[[#This Row],[Quantity]]</f>
        <v>600</v>
      </c>
      <c r="M1365" s="12">
        <f>Product[[#This Row],[Sales]]/Product[[#This Row],[Quantity]]</f>
        <v>77.394000000000005</v>
      </c>
      <c r="N1365" s="12">
        <v>4</v>
      </c>
      <c r="O1365" s="12">
        <v>0.4</v>
      </c>
      <c r="P1365" s="13">
        <v>-56.755600000000015</v>
      </c>
      <c r="Q1365" s="13">
        <f>Product[[#This Row],[Profit]]-Product[[#This Row],[Discount]]</f>
        <v>-57.155600000000014</v>
      </c>
      <c r="R1365" s="12" t="str" cm="1">
        <f t="array" ref="R1365">_xlfn.IFS(Product[[#This Row],[New Sales]]&gt;=2000,"A",Product[[#This Row],[New Sales]]&gt;=1000,"B",Product[[#This Row],[New Sales]]&gt;=500,"C",Product[[#This Row],[New Sales]]&gt;=100,"D",Product[[#This Row],[New Sales]]&lt;100,"E")</f>
        <v>C</v>
      </c>
      <c r="S1365" s="12"/>
    </row>
    <row r="1366" spans="1:19">
      <c r="A1366" s="12">
        <v>1364</v>
      </c>
      <c r="B1366" s="12" t="s">
        <v>149</v>
      </c>
      <c r="C1366" s="12" t="s">
        <v>77</v>
      </c>
      <c r="D1366" s="12" t="s">
        <v>555</v>
      </c>
      <c r="E1366" s="12" t="s">
        <v>199</v>
      </c>
      <c r="F1366" s="12" t="s">
        <v>80</v>
      </c>
      <c r="G1366" s="12" t="s">
        <v>81</v>
      </c>
      <c r="H1366" s="12" t="str">
        <f>VLOOKUP(Product[[#This Row],[Category]],Code!$C$2:$D$5,2,0)</f>
        <v>O-102</v>
      </c>
      <c r="I1366" s="12" t="s">
        <v>98</v>
      </c>
      <c r="J1366" s="12" t="s">
        <v>912</v>
      </c>
      <c r="K1366" s="12">
        <v>38.388000000000005</v>
      </c>
      <c r="L1366" s="12">
        <f>$K$1*Product[[#This Row],[Quantity]]</f>
        <v>2100</v>
      </c>
      <c r="M1366" s="12">
        <f>Product[[#This Row],[Sales]]/Product[[#This Row],[Quantity]]</f>
        <v>2.7420000000000004</v>
      </c>
      <c r="N1366" s="12">
        <v>14</v>
      </c>
      <c r="O1366" s="12">
        <v>0.7</v>
      </c>
      <c r="P1366" s="13">
        <v>-25.591999999999999</v>
      </c>
      <c r="Q1366" s="13">
        <f>Product[[#This Row],[Profit]]-Product[[#This Row],[Discount]]</f>
        <v>-26.291999999999998</v>
      </c>
      <c r="R1366" s="12" t="str" cm="1">
        <f t="array" ref="R1366">_xlfn.IFS(Product[[#This Row],[New Sales]]&gt;=2000,"A",Product[[#This Row],[New Sales]]&gt;=1000,"B",Product[[#This Row],[New Sales]]&gt;=500,"C",Product[[#This Row],[New Sales]]&gt;=100,"D",Product[[#This Row],[New Sales]]&lt;100,"E")</f>
        <v>A</v>
      </c>
      <c r="S1366" s="12"/>
    </row>
    <row r="1367" spans="1:19">
      <c r="A1367" s="12">
        <v>1365</v>
      </c>
      <c r="B1367" s="12" t="s">
        <v>149</v>
      </c>
      <c r="C1367" s="12" t="s">
        <v>77</v>
      </c>
      <c r="D1367" s="12" t="s">
        <v>555</v>
      </c>
      <c r="E1367" s="12" t="s">
        <v>199</v>
      </c>
      <c r="F1367" s="12" t="s">
        <v>80</v>
      </c>
      <c r="G1367" s="12" t="s">
        <v>95</v>
      </c>
      <c r="H1367" s="12" t="str">
        <f>VLOOKUP(Product[[#This Row],[Category]],Code!$C$2:$D$5,2,0)</f>
        <v>T-103</v>
      </c>
      <c r="I1367" s="12" t="s">
        <v>332</v>
      </c>
      <c r="J1367" s="12" t="s">
        <v>1299</v>
      </c>
      <c r="K1367" s="12">
        <v>95.994000000000014</v>
      </c>
      <c r="L1367" s="12">
        <f>$K$1*Product[[#This Row],[Quantity]]</f>
        <v>300</v>
      </c>
      <c r="M1367" s="12">
        <f>Product[[#This Row],[Sales]]/Product[[#This Row],[Quantity]]</f>
        <v>47.997000000000007</v>
      </c>
      <c r="N1367" s="12">
        <v>2</v>
      </c>
      <c r="O1367" s="12">
        <v>0.7</v>
      </c>
      <c r="P1367" s="13">
        <v>-63.995999999999981</v>
      </c>
      <c r="Q1367" s="13">
        <f>Product[[#This Row],[Profit]]-Product[[#This Row],[Discount]]</f>
        <v>-64.695999999999984</v>
      </c>
      <c r="R1367" s="12" t="str" cm="1">
        <f t="array" ref="R1367">_xlfn.IFS(Product[[#This Row],[New Sales]]&gt;=2000,"A",Product[[#This Row],[New Sales]]&gt;=1000,"B",Product[[#This Row],[New Sales]]&gt;=500,"C",Product[[#This Row],[New Sales]]&gt;=100,"D",Product[[#This Row],[New Sales]]&lt;100,"E")</f>
        <v>D</v>
      </c>
      <c r="S1367" s="12"/>
    </row>
    <row r="1368" spans="1:19">
      <c r="A1368" s="12">
        <v>1366</v>
      </c>
      <c r="B1368" s="12" t="s">
        <v>149</v>
      </c>
      <c r="C1368" s="12" t="s">
        <v>77</v>
      </c>
      <c r="D1368" s="12" t="s">
        <v>555</v>
      </c>
      <c r="E1368" s="12" t="s">
        <v>199</v>
      </c>
      <c r="F1368" s="12" t="s">
        <v>80</v>
      </c>
      <c r="G1368" s="12" t="s">
        <v>95</v>
      </c>
      <c r="H1368" s="12" t="str">
        <f>VLOOKUP(Product[[#This Row],[Category]],Code!$C$2:$D$5,2,0)</f>
        <v>T-103</v>
      </c>
      <c r="I1368" s="12" t="s">
        <v>137</v>
      </c>
      <c r="J1368" s="12" t="s">
        <v>1300</v>
      </c>
      <c r="K1368" s="12">
        <v>239.95200000000003</v>
      </c>
      <c r="L1368" s="12">
        <f>$K$1*Product[[#This Row],[Quantity]]</f>
        <v>900</v>
      </c>
      <c r="M1368" s="12">
        <f>Product[[#This Row],[Sales]]/Product[[#This Row],[Quantity]]</f>
        <v>39.992000000000004</v>
      </c>
      <c r="N1368" s="12">
        <v>6</v>
      </c>
      <c r="O1368" s="12">
        <v>0.2</v>
      </c>
      <c r="P1368" s="13">
        <v>-35.992800000000038</v>
      </c>
      <c r="Q1368" s="13">
        <f>Product[[#This Row],[Profit]]-Product[[#This Row],[Discount]]</f>
        <v>-36.192800000000041</v>
      </c>
      <c r="R1368" s="12" t="str" cm="1">
        <f t="array" ref="R1368">_xlfn.IFS(Product[[#This Row],[New Sales]]&gt;=2000,"A",Product[[#This Row],[New Sales]]&gt;=1000,"B",Product[[#This Row],[New Sales]]&gt;=500,"C",Product[[#This Row],[New Sales]]&gt;=100,"D",Product[[#This Row],[New Sales]]&lt;100,"E")</f>
        <v>C</v>
      </c>
      <c r="S1368" s="12"/>
    </row>
    <row r="1369" spans="1:19">
      <c r="A1369" s="12">
        <v>1367</v>
      </c>
      <c r="B1369" s="12" t="s">
        <v>149</v>
      </c>
      <c r="C1369" s="12" t="s">
        <v>77</v>
      </c>
      <c r="D1369" s="12" t="s">
        <v>555</v>
      </c>
      <c r="E1369" s="12" t="s">
        <v>199</v>
      </c>
      <c r="F1369" s="12" t="s">
        <v>80</v>
      </c>
      <c r="G1369" s="12" t="s">
        <v>95</v>
      </c>
      <c r="H1369" s="12" t="str">
        <f>VLOOKUP(Product[[#This Row],[Category]],Code!$C$2:$D$5,2,0)</f>
        <v>T-103</v>
      </c>
      <c r="I1369" s="12" t="s">
        <v>96</v>
      </c>
      <c r="J1369" s="12" t="s">
        <v>395</v>
      </c>
      <c r="K1369" s="12">
        <v>201.584</v>
      </c>
      <c r="L1369" s="12">
        <f>$K$1*Product[[#This Row],[Quantity]]</f>
        <v>300</v>
      </c>
      <c r="M1369" s="12">
        <f>Product[[#This Row],[Sales]]/Product[[#This Row],[Quantity]]</f>
        <v>100.792</v>
      </c>
      <c r="N1369" s="12">
        <v>2</v>
      </c>
      <c r="O1369" s="12">
        <v>0.2</v>
      </c>
      <c r="P1369" s="13">
        <v>15.118800000000007</v>
      </c>
      <c r="Q1369" s="13">
        <f>Product[[#This Row],[Profit]]-Product[[#This Row],[Discount]]</f>
        <v>14.918800000000008</v>
      </c>
      <c r="R1369" s="12" t="str" cm="1">
        <f t="array" ref="R1369">_xlfn.IFS(Product[[#This Row],[New Sales]]&gt;=2000,"A",Product[[#This Row],[New Sales]]&gt;=1000,"B",Product[[#This Row],[New Sales]]&gt;=500,"C",Product[[#This Row],[New Sales]]&gt;=100,"D",Product[[#This Row],[New Sales]]&lt;100,"E")</f>
        <v>D</v>
      </c>
      <c r="S1369" s="12"/>
    </row>
    <row r="1370" spans="1:19">
      <c r="A1370" s="12">
        <v>1368</v>
      </c>
      <c r="B1370" s="12" t="s">
        <v>149</v>
      </c>
      <c r="C1370" s="12" t="s">
        <v>77</v>
      </c>
      <c r="D1370" s="12" t="s">
        <v>555</v>
      </c>
      <c r="E1370" s="12" t="s">
        <v>199</v>
      </c>
      <c r="F1370" s="12" t="s">
        <v>80</v>
      </c>
      <c r="G1370" s="12" t="s">
        <v>72</v>
      </c>
      <c r="H1370" s="12" t="str">
        <f>VLOOKUP(Product[[#This Row],[Category]],Code!$C$2:$D$5,2,0)</f>
        <v>F-101</v>
      </c>
      <c r="I1370" s="12" t="s">
        <v>75</v>
      </c>
      <c r="J1370" s="12" t="s">
        <v>514</v>
      </c>
      <c r="K1370" s="12">
        <v>899.13600000000008</v>
      </c>
      <c r="L1370" s="12">
        <f>$K$1*Product[[#This Row],[Quantity]]</f>
        <v>600</v>
      </c>
      <c r="M1370" s="12">
        <f>Product[[#This Row],[Sales]]/Product[[#This Row],[Quantity]]</f>
        <v>224.78400000000002</v>
      </c>
      <c r="N1370" s="12">
        <v>4</v>
      </c>
      <c r="O1370" s="12">
        <v>0.2</v>
      </c>
      <c r="P1370" s="13">
        <v>-146.10960000000014</v>
      </c>
      <c r="Q1370" s="13">
        <f>Product[[#This Row],[Profit]]-Product[[#This Row],[Discount]]</f>
        <v>-146.30960000000013</v>
      </c>
      <c r="R1370" s="12" t="str" cm="1">
        <f t="array" ref="R1370">_xlfn.IFS(Product[[#This Row],[New Sales]]&gt;=2000,"A",Product[[#This Row],[New Sales]]&gt;=1000,"B",Product[[#This Row],[New Sales]]&gt;=500,"C",Product[[#This Row],[New Sales]]&gt;=100,"D",Product[[#This Row],[New Sales]]&lt;100,"E")</f>
        <v>C</v>
      </c>
      <c r="S1370" s="12"/>
    </row>
    <row r="1371" spans="1:19">
      <c r="A1371" s="12">
        <v>1369</v>
      </c>
      <c r="B1371" s="12" t="s">
        <v>149</v>
      </c>
      <c r="C1371" s="12" t="s">
        <v>111</v>
      </c>
      <c r="D1371" s="12" t="s">
        <v>1301</v>
      </c>
      <c r="E1371" s="12" t="s">
        <v>79</v>
      </c>
      <c r="F1371" s="12" t="s">
        <v>80</v>
      </c>
      <c r="G1371" s="12" t="s">
        <v>72</v>
      </c>
      <c r="H1371" s="12" t="str">
        <f>VLOOKUP(Product[[#This Row],[Category]],Code!$C$2:$D$5,2,0)</f>
        <v>F-101</v>
      </c>
      <c r="I1371" s="12" t="s">
        <v>91</v>
      </c>
      <c r="J1371" s="12" t="s">
        <v>498</v>
      </c>
      <c r="K1371" s="12">
        <v>145.9</v>
      </c>
      <c r="L1371" s="12">
        <f>$K$1*Product[[#This Row],[Quantity]]</f>
        <v>750</v>
      </c>
      <c r="M1371" s="12">
        <f>Product[[#This Row],[Sales]]/Product[[#This Row],[Quantity]]</f>
        <v>29.18</v>
      </c>
      <c r="N1371" s="12">
        <v>5</v>
      </c>
      <c r="O1371" s="12">
        <v>0</v>
      </c>
      <c r="P1371" s="13">
        <v>62.736999999999995</v>
      </c>
      <c r="Q1371" s="13">
        <f>Product[[#This Row],[Profit]]-Product[[#This Row],[Discount]]</f>
        <v>62.736999999999995</v>
      </c>
      <c r="R1371" s="12" t="str" cm="1">
        <f t="array" ref="R1371">_xlfn.IFS(Product[[#This Row],[New Sales]]&gt;=2000,"A",Product[[#This Row],[New Sales]]&gt;=1000,"B",Product[[#This Row],[New Sales]]&gt;=500,"C",Product[[#This Row],[New Sales]]&gt;=100,"D",Product[[#This Row],[New Sales]]&lt;100,"E")</f>
        <v>C</v>
      </c>
      <c r="S1371" s="12"/>
    </row>
    <row r="1372" spans="1:19">
      <c r="A1372" s="12">
        <v>1370</v>
      </c>
      <c r="B1372" s="12" t="s">
        <v>84</v>
      </c>
      <c r="C1372" s="12" t="s">
        <v>68</v>
      </c>
      <c r="D1372" s="12" t="s">
        <v>471</v>
      </c>
      <c r="E1372" s="12" t="s">
        <v>251</v>
      </c>
      <c r="F1372" s="12" t="s">
        <v>80</v>
      </c>
      <c r="G1372" s="12" t="s">
        <v>72</v>
      </c>
      <c r="H1372" s="12" t="str">
        <f>VLOOKUP(Product[[#This Row],[Category]],Code!$C$2:$D$5,2,0)</f>
        <v>F-101</v>
      </c>
      <c r="I1372" s="12" t="s">
        <v>73</v>
      </c>
      <c r="J1372" s="12" t="s">
        <v>361</v>
      </c>
      <c r="K1372" s="12">
        <v>590.05800000000011</v>
      </c>
      <c r="L1372" s="12">
        <f>$K$1*Product[[#This Row],[Quantity]]</f>
        <v>1050</v>
      </c>
      <c r="M1372" s="12">
        <f>Product[[#This Row],[Sales]]/Product[[#This Row],[Quantity]]</f>
        <v>84.294000000000011</v>
      </c>
      <c r="N1372" s="12">
        <v>7</v>
      </c>
      <c r="O1372" s="12">
        <v>0.7</v>
      </c>
      <c r="P1372" s="13">
        <v>-786.74400000000026</v>
      </c>
      <c r="Q1372" s="13">
        <f>Product[[#This Row],[Profit]]-Product[[#This Row],[Discount]]</f>
        <v>-787.4440000000003</v>
      </c>
      <c r="R1372" s="12" t="str" cm="1">
        <f t="array" ref="R1372">_xlfn.IFS(Product[[#This Row],[New Sales]]&gt;=2000,"A",Product[[#This Row],[New Sales]]&gt;=1000,"B",Product[[#This Row],[New Sales]]&gt;=500,"C",Product[[#This Row],[New Sales]]&gt;=100,"D",Product[[#This Row],[New Sales]]&lt;100,"E")</f>
        <v>B</v>
      </c>
      <c r="S1372" s="12"/>
    </row>
    <row r="1373" spans="1:19">
      <c r="A1373" s="12">
        <v>1371</v>
      </c>
      <c r="B1373" s="12" t="s">
        <v>84</v>
      </c>
      <c r="C1373" s="12" t="s">
        <v>68</v>
      </c>
      <c r="D1373" s="12" t="s">
        <v>471</v>
      </c>
      <c r="E1373" s="12" t="s">
        <v>251</v>
      </c>
      <c r="F1373" s="12" t="s">
        <v>80</v>
      </c>
      <c r="G1373" s="12" t="s">
        <v>81</v>
      </c>
      <c r="H1373" s="12" t="str">
        <f>VLOOKUP(Product[[#This Row],[Category]],Code!$C$2:$D$5,2,0)</f>
        <v>O-102</v>
      </c>
      <c r="I1373" s="12" t="s">
        <v>93</v>
      </c>
      <c r="J1373" s="12" t="s">
        <v>916</v>
      </c>
      <c r="K1373" s="12">
        <v>14.04</v>
      </c>
      <c r="L1373" s="12">
        <f>$K$1*Product[[#This Row],[Quantity]]</f>
        <v>450</v>
      </c>
      <c r="M1373" s="12">
        <f>Product[[#This Row],[Sales]]/Product[[#This Row],[Quantity]]</f>
        <v>4.68</v>
      </c>
      <c r="N1373" s="12">
        <v>3</v>
      </c>
      <c r="O1373" s="12">
        <v>0.2</v>
      </c>
      <c r="P1373" s="13">
        <v>1.5794999999999986</v>
      </c>
      <c r="Q1373" s="13">
        <f>Product[[#This Row],[Profit]]-Product[[#This Row],[Discount]]</f>
        <v>1.3794999999999986</v>
      </c>
      <c r="R1373" s="12" t="str" cm="1">
        <f t="array" ref="R1373">_xlfn.IFS(Product[[#This Row],[New Sales]]&gt;=2000,"A",Product[[#This Row],[New Sales]]&gt;=1000,"B",Product[[#This Row],[New Sales]]&gt;=500,"C",Product[[#This Row],[New Sales]]&gt;=100,"D",Product[[#This Row],[New Sales]]&lt;100,"E")</f>
        <v>D</v>
      </c>
      <c r="S1373" s="12"/>
    </row>
    <row r="1374" spans="1:19">
      <c r="A1374" s="12">
        <v>1372</v>
      </c>
      <c r="B1374" s="12" t="s">
        <v>84</v>
      </c>
      <c r="C1374" s="12" t="s">
        <v>111</v>
      </c>
      <c r="D1374" s="12" t="s">
        <v>1136</v>
      </c>
      <c r="E1374" s="12" t="s">
        <v>1002</v>
      </c>
      <c r="F1374" s="12" t="s">
        <v>133</v>
      </c>
      <c r="G1374" s="12" t="s">
        <v>95</v>
      </c>
      <c r="H1374" s="12" t="str">
        <f>VLOOKUP(Product[[#This Row],[Category]],Code!$C$2:$D$5,2,0)</f>
        <v>T-103</v>
      </c>
      <c r="I1374" s="12" t="s">
        <v>137</v>
      </c>
      <c r="J1374" s="12" t="s">
        <v>1302</v>
      </c>
      <c r="K1374" s="12">
        <v>49.08</v>
      </c>
      <c r="L1374" s="12">
        <f>$K$1*Product[[#This Row],[Quantity]]</f>
        <v>450</v>
      </c>
      <c r="M1374" s="12">
        <f>Product[[#This Row],[Sales]]/Product[[#This Row],[Quantity]]</f>
        <v>16.36</v>
      </c>
      <c r="N1374" s="12">
        <v>3</v>
      </c>
      <c r="O1374" s="12">
        <v>0</v>
      </c>
      <c r="P1374" s="13">
        <v>4.9079999999999977</v>
      </c>
      <c r="Q1374" s="13">
        <f>Product[[#This Row],[Profit]]-Product[[#This Row],[Discount]]</f>
        <v>4.9079999999999977</v>
      </c>
      <c r="R1374" s="12" t="str" cm="1">
        <f t="array" ref="R1374">_xlfn.IFS(Product[[#This Row],[New Sales]]&gt;=2000,"A",Product[[#This Row],[New Sales]]&gt;=1000,"B",Product[[#This Row],[New Sales]]&gt;=500,"C",Product[[#This Row],[New Sales]]&gt;=100,"D",Product[[#This Row],[New Sales]]&lt;100,"E")</f>
        <v>D</v>
      </c>
      <c r="S1374" s="12"/>
    </row>
    <row r="1375" spans="1:19">
      <c r="A1375" s="12">
        <v>1373</v>
      </c>
      <c r="B1375" s="12" t="s">
        <v>67</v>
      </c>
      <c r="C1375" s="12" t="s">
        <v>68</v>
      </c>
      <c r="D1375" s="12" t="s">
        <v>812</v>
      </c>
      <c r="E1375" s="12" t="s">
        <v>79</v>
      </c>
      <c r="F1375" s="12" t="s">
        <v>80</v>
      </c>
      <c r="G1375" s="12" t="s">
        <v>81</v>
      </c>
      <c r="H1375" s="12" t="str">
        <f>VLOOKUP(Product[[#This Row],[Category]],Code!$C$2:$D$5,2,0)</f>
        <v>O-102</v>
      </c>
      <c r="I1375" s="12" t="s">
        <v>82</v>
      </c>
      <c r="J1375" s="12" t="s">
        <v>858</v>
      </c>
      <c r="K1375" s="12">
        <v>29.6</v>
      </c>
      <c r="L1375" s="12">
        <f>$K$1*Product[[#This Row],[Quantity]]</f>
        <v>300</v>
      </c>
      <c r="M1375" s="12">
        <f>Product[[#This Row],[Sales]]/Product[[#This Row],[Quantity]]</f>
        <v>14.8</v>
      </c>
      <c r="N1375" s="12">
        <v>2</v>
      </c>
      <c r="O1375" s="12">
        <v>0</v>
      </c>
      <c r="P1375" s="13">
        <v>14.8</v>
      </c>
      <c r="Q1375" s="13">
        <f>Product[[#This Row],[Profit]]-Product[[#This Row],[Discount]]</f>
        <v>14.8</v>
      </c>
      <c r="R1375" s="12" t="str" cm="1">
        <f t="array" ref="R1375">_xlfn.IFS(Product[[#This Row],[New Sales]]&gt;=2000,"A",Product[[#This Row],[New Sales]]&gt;=1000,"B",Product[[#This Row],[New Sales]]&gt;=500,"C",Product[[#This Row],[New Sales]]&gt;=100,"D",Product[[#This Row],[New Sales]]&lt;100,"E")</f>
        <v>D</v>
      </c>
      <c r="S1375" s="12"/>
    </row>
    <row r="1376" spans="1:19">
      <c r="A1376" s="12">
        <v>1374</v>
      </c>
      <c r="B1376" s="12" t="s">
        <v>67</v>
      </c>
      <c r="C1376" s="12" t="s">
        <v>68</v>
      </c>
      <c r="D1376" s="12" t="s">
        <v>812</v>
      </c>
      <c r="E1376" s="12" t="s">
        <v>79</v>
      </c>
      <c r="F1376" s="12" t="s">
        <v>80</v>
      </c>
      <c r="G1376" s="12" t="s">
        <v>81</v>
      </c>
      <c r="H1376" s="12" t="str">
        <f>VLOOKUP(Product[[#This Row],[Category]],Code!$C$2:$D$5,2,0)</f>
        <v>O-102</v>
      </c>
      <c r="I1376" s="12" t="s">
        <v>98</v>
      </c>
      <c r="J1376" s="12" t="s">
        <v>1303</v>
      </c>
      <c r="K1376" s="12">
        <v>17.088000000000001</v>
      </c>
      <c r="L1376" s="12">
        <f>$K$1*Product[[#This Row],[Quantity]]</f>
        <v>600</v>
      </c>
      <c r="M1376" s="12">
        <f>Product[[#This Row],[Sales]]/Product[[#This Row],[Quantity]]</f>
        <v>4.2720000000000002</v>
      </c>
      <c r="N1376" s="12">
        <v>4</v>
      </c>
      <c r="O1376" s="12">
        <v>0.2</v>
      </c>
      <c r="P1376" s="13">
        <v>5.5535999999999994</v>
      </c>
      <c r="Q1376" s="13">
        <f>Product[[#This Row],[Profit]]-Product[[#This Row],[Discount]]</f>
        <v>5.3535999999999992</v>
      </c>
      <c r="R1376" s="12" t="str" cm="1">
        <f t="array" ref="R1376">_xlfn.IFS(Product[[#This Row],[New Sales]]&gt;=2000,"A",Product[[#This Row],[New Sales]]&gt;=1000,"B",Product[[#This Row],[New Sales]]&gt;=500,"C",Product[[#This Row],[New Sales]]&gt;=100,"D",Product[[#This Row],[New Sales]]&lt;100,"E")</f>
        <v>C</v>
      </c>
      <c r="S1376" s="12"/>
    </row>
    <row r="1377" spans="1:19">
      <c r="A1377" s="12">
        <v>1375</v>
      </c>
      <c r="B1377" s="12" t="s">
        <v>84</v>
      </c>
      <c r="C1377" s="12" t="s">
        <v>68</v>
      </c>
      <c r="D1377" s="12" t="s">
        <v>1304</v>
      </c>
      <c r="E1377" s="12" t="s">
        <v>121</v>
      </c>
      <c r="F1377" s="12" t="s">
        <v>80</v>
      </c>
      <c r="G1377" s="12" t="s">
        <v>72</v>
      </c>
      <c r="H1377" s="12" t="str">
        <f>VLOOKUP(Product[[#This Row],[Category]],Code!$C$2:$D$5,2,0)</f>
        <v>F-101</v>
      </c>
      <c r="I1377" s="12" t="s">
        <v>87</v>
      </c>
      <c r="J1377" s="12" t="s">
        <v>1305</v>
      </c>
      <c r="K1377" s="12">
        <v>912.75</v>
      </c>
      <c r="L1377" s="12">
        <f>$K$1*Product[[#This Row],[Quantity]]</f>
        <v>750</v>
      </c>
      <c r="M1377" s="12">
        <f>Product[[#This Row],[Sales]]/Product[[#This Row],[Quantity]]</f>
        <v>182.55</v>
      </c>
      <c r="N1377" s="12">
        <v>5</v>
      </c>
      <c r="O1377" s="12">
        <v>0</v>
      </c>
      <c r="P1377" s="13">
        <v>118.65750000000006</v>
      </c>
      <c r="Q1377" s="13">
        <f>Product[[#This Row],[Profit]]-Product[[#This Row],[Discount]]</f>
        <v>118.65750000000006</v>
      </c>
      <c r="R1377" s="12" t="str" cm="1">
        <f t="array" ref="R1377">_xlfn.IFS(Product[[#This Row],[New Sales]]&gt;=2000,"A",Product[[#This Row],[New Sales]]&gt;=1000,"B",Product[[#This Row],[New Sales]]&gt;=500,"C",Product[[#This Row],[New Sales]]&gt;=100,"D",Product[[#This Row],[New Sales]]&lt;100,"E")</f>
        <v>C</v>
      </c>
      <c r="S1377" s="12"/>
    </row>
    <row r="1378" spans="1:19">
      <c r="A1378" s="12">
        <v>1376</v>
      </c>
      <c r="B1378" s="12" t="s">
        <v>67</v>
      </c>
      <c r="C1378" s="12" t="s">
        <v>68</v>
      </c>
      <c r="D1378" s="12" t="s">
        <v>1306</v>
      </c>
      <c r="E1378" s="12" t="s">
        <v>121</v>
      </c>
      <c r="F1378" s="12" t="s">
        <v>80</v>
      </c>
      <c r="G1378" s="12" t="s">
        <v>81</v>
      </c>
      <c r="H1378" s="12" t="str">
        <f>VLOOKUP(Product[[#This Row],[Category]],Code!$C$2:$D$5,2,0)</f>
        <v>O-102</v>
      </c>
      <c r="I1378" s="12" t="s">
        <v>100</v>
      </c>
      <c r="J1378" s="12" t="s">
        <v>1307</v>
      </c>
      <c r="K1378" s="12">
        <v>1089.75</v>
      </c>
      <c r="L1378" s="12">
        <f>$K$1*Product[[#This Row],[Quantity]]</f>
        <v>450</v>
      </c>
      <c r="M1378" s="12">
        <f>Product[[#This Row],[Sales]]/Product[[#This Row],[Quantity]]</f>
        <v>363.25</v>
      </c>
      <c r="N1378" s="12">
        <v>3</v>
      </c>
      <c r="O1378" s="12">
        <v>0</v>
      </c>
      <c r="P1378" s="13">
        <v>305.13000000000011</v>
      </c>
      <c r="Q1378" s="13">
        <f>Product[[#This Row],[Profit]]-Product[[#This Row],[Discount]]</f>
        <v>305.13000000000011</v>
      </c>
      <c r="R1378" s="12" t="str" cm="1">
        <f t="array" ref="R1378">_xlfn.IFS(Product[[#This Row],[New Sales]]&gt;=2000,"A",Product[[#This Row],[New Sales]]&gt;=1000,"B",Product[[#This Row],[New Sales]]&gt;=500,"C",Product[[#This Row],[New Sales]]&gt;=100,"D",Product[[#This Row],[New Sales]]&lt;100,"E")</f>
        <v>D</v>
      </c>
      <c r="S1378" s="12"/>
    </row>
    <row r="1379" spans="1:19">
      <c r="A1379" s="12">
        <v>1377</v>
      </c>
      <c r="B1379" s="12" t="s">
        <v>67</v>
      </c>
      <c r="C1379" s="12" t="s">
        <v>68</v>
      </c>
      <c r="D1379" s="12" t="s">
        <v>1306</v>
      </c>
      <c r="E1379" s="12" t="s">
        <v>121</v>
      </c>
      <c r="F1379" s="12" t="s">
        <v>80</v>
      </c>
      <c r="G1379" s="12" t="s">
        <v>81</v>
      </c>
      <c r="H1379" s="12" t="str">
        <f>VLOOKUP(Product[[#This Row],[Category]],Code!$C$2:$D$5,2,0)</f>
        <v>O-102</v>
      </c>
      <c r="I1379" s="12" t="s">
        <v>106</v>
      </c>
      <c r="J1379" s="12" t="s">
        <v>1308</v>
      </c>
      <c r="K1379" s="12">
        <v>447.84</v>
      </c>
      <c r="L1379" s="12">
        <f>$K$1*Product[[#This Row],[Quantity]]</f>
        <v>1200</v>
      </c>
      <c r="M1379" s="12">
        <f>Product[[#This Row],[Sales]]/Product[[#This Row],[Quantity]]</f>
        <v>55.98</v>
      </c>
      <c r="N1379" s="12">
        <v>8</v>
      </c>
      <c r="O1379" s="12">
        <v>0</v>
      </c>
      <c r="P1379" s="13">
        <v>219.44159999999999</v>
      </c>
      <c r="Q1379" s="13">
        <f>Product[[#This Row],[Profit]]-Product[[#This Row],[Discount]]</f>
        <v>219.44159999999999</v>
      </c>
      <c r="R1379" s="12" t="str" cm="1">
        <f t="array" ref="R1379">_xlfn.IFS(Product[[#This Row],[New Sales]]&gt;=2000,"A",Product[[#This Row],[New Sales]]&gt;=1000,"B",Product[[#This Row],[New Sales]]&gt;=500,"C",Product[[#This Row],[New Sales]]&gt;=100,"D",Product[[#This Row],[New Sales]]&lt;100,"E")</f>
        <v>B</v>
      </c>
      <c r="S1379" s="12"/>
    </row>
    <row r="1380" spans="1:19">
      <c r="A1380" s="12">
        <v>1378</v>
      </c>
      <c r="B1380" s="12" t="s">
        <v>67</v>
      </c>
      <c r="C1380" s="12" t="s">
        <v>68</v>
      </c>
      <c r="D1380" s="12" t="s">
        <v>1306</v>
      </c>
      <c r="E1380" s="12" t="s">
        <v>121</v>
      </c>
      <c r="F1380" s="12" t="s">
        <v>80</v>
      </c>
      <c r="G1380" s="12" t="s">
        <v>81</v>
      </c>
      <c r="H1380" s="12" t="str">
        <f>VLOOKUP(Product[[#This Row],[Category]],Code!$C$2:$D$5,2,0)</f>
        <v>O-102</v>
      </c>
      <c r="I1380" s="12" t="s">
        <v>93</v>
      </c>
      <c r="J1380" s="12" t="s">
        <v>1309</v>
      </c>
      <c r="K1380" s="12">
        <v>16.399999999999999</v>
      </c>
      <c r="L1380" s="12">
        <f>$K$1*Product[[#This Row],[Quantity]]</f>
        <v>750</v>
      </c>
      <c r="M1380" s="12">
        <f>Product[[#This Row],[Sales]]/Product[[#This Row],[Quantity]]</f>
        <v>3.28</v>
      </c>
      <c r="N1380" s="12">
        <v>5</v>
      </c>
      <c r="O1380" s="12">
        <v>0</v>
      </c>
      <c r="P1380" s="13">
        <v>4.2639999999999993</v>
      </c>
      <c r="Q1380" s="13">
        <f>Product[[#This Row],[Profit]]-Product[[#This Row],[Discount]]</f>
        <v>4.2639999999999993</v>
      </c>
      <c r="R1380" s="12" t="str" cm="1">
        <f t="array" ref="R1380">_xlfn.IFS(Product[[#This Row],[New Sales]]&gt;=2000,"A",Product[[#This Row],[New Sales]]&gt;=1000,"B",Product[[#This Row],[New Sales]]&gt;=500,"C",Product[[#This Row],[New Sales]]&gt;=100,"D",Product[[#This Row],[New Sales]]&lt;100,"E")</f>
        <v>C</v>
      </c>
      <c r="S1380" s="12"/>
    </row>
    <row r="1381" spans="1:19">
      <c r="A1381" s="12">
        <v>1379</v>
      </c>
      <c r="B1381" s="12" t="s">
        <v>67</v>
      </c>
      <c r="C1381" s="12" t="s">
        <v>68</v>
      </c>
      <c r="D1381" s="12" t="s">
        <v>1306</v>
      </c>
      <c r="E1381" s="12" t="s">
        <v>121</v>
      </c>
      <c r="F1381" s="12" t="s">
        <v>80</v>
      </c>
      <c r="G1381" s="12" t="s">
        <v>95</v>
      </c>
      <c r="H1381" s="12" t="str">
        <f>VLOOKUP(Product[[#This Row],[Category]],Code!$C$2:$D$5,2,0)</f>
        <v>T-103</v>
      </c>
      <c r="I1381" s="12" t="s">
        <v>96</v>
      </c>
      <c r="J1381" s="12" t="s">
        <v>1310</v>
      </c>
      <c r="K1381" s="12">
        <v>399.96000000000004</v>
      </c>
      <c r="L1381" s="12">
        <f>$K$1*Product[[#This Row],[Quantity]]</f>
        <v>750</v>
      </c>
      <c r="M1381" s="12">
        <f>Product[[#This Row],[Sales]]/Product[[#This Row],[Quantity]]</f>
        <v>79.992000000000004</v>
      </c>
      <c r="N1381" s="12">
        <v>5</v>
      </c>
      <c r="O1381" s="12">
        <v>0.2</v>
      </c>
      <c r="P1381" s="13">
        <v>34.996499999999969</v>
      </c>
      <c r="Q1381" s="13">
        <f>Product[[#This Row],[Profit]]-Product[[#This Row],[Discount]]</f>
        <v>34.796499999999966</v>
      </c>
      <c r="R1381" s="12" t="str" cm="1">
        <f t="array" ref="R1381">_xlfn.IFS(Product[[#This Row],[New Sales]]&gt;=2000,"A",Product[[#This Row],[New Sales]]&gt;=1000,"B",Product[[#This Row],[New Sales]]&gt;=500,"C",Product[[#This Row],[New Sales]]&gt;=100,"D",Product[[#This Row],[New Sales]]&lt;100,"E")</f>
        <v>C</v>
      </c>
      <c r="S1381" s="12"/>
    </row>
    <row r="1382" spans="1:19">
      <c r="A1382" s="12">
        <v>1380</v>
      </c>
      <c r="B1382" s="12" t="s">
        <v>67</v>
      </c>
      <c r="C1382" s="12" t="s">
        <v>68</v>
      </c>
      <c r="D1382" s="12" t="s">
        <v>1306</v>
      </c>
      <c r="E1382" s="12" t="s">
        <v>121</v>
      </c>
      <c r="F1382" s="12" t="s">
        <v>80</v>
      </c>
      <c r="G1382" s="12" t="s">
        <v>81</v>
      </c>
      <c r="H1382" s="12" t="str">
        <f>VLOOKUP(Product[[#This Row],[Category]],Code!$C$2:$D$5,2,0)</f>
        <v>O-102</v>
      </c>
      <c r="I1382" s="12" t="s">
        <v>89</v>
      </c>
      <c r="J1382" s="12" t="s">
        <v>1311</v>
      </c>
      <c r="K1382" s="12">
        <v>158.9</v>
      </c>
      <c r="L1382" s="12">
        <f>$K$1*Product[[#This Row],[Quantity]]</f>
        <v>750</v>
      </c>
      <c r="M1382" s="12">
        <f>Product[[#This Row],[Sales]]/Product[[#This Row],[Quantity]]</f>
        <v>31.78</v>
      </c>
      <c r="N1382" s="12">
        <v>5</v>
      </c>
      <c r="O1382" s="12">
        <v>0</v>
      </c>
      <c r="P1382" s="13">
        <v>7.9449999999999932</v>
      </c>
      <c r="Q1382" s="13">
        <f>Product[[#This Row],[Profit]]-Product[[#This Row],[Discount]]</f>
        <v>7.9449999999999932</v>
      </c>
      <c r="R1382" s="12" t="str" cm="1">
        <f t="array" ref="R1382">_xlfn.IFS(Product[[#This Row],[New Sales]]&gt;=2000,"A",Product[[#This Row],[New Sales]]&gt;=1000,"B",Product[[#This Row],[New Sales]]&gt;=500,"C",Product[[#This Row],[New Sales]]&gt;=100,"D",Product[[#This Row],[New Sales]]&lt;100,"E")</f>
        <v>C</v>
      </c>
      <c r="S1382" s="12"/>
    </row>
    <row r="1383" spans="1:19">
      <c r="A1383" s="12">
        <v>1381</v>
      </c>
      <c r="B1383" s="12" t="s">
        <v>67</v>
      </c>
      <c r="C1383" s="12" t="s">
        <v>68</v>
      </c>
      <c r="D1383" s="12" t="s">
        <v>1306</v>
      </c>
      <c r="E1383" s="12" t="s">
        <v>121</v>
      </c>
      <c r="F1383" s="12" t="s">
        <v>80</v>
      </c>
      <c r="G1383" s="12" t="s">
        <v>81</v>
      </c>
      <c r="H1383" s="12" t="str">
        <f>VLOOKUP(Product[[#This Row],[Category]],Code!$C$2:$D$5,2,0)</f>
        <v>O-102</v>
      </c>
      <c r="I1383" s="12" t="s">
        <v>98</v>
      </c>
      <c r="J1383" s="12" t="s">
        <v>238</v>
      </c>
      <c r="K1383" s="12">
        <v>13.184000000000001</v>
      </c>
      <c r="L1383" s="12">
        <f>$K$1*Product[[#This Row],[Quantity]]</f>
        <v>150</v>
      </c>
      <c r="M1383" s="12">
        <f>Product[[#This Row],[Sales]]/Product[[#This Row],[Quantity]]</f>
        <v>13.184000000000001</v>
      </c>
      <c r="N1383" s="12">
        <v>1</v>
      </c>
      <c r="O1383" s="12">
        <v>0.2</v>
      </c>
      <c r="P1383" s="13">
        <v>4.7792000000000003</v>
      </c>
      <c r="Q1383" s="13">
        <f>Product[[#This Row],[Profit]]-Product[[#This Row],[Discount]]</f>
        <v>4.5792000000000002</v>
      </c>
      <c r="R1383" s="12" t="str" cm="1">
        <f t="array" ref="R1383">_xlfn.IFS(Product[[#This Row],[New Sales]]&gt;=2000,"A",Product[[#This Row],[New Sales]]&gt;=1000,"B",Product[[#This Row],[New Sales]]&gt;=500,"C",Product[[#This Row],[New Sales]]&gt;=100,"D",Product[[#This Row],[New Sales]]&lt;100,"E")</f>
        <v>D</v>
      </c>
      <c r="S1383" s="12"/>
    </row>
    <row r="1384" spans="1:19">
      <c r="A1384" s="12">
        <v>1382</v>
      </c>
      <c r="B1384" s="12" t="s">
        <v>84</v>
      </c>
      <c r="C1384" s="12" t="s">
        <v>111</v>
      </c>
      <c r="D1384" s="12" t="s">
        <v>250</v>
      </c>
      <c r="E1384" s="12" t="s">
        <v>158</v>
      </c>
      <c r="F1384" s="12" t="s">
        <v>114</v>
      </c>
      <c r="G1384" s="12" t="s">
        <v>72</v>
      </c>
      <c r="H1384" s="12" t="str">
        <f>VLOOKUP(Product[[#This Row],[Category]],Code!$C$2:$D$5,2,0)</f>
        <v>F-101</v>
      </c>
      <c r="I1384" s="12" t="s">
        <v>91</v>
      </c>
      <c r="J1384" s="12" t="s">
        <v>862</v>
      </c>
      <c r="K1384" s="12">
        <v>83.951999999999998</v>
      </c>
      <c r="L1384" s="12">
        <f>$K$1*Product[[#This Row],[Quantity]]</f>
        <v>450</v>
      </c>
      <c r="M1384" s="12">
        <f>Product[[#This Row],[Sales]]/Product[[#This Row],[Quantity]]</f>
        <v>27.983999999999998</v>
      </c>
      <c r="N1384" s="12">
        <v>3</v>
      </c>
      <c r="O1384" s="12">
        <v>0.6</v>
      </c>
      <c r="P1384" s="13">
        <v>-90.24839999999999</v>
      </c>
      <c r="Q1384" s="13">
        <f>Product[[#This Row],[Profit]]-Product[[#This Row],[Discount]]</f>
        <v>-90.848399999999984</v>
      </c>
      <c r="R1384" s="12" t="str" cm="1">
        <f t="array" ref="R1384">_xlfn.IFS(Product[[#This Row],[New Sales]]&gt;=2000,"A",Product[[#This Row],[New Sales]]&gt;=1000,"B",Product[[#This Row],[New Sales]]&gt;=500,"C",Product[[#This Row],[New Sales]]&gt;=100,"D",Product[[#This Row],[New Sales]]&lt;100,"E")</f>
        <v>D</v>
      </c>
      <c r="S1384" s="12"/>
    </row>
    <row r="1385" spans="1:19">
      <c r="A1385" s="12">
        <v>1383</v>
      </c>
      <c r="B1385" s="12" t="s">
        <v>547</v>
      </c>
      <c r="C1385" s="12" t="s">
        <v>111</v>
      </c>
      <c r="D1385" s="12" t="s">
        <v>1312</v>
      </c>
      <c r="E1385" s="12" t="s">
        <v>541</v>
      </c>
      <c r="F1385" s="12" t="s">
        <v>71</v>
      </c>
      <c r="G1385" s="12" t="s">
        <v>81</v>
      </c>
      <c r="H1385" s="12" t="str">
        <f>VLOOKUP(Product[[#This Row],[Category]],Code!$C$2:$D$5,2,0)</f>
        <v>O-102</v>
      </c>
      <c r="I1385" s="12" t="s">
        <v>89</v>
      </c>
      <c r="J1385" s="12" t="s">
        <v>1199</v>
      </c>
      <c r="K1385" s="12">
        <v>80.98</v>
      </c>
      <c r="L1385" s="12">
        <f>$K$1*Product[[#This Row],[Quantity]]</f>
        <v>150</v>
      </c>
      <c r="M1385" s="12">
        <f>Product[[#This Row],[Sales]]/Product[[#This Row],[Quantity]]</f>
        <v>80.98</v>
      </c>
      <c r="N1385" s="12">
        <v>1</v>
      </c>
      <c r="O1385" s="12">
        <v>0</v>
      </c>
      <c r="P1385" s="13">
        <v>1.6196000000000055</v>
      </c>
      <c r="Q1385" s="13">
        <f>Product[[#This Row],[Profit]]-Product[[#This Row],[Discount]]</f>
        <v>1.6196000000000055</v>
      </c>
      <c r="R1385" s="12" t="str" cm="1">
        <f t="array" ref="R1385">_xlfn.IFS(Product[[#This Row],[New Sales]]&gt;=2000,"A",Product[[#This Row],[New Sales]]&gt;=1000,"B",Product[[#This Row],[New Sales]]&gt;=500,"C",Product[[#This Row],[New Sales]]&gt;=100,"D",Product[[#This Row],[New Sales]]&lt;100,"E")</f>
        <v>D</v>
      </c>
      <c r="S1385" s="12"/>
    </row>
    <row r="1386" spans="1:19">
      <c r="A1386" s="12">
        <v>1384</v>
      </c>
      <c r="B1386" s="12" t="s">
        <v>547</v>
      </c>
      <c r="C1386" s="12" t="s">
        <v>111</v>
      </c>
      <c r="D1386" s="12" t="s">
        <v>1312</v>
      </c>
      <c r="E1386" s="12" t="s">
        <v>541</v>
      </c>
      <c r="F1386" s="12" t="s">
        <v>71</v>
      </c>
      <c r="G1386" s="12" t="s">
        <v>81</v>
      </c>
      <c r="H1386" s="12" t="str">
        <f>VLOOKUP(Product[[#This Row],[Category]],Code!$C$2:$D$5,2,0)</f>
        <v>O-102</v>
      </c>
      <c r="I1386" s="12" t="s">
        <v>106</v>
      </c>
      <c r="J1386" s="12" t="s">
        <v>1313</v>
      </c>
      <c r="K1386" s="12">
        <v>348.84</v>
      </c>
      <c r="L1386" s="12">
        <f>$K$1*Product[[#This Row],[Quantity]]</f>
        <v>1350</v>
      </c>
      <c r="M1386" s="12">
        <f>Product[[#This Row],[Sales]]/Product[[#This Row],[Quantity]]</f>
        <v>38.76</v>
      </c>
      <c r="N1386" s="12">
        <v>9</v>
      </c>
      <c r="O1386" s="12">
        <v>0</v>
      </c>
      <c r="P1386" s="13">
        <v>170.9316</v>
      </c>
      <c r="Q1386" s="13">
        <f>Product[[#This Row],[Profit]]-Product[[#This Row],[Discount]]</f>
        <v>170.9316</v>
      </c>
      <c r="R1386" s="12" t="str" cm="1">
        <f t="array" ref="R1386">_xlfn.IFS(Product[[#This Row],[New Sales]]&gt;=2000,"A",Product[[#This Row],[New Sales]]&gt;=1000,"B",Product[[#This Row],[New Sales]]&gt;=500,"C",Product[[#This Row],[New Sales]]&gt;=100,"D",Product[[#This Row],[New Sales]]&lt;100,"E")</f>
        <v>B</v>
      </c>
      <c r="S1386" s="12"/>
    </row>
    <row r="1387" spans="1:19">
      <c r="A1387" s="12">
        <v>1385</v>
      </c>
      <c r="B1387" s="12" t="s">
        <v>547</v>
      </c>
      <c r="C1387" s="12" t="s">
        <v>111</v>
      </c>
      <c r="D1387" s="12" t="s">
        <v>1312</v>
      </c>
      <c r="E1387" s="12" t="s">
        <v>541</v>
      </c>
      <c r="F1387" s="12" t="s">
        <v>71</v>
      </c>
      <c r="G1387" s="12" t="s">
        <v>81</v>
      </c>
      <c r="H1387" s="12" t="str">
        <f>VLOOKUP(Product[[#This Row],[Category]],Code!$C$2:$D$5,2,0)</f>
        <v>O-102</v>
      </c>
      <c r="I1387" s="12" t="s">
        <v>182</v>
      </c>
      <c r="J1387" s="12" t="s">
        <v>1314</v>
      </c>
      <c r="K1387" s="12">
        <v>9.4499999999999993</v>
      </c>
      <c r="L1387" s="12">
        <f>$K$1*Product[[#This Row],[Quantity]]</f>
        <v>750</v>
      </c>
      <c r="M1387" s="12">
        <f>Product[[#This Row],[Sales]]/Product[[#This Row],[Quantity]]</f>
        <v>1.89</v>
      </c>
      <c r="N1387" s="12">
        <v>5</v>
      </c>
      <c r="O1387" s="12">
        <v>0</v>
      </c>
      <c r="P1387" s="13">
        <v>0.18900000000000028</v>
      </c>
      <c r="Q1387" s="13">
        <f>Product[[#This Row],[Profit]]-Product[[#This Row],[Discount]]</f>
        <v>0.18900000000000028</v>
      </c>
      <c r="R1387" s="12" t="str" cm="1">
        <f t="array" ref="R1387">_xlfn.IFS(Product[[#This Row],[New Sales]]&gt;=2000,"A",Product[[#This Row],[New Sales]]&gt;=1000,"B",Product[[#This Row],[New Sales]]&gt;=500,"C",Product[[#This Row],[New Sales]]&gt;=100,"D",Product[[#This Row],[New Sales]]&lt;100,"E")</f>
        <v>C</v>
      </c>
      <c r="S1387" s="12"/>
    </row>
    <row r="1388" spans="1:19">
      <c r="A1388" s="12">
        <v>1386</v>
      </c>
      <c r="B1388" s="12" t="s">
        <v>547</v>
      </c>
      <c r="C1388" s="12" t="s">
        <v>111</v>
      </c>
      <c r="D1388" s="12" t="s">
        <v>1312</v>
      </c>
      <c r="E1388" s="12" t="s">
        <v>541</v>
      </c>
      <c r="F1388" s="12" t="s">
        <v>71</v>
      </c>
      <c r="G1388" s="12" t="s">
        <v>72</v>
      </c>
      <c r="H1388" s="12" t="str">
        <f>VLOOKUP(Product[[#This Row],[Category]],Code!$C$2:$D$5,2,0)</f>
        <v>F-101</v>
      </c>
      <c r="I1388" s="12" t="s">
        <v>91</v>
      </c>
      <c r="J1388" s="12" t="s">
        <v>1315</v>
      </c>
      <c r="K1388" s="12">
        <v>18.84</v>
      </c>
      <c r="L1388" s="12">
        <f>$K$1*Product[[#This Row],[Quantity]]</f>
        <v>450</v>
      </c>
      <c r="M1388" s="12">
        <f>Product[[#This Row],[Sales]]/Product[[#This Row],[Quantity]]</f>
        <v>6.28</v>
      </c>
      <c r="N1388" s="12">
        <v>3</v>
      </c>
      <c r="O1388" s="12">
        <v>0</v>
      </c>
      <c r="P1388" s="13">
        <v>7.1592000000000002</v>
      </c>
      <c r="Q1388" s="13">
        <f>Product[[#This Row],[Profit]]-Product[[#This Row],[Discount]]</f>
        <v>7.1592000000000002</v>
      </c>
      <c r="R1388" s="12" t="str" cm="1">
        <f t="array" ref="R1388">_xlfn.IFS(Product[[#This Row],[New Sales]]&gt;=2000,"A",Product[[#This Row],[New Sales]]&gt;=1000,"B",Product[[#This Row],[New Sales]]&gt;=500,"C",Product[[#This Row],[New Sales]]&gt;=100,"D",Product[[#This Row],[New Sales]]&lt;100,"E")</f>
        <v>D</v>
      </c>
      <c r="S1388" s="12"/>
    </row>
    <row r="1389" spans="1:19">
      <c r="A1389" s="12">
        <v>1387</v>
      </c>
      <c r="B1389" s="12" t="s">
        <v>547</v>
      </c>
      <c r="C1389" s="12" t="s">
        <v>111</v>
      </c>
      <c r="D1389" s="12" t="s">
        <v>1312</v>
      </c>
      <c r="E1389" s="12" t="s">
        <v>541</v>
      </c>
      <c r="F1389" s="12" t="s">
        <v>71</v>
      </c>
      <c r="G1389" s="12" t="s">
        <v>72</v>
      </c>
      <c r="H1389" s="12" t="str">
        <f>VLOOKUP(Product[[#This Row],[Category]],Code!$C$2:$D$5,2,0)</f>
        <v>F-101</v>
      </c>
      <c r="I1389" s="12" t="s">
        <v>73</v>
      </c>
      <c r="J1389" s="12" t="s">
        <v>851</v>
      </c>
      <c r="K1389" s="12">
        <v>239.98</v>
      </c>
      <c r="L1389" s="12">
        <f>$K$1*Product[[#This Row],[Quantity]]</f>
        <v>300</v>
      </c>
      <c r="M1389" s="12">
        <f>Product[[#This Row],[Sales]]/Product[[#This Row],[Quantity]]</f>
        <v>119.99</v>
      </c>
      <c r="N1389" s="12">
        <v>2</v>
      </c>
      <c r="O1389" s="12">
        <v>0</v>
      </c>
      <c r="P1389" s="13">
        <v>52.795599999999979</v>
      </c>
      <c r="Q1389" s="13">
        <f>Product[[#This Row],[Profit]]-Product[[#This Row],[Discount]]</f>
        <v>52.795599999999979</v>
      </c>
      <c r="R1389" s="12" t="str" cm="1">
        <f t="array" ref="R1389">_xlfn.IFS(Product[[#This Row],[New Sales]]&gt;=2000,"A",Product[[#This Row],[New Sales]]&gt;=1000,"B",Product[[#This Row],[New Sales]]&gt;=500,"C",Product[[#This Row],[New Sales]]&gt;=100,"D",Product[[#This Row],[New Sales]]&lt;100,"E")</f>
        <v>D</v>
      </c>
      <c r="S1389" s="12"/>
    </row>
    <row r="1390" spans="1:19">
      <c r="A1390" s="12">
        <v>1388</v>
      </c>
      <c r="B1390" s="12" t="s">
        <v>547</v>
      </c>
      <c r="C1390" s="12" t="s">
        <v>111</v>
      </c>
      <c r="D1390" s="12" t="s">
        <v>1312</v>
      </c>
      <c r="E1390" s="12" t="s">
        <v>541</v>
      </c>
      <c r="F1390" s="12" t="s">
        <v>71</v>
      </c>
      <c r="G1390" s="12" t="s">
        <v>81</v>
      </c>
      <c r="H1390" s="12" t="str">
        <f>VLOOKUP(Product[[#This Row],[Category]],Code!$C$2:$D$5,2,0)</f>
        <v>O-102</v>
      </c>
      <c r="I1390" s="12" t="s">
        <v>142</v>
      </c>
      <c r="J1390" s="12" t="s">
        <v>1316</v>
      </c>
      <c r="K1390" s="12">
        <v>167.96</v>
      </c>
      <c r="L1390" s="12">
        <f>$K$1*Product[[#This Row],[Quantity]]</f>
        <v>300</v>
      </c>
      <c r="M1390" s="12">
        <f>Product[[#This Row],[Sales]]/Product[[#This Row],[Quantity]]</f>
        <v>83.98</v>
      </c>
      <c r="N1390" s="12">
        <v>2</v>
      </c>
      <c r="O1390" s="12">
        <v>0</v>
      </c>
      <c r="P1390" s="13">
        <v>78.941199999999995</v>
      </c>
      <c r="Q1390" s="13">
        <f>Product[[#This Row],[Profit]]-Product[[#This Row],[Discount]]</f>
        <v>78.941199999999995</v>
      </c>
      <c r="R1390" s="12" t="str" cm="1">
        <f t="array" ref="R1390">_xlfn.IFS(Product[[#This Row],[New Sales]]&gt;=2000,"A",Product[[#This Row],[New Sales]]&gt;=1000,"B",Product[[#This Row],[New Sales]]&gt;=500,"C",Product[[#This Row],[New Sales]]&gt;=100,"D",Product[[#This Row],[New Sales]]&lt;100,"E")</f>
        <v>D</v>
      </c>
      <c r="S1390" s="12"/>
    </row>
    <row r="1391" spans="1:19">
      <c r="A1391" s="12">
        <v>1389</v>
      </c>
      <c r="B1391" s="12" t="s">
        <v>547</v>
      </c>
      <c r="C1391" s="12" t="s">
        <v>111</v>
      </c>
      <c r="D1391" s="12" t="s">
        <v>1312</v>
      </c>
      <c r="E1391" s="12" t="s">
        <v>541</v>
      </c>
      <c r="F1391" s="12" t="s">
        <v>71</v>
      </c>
      <c r="G1391" s="12" t="s">
        <v>95</v>
      </c>
      <c r="H1391" s="12" t="str">
        <f>VLOOKUP(Product[[#This Row],[Category]],Code!$C$2:$D$5,2,0)</f>
        <v>T-103</v>
      </c>
      <c r="I1391" s="12" t="s">
        <v>96</v>
      </c>
      <c r="J1391" s="12" t="s">
        <v>309</v>
      </c>
      <c r="K1391" s="12">
        <v>104.85000000000001</v>
      </c>
      <c r="L1391" s="12">
        <f>$K$1*Product[[#This Row],[Quantity]]</f>
        <v>450</v>
      </c>
      <c r="M1391" s="12">
        <f>Product[[#This Row],[Sales]]/Product[[#This Row],[Quantity]]</f>
        <v>34.950000000000003</v>
      </c>
      <c r="N1391" s="12">
        <v>3</v>
      </c>
      <c r="O1391" s="12">
        <v>0</v>
      </c>
      <c r="P1391" s="13">
        <v>28.309500000000007</v>
      </c>
      <c r="Q1391" s="13">
        <f>Product[[#This Row],[Profit]]-Product[[#This Row],[Discount]]</f>
        <v>28.309500000000007</v>
      </c>
      <c r="R1391" s="12" t="str" cm="1">
        <f t="array" ref="R1391">_xlfn.IFS(Product[[#This Row],[New Sales]]&gt;=2000,"A",Product[[#This Row],[New Sales]]&gt;=1000,"B",Product[[#This Row],[New Sales]]&gt;=500,"C",Product[[#This Row],[New Sales]]&gt;=100,"D",Product[[#This Row],[New Sales]]&lt;100,"E")</f>
        <v>D</v>
      </c>
      <c r="S1391" s="12"/>
    </row>
    <row r="1392" spans="1:19">
      <c r="A1392" s="12">
        <v>1390</v>
      </c>
      <c r="B1392" s="12" t="s">
        <v>547</v>
      </c>
      <c r="C1392" s="12" t="s">
        <v>111</v>
      </c>
      <c r="D1392" s="12" t="s">
        <v>1312</v>
      </c>
      <c r="E1392" s="12" t="s">
        <v>541</v>
      </c>
      <c r="F1392" s="12" t="s">
        <v>71</v>
      </c>
      <c r="G1392" s="12" t="s">
        <v>95</v>
      </c>
      <c r="H1392" s="12" t="str">
        <f>VLOOKUP(Product[[#This Row],[Category]],Code!$C$2:$D$5,2,0)</f>
        <v>T-103</v>
      </c>
      <c r="I1392" s="12" t="s">
        <v>96</v>
      </c>
      <c r="J1392" s="12" t="s">
        <v>512</v>
      </c>
      <c r="K1392" s="12">
        <v>484.83000000000004</v>
      </c>
      <c r="L1392" s="12">
        <f>$K$1*Product[[#This Row],[Quantity]]</f>
        <v>450</v>
      </c>
      <c r="M1392" s="12">
        <f>Product[[#This Row],[Sales]]/Product[[#This Row],[Quantity]]</f>
        <v>161.61000000000001</v>
      </c>
      <c r="N1392" s="12">
        <v>3</v>
      </c>
      <c r="O1392" s="12">
        <v>0</v>
      </c>
      <c r="P1392" s="13">
        <v>126.05580000000002</v>
      </c>
      <c r="Q1392" s="13">
        <f>Product[[#This Row],[Profit]]-Product[[#This Row],[Discount]]</f>
        <v>126.05580000000002</v>
      </c>
      <c r="R1392" s="12" t="str" cm="1">
        <f t="array" ref="R1392">_xlfn.IFS(Product[[#This Row],[New Sales]]&gt;=2000,"A",Product[[#This Row],[New Sales]]&gt;=1000,"B",Product[[#This Row],[New Sales]]&gt;=500,"C",Product[[#This Row],[New Sales]]&gt;=100,"D",Product[[#This Row],[New Sales]]&lt;100,"E")</f>
        <v>D</v>
      </c>
      <c r="S1392" s="12"/>
    </row>
    <row r="1393" spans="1:19">
      <c r="A1393" s="12">
        <v>1391</v>
      </c>
      <c r="B1393" s="12" t="s">
        <v>547</v>
      </c>
      <c r="C1393" s="12" t="s">
        <v>111</v>
      </c>
      <c r="D1393" s="12" t="s">
        <v>1312</v>
      </c>
      <c r="E1393" s="12" t="s">
        <v>541</v>
      </c>
      <c r="F1393" s="12" t="s">
        <v>71</v>
      </c>
      <c r="G1393" s="12" t="s">
        <v>81</v>
      </c>
      <c r="H1393" s="12" t="str">
        <f>VLOOKUP(Product[[#This Row],[Category]],Code!$C$2:$D$5,2,0)</f>
        <v>O-102</v>
      </c>
      <c r="I1393" s="12" t="s">
        <v>106</v>
      </c>
      <c r="J1393" s="12" t="s">
        <v>700</v>
      </c>
      <c r="K1393" s="12">
        <v>122.97</v>
      </c>
      <c r="L1393" s="12">
        <f>$K$1*Product[[#This Row],[Quantity]]</f>
        <v>450</v>
      </c>
      <c r="M1393" s="12">
        <f>Product[[#This Row],[Sales]]/Product[[#This Row],[Quantity]]</f>
        <v>40.99</v>
      </c>
      <c r="N1393" s="12">
        <v>3</v>
      </c>
      <c r="O1393" s="12">
        <v>0</v>
      </c>
      <c r="P1393" s="13">
        <v>60.255300000000005</v>
      </c>
      <c r="Q1393" s="13">
        <f>Product[[#This Row],[Profit]]-Product[[#This Row],[Discount]]</f>
        <v>60.255300000000005</v>
      </c>
      <c r="R1393" s="12" t="str" cm="1">
        <f t="array" ref="R1393">_xlfn.IFS(Product[[#This Row],[New Sales]]&gt;=2000,"A",Product[[#This Row],[New Sales]]&gt;=1000,"B",Product[[#This Row],[New Sales]]&gt;=500,"C",Product[[#This Row],[New Sales]]&gt;=100,"D",Product[[#This Row],[New Sales]]&lt;100,"E")</f>
        <v>D</v>
      </c>
      <c r="S1393" s="12"/>
    </row>
    <row r="1394" spans="1:19">
      <c r="A1394" s="12">
        <v>1392</v>
      </c>
      <c r="B1394" s="12" t="s">
        <v>547</v>
      </c>
      <c r="C1394" s="12" t="s">
        <v>111</v>
      </c>
      <c r="D1394" s="12" t="s">
        <v>1312</v>
      </c>
      <c r="E1394" s="12" t="s">
        <v>541</v>
      </c>
      <c r="F1394" s="12" t="s">
        <v>71</v>
      </c>
      <c r="G1394" s="12" t="s">
        <v>81</v>
      </c>
      <c r="H1394" s="12" t="str">
        <f>VLOOKUP(Product[[#This Row],[Category]],Code!$C$2:$D$5,2,0)</f>
        <v>O-102</v>
      </c>
      <c r="I1394" s="12" t="s">
        <v>89</v>
      </c>
      <c r="J1394" s="12" t="s">
        <v>431</v>
      </c>
      <c r="K1394" s="12">
        <v>154.44</v>
      </c>
      <c r="L1394" s="12">
        <f>$K$1*Product[[#This Row],[Quantity]]</f>
        <v>450</v>
      </c>
      <c r="M1394" s="12">
        <f>Product[[#This Row],[Sales]]/Product[[#This Row],[Quantity]]</f>
        <v>51.48</v>
      </c>
      <c r="N1394" s="12">
        <v>3</v>
      </c>
      <c r="O1394" s="12">
        <v>0</v>
      </c>
      <c r="P1394" s="13">
        <v>1.5444000000000031</v>
      </c>
      <c r="Q1394" s="13">
        <f>Product[[#This Row],[Profit]]-Product[[#This Row],[Discount]]</f>
        <v>1.5444000000000031</v>
      </c>
      <c r="R1394" s="12" t="str" cm="1">
        <f t="array" ref="R1394">_xlfn.IFS(Product[[#This Row],[New Sales]]&gt;=2000,"A",Product[[#This Row],[New Sales]]&gt;=1000,"B",Product[[#This Row],[New Sales]]&gt;=500,"C",Product[[#This Row],[New Sales]]&gt;=100,"D",Product[[#This Row],[New Sales]]&lt;100,"E")</f>
        <v>D</v>
      </c>
      <c r="S1394" s="12"/>
    </row>
    <row r="1395" spans="1:19">
      <c r="A1395" s="12">
        <v>1393</v>
      </c>
      <c r="B1395" s="12" t="s">
        <v>547</v>
      </c>
      <c r="C1395" s="12" t="s">
        <v>111</v>
      </c>
      <c r="D1395" s="12" t="s">
        <v>1312</v>
      </c>
      <c r="E1395" s="12" t="s">
        <v>541</v>
      </c>
      <c r="F1395" s="12" t="s">
        <v>71</v>
      </c>
      <c r="G1395" s="12" t="s">
        <v>81</v>
      </c>
      <c r="H1395" s="12" t="str">
        <f>VLOOKUP(Product[[#This Row],[Category]],Code!$C$2:$D$5,2,0)</f>
        <v>O-102</v>
      </c>
      <c r="I1395" s="12" t="s">
        <v>106</v>
      </c>
      <c r="J1395" s="12" t="s">
        <v>194</v>
      </c>
      <c r="K1395" s="12">
        <v>342.37</v>
      </c>
      <c r="L1395" s="12">
        <f>$K$1*Product[[#This Row],[Quantity]]</f>
        <v>1050</v>
      </c>
      <c r="M1395" s="12">
        <f>Product[[#This Row],[Sales]]/Product[[#This Row],[Quantity]]</f>
        <v>48.910000000000004</v>
      </c>
      <c r="N1395" s="12">
        <v>7</v>
      </c>
      <c r="O1395" s="12">
        <v>0</v>
      </c>
      <c r="P1395" s="13">
        <v>160.91389999999998</v>
      </c>
      <c r="Q1395" s="13">
        <f>Product[[#This Row],[Profit]]-Product[[#This Row],[Discount]]</f>
        <v>160.91389999999998</v>
      </c>
      <c r="R1395" s="12" t="str" cm="1">
        <f t="array" ref="R1395">_xlfn.IFS(Product[[#This Row],[New Sales]]&gt;=2000,"A",Product[[#This Row],[New Sales]]&gt;=1000,"B",Product[[#This Row],[New Sales]]&gt;=500,"C",Product[[#This Row],[New Sales]]&gt;=100,"D",Product[[#This Row],[New Sales]]&lt;100,"E")</f>
        <v>B</v>
      </c>
      <c r="S1395" s="12"/>
    </row>
    <row r="1396" spans="1:19">
      <c r="A1396" s="12">
        <v>1394</v>
      </c>
      <c r="B1396" s="12" t="s">
        <v>149</v>
      </c>
      <c r="C1396" s="12" t="s">
        <v>77</v>
      </c>
      <c r="D1396" s="12" t="s">
        <v>848</v>
      </c>
      <c r="E1396" s="12" t="s">
        <v>105</v>
      </c>
      <c r="F1396" s="12" t="s">
        <v>71</v>
      </c>
      <c r="G1396" s="12" t="s">
        <v>81</v>
      </c>
      <c r="H1396" s="12" t="str">
        <f>VLOOKUP(Product[[#This Row],[Category]],Code!$C$2:$D$5,2,0)</f>
        <v>O-102</v>
      </c>
      <c r="I1396" s="12" t="s">
        <v>93</v>
      </c>
      <c r="J1396" s="12" t="s">
        <v>364</v>
      </c>
      <c r="K1396" s="12">
        <v>9.5519999999999996</v>
      </c>
      <c r="L1396" s="12">
        <f>$K$1*Product[[#This Row],[Quantity]]</f>
        <v>450</v>
      </c>
      <c r="M1396" s="12">
        <f>Product[[#This Row],[Sales]]/Product[[#This Row],[Quantity]]</f>
        <v>3.1839999999999997</v>
      </c>
      <c r="N1396" s="12">
        <v>3</v>
      </c>
      <c r="O1396" s="12">
        <v>0.2</v>
      </c>
      <c r="P1396" s="13">
        <v>1.5521999999999991</v>
      </c>
      <c r="Q1396" s="13">
        <f>Product[[#This Row],[Profit]]-Product[[#This Row],[Discount]]</f>
        <v>1.3521999999999992</v>
      </c>
      <c r="R1396" s="12" t="str" cm="1">
        <f t="array" ref="R1396">_xlfn.IFS(Product[[#This Row],[New Sales]]&gt;=2000,"A",Product[[#This Row],[New Sales]]&gt;=1000,"B",Product[[#This Row],[New Sales]]&gt;=500,"C",Product[[#This Row],[New Sales]]&gt;=100,"D",Product[[#This Row],[New Sales]]&lt;100,"E")</f>
        <v>D</v>
      </c>
      <c r="S1396" s="12"/>
    </row>
    <row r="1397" spans="1:19">
      <c r="A1397" s="12">
        <v>1395</v>
      </c>
      <c r="B1397" s="12" t="s">
        <v>84</v>
      </c>
      <c r="C1397" s="12" t="s">
        <v>77</v>
      </c>
      <c r="D1397" s="12" t="s">
        <v>250</v>
      </c>
      <c r="E1397" s="12" t="s">
        <v>158</v>
      </c>
      <c r="F1397" s="12" t="s">
        <v>114</v>
      </c>
      <c r="G1397" s="12" t="s">
        <v>72</v>
      </c>
      <c r="H1397" s="12" t="str">
        <f>VLOOKUP(Product[[#This Row],[Category]],Code!$C$2:$D$5,2,0)</f>
        <v>F-101</v>
      </c>
      <c r="I1397" s="12" t="s">
        <v>87</v>
      </c>
      <c r="J1397" s="12" t="s">
        <v>1317</v>
      </c>
      <c r="K1397" s="12">
        <v>652.45000000000005</v>
      </c>
      <c r="L1397" s="12">
        <f>$K$1*Product[[#This Row],[Quantity]]</f>
        <v>750</v>
      </c>
      <c r="M1397" s="12">
        <f>Product[[#This Row],[Sales]]/Product[[#This Row],[Quantity]]</f>
        <v>130.49</v>
      </c>
      <c r="N1397" s="12">
        <v>5</v>
      </c>
      <c r="O1397" s="12">
        <v>0.5</v>
      </c>
      <c r="P1397" s="13">
        <v>-430.61700000000019</v>
      </c>
      <c r="Q1397" s="13">
        <f>Product[[#This Row],[Profit]]-Product[[#This Row],[Discount]]</f>
        <v>-431.11700000000019</v>
      </c>
      <c r="R1397" s="12" t="str" cm="1">
        <f t="array" ref="R1397">_xlfn.IFS(Product[[#This Row],[New Sales]]&gt;=2000,"A",Product[[#This Row],[New Sales]]&gt;=1000,"B",Product[[#This Row],[New Sales]]&gt;=500,"C",Product[[#This Row],[New Sales]]&gt;=100,"D",Product[[#This Row],[New Sales]]&lt;100,"E")</f>
        <v>C</v>
      </c>
      <c r="S1397" s="12"/>
    </row>
    <row r="1398" spans="1:19">
      <c r="A1398" s="12">
        <v>1396</v>
      </c>
      <c r="B1398" s="12" t="s">
        <v>84</v>
      </c>
      <c r="C1398" s="12" t="s">
        <v>77</v>
      </c>
      <c r="D1398" s="12" t="s">
        <v>250</v>
      </c>
      <c r="E1398" s="12" t="s">
        <v>158</v>
      </c>
      <c r="F1398" s="12" t="s">
        <v>114</v>
      </c>
      <c r="G1398" s="12" t="s">
        <v>72</v>
      </c>
      <c r="H1398" s="12" t="str">
        <f>VLOOKUP(Product[[#This Row],[Category]],Code!$C$2:$D$5,2,0)</f>
        <v>F-101</v>
      </c>
      <c r="I1398" s="12" t="s">
        <v>87</v>
      </c>
      <c r="J1398" s="12" t="s">
        <v>1318</v>
      </c>
      <c r="K1398" s="12">
        <v>66.644999999999996</v>
      </c>
      <c r="L1398" s="12">
        <f>$K$1*Product[[#This Row],[Quantity]]</f>
        <v>450</v>
      </c>
      <c r="M1398" s="12">
        <f>Product[[#This Row],[Sales]]/Product[[#This Row],[Quantity]]</f>
        <v>22.215</v>
      </c>
      <c r="N1398" s="12">
        <v>3</v>
      </c>
      <c r="O1398" s="12">
        <v>0.5</v>
      </c>
      <c r="P1398" s="13">
        <v>-42.652799999999999</v>
      </c>
      <c r="Q1398" s="13">
        <f>Product[[#This Row],[Profit]]-Product[[#This Row],[Discount]]</f>
        <v>-43.152799999999999</v>
      </c>
      <c r="R1398" s="12" t="str" cm="1">
        <f t="array" ref="R1398">_xlfn.IFS(Product[[#This Row],[New Sales]]&gt;=2000,"A",Product[[#This Row],[New Sales]]&gt;=1000,"B",Product[[#This Row],[New Sales]]&gt;=500,"C",Product[[#This Row],[New Sales]]&gt;=100,"D",Product[[#This Row],[New Sales]]&lt;100,"E")</f>
        <v>D</v>
      </c>
      <c r="S1398" s="12"/>
    </row>
    <row r="1399" spans="1:19">
      <c r="A1399" s="12">
        <v>1397</v>
      </c>
      <c r="B1399" s="12" t="s">
        <v>149</v>
      </c>
      <c r="C1399" s="12" t="s">
        <v>68</v>
      </c>
      <c r="D1399" s="12" t="s">
        <v>180</v>
      </c>
      <c r="E1399" s="12" t="s">
        <v>181</v>
      </c>
      <c r="F1399" s="12" t="s">
        <v>133</v>
      </c>
      <c r="G1399" s="12" t="s">
        <v>81</v>
      </c>
      <c r="H1399" s="12" t="str">
        <f>VLOOKUP(Product[[#This Row],[Category]],Code!$C$2:$D$5,2,0)</f>
        <v>O-102</v>
      </c>
      <c r="I1399" s="12" t="s">
        <v>98</v>
      </c>
      <c r="J1399" s="12" t="s">
        <v>1319</v>
      </c>
      <c r="K1399" s="12">
        <v>17.216000000000001</v>
      </c>
      <c r="L1399" s="12">
        <f>$K$1*Product[[#This Row],[Quantity]]</f>
        <v>600</v>
      </c>
      <c r="M1399" s="12">
        <f>Product[[#This Row],[Sales]]/Product[[#This Row],[Quantity]]</f>
        <v>4.3040000000000003</v>
      </c>
      <c r="N1399" s="12">
        <v>4</v>
      </c>
      <c r="O1399" s="12">
        <v>0.2</v>
      </c>
      <c r="P1399" s="13">
        <v>6.025599999999999</v>
      </c>
      <c r="Q1399" s="13">
        <f>Product[[#This Row],[Profit]]-Product[[#This Row],[Discount]]</f>
        <v>5.8255999999999988</v>
      </c>
      <c r="R1399" s="12" t="str" cm="1">
        <f t="array" ref="R1399">_xlfn.IFS(Product[[#This Row],[New Sales]]&gt;=2000,"A",Product[[#This Row],[New Sales]]&gt;=1000,"B",Product[[#This Row],[New Sales]]&gt;=500,"C",Product[[#This Row],[New Sales]]&gt;=100,"D",Product[[#This Row],[New Sales]]&lt;100,"E")</f>
        <v>C</v>
      </c>
      <c r="S1399" s="12"/>
    </row>
    <row r="1400" spans="1:19">
      <c r="A1400" s="12">
        <v>1398</v>
      </c>
      <c r="B1400" s="12" t="s">
        <v>149</v>
      </c>
      <c r="C1400" s="12" t="s">
        <v>68</v>
      </c>
      <c r="D1400" s="12" t="s">
        <v>180</v>
      </c>
      <c r="E1400" s="12" t="s">
        <v>181</v>
      </c>
      <c r="F1400" s="12" t="s">
        <v>133</v>
      </c>
      <c r="G1400" s="12" t="s">
        <v>81</v>
      </c>
      <c r="H1400" s="12" t="str">
        <f>VLOOKUP(Product[[#This Row],[Category]],Code!$C$2:$D$5,2,0)</f>
        <v>O-102</v>
      </c>
      <c r="I1400" s="12" t="s">
        <v>106</v>
      </c>
      <c r="J1400" s="12" t="s">
        <v>893</v>
      </c>
      <c r="K1400" s="12">
        <v>11.56</v>
      </c>
      <c r="L1400" s="12">
        <f>$K$1*Product[[#This Row],[Quantity]]</f>
        <v>300</v>
      </c>
      <c r="M1400" s="12">
        <f>Product[[#This Row],[Sales]]/Product[[#This Row],[Quantity]]</f>
        <v>5.78</v>
      </c>
      <c r="N1400" s="12">
        <v>2</v>
      </c>
      <c r="O1400" s="12">
        <v>0</v>
      </c>
      <c r="P1400" s="13">
        <v>5.6644000000000005</v>
      </c>
      <c r="Q1400" s="13">
        <f>Product[[#This Row],[Profit]]-Product[[#This Row],[Discount]]</f>
        <v>5.6644000000000005</v>
      </c>
      <c r="R1400" s="12" t="str" cm="1">
        <f t="array" ref="R1400">_xlfn.IFS(Product[[#This Row],[New Sales]]&gt;=2000,"A",Product[[#This Row],[New Sales]]&gt;=1000,"B",Product[[#This Row],[New Sales]]&gt;=500,"C",Product[[#This Row],[New Sales]]&gt;=100,"D",Product[[#This Row],[New Sales]]&lt;100,"E")</f>
        <v>D</v>
      </c>
      <c r="S1400" s="12"/>
    </row>
    <row r="1401" spans="1:19">
      <c r="A1401" s="12">
        <v>1399</v>
      </c>
      <c r="B1401" s="12" t="s">
        <v>149</v>
      </c>
      <c r="C1401" s="12" t="s">
        <v>68</v>
      </c>
      <c r="D1401" s="12" t="s">
        <v>180</v>
      </c>
      <c r="E1401" s="12" t="s">
        <v>181</v>
      </c>
      <c r="F1401" s="12" t="s">
        <v>133</v>
      </c>
      <c r="G1401" s="12" t="s">
        <v>95</v>
      </c>
      <c r="H1401" s="12" t="str">
        <f>VLOOKUP(Product[[#This Row],[Category]],Code!$C$2:$D$5,2,0)</f>
        <v>T-103</v>
      </c>
      <c r="I1401" s="12" t="s">
        <v>137</v>
      </c>
      <c r="J1401" s="12" t="s">
        <v>358</v>
      </c>
      <c r="K1401" s="12">
        <v>88.4</v>
      </c>
      <c r="L1401" s="12">
        <f>$K$1*Product[[#This Row],[Quantity]]</f>
        <v>600</v>
      </c>
      <c r="M1401" s="12">
        <f>Product[[#This Row],[Sales]]/Product[[#This Row],[Quantity]]</f>
        <v>22.1</v>
      </c>
      <c r="N1401" s="12">
        <v>4</v>
      </c>
      <c r="O1401" s="12">
        <v>0</v>
      </c>
      <c r="P1401" s="13">
        <v>11.492000000000004</v>
      </c>
      <c r="Q1401" s="13">
        <f>Product[[#This Row],[Profit]]-Product[[#This Row],[Discount]]</f>
        <v>11.492000000000004</v>
      </c>
      <c r="R1401" s="12" t="str" cm="1">
        <f t="array" ref="R1401">_xlfn.IFS(Product[[#This Row],[New Sales]]&gt;=2000,"A",Product[[#This Row],[New Sales]]&gt;=1000,"B",Product[[#This Row],[New Sales]]&gt;=500,"C",Product[[#This Row],[New Sales]]&gt;=100,"D",Product[[#This Row],[New Sales]]&lt;100,"E")</f>
        <v>C</v>
      </c>
      <c r="S1401" s="12"/>
    </row>
    <row r="1402" spans="1:19">
      <c r="A1402" s="12">
        <v>1400</v>
      </c>
      <c r="B1402" s="12" t="s">
        <v>149</v>
      </c>
      <c r="C1402" s="12" t="s">
        <v>68</v>
      </c>
      <c r="D1402" s="12" t="s">
        <v>180</v>
      </c>
      <c r="E1402" s="12" t="s">
        <v>181</v>
      </c>
      <c r="F1402" s="12" t="s">
        <v>133</v>
      </c>
      <c r="G1402" s="12" t="s">
        <v>81</v>
      </c>
      <c r="H1402" s="12" t="str">
        <f>VLOOKUP(Product[[#This Row],[Category]],Code!$C$2:$D$5,2,0)</f>
        <v>O-102</v>
      </c>
      <c r="I1402" s="12" t="s">
        <v>106</v>
      </c>
      <c r="J1402" s="12" t="s">
        <v>1320</v>
      </c>
      <c r="K1402" s="12">
        <v>6.48</v>
      </c>
      <c r="L1402" s="12">
        <f>$K$1*Product[[#This Row],[Quantity]]</f>
        <v>150</v>
      </c>
      <c r="M1402" s="12">
        <f>Product[[#This Row],[Sales]]/Product[[#This Row],[Quantity]]</f>
        <v>6.48</v>
      </c>
      <c r="N1402" s="12">
        <v>1</v>
      </c>
      <c r="O1402" s="12">
        <v>0</v>
      </c>
      <c r="P1402" s="13">
        <v>3.1104000000000003</v>
      </c>
      <c r="Q1402" s="13">
        <f>Product[[#This Row],[Profit]]-Product[[#This Row],[Discount]]</f>
        <v>3.1104000000000003</v>
      </c>
      <c r="R1402" s="12" t="str" cm="1">
        <f t="array" ref="R1402">_xlfn.IFS(Product[[#This Row],[New Sales]]&gt;=2000,"A",Product[[#This Row],[New Sales]]&gt;=1000,"B",Product[[#This Row],[New Sales]]&gt;=500,"C",Product[[#This Row],[New Sales]]&gt;=100,"D",Product[[#This Row],[New Sales]]&lt;100,"E")</f>
        <v>D</v>
      </c>
      <c r="S1402" s="12"/>
    </row>
    <row r="1403" spans="1:19">
      <c r="A1403" s="12">
        <v>1401</v>
      </c>
      <c r="B1403" s="12" t="s">
        <v>84</v>
      </c>
      <c r="C1403" s="12" t="s">
        <v>111</v>
      </c>
      <c r="D1403" s="12" t="s">
        <v>772</v>
      </c>
      <c r="E1403" s="12" t="s">
        <v>203</v>
      </c>
      <c r="F1403" s="12" t="s">
        <v>71</v>
      </c>
      <c r="G1403" s="12" t="s">
        <v>95</v>
      </c>
      <c r="H1403" s="12" t="str">
        <f>VLOOKUP(Product[[#This Row],[Category]],Code!$C$2:$D$5,2,0)</f>
        <v>T-103</v>
      </c>
      <c r="I1403" s="12" t="s">
        <v>96</v>
      </c>
      <c r="J1403" s="12" t="s">
        <v>173</v>
      </c>
      <c r="K1403" s="12">
        <v>21.8</v>
      </c>
      <c r="L1403" s="12">
        <f>$K$1*Product[[#This Row],[Quantity]]</f>
        <v>300</v>
      </c>
      <c r="M1403" s="12">
        <f>Product[[#This Row],[Sales]]/Product[[#This Row],[Quantity]]</f>
        <v>10.9</v>
      </c>
      <c r="N1403" s="12">
        <v>2</v>
      </c>
      <c r="O1403" s="12">
        <v>0</v>
      </c>
      <c r="P1403" s="13">
        <v>6.104000000000001</v>
      </c>
      <c r="Q1403" s="13">
        <f>Product[[#This Row],[Profit]]-Product[[#This Row],[Discount]]</f>
        <v>6.104000000000001</v>
      </c>
      <c r="R1403" s="12" t="str" cm="1">
        <f t="array" ref="R1403">_xlfn.IFS(Product[[#This Row],[New Sales]]&gt;=2000,"A",Product[[#This Row],[New Sales]]&gt;=1000,"B",Product[[#This Row],[New Sales]]&gt;=500,"C",Product[[#This Row],[New Sales]]&gt;=100,"D",Product[[#This Row],[New Sales]]&lt;100,"E")</f>
        <v>D</v>
      </c>
      <c r="S1403" s="12"/>
    </row>
    <row r="1404" spans="1:19">
      <c r="A1404" s="12">
        <v>1402</v>
      </c>
      <c r="B1404" s="12" t="s">
        <v>84</v>
      </c>
      <c r="C1404" s="12" t="s">
        <v>111</v>
      </c>
      <c r="D1404" s="12" t="s">
        <v>772</v>
      </c>
      <c r="E1404" s="12" t="s">
        <v>203</v>
      </c>
      <c r="F1404" s="12" t="s">
        <v>71</v>
      </c>
      <c r="G1404" s="12" t="s">
        <v>81</v>
      </c>
      <c r="H1404" s="12" t="str">
        <f>VLOOKUP(Product[[#This Row],[Category]],Code!$C$2:$D$5,2,0)</f>
        <v>O-102</v>
      </c>
      <c r="I1404" s="12" t="s">
        <v>142</v>
      </c>
      <c r="J1404" s="12" t="s">
        <v>829</v>
      </c>
      <c r="K1404" s="12">
        <v>251.79000000000002</v>
      </c>
      <c r="L1404" s="12">
        <f>$K$1*Product[[#This Row],[Quantity]]</f>
        <v>450</v>
      </c>
      <c r="M1404" s="12">
        <f>Product[[#This Row],[Sales]]/Product[[#This Row],[Quantity]]</f>
        <v>83.93</v>
      </c>
      <c r="N1404" s="12">
        <v>3</v>
      </c>
      <c r="O1404" s="12">
        <v>0</v>
      </c>
      <c r="P1404" s="13">
        <v>118.34129999999999</v>
      </c>
      <c r="Q1404" s="13">
        <f>Product[[#This Row],[Profit]]-Product[[#This Row],[Discount]]</f>
        <v>118.34129999999999</v>
      </c>
      <c r="R1404" s="12" t="str" cm="1">
        <f t="array" ref="R1404">_xlfn.IFS(Product[[#This Row],[New Sales]]&gt;=2000,"A",Product[[#This Row],[New Sales]]&gt;=1000,"B",Product[[#This Row],[New Sales]]&gt;=500,"C",Product[[#This Row],[New Sales]]&gt;=100,"D",Product[[#This Row],[New Sales]]&lt;100,"E")</f>
        <v>D</v>
      </c>
      <c r="S1404" s="12"/>
    </row>
    <row r="1405" spans="1:19">
      <c r="A1405" s="12">
        <v>1403</v>
      </c>
      <c r="B1405" s="12" t="s">
        <v>84</v>
      </c>
      <c r="C1405" s="12" t="s">
        <v>111</v>
      </c>
      <c r="D1405" s="12" t="s">
        <v>266</v>
      </c>
      <c r="E1405" s="12" t="s">
        <v>267</v>
      </c>
      <c r="F1405" s="12" t="s">
        <v>133</v>
      </c>
      <c r="G1405" s="12" t="s">
        <v>72</v>
      </c>
      <c r="H1405" s="12" t="str">
        <f>VLOOKUP(Product[[#This Row],[Category]],Code!$C$2:$D$5,2,0)</f>
        <v>F-101</v>
      </c>
      <c r="I1405" s="12" t="s">
        <v>87</v>
      </c>
      <c r="J1405" s="12" t="s">
        <v>1321</v>
      </c>
      <c r="K1405" s="12">
        <v>205.17599999999999</v>
      </c>
      <c r="L1405" s="12">
        <f>$K$1*Product[[#This Row],[Quantity]]</f>
        <v>300</v>
      </c>
      <c r="M1405" s="12">
        <f>Product[[#This Row],[Sales]]/Product[[#This Row],[Quantity]]</f>
        <v>102.58799999999999</v>
      </c>
      <c r="N1405" s="12">
        <v>2</v>
      </c>
      <c r="O1405" s="12">
        <v>0.4</v>
      </c>
      <c r="P1405" s="13">
        <v>-58.133199999999988</v>
      </c>
      <c r="Q1405" s="13">
        <f>Product[[#This Row],[Profit]]-Product[[#This Row],[Discount]]</f>
        <v>-58.533199999999987</v>
      </c>
      <c r="R1405" s="12" t="str" cm="1">
        <f t="array" ref="R1405">_xlfn.IFS(Product[[#This Row],[New Sales]]&gt;=2000,"A",Product[[#This Row],[New Sales]]&gt;=1000,"B",Product[[#This Row],[New Sales]]&gt;=500,"C",Product[[#This Row],[New Sales]]&gt;=100,"D",Product[[#This Row],[New Sales]]&lt;100,"E")</f>
        <v>D</v>
      </c>
      <c r="S1405" s="12"/>
    </row>
    <row r="1406" spans="1:19">
      <c r="A1406" s="12">
        <v>1404</v>
      </c>
      <c r="B1406" s="12" t="s">
        <v>84</v>
      </c>
      <c r="C1406" s="12" t="s">
        <v>111</v>
      </c>
      <c r="D1406" s="12" t="s">
        <v>266</v>
      </c>
      <c r="E1406" s="12" t="s">
        <v>267</v>
      </c>
      <c r="F1406" s="12" t="s">
        <v>133</v>
      </c>
      <c r="G1406" s="12" t="s">
        <v>81</v>
      </c>
      <c r="H1406" s="12" t="str">
        <f>VLOOKUP(Product[[#This Row],[Category]],Code!$C$2:$D$5,2,0)</f>
        <v>O-102</v>
      </c>
      <c r="I1406" s="12" t="s">
        <v>106</v>
      </c>
      <c r="J1406" s="12" t="s">
        <v>1322</v>
      </c>
      <c r="K1406" s="12">
        <v>419.4</v>
      </c>
      <c r="L1406" s="12">
        <f>$K$1*Product[[#This Row],[Quantity]]</f>
        <v>750</v>
      </c>
      <c r="M1406" s="12">
        <f>Product[[#This Row],[Sales]]/Product[[#This Row],[Quantity]]</f>
        <v>83.88</v>
      </c>
      <c r="N1406" s="12">
        <v>5</v>
      </c>
      <c r="O1406" s="12">
        <v>0.2</v>
      </c>
      <c r="P1406" s="13">
        <v>146.79</v>
      </c>
      <c r="Q1406" s="13">
        <f>Product[[#This Row],[Profit]]-Product[[#This Row],[Discount]]</f>
        <v>146.59</v>
      </c>
      <c r="R1406" s="12" t="str" cm="1">
        <f t="array" ref="R1406">_xlfn.IFS(Product[[#This Row],[New Sales]]&gt;=2000,"A",Product[[#This Row],[New Sales]]&gt;=1000,"B",Product[[#This Row],[New Sales]]&gt;=500,"C",Product[[#This Row],[New Sales]]&gt;=100,"D",Product[[#This Row],[New Sales]]&lt;100,"E")</f>
        <v>C</v>
      </c>
      <c r="S1406" s="12"/>
    </row>
    <row r="1407" spans="1:19">
      <c r="A1407" s="12">
        <v>1405</v>
      </c>
      <c r="B1407" s="12" t="s">
        <v>149</v>
      </c>
      <c r="C1407" s="12" t="s">
        <v>111</v>
      </c>
      <c r="D1407" s="12" t="s">
        <v>131</v>
      </c>
      <c r="E1407" s="12" t="s">
        <v>132</v>
      </c>
      <c r="F1407" s="12" t="s">
        <v>133</v>
      </c>
      <c r="G1407" s="12" t="s">
        <v>81</v>
      </c>
      <c r="H1407" s="12" t="str">
        <f>VLOOKUP(Product[[#This Row],[Category]],Code!$C$2:$D$5,2,0)</f>
        <v>O-102</v>
      </c>
      <c r="I1407" s="12" t="s">
        <v>297</v>
      </c>
      <c r="J1407" s="12" t="s">
        <v>768</v>
      </c>
      <c r="K1407" s="12">
        <v>10.304000000000002</v>
      </c>
      <c r="L1407" s="12">
        <f>$K$1*Product[[#This Row],[Quantity]]</f>
        <v>150</v>
      </c>
      <c r="M1407" s="12">
        <f>Product[[#This Row],[Sales]]/Product[[#This Row],[Quantity]]</f>
        <v>10.304000000000002</v>
      </c>
      <c r="N1407" s="12">
        <v>1</v>
      </c>
      <c r="O1407" s="12">
        <v>0.2</v>
      </c>
      <c r="P1407" s="13">
        <v>-2.1896000000000004</v>
      </c>
      <c r="Q1407" s="13">
        <f>Product[[#This Row],[Profit]]-Product[[#This Row],[Discount]]</f>
        <v>-2.3896000000000006</v>
      </c>
      <c r="R1407" s="12" t="str" cm="1">
        <f t="array" ref="R1407">_xlfn.IFS(Product[[#This Row],[New Sales]]&gt;=2000,"A",Product[[#This Row],[New Sales]]&gt;=1000,"B",Product[[#This Row],[New Sales]]&gt;=500,"C",Product[[#This Row],[New Sales]]&gt;=100,"D",Product[[#This Row],[New Sales]]&lt;100,"E")</f>
        <v>D</v>
      </c>
      <c r="S1407" s="12"/>
    </row>
    <row r="1408" spans="1:19">
      <c r="A1408" s="12">
        <v>1406</v>
      </c>
      <c r="B1408" s="12" t="s">
        <v>149</v>
      </c>
      <c r="C1408" s="12" t="s">
        <v>111</v>
      </c>
      <c r="D1408" s="12" t="s">
        <v>131</v>
      </c>
      <c r="E1408" s="12" t="s">
        <v>132</v>
      </c>
      <c r="F1408" s="12" t="s">
        <v>133</v>
      </c>
      <c r="G1408" s="12" t="s">
        <v>72</v>
      </c>
      <c r="H1408" s="12" t="str">
        <f>VLOOKUP(Product[[#This Row],[Category]],Code!$C$2:$D$5,2,0)</f>
        <v>F-101</v>
      </c>
      <c r="I1408" s="12" t="s">
        <v>87</v>
      </c>
      <c r="J1408" s="12" t="s">
        <v>1156</v>
      </c>
      <c r="K1408" s="12">
        <v>154.76400000000001</v>
      </c>
      <c r="L1408" s="12">
        <f>$K$1*Product[[#This Row],[Quantity]]</f>
        <v>450</v>
      </c>
      <c r="M1408" s="12">
        <f>Product[[#This Row],[Sales]]/Product[[#This Row],[Quantity]]</f>
        <v>51.588000000000001</v>
      </c>
      <c r="N1408" s="12">
        <v>3</v>
      </c>
      <c r="O1408" s="12">
        <v>0.4</v>
      </c>
      <c r="P1408" s="13">
        <v>-36.11160000000001</v>
      </c>
      <c r="Q1408" s="13">
        <f>Product[[#This Row],[Profit]]-Product[[#This Row],[Discount]]</f>
        <v>-36.511600000000008</v>
      </c>
      <c r="R1408" s="12" t="str" cm="1">
        <f t="array" ref="R1408">_xlfn.IFS(Product[[#This Row],[New Sales]]&gt;=2000,"A",Product[[#This Row],[New Sales]]&gt;=1000,"B",Product[[#This Row],[New Sales]]&gt;=500,"C",Product[[#This Row],[New Sales]]&gt;=100,"D",Product[[#This Row],[New Sales]]&lt;100,"E")</f>
        <v>D</v>
      </c>
      <c r="S1408" s="12"/>
    </row>
    <row r="1409" spans="1:19">
      <c r="A1409" s="12">
        <v>1407</v>
      </c>
      <c r="B1409" s="12" t="s">
        <v>149</v>
      </c>
      <c r="C1409" s="12" t="s">
        <v>111</v>
      </c>
      <c r="D1409" s="12" t="s">
        <v>131</v>
      </c>
      <c r="E1409" s="12" t="s">
        <v>132</v>
      </c>
      <c r="F1409" s="12" t="s">
        <v>133</v>
      </c>
      <c r="G1409" s="12" t="s">
        <v>95</v>
      </c>
      <c r="H1409" s="12" t="str">
        <f>VLOOKUP(Product[[#This Row],[Category]],Code!$C$2:$D$5,2,0)</f>
        <v>T-103</v>
      </c>
      <c r="I1409" s="12" t="s">
        <v>137</v>
      </c>
      <c r="J1409" s="12" t="s">
        <v>349</v>
      </c>
      <c r="K1409" s="12">
        <v>116.78399999999999</v>
      </c>
      <c r="L1409" s="12">
        <f>$K$1*Product[[#This Row],[Quantity]]</f>
        <v>300</v>
      </c>
      <c r="M1409" s="12">
        <f>Product[[#This Row],[Sales]]/Product[[#This Row],[Quantity]]</f>
        <v>58.391999999999996</v>
      </c>
      <c r="N1409" s="12">
        <v>2</v>
      </c>
      <c r="O1409" s="12">
        <v>0.2</v>
      </c>
      <c r="P1409" s="13">
        <v>21.896999999999991</v>
      </c>
      <c r="Q1409" s="13">
        <f>Product[[#This Row],[Profit]]-Product[[#This Row],[Discount]]</f>
        <v>21.696999999999992</v>
      </c>
      <c r="R1409" s="12" t="str" cm="1">
        <f t="array" ref="R1409">_xlfn.IFS(Product[[#This Row],[New Sales]]&gt;=2000,"A",Product[[#This Row],[New Sales]]&gt;=1000,"B",Product[[#This Row],[New Sales]]&gt;=500,"C",Product[[#This Row],[New Sales]]&gt;=100,"D",Product[[#This Row],[New Sales]]&lt;100,"E")</f>
        <v>D</v>
      </c>
      <c r="S1409" s="12"/>
    </row>
    <row r="1410" spans="1:19">
      <c r="A1410" s="12">
        <v>1408</v>
      </c>
      <c r="B1410" s="12" t="s">
        <v>84</v>
      </c>
      <c r="C1410" s="12" t="s">
        <v>68</v>
      </c>
      <c r="D1410" s="12" t="s">
        <v>180</v>
      </c>
      <c r="E1410" s="12" t="s">
        <v>181</v>
      </c>
      <c r="F1410" s="12" t="s">
        <v>133</v>
      </c>
      <c r="G1410" s="12" t="s">
        <v>81</v>
      </c>
      <c r="H1410" s="12" t="str">
        <f>VLOOKUP(Product[[#This Row],[Category]],Code!$C$2:$D$5,2,0)</f>
        <v>O-102</v>
      </c>
      <c r="I1410" s="12" t="s">
        <v>93</v>
      </c>
      <c r="J1410" s="12" t="s">
        <v>1323</v>
      </c>
      <c r="K1410" s="12">
        <v>75.48</v>
      </c>
      <c r="L1410" s="12">
        <f>$K$1*Product[[#This Row],[Quantity]]</f>
        <v>300</v>
      </c>
      <c r="M1410" s="12">
        <f>Product[[#This Row],[Sales]]/Product[[#This Row],[Quantity]]</f>
        <v>37.74</v>
      </c>
      <c r="N1410" s="12">
        <v>2</v>
      </c>
      <c r="O1410" s="12">
        <v>0</v>
      </c>
      <c r="P1410" s="13">
        <v>19.6248</v>
      </c>
      <c r="Q1410" s="13">
        <f>Product[[#This Row],[Profit]]-Product[[#This Row],[Discount]]</f>
        <v>19.6248</v>
      </c>
      <c r="R1410" s="12" t="str" cm="1">
        <f t="array" ref="R1410">_xlfn.IFS(Product[[#This Row],[New Sales]]&gt;=2000,"A",Product[[#This Row],[New Sales]]&gt;=1000,"B",Product[[#This Row],[New Sales]]&gt;=500,"C",Product[[#This Row],[New Sales]]&gt;=100,"D",Product[[#This Row],[New Sales]]&lt;100,"E")</f>
        <v>D</v>
      </c>
      <c r="S1410" s="12"/>
    </row>
    <row r="1411" spans="1:19">
      <c r="A1411" s="12">
        <v>1409</v>
      </c>
      <c r="B1411" s="12" t="s">
        <v>84</v>
      </c>
      <c r="C1411" s="12" t="s">
        <v>68</v>
      </c>
      <c r="D1411" s="12" t="s">
        <v>180</v>
      </c>
      <c r="E1411" s="12" t="s">
        <v>181</v>
      </c>
      <c r="F1411" s="12" t="s">
        <v>133</v>
      </c>
      <c r="G1411" s="12" t="s">
        <v>72</v>
      </c>
      <c r="H1411" s="12" t="str">
        <f>VLOOKUP(Product[[#This Row],[Category]],Code!$C$2:$D$5,2,0)</f>
        <v>F-101</v>
      </c>
      <c r="I1411" s="12" t="s">
        <v>91</v>
      </c>
      <c r="J1411" s="12" t="s">
        <v>511</v>
      </c>
      <c r="K1411" s="12">
        <v>39.979999999999997</v>
      </c>
      <c r="L1411" s="12">
        <f>$K$1*Product[[#This Row],[Quantity]]</f>
        <v>300</v>
      </c>
      <c r="M1411" s="12">
        <f>Product[[#This Row],[Sales]]/Product[[#This Row],[Quantity]]</f>
        <v>19.989999999999998</v>
      </c>
      <c r="N1411" s="12">
        <v>2</v>
      </c>
      <c r="O1411" s="12">
        <v>0</v>
      </c>
      <c r="P1411" s="13">
        <v>9.9949999999999974</v>
      </c>
      <c r="Q1411" s="13">
        <f>Product[[#This Row],[Profit]]-Product[[#This Row],[Discount]]</f>
        <v>9.9949999999999974</v>
      </c>
      <c r="R1411" s="12" t="str" cm="1">
        <f t="array" ref="R1411">_xlfn.IFS(Product[[#This Row],[New Sales]]&gt;=2000,"A",Product[[#This Row],[New Sales]]&gt;=1000,"B",Product[[#This Row],[New Sales]]&gt;=500,"C",Product[[#This Row],[New Sales]]&gt;=100,"D",Product[[#This Row],[New Sales]]&lt;100,"E")</f>
        <v>D</v>
      </c>
      <c r="S1411" s="12"/>
    </row>
    <row r="1412" spans="1:19">
      <c r="A1412" s="12">
        <v>1410</v>
      </c>
      <c r="B1412" s="12" t="s">
        <v>84</v>
      </c>
      <c r="C1412" s="12" t="s">
        <v>68</v>
      </c>
      <c r="D1412" s="12" t="s">
        <v>283</v>
      </c>
      <c r="E1412" s="12" t="s">
        <v>199</v>
      </c>
      <c r="F1412" s="12" t="s">
        <v>80</v>
      </c>
      <c r="G1412" s="12" t="s">
        <v>72</v>
      </c>
      <c r="H1412" s="12" t="str">
        <f>VLOOKUP(Product[[#This Row],[Category]],Code!$C$2:$D$5,2,0)</f>
        <v>F-101</v>
      </c>
      <c r="I1412" s="12" t="s">
        <v>87</v>
      </c>
      <c r="J1412" s="12" t="s">
        <v>1043</v>
      </c>
      <c r="K1412" s="12">
        <v>393.16500000000002</v>
      </c>
      <c r="L1412" s="12">
        <f>$K$1*Product[[#This Row],[Quantity]]</f>
        <v>450</v>
      </c>
      <c r="M1412" s="12">
        <f>Product[[#This Row],[Sales]]/Product[[#This Row],[Quantity]]</f>
        <v>131.05500000000001</v>
      </c>
      <c r="N1412" s="12">
        <v>3</v>
      </c>
      <c r="O1412" s="12">
        <v>0.5</v>
      </c>
      <c r="P1412" s="13">
        <v>-204.44580000000005</v>
      </c>
      <c r="Q1412" s="13">
        <f>Product[[#This Row],[Profit]]-Product[[#This Row],[Discount]]</f>
        <v>-204.94580000000005</v>
      </c>
      <c r="R1412" s="12" t="str" cm="1">
        <f t="array" ref="R1412">_xlfn.IFS(Product[[#This Row],[New Sales]]&gt;=2000,"A",Product[[#This Row],[New Sales]]&gt;=1000,"B",Product[[#This Row],[New Sales]]&gt;=500,"C",Product[[#This Row],[New Sales]]&gt;=100,"D",Product[[#This Row],[New Sales]]&lt;100,"E")</f>
        <v>D</v>
      </c>
      <c r="S1412" s="12"/>
    </row>
    <row r="1413" spans="1:19">
      <c r="A1413" s="12">
        <v>1411</v>
      </c>
      <c r="B1413" s="12" t="s">
        <v>84</v>
      </c>
      <c r="C1413" s="12" t="s">
        <v>111</v>
      </c>
      <c r="D1413" s="12" t="s">
        <v>359</v>
      </c>
      <c r="E1413" s="12" t="s">
        <v>113</v>
      </c>
      <c r="F1413" s="12" t="s">
        <v>114</v>
      </c>
      <c r="G1413" s="12" t="s">
        <v>81</v>
      </c>
      <c r="H1413" s="12" t="str">
        <f>VLOOKUP(Product[[#This Row],[Category]],Code!$C$2:$D$5,2,0)</f>
        <v>O-102</v>
      </c>
      <c r="I1413" s="12" t="s">
        <v>82</v>
      </c>
      <c r="J1413" s="12" t="s">
        <v>677</v>
      </c>
      <c r="K1413" s="12">
        <v>23.680000000000003</v>
      </c>
      <c r="L1413" s="12">
        <f>$K$1*Product[[#This Row],[Quantity]]</f>
        <v>300</v>
      </c>
      <c r="M1413" s="12">
        <f>Product[[#This Row],[Sales]]/Product[[#This Row],[Quantity]]</f>
        <v>11.840000000000002</v>
      </c>
      <c r="N1413" s="12">
        <v>2</v>
      </c>
      <c r="O1413" s="12">
        <v>0.2</v>
      </c>
      <c r="P1413" s="13">
        <v>8.879999999999999</v>
      </c>
      <c r="Q1413" s="13">
        <f>Product[[#This Row],[Profit]]-Product[[#This Row],[Discount]]</f>
        <v>8.68</v>
      </c>
      <c r="R1413" s="12" t="str" cm="1">
        <f t="array" ref="R1413">_xlfn.IFS(Product[[#This Row],[New Sales]]&gt;=2000,"A",Product[[#This Row],[New Sales]]&gt;=1000,"B",Product[[#This Row],[New Sales]]&gt;=500,"C",Product[[#This Row],[New Sales]]&gt;=100,"D",Product[[#This Row],[New Sales]]&lt;100,"E")</f>
        <v>D</v>
      </c>
      <c r="S1413" s="12"/>
    </row>
    <row r="1414" spans="1:19">
      <c r="A1414" s="12">
        <v>1412</v>
      </c>
      <c r="B1414" s="12" t="s">
        <v>84</v>
      </c>
      <c r="C1414" s="12" t="s">
        <v>77</v>
      </c>
      <c r="D1414" s="12" t="s">
        <v>180</v>
      </c>
      <c r="E1414" s="12" t="s">
        <v>181</v>
      </c>
      <c r="F1414" s="12" t="s">
        <v>133</v>
      </c>
      <c r="G1414" s="12" t="s">
        <v>72</v>
      </c>
      <c r="H1414" s="12" t="str">
        <f>VLOOKUP(Product[[#This Row],[Category]],Code!$C$2:$D$5,2,0)</f>
        <v>F-101</v>
      </c>
      <c r="I1414" s="12" t="s">
        <v>75</v>
      </c>
      <c r="J1414" s="12" t="s">
        <v>917</v>
      </c>
      <c r="K1414" s="12">
        <v>408.00599999999997</v>
      </c>
      <c r="L1414" s="12">
        <f>$K$1*Product[[#This Row],[Quantity]]</f>
        <v>300</v>
      </c>
      <c r="M1414" s="12">
        <f>Product[[#This Row],[Sales]]/Product[[#This Row],[Quantity]]</f>
        <v>204.00299999999999</v>
      </c>
      <c r="N1414" s="12">
        <v>2</v>
      </c>
      <c r="O1414" s="12">
        <v>0.1</v>
      </c>
      <c r="P1414" s="13">
        <v>72.534400000000005</v>
      </c>
      <c r="Q1414" s="13">
        <f>Product[[#This Row],[Profit]]-Product[[#This Row],[Discount]]</f>
        <v>72.434400000000011</v>
      </c>
      <c r="R1414" s="12" t="str" cm="1">
        <f t="array" ref="R1414">_xlfn.IFS(Product[[#This Row],[New Sales]]&gt;=2000,"A",Product[[#This Row],[New Sales]]&gt;=1000,"B",Product[[#This Row],[New Sales]]&gt;=500,"C",Product[[#This Row],[New Sales]]&gt;=100,"D",Product[[#This Row],[New Sales]]&lt;100,"E")</f>
        <v>D</v>
      </c>
      <c r="S1414" s="12"/>
    </row>
    <row r="1415" spans="1:19">
      <c r="A1415" s="12">
        <v>1413</v>
      </c>
      <c r="B1415" s="12" t="s">
        <v>84</v>
      </c>
      <c r="C1415" s="12" t="s">
        <v>77</v>
      </c>
      <c r="D1415" s="12" t="s">
        <v>180</v>
      </c>
      <c r="E1415" s="12" t="s">
        <v>181</v>
      </c>
      <c r="F1415" s="12" t="s">
        <v>133</v>
      </c>
      <c r="G1415" s="12" t="s">
        <v>72</v>
      </c>
      <c r="H1415" s="12" t="str">
        <f>VLOOKUP(Product[[#This Row],[Category]],Code!$C$2:$D$5,2,0)</f>
        <v>F-101</v>
      </c>
      <c r="I1415" s="12" t="s">
        <v>91</v>
      </c>
      <c r="J1415" s="12" t="s">
        <v>741</v>
      </c>
      <c r="K1415" s="12">
        <v>165.28</v>
      </c>
      <c r="L1415" s="12">
        <f>$K$1*Product[[#This Row],[Quantity]]</f>
        <v>600</v>
      </c>
      <c r="M1415" s="12">
        <f>Product[[#This Row],[Sales]]/Product[[#This Row],[Quantity]]</f>
        <v>41.32</v>
      </c>
      <c r="N1415" s="12">
        <v>4</v>
      </c>
      <c r="O1415" s="12">
        <v>0</v>
      </c>
      <c r="P1415" s="13">
        <v>14.875200000000007</v>
      </c>
      <c r="Q1415" s="13">
        <f>Product[[#This Row],[Profit]]-Product[[#This Row],[Discount]]</f>
        <v>14.875200000000007</v>
      </c>
      <c r="R1415" s="12" t="str" cm="1">
        <f t="array" ref="R1415">_xlfn.IFS(Product[[#This Row],[New Sales]]&gt;=2000,"A",Product[[#This Row],[New Sales]]&gt;=1000,"B",Product[[#This Row],[New Sales]]&gt;=500,"C",Product[[#This Row],[New Sales]]&gt;=100,"D",Product[[#This Row],[New Sales]]&lt;100,"E")</f>
        <v>C</v>
      </c>
      <c r="S1415" s="12"/>
    </row>
    <row r="1416" spans="1:19">
      <c r="A1416" s="12">
        <v>1414</v>
      </c>
      <c r="B1416" s="12" t="s">
        <v>84</v>
      </c>
      <c r="C1416" s="12" t="s">
        <v>68</v>
      </c>
      <c r="D1416" s="12" t="s">
        <v>180</v>
      </c>
      <c r="E1416" s="12" t="s">
        <v>181</v>
      </c>
      <c r="F1416" s="12" t="s">
        <v>133</v>
      </c>
      <c r="G1416" s="12" t="s">
        <v>81</v>
      </c>
      <c r="H1416" s="12" t="str">
        <f>VLOOKUP(Product[[#This Row],[Category]],Code!$C$2:$D$5,2,0)</f>
        <v>O-102</v>
      </c>
      <c r="I1416" s="12" t="s">
        <v>98</v>
      </c>
      <c r="J1416" s="12" t="s">
        <v>1324</v>
      </c>
      <c r="K1416" s="12">
        <v>334.76800000000003</v>
      </c>
      <c r="L1416" s="12">
        <f>$K$1*Product[[#This Row],[Quantity]]</f>
        <v>1050</v>
      </c>
      <c r="M1416" s="12">
        <f>Product[[#This Row],[Sales]]/Product[[#This Row],[Quantity]]</f>
        <v>47.824000000000005</v>
      </c>
      <c r="N1416" s="12">
        <v>7</v>
      </c>
      <c r="O1416" s="12">
        <v>0.2</v>
      </c>
      <c r="P1416" s="13">
        <v>108.79959999999997</v>
      </c>
      <c r="Q1416" s="13">
        <f>Product[[#This Row],[Profit]]-Product[[#This Row],[Discount]]</f>
        <v>108.59959999999997</v>
      </c>
      <c r="R1416" s="12" t="str" cm="1">
        <f t="array" ref="R1416">_xlfn.IFS(Product[[#This Row],[New Sales]]&gt;=2000,"A",Product[[#This Row],[New Sales]]&gt;=1000,"B",Product[[#This Row],[New Sales]]&gt;=500,"C",Product[[#This Row],[New Sales]]&gt;=100,"D",Product[[#This Row],[New Sales]]&lt;100,"E")</f>
        <v>B</v>
      </c>
      <c r="S1416" s="12"/>
    </row>
    <row r="1417" spans="1:19">
      <c r="A1417" s="12">
        <v>1415</v>
      </c>
      <c r="B1417" s="12" t="s">
        <v>67</v>
      </c>
      <c r="C1417" s="12" t="s">
        <v>111</v>
      </c>
      <c r="D1417" s="12" t="s">
        <v>691</v>
      </c>
      <c r="E1417" s="12" t="s">
        <v>79</v>
      </c>
      <c r="F1417" s="12" t="s">
        <v>80</v>
      </c>
      <c r="G1417" s="12" t="s">
        <v>95</v>
      </c>
      <c r="H1417" s="12" t="str">
        <f>VLOOKUP(Product[[#This Row],[Category]],Code!$C$2:$D$5,2,0)</f>
        <v>T-103</v>
      </c>
      <c r="I1417" s="12" t="s">
        <v>137</v>
      </c>
      <c r="J1417" s="12" t="s">
        <v>1246</v>
      </c>
      <c r="K1417" s="12">
        <v>239.96999999999997</v>
      </c>
      <c r="L1417" s="12">
        <f>$K$1*Product[[#This Row],[Quantity]]</f>
        <v>450</v>
      </c>
      <c r="M1417" s="12">
        <f>Product[[#This Row],[Sales]]/Product[[#This Row],[Quantity]]</f>
        <v>79.989999999999995</v>
      </c>
      <c r="N1417" s="12">
        <v>3</v>
      </c>
      <c r="O1417" s="12">
        <v>0</v>
      </c>
      <c r="P1417" s="13">
        <v>26.39670000000001</v>
      </c>
      <c r="Q1417" s="13">
        <f>Product[[#This Row],[Profit]]-Product[[#This Row],[Discount]]</f>
        <v>26.39670000000001</v>
      </c>
      <c r="R1417" s="12" t="str" cm="1">
        <f t="array" ref="R1417">_xlfn.IFS(Product[[#This Row],[New Sales]]&gt;=2000,"A",Product[[#This Row],[New Sales]]&gt;=1000,"B",Product[[#This Row],[New Sales]]&gt;=500,"C",Product[[#This Row],[New Sales]]&gt;=100,"D",Product[[#This Row],[New Sales]]&lt;100,"E")</f>
        <v>D</v>
      </c>
      <c r="S1417" s="12"/>
    </row>
    <row r="1418" spans="1:19">
      <c r="A1418" s="12">
        <v>1416</v>
      </c>
      <c r="B1418" s="12" t="s">
        <v>67</v>
      </c>
      <c r="C1418" s="12" t="s">
        <v>111</v>
      </c>
      <c r="D1418" s="12" t="s">
        <v>691</v>
      </c>
      <c r="E1418" s="12" t="s">
        <v>79</v>
      </c>
      <c r="F1418" s="12" t="s">
        <v>80</v>
      </c>
      <c r="G1418" s="12" t="s">
        <v>72</v>
      </c>
      <c r="H1418" s="12" t="str">
        <f>VLOOKUP(Product[[#This Row],[Category]],Code!$C$2:$D$5,2,0)</f>
        <v>F-101</v>
      </c>
      <c r="I1418" s="12" t="s">
        <v>91</v>
      </c>
      <c r="J1418" s="12" t="s">
        <v>1325</v>
      </c>
      <c r="K1418" s="12">
        <v>37.74</v>
      </c>
      <c r="L1418" s="12">
        <f>$K$1*Product[[#This Row],[Quantity]]</f>
        <v>450</v>
      </c>
      <c r="M1418" s="12">
        <f>Product[[#This Row],[Sales]]/Product[[#This Row],[Quantity]]</f>
        <v>12.58</v>
      </c>
      <c r="N1418" s="12">
        <v>3</v>
      </c>
      <c r="O1418" s="12">
        <v>0</v>
      </c>
      <c r="P1418" s="13">
        <v>12.831599999999996</v>
      </c>
      <c r="Q1418" s="13">
        <f>Product[[#This Row],[Profit]]-Product[[#This Row],[Discount]]</f>
        <v>12.831599999999996</v>
      </c>
      <c r="R1418" s="12" t="str" cm="1">
        <f t="array" ref="R1418">_xlfn.IFS(Product[[#This Row],[New Sales]]&gt;=2000,"A",Product[[#This Row],[New Sales]]&gt;=1000,"B",Product[[#This Row],[New Sales]]&gt;=500,"C",Product[[#This Row],[New Sales]]&gt;=100,"D",Product[[#This Row],[New Sales]]&lt;100,"E")</f>
        <v>D</v>
      </c>
      <c r="S1418" s="12"/>
    </row>
    <row r="1419" spans="1:19">
      <c r="A1419" s="12">
        <v>1417</v>
      </c>
      <c r="B1419" s="12" t="s">
        <v>149</v>
      </c>
      <c r="C1419" s="12" t="s">
        <v>77</v>
      </c>
      <c r="D1419" s="12" t="s">
        <v>147</v>
      </c>
      <c r="E1419" s="12" t="s">
        <v>113</v>
      </c>
      <c r="F1419" s="12" t="s">
        <v>114</v>
      </c>
      <c r="G1419" s="12" t="s">
        <v>95</v>
      </c>
      <c r="H1419" s="12" t="str">
        <f>VLOOKUP(Product[[#This Row],[Category]],Code!$C$2:$D$5,2,0)</f>
        <v>T-103</v>
      </c>
      <c r="I1419" s="12" t="s">
        <v>96</v>
      </c>
      <c r="J1419" s="12" t="s">
        <v>1326</v>
      </c>
      <c r="K1419" s="12">
        <v>946.34400000000005</v>
      </c>
      <c r="L1419" s="12">
        <f>$K$1*Product[[#This Row],[Quantity]]</f>
        <v>1050</v>
      </c>
      <c r="M1419" s="12">
        <f>Product[[#This Row],[Sales]]/Product[[#This Row],[Quantity]]</f>
        <v>135.19200000000001</v>
      </c>
      <c r="N1419" s="12">
        <v>7</v>
      </c>
      <c r="O1419" s="12">
        <v>0.2</v>
      </c>
      <c r="P1419" s="13">
        <v>118.29299999999989</v>
      </c>
      <c r="Q1419" s="13">
        <f>Product[[#This Row],[Profit]]-Product[[#This Row],[Discount]]</f>
        <v>118.09299999999989</v>
      </c>
      <c r="R1419" s="12" t="str" cm="1">
        <f t="array" ref="R1419">_xlfn.IFS(Product[[#This Row],[New Sales]]&gt;=2000,"A",Product[[#This Row],[New Sales]]&gt;=1000,"B",Product[[#This Row],[New Sales]]&gt;=500,"C",Product[[#This Row],[New Sales]]&gt;=100,"D",Product[[#This Row],[New Sales]]&lt;100,"E")</f>
        <v>B</v>
      </c>
      <c r="S1419" s="12"/>
    </row>
    <row r="1420" spans="1:19">
      <c r="A1420" s="12">
        <v>1418</v>
      </c>
      <c r="B1420" s="12" t="s">
        <v>149</v>
      </c>
      <c r="C1420" s="12" t="s">
        <v>77</v>
      </c>
      <c r="D1420" s="12" t="s">
        <v>147</v>
      </c>
      <c r="E1420" s="12" t="s">
        <v>113</v>
      </c>
      <c r="F1420" s="12" t="s">
        <v>114</v>
      </c>
      <c r="G1420" s="12" t="s">
        <v>95</v>
      </c>
      <c r="H1420" s="12" t="str">
        <f>VLOOKUP(Product[[#This Row],[Category]],Code!$C$2:$D$5,2,0)</f>
        <v>T-103</v>
      </c>
      <c r="I1420" s="12" t="s">
        <v>137</v>
      </c>
      <c r="J1420" s="12" t="s">
        <v>1028</v>
      </c>
      <c r="K1420" s="12">
        <v>151.20000000000002</v>
      </c>
      <c r="L1420" s="12">
        <f>$K$1*Product[[#This Row],[Quantity]]</f>
        <v>450</v>
      </c>
      <c r="M1420" s="12">
        <f>Product[[#This Row],[Sales]]/Product[[#This Row],[Quantity]]</f>
        <v>50.400000000000006</v>
      </c>
      <c r="N1420" s="12">
        <v>3</v>
      </c>
      <c r="O1420" s="12">
        <v>0.2</v>
      </c>
      <c r="P1420" s="13">
        <v>32.130000000000003</v>
      </c>
      <c r="Q1420" s="13">
        <f>Product[[#This Row],[Profit]]-Product[[#This Row],[Discount]]</f>
        <v>31.930000000000003</v>
      </c>
      <c r="R1420" s="12" t="str" cm="1">
        <f t="array" ref="R1420">_xlfn.IFS(Product[[#This Row],[New Sales]]&gt;=2000,"A",Product[[#This Row],[New Sales]]&gt;=1000,"B",Product[[#This Row],[New Sales]]&gt;=500,"C",Product[[#This Row],[New Sales]]&gt;=100,"D",Product[[#This Row],[New Sales]]&lt;100,"E")</f>
        <v>D</v>
      </c>
      <c r="S1420" s="12"/>
    </row>
    <row r="1421" spans="1:19">
      <c r="A1421" s="12">
        <v>1419</v>
      </c>
      <c r="B1421" s="12" t="s">
        <v>149</v>
      </c>
      <c r="C1421" s="12" t="s">
        <v>77</v>
      </c>
      <c r="D1421" s="12" t="s">
        <v>147</v>
      </c>
      <c r="E1421" s="12" t="s">
        <v>113</v>
      </c>
      <c r="F1421" s="12" t="s">
        <v>114</v>
      </c>
      <c r="G1421" s="12" t="s">
        <v>72</v>
      </c>
      <c r="H1421" s="12" t="str">
        <f>VLOOKUP(Product[[#This Row],[Category]],Code!$C$2:$D$5,2,0)</f>
        <v>F-101</v>
      </c>
      <c r="I1421" s="12" t="s">
        <v>91</v>
      </c>
      <c r="J1421" s="12" t="s">
        <v>178</v>
      </c>
      <c r="K1421" s="12">
        <v>4.9280000000000008</v>
      </c>
      <c r="L1421" s="12">
        <f>$K$1*Product[[#This Row],[Quantity]]</f>
        <v>600</v>
      </c>
      <c r="M1421" s="12">
        <f>Product[[#This Row],[Sales]]/Product[[#This Row],[Quantity]]</f>
        <v>1.2320000000000002</v>
      </c>
      <c r="N1421" s="12">
        <v>4</v>
      </c>
      <c r="O1421" s="12">
        <v>0.6</v>
      </c>
      <c r="P1421" s="13">
        <v>-1.4783999999999997</v>
      </c>
      <c r="Q1421" s="13">
        <f>Product[[#This Row],[Profit]]-Product[[#This Row],[Discount]]</f>
        <v>-2.0783999999999998</v>
      </c>
      <c r="R1421" s="12" t="str" cm="1">
        <f t="array" ref="R1421">_xlfn.IFS(Product[[#This Row],[New Sales]]&gt;=2000,"A",Product[[#This Row],[New Sales]]&gt;=1000,"B",Product[[#This Row],[New Sales]]&gt;=500,"C",Product[[#This Row],[New Sales]]&gt;=100,"D",Product[[#This Row],[New Sales]]&lt;100,"E")</f>
        <v>C</v>
      </c>
      <c r="S1421" s="12"/>
    </row>
    <row r="1422" spans="1:19">
      <c r="A1422" s="12">
        <v>1420</v>
      </c>
      <c r="B1422" s="12" t="s">
        <v>84</v>
      </c>
      <c r="C1422" s="12" t="s">
        <v>77</v>
      </c>
      <c r="D1422" s="12" t="s">
        <v>730</v>
      </c>
      <c r="E1422" s="12" t="s">
        <v>199</v>
      </c>
      <c r="F1422" s="12" t="s">
        <v>80</v>
      </c>
      <c r="G1422" s="12" t="s">
        <v>81</v>
      </c>
      <c r="H1422" s="12" t="str">
        <f>VLOOKUP(Product[[#This Row],[Category]],Code!$C$2:$D$5,2,0)</f>
        <v>O-102</v>
      </c>
      <c r="I1422" s="12" t="s">
        <v>106</v>
      </c>
      <c r="J1422" s="12" t="s">
        <v>1327</v>
      </c>
      <c r="K1422" s="12">
        <v>86.272000000000006</v>
      </c>
      <c r="L1422" s="12">
        <f>$K$1*Product[[#This Row],[Quantity]]</f>
        <v>600</v>
      </c>
      <c r="M1422" s="12">
        <f>Product[[#This Row],[Sales]]/Product[[#This Row],[Quantity]]</f>
        <v>21.568000000000001</v>
      </c>
      <c r="N1422" s="12">
        <v>4</v>
      </c>
      <c r="O1422" s="12">
        <v>0.2</v>
      </c>
      <c r="P1422" s="13">
        <v>31.273599999999998</v>
      </c>
      <c r="Q1422" s="13">
        <f>Product[[#This Row],[Profit]]-Product[[#This Row],[Discount]]</f>
        <v>31.073599999999999</v>
      </c>
      <c r="R1422" s="12" t="str" cm="1">
        <f t="array" ref="R1422">_xlfn.IFS(Product[[#This Row],[New Sales]]&gt;=2000,"A",Product[[#This Row],[New Sales]]&gt;=1000,"B",Product[[#This Row],[New Sales]]&gt;=500,"C",Product[[#This Row],[New Sales]]&gt;=100,"D",Product[[#This Row],[New Sales]]&lt;100,"E")</f>
        <v>C</v>
      </c>
      <c r="S1422" s="12"/>
    </row>
    <row r="1423" spans="1:19">
      <c r="A1423" s="12">
        <v>1421</v>
      </c>
      <c r="B1423" s="12" t="s">
        <v>84</v>
      </c>
      <c r="C1423" s="12" t="s">
        <v>77</v>
      </c>
      <c r="D1423" s="12" t="s">
        <v>730</v>
      </c>
      <c r="E1423" s="12" t="s">
        <v>199</v>
      </c>
      <c r="F1423" s="12" t="s">
        <v>80</v>
      </c>
      <c r="G1423" s="12" t="s">
        <v>81</v>
      </c>
      <c r="H1423" s="12" t="str">
        <f>VLOOKUP(Product[[#This Row],[Category]],Code!$C$2:$D$5,2,0)</f>
        <v>O-102</v>
      </c>
      <c r="I1423" s="12" t="s">
        <v>98</v>
      </c>
      <c r="J1423" s="12" t="s">
        <v>465</v>
      </c>
      <c r="K1423" s="12">
        <v>72.588000000000008</v>
      </c>
      <c r="L1423" s="12">
        <f>$K$1*Product[[#This Row],[Quantity]]</f>
        <v>300</v>
      </c>
      <c r="M1423" s="12">
        <f>Product[[#This Row],[Sales]]/Product[[#This Row],[Quantity]]</f>
        <v>36.294000000000004</v>
      </c>
      <c r="N1423" s="12">
        <v>2</v>
      </c>
      <c r="O1423" s="12">
        <v>0.7</v>
      </c>
      <c r="P1423" s="13">
        <v>-48.391999999999982</v>
      </c>
      <c r="Q1423" s="13">
        <f>Product[[#This Row],[Profit]]-Product[[#This Row],[Discount]]</f>
        <v>-49.091999999999985</v>
      </c>
      <c r="R1423" s="12" t="str" cm="1">
        <f t="array" ref="R1423">_xlfn.IFS(Product[[#This Row],[New Sales]]&gt;=2000,"A",Product[[#This Row],[New Sales]]&gt;=1000,"B",Product[[#This Row],[New Sales]]&gt;=500,"C",Product[[#This Row],[New Sales]]&gt;=100,"D",Product[[#This Row],[New Sales]]&lt;100,"E")</f>
        <v>D</v>
      </c>
      <c r="S1423" s="12"/>
    </row>
    <row r="1424" spans="1:19">
      <c r="A1424" s="12">
        <v>1422</v>
      </c>
      <c r="B1424" s="12" t="s">
        <v>84</v>
      </c>
      <c r="C1424" s="12" t="s">
        <v>77</v>
      </c>
      <c r="D1424" s="12" t="s">
        <v>730</v>
      </c>
      <c r="E1424" s="12" t="s">
        <v>199</v>
      </c>
      <c r="F1424" s="12" t="s">
        <v>80</v>
      </c>
      <c r="G1424" s="12" t="s">
        <v>81</v>
      </c>
      <c r="H1424" s="12" t="str">
        <f>VLOOKUP(Product[[#This Row],[Category]],Code!$C$2:$D$5,2,0)</f>
        <v>O-102</v>
      </c>
      <c r="I1424" s="12" t="s">
        <v>100</v>
      </c>
      <c r="J1424" s="12" t="s">
        <v>1328</v>
      </c>
      <c r="K1424" s="12">
        <v>60.672000000000004</v>
      </c>
      <c r="L1424" s="12">
        <f>$K$1*Product[[#This Row],[Quantity]]</f>
        <v>300</v>
      </c>
      <c r="M1424" s="12">
        <f>Product[[#This Row],[Sales]]/Product[[#This Row],[Quantity]]</f>
        <v>30.336000000000002</v>
      </c>
      <c r="N1424" s="12">
        <v>2</v>
      </c>
      <c r="O1424" s="12">
        <v>0.2</v>
      </c>
      <c r="P1424" s="13">
        <v>14.409600000000003</v>
      </c>
      <c r="Q1424" s="13">
        <f>Product[[#This Row],[Profit]]-Product[[#This Row],[Discount]]</f>
        <v>14.209600000000004</v>
      </c>
      <c r="R1424" s="12" t="str" cm="1">
        <f t="array" ref="R1424">_xlfn.IFS(Product[[#This Row],[New Sales]]&gt;=2000,"A",Product[[#This Row],[New Sales]]&gt;=1000,"B",Product[[#This Row],[New Sales]]&gt;=500,"C",Product[[#This Row],[New Sales]]&gt;=100,"D",Product[[#This Row],[New Sales]]&lt;100,"E")</f>
        <v>D</v>
      </c>
      <c r="S1424" s="12"/>
    </row>
    <row r="1425" spans="1:19">
      <c r="A1425" s="12">
        <v>1423</v>
      </c>
      <c r="B1425" s="12" t="s">
        <v>84</v>
      </c>
      <c r="C1425" s="12" t="s">
        <v>77</v>
      </c>
      <c r="D1425" s="12" t="s">
        <v>730</v>
      </c>
      <c r="E1425" s="12" t="s">
        <v>199</v>
      </c>
      <c r="F1425" s="12" t="s">
        <v>80</v>
      </c>
      <c r="G1425" s="12" t="s">
        <v>81</v>
      </c>
      <c r="H1425" s="12" t="str">
        <f>VLOOKUP(Product[[#This Row],[Category]],Code!$C$2:$D$5,2,0)</f>
        <v>O-102</v>
      </c>
      <c r="I1425" s="12" t="s">
        <v>98</v>
      </c>
      <c r="J1425" s="12" t="s">
        <v>998</v>
      </c>
      <c r="K1425" s="12">
        <v>77.031000000000006</v>
      </c>
      <c r="L1425" s="12">
        <f>$K$1*Product[[#This Row],[Quantity]]</f>
        <v>1350</v>
      </c>
      <c r="M1425" s="12">
        <f>Product[[#This Row],[Sales]]/Product[[#This Row],[Quantity]]</f>
        <v>8.5590000000000011</v>
      </c>
      <c r="N1425" s="12">
        <v>9</v>
      </c>
      <c r="O1425" s="12">
        <v>0.7</v>
      </c>
      <c r="P1425" s="13">
        <v>-59.057100000000005</v>
      </c>
      <c r="Q1425" s="13">
        <f>Product[[#This Row],[Profit]]-Product[[#This Row],[Discount]]</f>
        <v>-59.757100000000008</v>
      </c>
      <c r="R1425" s="12" t="str" cm="1">
        <f t="array" ref="R1425">_xlfn.IFS(Product[[#This Row],[New Sales]]&gt;=2000,"A",Product[[#This Row],[New Sales]]&gt;=1000,"B",Product[[#This Row],[New Sales]]&gt;=500,"C",Product[[#This Row],[New Sales]]&gt;=100,"D",Product[[#This Row],[New Sales]]&lt;100,"E")</f>
        <v>B</v>
      </c>
      <c r="S1425" s="12"/>
    </row>
    <row r="1426" spans="1:19">
      <c r="A1426" s="12">
        <v>1424</v>
      </c>
      <c r="B1426" s="12" t="s">
        <v>84</v>
      </c>
      <c r="C1426" s="12" t="s">
        <v>77</v>
      </c>
      <c r="D1426" s="12" t="s">
        <v>730</v>
      </c>
      <c r="E1426" s="12" t="s">
        <v>199</v>
      </c>
      <c r="F1426" s="12" t="s">
        <v>80</v>
      </c>
      <c r="G1426" s="12" t="s">
        <v>81</v>
      </c>
      <c r="H1426" s="12" t="str">
        <f>VLOOKUP(Product[[#This Row],[Category]],Code!$C$2:$D$5,2,0)</f>
        <v>O-102</v>
      </c>
      <c r="I1426" s="12" t="s">
        <v>89</v>
      </c>
      <c r="J1426" s="12" t="s">
        <v>585</v>
      </c>
      <c r="K1426" s="12">
        <v>119.90400000000001</v>
      </c>
      <c r="L1426" s="12">
        <f>$K$1*Product[[#This Row],[Quantity]]</f>
        <v>900</v>
      </c>
      <c r="M1426" s="12">
        <f>Product[[#This Row],[Sales]]/Product[[#This Row],[Quantity]]</f>
        <v>19.984000000000002</v>
      </c>
      <c r="N1426" s="12">
        <v>6</v>
      </c>
      <c r="O1426" s="12">
        <v>0.2</v>
      </c>
      <c r="P1426" s="13">
        <v>-1.4988000000000135</v>
      </c>
      <c r="Q1426" s="13">
        <f>Product[[#This Row],[Profit]]-Product[[#This Row],[Discount]]</f>
        <v>-1.6988000000000134</v>
      </c>
      <c r="R1426" s="12" t="str" cm="1">
        <f t="array" ref="R1426">_xlfn.IFS(Product[[#This Row],[New Sales]]&gt;=2000,"A",Product[[#This Row],[New Sales]]&gt;=1000,"B",Product[[#This Row],[New Sales]]&gt;=500,"C",Product[[#This Row],[New Sales]]&gt;=100,"D",Product[[#This Row],[New Sales]]&lt;100,"E")</f>
        <v>C</v>
      </c>
      <c r="S1426" s="12"/>
    </row>
    <row r="1427" spans="1:19">
      <c r="A1427" s="12">
        <v>1425</v>
      </c>
      <c r="B1427" s="12" t="s">
        <v>84</v>
      </c>
      <c r="C1427" s="12" t="s">
        <v>77</v>
      </c>
      <c r="D1427" s="12" t="s">
        <v>730</v>
      </c>
      <c r="E1427" s="12" t="s">
        <v>199</v>
      </c>
      <c r="F1427" s="12" t="s">
        <v>80</v>
      </c>
      <c r="G1427" s="12" t="s">
        <v>95</v>
      </c>
      <c r="H1427" s="12" t="str">
        <f>VLOOKUP(Product[[#This Row],[Category]],Code!$C$2:$D$5,2,0)</f>
        <v>T-103</v>
      </c>
      <c r="I1427" s="12" t="s">
        <v>96</v>
      </c>
      <c r="J1427" s="12" t="s">
        <v>1329</v>
      </c>
      <c r="K1427" s="12">
        <v>263.96000000000004</v>
      </c>
      <c r="L1427" s="12">
        <f>$K$1*Product[[#This Row],[Quantity]]</f>
        <v>750</v>
      </c>
      <c r="M1427" s="12">
        <f>Product[[#This Row],[Sales]]/Product[[#This Row],[Quantity]]</f>
        <v>52.792000000000009</v>
      </c>
      <c r="N1427" s="12">
        <v>5</v>
      </c>
      <c r="O1427" s="12">
        <v>0.2</v>
      </c>
      <c r="P1427" s="13">
        <v>23.096500000000006</v>
      </c>
      <c r="Q1427" s="13">
        <f>Product[[#This Row],[Profit]]-Product[[#This Row],[Discount]]</f>
        <v>22.896500000000007</v>
      </c>
      <c r="R1427" s="12" t="str" cm="1">
        <f t="array" ref="R1427">_xlfn.IFS(Product[[#This Row],[New Sales]]&gt;=2000,"A",Product[[#This Row],[New Sales]]&gt;=1000,"B",Product[[#This Row],[New Sales]]&gt;=500,"C",Product[[#This Row],[New Sales]]&gt;=100,"D",Product[[#This Row],[New Sales]]&lt;100,"E")</f>
        <v>C</v>
      </c>
      <c r="S1427" s="12"/>
    </row>
    <row r="1428" spans="1:19">
      <c r="A1428" s="12">
        <v>1426</v>
      </c>
      <c r="B1428" s="12" t="s">
        <v>84</v>
      </c>
      <c r="C1428" s="12" t="s">
        <v>77</v>
      </c>
      <c r="D1428" s="12" t="s">
        <v>730</v>
      </c>
      <c r="E1428" s="12" t="s">
        <v>199</v>
      </c>
      <c r="F1428" s="12" t="s">
        <v>80</v>
      </c>
      <c r="G1428" s="12" t="s">
        <v>81</v>
      </c>
      <c r="H1428" s="12" t="str">
        <f>VLOOKUP(Product[[#This Row],[Category]],Code!$C$2:$D$5,2,0)</f>
        <v>O-102</v>
      </c>
      <c r="I1428" s="12" t="s">
        <v>89</v>
      </c>
      <c r="J1428" s="12" t="s">
        <v>666</v>
      </c>
      <c r="K1428" s="12">
        <v>363.64800000000002</v>
      </c>
      <c r="L1428" s="12">
        <f>$K$1*Product[[#This Row],[Quantity]]</f>
        <v>600</v>
      </c>
      <c r="M1428" s="12">
        <f>Product[[#This Row],[Sales]]/Product[[#This Row],[Quantity]]</f>
        <v>90.912000000000006</v>
      </c>
      <c r="N1428" s="12">
        <v>4</v>
      </c>
      <c r="O1428" s="12">
        <v>0.2</v>
      </c>
      <c r="P1428" s="13">
        <v>-86.366400000000027</v>
      </c>
      <c r="Q1428" s="13">
        <f>Product[[#This Row],[Profit]]-Product[[#This Row],[Discount]]</f>
        <v>-86.56640000000003</v>
      </c>
      <c r="R1428" s="12" t="str" cm="1">
        <f t="array" ref="R1428">_xlfn.IFS(Product[[#This Row],[New Sales]]&gt;=2000,"A",Product[[#This Row],[New Sales]]&gt;=1000,"B",Product[[#This Row],[New Sales]]&gt;=500,"C",Product[[#This Row],[New Sales]]&gt;=100,"D",Product[[#This Row],[New Sales]]&lt;100,"E")</f>
        <v>C</v>
      </c>
      <c r="S1428" s="12"/>
    </row>
    <row r="1429" spans="1:19">
      <c r="A1429" s="12">
        <v>1427</v>
      </c>
      <c r="B1429" s="12" t="s">
        <v>67</v>
      </c>
      <c r="C1429" s="12" t="s">
        <v>77</v>
      </c>
      <c r="D1429" s="12" t="s">
        <v>977</v>
      </c>
      <c r="E1429" s="12" t="s">
        <v>79</v>
      </c>
      <c r="F1429" s="12" t="s">
        <v>80</v>
      </c>
      <c r="G1429" s="12" t="s">
        <v>81</v>
      </c>
      <c r="H1429" s="12" t="str">
        <f>VLOOKUP(Product[[#This Row],[Category]],Code!$C$2:$D$5,2,0)</f>
        <v>O-102</v>
      </c>
      <c r="I1429" s="12" t="s">
        <v>98</v>
      </c>
      <c r="J1429" s="12" t="s">
        <v>791</v>
      </c>
      <c r="K1429" s="12">
        <v>9.7280000000000015</v>
      </c>
      <c r="L1429" s="12">
        <f>$K$1*Product[[#This Row],[Quantity]]</f>
        <v>300</v>
      </c>
      <c r="M1429" s="12">
        <f>Product[[#This Row],[Sales]]/Product[[#This Row],[Quantity]]</f>
        <v>4.8640000000000008</v>
      </c>
      <c r="N1429" s="12">
        <v>2</v>
      </c>
      <c r="O1429" s="12">
        <v>0.2</v>
      </c>
      <c r="P1429" s="13">
        <v>3.283199999999999</v>
      </c>
      <c r="Q1429" s="13">
        <f>Product[[#This Row],[Profit]]-Product[[#This Row],[Discount]]</f>
        <v>3.0831999999999988</v>
      </c>
      <c r="R1429" s="12" t="str" cm="1">
        <f t="array" ref="R1429">_xlfn.IFS(Product[[#This Row],[New Sales]]&gt;=2000,"A",Product[[#This Row],[New Sales]]&gt;=1000,"B",Product[[#This Row],[New Sales]]&gt;=500,"C",Product[[#This Row],[New Sales]]&gt;=100,"D",Product[[#This Row],[New Sales]]&lt;100,"E")</f>
        <v>D</v>
      </c>
      <c r="S1429" s="12"/>
    </row>
    <row r="1430" spans="1:19">
      <c r="A1430" s="12">
        <v>1428</v>
      </c>
      <c r="B1430" s="12" t="s">
        <v>67</v>
      </c>
      <c r="C1430" s="12" t="s">
        <v>77</v>
      </c>
      <c r="D1430" s="12" t="s">
        <v>977</v>
      </c>
      <c r="E1430" s="12" t="s">
        <v>79</v>
      </c>
      <c r="F1430" s="12" t="s">
        <v>80</v>
      </c>
      <c r="G1430" s="12" t="s">
        <v>81</v>
      </c>
      <c r="H1430" s="12" t="str">
        <f>VLOOKUP(Product[[#This Row],[Category]],Code!$C$2:$D$5,2,0)</f>
        <v>O-102</v>
      </c>
      <c r="I1430" s="12" t="s">
        <v>142</v>
      </c>
      <c r="J1430" s="12" t="s">
        <v>269</v>
      </c>
      <c r="K1430" s="12">
        <v>14.75</v>
      </c>
      <c r="L1430" s="12">
        <f>$K$1*Product[[#This Row],[Quantity]]</f>
        <v>750</v>
      </c>
      <c r="M1430" s="12">
        <f>Product[[#This Row],[Sales]]/Product[[#This Row],[Quantity]]</f>
        <v>2.95</v>
      </c>
      <c r="N1430" s="12">
        <v>5</v>
      </c>
      <c r="O1430" s="12">
        <v>0</v>
      </c>
      <c r="P1430" s="13">
        <v>7.08</v>
      </c>
      <c r="Q1430" s="13">
        <f>Product[[#This Row],[Profit]]-Product[[#This Row],[Discount]]</f>
        <v>7.08</v>
      </c>
      <c r="R1430" s="12" t="str" cm="1">
        <f t="array" ref="R1430">_xlfn.IFS(Product[[#This Row],[New Sales]]&gt;=2000,"A",Product[[#This Row],[New Sales]]&gt;=1000,"B",Product[[#This Row],[New Sales]]&gt;=500,"C",Product[[#This Row],[New Sales]]&gt;=100,"D",Product[[#This Row],[New Sales]]&lt;100,"E")</f>
        <v>C</v>
      </c>
      <c r="S1430" s="12"/>
    </row>
    <row r="1431" spans="1:19">
      <c r="A1431" s="12">
        <v>1429</v>
      </c>
      <c r="B1431" s="12" t="s">
        <v>67</v>
      </c>
      <c r="C1431" s="12" t="s">
        <v>77</v>
      </c>
      <c r="D1431" s="12" t="s">
        <v>977</v>
      </c>
      <c r="E1431" s="12" t="s">
        <v>79</v>
      </c>
      <c r="F1431" s="12" t="s">
        <v>80</v>
      </c>
      <c r="G1431" s="12" t="s">
        <v>81</v>
      </c>
      <c r="H1431" s="12" t="str">
        <f>VLOOKUP(Product[[#This Row],[Category]],Code!$C$2:$D$5,2,0)</f>
        <v>O-102</v>
      </c>
      <c r="I1431" s="12" t="s">
        <v>98</v>
      </c>
      <c r="J1431" s="12" t="s">
        <v>1330</v>
      </c>
      <c r="K1431" s="12">
        <v>29.800000000000004</v>
      </c>
      <c r="L1431" s="12">
        <f>$K$1*Product[[#This Row],[Quantity]]</f>
        <v>750</v>
      </c>
      <c r="M1431" s="12">
        <f>Product[[#This Row],[Sales]]/Product[[#This Row],[Quantity]]</f>
        <v>5.9600000000000009</v>
      </c>
      <c r="N1431" s="12">
        <v>5</v>
      </c>
      <c r="O1431" s="12">
        <v>0.2</v>
      </c>
      <c r="P1431" s="13">
        <v>9.3124999999999982</v>
      </c>
      <c r="Q1431" s="13">
        <f>Product[[#This Row],[Profit]]-Product[[#This Row],[Discount]]</f>
        <v>9.1124999999999989</v>
      </c>
      <c r="R1431" s="12" t="str" cm="1">
        <f t="array" ref="R1431">_xlfn.IFS(Product[[#This Row],[New Sales]]&gt;=2000,"A",Product[[#This Row],[New Sales]]&gt;=1000,"B",Product[[#This Row],[New Sales]]&gt;=500,"C",Product[[#This Row],[New Sales]]&gt;=100,"D",Product[[#This Row],[New Sales]]&lt;100,"E")</f>
        <v>C</v>
      </c>
      <c r="S1431" s="12"/>
    </row>
    <row r="1432" spans="1:19">
      <c r="A1432" s="12">
        <v>1430</v>
      </c>
      <c r="B1432" s="12" t="s">
        <v>67</v>
      </c>
      <c r="C1432" s="12" t="s">
        <v>77</v>
      </c>
      <c r="D1432" s="12" t="s">
        <v>977</v>
      </c>
      <c r="E1432" s="12" t="s">
        <v>79</v>
      </c>
      <c r="F1432" s="12" t="s">
        <v>80</v>
      </c>
      <c r="G1432" s="12" t="s">
        <v>81</v>
      </c>
      <c r="H1432" s="12" t="str">
        <f>VLOOKUP(Product[[#This Row],[Category]],Code!$C$2:$D$5,2,0)</f>
        <v>O-102</v>
      </c>
      <c r="I1432" s="12" t="s">
        <v>82</v>
      </c>
      <c r="J1432" s="12" t="s">
        <v>859</v>
      </c>
      <c r="K1432" s="12">
        <v>427.42</v>
      </c>
      <c r="L1432" s="12">
        <f>$K$1*Product[[#This Row],[Quantity]]</f>
        <v>2100</v>
      </c>
      <c r="M1432" s="12">
        <f>Product[[#This Row],[Sales]]/Product[[#This Row],[Quantity]]</f>
        <v>30.53</v>
      </c>
      <c r="N1432" s="12">
        <v>14</v>
      </c>
      <c r="O1432" s="12">
        <v>0</v>
      </c>
      <c r="P1432" s="13">
        <v>196.61320000000001</v>
      </c>
      <c r="Q1432" s="13">
        <f>Product[[#This Row],[Profit]]-Product[[#This Row],[Discount]]</f>
        <v>196.61320000000001</v>
      </c>
      <c r="R1432" s="12" t="str" cm="1">
        <f t="array" ref="R1432">_xlfn.IFS(Product[[#This Row],[New Sales]]&gt;=2000,"A",Product[[#This Row],[New Sales]]&gt;=1000,"B",Product[[#This Row],[New Sales]]&gt;=500,"C",Product[[#This Row],[New Sales]]&gt;=100,"D",Product[[#This Row],[New Sales]]&lt;100,"E")</f>
        <v>A</v>
      </c>
      <c r="S1432" s="12"/>
    </row>
    <row r="1433" spans="1:19">
      <c r="A1433" s="12">
        <v>1431</v>
      </c>
      <c r="B1433" s="12" t="s">
        <v>84</v>
      </c>
      <c r="C1433" s="12" t="s">
        <v>68</v>
      </c>
      <c r="D1433" s="12" t="s">
        <v>266</v>
      </c>
      <c r="E1433" s="12" t="s">
        <v>267</v>
      </c>
      <c r="F1433" s="12" t="s">
        <v>133</v>
      </c>
      <c r="G1433" s="12" t="s">
        <v>95</v>
      </c>
      <c r="H1433" s="12" t="str">
        <f>VLOOKUP(Product[[#This Row],[Category]],Code!$C$2:$D$5,2,0)</f>
        <v>T-103</v>
      </c>
      <c r="I1433" s="12" t="s">
        <v>96</v>
      </c>
      <c r="J1433" s="12" t="s">
        <v>786</v>
      </c>
      <c r="K1433" s="12">
        <v>220.75200000000001</v>
      </c>
      <c r="L1433" s="12">
        <f>$K$1*Product[[#This Row],[Quantity]]</f>
        <v>1200</v>
      </c>
      <c r="M1433" s="12">
        <f>Product[[#This Row],[Sales]]/Product[[#This Row],[Quantity]]</f>
        <v>27.594000000000001</v>
      </c>
      <c r="N1433" s="12">
        <v>8</v>
      </c>
      <c r="O1433" s="12">
        <v>0.4</v>
      </c>
      <c r="P1433" s="13">
        <v>-40.47120000000001</v>
      </c>
      <c r="Q1433" s="13">
        <f>Product[[#This Row],[Profit]]-Product[[#This Row],[Discount]]</f>
        <v>-40.871200000000009</v>
      </c>
      <c r="R1433" s="12" t="str" cm="1">
        <f t="array" ref="R1433">_xlfn.IFS(Product[[#This Row],[New Sales]]&gt;=2000,"A",Product[[#This Row],[New Sales]]&gt;=1000,"B",Product[[#This Row],[New Sales]]&gt;=500,"C",Product[[#This Row],[New Sales]]&gt;=100,"D",Product[[#This Row],[New Sales]]&lt;100,"E")</f>
        <v>B</v>
      </c>
      <c r="S1433" s="12"/>
    </row>
    <row r="1434" spans="1:19">
      <c r="A1434" s="12">
        <v>1432</v>
      </c>
      <c r="B1434" s="12" t="s">
        <v>67</v>
      </c>
      <c r="C1434" s="12" t="s">
        <v>68</v>
      </c>
      <c r="D1434" s="12" t="s">
        <v>957</v>
      </c>
      <c r="E1434" s="12" t="s">
        <v>218</v>
      </c>
      <c r="F1434" s="12" t="s">
        <v>71</v>
      </c>
      <c r="G1434" s="12" t="s">
        <v>81</v>
      </c>
      <c r="H1434" s="12" t="str">
        <f>VLOOKUP(Product[[#This Row],[Category]],Code!$C$2:$D$5,2,0)</f>
        <v>O-102</v>
      </c>
      <c r="I1434" s="12" t="s">
        <v>98</v>
      </c>
      <c r="J1434" s="12" t="s">
        <v>1331</v>
      </c>
      <c r="K1434" s="12">
        <v>152.76</v>
      </c>
      <c r="L1434" s="12">
        <f>$K$1*Product[[#This Row],[Quantity]]</f>
        <v>900</v>
      </c>
      <c r="M1434" s="12">
        <f>Product[[#This Row],[Sales]]/Product[[#This Row],[Quantity]]</f>
        <v>25.459999999999997</v>
      </c>
      <c r="N1434" s="12">
        <v>6</v>
      </c>
      <c r="O1434" s="12">
        <v>0</v>
      </c>
      <c r="P1434" s="13">
        <v>74.852400000000003</v>
      </c>
      <c r="Q1434" s="13">
        <f>Product[[#This Row],[Profit]]-Product[[#This Row],[Discount]]</f>
        <v>74.852400000000003</v>
      </c>
      <c r="R1434" s="12" t="str" cm="1">
        <f t="array" ref="R1434">_xlfn.IFS(Product[[#This Row],[New Sales]]&gt;=2000,"A",Product[[#This Row],[New Sales]]&gt;=1000,"B",Product[[#This Row],[New Sales]]&gt;=500,"C",Product[[#This Row],[New Sales]]&gt;=100,"D",Product[[#This Row],[New Sales]]&lt;100,"E")</f>
        <v>C</v>
      </c>
      <c r="S1434" s="12"/>
    </row>
    <row r="1435" spans="1:19">
      <c r="A1435" s="12">
        <v>1433</v>
      </c>
      <c r="B1435" s="12" t="s">
        <v>67</v>
      </c>
      <c r="C1435" s="12" t="s">
        <v>68</v>
      </c>
      <c r="D1435" s="12" t="s">
        <v>957</v>
      </c>
      <c r="E1435" s="12" t="s">
        <v>218</v>
      </c>
      <c r="F1435" s="12" t="s">
        <v>71</v>
      </c>
      <c r="G1435" s="12" t="s">
        <v>81</v>
      </c>
      <c r="H1435" s="12" t="str">
        <f>VLOOKUP(Product[[#This Row],[Category]],Code!$C$2:$D$5,2,0)</f>
        <v>O-102</v>
      </c>
      <c r="I1435" s="12" t="s">
        <v>297</v>
      </c>
      <c r="J1435" s="12" t="s">
        <v>780</v>
      </c>
      <c r="K1435" s="12">
        <v>7.27</v>
      </c>
      <c r="L1435" s="12">
        <f>$K$1*Product[[#This Row],[Quantity]]</f>
        <v>150</v>
      </c>
      <c r="M1435" s="12">
        <f>Product[[#This Row],[Sales]]/Product[[#This Row],[Quantity]]</f>
        <v>7.27</v>
      </c>
      <c r="N1435" s="12">
        <v>1</v>
      </c>
      <c r="O1435" s="12">
        <v>0</v>
      </c>
      <c r="P1435" s="13">
        <v>1.9629000000000003</v>
      </c>
      <c r="Q1435" s="13">
        <f>Product[[#This Row],[Profit]]-Product[[#This Row],[Discount]]</f>
        <v>1.9629000000000003</v>
      </c>
      <c r="R1435" s="12" t="str" cm="1">
        <f t="array" ref="R1435">_xlfn.IFS(Product[[#This Row],[New Sales]]&gt;=2000,"A",Product[[#This Row],[New Sales]]&gt;=1000,"B",Product[[#This Row],[New Sales]]&gt;=500,"C",Product[[#This Row],[New Sales]]&gt;=100,"D",Product[[#This Row],[New Sales]]&lt;100,"E")</f>
        <v>D</v>
      </c>
      <c r="S1435" s="12"/>
    </row>
    <row r="1436" spans="1:19">
      <c r="A1436" s="12">
        <v>1434</v>
      </c>
      <c r="B1436" s="12" t="s">
        <v>67</v>
      </c>
      <c r="C1436" s="12" t="s">
        <v>68</v>
      </c>
      <c r="D1436" s="12" t="s">
        <v>957</v>
      </c>
      <c r="E1436" s="12" t="s">
        <v>218</v>
      </c>
      <c r="F1436" s="12" t="s">
        <v>71</v>
      </c>
      <c r="G1436" s="12" t="s">
        <v>72</v>
      </c>
      <c r="H1436" s="12" t="str">
        <f>VLOOKUP(Product[[#This Row],[Category]],Code!$C$2:$D$5,2,0)</f>
        <v>F-101</v>
      </c>
      <c r="I1436" s="12" t="s">
        <v>75</v>
      </c>
      <c r="J1436" s="12" t="s">
        <v>210</v>
      </c>
      <c r="K1436" s="12">
        <v>1819.8600000000001</v>
      </c>
      <c r="L1436" s="12">
        <f>$K$1*Product[[#This Row],[Quantity]]</f>
        <v>2100</v>
      </c>
      <c r="M1436" s="12">
        <f>Product[[#This Row],[Sales]]/Product[[#This Row],[Quantity]]</f>
        <v>129.99</v>
      </c>
      <c r="N1436" s="12">
        <v>14</v>
      </c>
      <c r="O1436" s="12">
        <v>0</v>
      </c>
      <c r="P1436" s="13">
        <v>163.78740000000002</v>
      </c>
      <c r="Q1436" s="13">
        <f>Product[[#This Row],[Profit]]-Product[[#This Row],[Discount]]</f>
        <v>163.78740000000002</v>
      </c>
      <c r="R1436" s="12" t="str" cm="1">
        <f t="array" ref="R1436">_xlfn.IFS(Product[[#This Row],[New Sales]]&gt;=2000,"A",Product[[#This Row],[New Sales]]&gt;=1000,"B",Product[[#This Row],[New Sales]]&gt;=500,"C",Product[[#This Row],[New Sales]]&gt;=100,"D",Product[[#This Row],[New Sales]]&lt;100,"E")</f>
        <v>A</v>
      </c>
      <c r="S1436" s="12"/>
    </row>
    <row r="1437" spans="1:19">
      <c r="A1437" s="12">
        <v>1435</v>
      </c>
      <c r="B1437" s="12" t="s">
        <v>84</v>
      </c>
      <c r="C1437" s="12" t="s">
        <v>68</v>
      </c>
      <c r="D1437" s="12" t="s">
        <v>108</v>
      </c>
      <c r="E1437" s="12" t="s">
        <v>109</v>
      </c>
      <c r="F1437" s="12" t="s">
        <v>80</v>
      </c>
      <c r="G1437" s="12" t="s">
        <v>81</v>
      </c>
      <c r="H1437" s="12" t="str">
        <f>VLOOKUP(Product[[#This Row],[Category]],Code!$C$2:$D$5,2,0)</f>
        <v>O-102</v>
      </c>
      <c r="I1437" s="12" t="s">
        <v>106</v>
      </c>
      <c r="J1437" s="12" t="s">
        <v>1332</v>
      </c>
      <c r="K1437" s="12">
        <v>33.9</v>
      </c>
      <c r="L1437" s="12">
        <f>$K$1*Product[[#This Row],[Quantity]]</f>
        <v>750</v>
      </c>
      <c r="M1437" s="12">
        <f>Product[[#This Row],[Sales]]/Product[[#This Row],[Quantity]]</f>
        <v>6.7799999999999994</v>
      </c>
      <c r="N1437" s="12">
        <v>5</v>
      </c>
      <c r="O1437" s="12">
        <v>0</v>
      </c>
      <c r="P1437" s="13">
        <v>15.593999999999999</v>
      </c>
      <c r="Q1437" s="13">
        <f>Product[[#This Row],[Profit]]-Product[[#This Row],[Discount]]</f>
        <v>15.593999999999999</v>
      </c>
      <c r="R1437" s="12" t="str" cm="1">
        <f t="array" ref="R1437">_xlfn.IFS(Product[[#This Row],[New Sales]]&gt;=2000,"A",Product[[#This Row],[New Sales]]&gt;=1000,"B",Product[[#This Row],[New Sales]]&gt;=500,"C",Product[[#This Row],[New Sales]]&gt;=100,"D",Product[[#This Row],[New Sales]]&lt;100,"E")</f>
        <v>C</v>
      </c>
      <c r="S1437" s="12"/>
    </row>
    <row r="1438" spans="1:19">
      <c r="A1438" s="12">
        <v>1436</v>
      </c>
      <c r="B1438" s="12" t="s">
        <v>84</v>
      </c>
      <c r="C1438" s="12" t="s">
        <v>68</v>
      </c>
      <c r="D1438" s="12" t="s">
        <v>1333</v>
      </c>
      <c r="E1438" s="12" t="s">
        <v>267</v>
      </c>
      <c r="F1438" s="12" t="s">
        <v>133</v>
      </c>
      <c r="G1438" s="12" t="s">
        <v>81</v>
      </c>
      <c r="H1438" s="12" t="str">
        <f>VLOOKUP(Product[[#This Row],[Category]],Code!$C$2:$D$5,2,0)</f>
        <v>O-102</v>
      </c>
      <c r="I1438" s="12" t="s">
        <v>106</v>
      </c>
      <c r="J1438" s="12" t="s">
        <v>1334</v>
      </c>
      <c r="K1438" s="12">
        <v>31.104000000000006</v>
      </c>
      <c r="L1438" s="12">
        <f>$K$1*Product[[#This Row],[Quantity]]</f>
        <v>900</v>
      </c>
      <c r="M1438" s="12">
        <f>Product[[#This Row],[Sales]]/Product[[#This Row],[Quantity]]</f>
        <v>5.1840000000000011</v>
      </c>
      <c r="N1438" s="12">
        <v>6</v>
      </c>
      <c r="O1438" s="12">
        <v>0.2</v>
      </c>
      <c r="P1438" s="13">
        <v>10.8864</v>
      </c>
      <c r="Q1438" s="13">
        <f>Product[[#This Row],[Profit]]-Product[[#This Row],[Discount]]</f>
        <v>10.686400000000001</v>
      </c>
      <c r="R1438" s="12" t="str" cm="1">
        <f t="array" ref="R1438">_xlfn.IFS(Product[[#This Row],[New Sales]]&gt;=2000,"A",Product[[#This Row],[New Sales]]&gt;=1000,"B",Product[[#This Row],[New Sales]]&gt;=500,"C",Product[[#This Row],[New Sales]]&gt;=100,"D",Product[[#This Row],[New Sales]]&lt;100,"E")</f>
        <v>C</v>
      </c>
      <c r="S1438" s="12"/>
    </row>
    <row r="1439" spans="1:19">
      <c r="A1439" s="12">
        <v>1437</v>
      </c>
      <c r="B1439" s="12" t="s">
        <v>84</v>
      </c>
      <c r="C1439" s="12" t="s">
        <v>68</v>
      </c>
      <c r="D1439" s="12" t="s">
        <v>1333</v>
      </c>
      <c r="E1439" s="12" t="s">
        <v>267</v>
      </c>
      <c r="F1439" s="12" t="s">
        <v>133</v>
      </c>
      <c r="G1439" s="12" t="s">
        <v>81</v>
      </c>
      <c r="H1439" s="12" t="str">
        <f>VLOOKUP(Product[[#This Row],[Category]],Code!$C$2:$D$5,2,0)</f>
        <v>O-102</v>
      </c>
      <c r="I1439" s="12" t="s">
        <v>93</v>
      </c>
      <c r="J1439" s="12" t="s">
        <v>1291</v>
      </c>
      <c r="K1439" s="12">
        <v>5.2480000000000002</v>
      </c>
      <c r="L1439" s="12">
        <f>$K$1*Product[[#This Row],[Quantity]]</f>
        <v>300</v>
      </c>
      <c r="M1439" s="12">
        <f>Product[[#This Row],[Sales]]/Product[[#This Row],[Quantity]]</f>
        <v>2.6240000000000001</v>
      </c>
      <c r="N1439" s="12">
        <v>2</v>
      </c>
      <c r="O1439" s="12">
        <v>0.2</v>
      </c>
      <c r="P1439" s="13">
        <v>0.59039999999999915</v>
      </c>
      <c r="Q1439" s="13">
        <f>Product[[#This Row],[Profit]]-Product[[#This Row],[Discount]]</f>
        <v>0.39039999999999914</v>
      </c>
      <c r="R1439" s="12" t="str" cm="1">
        <f t="array" ref="R1439">_xlfn.IFS(Product[[#This Row],[New Sales]]&gt;=2000,"A",Product[[#This Row],[New Sales]]&gt;=1000,"B",Product[[#This Row],[New Sales]]&gt;=500,"C",Product[[#This Row],[New Sales]]&gt;=100,"D",Product[[#This Row],[New Sales]]&lt;100,"E")</f>
        <v>D</v>
      </c>
      <c r="S1439" s="12"/>
    </row>
    <row r="1440" spans="1:19">
      <c r="A1440" s="12">
        <v>1438</v>
      </c>
      <c r="B1440" s="12" t="s">
        <v>547</v>
      </c>
      <c r="C1440" s="12" t="s">
        <v>68</v>
      </c>
      <c r="D1440" s="12" t="s">
        <v>661</v>
      </c>
      <c r="E1440" s="12" t="s">
        <v>113</v>
      </c>
      <c r="F1440" s="12" t="s">
        <v>114</v>
      </c>
      <c r="G1440" s="12" t="s">
        <v>95</v>
      </c>
      <c r="H1440" s="12" t="str">
        <f>VLOOKUP(Product[[#This Row],[Category]],Code!$C$2:$D$5,2,0)</f>
        <v>T-103</v>
      </c>
      <c r="I1440" s="12" t="s">
        <v>137</v>
      </c>
      <c r="J1440" s="12" t="s">
        <v>1335</v>
      </c>
      <c r="K1440" s="12">
        <v>263.88</v>
      </c>
      <c r="L1440" s="12">
        <f>$K$1*Product[[#This Row],[Quantity]]</f>
        <v>450</v>
      </c>
      <c r="M1440" s="12">
        <f>Product[[#This Row],[Sales]]/Product[[#This Row],[Quantity]]</f>
        <v>87.96</v>
      </c>
      <c r="N1440" s="12">
        <v>3</v>
      </c>
      <c r="O1440" s="12">
        <v>0.2</v>
      </c>
      <c r="P1440" s="13">
        <v>42.880500000000012</v>
      </c>
      <c r="Q1440" s="13">
        <f>Product[[#This Row],[Profit]]-Product[[#This Row],[Discount]]</f>
        <v>42.680500000000009</v>
      </c>
      <c r="R1440" s="12" t="str" cm="1">
        <f t="array" ref="R1440">_xlfn.IFS(Product[[#This Row],[New Sales]]&gt;=2000,"A",Product[[#This Row],[New Sales]]&gt;=1000,"B",Product[[#This Row],[New Sales]]&gt;=500,"C",Product[[#This Row],[New Sales]]&gt;=100,"D",Product[[#This Row],[New Sales]]&lt;100,"E")</f>
        <v>D</v>
      </c>
      <c r="S1440" s="12"/>
    </row>
    <row r="1441" spans="1:19">
      <c r="A1441" s="12">
        <v>1439</v>
      </c>
      <c r="B1441" s="12" t="s">
        <v>547</v>
      </c>
      <c r="C1441" s="12" t="s">
        <v>68</v>
      </c>
      <c r="D1441" s="12" t="s">
        <v>661</v>
      </c>
      <c r="E1441" s="12" t="s">
        <v>113</v>
      </c>
      <c r="F1441" s="12" t="s">
        <v>114</v>
      </c>
      <c r="G1441" s="12" t="s">
        <v>72</v>
      </c>
      <c r="H1441" s="12" t="str">
        <f>VLOOKUP(Product[[#This Row],[Category]],Code!$C$2:$D$5,2,0)</f>
        <v>F-101</v>
      </c>
      <c r="I1441" s="12" t="s">
        <v>75</v>
      </c>
      <c r="J1441" s="12" t="s">
        <v>744</v>
      </c>
      <c r="K1441" s="12">
        <v>2453.4299999999998</v>
      </c>
      <c r="L1441" s="12">
        <f>$K$1*Product[[#This Row],[Quantity]]</f>
        <v>750</v>
      </c>
      <c r="M1441" s="12">
        <f>Product[[#This Row],[Sales]]/Product[[#This Row],[Quantity]]</f>
        <v>490.68599999999998</v>
      </c>
      <c r="N1441" s="12">
        <v>5</v>
      </c>
      <c r="O1441" s="12">
        <v>0.3</v>
      </c>
      <c r="P1441" s="13">
        <v>-350.4899999999999</v>
      </c>
      <c r="Q1441" s="13">
        <f>Product[[#This Row],[Profit]]-Product[[#This Row],[Discount]]</f>
        <v>-350.78999999999991</v>
      </c>
      <c r="R1441" s="12" t="str" cm="1">
        <f t="array" ref="R1441">_xlfn.IFS(Product[[#This Row],[New Sales]]&gt;=2000,"A",Product[[#This Row],[New Sales]]&gt;=1000,"B",Product[[#This Row],[New Sales]]&gt;=500,"C",Product[[#This Row],[New Sales]]&gt;=100,"D",Product[[#This Row],[New Sales]]&lt;100,"E")</f>
        <v>C</v>
      </c>
      <c r="S1441" s="12"/>
    </row>
    <row r="1442" spans="1:19">
      <c r="A1442" s="12">
        <v>1440</v>
      </c>
      <c r="B1442" s="12" t="s">
        <v>67</v>
      </c>
      <c r="C1442" s="12" t="s">
        <v>68</v>
      </c>
      <c r="D1442" s="12" t="s">
        <v>1257</v>
      </c>
      <c r="E1442" s="12" t="s">
        <v>584</v>
      </c>
      <c r="F1442" s="12" t="s">
        <v>133</v>
      </c>
      <c r="G1442" s="12" t="s">
        <v>81</v>
      </c>
      <c r="H1442" s="12" t="str">
        <f>VLOOKUP(Product[[#This Row],[Category]],Code!$C$2:$D$5,2,0)</f>
        <v>O-102</v>
      </c>
      <c r="I1442" s="12" t="s">
        <v>98</v>
      </c>
      <c r="J1442" s="12" t="s">
        <v>520</v>
      </c>
      <c r="K1442" s="12">
        <v>29.700000000000003</v>
      </c>
      <c r="L1442" s="12">
        <f>$K$1*Product[[#This Row],[Quantity]]</f>
        <v>750</v>
      </c>
      <c r="M1442" s="12">
        <f>Product[[#This Row],[Sales]]/Product[[#This Row],[Quantity]]</f>
        <v>5.94</v>
      </c>
      <c r="N1442" s="12">
        <v>5</v>
      </c>
      <c r="O1442" s="12">
        <v>0</v>
      </c>
      <c r="P1442" s="13">
        <v>13.365</v>
      </c>
      <c r="Q1442" s="13">
        <f>Product[[#This Row],[Profit]]-Product[[#This Row],[Discount]]</f>
        <v>13.365</v>
      </c>
      <c r="R1442" s="12" t="str" cm="1">
        <f t="array" ref="R1442">_xlfn.IFS(Product[[#This Row],[New Sales]]&gt;=2000,"A",Product[[#This Row],[New Sales]]&gt;=1000,"B",Product[[#This Row],[New Sales]]&gt;=500,"C",Product[[#This Row],[New Sales]]&gt;=100,"D",Product[[#This Row],[New Sales]]&lt;100,"E")</f>
        <v>C</v>
      </c>
      <c r="S1442" s="12"/>
    </row>
    <row r="1443" spans="1:19">
      <c r="A1443" s="12">
        <v>1441</v>
      </c>
      <c r="B1443" s="12" t="s">
        <v>67</v>
      </c>
      <c r="C1443" s="12" t="s">
        <v>68</v>
      </c>
      <c r="D1443" s="12" t="s">
        <v>1257</v>
      </c>
      <c r="E1443" s="12" t="s">
        <v>584</v>
      </c>
      <c r="F1443" s="12" t="s">
        <v>133</v>
      </c>
      <c r="G1443" s="12" t="s">
        <v>81</v>
      </c>
      <c r="H1443" s="12" t="str">
        <f>VLOOKUP(Product[[#This Row],[Category]],Code!$C$2:$D$5,2,0)</f>
        <v>O-102</v>
      </c>
      <c r="I1443" s="12" t="s">
        <v>106</v>
      </c>
      <c r="J1443" s="12" t="s">
        <v>1336</v>
      </c>
      <c r="K1443" s="12">
        <v>39.96</v>
      </c>
      <c r="L1443" s="12">
        <f>$K$1*Product[[#This Row],[Quantity]]</f>
        <v>600</v>
      </c>
      <c r="M1443" s="12">
        <f>Product[[#This Row],[Sales]]/Product[[#This Row],[Quantity]]</f>
        <v>9.99</v>
      </c>
      <c r="N1443" s="12">
        <v>4</v>
      </c>
      <c r="O1443" s="12">
        <v>0</v>
      </c>
      <c r="P1443" s="13">
        <v>17.981999999999999</v>
      </c>
      <c r="Q1443" s="13">
        <f>Product[[#This Row],[Profit]]-Product[[#This Row],[Discount]]</f>
        <v>17.981999999999999</v>
      </c>
      <c r="R1443" s="12" t="str" cm="1">
        <f t="array" ref="R1443">_xlfn.IFS(Product[[#This Row],[New Sales]]&gt;=2000,"A",Product[[#This Row],[New Sales]]&gt;=1000,"B",Product[[#This Row],[New Sales]]&gt;=500,"C",Product[[#This Row],[New Sales]]&gt;=100,"D",Product[[#This Row],[New Sales]]&lt;100,"E")</f>
        <v>C</v>
      </c>
      <c r="S1443" s="12"/>
    </row>
    <row r="1444" spans="1:19">
      <c r="A1444" s="12">
        <v>1442</v>
      </c>
      <c r="B1444" s="12" t="s">
        <v>67</v>
      </c>
      <c r="C1444" s="12" t="s">
        <v>68</v>
      </c>
      <c r="D1444" s="12" t="s">
        <v>123</v>
      </c>
      <c r="E1444" s="12" t="s">
        <v>79</v>
      </c>
      <c r="F1444" s="12" t="s">
        <v>80</v>
      </c>
      <c r="G1444" s="12" t="s">
        <v>81</v>
      </c>
      <c r="H1444" s="12" t="str">
        <f>VLOOKUP(Product[[#This Row],[Category]],Code!$C$2:$D$5,2,0)</f>
        <v>O-102</v>
      </c>
      <c r="I1444" s="12" t="s">
        <v>98</v>
      </c>
      <c r="J1444" s="12" t="s">
        <v>1012</v>
      </c>
      <c r="K1444" s="12">
        <v>36.672000000000004</v>
      </c>
      <c r="L1444" s="12">
        <f>$K$1*Product[[#This Row],[Quantity]]</f>
        <v>300</v>
      </c>
      <c r="M1444" s="12">
        <f>Product[[#This Row],[Sales]]/Product[[#This Row],[Quantity]]</f>
        <v>18.336000000000002</v>
      </c>
      <c r="N1444" s="12">
        <v>2</v>
      </c>
      <c r="O1444" s="12">
        <v>0.2</v>
      </c>
      <c r="P1444" s="13">
        <v>11.459999999999999</v>
      </c>
      <c r="Q1444" s="13">
        <f>Product[[#This Row],[Profit]]-Product[[#This Row],[Discount]]</f>
        <v>11.26</v>
      </c>
      <c r="R1444" s="12" t="str" cm="1">
        <f t="array" ref="R1444">_xlfn.IFS(Product[[#This Row],[New Sales]]&gt;=2000,"A",Product[[#This Row],[New Sales]]&gt;=1000,"B",Product[[#This Row],[New Sales]]&gt;=500,"C",Product[[#This Row],[New Sales]]&gt;=100,"D",Product[[#This Row],[New Sales]]&lt;100,"E")</f>
        <v>D</v>
      </c>
      <c r="S1444" s="12"/>
    </row>
    <row r="1445" spans="1:19">
      <c r="A1445" s="12">
        <v>1443</v>
      </c>
      <c r="B1445" s="12" t="s">
        <v>149</v>
      </c>
      <c r="C1445" s="12" t="s">
        <v>77</v>
      </c>
      <c r="D1445" s="12" t="s">
        <v>607</v>
      </c>
      <c r="E1445" s="12" t="s">
        <v>70</v>
      </c>
      <c r="F1445" s="12" t="s">
        <v>71</v>
      </c>
      <c r="G1445" s="12" t="s">
        <v>81</v>
      </c>
      <c r="H1445" s="12" t="str">
        <f>VLOOKUP(Product[[#This Row],[Category]],Code!$C$2:$D$5,2,0)</f>
        <v>O-102</v>
      </c>
      <c r="I1445" s="12" t="s">
        <v>106</v>
      </c>
      <c r="J1445" s="12" t="s">
        <v>540</v>
      </c>
      <c r="K1445" s="12">
        <v>13.76</v>
      </c>
      <c r="L1445" s="12">
        <f>$K$1*Product[[#This Row],[Quantity]]</f>
        <v>300</v>
      </c>
      <c r="M1445" s="12">
        <f>Product[[#This Row],[Sales]]/Product[[#This Row],[Quantity]]</f>
        <v>6.88</v>
      </c>
      <c r="N1445" s="12">
        <v>2</v>
      </c>
      <c r="O1445" s="12">
        <v>0</v>
      </c>
      <c r="P1445" s="13">
        <v>6.3295999999999992</v>
      </c>
      <c r="Q1445" s="13">
        <f>Product[[#This Row],[Profit]]-Product[[#This Row],[Discount]]</f>
        <v>6.3295999999999992</v>
      </c>
      <c r="R1445" s="12" t="str" cm="1">
        <f t="array" ref="R1445">_xlfn.IFS(Product[[#This Row],[New Sales]]&gt;=2000,"A",Product[[#This Row],[New Sales]]&gt;=1000,"B",Product[[#This Row],[New Sales]]&gt;=500,"C",Product[[#This Row],[New Sales]]&gt;=100,"D",Product[[#This Row],[New Sales]]&lt;100,"E")</f>
        <v>D</v>
      </c>
      <c r="S1445" s="12"/>
    </row>
    <row r="1446" spans="1:19">
      <c r="A1446" s="12">
        <v>1444</v>
      </c>
      <c r="B1446" s="12" t="s">
        <v>84</v>
      </c>
      <c r="C1446" s="12" t="s">
        <v>77</v>
      </c>
      <c r="D1446" s="12" t="s">
        <v>250</v>
      </c>
      <c r="E1446" s="12" t="s">
        <v>251</v>
      </c>
      <c r="F1446" s="12" t="s">
        <v>80</v>
      </c>
      <c r="G1446" s="12" t="s">
        <v>81</v>
      </c>
      <c r="H1446" s="12" t="str">
        <f>VLOOKUP(Product[[#This Row],[Category]],Code!$C$2:$D$5,2,0)</f>
        <v>O-102</v>
      </c>
      <c r="I1446" s="12" t="s">
        <v>89</v>
      </c>
      <c r="J1446" s="12" t="s">
        <v>285</v>
      </c>
      <c r="K1446" s="12">
        <v>139.42400000000001</v>
      </c>
      <c r="L1446" s="12">
        <f>$K$1*Product[[#This Row],[Quantity]]</f>
        <v>600</v>
      </c>
      <c r="M1446" s="12">
        <f>Product[[#This Row],[Sales]]/Product[[#This Row],[Quantity]]</f>
        <v>34.856000000000002</v>
      </c>
      <c r="N1446" s="12">
        <v>4</v>
      </c>
      <c r="O1446" s="12">
        <v>0.2</v>
      </c>
      <c r="P1446" s="13">
        <v>17.42799999999999</v>
      </c>
      <c r="Q1446" s="13">
        <f>Product[[#This Row],[Profit]]-Product[[#This Row],[Discount]]</f>
        <v>17.227999999999991</v>
      </c>
      <c r="R1446" s="12" t="str" cm="1">
        <f t="array" ref="R1446">_xlfn.IFS(Product[[#This Row],[New Sales]]&gt;=2000,"A",Product[[#This Row],[New Sales]]&gt;=1000,"B",Product[[#This Row],[New Sales]]&gt;=500,"C",Product[[#This Row],[New Sales]]&gt;=100,"D",Product[[#This Row],[New Sales]]&lt;100,"E")</f>
        <v>C</v>
      </c>
      <c r="S1446" s="12"/>
    </row>
    <row r="1447" spans="1:19">
      <c r="A1447" s="12">
        <v>1445</v>
      </c>
      <c r="B1447" s="12" t="s">
        <v>84</v>
      </c>
      <c r="C1447" s="12" t="s">
        <v>68</v>
      </c>
      <c r="D1447" s="12" t="s">
        <v>196</v>
      </c>
      <c r="E1447" s="12" t="s">
        <v>158</v>
      </c>
      <c r="F1447" s="12" t="s">
        <v>114</v>
      </c>
      <c r="G1447" s="12" t="s">
        <v>95</v>
      </c>
      <c r="H1447" s="12" t="str">
        <f>VLOOKUP(Product[[#This Row],[Category]],Code!$C$2:$D$5,2,0)</f>
        <v>T-103</v>
      </c>
      <c r="I1447" s="12" t="s">
        <v>96</v>
      </c>
      <c r="J1447" s="12" t="s">
        <v>1234</v>
      </c>
      <c r="K1447" s="12">
        <v>1979.9280000000001</v>
      </c>
      <c r="L1447" s="12">
        <f>$K$1*Product[[#This Row],[Quantity]]</f>
        <v>1350</v>
      </c>
      <c r="M1447" s="12">
        <f>Product[[#This Row],[Sales]]/Product[[#This Row],[Quantity]]</f>
        <v>219.99200000000002</v>
      </c>
      <c r="N1447" s="12">
        <v>9</v>
      </c>
      <c r="O1447" s="12">
        <v>0.2</v>
      </c>
      <c r="P1447" s="13">
        <v>148.49459999999993</v>
      </c>
      <c r="Q1447" s="13">
        <f>Product[[#This Row],[Profit]]-Product[[#This Row],[Discount]]</f>
        <v>148.29459999999995</v>
      </c>
      <c r="R1447" s="12" t="str" cm="1">
        <f t="array" ref="R1447">_xlfn.IFS(Product[[#This Row],[New Sales]]&gt;=2000,"A",Product[[#This Row],[New Sales]]&gt;=1000,"B",Product[[#This Row],[New Sales]]&gt;=500,"C",Product[[#This Row],[New Sales]]&gt;=100,"D",Product[[#This Row],[New Sales]]&lt;100,"E")</f>
        <v>B</v>
      </c>
      <c r="S1447" s="12"/>
    </row>
    <row r="1448" spans="1:19">
      <c r="A1448" s="12">
        <v>1446</v>
      </c>
      <c r="B1448" s="12" t="s">
        <v>149</v>
      </c>
      <c r="C1448" s="12" t="s">
        <v>111</v>
      </c>
      <c r="D1448" s="12" t="s">
        <v>196</v>
      </c>
      <c r="E1448" s="12" t="s">
        <v>158</v>
      </c>
      <c r="F1448" s="12" t="s">
        <v>114</v>
      </c>
      <c r="G1448" s="12" t="s">
        <v>81</v>
      </c>
      <c r="H1448" s="12" t="str">
        <f>VLOOKUP(Product[[#This Row],[Category]],Code!$C$2:$D$5,2,0)</f>
        <v>O-102</v>
      </c>
      <c r="I1448" s="12" t="s">
        <v>89</v>
      </c>
      <c r="J1448" s="12" t="s">
        <v>431</v>
      </c>
      <c r="K1448" s="12">
        <v>164.73599999999999</v>
      </c>
      <c r="L1448" s="12">
        <f>$K$1*Product[[#This Row],[Quantity]]</f>
        <v>600</v>
      </c>
      <c r="M1448" s="12">
        <f>Product[[#This Row],[Sales]]/Product[[#This Row],[Quantity]]</f>
        <v>41.183999999999997</v>
      </c>
      <c r="N1448" s="12">
        <v>4</v>
      </c>
      <c r="O1448" s="12">
        <v>0.2</v>
      </c>
      <c r="P1448" s="13">
        <v>-39.124799999999993</v>
      </c>
      <c r="Q1448" s="13">
        <f>Product[[#This Row],[Profit]]-Product[[#This Row],[Discount]]</f>
        <v>-39.324799999999996</v>
      </c>
      <c r="R1448" s="12" t="str" cm="1">
        <f t="array" ref="R1448">_xlfn.IFS(Product[[#This Row],[New Sales]]&gt;=2000,"A",Product[[#This Row],[New Sales]]&gt;=1000,"B",Product[[#This Row],[New Sales]]&gt;=500,"C",Product[[#This Row],[New Sales]]&gt;=100,"D",Product[[#This Row],[New Sales]]&lt;100,"E")</f>
        <v>C</v>
      </c>
      <c r="S1448" s="12"/>
    </row>
    <row r="1449" spans="1:19">
      <c r="A1449" s="12">
        <v>1447</v>
      </c>
      <c r="B1449" s="12" t="s">
        <v>149</v>
      </c>
      <c r="C1449" s="12" t="s">
        <v>111</v>
      </c>
      <c r="D1449" s="12" t="s">
        <v>196</v>
      </c>
      <c r="E1449" s="12" t="s">
        <v>158</v>
      </c>
      <c r="F1449" s="12" t="s">
        <v>114</v>
      </c>
      <c r="G1449" s="12" t="s">
        <v>72</v>
      </c>
      <c r="H1449" s="12" t="str">
        <f>VLOOKUP(Product[[#This Row],[Category]],Code!$C$2:$D$5,2,0)</f>
        <v>F-101</v>
      </c>
      <c r="I1449" s="12" t="s">
        <v>75</v>
      </c>
      <c r="J1449" s="12" t="s">
        <v>1337</v>
      </c>
      <c r="K1449" s="12">
        <v>470.30199999999996</v>
      </c>
      <c r="L1449" s="12">
        <f>$K$1*Product[[#This Row],[Quantity]]</f>
        <v>1050</v>
      </c>
      <c r="M1449" s="12">
        <f>Product[[#This Row],[Sales]]/Product[[#This Row],[Quantity]]</f>
        <v>67.185999999999993</v>
      </c>
      <c r="N1449" s="12">
        <v>7</v>
      </c>
      <c r="O1449" s="12">
        <v>0.3</v>
      </c>
      <c r="P1449" s="13">
        <v>-87.341800000000035</v>
      </c>
      <c r="Q1449" s="13">
        <f>Product[[#This Row],[Profit]]-Product[[#This Row],[Discount]]</f>
        <v>-87.641800000000032</v>
      </c>
      <c r="R1449" s="12" t="str" cm="1">
        <f t="array" ref="R1449">_xlfn.IFS(Product[[#This Row],[New Sales]]&gt;=2000,"A",Product[[#This Row],[New Sales]]&gt;=1000,"B",Product[[#This Row],[New Sales]]&gt;=500,"C",Product[[#This Row],[New Sales]]&gt;=100,"D",Product[[#This Row],[New Sales]]&lt;100,"E")</f>
        <v>B</v>
      </c>
      <c r="S1449" s="12"/>
    </row>
    <row r="1450" spans="1:19">
      <c r="A1450" s="12">
        <v>1448</v>
      </c>
      <c r="B1450" s="12" t="s">
        <v>149</v>
      </c>
      <c r="C1450" s="12" t="s">
        <v>111</v>
      </c>
      <c r="D1450" s="12" t="s">
        <v>196</v>
      </c>
      <c r="E1450" s="12" t="s">
        <v>158</v>
      </c>
      <c r="F1450" s="12" t="s">
        <v>114</v>
      </c>
      <c r="G1450" s="12" t="s">
        <v>95</v>
      </c>
      <c r="H1450" s="12" t="str">
        <f>VLOOKUP(Product[[#This Row],[Category]],Code!$C$2:$D$5,2,0)</f>
        <v>T-103</v>
      </c>
      <c r="I1450" s="12" t="s">
        <v>96</v>
      </c>
      <c r="J1450" s="12" t="s">
        <v>1338</v>
      </c>
      <c r="K1450" s="12">
        <v>47.984000000000002</v>
      </c>
      <c r="L1450" s="12">
        <f>$K$1*Product[[#This Row],[Quantity]]</f>
        <v>300</v>
      </c>
      <c r="M1450" s="12">
        <f>Product[[#This Row],[Sales]]/Product[[#This Row],[Quantity]]</f>
        <v>23.992000000000001</v>
      </c>
      <c r="N1450" s="12">
        <v>2</v>
      </c>
      <c r="O1450" s="12">
        <v>0.2</v>
      </c>
      <c r="P1450" s="13">
        <v>5.9979999999999922</v>
      </c>
      <c r="Q1450" s="13">
        <f>Product[[#This Row],[Profit]]-Product[[#This Row],[Discount]]</f>
        <v>5.797999999999992</v>
      </c>
      <c r="R1450" s="12" t="str" cm="1">
        <f t="array" ref="R1450">_xlfn.IFS(Product[[#This Row],[New Sales]]&gt;=2000,"A",Product[[#This Row],[New Sales]]&gt;=1000,"B",Product[[#This Row],[New Sales]]&gt;=500,"C",Product[[#This Row],[New Sales]]&gt;=100,"D",Product[[#This Row],[New Sales]]&lt;100,"E")</f>
        <v>D</v>
      </c>
      <c r="S1450" s="12"/>
    </row>
    <row r="1451" spans="1:19">
      <c r="A1451" s="12">
        <v>1449</v>
      </c>
      <c r="B1451" s="12" t="s">
        <v>149</v>
      </c>
      <c r="C1451" s="12" t="s">
        <v>77</v>
      </c>
      <c r="D1451" s="12" t="s">
        <v>131</v>
      </c>
      <c r="E1451" s="12" t="s">
        <v>132</v>
      </c>
      <c r="F1451" s="12" t="s">
        <v>133</v>
      </c>
      <c r="G1451" s="12" t="s">
        <v>81</v>
      </c>
      <c r="H1451" s="12" t="str">
        <f>VLOOKUP(Product[[#This Row],[Category]],Code!$C$2:$D$5,2,0)</f>
        <v>O-102</v>
      </c>
      <c r="I1451" s="12" t="s">
        <v>98</v>
      </c>
      <c r="J1451" s="12" t="s">
        <v>1339</v>
      </c>
      <c r="K1451" s="12">
        <v>2.5020000000000002</v>
      </c>
      <c r="L1451" s="12">
        <f>$K$1*Product[[#This Row],[Quantity]]</f>
        <v>450</v>
      </c>
      <c r="M1451" s="12">
        <f>Product[[#This Row],[Sales]]/Product[[#This Row],[Quantity]]</f>
        <v>0.83400000000000007</v>
      </c>
      <c r="N1451" s="12">
        <v>3</v>
      </c>
      <c r="O1451" s="12">
        <v>0.7</v>
      </c>
      <c r="P1451" s="13">
        <v>-1.7513999999999994</v>
      </c>
      <c r="Q1451" s="13">
        <f>Product[[#This Row],[Profit]]-Product[[#This Row],[Discount]]</f>
        <v>-2.4513999999999996</v>
      </c>
      <c r="R1451" s="12" t="str" cm="1">
        <f t="array" ref="R1451">_xlfn.IFS(Product[[#This Row],[New Sales]]&gt;=2000,"A",Product[[#This Row],[New Sales]]&gt;=1000,"B",Product[[#This Row],[New Sales]]&gt;=500,"C",Product[[#This Row],[New Sales]]&gt;=100,"D",Product[[#This Row],[New Sales]]&lt;100,"E")</f>
        <v>D</v>
      </c>
      <c r="S1451" s="12"/>
    </row>
    <row r="1452" spans="1:19">
      <c r="A1452" s="12">
        <v>1450</v>
      </c>
      <c r="B1452" s="12" t="s">
        <v>84</v>
      </c>
      <c r="C1452" s="12" t="s">
        <v>77</v>
      </c>
      <c r="D1452" s="12" t="s">
        <v>78</v>
      </c>
      <c r="E1452" s="12" t="s">
        <v>79</v>
      </c>
      <c r="F1452" s="12" t="s">
        <v>80</v>
      </c>
      <c r="G1452" s="12" t="s">
        <v>95</v>
      </c>
      <c r="H1452" s="12" t="str">
        <f>VLOOKUP(Product[[#This Row],[Category]],Code!$C$2:$D$5,2,0)</f>
        <v>T-103</v>
      </c>
      <c r="I1452" s="12" t="s">
        <v>96</v>
      </c>
      <c r="J1452" s="12" t="s">
        <v>1340</v>
      </c>
      <c r="K1452" s="12">
        <v>88.751999999999995</v>
      </c>
      <c r="L1452" s="12">
        <f>$K$1*Product[[#This Row],[Quantity]]</f>
        <v>450</v>
      </c>
      <c r="M1452" s="12">
        <f>Product[[#This Row],[Sales]]/Product[[#This Row],[Quantity]]</f>
        <v>29.584</v>
      </c>
      <c r="N1452" s="12">
        <v>3</v>
      </c>
      <c r="O1452" s="12">
        <v>0.2</v>
      </c>
      <c r="P1452" s="13">
        <v>11.093999999999998</v>
      </c>
      <c r="Q1452" s="13">
        <f>Product[[#This Row],[Profit]]-Product[[#This Row],[Discount]]</f>
        <v>10.893999999999998</v>
      </c>
      <c r="R1452" s="12" t="str" cm="1">
        <f t="array" ref="R1452">_xlfn.IFS(Product[[#This Row],[New Sales]]&gt;=2000,"A",Product[[#This Row],[New Sales]]&gt;=1000,"B",Product[[#This Row],[New Sales]]&gt;=500,"C",Product[[#This Row],[New Sales]]&gt;=100,"D",Product[[#This Row],[New Sales]]&lt;100,"E")</f>
        <v>D</v>
      </c>
      <c r="S1452" s="12"/>
    </row>
    <row r="1453" spans="1:19">
      <c r="A1453" s="12">
        <v>1451</v>
      </c>
      <c r="B1453" s="12" t="s">
        <v>149</v>
      </c>
      <c r="C1453" s="12" t="s">
        <v>68</v>
      </c>
      <c r="D1453" s="12" t="s">
        <v>283</v>
      </c>
      <c r="E1453" s="12" t="s">
        <v>199</v>
      </c>
      <c r="F1453" s="12" t="s">
        <v>80</v>
      </c>
      <c r="G1453" s="12" t="s">
        <v>81</v>
      </c>
      <c r="H1453" s="12" t="str">
        <f>VLOOKUP(Product[[#This Row],[Category]],Code!$C$2:$D$5,2,0)</f>
        <v>O-102</v>
      </c>
      <c r="I1453" s="12" t="s">
        <v>98</v>
      </c>
      <c r="J1453" s="12" t="s">
        <v>1341</v>
      </c>
      <c r="K1453" s="12">
        <v>2.0250000000000004</v>
      </c>
      <c r="L1453" s="12">
        <f>$K$1*Product[[#This Row],[Quantity]]</f>
        <v>150</v>
      </c>
      <c r="M1453" s="12">
        <f>Product[[#This Row],[Sales]]/Product[[#This Row],[Quantity]]</f>
        <v>2.0250000000000004</v>
      </c>
      <c r="N1453" s="12">
        <v>1</v>
      </c>
      <c r="O1453" s="12">
        <v>0.7</v>
      </c>
      <c r="P1453" s="13">
        <v>-1.3499999999999996</v>
      </c>
      <c r="Q1453" s="13">
        <f>Product[[#This Row],[Profit]]-Product[[#This Row],[Discount]]</f>
        <v>-2.0499999999999998</v>
      </c>
      <c r="R1453" s="12" t="str" cm="1">
        <f t="array" ref="R1453">_xlfn.IFS(Product[[#This Row],[New Sales]]&gt;=2000,"A",Product[[#This Row],[New Sales]]&gt;=1000,"B",Product[[#This Row],[New Sales]]&gt;=500,"C",Product[[#This Row],[New Sales]]&gt;=100,"D",Product[[#This Row],[New Sales]]&lt;100,"E")</f>
        <v>D</v>
      </c>
      <c r="S1453" s="12"/>
    </row>
    <row r="1454" spans="1:19">
      <c r="A1454" s="12">
        <v>1452</v>
      </c>
      <c r="B1454" s="12" t="s">
        <v>149</v>
      </c>
      <c r="C1454" s="12" t="s">
        <v>77</v>
      </c>
      <c r="D1454" s="12" t="s">
        <v>1342</v>
      </c>
      <c r="E1454" s="12" t="s">
        <v>218</v>
      </c>
      <c r="F1454" s="12" t="s">
        <v>71</v>
      </c>
      <c r="G1454" s="12" t="s">
        <v>81</v>
      </c>
      <c r="H1454" s="12" t="str">
        <f>VLOOKUP(Product[[#This Row],[Category]],Code!$C$2:$D$5,2,0)</f>
        <v>O-102</v>
      </c>
      <c r="I1454" s="12" t="s">
        <v>106</v>
      </c>
      <c r="J1454" s="12" t="s">
        <v>148</v>
      </c>
      <c r="K1454" s="12">
        <v>70.98</v>
      </c>
      <c r="L1454" s="12">
        <f>$K$1*Product[[#This Row],[Quantity]]</f>
        <v>1050</v>
      </c>
      <c r="M1454" s="12">
        <f>Product[[#This Row],[Sales]]/Product[[#This Row],[Quantity]]</f>
        <v>10.14</v>
      </c>
      <c r="N1454" s="12">
        <v>7</v>
      </c>
      <c r="O1454" s="12">
        <v>0</v>
      </c>
      <c r="P1454" s="13">
        <v>34.780200000000001</v>
      </c>
      <c r="Q1454" s="13">
        <f>Product[[#This Row],[Profit]]-Product[[#This Row],[Discount]]</f>
        <v>34.780200000000001</v>
      </c>
      <c r="R1454" s="12" t="str" cm="1">
        <f t="array" ref="R1454">_xlfn.IFS(Product[[#This Row],[New Sales]]&gt;=2000,"A",Product[[#This Row],[New Sales]]&gt;=1000,"B",Product[[#This Row],[New Sales]]&gt;=500,"C",Product[[#This Row],[New Sales]]&gt;=100,"D",Product[[#This Row],[New Sales]]&lt;100,"E")</f>
        <v>B</v>
      </c>
      <c r="S1454" s="12"/>
    </row>
    <row r="1455" spans="1:19">
      <c r="A1455" s="12">
        <v>1453</v>
      </c>
      <c r="B1455" s="12" t="s">
        <v>149</v>
      </c>
      <c r="C1455" s="12" t="s">
        <v>77</v>
      </c>
      <c r="D1455" s="12" t="s">
        <v>1342</v>
      </c>
      <c r="E1455" s="12" t="s">
        <v>218</v>
      </c>
      <c r="F1455" s="12" t="s">
        <v>71</v>
      </c>
      <c r="G1455" s="12" t="s">
        <v>81</v>
      </c>
      <c r="H1455" s="12" t="str">
        <f>VLOOKUP(Product[[#This Row],[Category]],Code!$C$2:$D$5,2,0)</f>
        <v>O-102</v>
      </c>
      <c r="I1455" s="12" t="s">
        <v>98</v>
      </c>
      <c r="J1455" s="12" t="s">
        <v>1343</v>
      </c>
      <c r="K1455" s="12">
        <v>91.679999999999993</v>
      </c>
      <c r="L1455" s="12">
        <f>$K$1*Product[[#This Row],[Quantity]]</f>
        <v>450</v>
      </c>
      <c r="M1455" s="12">
        <f>Product[[#This Row],[Sales]]/Product[[#This Row],[Quantity]]</f>
        <v>30.56</v>
      </c>
      <c r="N1455" s="12">
        <v>3</v>
      </c>
      <c r="O1455" s="12">
        <v>0</v>
      </c>
      <c r="P1455" s="13">
        <v>45.839999999999996</v>
      </c>
      <c r="Q1455" s="13">
        <f>Product[[#This Row],[Profit]]-Product[[#This Row],[Discount]]</f>
        <v>45.839999999999996</v>
      </c>
      <c r="R1455" s="12" t="str" cm="1">
        <f t="array" ref="R1455">_xlfn.IFS(Product[[#This Row],[New Sales]]&gt;=2000,"A",Product[[#This Row],[New Sales]]&gt;=1000,"B",Product[[#This Row],[New Sales]]&gt;=500,"C",Product[[#This Row],[New Sales]]&gt;=100,"D",Product[[#This Row],[New Sales]]&lt;100,"E")</f>
        <v>D</v>
      </c>
      <c r="S1455" s="12"/>
    </row>
    <row r="1456" spans="1:19">
      <c r="A1456" s="12">
        <v>1454</v>
      </c>
      <c r="B1456" s="12" t="s">
        <v>149</v>
      </c>
      <c r="C1456" s="12" t="s">
        <v>77</v>
      </c>
      <c r="D1456" s="12" t="s">
        <v>1342</v>
      </c>
      <c r="E1456" s="12" t="s">
        <v>218</v>
      </c>
      <c r="F1456" s="12" t="s">
        <v>71</v>
      </c>
      <c r="G1456" s="12" t="s">
        <v>81</v>
      </c>
      <c r="H1456" s="12" t="str">
        <f>VLOOKUP(Product[[#This Row],[Category]],Code!$C$2:$D$5,2,0)</f>
        <v>O-102</v>
      </c>
      <c r="I1456" s="12" t="s">
        <v>98</v>
      </c>
      <c r="J1456" s="12" t="s">
        <v>1341</v>
      </c>
      <c r="K1456" s="12">
        <v>33.75</v>
      </c>
      <c r="L1456" s="12">
        <f>$K$1*Product[[#This Row],[Quantity]]</f>
        <v>750</v>
      </c>
      <c r="M1456" s="12">
        <f>Product[[#This Row],[Sales]]/Product[[#This Row],[Quantity]]</f>
        <v>6.75</v>
      </c>
      <c r="N1456" s="12">
        <v>5</v>
      </c>
      <c r="O1456" s="12">
        <v>0</v>
      </c>
      <c r="P1456" s="13">
        <v>16.875</v>
      </c>
      <c r="Q1456" s="13">
        <f>Product[[#This Row],[Profit]]-Product[[#This Row],[Discount]]</f>
        <v>16.875</v>
      </c>
      <c r="R1456" s="12" t="str" cm="1">
        <f t="array" ref="R1456">_xlfn.IFS(Product[[#This Row],[New Sales]]&gt;=2000,"A",Product[[#This Row],[New Sales]]&gt;=1000,"B",Product[[#This Row],[New Sales]]&gt;=500,"C",Product[[#This Row],[New Sales]]&gt;=100,"D",Product[[#This Row],[New Sales]]&lt;100,"E")</f>
        <v>C</v>
      </c>
      <c r="S1456" s="12"/>
    </row>
    <row r="1457" spans="1:19">
      <c r="A1457" s="12">
        <v>1455</v>
      </c>
      <c r="B1457" s="12" t="s">
        <v>149</v>
      </c>
      <c r="C1457" s="12" t="s">
        <v>77</v>
      </c>
      <c r="D1457" s="12" t="s">
        <v>1342</v>
      </c>
      <c r="E1457" s="12" t="s">
        <v>218</v>
      </c>
      <c r="F1457" s="12" t="s">
        <v>71</v>
      </c>
      <c r="G1457" s="12" t="s">
        <v>95</v>
      </c>
      <c r="H1457" s="12" t="str">
        <f>VLOOKUP(Product[[#This Row],[Category]],Code!$C$2:$D$5,2,0)</f>
        <v>T-103</v>
      </c>
      <c r="I1457" s="12" t="s">
        <v>332</v>
      </c>
      <c r="J1457" s="12" t="s">
        <v>1344</v>
      </c>
      <c r="K1457" s="12">
        <v>3040</v>
      </c>
      <c r="L1457" s="12">
        <f>$K$1*Product[[#This Row],[Quantity]]</f>
        <v>1200</v>
      </c>
      <c r="M1457" s="12">
        <f>Product[[#This Row],[Sales]]/Product[[#This Row],[Quantity]]</f>
        <v>380</v>
      </c>
      <c r="N1457" s="12">
        <v>8</v>
      </c>
      <c r="O1457" s="12">
        <v>0</v>
      </c>
      <c r="P1457" s="13">
        <v>1459.2</v>
      </c>
      <c r="Q1457" s="13">
        <f>Product[[#This Row],[Profit]]-Product[[#This Row],[Discount]]</f>
        <v>1459.2</v>
      </c>
      <c r="R1457" s="12" t="str" cm="1">
        <f t="array" ref="R1457">_xlfn.IFS(Product[[#This Row],[New Sales]]&gt;=2000,"A",Product[[#This Row],[New Sales]]&gt;=1000,"B",Product[[#This Row],[New Sales]]&gt;=500,"C",Product[[#This Row],[New Sales]]&gt;=100,"D",Product[[#This Row],[New Sales]]&lt;100,"E")</f>
        <v>B</v>
      </c>
      <c r="S1457" s="12"/>
    </row>
    <row r="1458" spans="1:19">
      <c r="A1458" s="12">
        <v>1456</v>
      </c>
      <c r="B1458" s="12" t="s">
        <v>84</v>
      </c>
      <c r="C1458" s="12" t="s">
        <v>111</v>
      </c>
      <c r="D1458" s="12" t="s">
        <v>266</v>
      </c>
      <c r="E1458" s="12" t="s">
        <v>541</v>
      </c>
      <c r="F1458" s="12" t="s">
        <v>71</v>
      </c>
      <c r="G1458" s="12" t="s">
        <v>81</v>
      </c>
      <c r="H1458" s="12" t="str">
        <f>VLOOKUP(Product[[#This Row],[Category]],Code!$C$2:$D$5,2,0)</f>
        <v>O-102</v>
      </c>
      <c r="I1458" s="12" t="s">
        <v>98</v>
      </c>
      <c r="J1458" s="12" t="s">
        <v>1345</v>
      </c>
      <c r="K1458" s="12">
        <v>91.199999999999989</v>
      </c>
      <c r="L1458" s="12">
        <f>$K$1*Product[[#This Row],[Quantity]]</f>
        <v>450</v>
      </c>
      <c r="M1458" s="12">
        <f>Product[[#This Row],[Sales]]/Product[[#This Row],[Quantity]]</f>
        <v>30.399999999999995</v>
      </c>
      <c r="N1458" s="12">
        <v>3</v>
      </c>
      <c r="O1458" s="12">
        <v>0</v>
      </c>
      <c r="P1458" s="13">
        <v>41.951999999999998</v>
      </c>
      <c r="Q1458" s="13">
        <f>Product[[#This Row],[Profit]]-Product[[#This Row],[Discount]]</f>
        <v>41.951999999999998</v>
      </c>
      <c r="R1458" s="12" t="str" cm="1">
        <f t="array" ref="R1458">_xlfn.IFS(Product[[#This Row],[New Sales]]&gt;=2000,"A",Product[[#This Row],[New Sales]]&gt;=1000,"B",Product[[#This Row],[New Sales]]&gt;=500,"C",Product[[#This Row],[New Sales]]&gt;=100,"D",Product[[#This Row],[New Sales]]&lt;100,"E")</f>
        <v>D</v>
      </c>
      <c r="S1458" s="12"/>
    </row>
    <row r="1459" spans="1:19">
      <c r="A1459" s="12">
        <v>1457</v>
      </c>
      <c r="B1459" s="12" t="s">
        <v>84</v>
      </c>
      <c r="C1459" s="12" t="s">
        <v>111</v>
      </c>
      <c r="D1459" s="12" t="s">
        <v>266</v>
      </c>
      <c r="E1459" s="12" t="s">
        <v>541</v>
      </c>
      <c r="F1459" s="12" t="s">
        <v>71</v>
      </c>
      <c r="G1459" s="12" t="s">
        <v>72</v>
      </c>
      <c r="H1459" s="12" t="str">
        <f>VLOOKUP(Product[[#This Row],[Category]],Code!$C$2:$D$5,2,0)</f>
        <v>F-101</v>
      </c>
      <c r="I1459" s="12" t="s">
        <v>87</v>
      </c>
      <c r="J1459" s="12" t="s">
        <v>1346</v>
      </c>
      <c r="K1459" s="12">
        <v>452.93999999999994</v>
      </c>
      <c r="L1459" s="12">
        <f>$K$1*Product[[#This Row],[Quantity]]</f>
        <v>450</v>
      </c>
      <c r="M1459" s="12">
        <f>Product[[#This Row],[Sales]]/Product[[#This Row],[Quantity]]</f>
        <v>150.97999999999999</v>
      </c>
      <c r="N1459" s="12">
        <v>3</v>
      </c>
      <c r="O1459" s="12">
        <v>0</v>
      </c>
      <c r="P1459" s="13">
        <v>67.940999999999974</v>
      </c>
      <c r="Q1459" s="13">
        <f>Product[[#This Row],[Profit]]-Product[[#This Row],[Discount]]</f>
        <v>67.940999999999974</v>
      </c>
      <c r="R1459" s="12" t="str" cm="1">
        <f t="array" ref="R1459">_xlfn.IFS(Product[[#This Row],[New Sales]]&gt;=2000,"A",Product[[#This Row],[New Sales]]&gt;=1000,"B",Product[[#This Row],[New Sales]]&gt;=500,"C",Product[[#This Row],[New Sales]]&gt;=100,"D",Product[[#This Row],[New Sales]]&lt;100,"E")</f>
        <v>D</v>
      </c>
      <c r="S1459" s="12"/>
    </row>
    <row r="1460" spans="1:19">
      <c r="A1460" s="12">
        <v>1458</v>
      </c>
      <c r="B1460" s="12" t="s">
        <v>84</v>
      </c>
      <c r="C1460" s="12" t="s">
        <v>77</v>
      </c>
      <c r="D1460" s="12" t="s">
        <v>1347</v>
      </c>
      <c r="E1460" s="12" t="s">
        <v>532</v>
      </c>
      <c r="F1460" s="12" t="s">
        <v>133</v>
      </c>
      <c r="G1460" s="12" t="s">
        <v>81</v>
      </c>
      <c r="H1460" s="12" t="str">
        <f>VLOOKUP(Product[[#This Row],[Category]],Code!$C$2:$D$5,2,0)</f>
        <v>O-102</v>
      </c>
      <c r="I1460" s="12" t="s">
        <v>98</v>
      </c>
      <c r="J1460" s="12" t="s">
        <v>549</v>
      </c>
      <c r="K1460" s="12">
        <v>52.199999999999996</v>
      </c>
      <c r="L1460" s="12">
        <f>$K$1*Product[[#This Row],[Quantity]]</f>
        <v>1350</v>
      </c>
      <c r="M1460" s="12">
        <f>Product[[#This Row],[Sales]]/Product[[#This Row],[Quantity]]</f>
        <v>5.8</v>
      </c>
      <c r="N1460" s="12">
        <v>9</v>
      </c>
      <c r="O1460" s="12">
        <v>0</v>
      </c>
      <c r="P1460" s="13">
        <v>23.49</v>
      </c>
      <c r="Q1460" s="13">
        <f>Product[[#This Row],[Profit]]-Product[[#This Row],[Discount]]</f>
        <v>23.49</v>
      </c>
      <c r="R1460" s="12" t="str" cm="1">
        <f t="array" ref="R1460">_xlfn.IFS(Product[[#This Row],[New Sales]]&gt;=2000,"A",Product[[#This Row],[New Sales]]&gt;=1000,"B",Product[[#This Row],[New Sales]]&gt;=500,"C",Product[[#This Row],[New Sales]]&gt;=100,"D",Product[[#This Row],[New Sales]]&lt;100,"E")</f>
        <v>B</v>
      </c>
      <c r="S1460" s="12"/>
    </row>
    <row r="1461" spans="1:19">
      <c r="A1461" s="12">
        <v>1459</v>
      </c>
      <c r="B1461" s="12" t="s">
        <v>84</v>
      </c>
      <c r="C1461" s="12" t="s">
        <v>77</v>
      </c>
      <c r="D1461" s="12" t="s">
        <v>1348</v>
      </c>
      <c r="E1461" s="12" t="s">
        <v>113</v>
      </c>
      <c r="F1461" s="12" t="s">
        <v>114</v>
      </c>
      <c r="G1461" s="12" t="s">
        <v>81</v>
      </c>
      <c r="H1461" s="12" t="str">
        <f>VLOOKUP(Product[[#This Row],[Category]],Code!$C$2:$D$5,2,0)</f>
        <v>O-102</v>
      </c>
      <c r="I1461" s="12" t="s">
        <v>82</v>
      </c>
      <c r="J1461" s="12" t="s">
        <v>929</v>
      </c>
      <c r="K1461" s="12">
        <v>15.936000000000002</v>
      </c>
      <c r="L1461" s="12">
        <f>$K$1*Product[[#This Row],[Quantity]]</f>
        <v>600</v>
      </c>
      <c r="M1461" s="12">
        <f>Product[[#This Row],[Sales]]/Product[[#This Row],[Quantity]]</f>
        <v>3.9840000000000004</v>
      </c>
      <c r="N1461" s="12">
        <v>4</v>
      </c>
      <c r="O1461" s="12">
        <v>0.2</v>
      </c>
      <c r="P1461" s="13">
        <v>5.1791999999999998</v>
      </c>
      <c r="Q1461" s="13">
        <f>Product[[#This Row],[Profit]]-Product[[#This Row],[Discount]]</f>
        <v>4.9791999999999996</v>
      </c>
      <c r="R1461" s="12" t="str" cm="1">
        <f t="array" ref="R1461">_xlfn.IFS(Product[[#This Row],[New Sales]]&gt;=2000,"A",Product[[#This Row],[New Sales]]&gt;=1000,"B",Product[[#This Row],[New Sales]]&gt;=500,"C",Product[[#This Row],[New Sales]]&gt;=100,"D",Product[[#This Row],[New Sales]]&lt;100,"E")</f>
        <v>C</v>
      </c>
      <c r="S1461" s="12"/>
    </row>
    <row r="1462" spans="1:19">
      <c r="A1462" s="12">
        <v>1460</v>
      </c>
      <c r="B1462" s="12" t="s">
        <v>547</v>
      </c>
      <c r="C1462" s="12" t="s">
        <v>68</v>
      </c>
      <c r="D1462" s="12" t="s">
        <v>1281</v>
      </c>
      <c r="E1462" s="12" t="s">
        <v>356</v>
      </c>
      <c r="F1462" s="12" t="s">
        <v>133</v>
      </c>
      <c r="G1462" s="12" t="s">
        <v>72</v>
      </c>
      <c r="H1462" s="12" t="str">
        <f>VLOOKUP(Product[[#This Row],[Category]],Code!$C$2:$D$5,2,0)</f>
        <v>F-101</v>
      </c>
      <c r="I1462" s="12" t="s">
        <v>91</v>
      </c>
      <c r="J1462" s="12" t="s">
        <v>1349</v>
      </c>
      <c r="K1462" s="12">
        <v>27.46</v>
      </c>
      <c r="L1462" s="12">
        <f>$K$1*Product[[#This Row],[Quantity]]</f>
        <v>300</v>
      </c>
      <c r="M1462" s="12">
        <f>Product[[#This Row],[Sales]]/Product[[#This Row],[Quantity]]</f>
        <v>13.73</v>
      </c>
      <c r="N1462" s="12">
        <v>2</v>
      </c>
      <c r="O1462" s="12">
        <v>0</v>
      </c>
      <c r="P1462" s="13">
        <v>9.8856000000000002</v>
      </c>
      <c r="Q1462" s="13">
        <f>Product[[#This Row],[Profit]]-Product[[#This Row],[Discount]]</f>
        <v>9.8856000000000002</v>
      </c>
      <c r="R1462" s="12" t="str" cm="1">
        <f t="array" ref="R1462">_xlfn.IFS(Product[[#This Row],[New Sales]]&gt;=2000,"A",Product[[#This Row],[New Sales]]&gt;=1000,"B",Product[[#This Row],[New Sales]]&gt;=500,"C",Product[[#This Row],[New Sales]]&gt;=100,"D",Product[[#This Row],[New Sales]]&lt;100,"E")</f>
        <v>D</v>
      </c>
      <c r="S1462" s="12"/>
    </row>
    <row r="1463" spans="1:19">
      <c r="A1463" s="12">
        <v>1461</v>
      </c>
      <c r="B1463" s="12" t="s">
        <v>84</v>
      </c>
      <c r="C1463" s="12" t="s">
        <v>68</v>
      </c>
      <c r="D1463" s="12" t="s">
        <v>108</v>
      </c>
      <c r="E1463" s="12" t="s">
        <v>109</v>
      </c>
      <c r="F1463" s="12" t="s">
        <v>80</v>
      </c>
      <c r="G1463" s="12" t="s">
        <v>81</v>
      </c>
      <c r="H1463" s="12" t="str">
        <f>VLOOKUP(Product[[#This Row],[Category]],Code!$C$2:$D$5,2,0)</f>
        <v>O-102</v>
      </c>
      <c r="I1463" s="12" t="s">
        <v>98</v>
      </c>
      <c r="J1463" s="12" t="s">
        <v>1350</v>
      </c>
      <c r="K1463" s="12">
        <v>55.424000000000007</v>
      </c>
      <c r="L1463" s="12">
        <f>$K$1*Product[[#This Row],[Quantity]]</f>
        <v>300</v>
      </c>
      <c r="M1463" s="12">
        <f>Product[[#This Row],[Sales]]/Product[[#This Row],[Quantity]]</f>
        <v>27.712000000000003</v>
      </c>
      <c r="N1463" s="12">
        <v>2</v>
      </c>
      <c r="O1463" s="12">
        <v>0.2</v>
      </c>
      <c r="P1463" s="13">
        <v>19.398399999999995</v>
      </c>
      <c r="Q1463" s="13">
        <f>Product[[#This Row],[Profit]]-Product[[#This Row],[Discount]]</f>
        <v>19.198399999999996</v>
      </c>
      <c r="R1463" s="12" t="str" cm="1">
        <f t="array" ref="R1463">_xlfn.IFS(Product[[#This Row],[New Sales]]&gt;=2000,"A",Product[[#This Row],[New Sales]]&gt;=1000,"B",Product[[#This Row],[New Sales]]&gt;=500,"C",Product[[#This Row],[New Sales]]&gt;=100,"D",Product[[#This Row],[New Sales]]&lt;100,"E")</f>
        <v>D</v>
      </c>
      <c r="S1463" s="12"/>
    </row>
    <row r="1464" spans="1:19">
      <c r="A1464" s="12">
        <v>1462</v>
      </c>
      <c r="B1464" s="12" t="s">
        <v>84</v>
      </c>
      <c r="C1464" s="12" t="s">
        <v>68</v>
      </c>
      <c r="D1464" s="12" t="s">
        <v>1351</v>
      </c>
      <c r="E1464" s="12" t="s">
        <v>370</v>
      </c>
      <c r="F1464" s="12" t="s">
        <v>133</v>
      </c>
      <c r="G1464" s="12" t="s">
        <v>72</v>
      </c>
      <c r="H1464" s="12" t="str">
        <f>VLOOKUP(Product[[#This Row],[Category]],Code!$C$2:$D$5,2,0)</f>
        <v>F-101</v>
      </c>
      <c r="I1464" s="12" t="s">
        <v>87</v>
      </c>
      <c r="J1464" s="12" t="s">
        <v>902</v>
      </c>
      <c r="K1464" s="12">
        <v>244.00599999999997</v>
      </c>
      <c r="L1464" s="12">
        <f>$K$1*Product[[#This Row],[Quantity]]</f>
        <v>300</v>
      </c>
      <c r="M1464" s="12">
        <f>Product[[#This Row],[Sales]]/Product[[#This Row],[Quantity]]</f>
        <v>122.00299999999999</v>
      </c>
      <c r="N1464" s="12">
        <v>2</v>
      </c>
      <c r="O1464" s="12">
        <v>0.3</v>
      </c>
      <c r="P1464" s="13">
        <v>-31.372200000000007</v>
      </c>
      <c r="Q1464" s="13">
        <f>Product[[#This Row],[Profit]]-Product[[#This Row],[Discount]]</f>
        <v>-31.672200000000007</v>
      </c>
      <c r="R1464" s="12" t="str" cm="1">
        <f t="array" ref="R1464">_xlfn.IFS(Product[[#This Row],[New Sales]]&gt;=2000,"A",Product[[#This Row],[New Sales]]&gt;=1000,"B",Product[[#This Row],[New Sales]]&gt;=500,"C",Product[[#This Row],[New Sales]]&gt;=100,"D",Product[[#This Row],[New Sales]]&lt;100,"E")</f>
        <v>D</v>
      </c>
      <c r="S1464" s="12"/>
    </row>
    <row r="1465" spans="1:19">
      <c r="A1465" s="12">
        <v>1463</v>
      </c>
      <c r="B1465" s="12" t="s">
        <v>149</v>
      </c>
      <c r="C1465" s="12" t="s">
        <v>77</v>
      </c>
      <c r="D1465" s="12" t="s">
        <v>305</v>
      </c>
      <c r="E1465" s="12" t="s">
        <v>113</v>
      </c>
      <c r="F1465" s="12" t="s">
        <v>114</v>
      </c>
      <c r="G1465" s="12" t="s">
        <v>95</v>
      </c>
      <c r="H1465" s="12" t="str">
        <f>VLOOKUP(Product[[#This Row],[Category]],Code!$C$2:$D$5,2,0)</f>
        <v>T-103</v>
      </c>
      <c r="I1465" s="12" t="s">
        <v>137</v>
      </c>
      <c r="J1465" s="12" t="s">
        <v>654</v>
      </c>
      <c r="K1465" s="12">
        <v>159.98400000000001</v>
      </c>
      <c r="L1465" s="12">
        <f>$K$1*Product[[#This Row],[Quantity]]</f>
        <v>300</v>
      </c>
      <c r="M1465" s="12">
        <f>Product[[#This Row],[Sales]]/Product[[#This Row],[Quantity]]</f>
        <v>79.992000000000004</v>
      </c>
      <c r="N1465" s="12">
        <v>2</v>
      </c>
      <c r="O1465" s="12">
        <v>0.2</v>
      </c>
      <c r="P1465" s="13">
        <v>43.995600000000003</v>
      </c>
      <c r="Q1465" s="13">
        <f>Product[[#This Row],[Profit]]-Product[[#This Row],[Discount]]</f>
        <v>43.7956</v>
      </c>
      <c r="R1465" s="12" t="str" cm="1">
        <f t="array" ref="R1465">_xlfn.IFS(Product[[#This Row],[New Sales]]&gt;=2000,"A",Product[[#This Row],[New Sales]]&gt;=1000,"B",Product[[#This Row],[New Sales]]&gt;=500,"C",Product[[#This Row],[New Sales]]&gt;=100,"D",Product[[#This Row],[New Sales]]&lt;100,"E")</f>
        <v>D</v>
      </c>
      <c r="S1465" s="12"/>
    </row>
    <row r="1466" spans="1:19">
      <c r="A1466" s="12">
        <v>1464</v>
      </c>
      <c r="B1466" s="12" t="s">
        <v>149</v>
      </c>
      <c r="C1466" s="12" t="s">
        <v>77</v>
      </c>
      <c r="D1466" s="12" t="s">
        <v>305</v>
      </c>
      <c r="E1466" s="12" t="s">
        <v>113</v>
      </c>
      <c r="F1466" s="12" t="s">
        <v>114</v>
      </c>
      <c r="G1466" s="12" t="s">
        <v>72</v>
      </c>
      <c r="H1466" s="12" t="str">
        <f>VLOOKUP(Product[[#This Row],[Category]],Code!$C$2:$D$5,2,0)</f>
        <v>F-101</v>
      </c>
      <c r="I1466" s="12" t="s">
        <v>75</v>
      </c>
      <c r="J1466" s="12" t="s">
        <v>1180</v>
      </c>
      <c r="K1466" s="12">
        <v>1024.7159999999999</v>
      </c>
      <c r="L1466" s="12">
        <f>$K$1*Product[[#This Row],[Quantity]]</f>
        <v>900</v>
      </c>
      <c r="M1466" s="12">
        <f>Product[[#This Row],[Sales]]/Product[[#This Row],[Quantity]]</f>
        <v>170.78599999999997</v>
      </c>
      <c r="N1466" s="12">
        <v>6</v>
      </c>
      <c r="O1466" s="12">
        <v>0.3</v>
      </c>
      <c r="P1466" s="13">
        <v>-29.277599999999893</v>
      </c>
      <c r="Q1466" s="13">
        <f>Product[[#This Row],[Profit]]-Product[[#This Row],[Discount]]</f>
        <v>-29.577599999999894</v>
      </c>
      <c r="R1466" s="12" t="str" cm="1">
        <f t="array" ref="R1466">_xlfn.IFS(Product[[#This Row],[New Sales]]&gt;=2000,"A",Product[[#This Row],[New Sales]]&gt;=1000,"B",Product[[#This Row],[New Sales]]&gt;=500,"C",Product[[#This Row],[New Sales]]&gt;=100,"D",Product[[#This Row],[New Sales]]&lt;100,"E")</f>
        <v>C</v>
      </c>
      <c r="S1466" s="12"/>
    </row>
    <row r="1467" spans="1:19">
      <c r="A1467" s="12">
        <v>1465</v>
      </c>
      <c r="B1467" s="12" t="s">
        <v>149</v>
      </c>
      <c r="C1467" s="12" t="s">
        <v>77</v>
      </c>
      <c r="D1467" s="12" t="s">
        <v>180</v>
      </c>
      <c r="E1467" s="12" t="s">
        <v>181</v>
      </c>
      <c r="F1467" s="12" t="s">
        <v>133</v>
      </c>
      <c r="G1467" s="12" t="s">
        <v>81</v>
      </c>
      <c r="H1467" s="12" t="str">
        <f>VLOOKUP(Product[[#This Row],[Category]],Code!$C$2:$D$5,2,0)</f>
        <v>O-102</v>
      </c>
      <c r="I1467" s="12" t="s">
        <v>182</v>
      </c>
      <c r="J1467" s="12" t="s">
        <v>1116</v>
      </c>
      <c r="K1467" s="12">
        <v>3.68</v>
      </c>
      <c r="L1467" s="12">
        <f>$K$1*Product[[#This Row],[Quantity]]</f>
        <v>300</v>
      </c>
      <c r="M1467" s="12">
        <f>Product[[#This Row],[Sales]]/Product[[#This Row],[Quantity]]</f>
        <v>1.84</v>
      </c>
      <c r="N1467" s="12">
        <v>2</v>
      </c>
      <c r="O1467" s="12">
        <v>0</v>
      </c>
      <c r="P1467" s="13">
        <v>1.8032000000000001</v>
      </c>
      <c r="Q1467" s="13">
        <f>Product[[#This Row],[Profit]]-Product[[#This Row],[Discount]]</f>
        <v>1.8032000000000001</v>
      </c>
      <c r="R1467" s="12" t="str" cm="1">
        <f t="array" ref="R1467">_xlfn.IFS(Product[[#This Row],[New Sales]]&gt;=2000,"A",Product[[#This Row],[New Sales]]&gt;=1000,"B",Product[[#This Row],[New Sales]]&gt;=500,"C",Product[[#This Row],[New Sales]]&gt;=100,"D",Product[[#This Row],[New Sales]]&lt;100,"E")</f>
        <v>D</v>
      </c>
      <c r="S1467" s="12"/>
    </row>
    <row r="1468" spans="1:19">
      <c r="A1468" s="12">
        <v>1466</v>
      </c>
      <c r="B1468" s="12" t="s">
        <v>84</v>
      </c>
      <c r="C1468" s="12" t="s">
        <v>68</v>
      </c>
      <c r="D1468" s="12" t="s">
        <v>1352</v>
      </c>
      <c r="E1468" s="12" t="s">
        <v>199</v>
      </c>
      <c r="F1468" s="12" t="s">
        <v>80</v>
      </c>
      <c r="G1468" s="12" t="s">
        <v>72</v>
      </c>
      <c r="H1468" s="12" t="str">
        <f>VLOOKUP(Product[[#This Row],[Category]],Code!$C$2:$D$5,2,0)</f>
        <v>F-101</v>
      </c>
      <c r="I1468" s="12" t="s">
        <v>91</v>
      </c>
      <c r="J1468" s="12" t="s">
        <v>1078</v>
      </c>
      <c r="K1468" s="12">
        <v>121.376</v>
      </c>
      <c r="L1468" s="12">
        <f>$K$1*Product[[#This Row],[Quantity]]</f>
        <v>600</v>
      </c>
      <c r="M1468" s="12">
        <f>Product[[#This Row],[Sales]]/Product[[#This Row],[Quantity]]</f>
        <v>30.344000000000001</v>
      </c>
      <c r="N1468" s="12">
        <v>4</v>
      </c>
      <c r="O1468" s="12">
        <v>0.2</v>
      </c>
      <c r="P1468" s="13">
        <v>-3.0344000000000122</v>
      </c>
      <c r="Q1468" s="13">
        <f>Product[[#This Row],[Profit]]-Product[[#This Row],[Discount]]</f>
        <v>-3.2344000000000124</v>
      </c>
      <c r="R1468" s="12" t="str" cm="1">
        <f t="array" ref="R1468">_xlfn.IFS(Product[[#This Row],[New Sales]]&gt;=2000,"A",Product[[#This Row],[New Sales]]&gt;=1000,"B",Product[[#This Row],[New Sales]]&gt;=500,"C",Product[[#This Row],[New Sales]]&gt;=100,"D",Product[[#This Row],[New Sales]]&lt;100,"E")</f>
        <v>C</v>
      </c>
      <c r="S1468" s="12"/>
    </row>
    <row r="1469" spans="1:19">
      <c r="A1469" s="12">
        <v>1467</v>
      </c>
      <c r="B1469" s="12" t="s">
        <v>84</v>
      </c>
      <c r="C1469" s="12" t="s">
        <v>68</v>
      </c>
      <c r="D1469" s="12" t="s">
        <v>1352</v>
      </c>
      <c r="E1469" s="12" t="s">
        <v>199</v>
      </c>
      <c r="F1469" s="12" t="s">
        <v>80</v>
      </c>
      <c r="G1469" s="12" t="s">
        <v>95</v>
      </c>
      <c r="H1469" s="12" t="str">
        <f>VLOOKUP(Product[[#This Row],[Category]],Code!$C$2:$D$5,2,0)</f>
        <v>T-103</v>
      </c>
      <c r="I1469" s="12" t="s">
        <v>137</v>
      </c>
      <c r="J1469" s="12" t="s">
        <v>247</v>
      </c>
      <c r="K1469" s="12">
        <v>95.976000000000013</v>
      </c>
      <c r="L1469" s="12">
        <f>$K$1*Product[[#This Row],[Quantity]]</f>
        <v>450</v>
      </c>
      <c r="M1469" s="12">
        <f>Product[[#This Row],[Sales]]/Product[[#This Row],[Quantity]]</f>
        <v>31.992000000000004</v>
      </c>
      <c r="N1469" s="12">
        <v>3</v>
      </c>
      <c r="O1469" s="12">
        <v>0.2</v>
      </c>
      <c r="P1469" s="13">
        <v>-10.797300000000011</v>
      </c>
      <c r="Q1469" s="13">
        <f>Product[[#This Row],[Profit]]-Product[[#This Row],[Discount]]</f>
        <v>-10.99730000000001</v>
      </c>
      <c r="R1469" s="12" t="str" cm="1">
        <f t="array" ref="R1469">_xlfn.IFS(Product[[#This Row],[New Sales]]&gt;=2000,"A",Product[[#This Row],[New Sales]]&gt;=1000,"B",Product[[#This Row],[New Sales]]&gt;=500,"C",Product[[#This Row],[New Sales]]&gt;=100,"D",Product[[#This Row],[New Sales]]&lt;100,"E")</f>
        <v>D</v>
      </c>
      <c r="S1469" s="12"/>
    </row>
    <row r="1470" spans="1:19">
      <c r="A1470" s="12">
        <v>1468</v>
      </c>
      <c r="B1470" s="12" t="s">
        <v>547</v>
      </c>
      <c r="C1470" s="12" t="s">
        <v>111</v>
      </c>
      <c r="D1470" s="12" t="s">
        <v>628</v>
      </c>
      <c r="E1470" s="12" t="s">
        <v>86</v>
      </c>
      <c r="F1470" s="12" t="s">
        <v>71</v>
      </c>
      <c r="G1470" s="12" t="s">
        <v>95</v>
      </c>
      <c r="H1470" s="12" t="str">
        <f>VLOOKUP(Product[[#This Row],[Category]],Code!$C$2:$D$5,2,0)</f>
        <v>T-103</v>
      </c>
      <c r="I1470" s="12" t="s">
        <v>137</v>
      </c>
      <c r="J1470" s="12" t="s">
        <v>952</v>
      </c>
      <c r="K1470" s="12">
        <v>255.96799999999999</v>
      </c>
      <c r="L1470" s="12">
        <f>$K$1*Product[[#This Row],[Quantity]]</f>
        <v>600</v>
      </c>
      <c r="M1470" s="12">
        <f>Product[[#This Row],[Sales]]/Product[[#This Row],[Quantity]]</f>
        <v>63.991999999999997</v>
      </c>
      <c r="N1470" s="12">
        <v>4</v>
      </c>
      <c r="O1470" s="12">
        <v>0.2</v>
      </c>
      <c r="P1470" s="13">
        <v>31.995999999999974</v>
      </c>
      <c r="Q1470" s="13">
        <f>Product[[#This Row],[Profit]]-Product[[#This Row],[Discount]]</f>
        <v>31.795999999999975</v>
      </c>
      <c r="R1470" s="12" t="str" cm="1">
        <f t="array" ref="R1470">_xlfn.IFS(Product[[#This Row],[New Sales]]&gt;=2000,"A",Product[[#This Row],[New Sales]]&gt;=1000,"B",Product[[#This Row],[New Sales]]&gt;=500,"C",Product[[#This Row],[New Sales]]&gt;=100,"D",Product[[#This Row],[New Sales]]&lt;100,"E")</f>
        <v>C</v>
      </c>
      <c r="S1470" s="12"/>
    </row>
    <row r="1471" spans="1:19">
      <c r="A1471" s="12">
        <v>1469</v>
      </c>
      <c r="B1471" s="12" t="s">
        <v>84</v>
      </c>
      <c r="C1471" s="12" t="s">
        <v>77</v>
      </c>
      <c r="D1471" s="12" t="s">
        <v>402</v>
      </c>
      <c r="E1471" s="12" t="s">
        <v>168</v>
      </c>
      <c r="F1471" s="12" t="s">
        <v>114</v>
      </c>
      <c r="G1471" s="12" t="s">
        <v>72</v>
      </c>
      <c r="H1471" s="12" t="str">
        <f>VLOOKUP(Product[[#This Row],[Category]],Code!$C$2:$D$5,2,0)</f>
        <v>F-101</v>
      </c>
      <c r="I1471" s="12" t="s">
        <v>75</v>
      </c>
      <c r="J1471" s="12" t="s">
        <v>1353</v>
      </c>
      <c r="K1471" s="12">
        <v>872.94</v>
      </c>
      <c r="L1471" s="12">
        <f>$K$1*Product[[#This Row],[Quantity]]</f>
        <v>450</v>
      </c>
      <c r="M1471" s="12">
        <f>Product[[#This Row],[Sales]]/Product[[#This Row],[Quantity]]</f>
        <v>290.98</v>
      </c>
      <c r="N1471" s="12">
        <v>3</v>
      </c>
      <c r="O1471" s="12">
        <v>0</v>
      </c>
      <c r="P1471" s="13">
        <v>226.96439999999998</v>
      </c>
      <c r="Q1471" s="13">
        <f>Product[[#This Row],[Profit]]-Product[[#This Row],[Discount]]</f>
        <v>226.96439999999998</v>
      </c>
      <c r="R1471" s="12" t="str" cm="1">
        <f t="array" ref="R1471">_xlfn.IFS(Product[[#This Row],[New Sales]]&gt;=2000,"A",Product[[#This Row],[New Sales]]&gt;=1000,"B",Product[[#This Row],[New Sales]]&gt;=500,"C",Product[[#This Row],[New Sales]]&gt;=100,"D",Product[[#This Row],[New Sales]]&lt;100,"E")</f>
        <v>D</v>
      </c>
      <c r="S1471" s="12"/>
    </row>
    <row r="1472" spans="1:19">
      <c r="A1472" s="12">
        <v>1470</v>
      </c>
      <c r="B1472" s="12" t="s">
        <v>84</v>
      </c>
      <c r="C1472" s="12" t="s">
        <v>77</v>
      </c>
      <c r="D1472" s="12" t="s">
        <v>402</v>
      </c>
      <c r="E1472" s="12" t="s">
        <v>168</v>
      </c>
      <c r="F1472" s="12" t="s">
        <v>114</v>
      </c>
      <c r="G1472" s="12" t="s">
        <v>81</v>
      </c>
      <c r="H1472" s="12" t="str">
        <f>VLOOKUP(Product[[#This Row],[Category]],Code!$C$2:$D$5,2,0)</f>
        <v>O-102</v>
      </c>
      <c r="I1472" s="12" t="s">
        <v>98</v>
      </c>
      <c r="J1472" s="12" t="s">
        <v>579</v>
      </c>
      <c r="K1472" s="12">
        <v>41.54</v>
      </c>
      <c r="L1472" s="12">
        <f>$K$1*Product[[#This Row],[Quantity]]</f>
        <v>300</v>
      </c>
      <c r="M1472" s="12">
        <f>Product[[#This Row],[Sales]]/Product[[#This Row],[Quantity]]</f>
        <v>20.77</v>
      </c>
      <c r="N1472" s="12">
        <v>2</v>
      </c>
      <c r="O1472" s="12">
        <v>0</v>
      </c>
      <c r="P1472" s="13">
        <v>19.523799999999998</v>
      </c>
      <c r="Q1472" s="13">
        <f>Product[[#This Row],[Profit]]-Product[[#This Row],[Discount]]</f>
        <v>19.523799999999998</v>
      </c>
      <c r="R1472" s="12" t="str" cm="1">
        <f t="array" ref="R1472">_xlfn.IFS(Product[[#This Row],[New Sales]]&gt;=2000,"A",Product[[#This Row],[New Sales]]&gt;=1000,"B",Product[[#This Row],[New Sales]]&gt;=500,"C",Product[[#This Row],[New Sales]]&gt;=100,"D",Product[[#This Row],[New Sales]]&lt;100,"E")</f>
        <v>D</v>
      </c>
      <c r="S1472" s="12"/>
    </row>
    <row r="1473" spans="1:19">
      <c r="A1473" s="12">
        <v>1471</v>
      </c>
      <c r="B1473" s="12" t="s">
        <v>84</v>
      </c>
      <c r="C1473" s="12" t="s">
        <v>77</v>
      </c>
      <c r="D1473" s="12" t="s">
        <v>402</v>
      </c>
      <c r="E1473" s="12" t="s">
        <v>168</v>
      </c>
      <c r="F1473" s="12" t="s">
        <v>114</v>
      </c>
      <c r="G1473" s="12" t="s">
        <v>81</v>
      </c>
      <c r="H1473" s="12" t="str">
        <f>VLOOKUP(Product[[#This Row],[Category]],Code!$C$2:$D$5,2,0)</f>
        <v>O-102</v>
      </c>
      <c r="I1473" s="12" t="s">
        <v>106</v>
      </c>
      <c r="J1473" s="12" t="s">
        <v>1354</v>
      </c>
      <c r="K1473" s="12">
        <v>12.96</v>
      </c>
      <c r="L1473" s="12">
        <f>$K$1*Product[[#This Row],[Quantity]]</f>
        <v>300</v>
      </c>
      <c r="M1473" s="12">
        <f>Product[[#This Row],[Sales]]/Product[[#This Row],[Quantity]]</f>
        <v>6.48</v>
      </c>
      <c r="N1473" s="12">
        <v>2</v>
      </c>
      <c r="O1473" s="12">
        <v>0</v>
      </c>
      <c r="P1473" s="13">
        <v>6.2208000000000006</v>
      </c>
      <c r="Q1473" s="13">
        <f>Product[[#This Row],[Profit]]-Product[[#This Row],[Discount]]</f>
        <v>6.2208000000000006</v>
      </c>
      <c r="R1473" s="12" t="str" cm="1">
        <f t="array" ref="R1473">_xlfn.IFS(Product[[#This Row],[New Sales]]&gt;=2000,"A",Product[[#This Row],[New Sales]]&gt;=1000,"B",Product[[#This Row],[New Sales]]&gt;=500,"C",Product[[#This Row],[New Sales]]&gt;=100,"D",Product[[#This Row],[New Sales]]&lt;100,"E")</f>
        <v>D</v>
      </c>
      <c r="S1473" s="12"/>
    </row>
    <row r="1474" spans="1:19">
      <c r="A1474" s="12">
        <v>1472</v>
      </c>
      <c r="B1474" s="12" t="s">
        <v>67</v>
      </c>
      <c r="C1474" s="12" t="s">
        <v>77</v>
      </c>
      <c r="D1474" s="12" t="s">
        <v>131</v>
      </c>
      <c r="E1474" s="12" t="s">
        <v>132</v>
      </c>
      <c r="F1474" s="12" t="s">
        <v>133</v>
      </c>
      <c r="G1474" s="12" t="s">
        <v>81</v>
      </c>
      <c r="H1474" s="12" t="str">
        <f>VLOOKUP(Product[[#This Row],[Category]],Code!$C$2:$D$5,2,0)</f>
        <v>O-102</v>
      </c>
      <c r="I1474" s="12" t="s">
        <v>93</v>
      </c>
      <c r="J1474" s="12" t="s">
        <v>1355</v>
      </c>
      <c r="K1474" s="12">
        <v>6.8480000000000008</v>
      </c>
      <c r="L1474" s="12">
        <f>$K$1*Product[[#This Row],[Quantity]]</f>
        <v>300</v>
      </c>
      <c r="M1474" s="12">
        <f>Product[[#This Row],[Sales]]/Product[[#This Row],[Quantity]]</f>
        <v>3.4240000000000004</v>
      </c>
      <c r="N1474" s="12">
        <v>2</v>
      </c>
      <c r="O1474" s="12">
        <v>0.2</v>
      </c>
      <c r="P1474" s="13">
        <v>0.59920000000000018</v>
      </c>
      <c r="Q1474" s="13">
        <f>Product[[#This Row],[Profit]]-Product[[#This Row],[Discount]]</f>
        <v>0.39920000000000017</v>
      </c>
      <c r="R1474" s="12" t="str" cm="1">
        <f t="array" ref="R1474">_xlfn.IFS(Product[[#This Row],[New Sales]]&gt;=2000,"A",Product[[#This Row],[New Sales]]&gt;=1000,"B",Product[[#This Row],[New Sales]]&gt;=500,"C",Product[[#This Row],[New Sales]]&gt;=100,"D",Product[[#This Row],[New Sales]]&lt;100,"E")</f>
        <v>D</v>
      </c>
      <c r="S1474" s="12"/>
    </row>
    <row r="1475" spans="1:19">
      <c r="A1475" s="12">
        <v>1473</v>
      </c>
      <c r="B1475" s="12" t="s">
        <v>84</v>
      </c>
      <c r="C1475" s="12" t="s">
        <v>77</v>
      </c>
      <c r="D1475" s="12" t="s">
        <v>78</v>
      </c>
      <c r="E1475" s="12" t="s">
        <v>79</v>
      </c>
      <c r="F1475" s="12" t="s">
        <v>80</v>
      </c>
      <c r="G1475" s="12" t="s">
        <v>81</v>
      </c>
      <c r="H1475" s="12" t="str">
        <f>VLOOKUP(Product[[#This Row],[Category]],Code!$C$2:$D$5,2,0)</f>
        <v>O-102</v>
      </c>
      <c r="I1475" s="12" t="s">
        <v>82</v>
      </c>
      <c r="J1475" s="12" t="s">
        <v>988</v>
      </c>
      <c r="K1475" s="12">
        <v>8.67</v>
      </c>
      <c r="L1475" s="12">
        <f>$K$1*Product[[#This Row],[Quantity]]</f>
        <v>450</v>
      </c>
      <c r="M1475" s="12">
        <f>Product[[#This Row],[Sales]]/Product[[#This Row],[Quantity]]</f>
        <v>2.89</v>
      </c>
      <c r="N1475" s="12">
        <v>3</v>
      </c>
      <c r="O1475" s="12">
        <v>0</v>
      </c>
      <c r="P1475" s="13">
        <v>4.0749000000000004</v>
      </c>
      <c r="Q1475" s="13">
        <f>Product[[#This Row],[Profit]]-Product[[#This Row],[Discount]]</f>
        <v>4.0749000000000004</v>
      </c>
      <c r="R1475" s="12" t="str" cm="1">
        <f t="array" ref="R1475">_xlfn.IFS(Product[[#This Row],[New Sales]]&gt;=2000,"A",Product[[#This Row],[New Sales]]&gt;=1000,"B",Product[[#This Row],[New Sales]]&gt;=500,"C",Product[[#This Row],[New Sales]]&gt;=100,"D",Product[[#This Row],[New Sales]]&lt;100,"E")</f>
        <v>D</v>
      </c>
      <c r="S1475" s="12"/>
    </row>
    <row r="1476" spans="1:19">
      <c r="A1476" s="12">
        <v>1474</v>
      </c>
      <c r="B1476" s="12" t="s">
        <v>547</v>
      </c>
      <c r="C1476" s="12" t="s">
        <v>68</v>
      </c>
      <c r="D1476" s="12" t="s">
        <v>147</v>
      </c>
      <c r="E1476" s="12" t="s">
        <v>113</v>
      </c>
      <c r="F1476" s="12" t="s">
        <v>114</v>
      </c>
      <c r="G1476" s="12" t="s">
        <v>72</v>
      </c>
      <c r="H1476" s="12" t="str">
        <f>VLOOKUP(Product[[#This Row],[Category]],Code!$C$2:$D$5,2,0)</f>
        <v>F-101</v>
      </c>
      <c r="I1476" s="12" t="s">
        <v>91</v>
      </c>
      <c r="J1476" s="12" t="s">
        <v>1356</v>
      </c>
      <c r="K1476" s="12">
        <v>6.6879999999999997</v>
      </c>
      <c r="L1476" s="12">
        <f>$K$1*Product[[#This Row],[Quantity]]</f>
        <v>600</v>
      </c>
      <c r="M1476" s="12">
        <f>Product[[#This Row],[Sales]]/Product[[#This Row],[Quantity]]</f>
        <v>1.6719999999999999</v>
      </c>
      <c r="N1476" s="12">
        <v>4</v>
      </c>
      <c r="O1476" s="12">
        <v>0.6</v>
      </c>
      <c r="P1476" s="13">
        <v>-4.0127999999999986</v>
      </c>
      <c r="Q1476" s="13">
        <f>Product[[#This Row],[Profit]]-Product[[#This Row],[Discount]]</f>
        <v>-4.6127999999999982</v>
      </c>
      <c r="R1476" s="12" t="str" cm="1">
        <f t="array" ref="R1476">_xlfn.IFS(Product[[#This Row],[New Sales]]&gt;=2000,"A",Product[[#This Row],[New Sales]]&gt;=1000,"B",Product[[#This Row],[New Sales]]&gt;=500,"C",Product[[#This Row],[New Sales]]&gt;=100,"D",Product[[#This Row],[New Sales]]&lt;100,"E")</f>
        <v>C</v>
      </c>
      <c r="S1476" s="12"/>
    </row>
    <row r="1477" spans="1:19">
      <c r="A1477" s="12">
        <v>1475</v>
      </c>
      <c r="B1477" s="12" t="s">
        <v>84</v>
      </c>
      <c r="C1477" s="12" t="s">
        <v>111</v>
      </c>
      <c r="D1477" s="12" t="s">
        <v>1357</v>
      </c>
      <c r="E1477" s="12" t="s">
        <v>181</v>
      </c>
      <c r="F1477" s="12" t="s">
        <v>133</v>
      </c>
      <c r="G1477" s="12" t="s">
        <v>81</v>
      </c>
      <c r="H1477" s="12" t="str">
        <f>VLOOKUP(Product[[#This Row],[Category]],Code!$C$2:$D$5,2,0)</f>
        <v>O-102</v>
      </c>
      <c r="I1477" s="12" t="s">
        <v>93</v>
      </c>
      <c r="J1477" s="12" t="s">
        <v>1358</v>
      </c>
      <c r="K1477" s="12">
        <v>17.28</v>
      </c>
      <c r="L1477" s="12">
        <f>$K$1*Product[[#This Row],[Quantity]]</f>
        <v>900</v>
      </c>
      <c r="M1477" s="12">
        <f>Product[[#This Row],[Sales]]/Product[[#This Row],[Quantity]]</f>
        <v>2.8800000000000003</v>
      </c>
      <c r="N1477" s="12">
        <v>6</v>
      </c>
      <c r="O1477" s="12">
        <v>0</v>
      </c>
      <c r="P1477" s="13">
        <v>5.0111999999999997</v>
      </c>
      <c r="Q1477" s="13">
        <f>Product[[#This Row],[Profit]]-Product[[#This Row],[Discount]]</f>
        <v>5.0111999999999997</v>
      </c>
      <c r="R1477" s="12" t="str" cm="1">
        <f t="array" ref="R1477">_xlfn.IFS(Product[[#This Row],[New Sales]]&gt;=2000,"A",Product[[#This Row],[New Sales]]&gt;=1000,"B",Product[[#This Row],[New Sales]]&gt;=500,"C",Product[[#This Row],[New Sales]]&gt;=100,"D",Product[[#This Row],[New Sales]]&lt;100,"E")</f>
        <v>C</v>
      </c>
      <c r="S1477" s="12"/>
    </row>
    <row r="1478" spans="1:19">
      <c r="A1478" s="12">
        <v>1476</v>
      </c>
      <c r="B1478" s="12" t="s">
        <v>84</v>
      </c>
      <c r="C1478" s="12" t="s">
        <v>111</v>
      </c>
      <c r="D1478" s="12" t="s">
        <v>1357</v>
      </c>
      <c r="E1478" s="12" t="s">
        <v>181</v>
      </c>
      <c r="F1478" s="12" t="s">
        <v>133</v>
      </c>
      <c r="G1478" s="12" t="s">
        <v>81</v>
      </c>
      <c r="H1478" s="12" t="str">
        <f>VLOOKUP(Product[[#This Row],[Category]],Code!$C$2:$D$5,2,0)</f>
        <v>O-102</v>
      </c>
      <c r="I1478" s="12" t="s">
        <v>98</v>
      </c>
      <c r="J1478" s="12" t="s">
        <v>1090</v>
      </c>
      <c r="K1478" s="12">
        <v>17.712</v>
      </c>
      <c r="L1478" s="12">
        <f>$K$1*Product[[#This Row],[Quantity]]</f>
        <v>450</v>
      </c>
      <c r="M1478" s="12">
        <f>Product[[#This Row],[Sales]]/Product[[#This Row],[Quantity]]</f>
        <v>5.9039999999999999</v>
      </c>
      <c r="N1478" s="12">
        <v>3</v>
      </c>
      <c r="O1478" s="12">
        <v>0.2</v>
      </c>
      <c r="P1478" s="13">
        <v>6.4206000000000012</v>
      </c>
      <c r="Q1478" s="13">
        <f>Product[[#This Row],[Profit]]-Product[[#This Row],[Discount]]</f>
        <v>6.220600000000001</v>
      </c>
      <c r="R1478" s="12" t="str" cm="1">
        <f t="array" ref="R1478">_xlfn.IFS(Product[[#This Row],[New Sales]]&gt;=2000,"A",Product[[#This Row],[New Sales]]&gt;=1000,"B",Product[[#This Row],[New Sales]]&gt;=500,"C",Product[[#This Row],[New Sales]]&gt;=100,"D",Product[[#This Row],[New Sales]]&lt;100,"E")</f>
        <v>D</v>
      </c>
      <c r="S1478" s="12"/>
    </row>
    <row r="1479" spans="1:19">
      <c r="A1479" s="12">
        <v>1477</v>
      </c>
      <c r="B1479" s="12" t="s">
        <v>84</v>
      </c>
      <c r="C1479" s="12" t="s">
        <v>111</v>
      </c>
      <c r="D1479" s="12" t="s">
        <v>180</v>
      </c>
      <c r="E1479" s="12" t="s">
        <v>181</v>
      </c>
      <c r="F1479" s="12" t="s">
        <v>133</v>
      </c>
      <c r="G1479" s="12" t="s">
        <v>81</v>
      </c>
      <c r="H1479" s="12" t="str">
        <f>VLOOKUP(Product[[#This Row],[Category]],Code!$C$2:$D$5,2,0)</f>
        <v>O-102</v>
      </c>
      <c r="I1479" s="12" t="s">
        <v>82</v>
      </c>
      <c r="J1479" s="12" t="s">
        <v>1359</v>
      </c>
      <c r="K1479" s="12">
        <v>28.91</v>
      </c>
      <c r="L1479" s="12">
        <f>$K$1*Product[[#This Row],[Quantity]]</f>
        <v>1050</v>
      </c>
      <c r="M1479" s="12">
        <f>Product[[#This Row],[Sales]]/Product[[#This Row],[Quantity]]</f>
        <v>4.13</v>
      </c>
      <c r="N1479" s="12">
        <v>7</v>
      </c>
      <c r="O1479" s="12">
        <v>0</v>
      </c>
      <c r="P1479" s="13">
        <v>13.2986</v>
      </c>
      <c r="Q1479" s="13">
        <f>Product[[#This Row],[Profit]]-Product[[#This Row],[Discount]]</f>
        <v>13.2986</v>
      </c>
      <c r="R1479" s="12" t="str" cm="1">
        <f t="array" ref="R1479">_xlfn.IFS(Product[[#This Row],[New Sales]]&gt;=2000,"A",Product[[#This Row],[New Sales]]&gt;=1000,"B",Product[[#This Row],[New Sales]]&gt;=500,"C",Product[[#This Row],[New Sales]]&gt;=100,"D",Product[[#This Row],[New Sales]]&lt;100,"E")</f>
        <v>B</v>
      </c>
      <c r="S1479" s="12"/>
    </row>
    <row r="1480" spans="1:19">
      <c r="A1480" s="12">
        <v>1478</v>
      </c>
      <c r="B1480" s="12" t="s">
        <v>84</v>
      </c>
      <c r="C1480" s="12" t="s">
        <v>68</v>
      </c>
      <c r="D1480" s="12" t="s">
        <v>1360</v>
      </c>
      <c r="E1480" s="12" t="s">
        <v>105</v>
      </c>
      <c r="F1480" s="12" t="s">
        <v>71</v>
      </c>
      <c r="G1480" s="12" t="s">
        <v>81</v>
      </c>
      <c r="H1480" s="12" t="str">
        <f>VLOOKUP(Product[[#This Row],[Category]],Code!$C$2:$D$5,2,0)</f>
        <v>O-102</v>
      </c>
      <c r="I1480" s="12" t="s">
        <v>297</v>
      </c>
      <c r="J1480" s="12" t="s">
        <v>955</v>
      </c>
      <c r="K1480" s="12">
        <v>52.136000000000003</v>
      </c>
      <c r="L1480" s="12">
        <f>$K$1*Product[[#This Row],[Quantity]]</f>
        <v>1050</v>
      </c>
      <c r="M1480" s="12">
        <f>Product[[#This Row],[Sales]]/Product[[#This Row],[Quantity]]</f>
        <v>7.4480000000000004</v>
      </c>
      <c r="N1480" s="12">
        <v>7</v>
      </c>
      <c r="O1480" s="12">
        <v>0.2</v>
      </c>
      <c r="P1480" s="13">
        <v>5.865299999999996</v>
      </c>
      <c r="Q1480" s="13">
        <f>Product[[#This Row],[Profit]]-Product[[#This Row],[Discount]]</f>
        <v>5.6652999999999958</v>
      </c>
      <c r="R1480" s="12" t="str" cm="1">
        <f t="array" ref="R1480">_xlfn.IFS(Product[[#This Row],[New Sales]]&gt;=2000,"A",Product[[#This Row],[New Sales]]&gt;=1000,"B",Product[[#This Row],[New Sales]]&gt;=500,"C",Product[[#This Row],[New Sales]]&gt;=100,"D",Product[[#This Row],[New Sales]]&lt;100,"E")</f>
        <v>B</v>
      </c>
      <c r="S1480" s="12"/>
    </row>
    <row r="1481" spans="1:19">
      <c r="A1481" s="12">
        <v>1479</v>
      </c>
      <c r="B1481" s="12" t="s">
        <v>149</v>
      </c>
      <c r="C1481" s="12" t="s">
        <v>68</v>
      </c>
      <c r="D1481" s="12" t="s">
        <v>1361</v>
      </c>
      <c r="E1481" s="12" t="s">
        <v>79</v>
      </c>
      <c r="F1481" s="12" t="s">
        <v>80</v>
      </c>
      <c r="G1481" s="12" t="s">
        <v>95</v>
      </c>
      <c r="H1481" s="12" t="str">
        <f>VLOOKUP(Product[[#This Row],[Category]],Code!$C$2:$D$5,2,0)</f>
        <v>T-103</v>
      </c>
      <c r="I1481" s="12" t="s">
        <v>96</v>
      </c>
      <c r="J1481" s="12" t="s">
        <v>682</v>
      </c>
      <c r="K1481" s="12">
        <v>31.968000000000004</v>
      </c>
      <c r="L1481" s="12">
        <f>$K$1*Product[[#This Row],[Quantity]]</f>
        <v>600</v>
      </c>
      <c r="M1481" s="12">
        <f>Product[[#This Row],[Sales]]/Product[[#This Row],[Quantity]]</f>
        <v>7.9920000000000009</v>
      </c>
      <c r="N1481" s="12">
        <v>4</v>
      </c>
      <c r="O1481" s="12">
        <v>0.2</v>
      </c>
      <c r="P1481" s="13">
        <v>2.3976000000000006</v>
      </c>
      <c r="Q1481" s="13">
        <f>Product[[#This Row],[Profit]]-Product[[#This Row],[Discount]]</f>
        <v>2.1976000000000004</v>
      </c>
      <c r="R1481" s="12" t="str" cm="1">
        <f t="array" ref="R1481">_xlfn.IFS(Product[[#This Row],[New Sales]]&gt;=2000,"A",Product[[#This Row],[New Sales]]&gt;=1000,"B",Product[[#This Row],[New Sales]]&gt;=500,"C",Product[[#This Row],[New Sales]]&gt;=100,"D",Product[[#This Row],[New Sales]]&lt;100,"E")</f>
        <v>C</v>
      </c>
      <c r="S1481" s="12"/>
    </row>
    <row r="1482" spans="1:19">
      <c r="A1482" s="12">
        <v>1480</v>
      </c>
      <c r="B1482" s="12" t="s">
        <v>84</v>
      </c>
      <c r="C1482" s="12" t="s">
        <v>68</v>
      </c>
      <c r="D1482" s="12" t="s">
        <v>123</v>
      </c>
      <c r="E1482" s="12" t="s">
        <v>79</v>
      </c>
      <c r="F1482" s="12" t="s">
        <v>80</v>
      </c>
      <c r="G1482" s="12" t="s">
        <v>81</v>
      </c>
      <c r="H1482" s="12" t="str">
        <f>VLOOKUP(Product[[#This Row],[Category]],Code!$C$2:$D$5,2,0)</f>
        <v>O-102</v>
      </c>
      <c r="I1482" s="12" t="s">
        <v>106</v>
      </c>
      <c r="J1482" s="12" t="s">
        <v>1362</v>
      </c>
      <c r="K1482" s="12">
        <v>25.92</v>
      </c>
      <c r="L1482" s="12">
        <f>$K$1*Product[[#This Row],[Quantity]]</f>
        <v>600</v>
      </c>
      <c r="M1482" s="12">
        <f>Product[[#This Row],[Sales]]/Product[[#This Row],[Quantity]]</f>
        <v>6.48</v>
      </c>
      <c r="N1482" s="12">
        <v>4</v>
      </c>
      <c r="O1482" s="12">
        <v>0</v>
      </c>
      <c r="P1482" s="13">
        <v>12.441600000000001</v>
      </c>
      <c r="Q1482" s="13">
        <f>Product[[#This Row],[Profit]]-Product[[#This Row],[Discount]]</f>
        <v>12.441600000000001</v>
      </c>
      <c r="R1482" s="12" t="str" cm="1">
        <f t="array" ref="R1482">_xlfn.IFS(Product[[#This Row],[New Sales]]&gt;=2000,"A",Product[[#This Row],[New Sales]]&gt;=1000,"B",Product[[#This Row],[New Sales]]&gt;=500,"C",Product[[#This Row],[New Sales]]&gt;=100,"D",Product[[#This Row],[New Sales]]&lt;100,"E")</f>
        <v>C</v>
      </c>
      <c r="S1482" s="12"/>
    </row>
    <row r="1483" spans="1:19">
      <c r="A1483" s="12">
        <v>1481</v>
      </c>
      <c r="B1483" s="12" t="s">
        <v>84</v>
      </c>
      <c r="C1483" s="12" t="s">
        <v>68</v>
      </c>
      <c r="D1483" s="12" t="s">
        <v>123</v>
      </c>
      <c r="E1483" s="12" t="s">
        <v>79</v>
      </c>
      <c r="F1483" s="12" t="s">
        <v>80</v>
      </c>
      <c r="G1483" s="12" t="s">
        <v>81</v>
      </c>
      <c r="H1483" s="12" t="str">
        <f>VLOOKUP(Product[[#This Row],[Category]],Code!$C$2:$D$5,2,0)</f>
        <v>O-102</v>
      </c>
      <c r="I1483" s="12" t="s">
        <v>106</v>
      </c>
      <c r="J1483" s="12" t="s">
        <v>1363</v>
      </c>
      <c r="K1483" s="12">
        <v>40.46</v>
      </c>
      <c r="L1483" s="12">
        <f>$K$1*Product[[#This Row],[Quantity]]</f>
        <v>1050</v>
      </c>
      <c r="M1483" s="12">
        <f>Product[[#This Row],[Sales]]/Product[[#This Row],[Quantity]]</f>
        <v>5.78</v>
      </c>
      <c r="N1483" s="12">
        <v>7</v>
      </c>
      <c r="O1483" s="12">
        <v>0</v>
      </c>
      <c r="P1483" s="13">
        <v>19.825400000000002</v>
      </c>
      <c r="Q1483" s="13">
        <f>Product[[#This Row],[Profit]]-Product[[#This Row],[Discount]]</f>
        <v>19.825400000000002</v>
      </c>
      <c r="R1483" s="12" t="str" cm="1">
        <f t="array" ref="R1483">_xlfn.IFS(Product[[#This Row],[New Sales]]&gt;=2000,"A",Product[[#This Row],[New Sales]]&gt;=1000,"B",Product[[#This Row],[New Sales]]&gt;=500,"C",Product[[#This Row],[New Sales]]&gt;=100,"D",Product[[#This Row],[New Sales]]&lt;100,"E")</f>
        <v>B</v>
      </c>
      <c r="S1483" s="12"/>
    </row>
    <row r="1484" spans="1:19">
      <c r="A1484" s="12">
        <v>1482</v>
      </c>
      <c r="B1484" s="12" t="s">
        <v>84</v>
      </c>
      <c r="C1484" s="12" t="s">
        <v>68</v>
      </c>
      <c r="D1484" s="12" t="s">
        <v>123</v>
      </c>
      <c r="E1484" s="12" t="s">
        <v>79</v>
      </c>
      <c r="F1484" s="12" t="s">
        <v>80</v>
      </c>
      <c r="G1484" s="12" t="s">
        <v>81</v>
      </c>
      <c r="H1484" s="12" t="str">
        <f>VLOOKUP(Product[[#This Row],[Category]],Code!$C$2:$D$5,2,0)</f>
        <v>O-102</v>
      </c>
      <c r="I1484" s="12" t="s">
        <v>89</v>
      </c>
      <c r="J1484" s="12" t="s">
        <v>1364</v>
      </c>
      <c r="K1484" s="12">
        <v>33.869999999999997</v>
      </c>
      <c r="L1484" s="12">
        <f>$K$1*Product[[#This Row],[Quantity]]</f>
        <v>450</v>
      </c>
      <c r="M1484" s="12">
        <f>Product[[#This Row],[Sales]]/Product[[#This Row],[Quantity]]</f>
        <v>11.29</v>
      </c>
      <c r="N1484" s="12">
        <v>3</v>
      </c>
      <c r="O1484" s="12">
        <v>0</v>
      </c>
      <c r="P1484" s="13">
        <v>8.8061999999999987</v>
      </c>
      <c r="Q1484" s="13">
        <f>Product[[#This Row],[Profit]]-Product[[#This Row],[Discount]]</f>
        <v>8.8061999999999987</v>
      </c>
      <c r="R1484" s="12" t="str" cm="1">
        <f t="array" ref="R1484">_xlfn.IFS(Product[[#This Row],[New Sales]]&gt;=2000,"A",Product[[#This Row],[New Sales]]&gt;=1000,"B",Product[[#This Row],[New Sales]]&gt;=500,"C",Product[[#This Row],[New Sales]]&gt;=100,"D",Product[[#This Row],[New Sales]]&lt;100,"E")</f>
        <v>D</v>
      </c>
      <c r="S1484" s="12"/>
    </row>
    <row r="1485" spans="1:19">
      <c r="A1485" s="12">
        <v>1483</v>
      </c>
      <c r="B1485" s="12" t="s">
        <v>67</v>
      </c>
      <c r="C1485" s="12" t="s">
        <v>68</v>
      </c>
      <c r="D1485" s="12" t="s">
        <v>206</v>
      </c>
      <c r="E1485" s="12" t="s">
        <v>209</v>
      </c>
      <c r="F1485" s="12" t="s">
        <v>71</v>
      </c>
      <c r="G1485" s="12" t="s">
        <v>81</v>
      </c>
      <c r="H1485" s="12" t="str">
        <f>VLOOKUP(Product[[#This Row],[Category]],Code!$C$2:$D$5,2,0)</f>
        <v>O-102</v>
      </c>
      <c r="I1485" s="12" t="s">
        <v>93</v>
      </c>
      <c r="J1485" s="12" t="s">
        <v>749</v>
      </c>
      <c r="K1485" s="12">
        <v>9.7280000000000015</v>
      </c>
      <c r="L1485" s="12">
        <f>$K$1*Product[[#This Row],[Quantity]]</f>
        <v>300</v>
      </c>
      <c r="M1485" s="12">
        <f>Product[[#This Row],[Sales]]/Product[[#This Row],[Quantity]]</f>
        <v>4.8640000000000008</v>
      </c>
      <c r="N1485" s="12">
        <v>2</v>
      </c>
      <c r="O1485" s="12">
        <v>0.2</v>
      </c>
      <c r="P1485" s="13">
        <v>1.702399999999999</v>
      </c>
      <c r="Q1485" s="13">
        <f>Product[[#This Row],[Profit]]-Product[[#This Row],[Discount]]</f>
        <v>1.5023999999999991</v>
      </c>
      <c r="R1485" s="12" t="str" cm="1">
        <f t="array" ref="R1485">_xlfn.IFS(Product[[#This Row],[New Sales]]&gt;=2000,"A",Product[[#This Row],[New Sales]]&gt;=1000,"B",Product[[#This Row],[New Sales]]&gt;=500,"C",Product[[#This Row],[New Sales]]&gt;=100,"D",Product[[#This Row],[New Sales]]&lt;100,"E")</f>
        <v>D</v>
      </c>
      <c r="S1485" s="12"/>
    </row>
    <row r="1486" spans="1:19">
      <c r="A1486" s="12">
        <v>1484</v>
      </c>
      <c r="B1486" s="12" t="s">
        <v>67</v>
      </c>
      <c r="C1486" s="12" t="s">
        <v>68</v>
      </c>
      <c r="D1486" s="12" t="s">
        <v>206</v>
      </c>
      <c r="E1486" s="12" t="s">
        <v>209</v>
      </c>
      <c r="F1486" s="12" t="s">
        <v>71</v>
      </c>
      <c r="G1486" s="12" t="s">
        <v>81</v>
      </c>
      <c r="H1486" s="12" t="str">
        <f>VLOOKUP(Product[[#This Row],[Category]],Code!$C$2:$D$5,2,0)</f>
        <v>O-102</v>
      </c>
      <c r="I1486" s="12" t="s">
        <v>106</v>
      </c>
      <c r="J1486" s="12" t="s">
        <v>1365</v>
      </c>
      <c r="K1486" s="12">
        <v>3.4240000000000004</v>
      </c>
      <c r="L1486" s="12">
        <f>$K$1*Product[[#This Row],[Quantity]]</f>
        <v>150</v>
      </c>
      <c r="M1486" s="12">
        <f>Product[[#This Row],[Sales]]/Product[[#This Row],[Quantity]]</f>
        <v>3.4240000000000004</v>
      </c>
      <c r="N1486" s="12">
        <v>1</v>
      </c>
      <c r="O1486" s="12">
        <v>0.2</v>
      </c>
      <c r="P1486" s="13">
        <v>1.0699999999999996</v>
      </c>
      <c r="Q1486" s="13">
        <f>Product[[#This Row],[Profit]]-Product[[#This Row],[Discount]]</f>
        <v>0.86999999999999966</v>
      </c>
      <c r="R1486" s="12" t="str" cm="1">
        <f t="array" ref="R1486">_xlfn.IFS(Product[[#This Row],[New Sales]]&gt;=2000,"A",Product[[#This Row],[New Sales]]&gt;=1000,"B",Product[[#This Row],[New Sales]]&gt;=500,"C",Product[[#This Row],[New Sales]]&gt;=100,"D",Product[[#This Row],[New Sales]]&lt;100,"E")</f>
        <v>D</v>
      </c>
      <c r="S1486" s="12"/>
    </row>
    <row r="1487" spans="1:19">
      <c r="A1487" s="12">
        <v>1485</v>
      </c>
      <c r="B1487" s="12" t="s">
        <v>84</v>
      </c>
      <c r="C1487" s="12" t="s">
        <v>77</v>
      </c>
      <c r="D1487" s="12" t="s">
        <v>108</v>
      </c>
      <c r="E1487" s="12" t="s">
        <v>109</v>
      </c>
      <c r="F1487" s="12" t="s">
        <v>80</v>
      </c>
      <c r="G1487" s="12" t="s">
        <v>95</v>
      </c>
      <c r="H1487" s="12" t="str">
        <f>VLOOKUP(Product[[#This Row],[Category]],Code!$C$2:$D$5,2,0)</f>
        <v>T-103</v>
      </c>
      <c r="I1487" s="12" t="s">
        <v>137</v>
      </c>
      <c r="J1487" s="12" t="s">
        <v>1366</v>
      </c>
      <c r="K1487" s="12">
        <v>177</v>
      </c>
      <c r="L1487" s="12">
        <f>$K$1*Product[[#This Row],[Quantity]]</f>
        <v>450</v>
      </c>
      <c r="M1487" s="12">
        <f>Product[[#This Row],[Sales]]/Product[[#This Row],[Quantity]]</f>
        <v>59</v>
      </c>
      <c r="N1487" s="12">
        <v>3</v>
      </c>
      <c r="O1487" s="12">
        <v>0</v>
      </c>
      <c r="P1487" s="13">
        <v>30.089999999999982</v>
      </c>
      <c r="Q1487" s="13">
        <f>Product[[#This Row],[Profit]]-Product[[#This Row],[Discount]]</f>
        <v>30.089999999999982</v>
      </c>
      <c r="R1487" s="12" t="str" cm="1">
        <f t="array" ref="R1487">_xlfn.IFS(Product[[#This Row],[New Sales]]&gt;=2000,"A",Product[[#This Row],[New Sales]]&gt;=1000,"B",Product[[#This Row],[New Sales]]&gt;=500,"C",Product[[#This Row],[New Sales]]&gt;=100,"D",Product[[#This Row],[New Sales]]&lt;100,"E")</f>
        <v>D</v>
      </c>
      <c r="S1487" s="12"/>
    </row>
    <row r="1488" spans="1:19">
      <c r="A1488" s="12">
        <v>1486</v>
      </c>
      <c r="B1488" s="12" t="s">
        <v>84</v>
      </c>
      <c r="C1488" s="12" t="s">
        <v>68</v>
      </c>
      <c r="D1488" s="12" t="s">
        <v>180</v>
      </c>
      <c r="E1488" s="12" t="s">
        <v>181</v>
      </c>
      <c r="F1488" s="12" t="s">
        <v>133</v>
      </c>
      <c r="G1488" s="12" t="s">
        <v>81</v>
      </c>
      <c r="H1488" s="12" t="str">
        <f>VLOOKUP(Product[[#This Row],[Category]],Code!$C$2:$D$5,2,0)</f>
        <v>O-102</v>
      </c>
      <c r="I1488" s="12" t="s">
        <v>182</v>
      </c>
      <c r="J1488" s="12" t="s">
        <v>290</v>
      </c>
      <c r="K1488" s="12">
        <v>3.76</v>
      </c>
      <c r="L1488" s="12">
        <f>$K$1*Product[[#This Row],[Quantity]]</f>
        <v>300</v>
      </c>
      <c r="M1488" s="12">
        <f>Product[[#This Row],[Sales]]/Product[[#This Row],[Quantity]]</f>
        <v>1.88</v>
      </c>
      <c r="N1488" s="12">
        <v>2</v>
      </c>
      <c r="O1488" s="12">
        <v>0</v>
      </c>
      <c r="P1488" s="13">
        <v>1.3159999999999998</v>
      </c>
      <c r="Q1488" s="13">
        <f>Product[[#This Row],[Profit]]-Product[[#This Row],[Discount]]</f>
        <v>1.3159999999999998</v>
      </c>
      <c r="R1488" s="12" t="str" cm="1">
        <f t="array" ref="R1488">_xlfn.IFS(Product[[#This Row],[New Sales]]&gt;=2000,"A",Product[[#This Row],[New Sales]]&gt;=1000,"B",Product[[#This Row],[New Sales]]&gt;=500,"C",Product[[#This Row],[New Sales]]&gt;=100,"D",Product[[#This Row],[New Sales]]&lt;100,"E")</f>
        <v>D</v>
      </c>
      <c r="S1488" s="12"/>
    </row>
    <row r="1489" spans="1:19">
      <c r="A1489" s="12">
        <v>1487</v>
      </c>
      <c r="B1489" s="12" t="s">
        <v>84</v>
      </c>
      <c r="C1489" s="12" t="s">
        <v>111</v>
      </c>
      <c r="D1489" s="12" t="s">
        <v>78</v>
      </c>
      <c r="E1489" s="12" t="s">
        <v>79</v>
      </c>
      <c r="F1489" s="12" t="s">
        <v>80</v>
      </c>
      <c r="G1489" s="12" t="s">
        <v>95</v>
      </c>
      <c r="H1489" s="12" t="str">
        <f>VLOOKUP(Product[[#This Row],[Category]],Code!$C$2:$D$5,2,0)</f>
        <v>T-103</v>
      </c>
      <c r="I1489" s="12" t="s">
        <v>96</v>
      </c>
      <c r="J1489" s="12" t="s">
        <v>1367</v>
      </c>
      <c r="K1489" s="12">
        <v>1212.848</v>
      </c>
      <c r="L1489" s="12">
        <f>$K$1*Product[[#This Row],[Quantity]]</f>
        <v>1050</v>
      </c>
      <c r="M1489" s="12">
        <f>Product[[#This Row],[Sales]]/Product[[#This Row],[Quantity]]</f>
        <v>173.26399999999998</v>
      </c>
      <c r="N1489" s="12">
        <v>7</v>
      </c>
      <c r="O1489" s="12">
        <v>0.2</v>
      </c>
      <c r="P1489" s="13">
        <v>106.12420000000014</v>
      </c>
      <c r="Q1489" s="13">
        <f>Product[[#This Row],[Profit]]-Product[[#This Row],[Discount]]</f>
        <v>105.92420000000014</v>
      </c>
      <c r="R1489" s="12" t="str" cm="1">
        <f t="array" ref="R1489">_xlfn.IFS(Product[[#This Row],[New Sales]]&gt;=2000,"A",Product[[#This Row],[New Sales]]&gt;=1000,"B",Product[[#This Row],[New Sales]]&gt;=500,"C",Product[[#This Row],[New Sales]]&gt;=100,"D",Product[[#This Row],[New Sales]]&lt;100,"E")</f>
        <v>B</v>
      </c>
      <c r="S1489" s="12"/>
    </row>
    <row r="1490" spans="1:19">
      <c r="A1490" s="12">
        <v>1488</v>
      </c>
      <c r="B1490" s="12" t="s">
        <v>84</v>
      </c>
      <c r="C1490" s="12" t="s">
        <v>111</v>
      </c>
      <c r="D1490" s="12" t="s">
        <v>78</v>
      </c>
      <c r="E1490" s="12" t="s">
        <v>79</v>
      </c>
      <c r="F1490" s="12" t="s">
        <v>80</v>
      </c>
      <c r="G1490" s="12" t="s">
        <v>95</v>
      </c>
      <c r="H1490" s="12" t="str">
        <f>VLOOKUP(Product[[#This Row],[Category]],Code!$C$2:$D$5,2,0)</f>
        <v>T-103</v>
      </c>
      <c r="I1490" s="12" t="s">
        <v>137</v>
      </c>
      <c r="J1490" s="12" t="s">
        <v>1368</v>
      </c>
      <c r="K1490" s="12">
        <v>89.97</v>
      </c>
      <c r="L1490" s="12">
        <f>$K$1*Product[[#This Row],[Quantity]]</f>
        <v>450</v>
      </c>
      <c r="M1490" s="12">
        <f>Product[[#This Row],[Sales]]/Product[[#This Row],[Quantity]]</f>
        <v>29.99</v>
      </c>
      <c r="N1490" s="12">
        <v>3</v>
      </c>
      <c r="O1490" s="12">
        <v>0</v>
      </c>
      <c r="P1490" s="13">
        <v>37.787400000000005</v>
      </c>
      <c r="Q1490" s="13">
        <f>Product[[#This Row],[Profit]]-Product[[#This Row],[Discount]]</f>
        <v>37.787400000000005</v>
      </c>
      <c r="R1490" s="12" t="str" cm="1">
        <f t="array" ref="R1490">_xlfn.IFS(Product[[#This Row],[New Sales]]&gt;=2000,"A",Product[[#This Row],[New Sales]]&gt;=1000,"B",Product[[#This Row],[New Sales]]&gt;=500,"C",Product[[#This Row],[New Sales]]&gt;=100,"D",Product[[#This Row],[New Sales]]&lt;100,"E")</f>
        <v>D</v>
      </c>
      <c r="S1490" s="12"/>
    </row>
    <row r="1491" spans="1:19">
      <c r="A1491" s="12">
        <v>1489</v>
      </c>
      <c r="B1491" s="12" t="s">
        <v>84</v>
      </c>
      <c r="C1491" s="12" t="s">
        <v>111</v>
      </c>
      <c r="D1491" s="12" t="s">
        <v>78</v>
      </c>
      <c r="E1491" s="12" t="s">
        <v>79</v>
      </c>
      <c r="F1491" s="12" t="s">
        <v>80</v>
      </c>
      <c r="G1491" s="12" t="s">
        <v>72</v>
      </c>
      <c r="H1491" s="12" t="str">
        <f>VLOOKUP(Product[[#This Row],[Category]],Code!$C$2:$D$5,2,0)</f>
        <v>F-101</v>
      </c>
      <c r="I1491" s="12" t="s">
        <v>91</v>
      </c>
      <c r="J1491" s="12" t="s">
        <v>619</v>
      </c>
      <c r="K1491" s="12">
        <v>42.599999999999994</v>
      </c>
      <c r="L1491" s="12">
        <f>$K$1*Product[[#This Row],[Quantity]]</f>
        <v>450</v>
      </c>
      <c r="M1491" s="12">
        <f>Product[[#This Row],[Sales]]/Product[[#This Row],[Quantity]]</f>
        <v>14.199999999999998</v>
      </c>
      <c r="N1491" s="12">
        <v>3</v>
      </c>
      <c r="O1491" s="12">
        <v>0</v>
      </c>
      <c r="P1491" s="13">
        <v>16.614000000000001</v>
      </c>
      <c r="Q1491" s="13">
        <f>Product[[#This Row],[Profit]]-Product[[#This Row],[Discount]]</f>
        <v>16.614000000000001</v>
      </c>
      <c r="R1491" s="12" t="str" cm="1">
        <f t="array" ref="R1491">_xlfn.IFS(Product[[#This Row],[New Sales]]&gt;=2000,"A",Product[[#This Row],[New Sales]]&gt;=1000,"B",Product[[#This Row],[New Sales]]&gt;=500,"C",Product[[#This Row],[New Sales]]&gt;=100,"D",Product[[#This Row],[New Sales]]&lt;100,"E")</f>
        <v>D</v>
      </c>
      <c r="S1491" s="12"/>
    </row>
    <row r="1492" spans="1:19">
      <c r="A1492" s="12">
        <v>1490</v>
      </c>
      <c r="B1492" s="12" t="s">
        <v>84</v>
      </c>
      <c r="C1492" s="12" t="s">
        <v>68</v>
      </c>
      <c r="D1492" s="12" t="s">
        <v>131</v>
      </c>
      <c r="E1492" s="12" t="s">
        <v>132</v>
      </c>
      <c r="F1492" s="12" t="s">
        <v>133</v>
      </c>
      <c r="G1492" s="12" t="s">
        <v>81</v>
      </c>
      <c r="H1492" s="12" t="str">
        <f>VLOOKUP(Product[[#This Row],[Category]],Code!$C$2:$D$5,2,0)</f>
        <v>O-102</v>
      </c>
      <c r="I1492" s="12" t="s">
        <v>82</v>
      </c>
      <c r="J1492" s="12" t="s">
        <v>1132</v>
      </c>
      <c r="K1492" s="12">
        <v>5.04</v>
      </c>
      <c r="L1492" s="12">
        <f>$K$1*Product[[#This Row],[Quantity]]</f>
        <v>300</v>
      </c>
      <c r="M1492" s="12">
        <f>Product[[#This Row],[Sales]]/Product[[#This Row],[Quantity]]</f>
        <v>2.52</v>
      </c>
      <c r="N1492" s="12">
        <v>2</v>
      </c>
      <c r="O1492" s="12">
        <v>0.2</v>
      </c>
      <c r="P1492" s="13">
        <v>1.764</v>
      </c>
      <c r="Q1492" s="13">
        <f>Product[[#This Row],[Profit]]-Product[[#This Row],[Discount]]</f>
        <v>1.5640000000000001</v>
      </c>
      <c r="R1492" s="12" t="str" cm="1">
        <f t="array" ref="R1492">_xlfn.IFS(Product[[#This Row],[New Sales]]&gt;=2000,"A",Product[[#This Row],[New Sales]]&gt;=1000,"B",Product[[#This Row],[New Sales]]&gt;=500,"C",Product[[#This Row],[New Sales]]&gt;=100,"D",Product[[#This Row],[New Sales]]&lt;100,"E")</f>
        <v>D</v>
      </c>
      <c r="S1492" s="12"/>
    </row>
    <row r="1493" spans="1:19">
      <c r="A1493" s="12">
        <v>1491</v>
      </c>
      <c r="B1493" s="12" t="s">
        <v>67</v>
      </c>
      <c r="C1493" s="12" t="s">
        <v>77</v>
      </c>
      <c r="D1493" s="12" t="s">
        <v>180</v>
      </c>
      <c r="E1493" s="12" t="s">
        <v>181</v>
      </c>
      <c r="F1493" s="12" t="s">
        <v>133</v>
      </c>
      <c r="G1493" s="12" t="s">
        <v>81</v>
      </c>
      <c r="H1493" s="12" t="str">
        <f>VLOOKUP(Product[[#This Row],[Category]],Code!$C$2:$D$5,2,0)</f>
        <v>O-102</v>
      </c>
      <c r="I1493" s="12" t="s">
        <v>142</v>
      </c>
      <c r="J1493" s="12" t="s">
        <v>153</v>
      </c>
      <c r="K1493" s="12">
        <v>62.96</v>
      </c>
      <c r="L1493" s="12">
        <f>$K$1*Product[[#This Row],[Quantity]]</f>
        <v>600</v>
      </c>
      <c r="M1493" s="12">
        <f>Product[[#This Row],[Sales]]/Product[[#This Row],[Quantity]]</f>
        <v>15.74</v>
      </c>
      <c r="N1493" s="12">
        <v>4</v>
      </c>
      <c r="O1493" s="12">
        <v>0</v>
      </c>
      <c r="P1493" s="13">
        <v>28.332000000000001</v>
      </c>
      <c r="Q1493" s="13">
        <f>Product[[#This Row],[Profit]]-Product[[#This Row],[Discount]]</f>
        <v>28.332000000000001</v>
      </c>
      <c r="R1493" s="12" t="str" cm="1">
        <f t="array" ref="R1493">_xlfn.IFS(Product[[#This Row],[New Sales]]&gt;=2000,"A",Product[[#This Row],[New Sales]]&gt;=1000,"B",Product[[#This Row],[New Sales]]&gt;=500,"C",Product[[#This Row],[New Sales]]&gt;=100,"D",Product[[#This Row],[New Sales]]&lt;100,"E")</f>
        <v>C</v>
      </c>
      <c r="S1493" s="12"/>
    </row>
    <row r="1494" spans="1:19">
      <c r="A1494" s="12">
        <v>1492</v>
      </c>
      <c r="B1494" s="12" t="s">
        <v>84</v>
      </c>
      <c r="C1494" s="12" t="s">
        <v>77</v>
      </c>
      <c r="D1494" s="12" t="s">
        <v>180</v>
      </c>
      <c r="E1494" s="12" t="s">
        <v>181</v>
      </c>
      <c r="F1494" s="12" t="s">
        <v>133</v>
      </c>
      <c r="G1494" s="12" t="s">
        <v>81</v>
      </c>
      <c r="H1494" s="12" t="str">
        <f>VLOOKUP(Product[[#This Row],[Category]],Code!$C$2:$D$5,2,0)</f>
        <v>O-102</v>
      </c>
      <c r="I1494" s="12" t="s">
        <v>106</v>
      </c>
      <c r="J1494" s="12" t="s">
        <v>1369</v>
      </c>
      <c r="K1494" s="12">
        <v>5.88</v>
      </c>
      <c r="L1494" s="12">
        <f>$K$1*Product[[#This Row],[Quantity]]</f>
        <v>150</v>
      </c>
      <c r="M1494" s="12">
        <f>Product[[#This Row],[Sales]]/Product[[#This Row],[Quantity]]</f>
        <v>5.88</v>
      </c>
      <c r="N1494" s="12">
        <v>1</v>
      </c>
      <c r="O1494" s="12">
        <v>0</v>
      </c>
      <c r="P1494" s="13">
        <v>2.8811999999999998</v>
      </c>
      <c r="Q1494" s="13">
        <f>Product[[#This Row],[Profit]]-Product[[#This Row],[Discount]]</f>
        <v>2.8811999999999998</v>
      </c>
      <c r="R1494" s="12" t="str" cm="1">
        <f t="array" ref="R1494">_xlfn.IFS(Product[[#This Row],[New Sales]]&gt;=2000,"A",Product[[#This Row],[New Sales]]&gt;=1000,"B",Product[[#This Row],[New Sales]]&gt;=500,"C",Product[[#This Row],[New Sales]]&gt;=100,"D",Product[[#This Row],[New Sales]]&lt;100,"E")</f>
        <v>D</v>
      </c>
      <c r="S1494" s="12"/>
    </row>
    <row r="1495" spans="1:19">
      <c r="A1495" s="12">
        <v>1493</v>
      </c>
      <c r="B1495" s="12" t="s">
        <v>84</v>
      </c>
      <c r="C1495" s="12" t="s">
        <v>77</v>
      </c>
      <c r="D1495" s="12" t="s">
        <v>180</v>
      </c>
      <c r="E1495" s="12" t="s">
        <v>181</v>
      </c>
      <c r="F1495" s="12" t="s">
        <v>133</v>
      </c>
      <c r="G1495" s="12" t="s">
        <v>72</v>
      </c>
      <c r="H1495" s="12" t="str">
        <f>VLOOKUP(Product[[#This Row],[Category]],Code!$C$2:$D$5,2,0)</f>
        <v>F-101</v>
      </c>
      <c r="I1495" s="12" t="s">
        <v>75</v>
      </c>
      <c r="J1495" s="12" t="s">
        <v>544</v>
      </c>
      <c r="K1495" s="12">
        <v>977.29200000000003</v>
      </c>
      <c r="L1495" s="12">
        <f>$K$1*Product[[#This Row],[Quantity]]</f>
        <v>900</v>
      </c>
      <c r="M1495" s="12">
        <f>Product[[#This Row],[Sales]]/Product[[#This Row],[Quantity]]</f>
        <v>162.88200000000001</v>
      </c>
      <c r="N1495" s="12">
        <v>6</v>
      </c>
      <c r="O1495" s="12">
        <v>0.1</v>
      </c>
      <c r="P1495" s="13">
        <v>173.74080000000001</v>
      </c>
      <c r="Q1495" s="13">
        <f>Product[[#This Row],[Profit]]-Product[[#This Row],[Discount]]</f>
        <v>173.64080000000001</v>
      </c>
      <c r="R1495" s="12" t="str" cm="1">
        <f t="array" ref="R1495">_xlfn.IFS(Product[[#This Row],[New Sales]]&gt;=2000,"A",Product[[#This Row],[New Sales]]&gt;=1000,"B",Product[[#This Row],[New Sales]]&gt;=500,"C",Product[[#This Row],[New Sales]]&gt;=100,"D",Product[[#This Row],[New Sales]]&lt;100,"E")</f>
        <v>C</v>
      </c>
      <c r="S1495" s="12"/>
    </row>
    <row r="1496" spans="1:19">
      <c r="A1496" s="12">
        <v>1494</v>
      </c>
      <c r="B1496" s="12" t="s">
        <v>84</v>
      </c>
      <c r="C1496" s="12" t="s">
        <v>77</v>
      </c>
      <c r="D1496" s="12" t="s">
        <v>824</v>
      </c>
      <c r="E1496" s="12" t="s">
        <v>109</v>
      </c>
      <c r="F1496" s="12" t="s">
        <v>80</v>
      </c>
      <c r="G1496" s="12" t="s">
        <v>72</v>
      </c>
      <c r="H1496" s="12" t="str">
        <f>VLOOKUP(Product[[#This Row],[Category]],Code!$C$2:$D$5,2,0)</f>
        <v>F-101</v>
      </c>
      <c r="I1496" s="12" t="s">
        <v>91</v>
      </c>
      <c r="J1496" s="12" t="s">
        <v>1073</v>
      </c>
      <c r="K1496" s="12">
        <v>9.64</v>
      </c>
      <c r="L1496" s="12">
        <f>$K$1*Product[[#This Row],[Quantity]]</f>
        <v>300</v>
      </c>
      <c r="M1496" s="12">
        <f>Product[[#This Row],[Sales]]/Product[[#This Row],[Quantity]]</f>
        <v>4.82</v>
      </c>
      <c r="N1496" s="12">
        <v>2</v>
      </c>
      <c r="O1496" s="12">
        <v>0</v>
      </c>
      <c r="P1496" s="13">
        <v>3.6632000000000007</v>
      </c>
      <c r="Q1496" s="13">
        <f>Product[[#This Row],[Profit]]-Product[[#This Row],[Discount]]</f>
        <v>3.6632000000000007</v>
      </c>
      <c r="R1496" s="12" t="str" cm="1">
        <f t="array" ref="R1496">_xlfn.IFS(Product[[#This Row],[New Sales]]&gt;=2000,"A",Product[[#This Row],[New Sales]]&gt;=1000,"B",Product[[#This Row],[New Sales]]&gt;=500,"C",Product[[#This Row],[New Sales]]&gt;=100,"D",Product[[#This Row],[New Sales]]&lt;100,"E")</f>
        <v>D</v>
      </c>
      <c r="S1496" s="12"/>
    </row>
    <row r="1497" spans="1:19">
      <c r="A1497" s="12">
        <v>1495</v>
      </c>
      <c r="B1497" s="12" t="s">
        <v>67</v>
      </c>
      <c r="C1497" s="12" t="s">
        <v>68</v>
      </c>
      <c r="D1497" s="12" t="s">
        <v>266</v>
      </c>
      <c r="E1497" s="12" t="s">
        <v>541</v>
      </c>
      <c r="F1497" s="12" t="s">
        <v>71</v>
      </c>
      <c r="G1497" s="12" t="s">
        <v>81</v>
      </c>
      <c r="H1497" s="12" t="str">
        <f>VLOOKUP(Product[[#This Row],[Category]],Code!$C$2:$D$5,2,0)</f>
        <v>O-102</v>
      </c>
      <c r="I1497" s="12" t="s">
        <v>93</v>
      </c>
      <c r="J1497" s="12" t="s">
        <v>1134</v>
      </c>
      <c r="K1497" s="12">
        <v>40.049999999999997</v>
      </c>
      <c r="L1497" s="12">
        <f>$K$1*Product[[#This Row],[Quantity]]</f>
        <v>450</v>
      </c>
      <c r="M1497" s="12">
        <f>Product[[#This Row],[Sales]]/Product[[#This Row],[Quantity]]</f>
        <v>13.35</v>
      </c>
      <c r="N1497" s="12">
        <v>3</v>
      </c>
      <c r="O1497" s="12">
        <v>0</v>
      </c>
      <c r="P1497" s="13">
        <v>11.213999999999999</v>
      </c>
      <c r="Q1497" s="13">
        <f>Product[[#This Row],[Profit]]-Product[[#This Row],[Discount]]</f>
        <v>11.213999999999999</v>
      </c>
      <c r="R1497" s="12" t="str" cm="1">
        <f t="array" ref="R1497">_xlfn.IFS(Product[[#This Row],[New Sales]]&gt;=2000,"A",Product[[#This Row],[New Sales]]&gt;=1000,"B",Product[[#This Row],[New Sales]]&gt;=500,"C",Product[[#This Row],[New Sales]]&gt;=100,"D",Product[[#This Row],[New Sales]]&lt;100,"E")</f>
        <v>D</v>
      </c>
      <c r="S1497" s="12"/>
    </row>
    <row r="1498" spans="1:19">
      <c r="A1498" s="12">
        <v>1496</v>
      </c>
      <c r="B1498" s="12" t="s">
        <v>84</v>
      </c>
      <c r="C1498" s="12" t="s">
        <v>68</v>
      </c>
      <c r="D1498" s="12" t="s">
        <v>1370</v>
      </c>
      <c r="E1498" s="12" t="s">
        <v>113</v>
      </c>
      <c r="F1498" s="12" t="s">
        <v>114</v>
      </c>
      <c r="G1498" s="12" t="s">
        <v>81</v>
      </c>
      <c r="H1498" s="12" t="str">
        <f>VLOOKUP(Product[[#This Row],[Category]],Code!$C$2:$D$5,2,0)</f>
        <v>O-102</v>
      </c>
      <c r="I1498" s="12" t="s">
        <v>93</v>
      </c>
      <c r="J1498" s="12" t="s">
        <v>1176</v>
      </c>
      <c r="K1498" s="12">
        <v>10.192000000000002</v>
      </c>
      <c r="L1498" s="12">
        <f>$K$1*Product[[#This Row],[Quantity]]</f>
        <v>1050</v>
      </c>
      <c r="M1498" s="12">
        <f>Product[[#This Row],[Sales]]/Product[[#This Row],[Quantity]]</f>
        <v>1.4560000000000002</v>
      </c>
      <c r="N1498" s="12">
        <v>7</v>
      </c>
      <c r="O1498" s="12">
        <v>0.2</v>
      </c>
      <c r="P1498" s="13">
        <v>3.1849999999999992</v>
      </c>
      <c r="Q1498" s="13">
        <f>Product[[#This Row],[Profit]]-Product[[#This Row],[Discount]]</f>
        <v>2.984999999999999</v>
      </c>
      <c r="R1498" s="12" t="str" cm="1">
        <f t="array" ref="R1498">_xlfn.IFS(Product[[#This Row],[New Sales]]&gt;=2000,"A",Product[[#This Row],[New Sales]]&gt;=1000,"B",Product[[#This Row],[New Sales]]&gt;=500,"C",Product[[#This Row],[New Sales]]&gt;=100,"D",Product[[#This Row],[New Sales]]&lt;100,"E")</f>
        <v>B</v>
      </c>
      <c r="S1498" s="12"/>
    </row>
    <row r="1499" spans="1:19">
      <c r="A1499" s="12">
        <v>1497</v>
      </c>
      <c r="B1499" s="12" t="s">
        <v>84</v>
      </c>
      <c r="C1499" s="12" t="s">
        <v>68</v>
      </c>
      <c r="D1499" s="12" t="s">
        <v>1370</v>
      </c>
      <c r="E1499" s="12" t="s">
        <v>113</v>
      </c>
      <c r="F1499" s="12" t="s">
        <v>114</v>
      </c>
      <c r="G1499" s="12" t="s">
        <v>81</v>
      </c>
      <c r="H1499" s="12" t="str">
        <f>VLOOKUP(Product[[#This Row],[Category]],Code!$C$2:$D$5,2,0)</f>
        <v>O-102</v>
      </c>
      <c r="I1499" s="12" t="s">
        <v>89</v>
      </c>
      <c r="J1499" s="12" t="s">
        <v>1371</v>
      </c>
      <c r="K1499" s="12">
        <v>16.784000000000002</v>
      </c>
      <c r="L1499" s="12">
        <f>$K$1*Product[[#This Row],[Quantity]]</f>
        <v>150</v>
      </c>
      <c r="M1499" s="12">
        <f>Product[[#This Row],[Sales]]/Product[[#This Row],[Quantity]]</f>
        <v>16.784000000000002</v>
      </c>
      <c r="N1499" s="12">
        <v>1</v>
      </c>
      <c r="O1499" s="12">
        <v>0.2</v>
      </c>
      <c r="P1499" s="13">
        <v>-0.20980000000000043</v>
      </c>
      <c r="Q1499" s="13">
        <f>Product[[#This Row],[Profit]]-Product[[#This Row],[Discount]]</f>
        <v>-0.40980000000000044</v>
      </c>
      <c r="R1499" s="12" t="str" cm="1">
        <f t="array" ref="R1499">_xlfn.IFS(Product[[#This Row],[New Sales]]&gt;=2000,"A",Product[[#This Row],[New Sales]]&gt;=1000,"B",Product[[#This Row],[New Sales]]&gt;=500,"C",Product[[#This Row],[New Sales]]&gt;=100,"D",Product[[#This Row],[New Sales]]&lt;100,"E")</f>
        <v>D</v>
      </c>
      <c r="S1499" s="12"/>
    </row>
    <row r="1500" spans="1:19">
      <c r="A1500" s="12">
        <v>1498</v>
      </c>
      <c r="B1500" s="12" t="s">
        <v>84</v>
      </c>
      <c r="C1500" s="12" t="s">
        <v>68</v>
      </c>
      <c r="D1500" s="12" t="s">
        <v>1370</v>
      </c>
      <c r="E1500" s="12" t="s">
        <v>113</v>
      </c>
      <c r="F1500" s="12" t="s">
        <v>114</v>
      </c>
      <c r="G1500" s="12" t="s">
        <v>81</v>
      </c>
      <c r="H1500" s="12" t="str">
        <f>VLOOKUP(Product[[#This Row],[Category]],Code!$C$2:$D$5,2,0)</f>
        <v>O-102</v>
      </c>
      <c r="I1500" s="12" t="s">
        <v>93</v>
      </c>
      <c r="J1500" s="12" t="s">
        <v>347</v>
      </c>
      <c r="K1500" s="12">
        <v>13.120000000000001</v>
      </c>
      <c r="L1500" s="12">
        <f>$K$1*Product[[#This Row],[Quantity]]</f>
        <v>750</v>
      </c>
      <c r="M1500" s="12">
        <f>Product[[#This Row],[Sales]]/Product[[#This Row],[Quantity]]</f>
        <v>2.6240000000000001</v>
      </c>
      <c r="N1500" s="12">
        <v>5</v>
      </c>
      <c r="O1500" s="12">
        <v>0.2</v>
      </c>
      <c r="P1500" s="13">
        <v>3.7720000000000002</v>
      </c>
      <c r="Q1500" s="13">
        <f>Product[[#This Row],[Profit]]-Product[[#This Row],[Discount]]</f>
        <v>3.5720000000000001</v>
      </c>
      <c r="R1500" s="12" t="str" cm="1">
        <f t="array" ref="R1500">_xlfn.IFS(Product[[#This Row],[New Sales]]&gt;=2000,"A",Product[[#This Row],[New Sales]]&gt;=1000,"B",Product[[#This Row],[New Sales]]&gt;=500,"C",Product[[#This Row],[New Sales]]&gt;=100,"D",Product[[#This Row],[New Sales]]&lt;100,"E")</f>
        <v>C</v>
      </c>
      <c r="S1500" s="12"/>
    </row>
    <row r="1501" spans="1:19">
      <c r="A1501" s="12">
        <v>1499</v>
      </c>
      <c r="B1501" s="12" t="s">
        <v>149</v>
      </c>
      <c r="C1501" s="12" t="s">
        <v>111</v>
      </c>
      <c r="D1501" s="12" t="s">
        <v>123</v>
      </c>
      <c r="E1501" s="12" t="s">
        <v>79</v>
      </c>
      <c r="F1501" s="12" t="s">
        <v>80</v>
      </c>
      <c r="G1501" s="12" t="s">
        <v>81</v>
      </c>
      <c r="H1501" s="12" t="str">
        <f>VLOOKUP(Product[[#This Row],[Category]],Code!$C$2:$D$5,2,0)</f>
        <v>O-102</v>
      </c>
      <c r="I1501" s="12" t="s">
        <v>98</v>
      </c>
      <c r="J1501" s="12" t="s">
        <v>265</v>
      </c>
      <c r="K1501" s="12">
        <v>18.16</v>
      </c>
      <c r="L1501" s="12">
        <f>$K$1*Product[[#This Row],[Quantity]]</f>
        <v>750</v>
      </c>
      <c r="M1501" s="12">
        <f>Product[[#This Row],[Sales]]/Product[[#This Row],[Quantity]]</f>
        <v>3.6320000000000001</v>
      </c>
      <c r="N1501" s="12">
        <v>5</v>
      </c>
      <c r="O1501" s="12">
        <v>0.2</v>
      </c>
      <c r="P1501" s="13">
        <v>6.5830000000000011</v>
      </c>
      <c r="Q1501" s="13">
        <f>Product[[#This Row],[Profit]]-Product[[#This Row],[Discount]]</f>
        <v>6.3830000000000009</v>
      </c>
      <c r="R1501" s="12" t="str" cm="1">
        <f t="array" ref="R1501">_xlfn.IFS(Product[[#This Row],[New Sales]]&gt;=2000,"A",Product[[#This Row],[New Sales]]&gt;=1000,"B",Product[[#This Row],[New Sales]]&gt;=500,"C",Product[[#This Row],[New Sales]]&gt;=100,"D",Product[[#This Row],[New Sales]]&lt;100,"E")</f>
        <v>C</v>
      </c>
      <c r="S1501" s="12"/>
    </row>
    <row r="1502" spans="1:19">
      <c r="A1502" s="12">
        <v>1500</v>
      </c>
      <c r="B1502" s="12" t="s">
        <v>84</v>
      </c>
      <c r="C1502" s="12" t="s">
        <v>68</v>
      </c>
      <c r="D1502" s="12" t="s">
        <v>530</v>
      </c>
      <c r="E1502" s="12" t="s">
        <v>113</v>
      </c>
      <c r="F1502" s="12" t="s">
        <v>114</v>
      </c>
      <c r="G1502" s="12" t="s">
        <v>81</v>
      </c>
      <c r="H1502" s="12" t="str">
        <f>VLOOKUP(Product[[#This Row],[Category]],Code!$C$2:$D$5,2,0)</f>
        <v>O-102</v>
      </c>
      <c r="I1502" s="12" t="s">
        <v>106</v>
      </c>
      <c r="J1502" s="12" t="s">
        <v>373</v>
      </c>
      <c r="K1502" s="12">
        <v>16.056000000000001</v>
      </c>
      <c r="L1502" s="12">
        <f>$K$1*Product[[#This Row],[Quantity]]</f>
        <v>450</v>
      </c>
      <c r="M1502" s="12">
        <f>Product[[#This Row],[Sales]]/Product[[#This Row],[Quantity]]</f>
        <v>5.3520000000000003</v>
      </c>
      <c r="N1502" s="12">
        <v>3</v>
      </c>
      <c r="O1502" s="12">
        <v>0.2</v>
      </c>
      <c r="P1502" s="13">
        <v>5.8203000000000005</v>
      </c>
      <c r="Q1502" s="13">
        <f>Product[[#This Row],[Profit]]-Product[[#This Row],[Discount]]</f>
        <v>5.6203000000000003</v>
      </c>
      <c r="R1502" s="12" t="str" cm="1">
        <f t="array" ref="R1502">_xlfn.IFS(Product[[#This Row],[New Sales]]&gt;=2000,"A",Product[[#This Row],[New Sales]]&gt;=1000,"B",Product[[#This Row],[New Sales]]&gt;=500,"C",Product[[#This Row],[New Sales]]&gt;=100,"D",Product[[#This Row],[New Sales]]&lt;100,"E")</f>
        <v>D</v>
      </c>
      <c r="S1502" s="12"/>
    </row>
    <row r="1503" spans="1:19">
      <c r="A1503" s="12">
        <v>1501</v>
      </c>
      <c r="B1503" s="12" t="s">
        <v>84</v>
      </c>
      <c r="C1503" s="12" t="s">
        <v>68</v>
      </c>
      <c r="D1503" s="12" t="s">
        <v>530</v>
      </c>
      <c r="E1503" s="12" t="s">
        <v>113</v>
      </c>
      <c r="F1503" s="12" t="s">
        <v>114</v>
      </c>
      <c r="G1503" s="12" t="s">
        <v>81</v>
      </c>
      <c r="H1503" s="12" t="str">
        <f>VLOOKUP(Product[[#This Row],[Category]],Code!$C$2:$D$5,2,0)</f>
        <v>O-102</v>
      </c>
      <c r="I1503" s="12" t="s">
        <v>106</v>
      </c>
      <c r="J1503" s="12" t="s">
        <v>1372</v>
      </c>
      <c r="K1503" s="12">
        <v>223.05600000000001</v>
      </c>
      <c r="L1503" s="12">
        <f>$K$1*Product[[#This Row],[Quantity]]</f>
        <v>1350</v>
      </c>
      <c r="M1503" s="12">
        <f>Product[[#This Row],[Sales]]/Product[[#This Row],[Quantity]]</f>
        <v>24.784000000000002</v>
      </c>
      <c r="N1503" s="12">
        <v>9</v>
      </c>
      <c r="O1503" s="12">
        <v>0.2</v>
      </c>
      <c r="P1503" s="13">
        <v>69.704999999999984</v>
      </c>
      <c r="Q1503" s="13">
        <f>Product[[#This Row],[Profit]]-Product[[#This Row],[Discount]]</f>
        <v>69.504999999999981</v>
      </c>
      <c r="R1503" s="12" t="str" cm="1">
        <f t="array" ref="R1503">_xlfn.IFS(Product[[#This Row],[New Sales]]&gt;=2000,"A",Product[[#This Row],[New Sales]]&gt;=1000,"B",Product[[#This Row],[New Sales]]&gt;=500,"C",Product[[#This Row],[New Sales]]&gt;=100,"D",Product[[#This Row],[New Sales]]&lt;100,"E")</f>
        <v>B</v>
      </c>
      <c r="S1503" s="12"/>
    </row>
    <row r="1504" spans="1:19">
      <c r="A1504" s="12">
        <v>1502</v>
      </c>
      <c r="B1504" s="12" t="s">
        <v>84</v>
      </c>
      <c r="C1504" s="12" t="s">
        <v>68</v>
      </c>
      <c r="D1504" s="12" t="s">
        <v>530</v>
      </c>
      <c r="E1504" s="12" t="s">
        <v>113</v>
      </c>
      <c r="F1504" s="12" t="s">
        <v>114</v>
      </c>
      <c r="G1504" s="12" t="s">
        <v>81</v>
      </c>
      <c r="H1504" s="12" t="str">
        <f>VLOOKUP(Product[[#This Row],[Category]],Code!$C$2:$D$5,2,0)</f>
        <v>O-102</v>
      </c>
      <c r="I1504" s="12" t="s">
        <v>89</v>
      </c>
      <c r="J1504" s="12" t="s">
        <v>1237</v>
      </c>
      <c r="K1504" s="12">
        <v>540.048</v>
      </c>
      <c r="L1504" s="12">
        <f>$K$1*Product[[#This Row],[Quantity]]</f>
        <v>450</v>
      </c>
      <c r="M1504" s="12">
        <f>Product[[#This Row],[Sales]]/Product[[#This Row],[Quantity]]</f>
        <v>180.01599999999999</v>
      </c>
      <c r="N1504" s="12">
        <v>3</v>
      </c>
      <c r="O1504" s="12">
        <v>0.2</v>
      </c>
      <c r="P1504" s="13">
        <v>-47.254199999999997</v>
      </c>
      <c r="Q1504" s="13">
        <f>Product[[#This Row],[Profit]]-Product[[#This Row],[Discount]]</f>
        <v>-47.4542</v>
      </c>
      <c r="R1504" s="12" t="str" cm="1">
        <f t="array" ref="R1504">_xlfn.IFS(Product[[#This Row],[New Sales]]&gt;=2000,"A",Product[[#This Row],[New Sales]]&gt;=1000,"B",Product[[#This Row],[New Sales]]&gt;=500,"C",Product[[#This Row],[New Sales]]&gt;=100,"D",Product[[#This Row],[New Sales]]&lt;100,"E")</f>
        <v>D</v>
      </c>
      <c r="S1504" s="12"/>
    </row>
    <row r="1505" spans="1:19">
      <c r="A1505" s="12">
        <v>1503</v>
      </c>
      <c r="B1505" s="12" t="s">
        <v>84</v>
      </c>
      <c r="C1505" s="12" t="s">
        <v>111</v>
      </c>
      <c r="D1505" s="12" t="s">
        <v>78</v>
      </c>
      <c r="E1505" s="12" t="s">
        <v>79</v>
      </c>
      <c r="F1505" s="12" t="s">
        <v>80</v>
      </c>
      <c r="G1505" s="12" t="s">
        <v>95</v>
      </c>
      <c r="H1505" s="12" t="str">
        <f>VLOOKUP(Product[[#This Row],[Category]],Code!$C$2:$D$5,2,0)</f>
        <v>T-103</v>
      </c>
      <c r="I1505" s="12" t="s">
        <v>96</v>
      </c>
      <c r="J1505" s="12" t="s">
        <v>1373</v>
      </c>
      <c r="K1505" s="12">
        <v>33.520000000000003</v>
      </c>
      <c r="L1505" s="12">
        <f>$K$1*Product[[#This Row],[Quantity]]</f>
        <v>300</v>
      </c>
      <c r="M1505" s="12">
        <f>Product[[#This Row],[Sales]]/Product[[#This Row],[Quantity]]</f>
        <v>16.760000000000002</v>
      </c>
      <c r="N1505" s="12">
        <v>2</v>
      </c>
      <c r="O1505" s="12">
        <v>0.2</v>
      </c>
      <c r="P1505" s="13">
        <v>3.3519999999999985</v>
      </c>
      <c r="Q1505" s="13">
        <f>Product[[#This Row],[Profit]]-Product[[#This Row],[Discount]]</f>
        <v>3.1519999999999984</v>
      </c>
      <c r="R1505" s="12" t="str" cm="1">
        <f t="array" ref="R1505">_xlfn.IFS(Product[[#This Row],[New Sales]]&gt;=2000,"A",Product[[#This Row],[New Sales]]&gt;=1000,"B",Product[[#This Row],[New Sales]]&gt;=500,"C",Product[[#This Row],[New Sales]]&gt;=100,"D",Product[[#This Row],[New Sales]]&lt;100,"E")</f>
        <v>D</v>
      </c>
      <c r="S1505" s="12"/>
    </row>
    <row r="1506" spans="1:19">
      <c r="A1506" s="12">
        <v>1504</v>
      </c>
      <c r="B1506" s="12" t="s">
        <v>84</v>
      </c>
      <c r="C1506" s="12" t="s">
        <v>111</v>
      </c>
      <c r="D1506" s="12" t="s">
        <v>78</v>
      </c>
      <c r="E1506" s="12" t="s">
        <v>79</v>
      </c>
      <c r="F1506" s="12" t="s">
        <v>80</v>
      </c>
      <c r="G1506" s="12" t="s">
        <v>72</v>
      </c>
      <c r="H1506" s="12" t="str">
        <f>VLOOKUP(Product[[#This Row],[Category]],Code!$C$2:$D$5,2,0)</f>
        <v>F-101</v>
      </c>
      <c r="I1506" s="12" t="s">
        <v>91</v>
      </c>
      <c r="J1506" s="12" t="s">
        <v>793</v>
      </c>
      <c r="K1506" s="12">
        <v>9.94</v>
      </c>
      <c r="L1506" s="12">
        <f>$K$1*Product[[#This Row],[Quantity]]</f>
        <v>300</v>
      </c>
      <c r="M1506" s="12">
        <f>Product[[#This Row],[Sales]]/Product[[#This Row],[Quantity]]</f>
        <v>4.97</v>
      </c>
      <c r="N1506" s="12">
        <v>2</v>
      </c>
      <c r="O1506" s="12">
        <v>0</v>
      </c>
      <c r="P1506" s="13">
        <v>3.0813999999999995</v>
      </c>
      <c r="Q1506" s="13">
        <f>Product[[#This Row],[Profit]]-Product[[#This Row],[Discount]]</f>
        <v>3.0813999999999995</v>
      </c>
      <c r="R1506" s="12" t="str" cm="1">
        <f t="array" ref="R1506">_xlfn.IFS(Product[[#This Row],[New Sales]]&gt;=2000,"A",Product[[#This Row],[New Sales]]&gt;=1000,"B",Product[[#This Row],[New Sales]]&gt;=500,"C",Product[[#This Row],[New Sales]]&gt;=100,"D",Product[[#This Row],[New Sales]]&lt;100,"E")</f>
        <v>D</v>
      </c>
      <c r="S1506" s="12"/>
    </row>
    <row r="1507" spans="1:19">
      <c r="A1507" s="12">
        <v>1505</v>
      </c>
      <c r="B1507" s="12" t="s">
        <v>84</v>
      </c>
      <c r="C1507" s="12" t="s">
        <v>111</v>
      </c>
      <c r="D1507" s="12" t="s">
        <v>78</v>
      </c>
      <c r="E1507" s="12" t="s">
        <v>79</v>
      </c>
      <c r="F1507" s="12" t="s">
        <v>80</v>
      </c>
      <c r="G1507" s="12" t="s">
        <v>81</v>
      </c>
      <c r="H1507" s="12" t="str">
        <f>VLOOKUP(Product[[#This Row],[Category]],Code!$C$2:$D$5,2,0)</f>
        <v>O-102</v>
      </c>
      <c r="I1507" s="12" t="s">
        <v>93</v>
      </c>
      <c r="J1507" s="12" t="s">
        <v>191</v>
      </c>
      <c r="K1507" s="12">
        <v>6.72</v>
      </c>
      <c r="L1507" s="12">
        <f>$K$1*Product[[#This Row],[Quantity]]</f>
        <v>600</v>
      </c>
      <c r="M1507" s="12">
        <f>Product[[#This Row],[Sales]]/Product[[#This Row],[Quantity]]</f>
        <v>1.68</v>
      </c>
      <c r="N1507" s="12">
        <v>4</v>
      </c>
      <c r="O1507" s="12">
        <v>0</v>
      </c>
      <c r="P1507" s="13">
        <v>3.36</v>
      </c>
      <c r="Q1507" s="13">
        <f>Product[[#This Row],[Profit]]-Product[[#This Row],[Discount]]</f>
        <v>3.36</v>
      </c>
      <c r="R1507" s="12" t="str" cm="1">
        <f t="array" ref="R1507">_xlfn.IFS(Product[[#This Row],[New Sales]]&gt;=2000,"A",Product[[#This Row],[New Sales]]&gt;=1000,"B",Product[[#This Row],[New Sales]]&gt;=500,"C",Product[[#This Row],[New Sales]]&gt;=100,"D",Product[[#This Row],[New Sales]]&lt;100,"E")</f>
        <v>C</v>
      </c>
      <c r="S1507" s="12"/>
    </row>
    <row r="1508" spans="1:19">
      <c r="A1508" s="12">
        <v>1506</v>
      </c>
      <c r="B1508" s="12" t="s">
        <v>84</v>
      </c>
      <c r="C1508" s="12" t="s">
        <v>111</v>
      </c>
      <c r="D1508" s="12" t="s">
        <v>78</v>
      </c>
      <c r="E1508" s="12" t="s">
        <v>79</v>
      </c>
      <c r="F1508" s="12" t="s">
        <v>80</v>
      </c>
      <c r="G1508" s="12" t="s">
        <v>72</v>
      </c>
      <c r="H1508" s="12" t="str">
        <f>VLOOKUP(Product[[#This Row],[Category]],Code!$C$2:$D$5,2,0)</f>
        <v>F-101</v>
      </c>
      <c r="I1508" s="12" t="s">
        <v>87</v>
      </c>
      <c r="J1508" s="12" t="s">
        <v>1374</v>
      </c>
      <c r="K1508" s="12">
        <v>1004.9760000000001</v>
      </c>
      <c r="L1508" s="12">
        <f>$K$1*Product[[#This Row],[Quantity]]</f>
        <v>900</v>
      </c>
      <c r="M1508" s="12">
        <f>Product[[#This Row],[Sales]]/Product[[#This Row],[Quantity]]</f>
        <v>167.49600000000001</v>
      </c>
      <c r="N1508" s="12">
        <v>6</v>
      </c>
      <c r="O1508" s="12">
        <v>0.2</v>
      </c>
      <c r="P1508" s="13">
        <v>-175.87080000000009</v>
      </c>
      <c r="Q1508" s="13">
        <f>Product[[#This Row],[Profit]]-Product[[#This Row],[Discount]]</f>
        <v>-176.07080000000008</v>
      </c>
      <c r="R1508" s="12" t="str" cm="1">
        <f t="array" ref="R1508">_xlfn.IFS(Product[[#This Row],[New Sales]]&gt;=2000,"A",Product[[#This Row],[New Sales]]&gt;=1000,"B",Product[[#This Row],[New Sales]]&gt;=500,"C",Product[[#This Row],[New Sales]]&gt;=100,"D",Product[[#This Row],[New Sales]]&lt;100,"E")</f>
        <v>C</v>
      </c>
      <c r="S1508" s="12"/>
    </row>
    <row r="1509" spans="1:19">
      <c r="A1509" s="12">
        <v>1507</v>
      </c>
      <c r="B1509" s="12" t="s">
        <v>84</v>
      </c>
      <c r="C1509" s="12" t="s">
        <v>68</v>
      </c>
      <c r="D1509" s="12" t="s">
        <v>180</v>
      </c>
      <c r="E1509" s="12" t="s">
        <v>181</v>
      </c>
      <c r="F1509" s="12" t="s">
        <v>133</v>
      </c>
      <c r="G1509" s="12" t="s">
        <v>81</v>
      </c>
      <c r="H1509" s="12" t="str">
        <f>VLOOKUP(Product[[#This Row],[Category]],Code!$C$2:$D$5,2,0)</f>
        <v>O-102</v>
      </c>
      <c r="I1509" s="12" t="s">
        <v>98</v>
      </c>
      <c r="J1509" s="12" t="s">
        <v>1330</v>
      </c>
      <c r="K1509" s="12">
        <v>17.880000000000003</v>
      </c>
      <c r="L1509" s="12">
        <f>$K$1*Product[[#This Row],[Quantity]]</f>
        <v>450</v>
      </c>
      <c r="M1509" s="12">
        <f>Product[[#This Row],[Sales]]/Product[[#This Row],[Quantity]]</f>
        <v>5.9600000000000009</v>
      </c>
      <c r="N1509" s="12">
        <v>3</v>
      </c>
      <c r="O1509" s="12">
        <v>0.2</v>
      </c>
      <c r="P1509" s="13">
        <v>5.5875000000000004</v>
      </c>
      <c r="Q1509" s="13">
        <f>Product[[#This Row],[Profit]]-Product[[#This Row],[Discount]]</f>
        <v>5.3875000000000002</v>
      </c>
      <c r="R1509" s="12" t="str" cm="1">
        <f t="array" ref="R1509">_xlfn.IFS(Product[[#This Row],[New Sales]]&gt;=2000,"A",Product[[#This Row],[New Sales]]&gt;=1000,"B",Product[[#This Row],[New Sales]]&gt;=500,"C",Product[[#This Row],[New Sales]]&gt;=100,"D",Product[[#This Row],[New Sales]]&lt;100,"E")</f>
        <v>D</v>
      </c>
      <c r="S1509" s="12"/>
    </row>
    <row r="1510" spans="1:19">
      <c r="A1510" s="12">
        <v>1508</v>
      </c>
      <c r="B1510" s="12" t="s">
        <v>84</v>
      </c>
      <c r="C1510" s="12" t="s">
        <v>68</v>
      </c>
      <c r="D1510" s="12" t="s">
        <v>266</v>
      </c>
      <c r="E1510" s="12" t="s">
        <v>541</v>
      </c>
      <c r="F1510" s="12" t="s">
        <v>71</v>
      </c>
      <c r="G1510" s="12" t="s">
        <v>95</v>
      </c>
      <c r="H1510" s="12" t="str">
        <f>VLOOKUP(Product[[#This Row],[Category]],Code!$C$2:$D$5,2,0)</f>
        <v>T-103</v>
      </c>
      <c r="I1510" s="12" t="s">
        <v>332</v>
      </c>
      <c r="J1510" s="12" t="s">
        <v>1375</v>
      </c>
      <c r="K1510" s="12">
        <v>396</v>
      </c>
      <c r="L1510" s="12">
        <f>$K$1*Product[[#This Row],[Quantity]]</f>
        <v>600</v>
      </c>
      <c r="M1510" s="12">
        <f>Product[[#This Row],[Sales]]/Product[[#This Row],[Quantity]]</f>
        <v>99</v>
      </c>
      <c r="N1510" s="12">
        <v>4</v>
      </c>
      <c r="O1510" s="12">
        <v>0</v>
      </c>
      <c r="P1510" s="13">
        <v>190.07999999999998</v>
      </c>
      <c r="Q1510" s="13">
        <f>Product[[#This Row],[Profit]]-Product[[#This Row],[Discount]]</f>
        <v>190.07999999999998</v>
      </c>
      <c r="R1510" s="12" t="str" cm="1">
        <f t="array" ref="R1510">_xlfn.IFS(Product[[#This Row],[New Sales]]&gt;=2000,"A",Product[[#This Row],[New Sales]]&gt;=1000,"B",Product[[#This Row],[New Sales]]&gt;=500,"C",Product[[#This Row],[New Sales]]&gt;=100,"D",Product[[#This Row],[New Sales]]&lt;100,"E")</f>
        <v>C</v>
      </c>
      <c r="S1510" s="12"/>
    </row>
    <row r="1511" spans="1:19">
      <c r="A1511" s="12">
        <v>1509</v>
      </c>
      <c r="B1511" s="12" t="s">
        <v>547</v>
      </c>
      <c r="C1511" s="12" t="s">
        <v>111</v>
      </c>
      <c r="D1511" s="12" t="s">
        <v>939</v>
      </c>
      <c r="E1511" s="12" t="s">
        <v>128</v>
      </c>
      <c r="F1511" s="12" t="s">
        <v>114</v>
      </c>
      <c r="G1511" s="12" t="s">
        <v>81</v>
      </c>
      <c r="H1511" s="12" t="str">
        <f>VLOOKUP(Product[[#This Row],[Category]],Code!$C$2:$D$5,2,0)</f>
        <v>O-102</v>
      </c>
      <c r="I1511" s="12" t="s">
        <v>98</v>
      </c>
      <c r="J1511" s="12" t="s">
        <v>1376</v>
      </c>
      <c r="K1511" s="12">
        <v>34.5</v>
      </c>
      <c r="L1511" s="12">
        <f>$K$1*Product[[#This Row],[Quantity]]</f>
        <v>450</v>
      </c>
      <c r="M1511" s="12">
        <f>Product[[#This Row],[Sales]]/Product[[#This Row],[Quantity]]</f>
        <v>11.5</v>
      </c>
      <c r="N1511" s="12">
        <v>3</v>
      </c>
      <c r="O1511" s="12">
        <v>0</v>
      </c>
      <c r="P1511" s="13">
        <v>15.524999999999999</v>
      </c>
      <c r="Q1511" s="13">
        <f>Product[[#This Row],[Profit]]-Product[[#This Row],[Discount]]</f>
        <v>15.524999999999999</v>
      </c>
      <c r="R1511" s="12" t="str" cm="1">
        <f t="array" ref="R1511">_xlfn.IFS(Product[[#This Row],[New Sales]]&gt;=2000,"A",Product[[#This Row],[New Sales]]&gt;=1000,"B",Product[[#This Row],[New Sales]]&gt;=500,"C",Product[[#This Row],[New Sales]]&gt;=100,"D",Product[[#This Row],[New Sales]]&lt;100,"E")</f>
        <v>D</v>
      </c>
      <c r="S1511" s="12"/>
    </row>
    <row r="1512" spans="1:19">
      <c r="A1512" s="12">
        <v>1510</v>
      </c>
      <c r="B1512" s="12" t="s">
        <v>149</v>
      </c>
      <c r="C1512" s="12" t="s">
        <v>68</v>
      </c>
      <c r="D1512" s="12" t="s">
        <v>78</v>
      </c>
      <c r="E1512" s="12" t="s">
        <v>79</v>
      </c>
      <c r="F1512" s="12" t="s">
        <v>80</v>
      </c>
      <c r="G1512" s="12" t="s">
        <v>72</v>
      </c>
      <c r="H1512" s="12" t="str">
        <f>VLOOKUP(Product[[#This Row],[Category]],Code!$C$2:$D$5,2,0)</f>
        <v>F-101</v>
      </c>
      <c r="I1512" s="12" t="s">
        <v>91</v>
      </c>
      <c r="J1512" s="12" t="s">
        <v>1356</v>
      </c>
      <c r="K1512" s="12">
        <v>8.36</v>
      </c>
      <c r="L1512" s="12">
        <f>$K$1*Product[[#This Row],[Quantity]]</f>
        <v>300</v>
      </c>
      <c r="M1512" s="12">
        <f>Product[[#This Row],[Sales]]/Product[[#This Row],[Quantity]]</f>
        <v>4.18</v>
      </c>
      <c r="N1512" s="12">
        <v>2</v>
      </c>
      <c r="O1512" s="12">
        <v>0</v>
      </c>
      <c r="P1512" s="13">
        <v>3.0095999999999998</v>
      </c>
      <c r="Q1512" s="13">
        <f>Product[[#This Row],[Profit]]-Product[[#This Row],[Discount]]</f>
        <v>3.0095999999999998</v>
      </c>
      <c r="R1512" s="12" t="str" cm="1">
        <f t="array" ref="R1512">_xlfn.IFS(Product[[#This Row],[New Sales]]&gt;=2000,"A",Product[[#This Row],[New Sales]]&gt;=1000,"B",Product[[#This Row],[New Sales]]&gt;=500,"C",Product[[#This Row],[New Sales]]&gt;=100,"D",Product[[#This Row],[New Sales]]&lt;100,"E")</f>
        <v>D</v>
      </c>
      <c r="S1512" s="12"/>
    </row>
    <row r="1513" spans="1:19">
      <c r="A1513" s="12">
        <v>1511</v>
      </c>
      <c r="B1513" s="12" t="s">
        <v>84</v>
      </c>
      <c r="C1513" s="12" t="s">
        <v>77</v>
      </c>
      <c r="D1513" s="12" t="s">
        <v>1377</v>
      </c>
      <c r="E1513" s="12" t="s">
        <v>79</v>
      </c>
      <c r="F1513" s="12" t="s">
        <v>80</v>
      </c>
      <c r="G1513" s="12" t="s">
        <v>81</v>
      </c>
      <c r="H1513" s="12" t="str">
        <f>VLOOKUP(Product[[#This Row],[Category]],Code!$C$2:$D$5,2,0)</f>
        <v>O-102</v>
      </c>
      <c r="I1513" s="12" t="s">
        <v>93</v>
      </c>
      <c r="J1513" s="12" t="s">
        <v>489</v>
      </c>
      <c r="K1513" s="12">
        <v>385.6</v>
      </c>
      <c r="L1513" s="12">
        <f>$K$1*Product[[#This Row],[Quantity]]</f>
        <v>1200</v>
      </c>
      <c r="M1513" s="12">
        <f>Product[[#This Row],[Sales]]/Product[[#This Row],[Quantity]]</f>
        <v>48.2</v>
      </c>
      <c r="N1513" s="12">
        <v>8</v>
      </c>
      <c r="O1513" s="12">
        <v>0</v>
      </c>
      <c r="P1513" s="13">
        <v>111.82399999999996</v>
      </c>
      <c r="Q1513" s="13">
        <f>Product[[#This Row],[Profit]]-Product[[#This Row],[Discount]]</f>
        <v>111.82399999999996</v>
      </c>
      <c r="R1513" s="12" t="str" cm="1">
        <f t="array" ref="R1513">_xlfn.IFS(Product[[#This Row],[New Sales]]&gt;=2000,"A",Product[[#This Row],[New Sales]]&gt;=1000,"B",Product[[#This Row],[New Sales]]&gt;=500,"C",Product[[#This Row],[New Sales]]&gt;=100,"D",Product[[#This Row],[New Sales]]&lt;100,"E")</f>
        <v>B</v>
      </c>
      <c r="S1513" s="12"/>
    </row>
    <row r="1514" spans="1:19">
      <c r="A1514" s="12">
        <v>1512</v>
      </c>
      <c r="B1514" s="12" t="s">
        <v>84</v>
      </c>
      <c r="C1514" s="12" t="s">
        <v>77</v>
      </c>
      <c r="D1514" s="12" t="s">
        <v>1377</v>
      </c>
      <c r="E1514" s="12" t="s">
        <v>79</v>
      </c>
      <c r="F1514" s="12" t="s">
        <v>80</v>
      </c>
      <c r="G1514" s="12" t="s">
        <v>81</v>
      </c>
      <c r="H1514" s="12" t="str">
        <f>VLOOKUP(Product[[#This Row],[Category]],Code!$C$2:$D$5,2,0)</f>
        <v>O-102</v>
      </c>
      <c r="I1514" s="12" t="s">
        <v>93</v>
      </c>
      <c r="J1514" s="12" t="s">
        <v>364</v>
      </c>
      <c r="K1514" s="12">
        <v>35.82</v>
      </c>
      <c r="L1514" s="12">
        <f>$K$1*Product[[#This Row],[Quantity]]</f>
        <v>1350</v>
      </c>
      <c r="M1514" s="12">
        <f>Product[[#This Row],[Sales]]/Product[[#This Row],[Quantity]]</f>
        <v>3.98</v>
      </c>
      <c r="N1514" s="12">
        <v>9</v>
      </c>
      <c r="O1514" s="12">
        <v>0</v>
      </c>
      <c r="P1514" s="13">
        <v>11.820599999999997</v>
      </c>
      <c r="Q1514" s="13">
        <f>Product[[#This Row],[Profit]]-Product[[#This Row],[Discount]]</f>
        <v>11.820599999999997</v>
      </c>
      <c r="R1514" s="12" t="str" cm="1">
        <f t="array" ref="R1514">_xlfn.IFS(Product[[#This Row],[New Sales]]&gt;=2000,"A",Product[[#This Row],[New Sales]]&gt;=1000,"B",Product[[#This Row],[New Sales]]&gt;=500,"C",Product[[#This Row],[New Sales]]&gt;=100,"D",Product[[#This Row],[New Sales]]&lt;100,"E")</f>
        <v>B</v>
      </c>
      <c r="S1514" s="12"/>
    </row>
    <row r="1515" spans="1:19">
      <c r="A1515" s="12">
        <v>1513</v>
      </c>
      <c r="B1515" s="12" t="s">
        <v>84</v>
      </c>
      <c r="C1515" s="12" t="s">
        <v>68</v>
      </c>
      <c r="D1515" s="12" t="s">
        <v>379</v>
      </c>
      <c r="E1515" s="12" t="s">
        <v>113</v>
      </c>
      <c r="F1515" s="12" t="s">
        <v>114</v>
      </c>
      <c r="G1515" s="12" t="s">
        <v>81</v>
      </c>
      <c r="H1515" s="12" t="str">
        <f>VLOOKUP(Product[[#This Row],[Category]],Code!$C$2:$D$5,2,0)</f>
        <v>O-102</v>
      </c>
      <c r="I1515" s="12" t="s">
        <v>89</v>
      </c>
      <c r="J1515" s="12" t="s">
        <v>423</v>
      </c>
      <c r="K1515" s="12">
        <v>200.06400000000002</v>
      </c>
      <c r="L1515" s="12">
        <f>$K$1*Product[[#This Row],[Quantity]]</f>
        <v>450</v>
      </c>
      <c r="M1515" s="12">
        <f>Product[[#This Row],[Sales]]/Product[[#This Row],[Quantity]]</f>
        <v>66.688000000000002</v>
      </c>
      <c r="N1515" s="12">
        <v>3</v>
      </c>
      <c r="O1515" s="12">
        <v>0.2</v>
      </c>
      <c r="P1515" s="13">
        <v>12.504000000000005</v>
      </c>
      <c r="Q1515" s="13">
        <f>Product[[#This Row],[Profit]]-Product[[#This Row],[Discount]]</f>
        <v>12.304000000000006</v>
      </c>
      <c r="R1515" s="12" t="str" cm="1">
        <f t="array" ref="R1515">_xlfn.IFS(Product[[#This Row],[New Sales]]&gt;=2000,"A",Product[[#This Row],[New Sales]]&gt;=1000,"B",Product[[#This Row],[New Sales]]&gt;=500,"C",Product[[#This Row],[New Sales]]&gt;=100,"D",Product[[#This Row],[New Sales]]&lt;100,"E")</f>
        <v>D</v>
      </c>
      <c r="S1515" s="12"/>
    </row>
    <row r="1516" spans="1:19">
      <c r="A1516" s="12">
        <v>1514</v>
      </c>
      <c r="B1516" s="12" t="s">
        <v>84</v>
      </c>
      <c r="C1516" s="12" t="s">
        <v>68</v>
      </c>
      <c r="D1516" s="12" t="s">
        <v>379</v>
      </c>
      <c r="E1516" s="12" t="s">
        <v>113</v>
      </c>
      <c r="F1516" s="12" t="s">
        <v>114</v>
      </c>
      <c r="G1516" s="12" t="s">
        <v>81</v>
      </c>
      <c r="H1516" s="12" t="str">
        <f>VLOOKUP(Product[[#This Row],[Category]],Code!$C$2:$D$5,2,0)</f>
        <v>O-102</v>
      </c>
      <c r="I1516" s="12" t="s">
        <v>98</v>
      </c>
      <c r="J1516" s="12" t="s">
        <v>655</v>
      </c>
      <c r="K1516" s="12">
        <v>21.379999999999995</v>
      </c>
      <c r="L1516" s="12">
        <f>$K$1*Product[[#This Row],[Quantity]]</f>
        <v>750</v>
      </c>
      <c r="M1516" s="12">
        <f>Product[[#This Row],[Sales]]/Product[[#This Row],[Quantity]]</f>
        <v>4.2759999999999989</v>
      </c>
      <c r="N1516" s="12">
        <v>5</v>
      </c>
      <c r="O1516" s="12">
        <v>0.8</v>
      </c>
      <c r="P1516" s="13">
        <v>-33.139000000000003</v>
      </c>
      <c r="Q1516" s="13">
        <f>Product[[#This Row],[Profit]]-Product[[#This Row],[Discount]]</f>
        <v>-33.939</v>
      </c>
      <c r="R1516" s="12" t="str" cm="1">
        <f t="array" ref="R1516">_xlfn.IFS(Product[[#This Row],[New Sales]]&gt;=2000,"A",Product[[#This Row],[New Sales]]&gt;=1000,"B",Product[[#This Row],[New Sales]]&gt;=500,"C",Product[[#This Row],[New Sales]]&gt;=100,"D",Product[[#This Row],[New Sales]]&lt;100,"E")</f>
        <v>C</v>
      </c>
      <c r="S1516" s="12"/>
    </row>
    <row r="1517" spans="1:19">
      <c r="A1517" s="12">
        <v>1515</v>
      </c>
      <c r="B1517" s="12" t="s">
        <v>84</v>
      </c>
      <c r="C1517" s="12" t="s">
        <v>68</v>
      </c>
      <c r="D1517" s="12" t="s">
        <v>379</v>
      </c>
      <c r="E1517" s="12" t="s">
        <v>113</v>
      </c>
      <c r="F1517" s="12" t="s">
        <v>114</v>
      </c>
      <c r="G1517" s="12" t="s">
        <v>81</v>
      </c>
      <c r="H1517" s="12" t="str">
        <f>VLOOKUP(Product[[#This Row],[Category]],Code!$C$2:$D$5,2,0)</f>
        <v>O-102</v>
      </c>
      <c r="I1517" s="12" t="s">
        <v>98</v>
      </c>
      <c r="J1517" s="12" t="s">
        <v>970</v>
      </c>
      <c r="K1517" s="12">
        <v>6.743999999999998</v>
      </c>
      <c r="L1517" s="12">
        <f>$K$1*Product[[#This Row],[Quantity]]</f>
        <v>600</v>
      </c>
      <c r="M1517" s="12">
        <f>Product[[#This Row],[Sales]]/Product[[#This Row],[Quantity]]</f>
        <v>1.6859999999999995</v>
      </c>
      <c r="N1517" s="12">
        <v>4</v>
      </c>
      <c r="O1517" s="12">
        <v>0.8</v>
      </c>
      <c r="P1517" s="13">
        <v>-11.4648</v>
      </c>
      <c r="Q1517" s="13">
        <f>Product[[#This Row],[Profit]]-Product[[#This Row],[Discount]]</f>
        <v>-12.264800000000001</v>
      </c>
      <c r="R1517" s="12" t="str" cm="1">
        <f t="array" ref="R1517">_xlfn.IFS(Product[[#This Row],[New Sales]]&gt;=2000,"A",Product[[#This Row],[New Sales]]&gt;=1000,"B",Product[[#This Row],[New Sales]]&gt;=500,"C",Product[[#This Row],[New Sales]]&gt;=100,"D",Product[[#This Row],[New Sales]]&lt;100,"E")</f>
        <v>C</v>
      </c>
      <c r="S1517" s="12"/>
    </row>
    <row r="1518" spans="1:19">
      <c r="A1518" s="12">
        <v>1516</v>
      </c>
      <c r="B1518" s="12" t="s">
        <v>84</v>
      </c>
      <c r="C1518" s="12" t="s">
        <v>68</v>
      </c>
      <c r="D1518" s="12" t="s">
        <v>131</v>
      </c>
      <c r="E1518" s="12" t="s">
        <v>132</v>
      </c>
      <c r="F1518" s="12" t="s">
        <v>133</v>
      </c>
      <c r="G1518" s="12" t="s">
        <v>72</v>
      </c>
      <c r="H1518" s="12" t="str">
        <f>VLOOKUP(Product[[#This Row],[Category]],Code!$C$2:$D$5,2,0)</f>
        <v>F-101</v>
      </c>
      <c r="I1518" s="12" t="s">
        <v>75</v>
      </c>
      <c r="J1518" s="12" t="s">
        <v>1296</v>
      </c>
      <c r="K1518" s="12">
        <v>63.686</v>
      </c>
      <c r="L1518" s="12">
        <f>$K$1*Product[[#This Row],[Quantity]]</f>
        <v>150</v>
      </c>
      <c r="M1518" s="12">
        <f>Product[[#This Row],[Sales]]/Product[[#This Row],[Quantity]]</f>
        <v>63.686</v>
      </c>
      <c r="N1518" s="12">
        <v>1</v>
      </c>
      <c r="O1518" s="12">
        <v>0.3</v>
      </c>
      <c r="P1518" s="13">
        <v>-9.0980000000000025</v>
      </c>
      <c r="Q1518" s="13">
        <f>Product[[#This Row],[Profit]]-Product[[#This Row],[Discount]]</f>
        <v>-9.3980000000000032</v>
      </c>
      <c r="R1518" s="12" t="str" cm="1">
        <f t="array" ref="R1518">_xlfn.IFS(Product[[#This Row],[New Sales]]&gt;=2000,"A",Product[[#This Row],[New Sales]]&gt;=1000,"B",Product[[#This Row],[New Sales]]&gt;=500,"C",Product[[#This Row],[New Sales]]&gt;=100,"D",Product[[#This Row],[New Sales]]&lt;100,"E")</f>
        <v>D</v>
      </c>
      <c r="S1518" s="12"/>
    </row>
    <row r="1519" spans="1:19">
      <c r="A1519" s="12">
        <v>1517</v>
      </c>
      <c r="B1519" s="12" t="s">
        <v>67</v>
      </c>
      <c r="C1519" s="12" t="s">
        <v>68</v>
      </c>
      <c r="D1519" s="12" t="s">
        <v>1378</v>
      </c>
      <c r="E1519" s="12" t="s">
        <v>581</v>
      </c>
      <c r="F1519" s="12" t="s">
        <v>80</v>
      </c>
      <c r="G1519" s="12" t="s">
        <v>72</v>
      </c>
      <c r="H1519" s="12" t="str">
        <f>VLOOKUP(Product[[#This Row],[Category]],Code!$C$2:$D$5,2,0)</f>
        <v>F-101</v>
      </c>
      <c r="I1519" s="12" t="s">
        <v>87</v>
      </c>
      <c r="J1519" s="12" t="s">
        <v>751</v>
      </c>
      <c r="K1519" s="12">
        <v>1669.6</v>
      </c>
      <c r="L1519" s="12">
        <f>$K$1*Product[[#This Row],[Quantity]]</f>
        <v>600</v>
      </c>
      <c r="M1519" s="12">
        <f>Product[[#This Row],[Sales]]/Product[[#This Row],[Quantity]]</f>
        <v>417.4</v>
      </c>
      <c r="N1519" s="12">
        <v>4</v>
      </c>
      <c r="O1519" s="12">
        <v>0</v>
      </c>
      <c r="P1519" s="13">
        <v>116.87199999999984</v>
      </c>
      <c r="Q1519" s="13">
        <f>Product[[#This Row],[Profit]]-Product[[#This Row],[Discount]]</f>
        <v>116.87199999999984</v>
      </c>
      <c r="R1519" s="12" t="str" cm="1">
        <f t="array" ref="R1519">_xlfn.IFS(Product[[#This Row],[New Sales]]&gt;=2000,"A",Product[[#This Row],[New Sales]]&gt;=1000,"B",Product[[#This Row],[New Sales]]&gt;=500,"C",Product[[#This Row],[New Sales]]&gt;=100,"D",Product[[#This Row],[New Sales]]&lt;100,"E")</f>
        <v>C</v>
      </c>
      <c r="S1519" s="12"/>
    </row>
    <row r="1520" spans="1:19">
      <c r="A1520" s="12">
        <v>1518</v>
      </c>
      <c r="B1520" s="12" t="s">
        <v>67</v>
      </c>
      <c r="C1520" s="12" t="s">
        <v>68</v>
      </c>
      <c r="D1520" s="12" t="s">
        <v>108</v>
      </c>
      <c r="E1520" s="12" t="s">
        <v>109</v>
      </c>
      <c r="F1520" s="12" t="s">
        <v>80</v>
      </c>
      <c r="G1520" s="12" t="s">
        <v>81</v>
      </c>
      <c r="H1520" s="12" t="str">
        <f>VLOOKUP(Product[[#This Row],[Category]],Code!$C$2:$D$5,2,0)</f>
        <v>O-102</v>
      </c>
      <c r="I1520" s="12" t="s">
        <v>98</v>
      </c>
      <c r="J1520" s="12" t="s">
        <v>475</v>
      </c>
      <c r="K1520" s="12">
        <v>83.84</v>
      </c>
      <c r="L1520" s="12">
        <f>$K$1*Product[[#This Row],[Quantity]]</f>
        <v>300</v>
      </c>
      <c r="M1520" s="12">
        <f>Product[[#This Row],[Sales]]/Product[[#This Row],[Quantity]]</f>
        <v>41.92</v>
      </c>
      <c r="N1520" s="12">
        <v>2</v>
      </c>
      <c r="O1520" s="12">
        <v>0.2</v>
      </c>
      <c r="P1520" s="13">
        <v>27.247999999999998</v>
      </c>
      <c r="Q1520" s="13">
        <f>Product[[#This Row],[Profit]]-Product[[#This Row],[Discount]]</f>
        <v>27.047999999999998</v>
      </c>
      <c r="R1520" s="12" t="str" cm="1">
        <f t="array" ref="R1520">_xlfn.IFS(Product[[#This Row],[New Sales]]&gt;=2000,"A",Product[[#This Row],[New Sales]]&gt;=1000,"B",Product[[#This Row],[New Sales]]&gt;=500,"C",Product[[#This Row],[New Sales]]&gt;=100,"D",Product[[#This Row],[New Sales]]&lt;100,"E")</f>
        <v>D</v>
      </c>
      <c r="S1520" s="12"/>
    </row>
    <row r="1521" spans="1:19">
      <c r="A1521" s="12">
        <v>1519</v>
      </c>
      <c r="B1521" s="12" t="s">
        <v>67</v>
      </c>
      <c r="C1521" s="12" t="s">
        <v>68</v>
      </c>
      <c r="D1521" s="12" t="s">
        <v>108</v>
      </c>
      <c r="E1521" s="12" t="s">
        <v>109</v>
      </c>
      <c r="F1521" s="12" t="s">
        <v>80</v>
      </c>
      <c r="G1521" s="12" t="s">
        <v>81</v>
      </c>
      <c r="H1521" s="12" t="str">
        <f>VLOOKUP(Product[[#This Row],[Category]],Code!$C$2:$D$5,2,0)</f>
        <v>O-102</v>
      </c>
      <c r="I1521" s="12" t="s">
        <v>98</v>
      </c>
      <c r="J1521" s="12" t="s">
        <v>828</v>
      </c>
      <c r="K1521" s="12">
        <v>13.272000000000002</v>
      </c>
      <c r="L1521" s="12">
        <f>$K$1*Product[[#This Row],[Quantity]]</f>
        <v>450</v>
      </c>
      <c r="M1521" s="12">
        <f>Product[[#This Row],[Sales]]/Product[[#This Row],[Quantity]]</f>
        <v>4.4240000000000004</v>
      </c>
      <c r="N1521" s="12">
        <v>3</v>
      </c>
      <c r="O1521" s="12">
        <v>0.2</v>
      </c>
      <c r="P1521" s="13">
        <v>4.3133999999999997</v>
      </c>
      <c r="Q1521" s="13">
        <f>Product[[#This Row],[Profit]]-Product[[#This Row],[Discount]]</f>
        <v>4.1133999999999995</v>
      </c>
      <c r="R1521" s="12" t="str" cm="1">
        <f t="array" ref="R1521">_xlfn.IFS(Product[[#This Row],[New Sales]]&gt;=2000,"A",Product[[#This Row],[New Sales]]&gt;=1000,"B",Product[[#This Row],[New Sales]]&gt;=500,"C",Product[[#This Row],[New Sales]]&gt;=100,"D",Product[[#This Row],[New Sales]]&lt;100,"E")</f>
        <v>D</v>
      </c>
      <c r="S1521" s="12"/>
    </row>
    <row r="1522" spans="1:19">
      <c r="A1522" s="12">
        <v>1520</v>
      </c>
      <c r="B1522" s="12" t="s">
        <v>67</v>
      </c>
      <c r="C1522" s="12" t="s">
        <v>77</v>
      </c>
      <c r="D1522" s="12" t="s">
        <v>123</v>
      </c>
      <c r="E1522" s="12" t="s">
        <v>79</v>
      </c>
      <c r="F1522" s="12" t="s">
        <v>80</v>
      </c>
      <c r="G1522" s="12" t="s">
        <v>81</v>
      </c>
      <c r="H1522" s="12" t="str">
        <f>VLOOKUP(Product[[#This Row],[Category]],Code!$C$2:$D$5,2,0)</f>
        <v>O-102</v>
      </c>
      <c r="I1522" s="12" t="s">
        <v>98</v>
      </c>
      <c r="J1522" s="12" t="s">
        <v>1040</v>
      </c>
      <c r="K1522" s="12">
        <v>21.335999999999999</v>
      </c>
      <c r="L1522" s="12">
        <f>$K$1*Product[[#This Row],[Quantity]]</f>
        <v>1050</v>
      </c>
      <c r="M1522" s="12">
        <f>Product[[#This Row],[Sales]]/Product[[#This Row],[Quantity]]</f>
        <v>3.0479999999999996</v>
      </c>
      <c r="N1522" s="12">
        <v>7</v>
      </c>
      <c r="O1522" s="12">
        <v>0.2</v>
      </c>
      <c r="P1522" s="13">
        <v>7.7343000000000011</v>
      </c>
      <c r="Q1522" s="13">
        <f>Product[[#This Row],[Profit]]-Product[[#This Row],[Discount]]</f>
        <v>7.5343000000000009</v>
      </c>
      <c r="R1522" s="12" t="str" cm="1">
        <f t="array" ref="R1522">_xlfn.IFS(Product[[#This Row],[New Sales]]&gt;=2000,"A",Product[[#This Row],[New Sales]]&gt;=1000,"B",Product[[#This Row],[New Sales]]&gt;=500,"C",Product[[#This Row],[New Sales]]&gt;=100,"D",Product[[#This Row],[New Sales]]&lt;100,"E")</f>
        <v>B</v>
      </c>
      <c r="S1522" s="12"/>
    </row>
    <row r="1523" spans="1:19">
      <c r="A1523" s="12">
        <v>1521</v>
      </c>
      <c r="B1523" s="12" t="s">
        <v>84</v>
      </c>
      <c r="C1523" s="12" t="s">
        <v>111</v>
      </c>
      <c r="D1523" s="12" t="s">
        <v>196</v>
      </c>
      <c r="E1523" s="12" t="s">
        <v>158</v>
      </c>
      <c r="F1523" s="12" t="s">
        <v>114</v>
      </c>
      <c r="G1523" s="12" t="s">
        <v>81</v>
      </c>
      <c r="H1523" s="12" t="str">
        <f>VLOOKUP(Product[[#This Row],[Category]],Code!$C$2:$D$5,2,0)</f>
        <v>O-102</v>
      </c>
      <c r="I1523" s="12" t="s">
        <v>93</v>
      </c>
      <c r="J1523" s="12" t="s">
        <v>1379</v>
      </c>
      <c r="K1523" s="12">
        <v>16.520000000000003</v>
      </c>
      <c r="L1523" s="12">
        <f>$K$1*Product[[#This Row],[Quantity]]</f>
        <v>750</v>
      </c>
      <c r="M1523" s="12">
        <f>Product[[#This Row],[Sales]]/Product[[#This Row],[Quantity]]</f>
        <v>3.3040000000000007</v>
      </c>
      <c r="N1523" s="12">
        <v>5</v>
      </c>
      <c r="O1523" s="12">
        <v>0.2</v>
      </c>
      <c r="P1523" s="13">
        <v>2.0649999999999986</v>
      </c>
      <c r="Q1523" s="13">
        <f>Product[[#This Row],[Profit]]-Product[[#This Row],[Discount]]</f>
        <v>1.8649999999999987</v>
      </c>
      <c r="R1523" s="12" t="str" cm="1">
        <f t="array" ref="R1523">_xlfn.IFS(Product[[#This Row],[New Sales]]&gt;=2000,"A",Product[[#This Row],[New Sales]]&gt;=1000,"B",Product[[#This Row],[New Sales]]&gt;=500,"C",Product[[#This Row],[New Sales]]&gt;=100,"D",Product[[#This Row],[New Sales]]&lt;100,"E")</f>
        <v>C</v>
      </c>
      <c r="S1523" s="12"/>
    </row>
    <row r="1524" spans="1:19">
      <c r="A1524" s="12">
        <v>1522</v>
      </c>
      <c r="B1524" s="12" t="s">
        <v>84</v>
      </c>
      <c r="C1524" s="12" t="s">
        <v>68</v>
      </c>
      <c r="D1524" s="12" t="s">
        <v>555</v>
      </c>
      <c r="E1524" s="12" t="s">
        <v>199</v>
      </c>
      <c r="F1524" s="12" t="s">
        <v>80</v>
      </c>
      <c r="G1524" s="12" t="s">
        <v>72</v>
      </c>
      <c r="H1524" s="12" t="str">
        <f>VLOOKUP(Product[[#This Row],[Category]],Code!$C$2:$D$5,2,0)</f>
        <v>F-101</v>
      </c>
      <c r="I1524" s="12" t="s">
        <v>91</v>
      </c>
      <c r="J1524" s="12" t="s">
        <v>874</v>
      </c>
      <c r="K1524" s="12">
        <v>206.11199999999997</v>
      </c>
      <c r="L1524" s="12">
        <f>$K$1*Product[[#This Row],[Quantity]]</f>
        <v>900</v>
      </c>
      <c r="M1524" s="12">
        <f>Product[[#This Row],[Sales]]/Product[[#This Row],[Quantity]]</f>
        <v>34.351999999999997</v>
      </c>
      <c r="N1524" s="12">
        <v>6</v>
      </c>
      <c r="O1524" s="12">
        <v>0.2</v>
      </c>
      <c r="P1524" s="13">
        <v>48.951600000000013</v>
      </c>
      <c r="Q1524" s="13">
        <f>Product[[#This Row],[Profit]]-Product[[#This Row],[Discount]]</f>
        <v>48.75160000000001</v>
      </c>
      <c r="R1524" s="12" t="str" cm="1">
        <f t="array" ref="R1524">_xlfn.IFS(Product[[#This Row],[New Sales]]&gt;=2000,"A",Product[[#This Row],[New Sales]]&gt;=1000,"B",Product[[#This Row],[New Sales]]&gt;=500,"C",Product[[#This Row],[New Sales]]&gt;=100,"D",Product[[#This Row],[New Sales]]&lt;100,"E")</f>
        <v>C</v>
      </c>
      <c r="S1524" s="12"/>
    </row>
    <row r="1525" spans="1:19">
      <c r="A1525" s="12">
        <v>1523</v>
      </c>
      <c r="B1525" s="12" t="s">
        <v>84</v>
      </c>
      <c r="C1525" s="12" t="s">
        <v>68</v>
      </c>
      <c r="D1525" s="12" t="s">
        <v>555</v>
      </c>
      <c r="E1525" s="12" t="s">
        <v>199</v>
      </c>
      <c r="F1525" s="12" t="s">
        <v>80</v>
      </c>
      <c r="G1525" s="12" t="s">
        <v>81</v>
      </c>
      <c r="H1525" s="12" t="str">
        <f>VLOOKUP(Product[[#This Row],[Category]],Code!$C$2:$D$5,2,0)</f>
        <v>O-102</v>
      </c>
      <c r="I1525" s="12" t="s">
        <v>106</v>
      </c>
      <c r="J1525" s="12" t="s">
        <v>1380</v>
      </c>
      <c r="K1525" s="12">
        <v>19.920000000000002</v>
      </c>
      <c r="L1525" s="12">
        <f>$K$1*Product[[#This Row],[Quantity]]</f>
        <v>750</v>
      </c>
      <c r="M1525" s="12">
        <f>Product[[#This Row],[Sales]]/Product[[#This Row],[Quantity]]</f>
        <v>3.9840000000000004</v>
      </c>
      <c r="N1525" s="12">
        <v>5</v>
      </c>
      <c r="O1525" s="12">
        <v>0.2</v>
      </c>
      <c r="P1525" s="13">
        <v>6.7230000000000008</v>
      </c>
      <c r="Q1525" s="13">
        <f>Product[[#This Row],[Profit]]-Product[[#This Row],[Discount]]</f>
        <v>6.5230000000000006</v>
      </c>
      <c r="R1525" s="12" t="str" cm="1">
        <f t="array" ref="R1525">_xlfn.IFS(Product[[#This Row],[New Sales]]&gt;=2000,"A",Product[[#This Row],[New Sales]]&gt;=1000,"B",Product[[#This Row],[New Sales]]&gt;=500,"C",Product[[#This Row],[New Sales]]&gt;=100,"D",Product[[#This Row],[New Sales]]&lt;100,"E")</f>
        <v>C</v>
      </c>
      <c r="S1525" s="12"/>
    </row>
    <row r="1526" spans="1:19">
      <c r="A1526" s="12">
        <v>1524</v>
      </c>
      <c r="B1526" s="12" t="s">
        <v>84</v>
      </c>
      <c r="C1526" s="12" t="s">
        <v>68</v>
      </c>
      <c r="D1526" s="12" t="s">
        <v>555</v>
      </c>
      <c r="E1526" s="12" t="s">
        <v>199</v>
      </c>
      <c r="F1526" s="12" t="s">
        <v>80</v>
      </c>
      <c r="G1526" s="12" t="s">
        <v>81</v>
      </c>
      <c r="H1526" s="12" t="str">
        <f>VLOOKUP(Product[[#This Row],[Category]],Code!$C$2:$D$5,2,0)</f>
        <v>O-102</v>
      </c>
      <c r="I1526" s="12" t="s">
        <v>106</v>
      </c>
      <c r="J1526" s="12" t="s">
        <v>560</v>
      </c>
      <c r="K1526" s="12">
        <v>198.27200000000002</v>
      </c>
      <c r="L1526" s="12">
        <f>$K$1*Product[[#This Row],[Quantity]]</f>
        <v>1200</v>
      </c>
      <c r="M1526" s="12">
        <f>Product[[#This Row],[Sales]]/Product[[#This Row],[Quantity]]</f>
        <v>24.784000000000002</v>
      </c>
      <c r="N1526" s="12">
        <v>8</v>
      </c>
      <c r="O1526" s="12">
        <v>0.2</v>
      </c>
      <c r="P1526" s="13">
        <v>61.959999999999987</v>
      </c>
      <c r="Q1526" s="13">
        <f>Product[[#This Row],[Profit]]-Product[[#This Row],[Discount]]</f>
        <v>61.759999999999984</v>
      </c>
      <c r="R1526" s="12" t="str" cm="1">
        <f t="array" ref="R1526">_xlfn.IFS(Product[[#This Row],[New Sales]]&gt;=2000,"A",Product[[#This Row],[New Sales]]&gt;=1000,"B",Product[[#This Row],[New Sales]]&gt;=500,"C",Product[[#This Row],[New Sales]]&gt;=100,"D",Product[[#This Row],[New Sales]]&lt;100,"E")</f>
        <v>B</v>
      </c>
      <c r="S1526" s="12"/>
    </row>
    <row r="1527" spans="1:19">
      <c r="A1527" s="12">
        <v>1525</v>
      </c>
      <c r="B1527" s="12" t="s">
        <v>84</v>
      </c>
      <c r="C1527" s="12" t="s">
        <v>68</v>
      </c>
      <c r="D1527" s="12" t="s">
        <v>555</v>
      </c>
      <c r="E1527" s="12" t="s">
        <v>199</v>
      </c>
      <c r="F1527" s="12" t="s">
        <v>80</v>
      </c>
      <c r="G1527" s="12" t="s">
        <v>81</v>
      </c>
      <c r="H1527" s="12" t="str">
        <f>VLOOKUP(Product[[#This Row],[Category]],Code!$C$2:$D$5,2,0)</f>
        <v>O-102</v>
      </c>
      <c r="I1527" s="12" t="s">
        <v>89</v>
      </c>
      <c r="J1527" s="12" t="s">
        <v>431</v>
      </c>
      <c r="K1527" s="12">
        <v>247.10399999999998</v>
      </c>
      <c r="L1527" s="12">
        <f>$K$1*Product[[#This Row],[Quantity]]</f>
        <v>900</v>
      </c>
      <c r="M1527" s="12">
        <f>Product[[#This Row],[Sales]]/Product[[#This Row],[Quantity]]</f>
        <v>41.183999999999997</v>
      </c>
      <c r="N1527" s="12">
        <v>6</v>
      </c>
      <c r="O1527" s="12">
        <v>0.2</v>
      </c>
      <c r="P1527" s="13">
        <v>-58.68719999999999</v>
      </c>
      <c r="Q1527" s="13">
        <f>Product[[#This Row],[Profit]]-Product[[#This Row],[Discount]]</f>
        <v>-58.887199999999993</v>
      </c>
      <c r="R1527" s="12" t="str" cm="1">
        <f t="array" ref="R1527">_xlfn.IFS(Product[[#This Row],[New Sales]]&gt;=2000,"A",Product[[#This Row],[New Sales]]&gt;=1000,"B",Product[[#This Row],[New Sales]]&gt;=500,"C",Product[[#This Row],[New Sales]]&gt;=100,"D",Product[[#This Row],[New Sales]]&lt;100,"E")</f>
        <v>C</v>
      </c>
      <c r="S1527" s="12"/>
    </row>
    <row r="1528" spans="1:19">
      <c r="A1528" s="12">
        <v>1526</v>
      </c>
      <c r="B1528" s="12" t="s">
        <v>84</v>
      </c>
      <c r="C1528" s="12" t="s">
        <v>68</v>
      </c>
      <c r="D1528" s="12" t="s">
        <v>555</v>
      </c>
      <c r="E1528" s="12" t="s">
        <v>199</v>
      </c>
      <c r="F1528" s="12" t="s">
        <v>80</v>
      </c>
      <c r="G1528" s="12" t="s">
        <v>81</v>
      </c>
      <c r="H1528" s="12" t="str">
        <f>VLOOKUP(Product[[#This Row],[Category]],Code!$C$2:$D$5,2,0)</f>
        <v>O-102</v>
      </c>
      <c r="I1528" s="12" t="s">
        <v>93</v>
      </c>
      <c r="J1528" s="12" t="s">
        <v>144</v>
      </c>
      <c r="K1528" s="12">
        <v>86.304000000000002</v>
      </c>
      <c r="L1528" s="12">
        <f>$K$1*Product[[#This Row],[Quantity]]</f>
        <v>900</v>
      </c>
      <c r="M1528" s="12">
        <f>Product[[#This Row],[Sales]]/Product[[#This Row],[Quantity]]</f>
        <v>14.384</v>
      </c>
      <c r="N1528" s="12">
        <v>6</v>
      </c>
      <c r="O1528" s="12">
        <v>0.2</v>
      </c>
      <c r="P1528" s="13">
        <v>9.7091999999999885</v>
      </c>
      <c r="Q1528" s="13">
        <f>Product[[#This Row],[Profit]]-Product[[#This Row],[Discount]]</f>
        <v>9.5091999999999892</v>
      </c>
      <c r="R1528" s="12" t="str" cm="1">
        <f t="array" ref="R1528">_xlfn.IFS(Product[[#This Row],[New Sales]]&gt;=2000,"A",Product[[#This Row],[New Sales]]&gt;=1000,"B",Product[[#This Row],[New Sales]]&gt;=500,"C",Product[[#This Row],[New Sales]]&gt;=100,"D",Product[[#This Row],[New Sales]]&lt;100,"E")</f>
        <v>C</v>
      </c>
      <c r="S1528" s="12"/>
    </row>
    <row r="1529" spans="1:19">
      <c r="A1529" s="12">
        <v>1527</v>
      </c>
      <c r="B1529" s="12" t="s">
        <v>84</v>
      </c>
      <c r="C1529" s="12" t="s">
        <v>68</v>
      </c>
      <c r="D1529" s="12" t="s">
        <v>1381</v>
      </c>
      <c r="E1529" s="12" t="s">
        <v>132</v>
      </c>
      <c r="F1529" s="12" t="s">
        <v>133</v>
      </c>
      <c r="G1529" s="12" t="s">
        <v>81</v>
      </c>
      <c r="H1529" s="12" t="str">
        <f>VLOOKUP(Product[[#This Row],[Category]],Code!$C$2:$D$5,2,0)</f>
        <v>O-102</v>
      </c>
      <c r="I1529" s="12" t="s">
        <v>93</v>
      </c>
      <c r="J1529" s="12" t="s">
        <v>1382</v>
      </c>
      <c r="K1529" s="12">
        <v>4.16</v>
      </c>
      <c r="L1529" s="12">
        <f>$K$1*Product[[#This Row],[Quantity]]</f>
        <v>300</v>
      </c>
      <c r="M1529" s="12">
        <f>Product[[#This Row],[Sales]]/Product[[#This Row],[Quantity]]</f>
        <v>2.08</v>
      </c>
      <c r="N1529" s="12">
        <v>2</v>
      </c>
      <c r="O1529" s="12">
        <v>0.2</v>
      </c>
      <c r="P1529" s="13">
        <v>0.36400000000000032</v>
      </c>
      <c r="Q1529" s="13">
        <f>Product[[#This Row],[Profit]]-Product[[#This Row],[Discount]]</f>
        <v>0.16400000000000031</v>
      </c>
      <c r="R1529" s="12" t="str" cm="1">
        <f t="array" ref="R1529">_xlfn.IFS(Product[[#This Row],[New Sales]]&gt;=2000,"A",Product[[#This Row],[New Sales]]&gt;=1000,"B",Product[[#This Row],[New Sales]]&gt;=500,"C",Product[[#This Row],[New Sales]]&gt;=100,"D",Product[[#This Row],[New Sales]]&lt;100,"E")</f>
        <v>D</v>
      </c>
      <c r="S1529" s="12"/>
    </row>
    <row r="1530" spans="1:19">
      <c r="A1530" s="12">
        <v>1528</v>
      </c>
      <c r="B1530" s="12" t="s">
        <v>84</v>
      </c>
      <c r="C1530" s="12" t="s">
        <v>68</v>
      </c>
      <c r="D1530" s="12" t="s">
        <v>1381</v>
      </c>
      <c r="E1530" s="12" t="s">
        <v>132</v>
      </c>
      <c r="F1530" s="12" t="s">
        <v>133</v>
      </c>
      <c r="G1530" s="12" t="s">
        <v>72</v>
      </c>
      <c r="H1530" s="12" t="str">
        <f>VLOOKUP(Product[[#This Row],[Category]],Code!$C$2:$D$5,2,0)</f>
        <v>F-101</v>
      </c>
      <c r="I1530" s="12" t="s">
        <v>91</v>
      </c>
      <c r="J1530" s="12" t="s">
        <v>1383</v>
      </c>
      <c r="K1530" s="12">
        <v>11.648000000000001</v>
      </c>
      <c r="L1530" s="12">
        <f>$K$1*Product[[#This Row],[Quantity]]</f>
        <v>300</v>
      </c>
      <c r="M1530" s="12">
        <f>Product[[#This Row],[Sales]]/Product[[#This Row],[Quantity]]</f>
        <v>5.8240000000000007</v>
      </c>
      <c r="N1530" s="12">
        <v>2</v>
      </c>
      <c r="O1530" s="12">
        <v>0.2</v>
      </c>
      <c r="P1530" s="13">
        <v>3.3488000000000011</v>
      </c>
      <c r="Q1530" s="13">
        <f>Product[[#This Row],[Profit]]-Product[[#This Row],[Discount]]</f>
        <v>3.1488000000000009</v>
      </c>
      <c r="R1530" s="12" t="str" cm="1">
        <f t="array" ref="R1530">_xlfn.IFS(Product[[#This Row],[New Sales]]&gt;=2000,"A",Product[[#This Row],[New Sales]]&gt;=1000,"B",Product[[#This Row],[New Sales]]&gt;=500,"C",Product[[#This Row],[New Sales]]&gt;=100,"D",Product[[#This Row],[New Sales]]&lt;100,"E")</f>
        <v>D</v>
      </c>
      <c r="S1530" s="12"/>
    </row>
    <row r="1531" spans="1:19">
      <c r="A1531" s="12">
        <v>1529</v>
      </c>
      <c r="B1531" s="12" t="s">
        <v>67</v>
      </c>
      <c r="C1531" s="12" t="s">
        <v>77</v>
      </c>
      <c r="D1531" s="12" t="s">
        <v>306</v>
      </c>
      <c r="E1531" s="12" t="s">
        <v>171</v>
      </c>
      <c r="F1531" s="12" t="s">
        <v>133</v>
      </c>
      <c r="G1531" s="12" t="s">
        <v>81</v>
      </c>
      <c r="H1531" s="12" t="str">
        <f>VLOOKUP(Product[[#This Row],[Category]],Code!$C$2:$D$5,2,0)</f>
        <v>O-102</v>
      </c>
      <c r="I1531" s="12" t="s">
        <v>182</v>
      </c>
      <c r="J1531" s="12" t="s">
        <v>1384</v>
      </c>
      <c r="K1531" s="12">
        <v>26.18</v>
      </c>
      <c r="L1531" s="12">
        <f>$K$1*Product[[#This Row],[Quantity]]</f>
        <v>1050</v>
      </c>
      <c r="M1531" s="12">
        <f>Product[[#This Row],[Sales]]/Product[[#This Row],[Quantity]]</f>
        <v>3.7399999999999998</v>
      </c>
      <c r="N1531" s="12">
        <v>7</v>
      </c>
      <c r="O1531" s="12">
        <v>0</v>
      </c>
      <c r="P1531" s="13">
        <v>0.5236000000000014</v>
      </c>
      <c r="Q1531" s="13">
        <f>Product[[#This Row],[Profit]]-Product[[#This Row],[Discount]]</f>
        <v>0.5236000000000014</v>
      </c>
      <c r="R1531" s="12" t="str" cm="1">
        <f t="array" ref="R1531">_xlfn.IFS(Product[[#This Row],[New Sales]]&gt;=2000,"A",Product[[#This Row],[New Sales]]&gt;=1000,"B",Product[[#This Row],[New Sales]]&gt;=500,"C",Product[[#This Row],[New Sales]]&gt;=100,"D",Product[[#This Row],[New Sales]]&lt;100,"E")</f>
        <v>B</v>
      </c>
      <c r="S1531" s="12"/>
    </row>
    <row r="1532" spans="1:19">
      <c r="A1532" s="12">
        <v>1530</v>
      </c>
      <c r="B1532" s="12" t="s">
        <v>67</v>
      </c>
      <c r="C1532" s="12" t="s">
        <v>77</v>
      </c>
      <c r="D1532" s="12" t="s">
        <v>306</v>
      </c>
      <c r="E1532" s="12" t="s">
        <v>171</v>
      </c>
      <c r="F1532" s="12" t="s">
        <v>133</v>
      </c>
      <c r="G1532" s="12" t="s">
        <v>81</v>
      </c>
      <c r="H1532" s="12" t="str">
        <f>VLOOKUP(Product[[#This Row],[Category]],Code!$C$2:$D$5,2,0)</f>
        <v>O-102</v>
      </c>
      <c r="I1532" s="12" t="s">
        <v>106</v>
      </c>
      <c r="J1532" s="12" t="s">
        <v>1385</v>
      </c>
      <c r="K1532" s="12">
        <v>7.3</v>
      </c>
      <c r="L1532" s="12">
        <f>$K$1*Product[[#This Row],[Quantity]]</f>
        <v>300</v>
      </c>
      <c r="M1532" s="12">
        <f>Product[[#This Row],[Sales]]/Product[[#This Row],[Quantity]]</f>
        <v>3.65</v>
      </c>
      <c r="N1532" s="12">
        <v>2</v>
      </c>
      <c r="O1532" s="12">
        <v>0</v>
      </c>
      <c r="P1532" s="13">
        <v>3.4309999999999996</v>
      </c>
      <c r="Q1532" s="13">
        <f>Product[[#This Row],[Profit]]-Product[[#This Row],[Discount]]</f>
        <v>3.4309999999999996</v>
      </c>
      <c r="R1532" s="12" t="str" cm="1">
        <f t="array" ref="R1532">_xlfn.IFS(Product[[#This Row],[New Sales]]&gt;=2000,"A",Product[[#This Row],[New Sales]]&gt;=1000,"B",Product[[#This Row],[New Sales]]&gt;=500,"C",Product[[#This Row],[New Sales]]&gt;=100,"D",Product[[#This Row],[New Sales]]&lt;100,"E")</f>
        <v>D</v>
      </c>
      <c r="S1532" s="12"/>
    </row>
    <row r="1533" spans="1:19">
      <c r="A1533" s="12">
        <v>1531</v>
      </c>
      <c r="B1533" s="12" t="s">
        <v>84</v>
      </c>
      <c r="C1533" s="12" t="s">
        <v>77</v>
      </c>
      <c r="D1533" s="12" t="s">
        <v>591</v>
      </c>
      <c r="E1533" s="12" t="s">
        <v>86</v>
      </c>
      <c r="F1533" s="12" t="s">
        <v>71</v>
      </c>
      <c r="G1533" s="12" t="s">
        <v>81</v>
      </c>
      <c r="H1533" s="12" t="str">
        <f>VLOOKUP(Product[[#This Row],[Category]],Code!$C$2:$D$5,2,0)</f>
        <v>O-102</v>
      </c>
      <c r="I1533" s="12" t="s">
        <v>106</v>
      </c>
      <c r="J1533" s="12" t="s">
        <v>1386</v>
      </c>
      <c r="K1533" s="12">
        <v>74.352000000000004</v>
      </c>
      <c r="L1533" s="12">
        <f>$K$1*Product[[#This Row],[Quantity]]</f>
        <v>450</v>
      </c>
      <c r="M1533" s="12">
        <f>Product[[#This Row],[Sales]]/Product[[#This Row],[Quantity]]</f>
        <v>24.784000000000002</v>
      </c>
      <c r="N1533" s="12">
        <v>3</v>
      </c>
      <c r="O1533" s="12">
        <v>0.2</v>
      </c>
      <c r="P1533" s="13">
        <v>23.234999999999992</v>
      </c>
      <c r="Q1533" s="13">
        <f>Product[[#This Row],[Profit]]-Product[[#This Row],[Discount]]</f>
        <v>23.034999999999993</v>
      </c>
      <c r="R1533" s="12" t="str" cm="1">
        <f t="array" ref="R1533">_xlfn.IFS(Product[[#This Row],[New Sales]]&gt;=2000,"A",Product[[#This Row],[New Sales]]&gt;=1000,"B",Product[[#This Row],[New Sales]]&gt;=500,"C",Product[[#This Row],[New Sales]]&gt;=100,"D",Product[[#This Row],[New Sales]]&lt;100,"E")</f>
        <v>D</v>
      </c>
      <c r="S1533" s="12"/>
    </row>
    <row r="1534" spans="1:19">
      <c r="A1534" s="12">
        <v>1532</v>
      </c>
      <c r="B1534" s="12" t="s">
        <v>84</v>
      </c>
      <c r="C1534" s="12" t="s">
        <v>68</v>
      </c>
      <c r="D1534" s="12" t="s">
        <v>1387</v>
      </c>
      <c r="E1534" s="12" t="s">
        <v>199</v>
      </c>
      <c r="F1534" s="12" t="s">
        <v>80</v>
      </c>
      <c r="G1534" s="12" t="s">
        <v>81</v>
      </c>
      <c r="H1534" s="12" t="str">
        <f>VLOOKUP(Product[[#This Row],[Category]],Code!$C$2:$D$5,2,0)</f>
        <v>O-102</v>
      </c>
      <c r="I1534" s="12" t="s">
        <v>89</v>
      </c>
      <c r="J1534" s="12" t="s">
        <v>1388</v>
      </c>
      <c r="K1534" s="12">
        <v>10.744</v>
      </c>
      <c r="L1534" s="12">
        <f>$K$1*Product[[#This Row],[Quantity]]</f>
        <v>150</v>
      </c>
      <c r="M1534" s="12">
        <f>Product[[#This Row],[Sales]]/Product[[#This Row],[Quantity]]</f>
        <v>10.744</v>
      </c>
      <c r="N1534" s="12">
        <v>1</v>
      </c>
      <c r="O1534" s="12">
        <v>0.2</v>
      </c>
      <c r="P1534" s="13">
        <v>0.80579999999999963</v>
      </c>
      <c r="Q1534" s="13">
        <f>Product[[#This Row],[Profit]]-Product[[#This Row],[Discount]]</f>
        <v>0.60579999999999967</v>
      </c>
      <c r="R1534" s="12" t="str" cm="1">
        <f t="array" ref="R1534">_xlfn.IFS(Product[[#This Row],[New Sales]]&gt;=2000,"A",Product[[#This Row],[New Sales]]&gt;=1000,"B",Product[[#This Row],[New Sales]]&gt;=500,"C",Product[[#This Row],[New Sales]]&gt;=100,"D",Product[[#This Row],[New Sales]]&lt;100,"E")</f>
        <v>D</v>
      </c>
      <c r="S1534" s="12"/>
    </row>
    <row r="1535" spans="1:19">
      <c r="A1535" s="12">
        <v>1533</v>
      </c>
      <c r="B1535" s="12" t="s">
        <v>84</v>
      </c>
      <c r="C1535" s="12" t="s">
        <v>68</v>
      </c>
      <c r="D1535" s="12" t="s">
        <v>1387</v>
      </c>
      <c r="E1535" s="12" t="s">
        <v>199</v>
      </c>
      <c r="F1535" s="12" t="s">
        <v>80</v>
      </c>
      <c r="G1535" s="12" t="s">
        <v>81</v>
      </c>
      <c r="H1535" s="12" t="str">
        <f>VLOOKUP(Product[[#This Row],[Category]],Code!$C$2:$D$5,2,0)</f>
        <v>O-102</v>
      </c>
      <c r="I1535" s="12" t="s">
        <v>182</v>
      </c>
      <c r="J1535" s="12" t="s">
        <v>397</v>
      </c>
      <c r="K1535" s="12">
        <v>8.3760000000000012</v>
      </c>
      <c r="L1535" s="12">
        <f>$K$1*Product[[#This Row],[Quantity]]</f>
        <v>450</v>
      </c>
      <c r="M1535" s="12">
        <f>Product[[#This Row],[Sales]]/Product[[#This Row],[Quantity]]</f>
        <v>2.7920000000000003</v>
      </c>
      <c r="N1535" s="12">
        <v>3</v>
      </c>
      <c r="O1535" s="12">
        <v>0.2</v>
      </c>
      <c r="P1535" s="13">
        <v>2.7222</v>
      </c>
      <c r="Q1535" s="13">
        <f>Product[[#This Row],[Profit]]-Product[[#This Row],[Discount]]</f>
        <v>2.5221999999999998</v>
      </c>
      <c r="R1535" s="12" t="str" cm="1">
        <f t="array" ref="R1535">_xlfn.IFS(Product[[#This Row],[New Sales]]&gt;=2000,"A",Product[[#This Row],[New Sales]]&gt;=1000,"B",Product[[#This Row],[New Sales]]&gt;=500,"C",Product[[#This Row],[New Sales]]&gt;=100,"D",Product[[#This Row],[New Sales]]&lt;100,"E")</f>
        <v>D</v>
      </c>
      <c r="S1535" s="12"/>
    </row>
    <row r="1536" spans="1:19">
      <c r="A1536" s="12">
        <v>1534</v>
      </c>
      <c r="B1536" s="12" t="s">
        <v>84</v>
      </c>
      <c r="C1536" s="12" t="s">
        <v>77</v>
      </c>
      <c r="D1536" s="12" t="s">
        <v>180</v>
      </c>
      <c r="E1536" s="12" t="s">
        <v>181</v>
      </c>
      <c r="F1536" s="12" t="s">
        <v>133</v>
      </c>
      <c r="G1536" s="12" t="s">
        <v>81</v>
      </c>
      <c r="H1536" s="12" t="str">
        <f>VLOOKUP(Product[[#This Row],[Category]],Code!$C$2:$D$5,2,0)</f>
        <v>O-102</v>
      </c>
      <c r="I1536" s="12" t="s">
        <v>89</v>
      </c>
      <c r="J1536" s="12" t="s">
        <v>1389</v>
      </c>
      <c r="K1536" s="12">
        <v>212.88</v>
      </c>
      <c r="L1536" s="12">
        <f>$K$1*Product[[#This Row],[Quantity]]</f>
        <v>900</v>
      </c>
      <c r="M1536" s="12">
        <f>Product[[#This Row],[Sales]]/Product[[#This Row],[Quantity]]</f>
        <v>35.479999999999997</v>
      </c>
      <c r="N1536" s="12">
        <v>6</v>
      </c>
      <c r="O1536" s="12">
        <v>0</v>
      </c>
      <c r="P1536" s="13">
        <v>0</v>
      </c>
      <c r="Q1536" s="13">
        <f>Product[[#This Row],[Profit]]-Product[[#This Row],[Discount]]</f>
        <v>0</v>
      </c>
      <c r="R1536" s="12" t="str" cm="1">
        <f t="array" ref="R1536">_xlfn.IFS(Product[[#This Row],[New Sales]]&gt;=2000,"A",Product[[#This Row],[New Sales]]&gt;=1000,"B",Product[[#This Row],[New Sales]]&gt;=500,"C",Product[[#This Row],[New Sales]]&gt;=100,"D",Product[[#This Row],[New Sales]]&lt;100,"E")</f>
        <v>C</v>
      </c>
      <c r="S1536" s="12"/>
    </row>
    <row r="1537" spans="1:19">
      <c r="A1537" s="12">
        <v>1535</v>
      </c>
      <c r="B1537" s="12" t="s">
        <v>84</v>
      </c>
      <c r="C1537" s="12" t="s">
        <v>111</v>
      </c>
      <c r="D1537" s="12" t="s">
        <v>1390</v>
      </c>
      <c r="E1537" s="12" t="s">
        <v>79</v>
      </c>
      <c r="F1537" s="12" t="s">
        <v>80</v>
      </c>
      <c r="G1537" s="12" t="s">
        <v>72</v>
      </c>
      <c r="H1537" s="12" t="str">
        <f>VLOOKUP(Product[[#This Row],[Category]],Code!$C$2:$D$5,2,0)</f>
        <v>F-101</v>
      </c>
      <c r="I1537" s="12" t="s">
        <v>73</v>
      </c>
      <c r="J1537" s="12" t="s">
        <v>851</v>
      </c>
      <c r="K1537" s="12">
        <v>203.98299999999998</v>
      </c>
      <c r="L1537" s="12">
        <f>$K$1*Product[[#This Row],[Quantity]]</f>
        <v>300</v>
      </c>
      <c r="M1537" s="12">
        <f>Product[[#This Row],[Sales]]/Product[[#This Row],[Quantity]]</f>
        <v>101.99149999999999</v>
      </c>
      <c r="N1537" s="12">
        <v>2</v>
      </c>
      <c r="O1537" s="12">
        <v>0.15</v>
      </c>
      <c r="P1537" s="13">
        <v>16.798599999999979</v>
      </c>
      <c r="Q1537" s="13">
        <f>Product[[#This Row],[Profit]]-Product[[#This Row],[Discount]]</f>
        <v>16.648599999999981</v>
      </c>
      <c r="R1537" s="12" t="str" cm="1">
        <f t="array" ref="R1537">_xlfn.IFS(Product[[#This Row],[New Sales]]&gt;=2000,"A",Product[[#This Row],[New Sales]]&gt;=1000,"B",Product[[#This Row],[New Sales]]&gt;=500,"C",Product[[#This Row],[New Sales]]&gt;=100,"D",Product[[#This Row],[New Sales]]&lt;100,"E")</f>
        <v>D</v>
      </c>
      <c r="S1537" s="12"/>
    </row>
    <row r="1538" spans="1:19">
      <c r="A1538" s="12">
        <v>1536</v>
      </c>
      <c r="B1538" s="12" t="s">
        <v>84</v>
      </c>
      <c r="C1538" s="12" t="s">
        <v>77</v>
      </c>
      <c r="D1538" s="12" t="s">
        <v>1391</v>
      </c>
      <c r="E1538" s="12" t="s">
        <v>370</v>
      </c>
      <c r="F1538" s="12" t="s">
        <v>133</v>
      </c>
      <c r="G1538" s="12" t="s">
        <v>81</v>
      </c>
      <c r="H1538" s="12" t="str">
        <f>VLOOKUP(Product[[#This Row],[Category]],Code!$C$2:$D$5,2,0)</f>
        <v>O-102</v>
      </c>
      <c r="I1538" s="12" t="s">
        <v>89</v>
      </c>
      <c r="J1538" s="12" t="s">
        <v>1392</v>
      </c>
      <c r="K1538" s="12">
        <v>40.74</v>
      </c>
      <c r="L1538" s="12">
        <f>$K$1*Product[[#This Row],[Quantity]]</f>
        <v>450</v>
      </c>
      <c r="M1538" s="12">
        <f>Product[[#This Row],[Sales]]/Product[[#This Row],[Quantity]]</f>
        <v>13.58</v>
      </c>
      <c r="N1538" s="12">
        <v>3</v>
      </c>
      <c r="O1538" s="12">
        <v>0</v>
      </c>
      <c r="P1538" s="13">
        <v>0.4073999999999991</v>
      </c>
      <c r="Q1538" s="13">
        <f>Product[[#This Row],[Profit]]-Product[[#This Row],[Discount]]</f>
        <v>0.4073999999999991</v>
      </c>
      <c r="R1538" s="12" t="str" cm="1">
        <f t="array" ref="R1538">_xlfn.IFS(Product[[#This Row],[New Sales]]&gt;=2000,"A",Product[[#This Row],[New Sales]]&gt;=1000,"B",Product[[#This Row],[New Sales]]&gt;=500,"C",Product[[#This Row],[New Sales]]&gt;=100,"D",Product[[#This Row],[New Sales]]&lt;100,"E")</f>
        <v>D</v>
      </c>
      <c r="S1538" s="12"/>
    </row>
    <row r="1539" spans="1:19">
      <c r="A1539" s="12">
        <v>1537</v>
      </c>
      <c r="B1539" s="12" t="s">
        <v>84</v>
      </c>
      <c r="C1539" s="12" t="s">
        <v>77</v>
      </c>
      <c r="D1539" s="12" t="s">
        <v>1391</v>
      </c>
      <c r="E1539" s="12" t="s">
        <v>370</v>
      </c>
      <c r="F1539" s="12" t="s">
        <v>133</v>
      </c>
      <c r="G1539" s="12" t="s">
        <v>81</v>
      </c>
      <c r="H1539" s="12" t="str">
        <f>VLOOKUP(Product[[#This Row],[Category]],Code!$C$2:$D$5,2,0)</f>
        <v>O-102</v>
      </c>
      <c r="I1539" s="12" t="s">
        <v>100</v>
      </c>
      <c r="J1539" s="12" t="s">
        <v>1393</v>
      </c>
      <c r="K1539" s="12">
        <v>11.67</v>
      </c>
      <c r="L1539" s="12">
        <f>$K$1*Product[[#This Row],[Quantity]]</f>
        <v>450</v>
      </c>
      <c r="M1539" s="12">
        <f>Product[[#This Row],[Sales]]/Product[[#This Row],[Quantity]]</f>
        <v>3.89</v>
      </c>
      <c r="N1539" s="12">
        <v>3</v>
      </c>
      <c r="O1539" s="12">
        <v>0</v>
      </c>
      <c r="P1539" s="13">
        <v>3.0342000000000002</v>
      </c>
      <c r="Q1539" s="13">
        <f>Product[[#This Row],[Profit]]-Product[[#This Row],[Discount]]</f>
        <v>3.0342000000000002</v>
      </c>
      <c r="R1539" s="12" t="str" cm="1">
        <f t="array" ref="R1539">_xlfn.IFS(Product[[#This Row],[New Sales]]&gt;=2000,"A",Product[[#This Row],[New Sales]]&gt;=1000,"B",Product[[#This Row],[New Sales]]&gt;=500,"C",Product[[#This Row],[New Sales]]&gt;=100,"D",Product[[#This Row],[New Sales]]&lt;100,"E")</f>
        <v>D</v>
      </c>
      <c r="S1539" s="12"/>
    </row>
    <row r="1540" spans="1:19">
      <c r="A1540" s="12">
        <v>1538</v>
      </c>
      <c r="B1540" s="12" t="s">
        <v>67</v>
      </c>
      <c r="C1540" s="12" t="s">
        <v>68</v>
      </c>
      <c r="D1540" s="12" t="s">
        <v>1394</v>
      </c>
      <c r="E1540" s="12" t="s">
        <v>532</v>
      </c>
      <c r="F1540" s="12" t="s">
        <v>133</v>
      </c>
      <c r="G1540" s="12" t="s">
        <v>95</v>
      </c>
      <c r="H1540" s="12" t="str">
        <f>VLOOKUP(Product[[#This Row],[Category]],Code!$C$2:$D$5,2,0)</f>
        <v>T-103</v>
      </c>
      <c r="I1540" s="12" t="s">
        <v>96</v>
      </c>
      <c r="J1540" s="12" t="s">
        <v>1213</v>
      </c>
      <c r="K1540" s="12">
        <v>39.99</v>
      </c>
      <c r="L1540" s="12">
        <f>$K$1*Product[[#This Row],[Quantity]]</f>
        <v>150</v>
      </c>
      <c r="M1540" s="12">
        <f>Product[[#This Row],[Sales]]/Product[[#This Row],[Quantity]]</f>
        <v>39.99</v>
      </c>
      <c r="N1540" s="12">
        <v>1</v>
      </c>
      <c r="O1540" s="12">
        <v>0</v>
      </c>
      <c r="P1540" s="13">
        <v>11.597099999999998</v>
      </c>
      <c r="Q1540" s="13">
        <f>Product[[#This Row],[Profit]]-Product[[#This Row],[Discount]]</f>
        <v>11.597099999999998</v>
      </c>
      <c r="R1540" s="12" t="str" cm="1">
        <f t="array" ref="R1540">_xlfn.IFS(Product[[#This Row],[New Sales]]&gt;=2000,"A",Product[[#This Row],[New Sales]]&gt;=1000,"B",Product[[#This Row],[New Sales]]&gt;=500,"C",Product[[#This Row],[New Sales]]&gt;=100,"D",Product[[#This Row],[New Sales]]&lt;100,"E")</f>
        <v>D</v>
      </c>
      <c r="S1540" s="12"/>
    </row>
    <row r="1541" spans="1:19">
      <c r="A1541" s="12">
        <v>1539</v>
      </c>
      <c r="B1541" s="12" t="s">
        <v>67</v>
      </c>
      <c r="C1541" s="12" t="s">
        <v>68</v>
      </c>
      <c r="D1541" s="12" t="s">
        <v>1394</v>
      </c>
      <c r="E1541" s="12" t="s">
        <v>532</v>
      </c>
      <c r="F1541" s="12" t="s">
        <v>133</v>
      </c>
      <c r="G1541" s="12" t="s">
        <v>81</v>
      </c>
      <c r="H1541" s="12" t="str">
        <f>VLOOKUP(Product[[#This Row],[Category]],Code!$C$2:$D$5,2,0)</f>
        <v>O-102</v>
      </c>
      <c r="I1541" s="12" t="s">
        <v>93</v>
      </c>
      <c r="J1541" s="12" t="s">
        <v>593</v>
      </c>
      <c r="K1541" s="12">
        <v>16.28</v>
      </c>
      <c r="L1541" s="12">
        <f>$K$1*Product[[#This Row],[Quantity]]</f>
        <v>300</v>
      </c>
      <c r="M1541" s="12">
        <f>Product[[#This Row],[Sales]]/Product[[#This Row],[Quantity]]</f>
        <v>8.14</v>
      </c>
      <c r="N1541" s="12">
        <v>2</v>
      </c>
      <c r="O1541" s="12">
        <v>0</v>
      </c>
      <c r="P1541" s="13">
        <v>6.5120000000000005</v>
      </c>
      <c r="Q1541" s="13">
        <f>Product[[#This Row],[Profit]]-Product[[#This Row],[Discount]]</f>
        <v>6.5120000000000005</v>
      </c>
      <c r="R1541" s="12" t="str" cm="1">
        <f t="array" ref="R1541">_xlfn.IFS(Product[[#This Row],[New Sales]]&gt;=2000,"A",Product[[#This Row],[New Sales]]&gt;=1000,"B",Product[[#This Row],[New Sales]]&gt;=500,"C",Product[[#This Row],[New Sales]]&gt;=100,"D",Product[[#This Row],[New Sales]]&lt;100,"E")</f>
        <v>D</v>
      </c>
      <c r="S1541" s="12"/>
    </row>
    <row r="1542" spans="1:19">
      <c r="A1542" s="12">
        <v>1540</v>
      </c>
      <c r="B1542" s="12" t="s">
        <v>67</v>
      </c>
      <c r="C1542" s="12" t="s">
        <v>68</v>
      </c>
      <c r="D1542" s="12" t="s">
        <v>1394</v>
      </c>
      <c r="E1542" s="12" t="s">
        <v>532</v>
      </c>
      <c r="F1542" s="12" t="s">
        <v>133</v>
      </c>
      <c r="G1542" s="12" t="s">
        <v>72</v>
      </c>
      <c r="H1542" s="12" t="str">
        <f>VLOOKUP(Product[[#This Row],[Category]],Code!$C$2:$D$5,2,0)</f>
        <v>F-101</v>
      </c>
      <c r="I1542" s="12" t="s">
        <v>73</v>
      </c>
      <c r="J1542" s="12" t="s">
        <v>154</v>
      </c>
      <c r="K1542" s="12">
        <v>782.94</v>
      </c>
      <c r="L1542" s="12">
        <f>$K$1*Product[[#This Row],[Quantity]]</f>
        <v>450</v>
      </c>
      <c r="M1542" s="12">
        <f>Product[[#This Row],[Sales]]/Product[[#This Row],[Quantity]]</f>
        <v>260.98</v>
      </c>
      <c r="N1542" s="12">
        <v>3</v>
      </c>
      <c r="O1542" s="12">
        <v>0</v>
      </c>
      <c r="P1542" s="13">
        <v>203.56440000000003</v>
      </c>
      <c r="Q1542" s="13">
        <f>Product[[#This Row],[Profit]]-Product[[#This Row],[Discount]]</f>
        <v>203.56440000000003</v>
      </c>
      <c r="R1542" s="12" t="str" cm="1">
        <f t="array" ref="R1542">_xlfn.IFS(Product[[#This Row],[New Sales]]&gt;=2000,"A",Product[[#This Row],[New Sales]]&gt;=1000,"B",Product[[#This Row],[New Sales]]&gt;=500,"C",Product[[#This Row],[New Sales]]&gt;=100,"D",Product[[#This Row],[New Sales]]&lt;100,"E")</f>
        <v>D</v>
      </c>
      <c r="S1542" s="12"/>
    </row>
    <row r="1543" spans="1:19">
      <c r="A1543" s="12">
        <v>1541</v>
      </c>
      <c r="B1543" s="12" t="s">
        <v>67</v>
      </c>
      <c r="C1543" s="12" t="s">
        <v>68</v>
      </c>
      <c r="D1543" s="12" t="s">
        <v>1394</v>
      </c>
      <c r="E1543" s="12" t="s">
        <v>532</v>
      </c>
      <c r="F1543" s="12" t="s">
        <v>133</v>
      </c>
      <c r="G1543" s="12" t="s">
        <v>81</v>
      </c>
      <c r="H1543" s="12" t="str">
        <f>VLOOKUP(Product[[#This Row],[Category]],Code!$C$2:$D$5,2,0)</f>
        <v>O-102</v>
      </c>
      <c r="I1543" s="12" t="s">
        <v>98</v>
      </c>
      <c r="J1543" s="12" t="s">
        <v>1350</v>
      </c>
      <c r="K1543" s="12">
        <v>242.48000000000002</v>
      </c>
      <c r="L1543" s="12">
        <f>$K$1*Product[[#This Row],[Quantity]]</f>
        <v>1050</v>
      </c>
      <c r="M1543" s="12">
        <f>Product[[#This Row],[Sales]]/Product[[#This Row],[Quantity]]</f>
        <v>34.64</v>
      </c>
      <c r="N1543" s="12">
        <v>7</v>
      </c>
      <c r="O1543" s="12">
        <v>0</v>
      </c>
      <c r="P1543" s="13">
        <v>116.39039999999999</v>
      </c>
      <c r="Q1543" s="13">
        <f>Product[[#This Row],[Profit]]-Product[[#This Row],[Discount]]</f>
        <v>116.39039999999999</v>
      </c>
      <c r="R1543" s="12" t="str" cm="1">
        <f t="array" ref="R1543">_xlfn.IFS(Product[[#This Row],[New Sales]]&gt;=2000,"A",Product[[#This Row],[New Sales]]&gt;=1000,"B",Product[[#This Row],[New Sales]]&gt;=500,"C",Product[[#This Row],[New Sales]]&gt;=100,"D",Product[[#This Row],[New Sales]]&lt;100,"E")</f>
        <v>B</v>
      </c>
      <c r="S1543" s="12"/>
    </row>
    <row r="1544" spans="1:19">
      <c r="A1544" s="12">
        <v>1542</v>
      </c>
      <c r="B1544" s="12" t="s">
        <v>67</v>
      </c>
      <c r="C1544" s="12" t="s">
        <v>68</v>
      </c>
      <c r="D1544" s="12" t="s">
        <v>266</v>
      </c>
      <c r="E1544" s="12" t="s">
        <v>267</v>
      </c>
      <c r="F1544" s="12" t="s">
        <v>133</v>
      </c>
      <c r="G1544" s="12" t="s">
        <v>72</v>
      </c>
      <c r="H1544" s="12" t="str">
        <f>VLOOKUP(Product[[#This Row],[Category]],Code!$C$2:$D$5,2,0)</f>
        <v>F-101</v>
      </c>
      <c r="I1544" s="12" t="s">
        <v>91</v>
      </c>
      <c r="J1544" s="12" t="s">
        <v>546</v>
      </c>
      <c r="K1544" s="12">
        <v>8.32</v>
      </c>
      <c r="L1544" s="12">
        <f>$K$1*Product[[#This Row],[Quantity]]</f>
        <v>750</v>
      </c>
      <c r="M1544" s="12">
        <f>Product[[#This Row],[Sales]]/Product[[#This Row],[Quantity]]</f>
        <v>1.6640000000000001</v>
      </c>
      <c r="N1544" s="12">
        <v>5</v>
      </c>
      <c r="O1544" s="12">
        <v>0.2</v>
      </c>
      <c r="P1544" s="13">
        <v>2.2880000000000003</v>
      </c>
      <c r="Q1544" s="13">
        <f>Product[[#This Row],[Profit]]-Product[[#This Row],[Discount]]</f>
        <v>2.0880000000000001</v>
      </c>
      <c r="R1544" s="12" t="str" cm="1">
        <f t="array" ref="R1544">_xlfn.IFS(Product[[#This Row],[New Sales]]&gt;=2000,"A",Product[[#This Row],[New Sales]]&gt;=1000,"B",Product[[#This Row],[New Sales]]&gt;=500,"C",Product[[#This Row],[New Sales]]&gt;=100,"D",Product[[#This Row],[New Sales]]&lt;100,"E")</f>
        <v>C</v>
      </c>
      <c r="S1544" s="12"/>
    </row>
    <row r="1545" spans="1:19">
      <c r="A1545" s="12">
        <v>1543</v>
      </c>
      <c r="B1545" s="12" t="s">
        <v>67</v>
      </c>
      <c r="C1545" s="12" t="s">
        <v>68</v>
      </c>
      <c r="D1545" s="12" t="s">
        <v>266</v>
      </c>
      <c r="E1545" s="12" t="s">
        <v>267</v>
      </c>
      <c r="F1545" s="12" t="s">
        <v>133</v>
      </c>
      <c r="G1545" s="12" t="s">
        <v>81</v>
      </c>
      <c r="H1545" s="12" t="str">
        <f>VLOOKUP(Product[[#This Row],[Category]],Code!$C$2:$D$5,2,0)</f>
        <v>O-102</v>
      </c>
      <c r="I1545" s="12" t="s">
        <v>182</v>
      </c>
      <c r="J1545" s="12" t="s">
        <v>1166</v>
      </c>
      <c r="K1545" s="12">
        <v>10.464000000000002</v>
      </c>
      <c r="L1545" s="12">
        <f>$K$1*Product[[#This Row],[Quantity]]</f>
        <v>900</v>
      </c>
      <c r="M1545" s="12">
        <f>Product[[#This Row],[Sales]]/Product[[#This Row],[Quantity]]</f>
        <v>1.7440000000000004</v>
      </c>
      <c r="N1545" s="12">
        <v>6</v>
      </c>
      <c r="O1545" s="12">
        <v>0.2</v>
      </c>
      <c r="P1545" s="13">
        <v>1.7003999999999992</v>
      </c>
      <c r="Q1545" s="13">
        <f>Product[[#This Row],[Profit]]-Product[[#This Row],[Discount]]</f>
        <v>1.5003999999999993</v>
      </c>
      <c r="R1545" s="12" t="str" cm="1">
        <f t="array" ref="R1545">_xlfn.IFS(Product[[#This Row],[New Sales]]&gt;=2000,"A",Product[[#This Row],[New Sales]]&gt;=1000,"B",Product[[#This Row],[New Sales]]&gt;=500,"C",Product[[#This Row],[New Sales]]&gt;=100,"D",Product[[#This Row],[New Sales]]&lt;100,"E")</f>
        <v>C</v>
      </c>
      <c r="S1545" s="12"/>
    </row>
    <row r="1546" spans="1:19">
      <c r="A1546" s="12">
        <v>1544</v>
      </c>
      <c r="B1546" s="12" t="s">
        <v>84</v>
      </c>
      <c r="C1546" s="12" t="s">
        <v>111</v>
      </c>
      <c r="D1546" s="12" t="s">
        <v>427</v>
      </c>
      <c r="E1546" s="12" t="s">
        <v>79</v>
      </c>
      <c r="F1546" s="12" t="s">
        <v>80</v>
      </c>
      <c r="G1546" s="12" t="s">
        <v>81</v>
      </c>
      <c r="H1546" s="12" t="str">
        <f>VLOOKUP(Product[[#This Row],[Category]],Code!$C$2:$D$5,2,0)</f>
        <v>O-102</v>
      </c>
      <c r="I1546" s="12" t="s">
        <v>98</v>
      </c>
      <c r="J1546" s="12" t="s">
        <v>950</v>
      </c>
      <c r="K1546" s="12">
        <v>82.896000000000001</v>
      </c>
      <c r="L1546" s="12">
        <f>$K$1*Product[[#This Row],[Quantity]]</f>
        <v>450</v>
      </c>
      <c r="M1546" s="12">
        <f>Product[[#This Row],[Sales]]/Product[[#This Row],[Quantity]]</f>
        <v>27.632000000000001</v>
      </c>
      <c r="N1546" s="12">
        <v>3</v>
      </c>
      <c r="O1546" s="12">
        <v>0.2</v>
      </c>
      <c r="P1546" s="13">
        <v>29.0136</v>
      </c>
      <c r="Q1546" s="13">
        <f>Product[[#This Row],[Profit]]-Product[[#This Row],[Discount]]</f>
        <v>28.813600000000001</v>
      </c>
      <c r="R1546" s="12" t="str" cm="1">
        <f t="array" ref="R1546">_xlfn.IFS(Product[[#This Row],[New Sales]]&gt;=2000,"A",Product[[#This Row],[New Sales]]&gt;=1000,"B",Product[[#This Row],[New Sales]]&gt;=500,"C",Product[[#This Row],[New Sales]]&gt;=100,"D",Product[[#This Row],[New Sales]]&lt;100,"E")</f>
        <v>D</v>
      </c>
      <c r="S1546" s="12"/>
    </row>
    <row r="1547" spans="1:19">
      <c r="A1547" s="12">
        <v>1545</v>
      </c>
      <c r="B1547" s="12" t="s">
        <v>84</v>
      </c>
      <c r="C1547" s="12" t="s">
        <v>111</v>
      </c>
      <c r="D1547" s="12" t="s">
        <v>427</v>
      </c>
      <c r="E1547" s="12" t="s">
        <v>79</v>
      </c>
      <c r="F1547" s="12" t="s">
        <v>80</v>
      </c>
      <c r="G1547" s="12" t="s">
        <v>81</v>
      </c>
      <c r="H1547" s="12" t="str">
        <f>VLOOKUP(Product[[#This Row],[Category]],Code!$C$2:$D$5,2,0)</f>
        <v>O-102</v>
      </c>
      <c r="I1547" s="12" t="s">
        <v>106</v>
      </c>
      <c r="J1547" s="12" t="s">
        <v>1038</v>
      </c>
      <c r="K1547" s="12">
        <v>34.24</v>
      </c>
      <c r="L1547" s="12">
        <f>$K$1*Product[[#This Row],[Quantity]]</f>
        <v>600</v>
      </c>
      <c r="M1547" s="12">
        <f>Product[[#This Row],[Sales]]/Product[[#This Row],[Quantity]]</f>
        <v>8.56</v>
      </c>
      <c r="N1547" s="12">
        <v>4</v>
      </c>
      <c r="O1547" s="12">
        <v>0</v>
      </c>
      <c r="P1547" s="13">
        <v>16.0928</v>
      </c>
      <c r="Q1547" s="13">
        <f>Product[[#This Row],[Profit]]-Product[[#This Row],[Discount]]</f>
        <v>16.0928</v>
      </c>
      <c r="R1547" s="12" t="str" cm="1">
        <f t="array" ref="R1547">_xlfn.IFS(Product[[#This Row],[New Sales]]&gt;=2000,"A",Product[[#This Row],[New Sales]]&gt;=1000,"B",Product[[#This Row],[New Sales]]&gt;=500,"C",Product[[#This Row],[New Sales]]&gt;=100,"D",Product[[#This Row],[New Sales]]&lt;100,"E")</f>
        <v>C</v>
      </c>
      <c r="S1547" s="12"/>
    </row>
    <row r="1548" spans="1:19">
      <c r="A1548" s="12">
        <v>1546</v>
      </c>
      <c r="B1548" s="12" t="s">
        <v>67</v>
      </c>
      <c r="C1548" s="12" t="s">
        <v>77</v>
      </c>
      <c r="D1548" s="12" t="s">
        <v>1395</v>
      </c>
      <c r="E1548" s="12" t="s">
        <v>181</v>
      </c>
      <c r="F1548" s="12" t="s">
        <v>133</v>
      </c>
      <c r="G1548" s="12" t="s">
        <v>72</v>
      </c>
      <c r="H1548" s="12" t="str">
        <f>VLOOKUP(Product[[#This Row],[Category]],Code!$C$2:$D$5,2,0)</f>
        <v>F-101</v>
      </c>
      <c r="I1548" s="12" t="s">
        <v>73</v>
      </c>
      <c r="J1548" s="12" t="s">
        <v>361</v>
      </c>
      <c r="K1548" s="12">
        <v>1573.4880000000001</v>
      </c>
      <c r="L1548" s="12">
        <f>$K$1*Product[[#This Row],[Quantity]]</f>
        <v>1050</v>
      </c>
      <c r="M1548" s="12">
        <f>Product[[#This Row],[Sales]]/Product[[#This Row],[Quantity]]</f>
        <v>224.78400000000002</v>
      </c>
      <c r="N1548" s="12">
        <v>7</v>
      </c>
      <c r="O1548" s="12">
        <v>0.2</v>
      </c>
      <c r="P1548" s="13">
        <v>196.68599999999986</v>
      </c>
      <c r="Q1548" s="13">
        <f>Product[[#This Row],[Profit]]-Product[[#This Row],[Discount]]</f>
        <v>196.48599999999988</v>
      </c>
      <c r="R1548" s="12" t="str" cm="1">
        <f t="array" ref="R1548">_xlfn.IFS(Product[[#This Row],[New Sales]]&gt;=2000,"A",Product[[#This Row],[New Sales]]&gt;=1000,"B",Product[[#This Row],[New Sales]]&gt;=500,"C",Product[[#This Row],[New Sales]]&gt;=100,"D",Product[[#This Row],[New Sales]]&lt;100,"E")</f>
        <v>B</v>
      </c>
      <c r="S1548" s="12"/>
    </row>
    <row r="1549" spans="1:19">
      <c r="A1549" s="12">
        <v>1547</v>
      </c>
      <c r="B1549" s="12" t="s">
        <v>84</v>
      </c>
      <c r="C1549" s="12" t="s">
        <v>77</v>
      </c>
      <c r="D1549" s="12" t="s">
        <v>330</v>
      </c>
      <c r="E1549" s="12" t="s">
        <v>113</v>
      </c>
      <c r="F1549" s="12" t="s">
        <v>114</v>
      </c>
      <c r="G1549" s="12" t="s">
        <v>81</v>
      </c>
      <c r="H1549" s="12" t="str">
        <f>VLOOKUP(Product[[#This Row],[Category]],Code!$C$2:$D$5,2,0)</f>
        <v>O-102</v>
      </c>
      <c r="I1549" s="12" t="s">
        <v>106</v>
      </c>
      <c r="J1549" s="12" t="s">
        <v>1255</v>
      </c>
      <c r="K1549" s="12">
        <v>335.52</v>
      </c>
      <c r="L1549" s="12">
        <f>$K$1*Product[[#This Row],[Quantity]]</f>
        <v>600</v>
      </c>
      <c r="M1549" s="12">
        <f>Product[[#This Row],[Sales]]/Product[[#This Row],[Quantity]]</f>
        <v>83.88</v>
      </c>
      <c r="N1549" s="12">
        <v>4</v>
      </c>
      <c r="O1549" s="12">
        <v>0.2</v>
      </c>
      <c r="P1549" s="13">
        <v>117.43199999999999</v>
      </c>
      <c r="Q1549" s="13">
        <f>Product[[#This Row],[Profit]]-Product[[#This Row],[Discount]]</f>
        <v>117.23199999999999</v>
      </c>
      <c r="R1549" s="12" t="str" cm="1">
        <f t="array" ref="R1549">_xlfn.IFS(Product[[#This Row],[New Sales]]&gt;=2000,"A",Product[[#This Row],[New Sales]]&gt;=1000,"B",Product[[#This Row],[New Sales]]&gt;=500,"C",Product[[#This Row],[New Sales]]&gt;=100,"D",Product[[#This Row],[New Sales]]&lt;100,"E")</f>
        <v>C</v>
      </c>
      <c r="S1549" s="12"/>
    </row>
    <row r="1550" spans="1:19">
      <c r="A1550" s="12">
        <v>1548</v>
      </c>
      <c r="B1550" s="12" t="s">
        <v>84</v>
      </c>
      <c r="C1550" s="12" t="s">
        <v>77</v>
      </c>
      <c r="D1550" s="12" t="s">
        <v>330</v>
      </c>
      <c r="E1550" s="12" t="s">
        <v>113</v>
      </c>
      <c r="F1550" s="12" t="s">
        <v>114</v>
      </c>
      <c r="G1550" s="12" t="s">
        <v>81</v>
      </c>
      <c r="H1550" s="12" t="str">
        <f>VLOOKUP(Product[[#This Row],[Category]],Code!$C$2:$D$5,2,0)</f>
        <v>O-102</v>
      </c>
      <c r="I1550" s="12" t="s">
        <v>98</v>
      </c>
      <c r="J1550" s="12" t="s">
        <v>1324</v>
      </c>
      <c r="K1550" s="12">
        <v>23.911999999999995</v>
      </c>
      <c r="L1550" s="12">
        <f>$K$1*Product[[#This Row],[Quantity]]</f>
        <v>300</v>
      </c>
      <c r="M1550" s="12">
        <f>Product[[#This Row],[Sales]]/Product[[#This Row],[Quantity]]</f>
        <v>11.955999999999998</v>
      </c>
      <c r="N1550" s="12">
        <v>2</v>
      </c>
      <c r="O1550" s="12">
        <v>0.8</v>
      </c>
      <c r="P1550" s="13">
        <v>-40.650400000000019</v>
      </c>
      <c r="Q1550" s="13">
        <f>Product[[#This Row],[Profit]]-Product[[#This Row],[Discount]]</f>
        <v>-41.450400000000016</v>
      </c>
      <c r="R1550" s="12" t="str" cm="1">
        <f t="array" ref="R1550">_xlfn.IFS(Product[[#This Row],[New Sales]]&gt;=2000,"A",Product[[#This Row],[New Sales]]&gt;=1000,"B",Product[[#This Row],[New Sales]]&gt;=500,"C",Product[[#This Row],[New Sales]]&gt;=100,"D",Product[[#This Row],[New Sales]]&lt;100,"E")</f>
        <v>D</v>
      </c>
      <c r="S1550" s="12"/>
    </row>
    <row r="1551" spans="1:19">
      <c r="A1551" s="12">
        <v>1549</v>
      </c>
      <c r="B1551" s="12" t="s">
        <v>84</v>
      </c>
      <c r="C1551" s="12" t="s">
        <v>77</v>
      </c>
      <c r="D1551" s="12" t="s">
        <v>330</v>
      </c>
      <c r="E1551" s="12" t="s">
        <v>113</v>
      </c>
      <c r="F1551" s="12" t="s">
        <v>114</v>
      </c>
      <c r="G1551" s="12" t="s">
        <v>81</v>
      </c>
      <c r="H1551" s="12" t="str">
        <f>VLOOKUP(Product[[#This Row],[Category]],Code!$C$2:$D$5,2,0)</f>
        <v>O-102</v>
      </c>
      <c r="I1551" s="12" t="s">
        <v>89</v>
      </c>
      <c r="J1551" s="12" t="s">
        <v>1396</v>
      </c>
      <c r="K1551" s="12">
        <v>27.056000000000001</v>
      </c>
      <c r="L1551" s="12">
        <f>$K$1*Product[[#This Row],[Quantity]]</f>
        <v>300</v>
      </c>
      <c r="M1551" s="12">
        <f>Product[[#This Row],[Sales]]/Product[[#This Row],[Quantity]]</f>
        <v>13.528</v>
      </c>
      <c r="N1551" s="12">
        <v>2</v>
      </c>
      <c r="O1551" s="12">
        <v>0.2</v>
      </c>
      <c r="P1551" s="13">
        <v>2.3673999999999991</v>
      </c>
      <c r="Q1551" s="13">
        <f>Product[[#This Row],[Profit]]-Product[[#This Row],[Discount]]</f>
        <v>2.1673999999999989</v>
      </c>
      <c r="R1551" s="12" t="str" cm="1">
        <f t="array" ref="R1551">_xlfn.IFS(Product[[#This Row],[New Sales]]&gt;=2000,"A",Product[[#This Row],[New Sales]]&gt;=1000,"B",Product[[#This Row],[New Sales]]&gt;=500,"C",Product[[#This Row],[New Sales]]&gt;=100,"D",Product[[#This Row],[New Sales]]&lt;100,"E")</f>
        <v>D</v>
      </c>
      <c r="S1551" s="12"/>
    </row>
    <row r="1552" spans="1:19">
      <c r="A1552" s="12">
        <v>1550</v>
      </c>
      <c r="B1552" s="12" t="s">
        <v>149</v>
      </c>
      <c r="C1552" s="12" t="s">
        <v>68</v>
      </c>
      <c r="D1552" s="12" t="s">
        <v>180</v>
      </c>
      <c r="E1552" s="12" t="s">
        <v>181</v>
      </c>
      <c r="F1552" s="12" t="s">
        <v>133</v>
      </c>
      <c r="G1552" s="12" t="s">
        <v>95</v>
      </c>
      <c r="H1552" s="12" t="str">
        <f>VLOOKUP(Product[[#This Row],[Category]],Code!$C$2:$D$5,2,0)</f>
        <v>T-103</v>
      </c>
      <c r="I1552" s="12" t="s">
        <v>521</v>
      </c>
      <c r="J1552" s="12" t="s">
        <v>1219</v>
      </c>
      <c r="K1552" s="12">
        <v>559.99200000000008</v>
      </c>
      <c r="L1552" s="12">
        <f>$K$1*Product[[#This Row],[Quantity]]</f>
        <v>150</v>
      </c>
      <c r="M1552" s="12">
        <f>Product[[#This Row],[Sales]]/Product[[#This Row],[Quantity]]</f>
        <v>559.99200000000008</v>
      </c>
      <c r="N1552" s="12">
        <v>1</v>
      </c>
      <c r="O1552" s="12">
        <v>0.2</v>
      </c>
      <c r="P1552" s="13">
        <v>174.99749999999997</v>
      </c>
      <c r="Q1552" s="13">
        <f>Product[[#This Row],[Profit]]-Product[[#This Row],[Discount]]</f>
        <v>174.79749999999999</v>
      </c>
      <c r="R1552" s="12" t="str" cm="1">
        <f t="array" ref="R1552">_xlfn.IFS(Product[[#This Row],[New Sales]]&gt;=2000,"A",Product[[#This Row],[New Sales]]&gt;=1000,"B",Product[[#This Row],[New Sales]]&gt;=500,"C",Product[[#This Row],[New Sales]]&gt;=100,"D",Product[[#This Row],[New Sales]]&lt;100,"E")</f>
        <v>D</v>
      </c>
      <c r="S1552" s="12"/>
    </row>
    <row r="1553" spans="1:19">
      <c r="A1553" s="12">
        <v>1551</v>
      </c>
      <c r="B1553" s="12" t="s">
        <v>67</v>
      </c>
      <c r="C1553" s="12" t="s">
        <v>111</v>
      </c>
      <c r="D1553" s="12" t="s">
        <v>147</v>
      </c>
      <c r="E1553" s="12" t="s">
        <v>113</v>
      </c>
      <c r="F1553" s="12" t="s">
        <v>114</v>
      </c>
      <c r="G1553" s="12" t="s">
        <v>81</v>
      </c>
      <c r="H1553" s="12" t="str">
        <f>VLOOKUP(Product[[#This Row],[Category]],Code!$C$2:$D$5,2,0)</f>
        <v>O-102</v>
      </c>
      <c r="I1553" s="12" t="s">
        <v>100</v>
      </c>
      <c r="J1553" s="12" t="s">
        <v>1397</v>
      </c>
      <c r="K1553" s="12">
        <v>9.3239999999999981</v>
      </c>
      <c r="L1553" s="12">
        <f>$K$1*Product[[#This Row],[Quantity]]</f>
        <v>900</v>
      </c>
      <c r="M1553" s="12">
        <f>Product[[#This Row],[Sales]]/Product[[#This Row],[Quantity]]</f>
        <v>1.5539999999999996</v>
      </c>
      <c r="N1553" s="12">
        <v>6</v>
      </c>
      <c r="O1553" s="12">
        <v>0.8</v>
      </c>
      <c r="P1553" s="13">
        <v>-24.708599999999997</v>
      </c>
      <c r="Q1553" s="13">
        <f>Product[[#This Row],[Profit]]-Product[[#This Row],[Discount]]</f>
        <v>-25.508599999999998</v>
      </c>
      <c r="R1553" s="12" t="str" cm="1">
        <f t="array" ref="R1553">_xlfn.IFS(Product[[#This Row],[New Sales]]&gt;=2000,"A",Product[[#This Row],[New Sales]]&gt;=1000,"B",Product[[#This Row],[New Sales]]&gt;=500,"C",Product[[#This Row],[New Sales]]&gt;=100,"D",Product[[#This Row],[New Sales]]&lt;100,"E")</f>
        <v>C</v>
      </c>
      <c r="S1553" s="12"/>
    </row>
    <row r="1554" spans="1:19">
      <c r="A1554" s="12">
        <v>1552</v>
      </c>
      <c r="B1554" s="12" t="s">
        <v>84</v>
      </c>
      <c r="C1554" s="12" t="s">
        <v>68</v>
      </c>
      <c r="D1554" s="12" t="s">
        <v>427</v>
      </c>
      <c r="E1554" s="12" t="s">
        <v>79</v>
      </c>
      <c r="F1554" s="12" t="s">
        <v>80</v>
      </c>
      <c r="G1554" s="12" t="s">
        <v>81</v>
      </c>
      <c r="H1554" s="12" t="str">
        <f>VLOOKUP(Product[[#This Row],[Category]],Code!$C$2:$D$5,2,0)</f>
        <v>O-102</v>
      </c>
      <c r="I1554" s="12" t="s">
        <v>106</v>
      </c>
      <c r="J1554" s="12" t="s">
        <v>1308</v>
      </c>
      <c r="K1554" s="12">
        <v>111.96</v>
      </c>
      <c r="L1554" s="12">
        <f>$K$1*Product[[#This Row],[Quantity]]</f>
        <v>300</v>
      </c>
      <c r="M1554" s="12">
        <f>Product[[#This Row],[Sales]]/Product[[#This Row],[Quantity]]</f>
        <v>55.98</v>
      </c>
      <c r="N1554" s="12">
        <v>2</v>
      </c>
      <c r="O1554" s="12">
        <v>0</v>
      </c>
      <c r="P1554" s="13">
        <v>54.860399999999998</v>
      </c>
      <c r="Q1554" s="13">
        <f>Product[[#This Row],[Profit]]-Product[[#This Row],[Discount]]</f>
        <v>54.860399999999998</v>
      </c>
      <c r="R1554" s="12" t="str" cm="1">
        <f t="array" ref="R1554">_xlfn.IFS(Product[[#This Row],[New Sales]]&gt;=2000,"A",Product[[#This Row],[New Sales]]&gt;=1000,"B",Product[[#This Row],[New Sales]]&gt;=500,"C",Product[[#This Row],[New Sales]]&gt;=100,"D",Product[[#This Row],[New Sales]]&lt;100,"E")</f>
        <v>D</v>
      </c>
      <c r="S1554" s="12"/>
    </row>
    <row r="1555" spans="1:19">
      <c r="A1555" s="12">
        <v>1553</v>
      </c>
      <c r="B1555" s="12" t="s">
        <v>149</v>
      </c>
      <c r="C1555" s="12" t="s">
        <v>111</v>
      </c>
      <c r="D1555" s="12" t="s">
        <v>1398</v>
      </c>
      <c r="E1555" s="12" t="s">
        <v>118</v>
      </c>
      <c r="F1555" s="12" t="s">
        <v>114</v>
      </c>
      <c r="G1555" s="12" t="s">
        <v>81</v>
      </c>
      <c r="H1555" s="12" t="str">
        <f>VLOOKUP(Product[[#This Row],[Category]],Code!$C$2:$D$5,2,0)</f>
        <v>O-102</v>
      </c>
      <c r="I1555" s="12" t="s">
        <v>82</v>
      </c>
      <c r="J1555" s="12" t="s">
        <v>1399</v>
      </c>
      <c r="K1555" s="12">
        <v>21.560000000000002</v>
      </c>
      <c r="L1555" s="12">
        <f>$K$1*Product[[#This Row],[Quantity]]</f>
        <v>1050</v>
      </c>
      <c r="M1555" s="12">
        <f>Product[[#This Row],[Sales]]/Product[[#This Row],[Quantity]]</f>
        <v>3.0800000000000005</v>
      </c>
      <c r="N1555" s="12">
        <v>7</v>
      </c>
      <c r="O1555" s="12">
        <v>0</v>
      </c>
      <c r="P1555" s="13">
        <v>10.348799999999999</v>
      </c>
      <c r="Q1555" s="13">
        <f>Product[[#This Row],[Profit]]-Product[[#This Row],[Discount]]</f>
        <v>10.348799999999999</v>
      </c>
      <c r="R1555" s="12" t="str" cm="1">
        <f t="array" ref="R1555">_xlfn.IFS(Product[[#This Row],[New Sales]]&gt;=2000,"A",Product[[#This Row],[New Sales]]&gt;=1000,"B",Product[[#This Row],[New Sales]]&gt;=500,"C",Product[[#This Row],[New Sales]]&gt;=100,"D",Product[[#This Row],[New Sales]]&lt;100,"E")</f>
        <v>B</v>
      </c>
      <c r="S1555" s="12"/>
    </row>
    <row r="1556" spans="1:19">
      <c r="A1556" s="12">
        <v>1554</v>
      </c>
      <c r="B1556" s="12" t="s">
        <v>84</v>
      </c>
      <c r="C1556" s="12" t="s">
        <v>68</v>
      </c>
      <c r="D1556" s="12" t="s">
        <v>607</v>
      </c>
      <c r="E1556" s="12" t="s">
        <v>70</v>
      </c>
      <c r="F1556" s="12" t="s">
        <v>71</v>
      </c>
      <c r="G1556" s="12" t="s">
        <v>81</v>
      </c>
      <c r="H1556" s="12" t="str">
        <f>VLOOKUP(Product[[#This Row],[Category]],Code!$C$2:$D$5,2,0)</f>
        <v>O-102</v>
      </c>
      <c r="I1556" s="12" t="s">
        <v>98</v>
      </c>
      <c r="J1556" s="12" t="s">
        <v>991</v>
      </c>
      <c r="K1556" s="12">
        <v>124.75</v>
      </c>
      <c r="L1556" s="12">
        <f>$K$1*Product[[#This Row],[Quantity]]</f>
        <v>750</v>
      </c>
      <c r="M1556" s="12">
        <f>Product[[#This Row],[Sales]]/Product[[#This Row],[Quantity]]</f>
        <v>24.95</v>
      </c>
      <c r="N1556" s="12">
        <v>5</v>
      </c>
      <c r="O1556" s="12">
        <v>0</v>
      </c>
      <c r="P1556" s="13">
        <v>57.384999999999991</v>
      </c>
      <c r="Q1556" s="13">
        <f>Product[[#This Row],[Profit]]-Product[[#This Row],[Discount]]</f>
        <v>57.384999999999991</v>
      </c>
      <c r="R1556" s="12" t="str" cm="1">
        <f t="array" ref="R1556">_xlfn.IFS(Product[[#This Row],[New Sales]]&gt;=2000,"A",Product[[#This Row],[New Sales]]&gt;=1000,"B",Product[[#This Row],[New Sales]]&gt;=500,"C",Product[[#This Row],[New Sales]]&gt;=100,"D",Product[[#This Row],[New Sales]]&lt;100,"E")</f>
        <v>C</v>
      </c>
      <c r="S1556" s="12"/>
    </row>
    <row r="1557" spans="1:19">
      <c r="A1557" s="12">
        <v>1555</v>
      </c>
      <c r="B1557" s="12" t="s">
        <v>84</v>
      </c>
      <c r="C1557" s="12" t="s">
        <v>77</v>
      </c>
      <c r="D1557" s="12" t="s">
        <v>1400</v>
      </c>
      <c r="E1557" s="12" t="s">
        <v>109</v>
      </c>
      <c r="F1557" s="12" t="s">
        <v>80</v>
      </c>
      <c r="G1557" s="12" t="s">
        <v>81</v>
      </c>
      <c r="H1557" s="12" t="str">
        <f>VLOOKUP(Product[[#This Row],[Category]],Code!$C$2:$D$5,2,0)</f>
        <v>O-102</v>
      </c>
      <c r="I1557" s="12" t="s">
        <v>93</v>
      </c>
      <c r="J1557" s="12" t="s">
        <v>1401</v>
      </c>
      <c r="K1557" s="12">
        <v>5.28</v>
      </c>
      <c r="L1557" s="12">
        <f>$K$1*Product[[#This Row],[Quantity]]</f>
        <v>450</v>
      </c>
      <c r="M1557" s="12">
        <f>Product[[#This Row],[Sales]]/Product[[#This Row],[Quantity]]</f>
        <v>1.76</v>
      </c>
      <c r="N1557" s="12">
        <v>3</v>
      </c>
      <c r="O1557" s="12">
        <v>0</v>
      </c>
      <c r="P1557" s="13">
        <v>1.5311999999999999</v>
      </c>
      <c r="Q1557" s="13">
        <f>Product[[#This Row],[Profit]]-Product[[#This Row],[Discount]]</f>
        <v>1.5311999999999999</v>
      </c>
      <c r="R1557" s="12" t="str" cm="1">
        <f t="array" ref="R1557">_xlfn.IFS(Product[[#This Row],[New Sales]]&gt;=2000,"A",Product[[#This Row],[New Sales]]&gt;=1000,"B",Product[[#This Row],[New Sales]]&gt;=500,"C",Product[[#This Row],[New Sales]]&gt;=100,"D",Product[[#This Row],[New Sales]]&lt;100,"E")</f>
        <v>D</v>
      </c>
      <c r="S1557" s="12"/>
    </row>
    <row r="1558" spans="1:19">
      <c r="A1558" s="12">
        <v>1556</v>
      </c>
      <c r="B1558" s="12" t="s">
        <v>84</v>
      </c>
      <c r="C1558" s="12" t="s">
        <v>68</v>
      </c>
      <c r="D1558" s="12" t="s">
        <v>506</v>
      </c>
      <c r="E1558" s="12" t="s">
        <v>181</v>
      </c>
      <c r="F1558" s="12" t="s">
        <v>133</v>
      </c>
      <c r="G1558" s="12" t="s">
        <v>95</v>
      </c>
      <c r="H1558" s="12" t="str">
        <f>VLOOKUP(Product[[#This Row],[Category]],Code!$C$2:$D$5,2,0)</f>
        <v>T-103</v>
      </c>
      <c r="I1558" s="12" t="s">
        <v>137</v>
      </c>
      <c r="J1558" s="12" t="s">
        <v>165</v>
      </c>
      <c r="K1558" s="12">
        <v>91.96</v>
      </c>
      <c r="L1558" s="12">
        <f>$K$1*Product[[#This Row],[Quantity]]</f>
        <v>600</v>
      </c>
      <c r="M1558" s="12">
        <f>Product[[#This Row],[Sales]]/Product[[#This Row],[Quantity]]</f>
        <v>22.99</v>
      </c>
      <c r="N1558" s="12">
        <v>4</v>
      </c>
      <c r="O1558" s="12">
        <v>0</v>
      </c>
      <c r="P1558" s="13">
        <v>39.5428</v>
      </c>
      <c r="Q1558" s="13">
        <f>Product[[#This Row],[Profit]]-Product[[#This Row],[Discount]]</f>
        <v>39.5428</v>
      </c>
      <c r="R1558" s="12" t="str" cm="1">
        <f t="array" ref="R1558">_xlfn.IFS(Product[[#This Row],[New Sales]]&gt;=2000,"A",Product[[#This Row],[New Sales]]&gt;=1000,"B",Product[[#This Row],[New Sales]]&gt;=500,"C",Product[[#This Row],[New Sales]]&gt;=100,"D",Product[[#This Row],[New Sales]]&lt;100,"E")</f>
        <v>C</v>
      </c>
      <c r="S1558" s="12"/>
    </row>
    <row r="1559" spans="1:19">
      <c r="A1559" s="12">
        <v>1557</v>
      </c>
      <c r="B1559" s="12" t="s">
        <v>84</v>
      </c>
      <c r="C1559" s="12" t="s">
        <v>68</v>
      </c>
      <c r="D1559" s="12" t="s">
        <v>131</v>
      </c>
      <c r="E1559" s="12" t="s">
        <v>132</v>
      </c>
      <c r="F1559" s="12" t="s">
        <v>133</v>
      </c>
      <c r="G1559" s="12" t="s">
        <v>81</v>
      </c>
      <c r="H1559" s="12" t="str">
        <f>VLOOKUP(Product[[#This Row],[Category]],Code!$C$2:$D$5,2,0)</f>
        <v>O-102</v>
      </c>
      <c r="I1559" s="12" t="s">
        <v>142</v>
      </c>
      <c r="J1559" s="12" t="s">
        <v>328</v>
      </c>
      <c r="K1559" s="12">
        <v>9.3439999999999994</v>
      </c>
      <c r="L1559" s="12">
        <f>$K$1*Product[[#This Row],[Quantity]]</f>
        <v>150</v>
      </c>
      <c r="M1559" s="12">
        <f>Product[[#This Row],[Sales]]/Product[[#This Row],[Quantity]]</f>
        <v>9.3439999999999994</v>
      </c>
      <c r="N1559" s="12">
        <v>1</v>
      </c>
      <c r="O1559" s="12">
        <v>0.2</v>
      </c>
      <c r="P1559" s="13">
        <v>3.504</v>
      </c>
      <c r="Q1559" s="13">
        <f>Product[[#This Row],[Profit]]-Product[[#This Row],[Discount]]</f>
        <v>3.3039999999999998</v>
      </c>
      <c r="R1559" s="12" t="str" cm="1">
        <f t="array" ref="R1559">_xlfn.IFS(Product[[#This Row],[New Sales]]&gt;=2000,"A",Product[[#This Row],[New Sales]]&gt;=1000,"B",Product[[#This Row],[New Sales]]&gt;=500,"C",Product[[#This Row],[New Sales]]&gt;=100,"D",Product[[#This Row],[New Sales]]&lt;100,"E")</f>
        <v>D</v>
      </c>
      <c r="S1559" s="12"/>
    </row>
    <row r="1560" spans="1:19">
      <c r="A1560" s="12">
        <v>1558</v>
      </c>
      <c r="B1560" s="12" t="s">
        <v>84</v>
      </c>
      <c r="C1560" s="12" t="s">
        <v>68</v>
      </c>
      <c r="D1560" s="12" t="s">
        <v>131</v>
      </c>
      <c r="E1560" s="12" t="s">
        <v>132</v>
      </c>
      <c r="F1560" s="12" t="s">
        <v>133</v>
      </c>
      <c r="G1560" s="12" t="s">
        <v>81</v>
      </c>
      <c r="H1560" s="12" t="str">
        <f>VLOOKUP(Product[[#This Row],[Category]],Code!$C$2:$D$5,2,0)</f>
        <v>O-102</v>
      </c>
      <c r="I1560" s="12" t="s">
        <v>93</v>
      </c>
      <c r="J1560" s="12" t="s">
        <v>1402</v>
      </c>
      <c r="K1560" s="12">
        <v>79.36</v>
      </c>
      <c r="L1560" s="12">
        <f>$K$1*Product[[#This Row],[Quantity]]</f>
        <v>750</v>
      </c>
      <c r="M1560" s="12">
        <f>Product[[#This Row],[Sales]]/Product[[#This Row],[Quantity]]</f>
        <v>15.872</v>
      </c>
      <c r="N1560" s="12">
        <v>5</v>
      </c>
      <c r="O1560" s="12">
        <v>0.2</v>
      </c>
      <c r="P1560" s="13">
        <v>9.919999999999991</v>
      </c>
      <c r="Q1560" s="13">
        <f>Product[[#This Row],[Profit]]-Product[[#This Row],[Discount]]</f>
        <v>9.7199999999999918</v>
      </c>
      <c r="R1560" s="12" t="str" cm="1">
        <f t="array" ref="R1560">_xlfn.IFS(Product[[#This Row],[New Sales]]&gt;=2000,"A",Product[[#This Row],[New Sales]]&gt;=1000,"B",Product[[#This Row],[New Sales]]&gt;=500,"C",Product[[#This Row],[New Sales]]&gt;=100,"D",Product[[#This Row],[New Sales]]&lt;100,"E")</f>
        <v>C</v>
      </c>
      <c r="S1560" s="12"/>
    </row>
    <row r="1561" spans="1:19">
      <c r="A1561" s="12">
        <v>1559</v>
      </c>
      <c r="B1561" s="12" t="s">
        <v>67</v>
      </c>
      <c r="C1561" s="12" t="s">
        <v>68</v>
      </c>
      <c r="D1561" s="12" t="s">
        <v>108</v>
      </c>
      <c r="E1561" s="12" t="s">
        <v>109</v>
      </c>
      <c r="F1561" s="12" t="s">
        <v>80</v>
      </c>
      <c r="G1561" s="12" t="s">
        <v>72</v>
      </c>
      <c r="H1561" s="12" t="str">
        <f>VLOOKUP(Product[[#This Row],[Category]],Code!$C$2:$D$5,2,0)</f>
        <v>F-101</v>
      </c>
      <c r="I1561" s="12" t="s">
        <v>87</v>
      </c>
      <c r="J1561" s="12" t="s">
        <v>1156</v>
      </c>
      <c r="K1561" s="12">
        <v>171.96</v>
      </c>
      <c r="L1561" s="12">
        <f>$K$1*Product[[#This Row],[Quantity]]</f>
        <v>300</v>
      </c>
      <c r="M1561" s="12">
        <f>Product[[#This Row],[Sales]]/Product[[#This Row],[Quantity]]</f>
        <v>85.98</v>
      </c>
      <c r="N1561" s="12">
        <v>2</v>
      </c>
      <c r="O1561" s="12">
        <v>0</v>
      </c>
      <c r="P1561" s="13">
        <v>44.709600000000009</v>
      </c>
      <c r="Q1561" s="13">
        <f>Product[[#This Row],[Profit]]-Product[[#This Row],[Discount]]</f>
        <v>44.709600000000009</v>
      </c>
      <c r="R1561" s="12" t="str" cm="1">
        <f t="array" ref="R1561">_xlfn.IFS(Product[[#This Row],[New Sales]]&gt;=2000,"A",Product[[#This Row],[New Sales]]&gt;=1000,"B",Product[[#This Row],[New Sales]]&gt;=500,"C",Product[[#This Row],[New Sales]]&gt;=100,"D",Product[[#This Row],[New Sales]]&lt;100,"E")</f>
        <v>D</v>
      </c>
      <c r="S1561" s="12"/>
    </row>
    <row r="1562" spans="1:19">
      <c r="A1562" s="12">
        <v>1560</v>
      </c>
      <c r="B1562" s="12" t="s">
        <v>84</v>
      </c>
      <c r="C1562" s="12" t="s">
        <v>77</v>
      </c>
      <c r="D1562" s="12" t="s">
        <v>108</v>
      </c>
      <c r="E1562" s="12" t="s">
        <v>109</v>
      </c>
      <c r="F1562" s="12" t="s">
        <v>80</v>
      </c>
      <c r="G1562" s="12" t="s">
        <v>81</v>
      </c>
      <c r="H1562" s="12" t="str">
        <f>VLOOKUP(Product[[#This Row],[Category]],Code!$C$2:$D$5,2,0)</f>
        <v>O-102</v>
      </c>
      <c r="I1562" s="12" t="s">
        <v>98</v>
      </c>
      <c r="J1562" s="12" t="s">
        <v>997</v>
      </c>
      <c r="K1562" s="12">
        <v>35.352000000000004</v>
      </c>
      <c r="L1562" s="12">
        <f>$K$1*Product[[#This Row],[Quantity]]</f>
        <v>1350</v>
      </c>
      <c r="M1562" s="12">
        <f>Product[[#This Row],[Sales]]/Product[[#This Row],[Quantity]]</f>
        <v>3.9280000000000004</v>
      </c>
      <c r="N1562" s="12">
        <v>9</v>
      </c>
      <c r="O1562" s="12">
        <v>0.2</v>
      </c>
      <c r="P1562" s="13">
        <v>12.815099999999997</v>
      </c>
      <c r="Q1562" s="13">
        <f>Product[[#This Row],[Profit]]-Product[[#This Row],[Discount]]</f>
        <v>12.615099999999998</v>
      </c>
      <c r="R1562" s="12" t="str" cm="1">
        <f t="array" ref="R1562">_xlfn.IFS(Product[[#This Row],[New Sales]]&gt;=2000,"A",Product[[#This Row],[New Sales]]&gt;=1000,"B",Product[[#This Row],[New Sales]]&gt;=500,"C",Product[[#This Row],[New Sales]]&gt;=100,"D",Product[[#This Row],[New Sales]]&lt;100,"E")</f>
        <v>B</v>
      </c>
      <c r="S1562" s="12"/>
    </row>
    <row r="1563" spans="1:19">
      <c r="A1563" s="12">
        <v>1561</v>
      </c>
      <c r="B1563" s="12" t="s">
        <v>84</v>
      </c>
      <c r="C1563" s="12" t="s">
        <v>111</v>
      </c>
      <c r="D1563" s="12" t="s">
        <v>123</v>
      </c>
      <c r="E1563" s="12" t="s">
        <v>79</v>
      </c>
      <c r="F1563" s="12" t="s">
        <v>80</v>
      </c>
      <c r="G1563" s="12" t="s">
        <v>81</v>
      </c>
      <c r="H1563" s="12" t="str">
        <f>VLOOKUP(Product[[#This Row],[Category]],Code!$C$2:$D$5,2,0)</f>
        <v>O-102</v>
      </c>
      <c r="I1563" s="12" t="s">
        <v>82</v>
      </c>
      <c r="J1563" s="12" t="s">
        <v>1403</v>
      </c>
      <c r="K1563" s="12">
        <v>18.899999999999999</v>
      </c>
      <c r="L1563" s="12">
        <f>$K$1*Product[[#This Row],[Quantity]]</f>
        <v>900</v>
      </c>
      <c r="M1563" s="12">
        <f>Product[[#This Row],[Sales]]/Product[[#This Row],[Quantity]]</f>
        <v>3.15</v>
      </c>
      <c r="N1563" s="12">
        <v>6</v>
      </c>
      <c r="O1563" s="12">
        <v>0</v>
      </c>
      <c r="P1563" s="13">
        <v>9.0719999999999992</v>
      </c>
      <c r="Q1563" s="13">
        <f>Product[[#This Row],[Profit]]-Product[[#This Row],[Discount]]</f>
        <v>9.0719999999999992</v>
      </c>
      <c r="R1563" s="12" t="str" cm="1">
        <f t="array" ref="R1563">_xlfn.IFS(Product[[#This Row],[New Sales]]&gt;=2000,"A",Product[[#This Row],[New Sales]]&gt;=1000,"B",Product[[#This Row],[New Sales]]&gt;=500,"C",Product[[#This Row],[New Sales]]&gt;=100,"D",Product[[#This Row],[New Sales]]&lt;100,"E")</f>
        <v>C</v>
      </c>
      <c r="S1563" s="12"/>
    </row>
    <row r="1564" spans="1:19">
      <c r="A1564" s="12">
        <v>1562</v>
      </c>
      <c r="B1564" s="12" t="s">
        <v>149</v>
      </c>
      <c r="C1564" s="12" t="s">
        <v>111</v>
      </c>
      <c r="D1564" s="12" t="s">
        <v>108</v>
      </c>
      <c r="E1564" s="12" t="s">
        <v>109</v>
      </c>
      <c r="F1564" s="12" t="s">
        <v>80</v>
      </c>
      <c r="G1564" s="12" t="s">
        <v>81</v>
      </c>
      <c r="H1564" s="12" t="str">
        <f>VLOOKUP(Product[[#This Row],[Category]],Code!$C$2:$D$5,2,0)</f>
        <v>O-102</v>
      </c>
      <c r="I1564" s="12" t="s">
        <v>93</v>
      </c>
      <c r="J1564" s="12" t="s">
        <v>545</v>
      </c>
      <c r="K1564" s="12">
        <v>2.78</v>
      </c>
      <c r="L1564" s="12">
        <f>$K$1*Product[[#This Row],[Quantity]]</f>
        <v>150</v>
      </c>
      <c r="M1564" s="12">
        <f>Product[[#This Row],[Sales]]/Product[[#This Row],[Quantity]]</f>
        <v>2.78</v>
      </c>
      <c r="N1564" s="12">
        <v>1</v>
      </c>
      <c r="O1564" s="12">
        <v>0</v>
      </c>
      <c r="P1564" s="13">
        <v>0.72279999999999989</v>
      </c>
      <c r="Q1564" s="13">
        <f>Product[[#This Row],[Profit]]-Product[[#This Row],[Discount]]</f>
        <v>0.72279999999999989</v>
      </c>
      <c r="R1564" s="12" t="str" cm="1">
        <f t="array" ref="R1564">_xlfn.IFS(Product[[#This Row],[New Sales]]&gt;=2000,"A",Product[[#This Row],[New Sales]]&gt;=1000,"B",Product[[#This Row],[New Sales]]&gt;=500,"C",Product[[#This Row],[New Sales]]&gt;=100,"D",Product[[#This Row],[New Sales]]&lt;100,"E")</f>
        <v>D</v>
      </c>
      <c r="S1564" s="12"/>
    </row>
    <row r="1565" spans="1:19">
      <c r="A1565" s="12">
        <v>1563</v>
      </c>
      <c r="B1565" s="12" t="s">
        <v>547</v>
      </c>
      <c r="C1565" s="12" t="s">
        <v>68</v>
      </c>
      <c r="D1565" s="12" t="s">
        <v>180</v>
      </c>
      <c r="E1565" s="12" t="s">
        <v>181</v>
      </c>
      <c r="F1565" s="12" t="s">
        <v>133</v>
      </c>
      <c r="G1565" s="12" t="s">
        <v>72</v>
      </c>
      <c r="H1565" s="12" t="str">
        <f>VLOOKUP(Product[[#This Row],[Category]],Code!$C$2:$D$5,2,0)</f>
        <v>F-101</v>
      </c>
      <c r="I1565" s="12" t="s">
        <v>87</v>
      </c>
      <c r="J1565" s="12" t="s">
        <v>88</v>
      </c>
      <c r="K1565" s="12">
        <v>1044.6299999999999</v>
      </c>
      <c r="L1565" s="12">
        <f>$K$1*Product[[#This Row],[Quantity]]</f>
        <v>750</v>
      </c>
      <c r="M1565" s="12">
        <f>Product[[#This Row],[Sales]]/Product[[#This Row],[Quantity]]</f>
        <v>208.92599999999999</v>
      </c>
      <c r="N1565" s="12">
        <v>5</v>
      </c>
      <c r="O1565" s="12">
        <v>0.4</v>
      </c>
      <c r="P1565" s="13">
        <v>-295.97849999999994</v>
      </c>
      <c r="Q1565" s="13">
        <f>Product[[#This Row],[Profit]]-Product[[#This Row],[Discount]]</f>
        <v>-296.37849999999992</v>
      </c>
      <c r="R1565" s="12" t="str" cm="1">
        <f t="array" ref="R1565">_xlfn.IFS(Product[[#This Row],[New Sales]]&gt;=2000,"A",Product[[#This Row],[New Sales]]&gt;=1000,"B",Product[[#This Row],[New Sales]]&gt;=500,"C",Product[[#This Row],[New Sales]]&gt;=100,"D",Product[[#This Row],[New Sales]]&lt;100,"E")</f>
        <v>C</v>
      </c>
      <c r="S1565" s="12"/>
    </row>
    <row r="1566" spans="1:19">
      <c r="A1566" s="12">
        <v>1564</v>
      </c>
      <c r="B1566" s="12" t="s">
        <v>547</v>
      </c>
      <c r="C1566" s="12" t="s">
        <v>68</v>
      </c>
      <c r="D1566" s="12" t="s">
        <v>131</v>
      </c>
      <c r="E1566" s="12" t="s">
        <v>132</v>
      </c>
      <c r="F1566" s="12" t="s">
        <v>133</v>
      </c>
      <c r="G1566" s="12" t="s">
        <v>81</v>
      </c>
      <c r="H1566" s="12" t="str">
        <f>VLOOKUP(Product[[#This Row],[Category]],Code!$C$2:$D$5,2,0)</f>
        <v>O-102</v>
      </c>
      <c r="I1566" s="12" t="s">
        <v>106</v>
      </c>
      <c r="J1566" s="12" t="s">
        <v>398</v>
      </c>
      <c r="K1566" s="12">
        <v>11.352000000000002</v>
      </c>
      <c r="L1566" s="12">
        <f>$K$1*Product[[#This Row],[Quantity]]</f>
        <v>450</v>
      </c>
      <c r="M1566" s="12">
        <f>Product[[#This Row],[Sales]]/Product[[#This Row],[Quantity]]</f>
        <v>3.7840000000000007</v>
      </c>
      <c r="N1566" s="12">
        <v>3</v>
      </c>
      <c r="O1566" s="12">
        <v>0.2</v>
      </c>
      <c r="P1566" s="13">
        <v>4.1151</v>
      </c>
      <c r="Q1566" s="13">
        <f>Product[[#This Row],[Profit]]-Product[[#This Row],[Discount]]</f>
        <v>3.9150999999999998</v>
      </c>
      <c r="R1566" s="12" t="str" cm="1">
        <f t="array" ref="R1566">_xlfn.IFS(Product[[#This Row],[New Sales]]&gt;=2000,"A",Product[[#This Row],[New Sales]]&gt;=1000,"B",Product[[#This Row],[New Sales]]&gt;=500,"C",Product[[#This Row],[New Sales]]&gt;=100,"D",Product[[#This Row],[New Sales]]&lt;100,"E")</f>
        <v>D</v>
      </c>
      <c r="S1566" s="12"/>
    </row>
    <row r="1567" spans="1:19">
      <c r="A1567" s="12">
        <v>1565</v>
      </c>
      <c r="B1567" s="12" t="s">
        <v>547</v>
      </c>
      <c r="C1567" s="12" t="s">
        <v>68</v>
      </c>
      <c r="D1567" s="12" t="s">
        <v>226</v>
      </c>
      <c r="E1567" s="12" t="s">
        <v>227</v>
      </c>
      <c r="F1567" s="12" t="s">
        <v>71</v>
      </c>
      <c r="G1567" s="12" t="s">
        <v>81</v>
      </c>
      <c r="H1567" s="12" t="str">
        <f>VLOOKUP(Product[[#This Row],[Category]],Code!$C$2:$D$5,2,0)</f>
        <v>O-102</v>
      </c>
      <c r="I1567" s="12" t="s">
        <v>89</v>
      </c>
      <c r="J1567" s="12" t="s">
        <v>1404</v>
      </c>
      <c r="K1567" s="12">
        <v>354.90000000000003</v>
      </c>
      <c r="L1567" s="12">
        <f>$K$1*Product[[#This Row],[Quantity]]</f>
        <v>750</v>
      </c>
      <c r="M1567" s="12">
        <f>Product[[#This Row],[Sales]]/Product[[#This Row],[Quantity]]</f>
        <v>70.98</v>
      </c>
      <c r="N1567" s="12">
        <v>5</v>
      </c>
      <c r="O1567" s="12">
        <v>0</v>
      </c>
      <c r="P1567" s="13">
        <v>17.744999999999962</v>
      </c>
      <c r="Q1567" s="13">
        <f>Product[[#This Row],[Profit]]-Product[[#This Row],[Discount]]</f>
        <v>17.744999999999962</v>
      </c>
      <c r="R1567" s="12" t="str" cm="1">
        <f t="array" ref="R1567">_xlfn.IFS(Product[[#This Row],[New Sales]]&gt;=2000,"A",Product[[#This Row],[New Sales]]&gt;=1000,"B",Product[[#This Row],[New Sales]]&gt;=500,"C",Product[[#This Row],[New Sales]]&gt;=100,"D",Product[[#This Row],[New Sales]]&lt;100,"E")</f>
        <v>C</v>
      </c>
      <c r="S1567" s="12"/>
    </row>
    <row r="1568" spans="1:19">
      <c r="A1568" s="12">
        <v>1566</v>
      </c>
      <c r="B1568" s="12" t="s">
        <v>84</v>
      </c>
      <c r="C1568" s="12" t="s">
        <v>111</v>
      </c>
      <c r="D1568" s="12" t="s">
        <v>108</v>
      </c>
      <c r="E1568" s="12" t="s">
        <v>109</v>
      </c>
      <c r="F1568" s="12" t="s">
        <v>80</v>
      </c>
      <c r="G1568" s="12" t="s">
        <v>95</v>
      </c>
      <c r="H1568" s="12" t="str">
        <f>VLOOKUP(Product[[#This Row],[Category]],Code!$C$2:$D$5,2,0)</f>
        <v>T-103</v>
      </c>
      <c r="I1568" s="12" t="s">
        <v>96</v>
      </c>
      <c r="J1568" s="12" t="s">
        <v>1195</v>
      </c>
      <c r="K1568" s="12">
        <v>453.57600000000002</v>
      </c>
      <c r="L1568" s="12">
        <f>$K$1*Product[[#This Row],[Quantity]]</f>
        <v>450</v>
      </c>
      <c r="M1568" s="12">
        <f>Product[[#This Row],[Sales]]/Product[[#This Row],[Quantity]]</f>
        <v>151.19200000000001</v>
      </c>
      <c r="N1568" s="12">
        <v>3</v>
      </c>
      <c r="O1568" s="12">
        <v>0.2</v>
      </c>
      <c r="P1568" s="13">
        <v>39.687899999999985</v>
      </c>
      <c r="Q1568" s="13">
        <f>Product[[#This Row],[Profit]]-Product[[#This Row],[Discount]]</f>
        <v>39.487899999999982</v>
      </c>
      <c r="R1568" s="12" t="str" cm="1">
        <f t="array" ref="R1568">_xlfn.IFS(Product[[#This Row],[New Sales]]&gt;=2000,"A",Product[[#This Row],[New Sales]]&gt;=1000,"B",Product[[#This Row],[New Sales]]&gt;=500,"C",Product[[#This Row],[New Sales]]&gt;=100,"D",Product[[#This Row],[New Sales]]&lt;100,"E")</f>
        <v>D</v>
      </c>
      <c r="S1568" s="12"/>
    </row>
    <row r="1569" spans="1:19">
      <c r="A1569" s="12">
        <v>1567</v>
      </c>
      <c r="B1569" s="12" t="s">
        <v>149</v>
      </c>
      <c r="C1569" s="12" t="s">
        <v>68</v>
      </c>
      <c r="D1569" s="12" t="s">
        <v>1405</v>
      </c>
      <c r="E1569" s="12" t="s">
        <v>113</v>
      </c>
      <c r="F1569" s="12" t="s">
        <v>114</v>
      </c>
      <c r="G1569" s="12" t="s">
        <v>95</v>
      </c>
      <c r="H1569" s="12" t="str">
        <f>VLOOKUP(Product[[#This Row],[Category]],Code!$C$2:$D$5,2,0)</f>
        <v>T-103</v>
      </c>
      <c r="I1569" s="12" t="s">
        <v>137</v>
      </c>
      <c r="J1569" s="12" t="s">
        <v>1406</v>
      </c>
      <c r="K1569" s="12">
        <v>21.48</v>
      </c>
      <c r="L1569" s="12">
        <f>$K$1*Product[[#This Row],[Quantity]]</f>
        <v>450</v>
      </c>
      <c r="M1569" s="12">
        <f>Product[[#This Row],[Sales]]/Product[[#This Row],[Quantity]]</f>
        <v>7.16</v>
      </c>
      <c r="N1569" s="12">
        <v>3</v>
      </c>
      <c r="O1569" s="12">
        <v>0.2</v>
      </c>
      <c r="P1569" s="13">
        <v>-0.26850000000000307</v>
      </c>
      <c r="Q1569" s="13">
        <f>Product[[#This Row],[Profit]]-Product[[#This Row],[Discount]]</f>
        <v>-0.46850000000000308</v>
      </c>
      <c r="R1569" s="12" t="str" cm="1">
        <f t="array" ref="R1569">_xlfn.IFS(Product[[#This Row],[New Sales]]&gt;=2000,"A",Product[[#This Row],[New Sales]]&gt;=1000,"B",Product[[#This Row],[New Sales]]&gt;=500,"C",Product[[#This Row],[New Sales]]&gt;=100,"D",Product[[#This Row],[New Sales]]&lt;100,"E")</f>
        <v>D</v>
      </c>
      <c r="S1569" s="12"/>
    </row>
    <row r="1570" spans="1:19">
      <c r="A1570" s="12">
        <v>1568</v>
      </c>
      <c r="B1570" s="12" t="s">
        <v>149</v>
      </c>
      <c r="C1570" s="12" t="s">
        <v>68</v>
      </c>
      <c r="D1570" s="12" t="s">
        <v>1405</v>
      </c>
      <c r="E1570" s="12" t="s">
        <v>113</v>
      </c>
      <c r="F1570" s="12" t="s">
        <v>114</v>
      </c>
      <c r="G1570" s="12" t="s">
        <v>81</v>
      </c>
      <c r="H1570" s="12" t="str">
        <f>VLOOKUP(Product[[#This Row],[Category]],Code!$C$2:$D$5,2,0)</f>
        <v>O-102</v>
      </c>
      <c r="I1570" s="12" t="s">
        <v>98</v>
      </c>
      <c r="J1570" s="12" t="s">
        <v>1407</v>
      </c>
      <c r="K1570" s="12">
        <v>8.7839999999999989</v>
      </c>
      <c r="L1570" s="12">
        <f>$K$1*Product[[#This Row],[Quantity]]</f>
        <v>600</v>
      </c>
      <c r="M1570" s="12">
        <f>Product[[#This Row],[Sales]]/Product[[#This Row],[Quantity]]</f>
        <v>2.1959999999999997</v>
      </c>
      <c r="N1570" s="12">
        <v>4</v>
      </c>
      <c r="O1570" s="12">
        <v>0.8</v>
      </c>
      <c r="P1570" s="13">
        <v>-13.615200000000002</v>
      </c>
      <c r="Q1570" s="13">
        <f>Product[[#This Row],[Profit]]-Product[[#This Row],[Discount]]</f>
        <v>-14.415200000000002</v>
      </c>
      <c r="R1570" s="12" t="str" cm="1">
        <f t="array" ref="R1570">_xlfn.IFS(Product[[#This Row],[New Sales]]&gt;=2000,"A",Product[[#This Row],[New Sales]]&gt;=1000,"B",Product[[#This Row],[New Sales]]&gt;=500,"C",Product[[#This Row],[New Sales]]&gt;=100,"D",Product[[#This Row],[New Sales]]&lt;100,"E")</f>
        <v>C</v>
      </c>
      <c r="S1570" s="12"/>
    </row>
    <row r="1571" spans="1:19">
      <c r="A1571" s="12">
        <v>1569</v>
      </c>
      <c r="B1571" s="12" t="s">
        <v>547</v>
      </c>
      <c r="C1571" s="12" t="s">
        <v>68</v>
      </c>
      <c r="D1571" s="12" t="s">
        <v>78</v>
      </c>
      <c r="E1571" s="12" t="s">
        <v>79</v>
      </c>
      <c r="F1571" s="12" t="s">
        <v>80</v>
      </c>
      <c r="G1571" s="12" t="s">
        <v>81</v>
      </c>
      <c r="H1571" s="12" t="str">
        <f>VLOOKUP(Product[[#This Row],[Category]],Code!$C$2:$D$5,2,0)</f>
        <v>O-102</v>
      </c>
      <c r="I1571" s="12" t="s">
        <v>106</v>
      </c>
      <c r="J1571" s="12" t="s">
        <v>700</v>
      </c>
      <c r="K1571" s="12">
        <v>122.97</v>
      </c>
      <c r="L1571" s="12">
        <f>$K$1*Product[[#This Row],[Quantity]]</f>
        <v>450</v>
      </c>
      <c r="M1571" s="12">
        <f>Product[[#This Row],[Sales]]/Product[[#This Row],[Quantity]]</f>
        <v>40.99</v>
      </c>
      <c r="N1571" s="12">
        <v>3</v>
      </c>
      <c r="O1571" s="12">
        <v>0</v>
      </c>
      <c r="P1571" s="13">
        <v>60.255300000000005</v>
      </c>
      <c r="Q1571" s="13">
        <f>Product[[#This Row],[Profit]]-Product[[#This Row],[Discount]]</f>
        <v>60.255300000000005</v>
      </c>
      <c r="R1571" s="12" t="str" cm="1">
        <f t="array" ref="R1571">_xlfn.IFS(Product[[#This Row],[New Sales]]&gt;=2000,"A",Product[[#This Row],[New Sales]]&gt;=1000,"B",Product[[#This Row],[New Sales]]&gt;=500,"C",Product[[#This Row],[New Sales]]&gt;=100,"D",Product[[#This Row],[New Sales]]&lt;100,"E")</f>
        <v>D</v>
      </c>
      <c r="S1571" s="12"/>
    </row>
    <row r="1572" spans="1:19">
      <c r="A1572" s="12">
        <v>1570</v>
      </c>
      <c r="B1572" s="12" t="s">
        <v>84</v>
      </c>
      <c r="C1572" s="12" t="s">
        <v>77</v>
      </c>
      <c r="D1572" s="12" t="s">
        <v>701</v>
      </c>
      <c r="E1572" s="12" t="s">
        <v>541</v>
      </c>
      <c r="F1572" s="12" t="s">
        <v>71</v>
      </c>
      <c r="G1572" s="12" t="s">
        <v>81</v>
      </c>
      <c r="H1572" s="12" t="str">
        <f>VLOOKUP(Product[[#This Row],[Category]],Code!$C$2:$D$5,2,0)</f>
        <v>O-102</v>
      </c>
      <c r="I1572" s="12" t="s">
        <v>93</v>
      </c>
      <c r="J1572" s="12" t="s">
        <v>1408</v>
      </c>
      <c r="K1572" s="12">
        <v>12.84</v>
      </c>
      <c r="L1572" s="12">
        <f>$K$1*Product[[#This Row],[Quantity]]</f>
        <v>450</v>
      </c>
      <c r="M1572" s="12">
        <f>Product[[#This Row],[Sales]]/Product[[#This Row],[Quantity]]</f>
        <v>4.28</v>
      </c>
      <c r="N1572" s="12">
        <v>3</v>
      </c>
      <c r="O1572" s="12">
        <v>0</v>
      </c>
      <c r="P1572" s="13">
        <v>3.7235999999999989</v>
      </c>
      <c r="Q1572" s="13">
        <f>Product[[#This Row],[Profit]]-Product[[#This Row],[Discount]]</f>
        <v>3.7235999999999989</v>
      </c>
      <c r="R1572" s="12" t="str" cm="1">
        <f t="array" ref="R1572">_xlfn.IFS(Product[[#This Row],[New Sales]]&gt;=2000,"A",Product[[#This Row],[New Sales]]&gt;=1000,"B",Product[[#This Row],[New Sales]]&gt;=500,"C",Product[[#This Row],[New Sales]]&gt;=100,"D",Product[[#This Row],[New Sales]]&lt;100,"E")</f>
        <v>D</v>
      </c>
      <c r="S1572" s="12"/>
    </row>
    <row r="1573" spans="1:19">
      <c r="A1573" s="12">
        <v>1571</v>
      </c>
      <c r="B1573" s="12" t="s">
        <v>149</v>
      </c>
      <c r="C1573" s="12" t="s">
        <v>68</v>
      </c>
      <c r="D1573" s="12" t="s">
        <v>78</v>
      </c>
      <c r="E1573" s="12" t="s">
        <v>79</v>
      </c>
      <c r="F1573" s="12" t="s">
        <v>80</v>
      </c>
      <c r="G1573" s="12" t="s">
        <v>72</v>
      </c>
      <c r="H1573" s="12" t="str">
        <f>VLOOKUP(Product[[#This Row],[Category]],Code!$C$2:$D$5,2,0)</f>
        <v>F-101</v>
      </c>
      <c r="I1573" s="12" t="s">
        <v>75</v>
      </c>
      <c r="J1573" s="12" t="s">
        <v>228</v>
      </c>
      <c r="K1573" s="12">
        <v>603.91999999999996</v>
      </c>
      <c r="L1573" s="12">
        <f>$K$1*Product[[#This Row],[Quantity]]</f>
        <v>750</v>
      </c>
      <c r="M1573" s="12">
        <f>Product[[#This Row],[Sales]]/Product[[#This Row],[Quantity]]</f>
        <v>120.78399999999999</v>
      </c>
      <c r="N1573" s="12">
        <v>5</v>
      </c>
      <c r="O1573" s="12">
        <v>0.2</v>
      </c>
      <c r="P1573" s="13">
        <v>-67.941000000000003</v>
      </c>
      <c r="Q1573" s="13">
        <f>Product[[#This Row],[Profit]]-Product[[#This Row],[Discount]]</f>
        <v>-68.141000000000005</v>
      </c>
      <c r="R1573" s="12" t="str" cm="1">
        <f t="array" ref="R1573">_xlfn.IFS(Product[[#This Row],[New Sales]]&gt;=2000,"A",Product[[#This Row],[New Sales]]&gt;=1000,"B",Product[[#This Row],[New Sales]]&gt;=500,"C",Product[[#This Row],[New Sales]]&gt;=100,"D",Product[[#This Row],[New Sales]]&lt;100,"E")</f>
        <v>C</v>
      </c>
      <c r="S1573" s="12"/>
    </row>
    <row r="1574" spans="1:19">
      <c r="A1574" s="12">
        <v>1572</v>
      </c>
      <c r="B1574" s="12" t="s">
        <v>149</v>
      </c>
      <c r="C1574" s="12" t="s">
        <v>68</v>
      </c>
      <c r="D1574" s="12" t="s">
        <v>78</v>
      </c>
      <c r="E1574" s="12" t="s">
        <v>79</v>
      </c>
      <c r="F1574" s="12" t="s">
        <v>80</v>
      </c>
      <c r="G1574" s="12" t="s">
        <v>81</v>
      </c>
      <c r="H1574" s="12" t="str">
        <f>VLOOKUP(Product[[#This Row],[Category]],Code!$C$2:$D$5,2,0)</f>
        <v>O-102</v>
      </c>
      <c r="I1574" s="12" t="s">
        <v>142</v>
      </c>
      <c r="J1574" s="12" t="s">
        <v>1409</v>
      </c>
      <c r="K1574" s="12">
        <v>21.84</v>
      </c>
      <c r="L1574" s="12">
        <f>$K$1*Product[[#This Row],[Quantity]]</f>
        <v>450</v>
      </c>
      <c r="M1574" s="12">
        <f>Product[[#This Row],[Sales]]/Product[[#This Row],[Quantity]]</f>
        <v>7.28</v>
      </c>
      <c r="N1574" s="12">
        <v>3</v>
      </c>
      <c r="O1574" s="12">
        <v>0</v>
      </c>
      <c r="P1574" s="13">
        <v>10.4832</v>
      </c>
      <c r="Q1574" s="13">
        <f>Product[[#This Row],[Profit]]-Product[[#This Row],[Discount]]</f>
        <v>10.4832</v>
      </c>
      <c r="R1574" s="12" t="str" cm="1">
        <f t="array" ref="R1574">_xlfn.IFS(Product[[#This Row],[New Sales]]&gt;=2000,"A",Product[[#This Row],[New Sales]]&gt;=1000,"B",Product[[#This Row],[New Sales]]&gt;=500,"C",Product[[#This Row],[New Sales]]&gt;=100,"D",Product[[#This Row],[New Sales]]&lt;100,"E")</f>
        <v>D</v>
      </c>
      <c r="S1574" s="12"/>
    </row>
    <row r="1575" spans="1:19">
      <c r="A1575" s="12">
        <v>1573</v>
      </c>
      <c r="B1575" s="12" t="s">
        <v>149</v>
      </c>
      <c r="C1575" s="12" t="s">
        <v>68</v>
      </c>
      <c r="D1575" s="12" t="s">
        <v>78</v>
      </c>
      <c r="E1575" s="12" t="s">
        <v>79</v>
      </c>
      <c r="F1575" s="12" t="s">
        <v>80</v>
      </c>
      <c r="G1575" s="12" t="s">
        <v>95</v>
      </c>
      <c r="H1575" s="12" t="str">
        <f>VLOOKUP(Product[[#This Row],[Category]],Code!$C$2:$D$5,2,0)</f>
        <v>T-103</v>
      </c>
      <c r="I1575" s="12" t="s">
        <v>137</v>
      </c>
      <c r="J1575" s="12" t="s">
        <v>1410</v>
      </c>
      <c r="K1575" s="12">
        <v>29.99</v>
      </c>
      <c r="L1575" s="12">
        <f>$K$1*Product[[#This Row],[Quantity]]</f>
        <v>150</v>
      </c>
      <c r="M1575" s="12">
        <f>Product[[#This Row],[Sales]]/Product[[#This Row],[Quantity]]</f>
        <v>29.99</v>
      </c>
      <c r="N1575" s="12">
        <v>1</v>
      </c>
      <c r="O1575" s="12">
        <v>0</v>
      </c>
      <c r="P1575" s="13">
        <v>6.2978999999999985</v>
      </c>
      <c r="Q1575" s="13">
        <f>Product[[#This Row],[Profit]]-Product[[#This Row],[Discount]]</f>
        <v>6.2978999999999985</v>
      </c>
      <c r="R1575" s="12" t="str" cm="1">
        <f t="array" ref="R1575">_xlfn.IFS(Product[[#This Row],[New Sales]]&gt;=2000,"A",Product[[#This Row],[New Sales]]&gt;=1000,"B",Product[[#This Row],[New Sales]]&gt;=500,"C",Product[[#This Row],[New Sales]]&gt;=100,"D",Product[[#This Row],[New Sales]]&lt;100,"E")</f>
        <v>D</v>
      </c>
      <c r="S1575" s="12"/>
    </row>
    <row r="1576" spans="1:19">
      <c r="A1576" s="12">
        <v>1574</v>
      </c>
      <c r="B1576" s="12" t="s">
        <v>149</v>
      </c>
      <c r="C1576" s="12" t="s">
        <v>68</v>
      </c>
      <c r="D1576" s="12" t="s">
        <v>78</v>
      </c>
      <c r="E1576" s="12" t="s">
        <v>79</v>
      </c>
      <c r="F1576" s="12" t="s">
        <v>80</v>
      </c>
      <c r="G1576" s="12" t="s">
        <v>72</v>
      </c>
      <c r="H1576" s="12" t="str">
        <f>VLOOKUP(Product[[#This Row],[Category]],Code!$C$2:$D$5,2,0)</f>
        <v>F-101</v>
      </c>
      <c r="I1576" s="12" t="s">
        <v>75</v>
      </c>
      <c r="J1576" s="12" t="s">
        <v>726</v>
      </c>
      <c r="K1576" s="12">
        <v>381.44000000000005</v>
      </c>
      <c r="L1576" s="12">
        <f>$K$1*Product[[#This Row],[Quantity]]</f>
        <v>300</v>
      </c>
      <c r="M1576" s="12">
        <f>Product[[#This Row],[Sales]]/Product[[#This Row],[Quantity]]</f>
        <v>190.72000000000003</v>
      </c>
      <c r="N1576" s="12">
        <v>2</v>
      </c>
      <c r="O1576" s="12">
        <v>0.2</v>
      </c>
      <c r="P1576" s="13">
        <v>23.839999999999975</v>
      </c>
      <c r="Q1576" s="13">
        <f>Product[[#This Row],[Profit]]-Product[[#This Row],[Discount]]</f>
        <v>23.639999999999976</v>
      </c>
      <c r="R1576" s="12" t="str" cm="1">
        <f t="array" ref="R1576">_xlfn.IFS(Product[[#This Row],[New Sales]]&gt;=2000,"A",Product[[#This Row],[New Sales]]&gt;=1000,"B",Product[[#This Row],[New Sales]]&gt;=500,"C",Product[[#This Row],[New Sales]]&gt;=100,"D",Product[[#This Row],[New Sales]]&lt;100,"E")</f>
        <v>D</v>
      </c>
      <c r="S1576" s="12"/>
    </row>
    <row r="1577" spans="1:19">
      <c r="A1577" s="12">
        <v>1575</v>
      </c>
      <c r="B1577" s="12" t="s">
        <v>149</v>
      </c>
      <c r="C1577" s="12" t="s">
        <v>68</v>
      </c>
      <c r="D1577" s="12" t="s">
        <v>1411</v>
      </c>
      <c r="E1577" s="12" t="s">
        <v>113</v>
      </c>
      <c r="F1577" s="12" t="s">
        <v>114</v>
      </c>
      <c r="G1577" s="12" t="s">
        <v>95</v>
      </c>
      <c r="H1577" s="12" t="str">
        <f>VLOOKUP(Product[[#This Row],[Category]],Code!$C$2:$D$5,2,0)</f>
        <v>T-103</v>
      </c>
      <c r="I1577" s="12" t="s">
        <v>96</v>
      </c>
      <c r="J1577" s="12" t="s">
        <v>1412</v>
      </c>
      <c r="K1577" s="12">
        <v>40.68</v>
      </c>
      <c r="L1577" s="12">
        <f>$K$1*Product[[#This Row],[Quantity]]</f>
        <v>450</v>
      </c>
      <c r="M1577" s="12">
        <f>Product[[#This Row],[Sales]]/Product[[#This Row],[Quantity]]</f>
        <v>13.56</v>
      </c>
      <c r="N1577" s="12">
        <v>3</v>
      </c>
      <c r="O1577" s="12">
        <v>0.2</v>
      </c>
      <c r="P1577" s="13">
        <v>-9.153000000000004</v>
      </c>
      <c r="Q1577" s="13">
        <f>Product[[#This Row],[Profit]]-Product[[#This Row],[Discount]]</f>
        <v>-9.3530000000000033</v>
      </c>
      <c r="R1577" s="12" t="str" cm="1">
        <f t="array" ref="R1577">_xlfn.IFS(Product[[#This Row],[New Sales]]&gt;=2000,"A",Product[[#This Row],[New Sales]]&gt;=1000,"B",Product[[#This Row],[New Sales]]&gt;=500,"C",Product[[#This Row],[New Sales]]&gt;=100,"D",Product[[#This Row],[New Sales]]&lt;100,"E")</f>
        <v>D</v>
      </c>
      <c r="S1577" s="12"/>
    </row>
    <row r="1578" spans="1:19">
      <c r="A1578" s="12">
        <v>1576</v>
      </c>
      <c r="B1578" s="12" t="s">
        <v>149</v>
      </c>
      <c r="C1578" s="12" t="s">
        <v>68</v>
      </c>
      <c r="D1578" s="12" t="s">
        <v>1411</v>
      </c>
      <c r="E1578" s="12" t="s">
        <v>113</v>
      </c>
      <c r="F1578" s="12" t="s">
        <v>114</v>
      </c>
      <c r="G1578" s="12" t="s">
        <v>72</v>
      </c>
      <c r="H1578" s="12" t="str">
        <f>VLOOKUP(Product[[#This Row],[Category]],Code!$C$2:$D$5,2,0)</f>
        <v>F-101</v>
      </c>
      <c r="I1578" s="12" t="s">
        <v>75</v>
      </c>
      <c r="J1578" s="12" t="s">
        <v>924</v>
      </c>
      <c r="K1578" s="12">
        <v>763.28</v>
      </c>
      <c r="L1578" s="12">
        <f>$K$1*Product[[#This Row],[Quantity]]</f>
        <v>750</v>
      </c>
      <c r="M1578" s="12">
        <f>Product[[#This Row],[Sales]]/Product[[#This Row],[Quantity]]</f>
        <v>152.65600000000001</v>
      </c>
      <c r="N1578" s="12">
        <v>5</v>
      </c>
      <c r="O1578" s="12">
        <v>0.3</v>
      </c>
      <c r="P1578" s="13">
        <v>-21.807999999999993</v>
      </c>
      <c r="Q1578" s="13">
        <f>Product[[#This Row],[Profit]]-Product[[#This Row],[Discount]]</f>
        <v>-22.107999999999993</v>
      </c>
      <c r="R1578" s="12" t="str" cm="1">
        <f t="array" ref="R1578">_xlfn.IFS(Product[[#This Row],[New Sales]]&gt;=2000,"A",Product[[#This Row],[New Sales]]&gt;=1000,"B",Product[[#This Row],[New Sales]]&gt;=500,"C",Product[[#This Row],[New Sales]]&gt;=100,"D",Product[[#This Row],[New Sales]]&lt;100,"E")</f>
        <v>C</v>
      </c>
      <c r="S1578" s="12"/>
    </row>
    <row r="1579" spans="1:19">
      <c r="A1579" s="12">
        <v>1577</v>
      </c>
      <c r="B1579" s="12" t="s">
        <v>84</v>
      </c>
      <c r="C1579" s="12" t="s">
        <v>111</v>
      </c>
      <c r="D1579" s="12" t="s">
        <v>250</v>
      </c>
      <c r="E1579" s="12" t="s">
        <v>158</v>
      </c>
      <c r="F1579" s="12" t="s">
        <v>114</v>
      </c>
      <c r="G1579" s="12" t="s">
        <v>81</v>
      </c>
      <c r="H1579" s="12" t="str">
        <f>VLOOKUP(Product[[#This Row],[Category]],Code!$C$2:$D$5,2,0)</f>
        <v>O-102</v>
      </c>
      <c r="I1579" s="12" t="s">
        <v>89</v>
      </c>
      <c r="J1579" s="12" t="s">
        <v>551</v>
      </c>
      <c r="K1579" s="12">
        <v>23.952000000000002</v>
      </c>
      <c r="L1579" s="12">
        <f>$K$1*Product[[#This Row],[Quantity]]</f>
        <v>300</v>
      </c>
      <c r="M1579" s="12">
        <f>Product[[#This Row],[Sales]]/Product[[#This Row],[Quantity]]</f>
        <v>11.976000000000001</v>
      </c>
      <c r="N1579" s="12">
        <v>2</v>
      </c>
      <c r="O1579" s="12">
        <v>0.2</v>
      </c>
      <c r="P1579" s="13">
        <v>2.3952000000000018</v>
      </c>
      <c r="Q1579" s="13">
        <f>Product[[#This Row],[Profit]]-Product[[#This Row],[Discount]]</f>
        <v>2.1952000000000016</v>
      </c>
      <c r="R1579" s="12" t="str" cm="1">
        <f t="array" ref="R1579">_xlfn.IFS(Product[[#This Row],[New Sales]]&gt;=2000,"A",Product[[#This Row],[New Sales]]&gt;=1000,"B",Product[[#This Row],[New Sales]]&gt;=500,"C",Product[[#This Row],[New Sales]]&gt;=100,"D",Product[[#This Row],[New Sales]]&lt;100,"E")</f>
        <v>D</v>
      </c>
      <c r="S1579" s="12"/>
    </row>
    <row r="1580" spans="1:19">
      <c r="A1580" s="12">
        <v>1578</v>
      </c>
      <c r="B1580" s="12" t="s">
        <v>84</v>
      </c>
      <c r="C1580" s="12" t="s">
        <v>111</v>
      </c>
      <c r="D1580" s="12" t="s">
        <v>957</v>
      </c>
      <c r="E1580" s="12" t="s">
        <v>218</v>
      </c>
      <c r="F1580" s="12" t="s">
        <v>71</v>
      </c>
      <c r="G1580" s="12" t="s">
        <v>81</v>
      </c>
      <c r="H1580" s="12" t="str">
        <f>VLOOKUP(Product[[#This Row],[Category]],Code!$C$2:$D$5,2,0)</f>
        <v>O-102</v>
      </c>
      <c r="I1580" s="12" t="s">
        <v>106</v>
      </c>
      <c r="J1580" s="12" t="s">
        <v>1413</v>
      </c>
      <c r="K1580" s="12">
        <v>4.9800000000000004</v>
      </c>
      <c r="L1580" s="12">
        <f>$K$1*Product[[#This Row],[Quantity]]</f>
        <v>150</v>
      </c>
      <c r="M1580" s="12">
        <f>Product[[#This Row],[Sales]]/Product[[#This Row],[Quantity]]</f>
        <v>4.9800000000000004</v>
      </c>
      <c r="N1580" s="12">
        <v>1</v>
      </c>
      <c r="O1580" s="12">
        <v>0</v>
      </c>
      <c r="P1580" s="13">
        <v>2.4402000000000004</v>
      </c>
      <c r="Q1580" s="13">
        <f>Product[[#This Row],[Profit]]-Product[[#This Row],[Discount]]</f>
        <v>2.4402000000000004</v>
      </c>
      <c r="R1580" s="12" t="str" cm="1">
        <f t="array" ref="R1580">_xlfn.IFS(Product[[#This Row],[New Sales]]&gt;=2000,"A",Product[[#This Row],[New Sales]]&gt;=1000,"B",Product[[#This Row],[New Sales]]&gt;=500,"C",Product[[#This Row],[New Sales]]&gt;=100,"D",Product[[#This Row],[New Sales]]&lt;100,"E")</f>
        <v>D</v>
      </c>
      <c r="S1580" s="12"/>
    </row>
    <row r="1581" spans="1:19">
      <c r="A1581" s="12">
        <v>1579</v>
      </c>
      <c r="B1581" s="12" t="s">
        <v>149</v>
      </c>
      <c r="C1581" s="12" t="s">
        <v>68</v>
      </c>
      <c r="D1581" s="12" t="s">
        <v>180</v>
      </c>
      <c r="E1581" s="12" t="s">
        <v>181</v>
      </c>
      <c r="F1581" s="12" t="s">
        <v>133</v>
      </c>
      <c r="G1581" s="12" t="s">
        <v>81</v>
      </c>
      <c r="H1581" s="12" t="str">
        <f>VLOOKUP(Product[[#This Row],[Category]],Code!$C$2:$D$5,2,0)</f>
        <v>O-102</v>
      </c>
      <c r="I1581" s="12" t="s">
        <v>100</v>
      </c>
      <c r="J1581" s="12" t="s">
        <v>1414</v>
      </c>
      <c r="K1581" s="12">
        <v>170.88</v>
      </c>
      <c r="L1581" s="12">
        <f>$K$1*Product[[#This Row],[Quantity]]</f>
        <v>450</v>
      </c>
      <c r="M1581" s="12">
        <f>Product[[#This Row],[Sales]]/Product[[#This Row],[Quantity]]</f>
        <v>56.96</v>
      </c>
      <c r="N1581" s="12">
        <v>3</v>
      </c>
      <c r="O1581" s="12">
        <v>0</v>
      </c>
      <c r="P1581" s="13">
        <v>49.555199999999978</v>
      </c>
      <c r="Q1581" s="13">
        <f>Product[[#This Row],[Profit]]-Product[[#This Row],[Discount]]</f>
        <v>49.555199999999978</v>
      </c>
      <c r="R1581" s="12" t="str" cm="1">
        <f t="array" ref="R1581">_xlfn.IFS(Product[[#This Row],[New Sales]]&gt;=2000,"A",Product[[#This Row],[New Sales]]&gt;=1000,"B",Product[[#This Row],[New Sales]]&gt;=500,"C",Product[[#This Row],[New Sales]]&gt;=100,"D",Product[[#This Row],[New Sales]]&lt;100,"E")</f>
        <v>D</v>
      </c>
      <c r="S1581" s="12"/>
    </row>
    <row r="1582" spans="1:19">
      <c r="A1582" s="12">
        <v>1580</v>
      </c>
      <c r="B1582" s="12" t="s">
        <v>149</v>
      </c>
      <c r="C1582" s="12" t="s">
        <v>68</v>
      </c>
      <c r="D1582" s="12" t="s">
        <v>180</v>
      </c>
      <c r="E1582" s="12" t="s">
        <v>181</v>
      </c>
      <c r="F1582" s="12" t="s">
        <v>133</v>
      </c>
      <c r="G1582" s="12" t="s">
        <v>95</v>
      </c>
      <c r="H1582" s="12" t="str">
        <f>VLOOKUP(Product[[#This Row],[Category]],Code!$C$2:$D$5,2,0)</f>
        <v>T-103</v>
      </c>
      <c r="I1582" s="12" t="s">
        <v>96</v>
      </c>
      <c r="J1582" s="12" t="s">
        <v>576</v>
      </c>
      <c r="K1582" s="12">
        <v>307.98</v>
      </c>
      <c r="L1582" s="12">
        <f>$K$1*Product[[#This Row],[Quantity]]</f>
        <v>300</v>
      </c>
      <c r="M1582" s="12">
        <f>Product[[#This Row],[Sales]]/Product[[#This Row],[Quantity]]</f>
        <v>153.99</v>
      </c>
      <c r="N1582" s="12">
        <v>2</v>
      </c>
      <c r="O1582" s="12">
        <v>0</v>
      </c>
      <c r="P1582" s="13">
        <v>89.314199999999971</v>
      </c>
      <c r="Q1582" s="13">
        <f>Product[[#This Row],[Profit]]-Product[[#This Row],[Discount]]</f>
        <v>89.314199999999971</v>
      </c>
      <c r="R1582" s="12" t="str" cm="1">
        <f t="array" ref="R1582">_xlfn.IFS(Product[[#This Row],[New Sales]]&gt;=2000,"A",Product[[#This Row],[New Sales]]&gt;=1000,"B",Product[[#This Row],[New Sales]]&gt;=500,"C",Product[[#This Row],[New Sales]]&gt;=100,"D",Product[[#This Row],[New Sales]]&lt;100,"E")</f>
        <v>D</v>
      </c>
      <c r="S1582" s="12"/>
    </row>
    <row r="1583" spans="1:19">
      <c r="A1583" s="12">
        <v>1581</v>
      </c>
      <c r="B1583" s="12" t="s">
        <v>149</v>
      </c>
      <c r="C1583" s="12" t="s">
        <v>68</v>
      </c>
      <c r="D1583" s="12" t="s">
        <v>180</v>
      </c>
      <c r="E1583" s="12" t="s">
        <v>181</v>
      </c>
      <c r="F1583" s="12" t="s">
        <v>133</v>
      </c>
      <c r="G1583" s="12" t="s">
        <v>72</v>
      </c>
      <c r="H1583" s="12" t="str">
        <f>VLOOKUP(Product[[#This Row],[Category]],Code!$C$2:$D$5,2,0)</f>
        <v>F-101</v>
      </c>
      <c r="I1583" s="12" t="s">
        <v>87</v>
      </c>
      <c r="J1583" s="12" t="s">
        <v>420</v>
      </c>
      <c r="K1583" s="12">
        <v>382.80599999999998</v>
      </c>
      <c r="L1583" s="12">
        <f>$K$1*Product[[#This Row],[Quantity]]</f>
        <v>1350</v>
      </c>
      <c r="M1583" s="12">
        <f>Product[[#This Row],[Sales]]/Product[[#This Row],[Quantity]]</f>
        <v>42.533999999999999</v>
      </c>
      <c r="N1583" s="12">
        <v>9</v>
      </c>
      <c r="O1583" s="12">
        <v>0.4</v>
      </c>
      <c r="P1583" s="13">
        <v>-153.12239999999997</v>
      </c>
      <c r="Q1583" s="13">
        <f>Product[[#This Row],[Profit]]-Product[[#This Row],[Discount]]</f>
        <v>-153.52239999999998</v>
      </c>
      <c r="R1583" s="12" t="str" cm="1">
        <f t="array" ref="R1583">_xlfn.IFS(Product[[#This Row],[New Sales]]&gt;=2000,"A",Product[[#This Row],[New Sales]]&gt;=1000,"B",Product[[#This Row],[New Sales]]&gt;=500,"C",Product[[#This Row],[New Sales]]&gt;=100,"D",Product[[#This Row],[New Sales]]&lt;100,"E")</f>
        <v>B</v>
      </c>
      <c r="S1583" s="12"/>
    </row>
    <row r="1584" spans="1:19">
      <c r="A1584" s="12">
        <v>1582</v>
      </c>
      <c r="B1584" s="12" t="s">
        <v>149</v>
      </c>
      <c r="C1584" s="12" t="s">
        <v>68</v>
      </c>
      <c r="D1584" s="12" t="s">
        <v>180</v>
      </c>
      <c r="E1584" s="12" t="s">
        <v>181</v>
      </c>
      <c r="F1584" s="12" t="s">
        <v>133</v>
      </c>
      <c r="G1584" s="12" t="s">
        <v>81</v>
      </c>
      <c r="H1584" s="12" t="str">
        <f>VLOOKUP(Product[[#This Row],[Category]],Code!$C$2:$D$5,2,0)</f>
        <v>O-102</v>
      </c>
      <c r="I1584" s="12" t="s">
        <v>89</v>
      </c>
      <c r="J1584" s="12" t="s">
        <v>385</v>
      </c>
      <c r="K1584" s="12">
        <v>41.96</v>
      </c>
      <c r="L1584" s="12">
        <f>$K$1*Product[[#This Row],[Quantity]]</f>
        <v>300</v>
      </c>
      <c r="M1584" s="12">
        <f>Product[[#This Row],[Sales]]/Product[[#This Row],[Quantity]]</f>
        <v>20.98</v>
      </c>
      <c r="N1584" s="12">
        <v>2</v>
      </c>
      <c r="O1584" s="12">
        <v>0</v>
      </c>
      <c r="P1584" s="13">
        <v>2.9371999999999971</v>
      </c>
      <c r="Q1584" s="13">
        <f>Product[[#This Row],[Profit]]-Product[[#This Row],[Discount]]</f>
        <v>2.9371999999999971</v>
      </c>
      <c r="R1584" s="12" t="str" cm="1">
        <f t="array" ref="R1584">_xlfn.IFS(Product[[#This Row],[New Sales]]&gt;=2000,"A",Product[[#This Row],[New Sales]]&gt;=1000,"B",Product[[#This Row],[New Sales]]&gt;=500,"C",Product[[#This Row],[New Sales]]&gt;=100,"D",Product[[#This Row],[New Sales]]&lt;100,"E")</f>
        <v>D</v>
      </c>
      <c r="S1584" s="12"/>
    </row>
    <row r="1585" spans="1:19">
      <c r="A1585" s="12">
        <v>1583</v>
      </c>
      <c r="B1585" s="12" t="s">
        <v>149</v>
      </c>
      <c r="C1585" s="12" t="s">
        <v>68</v>
      </c>
      <c r="D1585" s="12" t="s">
        <v>180</v>
      </c>
      <c r="E1585" s="12" t="s">
        <v>181</v>
      </c>
      <c r="F1585" s="12" t="s">
        <v>133</v>
      </c>
      <c r="G1585" s="12" t="s">
        <v>81</v>
      </c>
      <c r="H1585" s="12" t="str">
        <f>VLOOKUP(Product[[#This Row],[Category]],Code!$C$2:$D$5,2,0)</f>
        <v>O-102</v>
      </c>
      <c r="I1585" s="12" t="s">
        <v>98</v>
      </c>
      <c r="J1585" s="12" t="s">
        <v>992</v>
      </c>
      <c r="K1585" s="12">
        <v>1217.568</v>
      </c>
      <c r="L1585" s="12">
        <f>$K$1*Product[[#This Row],[Quantity]]</f>
        <v>300</v>
      </c>
      <c r="M1585" s="12">
        <f>Product[[#This Row],[Sales]]/Product[[#This Row],[Quantity]]</f>
        <v>608.78399999999999</v>
      </c>
      <c r="N1585" s="12">
        <v>2</v>
      </c>
      <c r="O1585" s="12">
        <v>0.2</v>
      </c>
      <c r="P1585" s="13">
        <v>456.58800000000002</v>
      </c>
      <c r="Q1585" s="13">
        <f>Product[[#This Row],[Profit]]-Product[[#This Row],[Discount]]</f>
        <v>456.38800000000003</v>
      </c>
      <c r="R1585" s="12" t="str" cm="1">
        <f t="array" ref="R1585">_xlfn.IFS(Product[[#This Row],[New Sales]]&gt;=2000,"A",Product[[#This Row],[New Sales]]&gt;=1000,"B",Product[[#This Row],[New Sales]]&gt;=500,"C",Product[[#This Row],[New Sales]]&gt;=100,"D",Product[[#This Row],[New Sales]]&lt;100,"E")</f>
        <v>D</v>
      </c>
      <c r="S1585" s="12"/>
    </row>
    <row r="1586" spans="1:19">
      <c r="A1586" s="12">
        <v>1584</v>
      </c>
      <c r="B1586" s="12" t="s">
        <v>149</v>
      </c>
      <c r="C1586" s="12" t="s">
        <v>68</v>
      </c>
      <c r="D1586" s="12" t="s">
        <v>180</v>
      </c>
      <c r="E1586" s="12" t="s">
        <v>181</v>
      </c>
      <c r="F1586" s="12" t="s">
        <v>133</v>
      </c>
      <c r="G1586" s="12" t="s">
        <v>72</v>
      </c>
      <c r="H1586" s="12" t="str">
        <f>VLOOKUP(Product[[#This Row],[Category]],Code!$C$2:$D$5,2,0)</f>
        <v>F-101</v>
      </c>
      <c r="I1586" s="12" t="s">
        <v>91</v>
      </c>
      <c r="J1586" s="12" t="s">
        <v>276</v>
      </c>
      <c r="K1586" s="12">
        <v>47.04</v>
      </c>
      <c r="L1586" s="12">
        <f>$K$1*Product[[#This Row],[Quantity]]</f>
        <v>450</v>
      </c>
      <c r="M1586" s="12">
        <f>Product[[#This Row],[Sales]]/Product[[#This Row],[Quantity]]</f>
        <v>15.68</v>
      </c>
      <c r="N1586" s="12">
        <v>3</v>
      </c>
      <c r="O1586" s="12">
        <v>0</v>
      </c>
      <c r="P1586" s="13">
        <v>18.345599999999997</v>
      </c>
      <c r="Q1586" s="13">
        <f>Product[[#This Row],[Profit]]-Product[[#This Row],[Discount]]</f>
        <v>18.345599999999997</v>
      </c>
      <c r="R1586" s="12" t="str" cm="1">
        <f t="array" ref="R1586">_xlfn.IFS(Product[[#This Row],[New Sales]]&gt;=2000,"A",Product[[#This Row],[New Sales]]&gt;=1000,"B",Product[[#This Row],[New Sales]]&gt;=500,"C",Product[[#This Row],[New Sales]]&gt;=100,"D",Product[[#This Row],[New Sales]]&lt;100,"E")</f>
        <v>D</v>
      </c>
      <c r="S1586" s="12"/>
    </row>
    <row r="1587" spans="1:19">
      <c r="A1587" s="12">
        <v>1585</v>
      </c>
      <c r="B1587" s="12" t="s">
        <v>149</v>
      </c>
      <c r="C1587" s="12" t="s">
        <v>68</v>
      </c>
      <c r="D1587" s="12" t="s">
        <v>180</v>
      </c>
      <c r="E1587" s="12" t="s">
        <v>181</v>
      </c>
      <c r="F1587" s="12" t="s">
        <v>133</v>
      </c>
      <c r="G1587" s="12" t="s">
        <v>72</v>
      </c>
      <c r="H1587" s="12" t="str">
        <f>VLOOKUP(Product[[#This Row],[Category]],Code!$C$2:$D$5,2,0)</f>
        <v>F-101</v>
      </c>
      <c r="I1587" s="12" t="s">
        <v>91</v>
      </c>
      <c r="J1587" s="12" t="s">
        <v>178</v>
      </c>
      <c r="K1587" s="12">
        <v>6.16</v>
      </c>
      <c r="L1587" s="12">
        <f>$K$1*Product[[#This Row],[Quantity]]</f>
        <v>300</v>
      </c>
      <c r="M1587" s="12">
        <f>Product[[#This Row],[Sales]]/Product[[#This Row],[Quantity]]</f>
        <v>3.08</v>
      </c>
      <c r="N1587" s="12">
        <v>2</v>
      </c>
      <c r="O1587" s="12">
        <v>0</v>
      </c>
      <c r="P1587" s="13">
        <v>2.9567999999999999</v>
      </c>
      <c r="Q1587" s="13">
        <f>Product[[#This Row],[Profit]]-Product[[#This Row],[Discount]]</f>
        <v>2.9567999999999999</v>
      </c>
      <c r="R1587" s="12" t="str" cm="1">
        <f t="array" ref="R1587">_xlfn.IFS(Product[[#This Row],[New Sales]]&gt;=2000,"A",Product[[#This Row],[New Sales]]&gt;=1000,"B",Product[[#This Row],[New Sales]]&gt;=500,"C",Product[[#This Row],[New Sales]]&gt;=100,"D",Product[[#This Row],[New Sales]]&lt;100,"E")</f>
        <v>D</v>
      </c>
      <c r="S1587" s="12"/>
    </row>
    <row r="1588" spans="1:19">
      <c r="A1588" s="12">
        <v>1586</v>
      </c>
      <c r="B1588" s="12" t="s">
        <v>149</v>
      </c>
      <c r="C1588" s="12" t="s">
        <v>68</v>
      </c>
      <c r="D1588" s="12" t="s">
        <v>180</v>
      </c>
      <c r="E1588" s="12" t="s">
        <v>181</v>
      </c>
      <c r="F1588" s="12" t="s">
        <v>133</v>
      </c>
      <c r="G1588" s="12" t="s">
        <v>95</v>
      </c>
      <c r="H1588" s="12" t="str">
        <f>VLOOKUP(Product[[#This Row],[Category]],Code!$C$2:$D$5,2,0)</f>
        <v>T-103</v>
      </c>
      <c r="I1588" s="12" t="s">
        <v>96</v>
      </c>
      <c r="J1588" s="12" t="s">
        <v>729</v>
      </c>
      <c r="K1588" s="12">
        <v>979.95</v>
      </c>
      <c r="L1588" s="12">
        <f>$K$1*Product[[#This Row],[Quantity]]</f>
        <v>750</v>
      </c>
      <c r="M1588" s="12">
        <f>Product[[#This Row],[Sales]]/Product[[#This Row],[Quantity]]</f>
        <v>195.99</v>
      </c>
      <c r="N1588" s="12">
        <v>5</v>
      </c>
      <c r="O1588" s="12">
        <v>0</v>
      </c>
      <c r="P1588" s="13">
        <v>274.38600000000008</v>
      </c>
      <c r="Q1588" s="13">
        <f>Product[[#This Row],[Profit]]-Product[[#This Row],[Discount]]</f>
        <v>274.38600000000008</v>
      </c>
      <c r="R1588" s="12" t="str" cm="1">
        <f t="array" ref="R1588">_xlfn.IFS(Product[[#This Row],[New Sales]]&gt;=2000,"A",Product[[#This Row],[New Sales]]&gt;=1000,"B",Product[[#This Row],[New Sales]]&gt;=500,"C",Product[[#This Row],[New Sales]]&gt;=100,"D",Product[[#This Row],[New Sales]]&lt;100,"E")</f>
        <v>C</v>
      </c>
      <c r="S1588" s="12"/>
    </row>
    <row r="1589" spans="1:19">
      <c r="A1589" s="12">
        <v>1587</v>
      </c>
      <c r="B1589" s="12" t="s">
        <v>149</v>
      </c>
      <c r="C1589" s="12" t="s">
        <v>68</v>
      </c>
      <c r="D1589" s="12" t="s">
        <v>180</v>
      </c>
      <c r="E1589" s="12" t="s">
        <v>181</v>
      </c>
      <c r="F1589" s="12" t="s">
        <v>133</v>
      </c>
      <c r="G1589" s="12" t="s">
        <v>81</v>
      </c>
      <c r="H1589" s="12" t="str">
        <f>VLOOKUP(Product[[#This Row],[Category]],Code!$C$2:$D$5,2,0)</f>
        <v>O-102</v>
      </c>
      <c r="I1589" s="12" t="s">
        <v>106</v>
      </c>
      <c r="J1589" s="12" t="s">
        <v>1415</v>
      </c>
      <c r="K1589" s="12">
        <v>143.69999999999999</v>
      </c>
      <c r="L1589" s="12">
        <f>$K$1*Product[[#This Row],[Quantity]]</f>
        <v>450</v>
      </c>
      <c r="M1589" s="12">
        <f>Product[[#This Row],[Sales]]/Product[[#This Row],[Quantity]]</f>
        <v>47.9</v>
      </c>
      <c r="N1589" s="12">
        <v>3</v>
      </c>
      <c r="O1589" s="12">
        <v>0</v>
      </c>
      <c r="P1589" s="13">
        <v>68.975999999999999</v>
      </c>
      <c r="Q1589" s="13">
        <f>Product[[#This Row],[Profit]]-Product[[#This Row],[Discount]]</f>
        <v>68.975999999999999</v>
      </c>
      <c r="R1589" s="12" t="str" cm="1">
        <f t="array" ref="R1589">_xlfn.IFS(Product[[#This Row],[New Sales]]&gt;=2000,"A",Product[[#This Row],[New Sales]]&gt;=1000,"B",Product[[#This Row],[New Sales]]&gt;=500,"C",Product[[#This Row],[New Sales]]&gt;=100,"D",Product[[#This Row],[New Sales]]&lt;100,"E")</f>
        <v>D</v>
      </c>
      <c r="S1589" s="12"/>
    </row>
    <row r="1590" spans="1:19">
      <c r="A1590" s="12">
        <v>1588</v>
      </c>
      <c r="B1590" s="12" t="s">
        <v>149</v>
      </c>
      <c r="C1590" s="12" t="s">
        <v>68</v>
      </c>
      <c r="D1590" s="12" t="s">
        <v>180</v>
      </c>
      <c r="E1590" s="12" t="s">
        <v>181</v>
      </c>
      <c r="F1590" s="12" t="s">
        <v>133</v>
      </c>
      <c r="G1590" s="12" t="s">
        <v>81</v>
      </c>
      <c r="H1590" s="12" t="str">
        <f>VLOOKUP(Product[[#This Row],[Category]],Code!$C$2:$D$5,2,0)</f>
        <v>O-102</v>
      </c>
      <c r="I1590" s="12" t="s">
        <v>182</v>
      </c>
      <c r="J1590" s="12" t="s">
        <v>1416</v>
      </c>
      <c r="K1590" s="12">
        <v>10.649999999999999</v>
      </c>
      <c r="L1590" s="12">
        <f>$K$1*Product[[#This Row],[Quantity]]</f>
        <v>450</v>
      </c>
      <c r="M1590" s="12">
        <f>Product[[#This Row],[Sales]]/Product[[#This Row],[Quantity]]</f>
        <v>3.5499999999999994</v>
      </c>
      <c r="N1590" s="12">
        <v>3</v>
      </c>
      <c r="O1590" s="12">
        <v>0</v>
      </c>
      <c r="P1590" s="13">
        <v>5.0054999999999996</v>
      </c>
      <c r="Q1590" s="13">
        <f>Product[[#This Row],[Profit]]-Product[[#This Row],[Discount]]</f>
        <v>5.0054999999999996</v>
      </c>
      <c r="R1590" s="12" t="str" cm="1">
        <f t="array" ref="R1590">_xlfn.IFS(Product[[#This Row],[New Sales]]&gt;=2000,"A",Product[[#This Row],[New Sales]]&gt;=1000,"B",Product[[#This Row],[New Sales]]&gt;=500,"C",Product[[#This Row],[New Sales]]&gt;=100,"D",Product[[#This Row],[New Sales]]&lt;100,"E")</f>
        <v>D</v>
      </c>
      <c r="S1590" s="12"/>
    </row>
    <row r="1591" spans="1:19">
      <c r="A1591" s="12">
        <v>1589</v>
      </c>
      <c r="B1591" s="12" t="s">
        <v>149</v>
      </c>
      <c r="C1591" s="12" t="s">
        <v>68</v>
      </c>
      <c r="D1591" s="12" t="s">
        <v>180</v>
      </c>
      <c r="E1591" s="12" t="s">
        <v>181</v>
      </c>
      <c r="F1591" s="12" t="s">
        <v>133</v>
      </c>
      <c r="G1591" s="12" t="s">
        <v>95</v>
      </c>
      <c r="H1591" s="12" t="str">
        <f>VLOOKUP(Product[[#This Row],[Category]],Code!$C$2:$D$5,2,0)</f>
        <v>T-103</v>
      </c>
      <c r="I1591" s="12" t="s">
        <v>137</v>
      </c>
      <c r="J1591" s="12" t="s">
        <v>630</v>
      </c>
      <c r="K1591" s="12">
        <v>247.8</v>
      </c>
      <c r="L1591" s="12">
        <f>$K$1*Product[[#This Row],[Quantity]]</f>
        <v>600</v>
      </c>
      <c r="M1591" s="12">
        <f>Product[[#This Row],[Sales]]/Product[[#This Row],[Quantity]]</f>
        <v>61.95</v>
      </c>
      <c r="N1591" s="12">
        <v>4</v>
      </c>
      <c r="O1591" s="12">
        <v>0</v>
      </c>
      <c r="P1591" s="13">
        <v>34.692000000000007</v>
      </c>
      <c r="Q1591" s="13">
        <f>Product[[#This Row],[Profit]]-Product[[#This Row],[Discount]]</f>
        <v>34.692000000000007</v>
      </c>
      <c r="R1591" s="12" t="str" cm="1">
        <f t="array" ref="R1591">_xlfn.IFS(Product[[#This Row],[New Sales]]&gt;=2000,"A",Product[[#This Row],[New Sales]]&gt;=1000,"B",Product[[#This Row],[New Sales]]&gt;=500,"C",Product[[#This Row],[New Sales]]&gt;=100,"D",Product[[#This Row],[New Sales]]&lt;100,"E")</f>
        <v>C</v>
      </c>
      <c r="S1591" s="12"/>
    </row>
    <row r="1592" spans="1:19">
      <c r="A1592" s="12">
        <v>1590</v>
      </c>
      <c r="B1592" s="12" t="s">
        <v>84</v>
      </c>
      <c r="C1592" s="12" t="s">
        <v>77</v>
      </c>
      <c r="D1592" s="12" t="s">
        <v>1068</v>
      </c>
      <c r="E1592" s="12" t="s">
        <v>203</v>
      </c>
      <c r="F1592" s="12" t="s">
        <v>71</v>
      </c>
      <c r="G1592" s="12" t="s">
        <v>81</v>
      </c>
      <c r="H1592" s="12" t="str">
        <f>VLOOKUP(Product[[#This Row],[Category]],Code!$C$2:$D$5,2,0)</f>
        <v>O-102</v>
      </c>
      <c r="I1592" s="12" t="s">
        <v>93</v>
      </c>
      <c r="J1592" s="12" t="s">
        <v>702</v>
      </c>
      <c r="K1592" s="12">
        <v>10.96</v>
      </c>
      <c r="L1592" s="12">
        <f>$K$1*Product[[#This Row],[Quantity]]</f>
        <v>600</v>
      </c>
      <c r="M1592" s="12">
        <f>Product[[#This Row],[Sales]]/Product[[#This Row],[Quantity]]</f>
        <v>2.74</v>
      </c>
      <c r="N1592" s="12">
        <v>4</v>
      </c>
      <c r="O1592" s="12">
        <v>0</v>
      </c>
      <c r="P1592" s="13">
        <v>2.9592000000000009</v>
      </c>
      <c r="Q1592" s="13">
        <f>Product[[#This Row],[Profit]]-Product[[#This Row],[Discount]]</f>
        <v>2.9592000000000009</v>
      </c>
      <c r="R1592" s="12" t="str" cm="1">
        <f t="array" ref="R1592">_xlfn.IFS(Product[[#This Row],[New Sales]]&gt;=2000,"A",Product[[#This Row],[New Sales]]&gt;=1000,"B",Product[[#This Row],[New Sales]]&gt;=500,"C",Product[[#This Row],[New Sales]]&gt;=100,"D",Product[[#This Row],[New Sales]]&lt;100,"E")</f>
        <v>C</v>
      </c>
      <c r="S1592" s="12"/>
    </row>
    <row r="1593" spans="1:19">
      <c r="A1593" s="12">
        <v>1591</v>
      </c>
      <c r="B1593" s="12" t="s">
        <v>84</v>
      </c>
      <c r="C1593" s="12" t="s">
        <v>77</v>
      </c>
      <c r="D1593" s="12" t="s">
        <v>1417</v>
      </c>
      <c r="E1593" s="12" t="s">
        <v>113</v>
      </c>
      <c r="F1593" s="12" t="s">
        <v>114</v>
      </c>
      <c r="G1593" s="12" t="s">
        <v>81</v>
      </c>
      <c r="H1593" s="12" t="str">
        <f>VLOOKUP(Product[[#This Row],[Category]],Code!$C$2:$D$5,2,0)</f>
        <v>O-102</v>
      </c>
      <c r="I1593" s="12" t="s">
        <v>93</v>
      </c>
      <c r="J1593" s="12" t="s">
        <v>1418</v>
      </c>
      <c r="K1593" s="12">
        <v>33.488000000000007</v>
      </c>
      <c r="L1593" s="12">
        <f>$K$1*Product[[#This Row],[Quantity]]</f>
        <v>1050</v>
      </c>
      <c r="M1593" s="12">
        <f>Product[[#This Row],[Sales]]/Product[[#This Row],[Quantity]]</f>
        <v>4.7840000000000007</v>
      </c>
      <c r="N1593" s="12">
        <v>7</v>
      </c>
      <c r="O1593" s="12">
        <v>0.2</v>
      </c>
      <c r="P1593" s="13">
        <v>5.8603999999999967</v>
      </c>
      <c r="Q1593" s="13">
        <f>Product[[#This Row],[Profit]]-Product[[#This Row],[Discount]]</f>
        <v>5.6603999999999965</v>
      </c>
      <c r="R1593" s="12" t="str" cm="1">
        <f t="array" ref="R1593">_xlfn.IFS(Product[[#This Row],[New Sales]]&gt;=2000,"A",Product[[#This Row],[New Sales]]&gt;=1000,"B",Product[[#This Row],[New Sales]]&gt;=500,"C",Product[[#This Row],[New Sales]]&gt;=100,"D",Product[[#This Row],[New Sales]]&lt;100,"E")</f>
        <v>B</v>
      </c>
      <c r="S1593" s="12"/>
    </row>
    <row r="1594" spans="1:19">
      <c r="A1594" s="12">
        <v>1592</v>
      </c>
      <c r="B1594" s="12" t="s">
        <v>84</v>
      </c>
      <c r="C1594" s="12" t="s">
        <v>77</v>
      </c>
      <c r="D1594" s="12" t="s">
        <v>1417</v>
      </c>
      <c r="E1594" s="12" t="s">
        <v>113</v>
      </c>
      <c r="F1594" s="12" t="s">
        <v>114</v>
      </c>
      <c r="G1594" s="12" t="s">
        <v>81</v>
      </c>
      <c r="H1594" s="12" t="str">
        <f>VLOOKUP(Product[[#This Row],[Category]],Code!$C$2:$D$5,2,0)</f>
        <v>O-102</v>
      </c>
      <c r="I1594" s="12" t="s">
        <v>182</v>
      </c>
      <c r="J1594" s="12" t="s">
        <v>295</v>
      </c>
      <c r="K1594" s="12">
        <v>8.0399999999999991</v>
      </c>
      <c r="L1594" s="12">
        <f>$K$1*Product[[#This Row],[Quantity]]</f>
        <v>750</v>
      </c>
      <c r="M1594" s="12">
        <f>Product[[#This Row],[Sales]]/Product[[#This Row],[Quantity]]</f>
        <v>1.6079999999999999</v>
      </c>
      <c r="N1594" s="12">
        <v>5</v>
      </c>
      <c r="O1594" s="12">
        <v>0.2</v>
      </c>
      <c r="P1594" s="13">
        <v>2.9144999999999994</v>
      </c>
      <c r="Q1594" s="13">
        <f>Product[[#This Row],[Profit]]-Product[[#This Row],[Discount]]</f>
        <v>2.7144999999999992</v>
      </c>
      <c r="R1594" s="12" t="str" cm="1">
        <f t="array" ref="R1594">_xlfn.IFS(Product[[#This Row],[New Sales]]&gt;=2000,"A",Product[[#This Row],[New Sales]]&gt;=1000,"B",Product[[#This Row],[New Sales]]&gt;=500,"C",Product[[#This Row],[New Sales]]&gt;=100,"D",Product[[#This Row],[New Sales]]&lt;100,"E")</f>
        <v>C</v>
      </c>
      <c r="S1594" s="12"/>
    </row>
    <row r="1595" spans="1:19">
      <c r="A1595" s="12">
        <v>1593</v>
      </c>
      <c r="B1595" s="12" t="s">
        <v>67</v>
      </c>
      <c r="C1595" s="12" t="s">
        <v>68</v>
      </c>
      <c r="D1595" s="12" t="s">
        <v>1079</v>
      </c>
      <c r="E1595" s="12" t="s">
        <v>109</v>
      </c>
      <c r="F1595" s="12" t="s">
        <v>80</v>
      </c>
      <c r="G1595" s="12" t="s">
        <v>95</v>
      </c>
      <c r="H1595" s="12" t="str">
        <f>VLOOKUP(Product[[#This Row],[Category]],Code!$C$2:$D$5,2,0)</f>
        <v>T-103</v>
      </c>
      <c r="I1595" s="12" t="s">
        <v>96</v>
      </c>
      <c r="J1595" s="12" t="s">
        <v>1419</v>
      </c>
      <c r="K1595" s="12">
        <v>201.56800000000001</v>
      </c>
      <c r="L1595" s="12">
        <f>$K$1*Product[[#This Row],[Quantity]]</f>
        <v>600</v>
      </c>
      <c r="M1595" s="12">
        <f>Product[[#This Row],[Sales]]/Product[[#This Row],[Quantity]]</f>
        <v>50.392000000000003</v>
      </c>
      <c r="N1595" s="12">
        <v>4</v>
      </c>
      <c r="O1595" s="12">
        <v>0.2</v>
      </c>
      <c r="P1595" s="13">
        <v>22.676399999999994</v>
      </c>
      <c r="Q1595" s="13">
        <f>Product[[#This Row],[Profit]]-Product[[#This Row],[Discount]]</f>
        <v>22.476399999999995</v>
      </c>
      <c r="R1595" s="12" t="str" cm="1">
        <f t="array" ref="R1595">_xlfn.IFS(Product[[#This Row],[New Sales]]&gt;=2000,"A",Product[[#This Row],[New Sales]]&gt;=1000,"B",Product[[#This Row],[New Sales]]&gt;=500,"C",Product[[#This Row],[New Sales]]&gt;=100,"D",Product[[#This Row],[New Sales]]&lt;100,"E")</f>
        <v>C</v>
      </c>
      <c r="S1595" s="12"/>
    </row>
    <row r="1596" spans="1:19">
      <c r="A1596" s="12">
        <v>1594</v>
      </c>
      <c r="B1596" s="12" t="s">
        <v>547</v>
      </c>
      <c r="C1596" s="12" t="s">
        <v>68</v>
      </c>
      <c r="D1596" s="12" t="s">
        <v>78</v>
      </c>
      <c r="E1596" s="12" t="s">
        <v>79</v>
      </c>
      <c r="F1596" s="12" t="s">
        <v>80</v>
      </c>
      <c r="G1596" s="12" t="s">
        <v>81</v>
      </c>
      <c r="H1596" s="12" t="str">
        <f>VLOOKUP(Product[[#This Row],[Category]],Code!$C$2:$D$5,2,0)</f>
        <v>O-102</v>
      </c>
      <c r="I1596" s="12" t="s">
        <v>106</v>
      </c>
      <c r="J1596" s="12" t="s">
        <v>1420</v>
      </c>
      <c r="K1596" s="12">
        <v>13.440000000000001</v>
      </c>
      <c r="L1596" s="12">
        <f>$K$1*Product[[#This Row],[Quantity]]</f>
        <v>450</v>
      </c>
      <c r="M1596" s="12">
        <f>Product[[#This Row],[Sales]]/Product[[#This Row],[Quantity]]</f>
        <v>4.4800000000000004</v>
      </c>
      <c r="N1596" s="12">
        <v>3</v>
      </c>
      <c r="O1596" s="12">
        <v>0</v>
      </c>
      <c r="P1596" s="13">
        <v>6.5856000000000012</v>
      </c>
      <c r="Q1596" s="13">
        <f>Product[[#This Row],[Profit]]-Product[[#This Row],[Discount]]</f>
        <v>6.5856000000000012</v>
      </c>
      <c r="R1596" s="12" t="str" cm="1">
        <f t="array" ref="R1596">_xlfn.IFS(Product[[#This Row],[New Sales]]&gt;=2000,"A",Product[[#This Row],[New Sales]]&gt;=1000,"B",Product[[#This Row],[New Sales]]&gt;=500,"C",Product[[#This Row],[New Sales]]&gt;=100,"D",Product[[#This Row],[New Sales]]&lt;100,"E")</f>
        <v>D</v>
      </c>
      <c r="S1596" s="12"/>
    </row>
    <row r="1597" spans="1:19">
      <c r="A1597" s="12">
        <v>1595</v>
      </c>
      <c r="B1597" s="12" t="s">
        <v>149</v>
      </c>
      <c r="C1597" s="12" t="s">
        <v>111</v>
      </c>
      <c r="D1597" s="12" t="s">
        <v>578</v>
      </c>
      <c r="E1597" s="12" t="s">
        <v>158</v>
      </c>
      <c r="F1597" s="12" t="s">
        <v>114</v>
      </c>
      <c r="G1597" s="12" t="s">
        <v>72</v>
      </c>
      <c r="H1597" s="12" t="str">
        <f>VLOOKUP(Product[[#This Row],[Category]],Code!$C$2:$D$5,2,0)</f>
        <v>F-101</v>
      </c>
      <c r="I1597" s="12" t="s">
        <v>73</v>
      </c>
      <c r="J1597" s="12" t="s">
        <v>1421</v>
      </c>
      <c r="K1597" s="12">
        <v>359.05799999999994</v>
      </c>
      <c r="L1597" s="12">
        <f>$K$1*Product[[#This Row],[Quantity]]</f>
        <v>450</v>
      </c>
      <c r="M1597" s="12">
        <f>Product[[#This Row],[Sales]]/Product[[#This Row],[Quantity]]</f>
        <v>119.68599999999998</v>
      </c>
      <c r="N1597" s="12">
        <v>3</v>
      </c>
      <c r="O1597" s="12">
        <v>0.3</v>
      </c>
      <c r="P1597" s="13">
        <v>-35.905799999999999</v>
      </c>
      <c r="Q1597" s="13">
        <f>Product[[#This Row],[Profit]]-Product[[#This Row],[Discount]]</f>
        <v>-36.205799999999996</v>
      </c>
      <c r="R1597" s="12" t="str" cm="1">
        <f t="array" ref="R1597">_xlfn.IFS(Product[[#This Row],[New Sales]]&gt;=2000,"A",Product[[#This Row],[New Sales]]&gt;=1000,"B",Product[[#This Row],[New Sales]]&gt;=500,"C",Product[[#This Row],[New Sales]]&gt;=100,"D",Product[[#This Row],[New Sales]]&lt;100,"E")</f>
        <v>D</v>
      </c>
      <c r="S1597" s="12"/>
    </row>
    <row r="1598" spans="1:19">
      <c r="A1598" s="12">
        <v>1596</v>
      </c>
      <c r="B1598" s="12" t="s">
        <v>84</v>
      </c>
      <c r="C1598" s="12" t="s">
        <v>68</v>
      </c>
      <c r="D1598" s="12" t="s">
        <v>266</v>
      </c>
      <c r="E1598" s="12" t="s">
        <v>267</v>
      </c>
      <c r="F1598" s="12" t="s">
        <v>133</v>
      </c>
      <c r="G1598" s="12" t="s">
        <v>72</v>
      </c>
      <c r="H1598" s="12" t="str">
        <f>VLOOKUP(Product[[#This Row],[Category]],Code!$C$2:$D$5,2,0)</f>
        <v>F-101</v>
      </c>
      <c r="I1598" s="12" t="s">
        <v>75</v>
      </c>
      <c r="J1598" s="12" t="s">
        <v>1206</v>
      </c>
      <c r="K1598" s="12">
        <v>47.991999999999997</v>
      </c>
      <c r="L1598" s="12">
        <f>$K$1*Product[[#This Row],[Quantity]]</f>
        <v>300</v>
      </c>
      <c r="M1598" s="12">
        <f>Product[[#This Row],[Sales]]/Product[[#This Row],[Quantity]]</f>
        <v>23.995999999999999</v>
      </c>
      <c r="N1598" s="12">
        <v>2</v>
      </c>
      <c r="O1598" s="12">
        <v>0.3</v>
      </c>
      <c r="P1598" s="13">
        <v>-2.0567999999999991</v>
      </c>
      <c r="Q1598" s="13">
        <f>Product[[#This Row],[Profit]]-Product[[#This Row],[Discount]]</f>
        <v>-2.3567999999999989</v>
      </c>
      <c r="R1598" s="12" t="str" cm="1">
        <f t="array" ref="R1598">_xlfn.IFS(Product[[#This Row],[New Sales]]&gt;=2000,"A",Product[[#This Row],[New Sales]]&gt;=1000,"B",Product[[#This Row],[New Sales]]&gt;=500,"C",Product[[#This Row],[New Sales]]&gt;=100,"D",Product[[#This Row],[New Sales]]&lt;100,"E")</f>
        <v>D</v>
      </c>
      <c r="S1598" s="12"/>
    </row>
    <row r="1599" spans="1:19">
      <c r="A1599" s="12">
        <v>1597</v>
      </c>
      <c r="B1599" s="12" t="s">
        <v>149</v>
      </c>
      <c r="C1599" s="12" t="s">
        <v>77</v>
      </c>
      <c r="D1599" s="12" t="s">
        <v>180</v>
      </c>
      <c r="E1599" s="12" t="s">
        <v>181</v>
      </c>
      <c r="F1599" s="12" t="s">
        <v>133</v>
      </c>
      <c r="G1599" s="12" t="s">
        <v>72</v>
      </c>
      <c r="H1599" s="12" t="str">
        <f>VLOOKUP(Product[[#This Row],[Category]],Code!$C$2:$D$5,2,0)</f>
        <v>F-101</v>
      </c>
      <c r="I1599" s="12" t="s">
        <v>91</v>
      </c>
      <c r="J1599" s="12" t="s">
        <v>707</v>
      </c>
      <c r="K1599" s="12">
        <v>547.30000000000007</v>
      </c>
      <c r="L1599" s="12">
        <f>$K$1*Product[[#This Row],[Quantity]]</f>
        <v>1950</v>
      </c>
      <c r="M1599" s="12">
        <f>Product[[#This Row],[Sales]]/Product[[#This Row],[Quantity]]</f>
        <v>42.100000000000009</v>
      </c>
      <c r="N1599" s="12">
        <v>13</v>
      </c>
      <c r="O1599" s="12">
        <v>0</v>
      </c>
      <c r="P1599" s="13">
        <v>175.13599999999997</v>
      </c>
      <c r="Q1599" s="13">
        <f>Product[[#This Row],[Profit]]-Product[[#This Row],[Discount]]</f>
        <v>175.13599999999997</v>
      </c>
      <c r="R1599" s="12" t="str" cm="1">
        <f t="array" ref="R1599">_xlfn.IFS(Product[[#This Row],[New Sales]]&gt;=2000,"A",Product[[#This Row],[New Sales]]&gt;=1000,"B",Product[[#This Row],[New Sales]]&gt;=500,"C",Product[[#This Row],[New Sales]]&gt;=100,"D",Product[[#This Row],[New Sales]]&lt;100,"E")</f>
        <v>B</v>
      </c>
      <c r="S1599" s="12"/>
    </row>
    <row r="1600" spans="1:19">
      <c r="A1600" s="12">
        <v>1598</v>
      </c>
      <c r="B1600" s="12" t="s">
        <v>67</v>
      </c>
      <c r="C1600" s="12" t="s">
        <v>68</v>
      </c>
      <c r="D1600" s="12" t="s">
        <v>1422</v>
      </c>
      <c r="E1600" s="12" t="s">
        <v>113</v>
      </c>
      <c r="F1600" s="12" t="s">
        <v>114</v>
      </c>
      <c r="G1600" s="12" t="s">
        <v>81</v>
      </c>
      <c r="H1600" s="12" t="str">
        <f>VLOOKUP(Product[[#This Row],[Category]],Code!$C$2:$D$5,2,0)</f>
        <v>O-102</v>
      </c>
      <c r="I1600" s="12" t="s">
        <v>106</v>
      </c>
      <c r="J1600" s="12" t="s">
        <v>1423</v>
      </c>
      <c r="K1600" s="12">
        <v>16.896000000000001</v>
      </c>
      <c r="L1600" s="12">
        <f>$K$1*Product[[#This Row],[Quantity]]</f>
        <v>600</v>
      </c>
      <c r="M1600" s="12">
        <f>Product[[#This Row],[Sales]]/Product[[#This Row],[Quantity]]</f>
        <v>4.2240000000000002</v>
      </c>
      <c r="N1600" s="12">
        <v>4</v>
      </c>
      <c r="O1600" s="12">
        <v>0.2</v>
      </c>
      <c r="P1600" s="13">
        <v>5.2799999999999994</v>
      </c>
      <c r="Q1600" s="13">
        <f>Product[[#This Row],[Profit]]-Product[[#This Row],[Discount]]</f>
        <v>5.0799999999999992</v>
      </c>
      <c r="R1600" s="12" t="str" cm="1">
        <f t="array" ref="R1600">_xlfn.IFS(Product[[#This Row],[New Sales]]&gt;=2000,"A",Product[[#This Row],[New Sales]]&gt;=1000,"B",Product[[#This Row],[New Sales]]&gt;=500,"C",Product[[#This Row],[New Sales]]&gt;=100,"D",Product[[#This Row],[New Sales]]&lt;100,"E")</f>
        <v>C</v>
      </c>
      <c r="S1600" s="12"/>
    </row>
    <row r="1601" spans="1:19">
      <c r="A1601" s="12">
        <v>1599</v>
      </c>
      <c r="B1601" s="12" t="s">
        <v>67</v>
      </c>
      <c r="C1601" s="12" t="s">
        <v>68</v>
      </c>
      <c r="D1601" s="12" t="s">
        <v>1422</v>
      </c>
      <c r="E1601" s="12" t="s">
        <v>113</v>
      </c>
      <c r="F1601" s="12" t="s">
        <v>114</v>
      </c>
      <c r="G1601" s="12" t="s">
        <v>81</v>
      </c>
      <c r="H1601" s="12" t="str">
        <f>VLOOKUP(Product[[#This Row],[Category]],Code!$C$2:$D$5,2,0)</f>
        <v>O-102</v>
      </c>
      <c r="I1601" s="12" t="s">
        <v>297</v>
      </c>
      <c r="J1601" s="12" t="s">
        <v>1424</v>
      </c>
      <c r="K1601" s="12">
        <v>6.6720000000000006</v>
      </c>
      <c r="L1601" s="12">
        <f>$K$1*Product[[#This Row],[Quantity]]</f>
        <v>150</v>
      </c>
      <c r="M1601" s="12">
        <f>Product[[#This Row],[Sales]]/Product[[#This Row],[Quantity]]</f>
        <v>6.6720000000000006</v>
      </c>
      <c r="N1601" s="12">
        <v>1</v>
      </c>
      <c r="O1601" s="12">
        <v>0.2</v>
      </c>
      <c r="P1601" s="13">
        <v>0.50039999999999996</v>
      </c>
      <c r="Q1601" s="13">
        <f>Product[[#This Row],[Profit]]-Product[[#This Row],[Discount]]</f>
        <v>0.30039999999999994</v>
      </c>
      <c r="R1601" s="12" t="str" cm="1">
        <f t="array" ref="R1601">_xlfn.IFS(Product[[#This Row],[New Sales]]&gt;=2000,"A",Product[[#This Row],[New Sales]]&gt;=1000,"B",Product[[#This Row],[New Sales]]&gt;=500,"C",Product[[#This Row],[New Sales]]&gt;=100,"D",Product[[#This Row],[New Sales]]&lt;100,"E")</f>
        <v>D</v>
      </c>
      <c r="S1601" s="12"/>
    </row>
    <row r="1602" spans="1:19">
      <c r="A1602" s="12">
        <v>1600</v>
      </c>
      <c r="B1602" s="12" t="s">
        <v>67</v>
      </c>
      <c r="C1602" s="12" t="s">
        <v>68</v>
      </c>
      <c r="D1602" s="12" t="s">
        <v>1422</v>
      </c>
      <c r="E1602" s="12" t="s">
        <v>113</v>
      </c>
      <c r="F1602" s="12" t="s">
        <v>114</v>
      </c>
      <c r="G1602" s="12" t="s">
        <v>81</v>
      </c>
      <c r="H1602" s="12" t="str">
        <f>VLOOKUP(Product[[#This Row],[Category]],Code!$C$2:$D$5,2,0)</f>
        <v>O-102</v>
      </c>
      <c r="I1602" s="12" t="s">
        <v>93</v>
      </c>
      <c r="J1602" s="12" t="s">
        <v>502</v>
      </c>
      <c r="K1602" s="12">
        <v>99.13600000000001</v>
      </c>
      <c r="L1602" s="12">
        <f>$K$1*Product[[#This Row],[Quantity]]</f>
        <v>600</v>
      </c>
      <c r="M1602" s="12">
        <f>Product[[#This Row],[Sales]]/Product[[#This Row],[Quantity]]</f>
        <v>24.784000000000002</v>
      </c>
      <c r="N1602" s="12">
        <v>4</v>
      </c>
      <c r="O1602" s="12">
        <v>0.2</v>
      </c>
      <c r="P1602" s="13">
        <v>8.674399999999995</v>
      </c>
      <c r="Q1602" s="13">
        <f>Product[[#This Row],[Profit]]-Product[[#This Row],[Discount]]</f>
        <v>8.4743999999999957</v>
      </c>
      <c r="R1602" s="12" t="str" cm="1">
        <f t="array" ref="R1602">_xlfn.IFS(Product[[#This Row],[New Sales]]&gt;=2000,"A",Product[[#This Row],[New Sales]]&gt;=1000,"B",Product[[#This Row],[New Sales]]&gt;=500,"C",Product[[#This Row],[New Sales]]&gt;=100,"D",Product[[#This Row],[New Sales]]&lt;100,"E")</f>
        <v>C</v>
      </c>
      <c r="S1602" s="12"/>
    </row>
    <row r="1603" spans="1:19">
      <c r="A1603" s="12">
        <v>1601</v>
      </c>
      <c r="B1603" s="12" t="s">
        <v>67</v>
      </c>
      <c r="C1603" s="12" t="s">
        <v>68</v>
      </c>
      <c r="D1603" s="12" t="s">
        <v>1422</v>
      </c>
      <c r="E1603" s="12" t="s">
        <v>113</v>
      </c>
      <c r="F1603" s="12" t="s">
        <v>114</v>
      </c>
      <c r="G1603" s="12" t="s">
        <v>72</v>
      </c>
      <c r="H1603" s="12" t="str">
        <f>VLOOKUP(Product[[#This Row],[Category]],Code!$C$2:$D$5,2,0)</f>
        <v>F-101</v>
      </c>
      <c r="I1603" s="12" t="s">
        <v>91</v>
      </c>
      <c r="J1603" s="12" t="s">
        <v>511</v>
      </c>
      <c r="K1603" s="12">
        <v>15.991999999999999</v>
      </c>
      <c r="L1603" s="12">
        <f>$K$1*Product[[#This Row],[Quantity]]</f>
        <v>300</v>
      </c>
      <c r="M1603" s="12">
        <f>Product[[#This Row],[Sales]]/Product[[#This Row],[Quantity]]</f>
        <v>7.9959999999999996</v>
      </c>
      <c r="N1603" s="12">
        <v>2</v>
      </c>
      <c r="O1603" s="12">
        <v>0.6</v>
      </c>
      <c r="P1603" s="13">
        <v>-13.992999999999999</v>
      </c>
      <c r="Q1603" s="13">
        <f>Product[[#This Row],[Profit]]-Product[[#This Row],[Discount]]</f>
        <v>-14.592999999999998</v>
      </c>
      <c r="R1603" s="12" t="str" cm="1">
        <f t="array" ref="R1603">_xlfn.IFS(Product[[#This Row],[New Sales]]&gt;=2000,"A",Product[[#This Row],[New Sales]]&gt;=1000,"B",Product[[#This Row],[New Sales]]&gt;=500,"C",Product[[#This Row],[New Sales]]&gt;=100,"D",Product[[#This Row],[New Sales]]&lt;100,"E")</f>
        <v>D</v>
      </c>
      <c r="S1603" s="12"/>
    </row>
    <row r="1604" spans="1:19">
      <c r="A1604" s="12">
        <v>1602</v>
      </c>
      <c r="B1604" s="12" t="s">
        <v>67</v>
      </c>
      <c r="C1604" s="12" t="s">
        <v>77</v>
      </c>
      <c r="D1604" s="12" t="s">
        <v>170</v>
      </c>
      <c r="E1604" s="12" t="s">
        <v>171</v>
      </c>
      <c r="F1604" s="12" t="s">
        <v>133</v>
      </c>
      <c r="G1604" s="12" t="s">
        <v>72</v>
      </c>
      <c r="H1604" s="12" t="str">
        <f>VLOOKUP(Product[[#This Row],[Category]],Code!$C$2:$D$5,2,0)</f>
        <v>F-101</v>
      </c>
      <c r="I1604" s="12" t="s">
        <v>91</v>
      </c>
      <c r="J1604" s="12" t="s">
        <v>1425</v>
      </c>
      <c r="K1604" s="12">
        <v>211.96</v>
      </c>
      <c r="L1604" s="12">
        <f>$K$1*Product[[#This Row],[Quantity]]</f>
        <v>300</v>
      </c>
      <c r="M1604" s="12">
        <f>Product[[#This Row],[Sales]]/Product[[#This Row],[Quantity]]</f>
        <v>105.98</v>
      </c>
      <c r="N1604" s="12">
        <v>2</v>
      </c>
      <c r="O1604" s="12">
        <v>0</v>
      </c>
      <c r="P1604" s="13">
        <v>42.391999999999996</v>
      </c>
      <c r="Q1604" s="13">
        <f>Product[[#This Row],[Profit]]-Product[[#This Row],[Discount]]</f>
        <v>42.391999999999996</v>
      </c>
      <c r="R1604" s="12" t="str" cm="1">
        <f t="array" ref="R1604">_xlfn.IFS(Product[[#This Row],[New Sales]]&gt;=2000,"A",Product[[#This Row],[New Sales]]&gt;=1000,"B",Product[[#This Row],[New Sales]]&gt;=500,"C",Product[[#This Row],[New Sales]]&gt;=100,"D",Product[[#This Row],[New Sales]]&lt;100,"E")</f>
        <v>D</v>
      </c>
      <c r="S1604" s="12"/>
    </row>
    <row r="1605" spans="1:19">
      <c r="A1605" s="12">
        <v>1603</v>
      </c>
      <c r="B1605" s="12" t="s">
        <v>84</v>
      </c>
      <c r="C1605" s="12" t="s">
        <v>68</v>
      </c>
      <c r="D1605" s="12" t="s">
        <v>1312</v>
      </c>
      <c r="E1605" s="12" t="s">
        <v>209</v>
      </c>
      <c r="F1605" s="12" t="s">
        <v>71</v>
      </c>
      <c r="G1605" s="12" t="s">
        <v>81</v>
      </c>
      <c r="H1605" s="12" t="str">
        <f>VLOOKUP(Product[[#This Row],[Category]],Code!$C$2:$D$5,2,0)</f>
        <v>O-102</v>
      </c>
      <c r="I1605" s="12" t="s">
        <v>93</v>
      </c>
      <c r="J1605" s="12" t="s">
        <v>1426</v>
      </c>
      <c r="K1605" s="12">
        <v>6.6719999999999988</v>
      </c>
      <c r="L1605" s="12">
        <f>$K$1*Product[[#This Row],[Quantity]]</f>
        <v>450</v>
      </c>
      <c r="M1605" s="12">
        <f>Product[[#This Row],[Sales]]/Product[[#This Row],[Quantity]]</f>
        <v>2.2239999999999998</v>
      </c>
      <c r="N1605" s="12">
        <v>3</v>
      </c>
      <c r="O1605" s="12">
        <v>0.2</v>
      </c>
      <c r="P1605" s="13">
        <v>1.6679999999999997</v>
      </c>
      <c r="Q1605" s="13">
        <f>Product[[#This Row],[Profit]]-Product[[#This Row],[Discount]]</f>
        <v>1.4679999999999997</v>
      </c>
      <c r="R1605" s="12" t="str" cm="1">
        <f t="array" ref="R1605">_xlfn.IFS(Product[[#This Row],[New Sales]]&gt;=2000,"A",Product[[#This Row],[New Sales]]&gt;=1000,"B",Product[[#This Row],[New Sales]]&gt;=500,"C",Product[[#This Row],[New Sales]]&gt;=100,"D",Product[[#This Row],[New Sales]]&lt;100,"E")</f>
        <v>D</v>
      </c>
      <c r="S1605" s="12"/>
    </row>
    <row r="1606" spans="1:19">
      <c r="A1606" s="12">
        <v>1604</v>
      </c>
      <c r="B1606" s="12" t="s">
        <v>84</v>
      </c>
      <c r="C1606" s="12" t="s">
        <v>68</v>
      </c>
      <c r="D1606" s="12" t="s">
        <v>306</v>
      </c>
      <c r="E1606" s="12" t="s">
        <v>171</v>
      </c>
      <c r="F1606" s="12" t="s">
        <v>133</v>
      </c>
      <c r="G1606" s="12" t="s">
        <v>81</v>
      </c>
      <c r="H1606" s="12" t="str">
        <f>VLOOKUP(Product[[#This Row],[Category]],Code!$C$2:$D$5,2,0)</f>
        <v>O-102</v>
      </c>
      <c r="I1606" s="12" t="s">
        <v>93</v>
      </c>
      <c r="J1606" s="12" t="s">
        <v>1427</v>
      </c>
      <c r="K1606" s="12">
        <v>155.94</v>
      </c>
      <c r="L1606" s="12">
        <f>$K$1*Product[[#This Row],[Quantity]]</f>
        <v>900</v>
      </c>
      <c r="M1606" s="12">
        <f>Product[[#This Row],[Sales]]/Product[[#This Row],[Quantity]]</f>
        <v>25.99</v>
      </c>
      <c r="N1606" s="12">
        <v>6</v>
      </c>
      <c r="O1606" s="12">
        <v>0</v>
      </c>
      <c r="P1606" s="13">
        <v>45.222599999999993</v>
      </c>
      <c r="Q1606" s="13">
        <f>Product[[#This Row],[Profit]]-Product[[#This Row],[Discount]]</f>
        <v>45.222599999999993</v>
      </c>
      <c r="R1606" s="12" t="str" cm="1">
        <f t="array" ref="R1606">_xlfn.IFS(Product[[#This Row],[New Sales]]&gt;=2000,"A",Product[[#This Row],[New Sales]]&gt;=1000,"B",Product[[#This Row],[New Sales]]&gt;=500,"C",Product[[#This Row],[New Sales]]&gt;=100,"D",Product[[#This Row],[New Sales]]&lt;100,"E")</f>
        <v>C</v>
      </c>
      <c r="S1606" s="12"/>
    </row>
    <row r="1607" spans="1:19">
      <c r="A1607" s="12">
        <v>1605</v>
      </c>
      <c r="B1607" s="12" t="s">
        <v>67</v>
      </c>
      <c r="C1607" s="12" t="s">
        <v>68</v>
      </c>
      <c r="D1607" s="12" t="s">
        <v>78</v>
      </c>
      <c r="E1607" s="12" t="s">
        <v>79</v>
      </c>
      <c r="F1607" s="12" t="s">
        <v>80</v>
      </c>
      <c r="G1607" s="12" t="s">
        <v>95</v>
      </c>
      <c r="H1607" s="12" t="str">
        <f>VLOOKUP(Product[[#This Row],[Category]],Code!$C$2:$D$5,2,0)</f>
        <v>T-103</v>
      </c>
      <c r="I1607" s="12" t="s">
        <v>96</v>
      </c>
      <c r="J1607" s="12" t="s">
        <v>1183</v>
      </c>
      <c r="K1607" s="12">
        <v>39.960000000000008</v>
      </c>
      <c r="L1607" s="12">
        <f>$K$1*Product[[#This Row],[Quantity]]</f>
        <v>750</v>
      </c>
      <c r="M1607" s="12">
        <f>Product[[#This Row],[Sales]]/Product[[#This Row],[Quantity]]</f>
        <v>7.9920000000000018</v>
      </c>
      <c r="N1607" s="12">
        <v>5</v>
      </c>
      <c r="O1607" s="12">
        <v>0.2</v>
      </c>
      <c r="P1607" s="13">
        <v>12.986999999999995</v>
      </c>
      <c r="Q1607" s="13">
        <f>Product[[#This Row],[Profit]]-Product[[#This Row],[Discount]]</f>
        <v>12.786999999999995</v>
      </c>
      <c r="R1607" s="12" t="str" cm="1">
        <f t="array" ref="R1607">_xlfn.IFS(Product[[#This Row],[New Sales]]&gt;=2000,"A",Product[[#This Row],[New Sales]]&gt;=1000,"B",Product[[#This Row],[New Sales]]&gt;=500,"C",Product[[#This Row],[New Sales]]&gt;=100,"D",Product[[#This Row],[New Sales]]&lt;100,"E")</f>
        <v>C</v>
      </c>
      <c r="S1607" s="12"/>
    </row>
    <row r="1608" spans="1:19">
      <c r="A1608" s="12">
        <v>1606</v>
      </c>
      <c r="B1608" s="12" t="s">
        <v>67</v>
      </c>
      <c r="C1608" s="12" t="s">
        <v>68</v>
      </c>
      <c r="D1608" s="12" t="s">
        <v>78</v>
      </c>
      <c r="E1608" s="12" t="s">
        <v>79</v>
      </c>
      <c r="F1608" s="12" t="s">
        <v>80</v>
      </c>
      <c r="G1608" s="12" t="s">
        <v>81</v>
      </c>
      <c r="H1608" s="12" t="str">
        <f>VLOOKUP(Product[[#This Row],[Category]],Code!$C$2:$D$5,2,0)</f>
        <v>O-102</v>
      </c>
      <c r="I1608" s="12" t="s">
        <v>93</v>
      </c>
      <c r="J1608" s="12" t="s">
        <v>1428</v>
      </c>
      <c r="K1608" s="12">
        <v>5.46</v>
      </c>
      <c r="L1608" s="12">
        <f>$K$1*Product[[#This Row],[Quantity]]</f>
        <v>450</v>
      </c>
      <c r="M1608" s="12">
        <f>Product[[#This Row],[Sales]]/Product[[#This Row],[Quantity]]</f>
        <v>1.82</v>
      </c>
      <c r="N1608" s="12">
        <v>3</v>
      </c>
      <c r="O1608" s="12">
        <v>0</v>
      </c>
      <c r="P1608" s="13">
        <v>1.5288000000000002</v>
      </c>
      <c r="Q1608" s="13">
        <f>Product[[#This Row],[Profit]]-Product[[#This Row],[Discount]]</f>
        <v>1.5288000000000002</v>
      </c>
      <c r="R1608" s="12" t="str" cm="1">
        <f t="array" ref="R1608">_xlfn.IFS(Product[[#This Row],[New Sales]]&gt;=2000,"A",Product[[#This Row],[New Sales]]&gt;=1000,"B",Product[[#This Row],[New Sales]]&gt;=500,"C",Product[[#This Row],[New Sales]]&gt;=100,"D",Product[[#This Row],[New Sales]]&lt;100,"E")</f>
        <v>D</v>
      </c>
      <c r="S1608" s="12"/>
    </row>
    <row r="1609" spans="1:19">
      <c r="A1609" s="12">
        <v>1607</v>
      </c>
      <c r="B1609" s="12" t="s">
        <v>67</v>
      </c>
      <c r="C1609" s="12" t="s">
        <v>68</v>
      </c>
      <c r="D1609" s="12" t="s">
        <v>78</v>
      </c>
      <c r="E1609" s="12" t="s">
        <v>79</v>
      </c>
      <c r="F1609" s="12" t="s">
        <v>80</v>
      </c>
      <c r="G1609" s="12" t="s">
        <v>81</v>
      </c>
      <c r="H1609" s="12" t="str">
        <f>VLOOKUP(Product[[#This Row],[Category]],Code!$C$2:$D$5,2,0)</f>
        <v>O-102</v>
      </c>
      <c r="I1609" s="12" t="s">
        <v>93</v>
      </c>
      <c r="J1609" s="12" t="s">
        <v>1429</v>
      </c>
      <c r="K1609" s="12">
        <v>73.2</v>
      </c>
      <c r="L1609" s="12">
        <f>$K$1*Product[[#This Row],[Quantity]]</f>
        <v>750</v>
      </c>
      <c r="M1609" s="12">
        <f>Product[[#This Row],[Sales]]/Product[[#This Row],[Quantity]]</f>
        <v>14.64</v>
      </c>
      <c r="N1609" s="12">
        <v>5</v>
      </c>
      <c r="O1609" s="12">
        <v>0</v>
      </c>
      <c r="P1609" s="13">
        <v>21.227999999999998</v>
      </c>
      <c r="Q1609" s="13">
        <f>Product[[#This Row],[Profit]]-Product[[#This Row],[Discount]]</f>
        <v>21.227999999999998</v>
      </c>
      <c r="R1609" s="12" t="str" cm="1">
        <f t="array" ref="R1609">_xlfn.IFS(Product[[#This Row],[New Sales]]&gt;=2000,"A",Product[[#This Row],[New Sales]]&gt;=1000,"B",Product[[#This Row],[New Sales]]&gt;=500,"C",Product[[#This Row],[New Sales]]&gt;=100,"D",Product[[#This Row],[New Sales]]&lt;100,"E")</f>
        <v>C</v>
      </c>
      <c r="S1609" s="12"/>
    </row>
    <row r="1610" spans="1:19">
      <c r="A1610" s="12">
        <v>1608</v>
      </c>
      <c r="B1610" s="12" t="s">
        <v>67</v>
      </c>
      <c r="C1610" s="12" t="s">
        <v>68</v>
      </c>
      <c r="D1610" s="12" t="s">
        <v>78</v>
      </c>
      <c r="E1610" s="12" t="s">
        <v>79</v>
      </c>
      <c r="F1610" s="12" t="s">
        <v>80</v>
      </c>
      <c r="G1610" s="12" t="s">
        <v>81</v>
      </c>
      <c r="H1610" s="12" t="str">
        <f>VLOOKUP(Product[[#This Row],[Category]],Code!$C$2:$D$5,2,0)</f>
        <v>O-102</v>
      </c>
      <c r="I1610" s="12" t="s">
        <v>98</v>
      </c>
      <c r="J1610" s="12" t="s">
        <v>574</v>
      </c>
      <c r="K1610" s="12">
        <v>5.84</v>
      </c>
      <c r="L1610" s="12">
        <f>$K$1*Product[[#This Row],[Quantity]]</f>
        <v>150</v>
      </c>
      <c r="M1610" s="12">
        <f>Product[[#This Row],[Sales]]/Product[[#This Row],[Quantity]]</f>
        <v>5.84</v>
      </c>
      <c r="N1610" s="12">
        <v>1</v>
      </c>
      <c r="O1610" s="12">
        <v>0.2</v>
      </c>
      <c r="P1610" s="13">
        <v>1.9709999999999996</v>
      </c>
      <c r="Q1610" s="13">
        <f>Product[[#This Row],[Profit]]-Product[[#This Row],[Discount]]</f>
        <v>1.7709999999999997</v>
      </c>
      <c r="R1610" s="12" t="str" cm="1">
        <f t="array" ref="R1610">_xlfn.IFS(Product[[#This Row],[New Sales]]&gt;=2000,"A",Product[[#This Row],[New Sales]]&gt;=1000,"B",Product[[#This Row],[New Sales]]&gt;=500,"C",Product[[#This Row],[New Sales]]&gt;=100,"D",Product[[#This Row],[New Sales]]&lt;100,"E")</f>
        <v>D</v>
      </c>
      <c r="S1610" s="12"/>
    </row>
    <row r="1611" spans="1:19">
      <c r="A1611" s="12">
        <v>1609</v>
      </c>
      <c r="B1611" s="12" t="s">
        <v>67</v>
      </c>
      <c r="C1611" s="12" t="s">
        <v>68</v>
      </c>
      <c r="D1611" s="12" t="s">
        <v>78</v>
      </c>
      <c r="E1611" s="12" t="s">
        <v>79</v>
      </c>
      <c r="F1611" s="12" t="s">
        <v>80</v>
      </c>
      <c r="G1611" s="12" t="s">
        <v>81</v>
      </c>
      <c r="H1611" s="12" t="str">
        <f>VLOOKUP(Product[[#This Row],[Category]],Code!$C$2:$D$5,2,0)</f>
        <v>O-102</v>
      </c>
      <c r="I1611" s="12" t="s">
        <v>106</v>
      </c>
      <c r="J1611" s="12" t="s">
        <v>837</v>
      </c>
      <c r="K1611" s="12">
        <v>22.72</v>
      </c>
      <c r="L1611" s="12">
        <f>$K$1*Product[[#This Row],[Quantity]]</f>
        <v>600</v>
      </c>
      <c r="M1611" s="12">
        <f>Product[[#This Row],[Sales]]/Product[[#This Row],[Quantity]]</f>
        <v>5.68</v>
      </c>
      <c r="N1611" s="12">
        <v>4</v>
      </c>
      <c r="O1611" s="12">
        <v>0</v>
      </c>
      <c r="P1611" s="13">
        <v>10.223999999999998</v>
      </c>
      <c r="Q1611" s="13">
        <f>Product[[#This Row],[Profit]]-Product[[#This Row],[Discount]]</f>
        <v>10.223999999999998</v>
      </c>
      <c r="R1611" s="12" t="str" cm="1">
        <f t="array" ref="R1611">_xlfn.IFS(Product[[#This Row],[New Sales]]&gt;=2000,"A",Product[[#This Row],[New Sales]]&gt;=1000,"B",Product[[#This Row],[New Sales]]&gt;=500,"C",Product[[#This Row],[New Sales]]&gt;=100,"D",Product[[#This Row],[New Sales]]&lt;100,"E")</f>
        <v>C</v>
      </c>
      <c r="S1611" s="12"/>
    </row>
    <row r="1612" spans="1:19">
      <c r="A1612" s="12">
        <v>1610</v>
      </c>
      <c r="B1612" s="12" t="s">
        <v>67</v>
      </c>
      <c r="C1612" s="12" t="s">
        <v>68</v>
      </c>
      <c r="D1612" s="12" t="s">
        <v>78</v>
      </c>
      <c r="E1612" s="12" t="s">
        <v>79</v>
      </c>
      <c r="F1612" s="12" t="s">
        <v>80</v>
      </c>
      <c r="G1612" s="12" t="s">
        <v>81</v>
      </c>
      <c r="H1612" s="12" t="str">
        <f>VLOOKUP(Product[[#This Row],[Category]],Code!$C$2:$D$5,2,0)</f>
        <v>O-102</v>
      </c>
      <c r="I1612" s="12" t="s">
        <v>98</v>
      </c>
      <c r="J1612" s="12" t="s">
        <v>1430</v>
      </c>
      <c r="K1612" s="12">
        <v>9.3360000000000003</v>
      </c>
      <c r="L1612" s="12">
        <f>$K$1*Product[[#This Row],[Quantity]]</f>
        <v>450</v>
      </c>
      <c r="M1612" s="12">
        <f>Product[[#This Row],[Sales]]/Product[[#This Row],[Quantity]]</f>
        <v>3.1120000000000001</v>
      </c>
      <c r="N1612" s="12">
        <v>3</v>
      </c>
      <c r="O1612" s="12">
        <v>0.2</v>
      </c>
      <c r="P1612" s="13">
        <v>3.2675999999999994</v>
      </c>
      <c r="Q1612" s="13">
        <f>Product[[#This Row],[Profit]]-Product[[#This Row],[Discount]]</f>
        <v>3.0675999999999992</v>
      </c>
      <c r="R1612" s="12" t="str" cm="1">
        <f t="array" ref="R1612">_xlfn.IFS(Product[[#This Row],[New Sales]]&gt;=2000,"A",Product[[#This Row],[New Sales]]&gt;=1000,"B",Product[[#This Row],[New Sales]]&gt;=500,"C",Product[[#This Row],[New Sales]]&gt;=100,"D",Product[[#This Row],[New Sales]]&lt;100,"E")</f>
        <v>D</v>
      </c>
      <c r="S1612" s="12"/>
    </row>
    <row r="1613" spans="1:19">
      <c r="A1613" s="12">
        <v>1611</v>
      </c>
      <c r="B1613" s="12" t="s">
        <v>84</v>
      </c>
      <c r="C1613" s="12" t="s">
        <v>77</v>
      </c>
      <c r="D1613" s="12" t="s">
        <v>78</v>
      </c>
      <c r="E1613" s="12" t="s">
        <v>79</v>
      </c>
      <c r="F1613" s="12" t="s">
        <v>80</v>
      </c>
      <c r="G1613" s="12" t="s">
        <v>72</v>
      </c>
      <c r="H1613" s="12" t="str">
        <f>VLOOKUP(Product[[#This Row],[Category]],Code!$C$2:$D$5,2,0)</f>
        <v>F-101</v>
      </c>
      <c r="I1613" s="12" t="s">
        <v>73</v>
      </c>
      <c r="J1613" s="12" t="s">
        <v>1421</v>
      </c>
      <c r="K1613" s="12">
        <v>290.666</v>
      </c>
      <c r="L1613" s="12">
        <f>$K$1*Product[[#This Row],[Quantity]]</f>
        <v>300</v>
      </c>
      <c r="M1613" s="12">
        <f>Product[[#This Row],[Sales]]/Product[[#This Row],[Quantity]]</f>
        <v>145.333</v>
      </c>
      <c r="N1613" s="12">
        <v>2</v>
      </c>
      <c r="O1613" s="12">
        <v>0.15</v>
      </c>
      <c r="P1613" s="13">
        <v>27.356800000000007</v>
      </c>
      <c r="Q1613" s="13">
        <f>Product[[#This Row],[Profit]]-Product[[#This Row],[Discount]]</f>
        <v>27.206800000000008</v>
      </c>
      <c r="R1613" s="12" t="str" cm="1">
        <f t="array" ref="R1613">_xlfn.IFS(Product[[#This Row],[New Sales]]&gt;=2000,"A",Product[[#This Row],[New Sales]]&gt;=1000,"B",Product[[#This Row],[New Sales]]&gt;=500,"C",Product[[#This Row],[New Sales]]&gt;=100,"D",Product[[#This Row],[New Sales]]&lt;100,"E")</f>
        <v>D</v>
      </c>
      <c r="S1613" s="12"/>
    </row>
    <row r="1614" spans="1:19">
      <c r="A1614" s="12">
        <v>1612</v>
      </c>
      <c r="B1614" s="12" t="s">
        <v>84</v>
      </c>
      <c r="C1614" s="12" t="s">
        <v>77</v>
      </c>
      <c r="D1614" s="12" t="s">
        <v>78</v>
      </c>
      <c r="E1614" s="12" t="s">
        <v>79</v>
      </c>
      <c r="F1614" s="12" t="s">
        <v>80</v>
      </c>
      <c r="G1614" s="12" t="s">
        <v>95</v>
      </c>
      <c r="H1614" s="12" t="str">
        <f>VLOOKUP(Product[[#This Row],[Category]],Code!$C$2:$D$5,2,0)</f>
        <v>T-103</v>
      </c>
      <c r="I1614" s="12" t="s">
        <v>96</v>
      </c>
      <c r="J1614" s="12" t="s">
        <v>1431</v>
      </c>
      <c r="K1614" s="12">
        <v>201.584</v>
      </c>
      <c r="L1614" s="12">
        <f>$K$1*Product[[#This Row],[Quantity]]</f>
        <v>300</v>
      </c>
      <c r="M1614" s="12">
        <f>Product[[#This Row],[Sales]]/Product[[#This Row],[Quantity]]</f>
        <v>100.792</v>
      </c>
      <c r="N1614" s="12">
        <v>2</v>
      </c>
      <c r="O1614" s="12">
        <v>0.2</v>
      </c>
      <c r="P1614" s="13">
        <v>20.158400000000015</v>
      </c>
      <c r="Q1614" s="13">
        <f>Product[[#This Row],[Profit]]-Product[[#This Row],[Discount]]</f>
        <v>19.958400000000015</v>
      </c>
      <c r="R1614" s="12" t="str" cm="1">
        <f t="array" ref="R1614">_xlfn.IFS(Product[[#This Row],[New Sales]]&gt;=2000,"A",Product[[#This Row],[New Sales]]&gt;=1000,"B",Product[[#This Row],[New Sales]]&gt;=500,"C",Product[[#This Row],[New Sales]]&gt;=100,"D",Product[[#This Row],[New Sales]]&lt;100,"E")</f>
        <v>D</v>
      </c>
      <c r="S1614" s="12"/>
    </row>
    <row r="1615" spans="1:19">
      <c r="A1615" s="12">
        <v>1613</v>
      </c>
      <c r="B1615" s="12" t="s">
        <v>84</v>
      </c>
      <c r="C1615" s="12" t="s">
        <v>77</v>
      </c>
      <c r="D1615" s="12" t="s">
        <v>78</v>
      </c>
      <c r="E1615" s="12" t="s">
        <v>79</v>
      </c>
      <c r="F1615" s="12" t="s">
        <v>80</v>
      </c>
      <c r="G1615" s="12" t="s">
        <v>95</v>
      </c>
      <c r="H1615" s="12" t="str">
        <f>VLOOKUP(Product[[#This Row],[Category]],Code!$C$2:$D$5,2,0)</f>
        <v>T-103</v>
      </c>
      <c r="I1615" s="12" t="s">
        <v>96</v>
      </c>
      <c r="J1615" s="12" t="s">
        <v>201</v>
      </c>
      <c r="K1615" s="12">
        <v>83.984000000000009</v>
      </c>
      <c r="L1615" s="12">
        <f>$K$1*Product[[#This Row],[Quantity]]</f>
        <v>300</v>
      </c>
      <c r="M1615" s="12">
        <f>Product[[#This Row],[Sales]]/Product[[#This Row],[Quantity]]</f>
        <v>41.992000000000004</v>
      </c>
      <c r="N1615" s="12">
        <v>2</v>
      </c>
      <c r="O1615" s="12">
        <v>0.2</v>
      </c>
      <c r="P1615" s="13">
        <v>31.494</v>
      </c>
      <c r="Q1615" s="13">
        <f>Product[[#This Row],[Profit]]-Product[[#This Row],[Discount]]</f>
        <v>31.294</v>
      </c>
      <c r="R1615" s="12" t="str" cm="1">
        <f t="array" ref="R1615">_xlfn.IFS(Product[[#This Row],[New Sales]]&gt;=2000,"A",Product[[#This Row],[New Sales]]&gt;=1000,"B",Product[[#This Row],[New Sales]]&gt;=500,"C",Product[[#This Row],[New Sales]]&gt;=100,"D",Product[[#This Row],[New Sales]]&lt;100,"E")</f>
        <v>D</v>
      </c>
      <c r="S1615" s="12"/>
    </row>
    <row r="1616" spans="1:19">
      <c r="A1616" s="12">
        <v>1614</v>
      </c>
      <c r="B1616" s="12" t="s">
        <v>84</v>
      </c>
      <c r="C1616" s="12" t="s">
        <v>77</v>
      </c>
      <c r="D1616" s="12" t="s">
        <v>1131</v>
      </c>
      <c r="E1616" s="12" t="s">
        <v>79</v>
      </c>
      <c r="F1616" s="12" t="s">
        <v>80</v>
      </c>
      <c r="G1616" s="12" t="s">
        <v>81</v>
      </c>
      <c r="H1616" s="12" t="str">
        <f>VLOOKUP(Product[[#This Row],[Category]],Code!$C$2:$D$5,2,0)</f>
        <v>O-102</v>
      </c>
      <c r="I1616" s="12" t="s">
        <v>89</v>
      </c>
      <c r="J1616" s="12" t="s">
        <v>627</v>
      </c>
      <c r="K1616" s="12">
        <v>1000.0200000000001</v>
      </c>
      <c r="L1616" s="12">
        <f>$K$1*Product[[#This Row],[Quantity]]</f>
        <v>1050</v>
      </c>
      <c r="M1616" s="12">
        <f>Product[[#This Row],[Sales]]/Product[[#This Row],[Quantity]]</f>
        <v>142.86000000000001</v>
      </c>
      <c r="N1616" s="12">
        <v>7</v>
      </c>
      <c r="O1616" s="12">
        <v>0</v>
      </c>
      <c r="P1616" s="13">
        <v>290.00579999999991</v>
      </c>
      <c r="Q1616" s="13">
        <f>Product[[#This Row],[Profit]]-Product[[#This Row],[Discount]]</f>
        <v>290.00579999999991</v>
      </c>
      <c r="R1616" s="12" t="str" cm="1">
        <f t="array" ref="R1616">_xlfn.IFS(Product[[#This Row],[New Sales]]&gt;=2000,"A",Product[[#This Row],[New Sales]]&gt;=1000,"B",Product[[#This Row],[New Sales]]&gt;=500,"C",Product[[#This Row],[New Sales]]&gt;=100,"D",Product[[#This Row],[New Sales]]&lt;100,"E")</f>
        <v>B</v>
      </c>
      <c r="S1616" s="12"/>
    </row>
    <row r="1617" spans="1:19">
      <c r="A1617" s="12">
        <v>1615</v>
      </c>
      <c r="B1617" s="12" t="s">
        <v>84</v>
      </c>
      <c r="C1617" s="12" t="s">
        <v>111</v>
      </c>
      <c r="D1617" s="12" t="s">
        <v>131</v>
      </c>
      <c r="E1617" s="12" t="s">
        <v>132</v>
      </c>
      <c r="F1617" s="12" t="s">
        <v>133</v>
      </c>
      <c r="G1617" s="12" t="s">
        <v>95</v>
      </c>
      <c r="H1617" s="12" t="str">
        <f>VLOOKUP(Product[[#This Row],[Category]],Code!$C$2:$D$5,2,0)</f>
        <v>T-103</v>
      </c>
      <c r="I1617" s="12" t="s">
        <v>137</v>
      </c>
      <c r="J1617" s="12" t="s">
        <v>1432</v>
      </c>
      <c r="K1617" s="12">
        <v>83.976000000000013</v>
      </c>
      <c r="L1617" s="12">
        <f>$K$1*Product[[#This Row],[Quantity]]</f>
        <v>450</v>
      </c>
      <c r="M1617" s="12">
        <f>Product[[#This Row],[Sales]]/Product[[#This Row],[Quantity]]</f>
        <v>27.992000000000004</v>
      </c>
      <c r="N1617" s="12">
        <v>3</v>
      </c>
      <c r="O1617" s="12">
        <v>0.2</v>
      </c>
      <c r="P1617" s="13">
        <v>-13.646100000000001</v>
      </c>
      <c r="Q1617" s="13">
        <f>Product[[#This Row],[Profit]]-Product[[#This Row],[Discount]]</f>
        <v>-13.8461</v>
      </c>
      <c r="R1617" s="12" t="str" cm="1">
        <f t="array" ref="R1617">_xlfn.IFS(Product[[#This Row],[New Sales]]&gt;=2000,"A",Product[[#This Row],[New Sales]]&gt;=1000,"B",Product[[#This Row],[New Sales]]&gt;=500,"C",Product[[#This Row],[New Sales]]&gt;=100,"D",Product[[#This Row],[New Sales]]&lt;100,"E")</f>
        <v>D</v>
      </c>
      <c r="S1617" s="12"/>
    </row>
    <row r="1618" spans="1:19">
      <c r="A1618" s="12">
        <v>1616</v>
      </c>
      <c r="B1618" s="12" t="s">
        <v>84</v>
      </c>
      <c r="C1618" s="12" t="s">
        <v>111</v>
      </c>
      <c r="D1618" s="12" t="s">
        <v>163</v>
      </c>
      <c r="E1618" s="12" t="s">
        <v>164</v>
      </c>
      <c r="F1618" s="12" t="s">
        <v>114</v>
      </c>
      <c r="G1618" s="12" t="s">
        <v>81</v>
      </c>
      <c r="H1618" s="12" t="str">
        <f>VLOOKUP(Product[[#This Row],[Category]],Code!$C$2:$D$5,2,0)</f>
        <v>O-102</v>
      </c>
      <c r="I1618" s="12" t="s">
        <v>82</v>
      </c>
      <c r="J1618" s="12" t="s">
        <v>817</v>
      </c>
      <c r="K1618" s="12">
        <v>3.75</v>
      </c>
      <c r="L1618" s="12">
        <f>$K$1*Product[[#This Row],[Quantity]]</f>
        <v>150</v>
      </c>
      <c r="M1618" s="12">
        <f>Product[[#This Row],[Sales]]/Product[[#This Row],[Quantity]]</f>
        <v>3.75</v>
      </c>
      <c r="N1618" s="12">
        <v>1</v>
      </c>
      <c r="O1618" s="12">
        <v>0</v>
      </c>
      <c r="P1618" s="13">
        <v>1.7999999999999998</v>
      </c>
      <c r="Q1618" s="13">
        <f>Product[[#This Row],[Profit]]-Product[[#This Row],[Discount]]</f>
        <v>1.7999999999999998</v>
      </c>
      <c r="R1618" s="12" t="str" cm="1">
        <f t="array" ref="R1618">_xlfn.IFS(Product[[#This Row],[New Sales]]&gt;=2000,"A",Product[[#This Row],[New Sales]]&gt;=1000,"B",Product[[#This Row],[New Sales]]&gt;=500,"C",Product[[#This Row],[New Sales]]&gt;=100,"D",Product[[#This Row],[New Sales]]&lt;100,"E")</f>
        <v>D</v>
      </c>
      <c r="S1618" s="12"/>
    </row>
    <row r="1619" spans="1:19">
      <c r="A1619" s="12">
        <v>1617</v>
      </c>
      <c r="B1619" s="12" t="s">
        <v>84</v>
      </c>
      <c r="C1619" s="12" t="s">
        <v>111</v>
      </c>
      <c r="D1619" s="12" t="s">
        <v>163</v>
      </c>
      <c r="E1619" s="12" t="s">
        <v>164</v>
      </c>
      <c r="F1619" s="12" t="s">
        <v>114</v>
      </c>
      <c r="G1619" s="12" t="s">
        <v>81</v>
      </c>
      <c r="H1619" s="12" t="str">
        <f>VLOOKUP(Product[[#This Row],[Category]],Code!$C$2:$D$5,2,0)</f>
        <v>O-102</v>
      </c>
      <c r="I1619" s="12" t="s">
        <v>82</v>
      </c>
      <c r="J1619" s="12" t="s">
        <v>458</v>
      </c>
      <c r="K1619" s="12">
        <v>41.4</v>
      </c>
      <c r="L1619" s="12">
        <f>$K$1*Product[[#This Row],[Quantity]]</f>
        <v>600</v>
      </c>
      <c r="M1619" s="12">
        <f>Product[[#This Row],[Sales]]/Product[[#This Row],[Quantity]]</f>
        <v>10.35</v>
      </c>
      <c r="N1619" s="12">
        <v>4</v>
      </c>
      <c r="O1619" s="12">
        <v>0</v>
      </c>
      <c r="P1619" s="13">
        <v>19.872</v>
      </c>
      <c r="Q1619" s="13">
        <f>Product[[#This Row],[Profit]]-Product[[#This Row],[Discount]]</f>
        <v>19.872</v>
      </c>
      <c r="R1619" s="12" t="str" cm="1">
        <f t="array" ref="R1619">_xlfn.IFS(Product[[#This Row],[New Sales]]&gt;=2000,"A",Product[[#This Row],[New Sales]]&gt;=1000,"B",Product[[#This Row],[New Sales]]&gt;=500,"C",Product[[#This Row],[New Sales]]&gt;=100,"D",Product[[#This Row],[New Sales]]&lt;100,"E")</f>
        <v>C</v>
      </c>
      <c r="S1619" s="12"/>
    </row>
    <row r="1620" spans="1:19">
      <c r="A1620" s="12">
        <v>1618</v>
      </c>
      <c r="B1620" s="12" t="s">
        <v>84</v>
      </c>
      <c r="C1620" s="12" t="s">
        <v>111</v>
      </c>
      <c r="D1620" s="12" t="s">
        <v>163</v>
      </c>
      <c r="E1620" s="12" t="s">
        <v>164</v>
      </c>
      <c r="F1620" s="12" t="s">
        <v>114</v>
      </c>
      <c r="G1620" s="12" t="s">
        <v>81</v>
      </c>
      <c r="H1620" s="12" t="str">
        <f>VLOOKUP(Product[[#This Row],[Category]],Code!$C$2:$D$5,2,0)</f>
        <v>O-102</v>
      </c>
      <c r="I1620" s="12" t="s">
        <v>93</v>
      </c>
      <c r="J1620" s="12" t="s">
        <v>1433</v>
      </c>
      <c r="K1620" s="12">
        <v>29.79</v>
      </c>
      <c r="L1620" s="12">
        <f>$K$1*Product[[#This Row],[Quantity]]</f>
        <v>450</v>
      </c>
      <c r="M1620" s="12">
        <f>Product[[#This Row],[Sales]]/Product[[#This Row],[Quantity]]</f>
        <v>9.93</v>
      </c>
      <c r="N1620" s="12">
        <v>3</v>
      </c>
      <c r="O1620" s="12">
        <v>0</v>
      </c>
      <c r="P1620" s="13">
        <v>12.511800000000001</v>
      </c>
      <c r="Q1620" s="13">
        <f>Product[[#This Row],[Profit]]-Product[[#This Row],[Discount]]</f>
        <v>12.511800000000001</v>
      </c>
      <c r="R1620" s="12" t="str" cm="1">
        <f t="array" ref="R1620">_xlfn.IFS(Product[[#This Row],[New Sales]]&gt;=2000,"A",Product[[#This Row],[New Sales]]&gt;=1000,"B",Product[[#This Row],[New Sales]]&gt;=500,"C",Product[[#This Row],[New Sales]]&gt;=100,"D",Product[[#This Row],[New Sales]]&lt;100,"E")</f>
        <v>D</v>
      </c>
      <c r="S1620" s="12"/>
    </row>
    <row r="1621" spans="1:19">
      <c r="A1621" s="12">
        <v>1619</v>
      </c>
      <c r="B1621" s="12" t="s">
        <v>67</v>
      </c>
      <c r="C1621" s="12" t="s">
        <v>111</v>
      </c>
      <c r="D1621" s="12" t="s">
        <v>180</v>
      </c>
      <c r="E1621" s="12" t="s">
        <v>181</v>
      </c>
      <c r="F1621" s="12" t="s">
        <v>133</v>
      </c>
      <c r="G1621" s="12" t="s">
        <v>81</v>
      </c>
      <c r="H1621" s="12" t="str">
        <f>VLOOKUP(Product[[#This Row],[Category]],Code!$C$2:$D$5,2,0)</f>
        <v>O-102</v>
      </c>
      <c r="I1621" s="12" t="s">
        <v>89</v>
      </c>
      <c r="J1621" s="12" t="s">
        <v>1434</v>
      </c>
      <c r="K1621" s="12">
        <v>59.48</v>
      </c>
      <c r="L1621" s="12">
        <f>$K$1*Product[[#This Row],[Quantity]]</f>
        <v>300</v>
      </c>
      <c r="M1621" s="12">
        <f>Product[[#This Row],[Sales]]/Product[[#This Row],[Quantity]]</f>
        <v>29.74</v>
      </c>
      <c r="N1621" s="12">
        <v>2</v>
      </c>
      <c r="O1621" s="12">
        <v>0</v>
      </c>
      <c r="P1621" s="13">
        <v>8.9220000000000041</v>
      </c>
      <c r="Q1621" s="13">
        <f>Product[[#This Row],[Profit]]-Product[[#This Row],[Discount]]</f>
        <v>8.9220000000000041</v>
      </c>
      <c r="R1621" s="12" t="str" cm="1">
        <f t="array" ref="R1621">_xlfn.IFS(Product[[#This Row],[New Sales]]&gt;=2000,"A",Product[[#This Row],[New Sales]]&gt;=1000,"B",Product[[#This Row],[New Sales]]&gt;=500,"C",Product[[#This Row],[New Sales]]&gt;=100,"D",Product[[#This Row],[New Sales]]&lt;100,"E")</f>
        <v>D</v>
      </c>
      <c r="S1621" s="12"/>
    </row>
    <row r="1622" spans="1:19">
      <c r="A1622" s="12">
        <v>1620</v>
      </c>
      <c r="B1622" s="12" t="s">
        <v>67</v>
      </c>
      <c r="C1622" s="12" t="s">
        <v>111</v>
      </c>
      <c r="D1622" s="12" t="s">
        <v>180</v>
      </c>
      <c r="E1622" s="12" t="s">
        <v>181</v>
      </c>
      <c r="F1622" s="12" t="s">
        <v>133</v>
      </c>
      <c r="G1622" s="12" t="s">
        <v>81</v>
      </c>
      <c r="H1622" s="12" t="str">
        <f>VLOOKUP(Product[[#This Row],[Category]],Code!$C$2:$D$5,2,0)</f>
        <v>O-102</v>
      </c>
      <c r="I1622" s="12" t="s">
        <v>106</v>
      </c>
      <c r="J1622" s="12" t="s">
        <v>1435</v>
      </c>
      <c r="K1622" s="12">
        <v>6.69</v>
      </c>
      <c r="L1622" s="12">
        <f>$K$1*Product[[#This Row],[Quantity]]</f>
        <v>150</v>
      </c>
      <c r="M1622" s="12">
        <f>Product[[#This Row],[Sales]]/Product[[#This Row],[Quantity]]</f>
        <v>6.69</v>
      </c>
      <c r="N1622" s="12">
        <v>1</v>
      </c>
      <c r="O1622" s="12">
        <v>0</v>
      </c>
      <c r="P1622" s="13">
        <v>3.0773999999999999</v>
      </c>
      <c r="Q1622" s="13">
        <f>Product[[#This Row],[Profit]]-Product[[#This Row],[Discount]]</f>
        <v>3.0773999999999999</v>
      </c>
      <c r="R1622" s="12" t="str" cm="1">
        <f t="array" ref="R1622">_xlfn.IFS(Product[[#This Row],[New Sales]]&gt;=2000,"A",Product[[#This Row],[New Sales]]&gt;=1000,"B",Product[[#This Row],[New Sales]]&gt;=500,"C",Product[[#This Row],[New Sales]]&gt;=100,"D",Product[[#This Row],[New Sales]]&lt;100,"E")</f>
        <v>D</v>
      </c>
      <c r="S1622" s="12"/>
    </row>
    <row r="1623" spans="1:19">
      <c r="A1623" s="12">
        <v>1621</v>
      </c>
      <c r="B1623" s="12" t="s">
        <v>84</v>
      </c>
      <c r="C1623" s="12" t="s">
        <v>68</v>
      </c>
      <c r="D1623" s="12" t="s">
        <v>1436</v>
      </c>
      <c r="E1623" s="12" t="s">
        <v>109</v>
      </c>
      <c r="F1623" s="12" t="s">
        <v>80</v>
      </c>
      <c r="G1623" s="12" t="s">
        <v>72</v>
      </c>
      <c r="H1623" s="12" t="str">
        <f>VLOOKUP(Product[[#This Row],[Category]],Code!$C$2:$D$5,2,0)</f>
        <v>F-101</v>
      </c>
      <c r="I1623" s="12" t="s">
        <v>91</v>
      </c>
      <c r="J1623" s="12" t="s">
        <v>1437</v>
      </c>
      <c r="K1623" s="12">
        <v>198.46</v>
      </c>
      <c r="L1623" s="12">
        <f>$K$1*Product[[#This Row],[Quantity]]</f>
        <v>300</v>
      </c>
      <c r="M1623" s="12">
        <f>Product[[#This Row],[Sales]]/Product[[#This Row],[Quantity]]</f>
        <v>99.23</v>
      </c>
      <c r="N1623" s="12">
        <v>2</v>
      </c>
      <c r="O1623" s="12">
        <v>0</v>
      </c>
      <c r="P1623" s="13">
        <v>99.23</v>
      </c>
      <c r="Q1623" s="13">
        <f>Product[[#This Row],[Profit]]-Product[[#This Row],[Discount]]</f>
        <v>99.23</v>
      </c>
      <c r="R1623" s="12" t="str" cm="1">
        <f t="array" ref="R1623">_xlfn.IFS(Product[[#This Row],[New Sales]]&gt;=2000,"A",Product[[#This Row],[New Sales]]&gt;=1000,"B",Product[[#This Row],[New Sales]]&gt;=500,"C",Product[[#This Row],[New Sales]]&gt;=100,"D",Product[[#This Row],[New Sales]]&lt;100,"E")</f>
        <v>D</v>
      </c>
      <c r="S1623" s="12"/>
    </row>
    <row r="1624" spans="1:19">
      <c r="A1624" s="12">
        <v>1622</v>
      </c>
      <c r="B1624" s="12" t="s">
        <v>84</v>
      </c>
      <c r="C1624" s="12" t="s">
        <v>68</v>
      </c>
      <c r="D1624" s="12" t="s">
        <v>1436</v>
      </c>
      <c r="E1624" s="12" t="s">
        <v>109</v>
      </c>
      <c r="F1624" s="12" t="s">
        <v>80</v>
      </c>
      <c r="G1624" s="12" t="s">
        <v>81</v>
      </c>
      <c r="H1624" s="12" t="str">
        <f>VLOOKUP(Product[[#This Row],[Category]],Code!$C$2:$D$5,2,0)</f>
        <v>O-102</v>
      </c>
      <c r="I1624" s="12" t="s">
        <v>82</v>
      </c>
      <c r="J1624" s="12" t="s">
        <v>771</v>
      </c>
      <c r="K1624" s="12">
        <v>786.48</v>
      </c>
      <c r="L1624" s="12">
        <f>$K$1*Product[[#This Row],[Quantity]]</f>
        <v>1200</v>
      </c>
      <c r="M1624" s="12">
        <f>Product[[#This Row],[Sales]]/Product[[#This Row],[Quantity]]</f>
        <v>98.31</v>
      </c>
      <c r="N1624" s="12">
        <v>8</v>
      </c>
      <c r="O1624" s="12">
        <v>0</v>
      </c>
      <c r="P1624" s="13">
        <v>385.37520000000001</v>
      </c>
      <c r="Q1624" s="13">
        <f>Product[[#This Row],[Profit]]-Product[[#This Row],[Discount]]</f>
        <v>385.37520000000001</v>
      </c>
      <c r="R1624" s="12" t="str" cm="1">
        <f t="array" ref="R1624">_xlfn.IFS(Product[[#This Row],[New Sales]]&gt;=2000,"A",Product[[#This Row],[New Sales]]&gt;=1000,"B",Product[[#This Row],[New Sales]]&gt;=500,"C",Product[[#This Row],[New Sales]]&gt;=100,"D",Product[[#This Row],[New Sales]]&lt;100,"E")</f>
        <v>B</v>
      </c>
      <c r="S1624" s="12"/>
    </row>
    <row r="1625" spans="1:19">
      <c r="A1625" s="12">
        <v>1623</v>
      </c>
      <c r="B1625" s="12" t="s">
        <v>84</v>
      </c>
      <c r="C1625" s="12" t="s">
        <v>68</v>
      </c>
      <c r="D1625" s="12" t="s">
        <v>1436</v>
      </c>
      <c r="E1625" s="12" t="s">
        <v>109</v>
      </c>
      <c r="F1625" s="12" t="s">
        <v>80</v>
      </c>
      <c r="G1625" s="12" t="s">
        <v>81</v>
      </c>
      <c r="H1625" s="12" t="str">
        <f>VLOOKUP(Product[[#This Row],[Category]],Code!$C$2:$D$5,2,0)</f>
        <v>O-102</v>
      </c>
      <c r="I1625" s="12" t="s">
        <v>98</v>
      </c>
      <c r="J1625" s="12" t="s">
        <v>759</v>
      </c>
      <c r="K1625" s="12">
        <v>23.168000000000003</v>
      </c>
      <c r="L1625" s="12">
        <f>$K$1*Product[[#This Row],[Quantity]]</f>
        <v>300</v>
      </c>
      <c r="M1625" s="12">
        <f>Product[[#This Row],[Sales]]/Product[[#This Row],[Quantity]]</f>
        <v>11.584000000000001</v>
      </c>
      <c r="N1625" s="12">
        <v>2</v>
      </c>
      <c r="O1625" s="12">
        <v>0.2</v>
      </c>
      <c r="P1625" s="13">
        <v>7.8191999999999995</v>
      </c>
      <c r="Q1625" s="13">
        <f>Product[[#This Row],[Profit]]-Product[[#This Row],[Discount]]</f>
        <v>7.6191999999999993</v>
      </c>
      <c r="R1625" s="12" t="str" cm="1">
        <f t="array" ref="R1625">_xlfn.IFS(Product[[#This Row],[New Sales]]&gt;=2000,"A",Product[[#This Row],[New Sales]]&gt;=1000,"B",Product[[#This Row],[New Sales]]&gt;=500,"C",Product[[#This Row],[New Sales]]&gt;=100,"D",Product[[#This Row],[New Sales]]&lt;100,"E")</f>
        <v>D</v>
      </c>
      <c r="S1625" s="12"/>
    </row>
    <row r="1626" spans="1:19">
      <c r="A1626" s="12">
        <v>1624</v>
      </c>
      <c r="B1626" s="12" t="s">
        <v>84</v>
      </c>
      <c r="C1626" s="12" t="s">
        <v>68</v>
      </c>
      <c r="D1626" s="12" t="s">
        <v>1436</v>
      </c>
      <c r="E1626" s="12" t="s">
        <v>109</v>
      </c>
      <c r="F1626" s="12" t="s">
        <v>80</v>
      </c>
      <c r="G1626" s="12" t="s">
        <v>95</v>
      </c>
      <c r="H1626" s="12" t="str">
        <f>VLOOKUP(Product[[#This Row],[Category]],Code!$C$2:$D$5,2,0)</f>
        <v>T-103</v>
      </c>
      <c r="I1626" s="12" t="s">
        <v>137</v>
      </c>
      <c r="J1626" s="12" t="s">
        <v>1438</v>
      </c>
      <c r="K1626" s="12">
        <v>50</v>
      </c>
      <c r="L1626" s="12">
        <f>$K$1*Product[[#This Row],[Quantity]]</f>
        <v>300</v>
      </c>
      <c r="M1626" s="12">
        <f>Product[[#This Row],[Sales]]/Product[[#This Row],[Quantity]]</f>
        <v>25</v>
      </c>
      <c r="N1626" s="12">
        <v>2</v>
      </c>
      <c r="O1626" s="12">
        <v>0</v>
      </c>
      <c r="P1626" s="13">
        <v>10.5</v>
      </c>
      <c r="Q1626" s="13">
        <f>Product[[#This Row],[Profit]]-Product[[#This Row],[Discount]]</f>
        <v>10.5</v>
      </c>
      <c r="R1626" s="12" t="str" cm="1">
        <f t="array" ref="R1626">_xlfn.IFS(Product[[#This Row],[New Sales]]&gt;=2000,"A",Product[[#This Row],[New Sales]]&gt;=1000,"B",Product[[#This Row],[New Sales]]&gt;=500,"C",Product[[#This Row],[New Sales]]&gt;=100,"D",Product[[#This Row],[New Sales]]&lt;100,"E")</f>
        <v>D</v>
      </c>
      <c r="S1626" s="12"/>
    </row>
    <row r="1627" spans="1:19">
      <c r="A1627" s="12">
        <v>1625</v>
      </c>
      <c r="B1627" s="12" t="s">
        <v>84</v>
      </c>
      <c r="C1627" s="12" t="s">
        <v>68</v>
      </c>
      <c r="D1627" s="12" t="s">
        <v>78</v>
      </c>
      <c r="E1627" s="12" t="s">
        <v>79</v>
      </c>
      <c r="F1627" s="12" t="s">
        <v>80</v>
      </c>
      <c r="G1627" s="12" t="s">
        <v>95</v>
      </c>
      <c r="H1627" s="12" t="str">
        <f>VLOOKUP(Product[[#This Row],[Category]],Code!$C$2:$D$5,2,0)</f>
        <v>T-103</v>
      </c>
      <c r="I1627" s="12" t="s">
        <v>96</v>
      </c>
      <c r="J1627" s="12" t="s">
        <v>1326</v>
      </c>
      <c r="K1627" s="12">
        <v>675.96</v>
      </c>
      <c r="L1627" s="12">
        <f>$K$1*Product[[#This Row],[Quantity]]</f>
        <v>750</v>
      </c>
      <c r="M1627" s="12">
        <f>Product[[#This Row],[Sales]]/Product[[#This Row],[Quantity]]</f>
        <v>135.19200000000001</v>
      </c>
      <c r="N1627" s="12">
        <v>5</v>
      </c>
      <c r="O1627" s="12">
        <v>0.2</v>
      </c>
      <c r="P1627" s="13">
        <v>84.494999999999948</v>
      </c>
      <c r="Q1627" s="13">
        <f>Product[[#This Row],[Profit]]-Product[[#This Row],[Discount]]</f>
        <v>84.294999999999945</v>
      </c>
      <c r="R1627" s="12" t="str" cm="1">
        <f t="array" ref="R1627">_xlfn.IFS(Product[[#This Row],[New Sales]]&gt;=2000,"A",Product[[#This Row],[New Sales]]&gt;=1000,"B",Product[[#This Row],[New Sales]]&gt;=500,"C",Product[[#This Row],[New Sales]]&gt;=100,"D",Product[[#This Row],[New Sales]]&lt;100,"E")</f>
        <v>C</v>
      </c>
      <c r="S1627" s="12"/>
    </row>
    <row r="1628" spans="1:19">
      <c r="A1628" s="12">
        <v>1626</v>
      </c>
      <c r="B1628" s="12" t="s">
        <v>84</v>
      </c>
      <c r="C1628" s="12" t="s">
        <v>68</v>
      </c>
      <c r="D1628" s="12" t="s">
        <v>78</v>
      </c>
      <c r="E1628" s="12" t="s">
        <v>79</v>
      </c>
      <c r="F1628" s="12" t="s">
        <v>80</v>
      </c>
      <c r="G1628" s="12" t="s">
        <v>95</v>
      </c>
      <c r="H1628" s="12" t="str">
        <f>VLOOKUP(Product[[#This Row],[Category]],Code!$C$2:$D$5,2,0)</f>
        <v>T-103</v>
      </c>
      <c r="I1628" s="12" t="s">
        <v>137</v>
      </c>
      <c r="J1628" s="12" t="s">
        <v>1439</v>
      </c>
      <c r="K1628" s="12">
        <v>1265.8499999999999</v>
      </c>
      <c r="L1628" s="12">
        <f>$K$1*Product[[#This Row],[Quantity]]</f>
        <v>450</v>
      </c>
      <c r="M1628" s="12">
        <f>Product[[#This Row],[Sales]]/Product[[#This Row],[Quantity]]</f>
        <v>421.95</v>
      </c>
      <c r="N1628" s="12">
        <v>3</v>
      </c>
      <c r="O1628" s="12">
        <v>0</v>
      </c>
      <c r="P1628" s="13">
        <v>556.97400000000005</v>
      </c>
      <c r="Q1628" s="13">
        <f>Product[[#This Row],[Profit]]-Product[[#This Row],[Discount]]</f>
        <v>556.97400000000005</v>
      </c>
      <c r="R1628" s="12" t="str" cm="1">
        <f t="array" ref="R1628">_xlfn.IFS(Product[[#This Row],[New Sales]]&gt;=2000,"A",Product[[#This Row],[New Sales]]&gt;=1000,"B",Product[[#This Row],[New Sales]]&gt;=500,"C",Product[[#This Row],[New Sales]]&gt;=100,"D",Product[[#This Row],[New Sales]]&lt;100,"E")</f>
        <v>D</v>
      </c>
      <c r="S1628" s="12"/>
    </row>
    <row r="1629" spans="1:19">
      <c r="A1629" s="12">
        <v>1627</v>
      </c>
      <c r="B1629" s="12" t="s">
        <v>84</v>
      </c>
      <c r="C1629" s="12" t="s">
        <v>111</v>
      </c>
      <c r="D1629" s="12" t="s">
        <v>180</v>
      </c>
      <c r="E1629" s="12" t="s">
        <v>181</v>
      </c>
      <c r="F1629" s="12" t="s">
        <v>133</v>
      </c>
      <c r="G1629" s="12" t="s">
        <v>81</v>
      </c>
      <c r="H1629" s="12" t="str">
        <f>VLOOKUP(Product[[#This Row],[Category]],Code!$C$2:$D$5,2,0)</f>
        <v>O-102</v>
      </c>
      <c r="I1629" s="12" t="s">
        <v>100</v>
      </c>
      <c r="J1629" s="12" t="s">
        <v>821</v>
      </c>
      <c r="K1629" s="12">
        <v>523.25</v>
      </c>
      <c r="L1629" s="12">
        <f>$K$1*Product[[#This Row],[Quantity]]</f>
        <v>750</v>
      </c>
      <c r="M1629" s="12">
        <f>Product[[#This Row],[Sales]]/Product[[#This Row],[Quantity]]</f>
        <v>104.65</v>
      </c>
      <c r="N1629" s="12">
        <v>5</v>
      </c>
      <c r="O1629" s="12">
        <v>0</v>
      </c>
      <c r="P1629" s="13">
        <v>141.27749999999997</v>
      </c>
      <c r="Q1629" s="13">
        <f>Product[[#This Row],[Profit]]-Product[[#This Row],[Discount]]</f>
        <v>141.27749999999997</v>
      </c>
      <c r="R1629" s="12" t="str" cm="1">
        <f t="array" ref="R1629">_xlfn.IFS(Product[[#This Row],[New Sales]]&gt;=2000,"A",Product[[#This Row],[New Sales]]&gt;=1000,"B",Product[[#This Row],[New Sales]]&gt;=500,"C",Product[[#This Row],[New Sales]]&gt;=100,"D",Product[[#This Row],[New Sales]]&lt;100,"E")</f>
        <v>C</v>
      </c>
      <c r="S1629" s="12"/>
    </row>
    <row r="1630" spans="1:19">
      <c r="A1630" s="12">
        <v>1628</v>
      </c>
      <c r="B1630" s="12" t="s">
        <v>84</v>
      </c>
      <c r="C1630" s="12" t="s">
        <v>68</v>
      </c>
      <c r="D1630" s="12" t="s">
        <v>1440</v>
      </c>
      <c r="E1630" s="12" t="s">
        <v>351</v>
      </c>
      <c r="F1630" s="12" t="s">
        <v>71</v>
      </c>
      <c r="G1630" s="12" t="s">
        <v>72</v>
      </c>
      <c r="H1630" s="12" t="str">
        <f>VLOOKUP(Product[[#This Row],[Category]],Code!$C$2:$D$5,2,0)</f>
        <v>F-101</v>
      </c>
      <c r="I1630" s="12" t="s">
        <v>75</v>
      </c>
      <c r="J1630" s="12" t="s">
        <v>1194</v>
      </c>
      <c r="K1630" s="12">
        <v>517.5</v>
      </c>
      <c r="L1630" s="12">
        <f>$K$1*Product[[#This Row],[Quantity]]</f>
        <v>900</v>
      </c>
      <c r="M1630" s="12">
        <f>Product[[#This Row],[Sales]]/Product[[#This Row],[Quantity]]</f>
        <v>86.25</v>
      </c>
      <c r="N1630" s="12">
        <v>6</v>
      </c>
      <c r="O1630" s="12">
        <v>0</v>
      </c>
      <c r="P1630" s="13">
        <v>155.24999999999994</v>
      </c>
      <c r="Q1630" s="13">
        <f>Product[[#This Row],[Profit]]-Product[[#This Row],[Discount]]</f>
        <v>155.24999999999994</v>
      </c>
      <c r="R1630" s="12" t="str" cm="1">
        <f t="array" ref="R1630">_xlfn.IFS(Product[[#This Row],[New Sales]]&gt;=2000,"A",Product[[#This Row],[New Sales]]&gt;=1000,"B",Product[[#This Row],[New Sales]]&gt;=500,"C",Product[[#This Row],[New Sales]]&gt;=100,"D",Product[[#This Row],[New Sales]]&lt;100,"E")</f>
        <v>C</v>
      </c>
      <c r="S1630" s="12"/>
    </row>
    <row r="1631" spans="1:19">
      <c r="A1631" s="12">
        <v>1629</v>
      </c>
      <c r="B1631" s="12" t="s">
        <v>67</v>
      </c>
      <c r="C1631" s="12" t="s">
        <v>68</v>
      </c>
      <c r="D1631" s="12" t="s">
        <v>833</v>
      </c>
      <c r="E1631" s="12" t="s">
        <v>267</v>
      </c>
      <c r="F1631" s="12" t="s">
        <v>133</v>
      </c>
      <c r="G1631" s="12" t="s">
        <v>72</v>
      </c>
      <c r="H1631" s="12" t="str">
        <f>VLOOKUP(Product[[#This Row],[Category]],Code!$C$2:$D$5,2,0)</f>
        <v>F-101</v>
      </c>
      <c r="I1631" s="12" t="s">
        <v>91</v>
      </c>
      <c r="J1631" s="12" t="s">
        <v>1441</v>
      </c>
      <c r="K1631" s="12">
        <v>17.920000000000002</v>
      </c>
      <c r="L1631" s="12">
        <f>$K$1*Product[[#This Row],[Quantity]]</f>
        <v>750</v>
      </c>
      <c r="M1631" s="12">
        <f>Product[[#This Row],[Sales]]/Product[[#This Row],[Quantity]]</f>
        <v>3.5840000000000005</v>
      </c>
      <c r="N1631" s="12">
        <v>5</v>
      </c>
      <c r="O1631" s="12">
        <v>0.2</v>
      </c>
      <c r="P1631" s="13">
        <v>2.4639999999999986</v>
      </c>
      <c r="Q1631" s="13">
        <f>Product[[#This Row],[Profit]]-Product[[#This Row],[Discount]]</f>
        <v>2.2639999999999985</v>
      </c>
      <c r="R1631" s="12" t="str" cm="1">
        <f t="array" ref="R1631">_xlfn.IFS(Product[[#This Row],[New Sales]]&gt;=2000,"A",Product[[#This Row],[New Sales]]&gt;=1000,"B",Product[[#This Row],[New Sales]]&gt;=500,"C",Product[[#This Row],[New Sales]]&gt;=100,"D",Product[[#This Row],[New Sales]]&lt;100,"E")</f>
        <v>C</v>
      </c>
      <c r="S1631" s="12"/>
    </row>
    <row r="1632" spans="1:19">
      <c r="A1632" s="12">
        <v>1630</v>
      </c>
      <c r="B1632" s="12" t="s">
        <v>67</v>
      </c>
      <c r="C1632" s="12" t="s">
        <v>68</v>
      </c>
      <c r="D1632" s="12" t="s">
        <v>833</v>
      </c>
      <c r="E1632" s="12" t="s">
        <v>267</v>
      </c>
      <c r="F1632" s="12" t="s">
        <v>133</v>
      </c>
      <c r="G1632" s="12" t="s">
        <v>81</v>
      </c>
      <c r="H1632" s="12" t="str">
        <f>VLOOKUP(Product[[#This Row],[Category]],Code!$C$2:$D$5,2,0)</f>
        <v>O-102</v>
      </c>
      <c r="I1632" s="12" t="s">
        <v>98</v>
      </c>
      <c r="J1632" s="12" t="s">
        <v>1012</v>
      </c>
      <c r="K1632" s="12">
        <v>41.256000000000007</v>
      </c>
      <c r="L1632" s="12">
        <f>$K$1*Product[[#This Row],[Quantity]]</f>
        <v>900</v>
      </c>
      <c r="M1632" s="12">
        <f>Product[[#This Row],[Sales]]/Product[[#This Row],[Quantity]]</f>
        <v>6.8760000000000012</v>
      </c>
      <c r="N1632" s="12">
        <v>6</v>
      </c>
      <c r="O1632" s="12">
        <v>0.7</v>
      </c>
      <c r="P1632" s="13">
        <v>-34.38000000000001</v>
      </c>
      <c r="Q1632" s="13">
        <f>Product[[#This Row],[Profit]]-Product[[#This Row],[Discount]]</f>
        <v>-35.080000000000013</v>
      </c>
      <c r="R1632" s="12" t="str" cm="1">
        <f t="array" ref="R1632">_xlfn.IFS(Product[[#This Row],[New Sales]]&gt;=2000,"A",Product[[#This Row],[New Sales]]&gt;=1000,"B",Product[[#This Row],[New Sales]]&gt;=500,"C",Product[[#This Row],[New Sales]]&gt;=100,"D",Product[[#This Row],[New Sales]]&lt;100,"E")</f>
        <v>C</v>
      </c>
      <c r="S1632" s="12"/>
    </row>
    <row r="1633" spans="1:19">
      <c r="A1633" s="12">
        <v>1631</v>
      </c>
      <c r="B1633" s="12" t="s">
        <v>547</v>
      </c>
      <c r="C1633" s="12" t="s">
        <v>68</v>
      </c>
      <c r="D1633" s="12" t="s">
        <v>833</v>
      </c>
      <c r="E1633" s="12" t="s">
        <v>267</v>
      </c>
      <c r="F1633" s="12" t="s">
        <v>133</v>
      </c>
      <c r="G1633" s="12" t="s">
        <v>81</v>
      </c>
      <c r="H1633" s="12" t="str">
        <f>VLOOKUP(Product[[#This Row],[Category]],Code!$C$2:$D$5,2,0)</f>
        <v>O-102</v>
      </c>
      <c r="I1633" s="12" t="s">
        <v>89</v>
      </c>
      <c r="J1633" s="12" t="s">
        <v>1442</v>
      </c>
      <c r="K1633" s="12">
        <v>1006.056</v>
      </c>
      <c r="L1633" s="12">
        <f>$K$1*Product[[#This Row],[Quantity]]</f>
        <v>450</v>
      </c>
      <c r="M1633" s="12">
        <f>Product[[#This Row],[Sales]]/Product[[#This Row],[Quantity]]</f>
        <v>335.35200000000003</v>
      </c>
      <c r="N1633" s="12">
        <v>3</v>
      </c>
      <c r="O1633" s="12">
        <v>0.2</v>
      </c>
      <c r="P1633" s="13">
        <v>88.029900000000055</v>
      </c>
      <c r="Q1633" s="13">
        <f>Product[[#This Row],[Profit]]-Product[[#This Row],[Discount]]</f>
        <v>87.829900000000052</v>
      </c>
      <c r="R1633" s="12" t="str" cm="1">
        <f t="array" ref="R1633">_xlfn.IFS(Product[[#This Row],[New Sales]]&gt;=2000,"A",Product[[#This Row],[New Sales]]&gt;=1000,"B",Product[[#This Row],[New Sales]]&gt;=500,"C",Product[[#This Row],[New Sales]]&gt;=100,"D",Product[[#This Row],[New Sales]]&lt;100,"E")</f>
        <v>D</v>
      </c>
      <c r="S1633" s="12"/>
    </row>
    <row r="1634" spans="1:19">
      <c r="A1634" s="12">
        <v>1632</v>
      </c>
      <c r="B1634" s="12" t="s">
        <v>547</v>
      </c>
      <c r="C1634" s="12" t="s">
        <v>68</v>
      </c>
      <c r="D1634" s="12" t="s">
        <v>833</v>
      </c>
      <c r="E1634" s="12" t="s">
        <v>267</v>
      </c>
      <c r="F1634" s="12" t="s">
        <v>133</v>
      </c>
      <c r="G1634" s="12" t="s">
        <v>81</v>
      </c>
      <c r="H1634" s="12" t="str">
        <f>VLOOKUP(Product[[#This Row],[Category]],Code!$C$2:$D$5,2,0)</f>
        <v>O-102</v>
      </c>
      <c r="I1634" s="12" t="s">
        <v>106</v>
      </c>
      <c r="J1634" s="12" t="s">
        <v>743</v>
      </c>
      <c r="K1634" s="12">
        <v>10.688000000000001</v>
      </c>
      <c r="L1634" s="12">
        <f>$K$1*Product[[#This Row],[Quantity]]</f>
        <v>300</v>
      </c>
      <c r="M1634" s="12">
        <f>Product[[#This Row],[Sales]]/Product[[#This Row],[Quantity]]</f>
        <v>5.3440000000000003</v>
      </c>
      <c r="N1634" s="12">
        <v>2</v>
      </c>
      <c r="O1634" s="12">
        <v>0.2</v>
      </c>
      <c r="P1634" s="13">
        <v>3.7407999999999997</v>
      </c>
      <c r="Q1634" s="13">
        <f>Product[[#This Row],[Profit]]-Product[[#This Row],[Discount]]</f>
        <v>3.5407999999999995</v>
      </c>
      <c r="R1634" s="12" t="str" cm="1">
        <f t="array" ref="R1634">_xlfn.IFS(Product[[#This Row],[New Sales]]&gt;=2000,"A",Product[[#This Row],[New Sales]]&gt;=1000,"B",Product[[#This Row],[New Sales]]&gt;=500,"C",Product[[#This Row],[New Sales]]&gt;=100,"D",Product[[#This Row],[New Sales]]&lt;100,"E")</f>
        <v>D</v>
      </c>
      <c r="S1634" s="12"/>
    </row>
    <row r="1635" spans="1:19">
      <c r="A1635" s="12">
        <v>1633</v>
      </c>
      <c r="B1635" s="12" t="s">
        <v>547</v>
      </c>
      <c r="C1635" s="12" t="s">
        <v>68</v>
      </c>
      <c r="D1635" s="12" t="s">
        <v>833</v>
      </c>
      <c r="E1635" s="12" t="s">
        <v>267</v>
      </c>
      <c r="F1635" s="12" t="s">
        <v>133</v>
      </c>
      <c r="G1635" s="12" t="s">
        <v>81</v>
      </c>
      <c r="H1635" s="12" t="str">
        <f>VLOOKUP(Product[[#This Row],[Category]],Code!$C$2:$D$5,2,0)</f>
        <v>O-102</v>
      </c>
      <c r="I1635" s="12" t="s">
        <v>106</v>
      </c>
      <c r="J1635" s="12" t="s">
        <v>760</v>
      </c>
      <c r="K1635" s="12">
        <v>10.368000000000002</v>
      </c>
      <c r="L1635" s="12">
        <f>$K$1*Product[[#This Row],[Quantity]]</f>
        <v>300</v>
      </c>
      <c r="M1635" s="12">
        <f>Product[[#This Row],[Sales]]/Product[[#This Row],[Quantity]]</f>
        <v>5.1840000000000011</v>
      </c>
      <c r="N1635" s="12">
        <v>2</v>
      </c>
      <c r="O1635" s="12">
        <v>0.2</v>
      </c>
      <c r="P1635" s="13">
        <v>3.6288</v>
      </c>
      <c r="Q1635" s="13">
        <f>Product[[#This Row],[Profit]]-Product[[#This Row],[Discount]]</f>
        <v>3.4287999999999998</v>
      </c>
      <c r="R1635" s="12" t="str" cm="1">
        <f t="array" ref="R1635">_xlfn.IFS(Product[[#This Row],[New Sales]]&gt;=2000,"A",Product[[#This Row],[New Sales]]&gt;=1000,"B",Product[[#This Row],[New Sales]]&gt;=500,"C",Product[[#This Row],[New Sales]]&gt;=100,"D",Product[[#This Row],[New Sales]]&lt;100,"E")</f>
        <v>D</v>
      </c>
      <c r="S1635" s="12"/>
    </row>
    <row r="1636" spans="1:19">
      <c r="A1636" s="12">
        <v>1634</v>
      </c>
      <c r="B1636" s="12" t="s">
        <v>547</v>
      </c>
      <c r="C1636" s="12" t="s">
        <v>68</v>
      </c>
      <c r="D1636" s="12" t="s">
        <v>833</v>
      </c>
      <c r="E1636" s="12" t="s">
        <v>267</v>
      </c>
      <c r="F1636" s="12" t="s">
        <v>133</v>
      </c>
      <c r="G1636" s="12" t="s">
        <v>81</v>
      </c>
      <c r="H1636" s="12" t="str">
        <f>VLOOKUP(Product[[#This Row],[Category]],Code!$C$2:$D$5,2,0)</f>
        <v>O-102</v>
      </c>
      <c r="I1636" s="12" t="s">
        <v>89</v>
      </c>
      <c r="J1636" s="12" t="s">
        <v>1294</v>
      </c>
      <c r="K1636" s="12">
        <v>25.12</v>
      </c>
      <c r="L1636" s="12">
        <f>$K$1*Product[[#This Row],[Quantity]]</f>
        <v>300</v>
      </c>
      <c r="M1636" s="12">
        <f>Product[[#This Row],[Sales]]/Product[[#This Row],[Quantity]]</f>
        <v>12.56</v>
      </c>
      <c r="N1636" s="12">
        <v>2</v>
      </c>
      <c r="O1636" s="12">
        <v>0.2</v>
      </c>
      <c r="P1636" s="13">
        <v>1.5700000000000012</v>
      </c>
      <c r="Q1636" s="13">
        <f>Product[[#This Row],[Profit]]-Product[[#This Row],[Discount]]</f>
        <v>1.3700000000000012</v>
      </c>
      <c r="R1636" s="12" t="str" cm="1">
        <f t="array" ref="R1636">_xlfn.IFS(Product[[#This Row],[New Sales]]&gt;=2000,"A",Product[[#This Row],[New Sales]]&gt;=1000,"B",Product[[#This Row],[New Sales]]&gt;=500,"C",Product[[#This Row],[New Sales]]&gt;=100,"D",Product[[#This Row],[New Sales]]&lt;100,"E")</f>
        <v>D</v>
      </c>
      <c r="S1636" s="12"/>
    </row>
    <row r="1637" spans="1:19">
      <c r="A1637" s="12">
        <v>1635</v>
      </c>
      <c r="B1637" s="12" t="s">
        <v>547</v>
      </c>
      <c r="C1637" s="12" t="s">
        <v>68</v>
      </c>
      <c r="D1637" s="12" t="s">
        <v>833</v>
      </c>
      <c r="E1637" s="12" t="s">
        <v>267</v>
      </c>
      <c r="F1637" s="12" t="s">
        <v>133</v>
      </c>
      <c r="G1637" s="12" t="s">
        <v>95</v>
      </c>
      <c r="H1637" s="12" t="str">
        <f>VLOOKUP(Product[[#This Row],[Category]],Code!$C$2:$D$5,2,0)</f>
        <v>T-103</v>
      </c>
      <c r="I1637" s="12" t="s">
        <v>137</v>
      </c>
      <c r="J1637" s="12" t="s">
        <v>739</v>
      </c>
      <c r="K1637" s="12">
        <v>58.112000000000002</v>
      </c>
      <c r="L1637" s="12">
        <f>$K$1*Product[[#This Row],[Quantity]]</f>
        <v>300</v>
      </c>
      <c r="M1637" s="12">
        <f>Product[[#This Row],[Sales]]/Product[[#This Row],[Quantity]]</f>
        <v>29.056000000000001</v>
      </c>
      <c r="N1637" s="12">
        <v>2</v>
      </c>
      <c r="O1637" s="12">
        <v>0.2</v>
      </c>
      <c r="P1637" s="13">
        <v>7.263999999999994</v>
      </c>
      <c r="Q1637" s="13">
        <f>Product[[#This Row],[Profit]]-Product[[#This Row],[Discount]]</f>
        <v>7.0639999999999938</v>
      </c>
      <c r="R1637" s="12" t="str" cm="1">
        <f t="array" ref="R1637">_xlfn.IFS(Product[[#This Row],[New Sales]]&gt;=2000,"A",Product[[#This Row],[New Sales]]&gt;=1000,"B",Product[[#This Row],[New Sales]]&gt;=500,"C",Product[[#This Row],[New Sales]]&gt;=100,"D",Product[[#This Row],[New Sales]]&lt;100,"E")</f>
        <v>D</v>
      </c>
      <c r="S1637" s="12"/>
    </row>
    <row r="1638" spans="1:19">
      <c r="A1638" s="12">
        <v>1636</v>
      </c>
      <c r="B1638" s="12" t="s">
        <v>84</v>
      </c>
      <c r="C1638" s="12" t="s">
        <v>68</v>
      </c>
      <c r="D1638" s="12" t="s">
        <v>1443</v>
      </c>
      <c r="E1638" s="12" t="s">
        <v>240</v>
      </c>
      <c r="F1638" s="12" t="s">
        <v>80</v>
      </c>
      <c r="G1638" s="12" t="s">
        <v>81</v>
      </c>
      <c r="H1638" s="12" t="str">
        <f>VLOOKUP(Product[[#This Row],[Category]],Code!$C$2:$D$5,2,0)</f>
        <v>O-102</v>
      </c>
      <c r="I1638" s="12" t="s">
        <v>106</v>
      </c>
      <c r="J1638" s="12" t="s">
        <v>1091</v>
      </c>
      <c r="K1638" s="12">
        <v>15.552000000000003</v>
      </c>
      <c r="L1638" s="12">
        <f>$K$1*Product[[#This Row],[Quantity]]</f>
        <v>450</v>
      </c>
      <c r="M1638" s="12">
        <f>Product[[#This Row],[Sales]]/Product[[#This Row],[Quantity]]</f>
        <v>5.1840000000000011</v>
      </c>
      <c r="N1638" s="12">
        <v>3</v>
      </c>
      <c r="O1638" s="12">
        <v>0.2</v>
      </c>
      <c r="P1638" s="13">
        <v>5.4432</v>
      </c>
      <c r="Q1638" s="13">
        <f>Product[[#This Row],[Profit]]-Product[[#This Row],[Discount]]</f>
        <v>5.2431999999999999</v>
      </c>
      <c r="R1638" s="12" t="str" cm="1">
        <f t="array" ref="R1638">_xlfn.IFS(Product[[#This Row],[New Sales]]&gt;=2000,"A",Product[[#This Row],[New Sales]]&gt;=1000,"B",Product[[#This Row],[New Sales]]&gt;=500,"C",Product[[#This Row],[New Sales]]&gt;=100,"D",Product[[#This Row],[New Sales]]&lt;100,"E")</f>
        <v>D</v>
      </c>
      <c r="S1638" s="12"/>
    </row>
    <row r="1639" spans="1:19">
      <c r="A1639" s="12">
        <v>1637</v>
      </c>
      <c r="B1639" s="12" t="s">
        <v>84</v>
      </c>
      <c r="C1639" s="12" t="s">
        <v>68</v>
      </c>
      <c r="D1639" s="12" t="s">
        <v>1443</v>
      </c>
      <c r="E1639" s="12" t="s">
        <v>240</v>
      </c>
      <c r="F1639" s="12" t="s">
        <v>80</v>
      </c>
      <c r="G1639" s="12" t="s">
        <v>81</v>
      </c>
      <c r="H1639" s="12" t="str">
        <f>VLOOKUP(Product[[#This Row],[Category]],Code!$C$2:$D$5,2,0)</f>
        <v>O-102</v>
      </c>
      <c r="I1639" s="12" t="s">
        <v>89</v>
      </c>
      <c r="J1639" s="12" t="s">
        <v>1057</v>
      </c>
      <c r="K1639" s="12">
        <v>669.08</v>
      </c>
      <c r="L1639" s="12">
        <f>$K$1*Product[[#This Row],[Quantity]]</f>
        <v>750</v>
      </c>
      <c r="M1639" s="12">
        <f>Product[[#This Row],[Sales]]/Product[[#This Row],[Quantity]]</f>
        <v>133.816</v>
      </c>
      <c r="N1639" s="12">
        <v>5</v>
      </c>
      <c r="O1639" s="12">
        <v>0.2</v>
      </c>
      <c r="P1639" s="13">
        <v>-167.27</v>
      </c>
      <c r="Q1639" s="13">
        <f>Product[[#This Row],[Profit]]-Product[[#This Row],[Discount]]</f>
        <v>-167.47</v>
      </c>
      <c r="R1639" s="12" t="str" cm="1">
        <f t="array" ref="R1639">_xlfn.IFS(Product[[#This Row],[New Sales]]&gt;=2000,"A",Product[[#This Row],[New Sales]]&gt;=1000,"B",Product[[#This Row],[New Sales]]&gt;=500,"C",Product[[#This Row],[New Sales]]&gt;=100,"D",Product[[#This Row],[New Sales]]&lt;100,"E")</f>
        <v>C</v>
      </c>
      <c r="S1639" s="12"/>
    </row>
    <row r="1640" spans="1:19">
      <c r="A1640" s="12">
        <v>1638</v>
      </c>
      <c r="B1640" s="12" t="s">
        <v>84</v>
      </c>
      <c r="C1640" s="12" t="s">
        <v>68</v>
      </c>
      <c r="D1640" s="12" t="s">
        <v>1443</v>
      </c>
      <c r="E1640" s="12" t="s">
        <v>240</v>
      </c>
      <c r="F1640" s="12" t="s">
        <v>80</v>
      </c>
      <c r="G1640" s="12" t="s">
        <v>95</v>
      </c>
      <c r="H1640" s="12" t="str">
        <f>VLOOKUP(Product[[#This Row],[Category]],Code!$C$2:$D$5,2,0)</f>
        <v>T-103</v>
      </c>
      <c r="I1640" s="12" t="s">
        <v>96</v>
      </c>
      <c r="J1640" s="12" t="s">
        <v>1444</v>
      </c>
      <c r="K1640" s="12">
        <v>438.33600000000001</v>
      </c>
      <c r="L1640" s="12">
        <f>$K$1*Product[[#This Row],[Quantity]]</f>
        <v>600</v>
      </c>
      <c r="M1640" s="12">
        <f>Product[[#This Row],[Sales]]/Product[[#This Row],[Quantity]]</f>
        <v>109.584</v>
      </c>
      <c r="N1640" s="12">
        <v>4</v>
      </c>
      <c r="O1640" s="12">
        <v>0.2</v>
      </c>
      <c r="P1640" s="13">
        <v>-87.667200000000037</v>
      </c>
      <c r="Q1640" s="13">
        <f>Product[[#This Row],[Profit]]-Product[[#This Row],[Discount]]</f>
        <v>-87.867200000000039</v>
      </c>
      <c r="R1640" s="12" t="str" cm="1">
        <f t="array" ref="R1640">_xlfn.IFS(Product[[#This Row],[New Sales]]&gt;=2000,"A",Product[[#This Row],[New Sales]]&gt;=1000,"B",Product[[#This Row],[New Sales]]&gt;=500,"C",Product[[#This Row],[New Sales]]&gt;=100,"D",Product[[#This Row],[New Sales]]&lt;100,"E")</f>
        <v>C</v>
      </c>
      <c r="S1640" s="12"/>
    </row>
    <row r="1641" spans="1:19">
      <c r="A1641" s="12">
        <v>1639</v>
      </c>
      <c r="B1641" s="12" t="s">
        <v>84</v>
      </c>
      <c r="C1641" s="12" t="s">
        <v>68</v>
      </c>
      <c r="D1641" s="12" t="s">
        <v>109</v>
      </c>
      <c r="E1641" s="12" t="s">
        <v>1085</v>
      </c>
      <c r="F1641" s="12" t="s">
        <v>133</v>
      </c>
      <c r="G1641" s="12" t="s">
        <v>81</v>
      </c>
      <c r="H1641" s="12" t="str">
        <f>VLOOKUP(Product[[#This Row],[Category]],Code!$C$2:$D$5,2,0)</f>
        <v>O-102</v>
      </c>
      <c r="I1641" s="12" t="s">
        <v>106</v>
      </c>
      <c r="J1641" s="12" t="s">
        <v>1445</v>
      </c>
      <c r="K1641" s="12">
        <v>19.440000000000001</v>
      </c>
      <c r="L1641" s="12">
        <f>$K$1*Product[[#This Row],[Quantity]]</f>
        <v>450</v>
      </c>
      <c r="M1641" s="12">
        <f>Product[[#This Row],[Sales]]/Product[[#This Row],[Quantity]]</f>
        <v>6.48</v>
      </c>
      <c r="N1641" s="12">
        <v>3</v>
      </c>
      <c r="O1641" s="12">
        <v>0</v>
      </c>
      <c r="P1641" s="13">
        <v>9.3312000000000008</v>
      </c>
      <c r="Q1641" s="13">
        <f>Product[[#This Row],[Profit]]-Product[[#This Row],[Discount]]</f>
        <v>9.3312000000000008</v>
      </c>
      <c r="R1641" s="12" t="str" cm="1">
        <f t="array" ref="R1641">_xlfn.IFS(Product[[#This Row],[New Sales]]&gt;=2000,"A",Product[[#This Row],[New Sales]]&gt;=1000,"B",Product[[#This Row],[New Sales]]&gt;=500,"C",Product[[#This Row],[New Sales]]&gt;=100,"D",Product[[#This Row],[New Sales]]&lt;100,"E")</f>
        <v>D</v>
      </c>
      <c r="S1641" s="12"/>
    </row>
    <row r="1642" spans="1:19">
      <c r="A1642" s="12">
        <v>1640</v>
      </c>
      <c r="B1642" s="12" t="s">
        <v>84</v>
      </c>
      <c r="C1642" s="12" t="s">
        <v>68</v>
      </c>
      <c r="D1642" s="12" t="s">
        <v>109</v>
      </c>
      <c r="E1642" s="12" t="s">
        <v>1085</v>
      </c>
      <c r="F1642" s="12" t="s">
        <v>133</v>
      </c>
      <c r="G1642" s="12" t="s">
        <v>81</v>
      </c>
      <c r="H1642" s="12" t="str">
        <f>VLOOKUP(Product[[#This Row],[Category]],Code!$C$2:$D$5,2,0)</f>
        <v>O-102</v>
      </c>
      <c r="I1642" s="12" t="s">
        <v>98</v>
      </c>
      <c r="J1642" s="12" t="s">
        <v>813</v>
      </c>
      <c r="K1642" s="12">
        <v>9.64</v>
      </c>
      <c r="L1642" s="12">
        <f>$K$1*Product[[#This Row],[Quantity]]</f>
        <v>300</v>
      </c>
      <c r="M1642" s="12">
        <f>Product[[#This Row],[Sales]]/Product[[#This Row],[Quantity]]</f>
        <v>4.82</v>
      </c>
      <c r="N1642" s="12">
        <v>2</v>
      </c>
      <c r="O1642" s="12">
        <v>0</v>
      </c>
      <c r="P1642" s="13">
        <v>4.4344000000000001</v>
      </c>
      <c r="Q1642" s="13">
        <f>Product[[#This Row],[Profit]]-Product[[#This Row],[Discount]]</f>
        <v>4.4344000000000001</v>
      </c>
      <c r="R1642" s="12" t="str" cm="1">
        <f t="array" ref="R1642">_xlfn.IFS(Product[[#This Row],[New Sales]]&gt;=2000,"A",Product[[#This Row],[New Sales]]&gt;=1000,"B",Product[[#This Row],[New Sales]]&gt;=500,"C",Product[[#This Row],[New Sales]]&gt;=100,"D",Product[[#This Row],[New Sales]]&lt;100,"E")</f>
        <v>D</v>
      </c>
      <c r="S1642" s="12"/>
    </row>
    <row r="1643" spans="1:19">
      <c r="A1643" s="12">
        <v>1641</v>
      </c>
      <c r="B1643" s="12" t="s">
        <v>84</v>
      </c>
      <c r="C1643" s="12" t="s">
        <v>68</v>
      </c>
      <c r="D1643" s="12" t="s">
        <v>109</v>
      </c>
      <c r="E1643" s="12" t="s">
        <v>1085</v>
      </c>
      <c r="F1643" s="12" t="s">
        <v>133</v>
      </c>
      <c r="G1643" s="12" t="s">
        <v>81</v>
      </c>
      <c r="H1643" s="12" t="str">
        <f>VLOOKUP(Product[[#This Row],[Category]],Code!$C$2:$D$5,2,0)</f>
        <v>O-102</v>
      </c>
      <c r="I1643" s="12" t="s">
        <v>106</v>
      </c>
      <c r="J1643" s="12" t="s">
        <v>207</v>
      </c>
      <c r="K1643" s="12">
        <v>12.7</v>
      </c>
      <c r="L1643" s="12">
        <f>$K$1*Product[[#This Row],[Quantity]]</f>
        <v>300</v>
      </c>
      <c r="M1643" s="12">
        <f>Product[[#This Row],[Sales]]/Product[[#This Row],[Quantity]]</f>
        <v>6.35</v>
      </c>
      <c r="N1643" s="12">
        <v>2</v>
      </c>
      <c r="O1643" s="12">
        <v>0</v>
      </c>
      <c r="P1643" s="13">
        <v>5.8419999999999996</v>
      </c>
      <c r="Q1643" s="13">
        <f>Product[[#This Row],[Profit]]-Product[[#This Row],[Discount]]</f>
        <v>5.8419999999999996</v>
      </c>
      <c r="R1643" s="12" t="str" cm="1">
        <f t="array" ref="R1643">_xlfn.IFS(Product[[#This Row],[New Sales]]&gt;=2000,"A",Product[[#This Row],[New Sales]]&gt;=1000,"B",Product[[#This Row],[New Sales]]&gt;=500,"C",Product[[#This Row],[New Sales]]&gt;=100,"D",Product[[#This Row],[New Sales]]&lt;100,"E")</f>
        <v>D</v>
      </c>
      <c r="S1643" s="12"/>
    </row>
    <row r="1644" spans="1:19">
      <c r="A1644" s="12">
        <v>1642</v>
      </c>
      <c r="B1644" s="12" t="s">
        <v>84</v>
      </c>
      <c r="C1644" s="12" t="s">
        <v>68</v>
      </c>
      <c r="D1644" s="12" t="s">
        <v>109</v>
      </c>
      <c r="E1644" s="12" t="s">
        <v>1085</v>
      </c>
      <c r="F1644" s="12" t="s">
        <v>133</v>
      </c>
      <c r="G1644" s="12" t="s">
        <v>72</v>
      </c>
      <c r="H1644" s="12" t="str">
        <f>VLOOKUP(Product[[#This Row],[Category]],Code!$C$2:$D$5,2,0)</f>
        <v>F-101</v>
      </c>
      <c r="I1644" s="12" t="s">
        <v>91</v>
      </c>
      <c r="J1644" s="12" t="s">
        <v>242</v>
      </c>
      <c r="K1644" s="12">
        <v>41.37</v>
      </c>
      <c r="L1644" s="12">
        <f>$K$1*Product[[#This Row],[Quantity]]</f>
        <v>450</v>
      </c>
      <c r="M1644" s="12">
        <f>Product[[#This Row],[Sales]]/Product[[#This Row],[Quantity]]</f>
        <v>13.79</v>
      </c>
      <c r="N1644" s="12">
        <v>3</v>
      </c>
      <c r="O1644" s="12">
        <v>0</v>
      </c>
      <c r="P1644" s="13">
        <v>17.375399999999999</v>
      </c>
      <c r="Q1644" s="13">
        <f>Product[[#This Row],[Profit]]-Product[[#This Row],[Discount]]</f>
        <v>17.375399999999999</v>
      </c>
      <c r="R1644" s="12" t="str" cm="1">
        <f t="array" ref="R1644">_xlfn.IFS(Product[[#This Row],[New Sales]]&gt;=2000,"A",Product[[#This Row],[New Sales]]&gt;=1000,"B",Product[[#This Row],[New Sales]]&gt;=500,"C",Product[[#This Row],[New Sales]]&gt;=100,"D",Product[[#This Row],[New Sales]]&lt;100,"E")</f>
        <v>D</v>
      </c>
      <c r="S1644" s="12"/>
    </row>
    <row r="1645" spans="1:19">
      <c r="A1645" s="12">
        <v>1643</v>
      </c>
      <c r="B1645" s="12" t="s">
        <v>84</v>
      </c>
      <c r="C1645" s="12" t="s">
        <v>77</v>
      </c>
      <c r="D1645" s="12" t="s">
        <v>1446</v>
      </c>
      <c r="E1645" s="12" t="s">
        <v>158</v>
      </c>
      <c r="F1645" s="12" t="s">
        <v>114</v>
      </c>
      <c r="G1645" s="12" t="s">
        <v>81</v>
      </c>
      <c r="H1645" s="12" t="str">
        <f>VLOOKUP(Product[[#This Row],[Category]],Code!$C$2:$D$5,2,0)</f>
        <v>O-102</v>
      </c>
      <c r="I1645" s="12" t="s">
        <v>182</v>
      </c>
      <c r="J1645" s="12" t="s">
        <v>290</v>
      </c>
      <c r="K1645" s="12">
        <v>12.624000000000001</v>
      </c>
      <c r="L1645" s="12">
        <f>$K$1*Product[[#This Row],[Quantity]]</f>
        <v>300</v>
      </c>
      <c r="M1645" s="12">
        <f>Product[[#This Row],[Sales]]/Product[[#This Row],[Quantity]]</f>
        <v>6.3120000000000003</v>
      </c>
      <c r="N1645" s="12">
        <v>2</v>
      </c>
      <c r="O1645" s="12">
        <v>0.2</v>
      </c>
      <c r="P1645" s="13">
        <v>3.944999999999999</v>
      </c>
      <c r="Q1645" s="13">
        <f>Product[[#This Row],[Profit]]-Product[[#This Row],[Discount]]</f>
        <v>3.7449999999999988</v>
      </c>
      <c r="R1645" s="12" t="str" cm="1">
        <f t="array" ref="R1645">_xlfn.IFS(Product[[#This Row],[New Sales]]&gt;=2000,"A",Product[[#This Row],[New Sales]]&gt;=1000,"B",Product[[#This Row],[New Sales]]&gt;=500,"C",Product[[#This Row],[New Sales]]&gt;=100,"D",Product[[#This Row],[New Sales]]&lt;100,"E")</f>
        <v>D</v>
      </c>
      <c r="S1645" s="12"/>
    </row>
    <row r="1646" spans="1:19">
      <c r="A1646" s="12">
        <v>1644</v>
      </c>
      <c r="B1646" s="12" t="s">
        <v>149</v>
      </c>
      <c r="C1646" s="12" t="s">
        <v>77</v>
      </c>
      <c r="D1646" s="12" t="s">
        <v>108</v>
      </c>
      <c r="E1646" s="12" t="s">
        <v>109</v>
      </c>
      <c r="F1646" s="12" t="s">
        <v>80</v>
      </c>
      <c r="G1646" s="12" t="s">
        <v>81</v>
      </c>
      <c r="H1646" s="12" t="str">
        <f>VLOOKUP(Product[[#This Row],[Category]],Code!$C$2:$D$5,2,0)</f>
        <v>O-102</v>
      </c>
      <c r="I1646" s="12" t="s">
        <v>89</v>
      </c>
      <c r="J1646" s="12" t="s">
        <v>648</v>
      </c>
      <c r="K1646" s="12">
        <v>1247.6399999999999</v>
      </c>
      <c r="L1646" s="12">
        <f>$K$1*Product[[#This Row],[Quantity]]</f>
        <v>450</v>
      </c>
      <c r="M1646" s="12">
        <f>Product[[#This Row],[Sales]]/Product[[#This Row],[Quantity]]</f>
        <v>415.87999999999994</v>
      </c>
      <c r="N1646" s="12">
        <v>3</v>
      </c>
      <c r="O1646" s="12">
        <v>0</v>
      </c>
      <c r="P1646" s="13">
        <v>349.33919999999995</v>
      </c>
      <c r="Q1646" s="13">
        <f>Product[[#This Row],[Profit]]-Product[[#This Row],[Discount]]</f>
        <v>349.33919999999995</v>
      </c>
      <c r="R1646" s="12" t="str" cm="1">
        <f t="array" ref="R1646">_xlfn.IFS(Product[[#This Row],[New Sales]]&gt;=2000,"A",Product[[#This Row],[New Sales]]&gt;=1000,"B",Product[[#This Row],[New Sales]]&gt;=500,"C",Product[[#This Row],[New Sales]]&gt;=100,"D",Product[[#This Row],[New Sales]]&lt;100,"E")</f>
        <v>D</v>
      </c>
      <c r="S1646" s="12"/>
    </row>
    <row r="1647" spans="1:19">
      <c r="A1647" s="12">
        <v>1645</v>
      </c>
      <c r="B1647" s="12" t="s">
        <v>149</v>
      </c>
      <c r="C1647" s="12" t="s">
        <v>77</v>
      </c>
      <c r="D1647" s="12" t="s">
        <v>108</v>
      </c>
      <c r="E1647" s="12" t="s">
        <v>109</v>
      </c>
      <c r="F1647" s="12" t="s">
        <v>80</v>
      </c>
      <c r="G1647" s="12" t="s">
        <v>95</v>
      </c>
      <c r="H1647" s="12" t="str">
        <f>VLOOKUP(Product[[#This Row],[Category]],Code!$C$2:$D$5,2,0)</f>
        <v>T-103</v>
      </c>
      <c r="I1647" s="12" t="s">
        <v>521</v>
      </c>
      <c r="J1647" s="12" t="s">
        <v>1447</v>
      </c>
      <c r="K1647" s="12">
        <v>3149.9300000000003</v>
      </c>
      <c r="L1647" s="12">
        <f>$K$1*Product[[#This Row],[Quantity]]</f>
        <v>1050</v>
      </c>
      <c r="M1647" s="12">
        <f>Product[[#This Row],[Sales]]/Product[[#This Row],[Quantity]]</f>
        <v>449.99000000000007</v>
      </c>
      <c r="N1647" s="12">
        <v>7</v>
      </c>
      <c r="O1647" s="12">
        <v>0</v>
      </c>
      <c r="P1647" s="13">
        <v>1480.4670999999998</v>
      </c>
      <c r="Q1647" s="13">
        <f>Product[[#This Row],[Profit]]-Product[[#This Row],[Discount]]</f>
        <v>1480.4670999999998</v>
      </c>
      <c r="R1647" s="12" t="str" cm="1">
        <f t="array" ref="R1647">_xlfn.IFS(Product[[#This Row],[New Sales]]&gt;=2000,"A",Product[[#This Row],[New Sales]]&gt;=1000,"B",Product[[#This Row],[New Sales]]&gt;=500,"C",Product[[#This Row],[New Sales]]&gt;=100,"D",Product[[#This Row],[New Sales]]&lt;100,"E")</f>
        <v>B</v>
      </c>
      <c r="S1647" s="12"/>
    </row>
    <row r="1648" spans="1:19">
      <c r="A1648" s="12">
        <v>1646</v>
      </c>
      <c r="B1648" s="12" t="s">
        <v>149</v>
      </c>
      <c r="C1648" s="12" t="s">
        <v>77</v>
      </c>
      <c r="D1648" s="12" t="s">
        <v>108</v>
      </c>
      <c r="E1648" s="12" t="s">
        <v>109</v>
      </c>
      <c r="F1648" s="12" t="s">
        <v>80</v>
      </c>
      <c r="G1648" s="12" t="s">
        <v>81</v>
      </c>
      <c r="H1648" s="12" t="str">
        <f>VLOOKUP(Product[[#This Row],[Category]],Code!$C$2:$D$5,2,0)</f>
        <v>O-102</v>
      </c>
      <c r="I1648" s="12" t="s">
        <v>106</v>
      </c>
      <c r="J1648" s="12" t="s">
        <v>1448</v>
      </c>
      <c r="K1648" s="12">
        <v>209.7</v>
      </c>
      <c r="L1648" s="12">
        <f>$K$1*Product[[#This Row],[Quantity]]</f>
        <v>300</v>
      </c>
      <c r="M1648" s="12">
        <f>Product[[#This Row],[Sales]]/Product[[#This Row],[Quantity]]</f>
        <v>104.85</v>
      </c>
      <c r="N1648" s="12">
        <v>2</v>
      </c>
      <c r="O1648" s="12">
        <v>0</v>
      </c>
      <c r="P1648" s="13">
        <v>100.65599999999999</v>
      </c>
      <c r="Q1648" s="13">
        <f>Product[[#This Row],[Profit]]-Product[[#This Row],[Discount]]</f>
        <v>100.65599999999999</v>
      </c>
      <c r="R1648" s="12" t="str" cm="1">
        <f t="array" ref="R1648">_xlfn.IFS(Product[[#This Row],[New Sales]]&gt;=2000,"A",Product[[#This Row],[New Sales]]&gt;=1000,"B",Product[[#This Row],[New Sales]]&gt;=500,"C",Product[[#This Row],[New Sales]]&gt;=100,"D",Product[[#This Row],[New Sales]]&lt;100,"E")</f>
        <v>D</v>
      </c>
      <c r="S1648" s="12"/>
    </row>
    <row r="1649" spans="1:19">
      <c r="A1649" s="12">
        <v>1647</v>
      </c>
      <c r="B1649" s="12" t="s">
        <v>149</v>
      </c>
      <c r="C1649" s="12" t="s">
        <v>111</v>
      </c>
      <c r="D1649" s="12" t="s">
        <v>131</v>
      </c>
      <c r="E1649" s="12" t="s">
        <v>132</v>
      </c>
      <c r="F1649" s="12" t="s">
        <v>133</v>
      </c>
      <c r="G1649" s="12" t="s">
        <v>95</v>
      </c>
      <c r="H1649" s="12" t="str">
        <f>VLOOKUP(Product[[#This Row],[Category]],Code!$C$2:$D$5,2,0)</f>
        <v>T-103</v>
      </c>
      <c r="I1649" s="12" t="s">
        <v>137</v>
      </c>
      <c r="J1649" s="12" t="s">
        <v>358</v>
      </c>
      <c r="K1649" s="12">
        <v>35.360000000000007</v>
      </c>
      <c r="L1649" s="12">
        <f>$K$1*Product[[#This Row],[Quantity]]</f>
        <v>300</v>
      </c>
      <c r="M1649" s="12">
        <f>Product[[#This Row],[Sales]]/Product[[#This Row],[Quantity]]</f>
        <v>17.680000000000003</v>
      </c>
      <c r="N1649" s="12">
        <v>2</v>
      </c>
      <c r="O1649" s="12">
        <v>0.2</v>
      </c>
      <c r="P1649" s="13">
        <v>-3.0939999999999994</v>
      </c>
      <c r="Q1649" s="13">
        <f>Product[[#This Row],[Profit]]-Product[[#This Row],[Discount]]</f>
        <v>-3.2939999999999996</v>
      </c>
      <c r="R1649" s="12" t="str" cm="1">
        <f t="array" ref="R1649">_xlfn.IFS(Product[[#This Row],[New Sales]]&gt;=2000,"A",Product[[#This Row],[New Sales]]&gt;=1000,"B",Product[[#This Row],[New Sales]]&gt;=500,"C",Product[[#This Row],[New Sales]]&gt;=100,"D",Product[[#This Row],[New Sales]]&lt;100,"E")</f>
        <v>D</v>
      </c>
      <c r="S1649" s="12"/>
    </row>
    <row r="1650" spans="1:19">
      <c r="A1650" s="12">
        <v>1648</v>
      </c>
      <c r="B1650" s="12" t="s">
        <v>149</v>
      </c>
      <c r="C1650" s="12" t="s">
        <v>111</v>
      </c>
      <c r="D1650" s="12" t="s">
        <v>131</v>
      </c>
      <c r="E1650" s="12" t="s">
        <v>132</v>
      </c>
      <c r="F1650" s="12" t="s">
        <v>133</v>
      </c>
      <c r="G1650" s="12" t="s">
        <v>81</v>
      </c>
      <c r="H1650" s="12" t="str">
        <f>VLOOKUP(Product[[#This Row],[Category]],Code!$C$2:$D$5,2,0)</f>
        <v>O-102</v>
      </c>
      <c r="I1650" s="12" t="s">
        <v>182</v>
      </c>
      <c r="J1650" s="12" t="s">
        <v>1449</v>
      </c>
      <c r="K1650" s="12">
        <v>3.1680000000000001</v>
      </c>
      <c r="L1650" s="12">
        <f>$K$1*Product[[#This Row],[Quantity]]</f>
        <v>300</v>
      </c>
      <c r="M1650" s="12">
        <f>Product[[#This Row],[Sales]]/Product[[#This Row],[Quantity]]</f>
        <v>1.5840000000000001</v>
      </c>
      <c r="N1650" s="12">
        <v>2</v>
      </c>
      <c r="O1650" s="12">
        <v>0.2</v>
      </c>
      <c r="P1650" s="13">
        <v>-0.71279999999999988</v>
      </c>
      <c r="Q1650" s="13">
        <f>Product[[#This Row],[Profit]]-Product[[#This Row],[Discount]]</f>
        <v>-0.91279999999999983</v>
      </c>
      <c r="R1650" s="12" t="str" cm="1">
        <f t="array" ref="R1650">_xlfn.IFS(Product[[#This Row],[New Sales]]&gt;=2000,"A",Product[[#This Row],[New Sales]]&gt;=1000,"B",Product[[#This Row],[New Sales]]&gt;=500,"C",Product[[#This Row],[New Sales]]&gt;=100,"D",Product[[#This Row],[New Sales]]&lt;100,"E")</f>
        <v>D</v>
      </c>
      <c r="S1650" s="12"/>
    </row>
    <row r="1651" spans="1:19">
      <c r="A1651" s="12">
        <v>1649</v>
      </c>
      <c r="B1651" s="12" t="s">
        <v>67</v>
      </c>
      <c r="C1651" s="12" t="s">
        <v>68</v>
      </c>
      <c r="D1651" s="12" t="s">
        <v>131</v>
      </c>
      <c r="E1651" s="12" t="s">
        <v>132</v>
      </c>
      <c r="F1651" s="12" t="s">
        <v>133</v>
      </c>
      <c r="G1651" s="12" t="s">
        <v>81</v>
      </c>
      <c r="H1651" s="12" t="str">
        <f>VLOOKUP(Product[[#This Row],[Category]],Code!$C$2:$D$5,2,0)</f>
        <v>O-102</v>
      </c>
      <c r="I1651" s="12" t="s">
        <v>98</v>
      </c>
      <c r="J1651" s="12" t="s">
        <v>1450</v>
      </c>
      <c r="K1651" s="12">
        <v>121.10400000000003</v>
      </c>
      <c r="L1651" s="12">
        <f>$K$1*Product[[#This Row],[Quantity]]</f>
        <v>900</v>
      </c>
      <c r="M1651" s="12">
        <f>Product[[#This Row],[Sales]]/Product[[#This Row],[Quantity]]</f>
        <v>20.184000000000005</v>
      </c>
      <c r="N1651" s="12">
        <v>6</v>
      </c>
      <c r="O1651" s="12">
        <v>0.7</v>
      </c>
      <c r="P1651" s="13">
        <v>-100.91999999999999</v>
      </c>
      <c r="Q1651" s="13">
        <f>Product[[#This Row],[Profit]]-Product[[#This Row],[Discount]]</f>
        <v>-101.61999999999999</v>
      </c>
      <c r="R1651" s="12" t="str" cm="1">
        <f t="array" ref="R1651">_xlfn.IFS(Product[[#This Row],[New Sales]]&gt;=2000,"A",Product[[#This Row],[New Sales]]&gt;=1000,"B",Product[[#This Row],[New Sales]]&gt;=500,"C",Product[[#This Row],[New Sales]]&gt;=100,"D",Product[[#This Row],[New Sales]]&lt;100,"E")</f>
        <v>C</v>
      </c>
      <c r="S1651" s="12"/>
    </row>
    <row r="1652" spans="1:19">
      <c r="A1652" s="12">
        <v>1650</v>
      </c>
      <c r="B1652" s="12" t="s">
        <v>67</v>
      </c>
      <c r="C1652" s="12" t="s">
        <v>68</v>
      </c>
      <c r="D1652" s="12" t="s">
        <v>131</v>
      </c>
      <c r="E1652" s="12" t="s">
        <v>132</v>
      </c>
      <c r="F1652" s="12" t="s">
        <v>133</v>
      </c>
      <c r="G1652" s="12" t="s">
        <v>95</v>
      </c>
      <c r="H1652" s="12" t="str">
        <f>VLOOKUP(Product[[#This Row],[Category]],Code!$C$2:$D$5,2,0)</f>
        <v>T-103</v>
      </c>
      <c r="I1652" s="12" t="s">
        <v>96</v>
      </c>
      <c r="J1652" s="12" t="s">
        <v>1451</v>
      </c>
      <c r="K1652" s="12">
        <v>45.893999999999998</v>
      </c>
      <c r="L1652" s="12">
        <f>$K$1*Product[[#This Row],[Quantity]]</f>
        <v>150</v>
      </c>
      <c r="M1652" s="12">
        <f>Product[[#This Row],[Sales]]/Product[[#This Row],[Quantity]]</f>
        <v>45.893999999999998</v>
      </c>
      <c r="N1652" s="12">
        <v>1</v>
      </c>
      <c r="O1652" s="12">
        <v>0.4</v>
      </c>
      <c r="P1652" s="13">
        <v>-9.178799999999999</v>
      </c>
      <c r="Q1652" s="13">
        <f>Product[[#This Row],[Profit]]-Product[[#This Row],[Discount]]</f>
        <v>-9.5787999999999993</v>
      </c>
      <c r="R1652" s="12" t="str" cm="1">
        <f t="array" ref="R1652">_xlfn.IFS(Product[[#This Row],[New Sales]]&gt;=2000,"A",Product[[#This Row],[New Sales]]&gt;=1000,"B",Product[[#This Row],[New Sales]]&gt;=500,"C",Product[[#This Row],[New Sales]]&gt;=100,"D",Product[[#This Row],[New Sales]]&lt;100,"E")</f>
        <v>D</v>
      </c>
      <c r="S1652" s="12"/>
    </row>
    <row r="1653" spans="1:19">
      <c r="A1653" s="12">
        <v>1651</v>
      </c>
      <c r="B1653" s="12" t="s">
        <v>547</v>
      </c>
      <c r="C1653" s="12" t="s">
        <v>77</v>
      </c>
      <c r="D1653" s="12" t="s">
        <v>123</v>
      </c>
      <c r="E1653" s="12" t="s">
        <v>79</v>
      </c>
      <c r="F1653" s="12" t="s">
        <v>80</v>
      </c>
      <c r="G1653" s="12" t="s">
        <v>81</v>
      </c>
      <c r="H1653" s="12" t="str">
        <f>VLOOKUP(Product[[#This Row],[Category]],Code!$C$2:$D$5,2,0)</f>
        <v>O-102</v>
      </c>
      <c r="I1653" s="12" t="s">
        <v>106</v>
      </c>
      <c r="J1653" s="12" t="s">
        <v>1452</v>
      </c>
      <c r="K1653" s="12">
        <v>109.92</v>
      </c>
      <c r="L1653" s="12">
        <f>$K$1*Product[[#This Row],[Quantity]]</f>
        <v>300</v>
      </c>
      <c r="M1653" s="12">
        <f>Product[[#This Row],[Sales]]/Product[[#This Row],[Quantity]]</f>
        <v>54.96</v>
      </c>
      <c r="N1653" s="12">
        <v>2</v>
      </c>
      <c r="O1653" s="12">
        <v>0</v>
      </c>
      <c r="P1653" s="13">
        <v>53.860799999999998</v>
      </c>
      <c r="Q1653" s="13">
        <f>Product[[#This Row],[Profit]]-Product[[#This Row],[Discount]]</f>
        <v>53.860799999999998</v>
      </c>
      <c r="R1653" s="12" t="str" cm="1">
        <f t="array" ref="R1653">_xlfn.IFS(Product[[#This Row],[New Sales]]&gt;=2000,"A",Product[[#This Row],[New Sales]]&gt;=1000,"B",Product[[#This Row],[New Sales]]&gt;=500,"C",Product[[#This Row],[New Sales]]&gt;=100,"D",Product[[#This Row],[New Sales]]&lt;100,"E")</f>
        <v>D</v>
      </c>
      <c r="S1653" s="12"/>
    </row>
    <row r="1654" spans="1:19">
      <c r="A1654" s="12">
        <v>1652</v>
      </c>
      <c r="B1654" s="12" t="s">
        <v>547</v>
      </c>
      <c r="C1654" s="12" t="s">
        <v>77</v>
      </c>
      <c r="D1654" s="12" t="s">
        <v>123</v>
      </c>
      <c r="E1654" s="12" t="s">
        <v>79</v>
      </c>
      <c r="F1654" s="12" t="s">
        <v>80</v>
      </c>
      <c r="G1654" s="12" t="s">
        <v>81</v>
      </c>
      <c r="H1654" s="12" t="str">
        <f>VLOOKUP(Product[[#This Row],[Category]],Code!$C$2:$D$5,2,0)</f>
        <v>O-102</v>
      </c>
      <c r="I1654" s="12" t="s">
        <v>106</v>
      </c>
      <c r="J1654" s="12" t="s">
        <v>1453</v>
      </c>
      <c r="K1654" s="12">
        <v>13.36</v>
      </c>
      <c r="L1654" s="12">
        <f>$K$1*Product[[#This Row],[Quantity]]</f>
        <v>300</v>
      </c>
      <c r="M1654" s="12">
        <f>Product[[#This Row],[Sales]]/Product[[#This Row],[Quantity]]</f>
        <v>6.68</v>
      </c>
      <c r="N1654" s="12">
        <v>2</v>
      </c>
      <c r="O1654" s="12">
        <v>0</v>
      </c>
      <c r="P1654" s="13">
        <v>6.4127999999999998</v>
      </c>
      <c r="Q1654" s="13">
        <f>Product[[#This Row],[Profit]]-Product[[#This Row],[Discount]]</f>
        <v>6.4127999999999998</v>
      </c>
      <c r="R1654" s="12" t="str" cm="1">
        <f t="array" ref="R1654">_xlfn.IFS(Product[[#This Row],[New Sales]]&gt;=2000,"A",Product[[#This Row],[New Sales]]&gt;=1000,"B",Product[[#This Row],[New Sales]]&gt;=500,"C",Product[[#This Row],[New Sales]]&gt;=100,"D",Product[[#This Row],[New Sales]]&lt;100,"E")</f>
        <v>D</v>
      </c>
      <c r="S1654" s="12"/>
    </row>
    <row r="1655" spans="1:19">
      <c r="A1655" s="12">
        <v>1653</v>
      </c>
      <c r="B1655" s="12" t="s">
        <v>149</v>
      </c>
      <c r="C1655" s="12" t="s">
        <v>68</v>
      </c>
      <c r="D1655" s="12" t="s">
        <v>108</v>
      </c>
      <c r="E1655" s="12" t="s">
        <v>109</v>
      </c>
      <c r="F1655" s="12" t="s">
        <v>80</v>
      </c>
      <c r="G1655" s="12" t="s">
        <v>81</v>
      </c>
      <c r="H1655" s="12" t="str">
        <f>VLOOKUP(Product[[#This Row],[Category]],Code!$C$2:$D$5,2,0)</f>
        <v>O-102</v>
      </c>
      <c r="I1655" s="12" t="s">
        <v>89</v>
      </c>
      <c r="J1655" s="12" t="s">
        <v>232</v>
      </c>
      <c r="K1655" s="12">
        <v>169.68</v>
      </c>
      <c r="L1655" s="12">
        <f>$K$1*Product[[#This Row],[Quantity]]</f>
        <v>900</v>
      </c>
      <c r="M1655" s="12">
        <f>Product[[#This Row],[Sales]]/Product[[#This Row],[Quantity]]</f>
        <v>28.28</v>
      </c>
      <c r="N1655" s="12">
        <v>6</v>
      </c>
      <c r="O1655" s="12">
        <v>0</v>
      </c>
      <c r="P1655" s="13">
        <v>45.813600000000001</v>
      </c>
      <c r="Q1655" s="13">
        <f>Product[[#This Row],[Profit]]-Product[[#This Row],[Discount]]</f>
        <v>45.813600000000001</v>
      </c>
      <c r="R1655" s="12" t="str" cm="1">
        <f t="array" ref="R1655">_xlfn.IFS(Product[[#This Row],[New Sales]]&gt;=2000,"A",Product[[#This Row],[New Sales]]&gt;=1000,"B",Product[[#This Row],[New Sales]]&gt;=500,"C",Product[[#This Row],[New Sales]]&gt;=100,"D",Product[[#This Row],[New Sales]]&lt;100,"E")</f>
        <v>C</v>
      </c>
      <c r="S1655" s="12"/>
    </row>
    <row r="1656" spans="1:19">
      <c r="A1656" s="12">
        <v>1654</v>
      </c>
      <c r="B1656" s="12" t="s">
        <v>149</v>
      </c>
      <c r="C1656" s="12" t="s">
        <v>68</v>
      </c>
      <c r="D1656" s="12" t="s">
        <v>108</v>
      </c>
      <c r="E1656" s="12" t="s">
        <v>109</v>
      </c>
      <c r="F1656" s="12" t="s">
        <v>80</v>
      </c>
      <c r="G1656" s="12" t="s">
        <v>95</v>
      </c>
      <c r="H1656" s="12" t="str">
        <f>VLOOKUP(Product[[#This Row],[Category]],Code!$C$2:$D$5,2,0)</f>
        <v>T-103</v>
      </c>
      <c r="I1656" s="12" t="s">
        <v>137</v>
      </c>
      <c r="J1656" s="12" t="s">
        <v>720</v>
      </c>
      <c r="K1656" s="12">
        <v>132.52000000000001</v>
      </c>
      <c r="L1656" s="12">
        <f>$K$1*Product[[#This Row],[Quantity]]</f>
        <v>600</v>
      </c>
      <c r="M1656" s="12">
        <f>Product[[#This Row],[Sales]]/Product[[#This Row],[Quantity]]</f>
        <v>33.130000000000003</v>
      </c>
      <c r="N1656" s="12">
        <v>4</v>
      </c>
      <c r="O1656" s="12">
        <v>0</v>
      </c>
      <c r="P1656" s="13">
        <v>54.333200000000005</v>
      </c>
      <c r="Q1656" s="13">
        <f>Product[[#This Row],[Profit]]-Product[[#This Row],[Discount]]</f>
        <v>54.333200000000005</v>
      </c>
      <c r="R1656" s="12" t="str" cm="1">
        <f t="array" ref="R1656">_xlfn.IFS(Product[[#This Row],[New Sales]]&gt;=2000,"A",Product[[#This Row],[New Sales]]&gt;=1000,"B",Product[[#This Row],[New Sales]]&gt;=500,"C",Product[[#This Row],[New Sales]]&gt;=100,"D",Product[[#This Row],[New Sales]]&lt;100,"E")</f>
        <v>C</v>
      </c>
      <c r="S1656" s="12"/>
    </row>
    <row r="1657" spans="1:19">
      <c r="A1657" s="12">
        <v>1655</v>
      </c>
      <c r="B1657" s="12" t="s">
        <v>149</v>
      </c>
      <c r="C1657" s="12" t="s">
        <v>68</v>
      </c>
      <c r="D1657" s="12" t="s">
        <v>108</v>
      </c>
      <c r="E1657" s="12" t="s">
        <v>109</v>
      </c>
      <c r="F1657" s="12" t="s">
        <v>80</v>
      </c>
      <c r="G1657" s="12" t="s">
        <v>81</v>
      </c>
      <c r="H1657" s="12" t="str">
        <f>VLOOKUP(Product[[#This Row],[Category]],Code!$C$2:$D$5,2,0)</f>
        <v>O-102</v>
      </c>
      <c r="I1657" s="12" t="s">
        <v>182</v>
      </c>
      <c r="J1657" s="12" t="s">
        <v>1454</v>
      </c>
      <c r="K1657" s="12">
        <v>2.96</v>
      </c>
      <c r="L1657" s="12">
        <f>$K$1*Product[[#This Row],[Quantity]]</f>
        <v>300</v>
      </c>
      <c r="M1657" s="12">
        <f>Product[[#This Row],[Sales]]/Product[[#This Row],[Quantity]]</f>
        <v>1.48</v>
      </c>
      <c r="N1657" s="12">
        <v>2</v>
      </c>
      <c r="O1657" s="12">
        <v>0</v>
      </c>
      <c r="P1657" s="13">
        <v>1.4207999999999998</v>
      </c>
      <c r="Q1657" s="13">
        <f>Product[[#This Row],[Profit]]-Product[[#This Row],[Discount]]</f>
        <v>1.4207999999999998</v>
      </c>
      <c r="R1657" s="12" t="str" cm="1">
        <f t="array" ref="R1657">_xlfn.IFS(Product[[#This Row],[New Sales]]&gt;=2000,"A",Product[[#This Row],[New Sales]]&gt;=1000,"B",Product[[#This Row],[New Sales]]&gt;=500,"C",Product[[#This Row],[New Sales]]&gt;=100,"D",Product[[#This Row],[New Sales]]&lt;100,"E")</f>
        <v>D</v>
      </c>
      <c r="S1657" s="12"/>
    </row>
    <row r="1658" spans="1:19">
      <c r="A1658" s="12">
        <v>1656</v>
      </c>
      <c r="B1658" s="12" t="s">
        <v>149</v>
      </c>
      <c r="C1658" s="12" t="s">
        <v>68</v>
      </c>
      <c r="D1658" s="12" t="s">
        <v>108</v>
      </c>
      <c r="E1658" s="12" t="s">
        <v>109</v>
      </c>
      <c r="F1658" s="12" t="s">
        <v>80</v>
      </c>
      <c r="G1658" s="12" t="s">
        <v>81</v>
      </c>
      <c r="H1658" s="12" t="str">
        <f>VLOOKUP(Product[[#This Row],[Category]],Code!$C$2:$D$5,2,0)</f>
        <v>O-102</v>
      </c>
      <c r="I1658" s="12" t="s">
        <v>98</v>
      </c>
      <c r="J1658" s="12" t="s">
        <v>1455</v>
      </c>
      <c r="K1658" s="12">
        <v>8.4480000000000004</v>
      </c>
      <c r="L1658" s="12">
        <f>$K$1*Product[[#This Row],[Quantity]]</f>
        <v>300</v>
      </c>
      <c r="M1658" s="12">
        <f>Product[[#This Row],[Sales]]/Product[[#This Row],[Quantity]]</f>
        <v>4.2240000000000002</v>
      </c>
      <c r="N1658" s="12">
        <v>2</v>
      </c>
      <c r="O1658" s="12">
        <v>0.2</v>
      </c>
      <c r="P1658" s="13">
        <v>2.9568000000000003</v>
      </c>
      <c r="Q1658" s="13">
        <f>Product[[#This Row],[Profit]]-Product[[#This Row],[Discount]]</f>
        <v>2.7568000000000001</v>
      </c>
      <c r="R1658" s="12" t="str" cm="1">
        <f t="array" ref="R1658">_xlfn.IFS(Product[[#This Row],[New Sales]]&gt;=2000,"A",Product[[#This Row],[New Sales]]&gt;=1000,"B",Product[[#This Row],[New Sales]]&gt;=500,"C",Product[[#This Row],[New Sales]]&gt;=100,"D",Product[[#This Row],[New Sales]]&lt;100,"E")</f>
        <v>D</v>
      </c>
      <c r="S1658" s="12"/>
    </row>
    <row r="1659" spans="1:19">
      <c r="A1659" s="12">
        <v>1657</v>
      </c>
      <c r="B1659" s="12" t="s">
        <v>149</v>
      </c>
      <c r="C1659" s="12" t="s">
        <v>68</v>
      </c>
      <c r="D1659" s="12" t="s">
        <v>108</v>
      </c>
      <c r="E1659" s="12" t="s">
        <v>109</v>
      </c>
      <c r="F1659" s="12" t="s">
        <v>80</v>
      </c>
      <c r="G1659" s="12" t="s">
        <v>81</v>
      </c>
      <c r="H1659" s="12" t="str">
        <f>VLOOKUP(Product[[#This Row],[Category]],Code!$C$2:$D$5,2,0)</f>
        <v>O-102</v>
      </c>
      <c r="I1659" s="12" t="s">
        <v>89</v>
      </c>
      <c r="J1659" s="12" t="s">
        <v>1243</v>
      </c>
      <c r="K1659" s="12">
        <v>95.94</v>
      </c>
      <c r="L1659" s="12">
        <f>$K$1*Product[[#This Row],[Quantity]]</f>
        <v>450</v>
      </c>
      <c r="M1659" s="12">
        <f>Product[[#This Row],[Sales]]/Product[[#This Row],[Quantity]]</f>
        <v>31.98</v>
      </c>
      <c r="N1659" s="12">
        <v>3</v>
      </c>
      <c r="O1659" s="12">
        <v>0</v>
      </c>
      <c r="P1659" s="13">
        <v>9.5940000000000012</v>
      </c>
      <c r="Q1659" s="13">
        <f>Product[[#This Row],[Profit]]-Product[[#This Row],[Discount]]</f>
        <v>9.5940000000000012</v>
      </c>
      <c r="R1659" s="12" t="str" cm="1">
        <f t="array" ref="R1659">_xlfn.IFS(Product[[#This Row],[New Sales]]&gt;=2000,"A",Product[[#This Row],[New Sales]]&gt;=1000,"B",Product[[#This Row],[New Sales]]&gt;=500,"C",Product[[#This Row],[New Sales]]&gt;=100,"D",Product[[#This Row],[New Sales]]&lt;100,"E")</f>
        <v>D</v>
      </c>
      <c r="S1659" s="12"/>
    </row>
    <row r="1660" spans="1:19">
      <c r="A1660" s="12">
        <v>1658</v>
      </c>
      <c r="B1660" s="12" t="s">
        <v>149</v>
      </c>
      <c r="C1660" s="12" t="s">
        <v>68</v>
      </c>
      <c r="D1660" s="12" t="s">
        <v>946</v>
      </c>
      <c r="E1660" s="12" t="s">
        <v>118</v>
      </c>
      <c r="F1660" s="12" t="s">
        <v>114</v>
      </c>
      <c r="G1660" s="12" t="s">
        <v>72</v>
      </c>
      <c r="H1660" s="12" t="str">
        <f>VLOOKUP(Product[[#This Row],[Category]],Code!$C$2:$D$5,2,0)</f>
        <v>F-101</v>
      </c>
      <c r="I1660" s="12" t="s">
        <v>91</v>
      </c>
      <c r="J1660" s="12" t="s">
        <v>793</v>
      </c>
      <c r="K1660" s="12">
        <v>34.79</v>
      </c>
      <c r="L1660" s="12">
        <f>$K$1*Product[[#This Row],[Quantity]]</f>
        <v>1050</v>
      </c>
      <c r="M1660" s="12">
        <f>Product[[#This Row],[Sales]]/Product[[#This Row],[Quantity]]</f>
        <v>4.97</v>
      </c>
      <c r="N1660" s="12">
        <v>7</v>
      </c>
      <c r="O1660" s="12">
        <v>0</v>
      </c>
      <c r="P1660" s="13">
        <v>10.784899999999999</v>
      </c>
      <c r="Q1660" s="13">
        <f>Product[[#This Row],[Profit]]-Product[[#This Row],[Discount]]</f>
        <v>10.784899999999999</v>
      </c>
      <c r="R1660" s="12" t="str" cm="1">
        <f t="array" ref="R1660">_xlfn.IFS(Product[[#This Row],[New Sales]]&gt;=2000,"A",Product[[#This Row],[New Sales]]&gt;=1000,"B",Product[[#This Row],[New Sales]]&gt;=500,"C",Product[[#This Row],[New Sales]]&gt;=100,"D",Product[[#This Row],[New Sales]]&lt;100,"E")</f>
        <v>B</v>
      </c>
      <c r="S1660" s="12"/>
    </row>
    <row r="1661" spans="1:19">
      <c r="A1661" s="12">
        <v>1659</v>
      </c>
      <c r="B1661" s="12" t="s">
        <v>84</v>
      </c>
      <c r="C1661" s="12" t="s">
        <v>68</v>
      </c>
      <c r="D1661" s="12" t="s">
        <v>78</v>
      </c>
      <c r="E1661" s="12" t="s">
        <v>79</v>
      </c>
      <c r="F1661" s="12" t="s">
        <v>80</v>
      </c>
      <c r="G1661" s="12" t="s">
        <v>95</v>
      </c>
      <c r="H1661" s="12" t="str">
        <f>VLOOKUP(Product[[#This Row],[Category]],Code!$C$2:$D$5,2,0)</f>
        <v>T-103</v>
      </c>
      <c r="I1661" s="12" t="s">
        <v>96</v>
      </c>
      <c r="J1661" s="12" t="s">
        <v>1456</v>
      </c>
      <c r="K1661" s="12">
        <v>160.77600000000001</v>
      </c>
      <c r="L1661" s="12">
        <f>$K$1*Product[[#This Row],[Quantity]]</f>
        <v>450</v>
      </c>
      <c r="M1661" s="12">
        <f>Product[[#This Row],[Sales]]/Product[[#This Row],[Quantity]]</f>
        <v>53.592000000000006</v>
      </c>
      <c r="N1661" s="12">
        <v>3</v>
      </c>
      <c r="O1661" s="12">
        <v>0.2</v>
      </c>
      <c r="P1661" s="13">
        <v>10.048500000000004</v>
      </c>
      <c r="Q1661" s="13">
        <f>Product[[#This Row],[Profit]]-Product[[#This Row],[Discount]]</f>
        <v>9.8485000000000049</v>
      </c>
      <c r="R1661" s="12" t="str" cm="1">
        <f t="array" ref="R1661">_xlfn.IFS(Product[[#This Row],[New Sales]]&gt;=2000,"A",Product[[#This Row],[New Sales]]&gt;=1000,"B",Product[[#This Row],[New Sales]]&gt;=500,"C",Product[[#This Row],[New Sales]]&gt;=100,"D",Product[[#This Row],[New Sales]]&lt;100,"E")</f>
        <v>D</v>
      </c>
      <c r="S1661" s="12"/>
    </row>
    <row r="1662" spans="1:19">
      <c r="A1662" s="12">
        <v>1660</v>
      </c>
      <c r="B1662" s="12" t="s">
        <v>84</v>
      </c>
      <c r="C1662" s="12" t="s">
        <v>68</v>
      </c>
      <c r="D1662" s="12" t="s">
        <v>108</v>
      </c>
      <c r="E1662" s="12" t="s">
        <v>109</v>
      </c>
      <c r="F1662" s="12" t="s">
        <v>80</v>
      </c>
      <c r="G1662" s="12" t="s">
        <v>81</v>
      </c>
      <c r="H1662" s="12" t="str">
        <f>VLOOKUP(Product[[#This Row],[Category]],Code!$C$2:$D$5,2,0)</f>
        <v>O-102</v>
      </c>
      <c r="I1662" s="12" t="s">
        <v>98</v>
      </c>
      <c r="J1662" s="12" t="s">
        <v>1120</v>
      </c>
      <c r="K1662" s="12">
        <v>88.751999999999995</v>
      </c>
      <c r="L1662" s="12">
        <f>$K$1*Product[[#This Row],[Quantity]]</f>
        <v>450</v>
      </c>
      <c r="M1662" s="12">
        <f>Product[[#This Row],[Sales]]/Product[[#This Row],[Quantity]]</f>
        <v>29.584</v>
      </c>
      <c r="N1662" s="12">
        <v>3</v>
      </c>
      <c r="O1662" s="12">
        <v>0.2</v>
      </c>
      <c r="P1662" s="13">
        <v>27.734999999999996</v>
      </c>
      <c r="Q1662" s="13">
        <f>Product[[#This Row],[Profit]]-Product[[#This Row],[Discount]]</f>
        <v>27.534999999999997</v>
      </c>
      <c r="R1662" s="12" t="str" cm="1">
        <f t="array" ref="R1662">_xlfn.IFS(Product[[#This Row],[New Sales]]&gt;=2000,"A",Product[[#This Row],[New Sales]]&gt;=1000,"B",Product[[#This Row],[New Sales]]&gt;=500,"C",Product[[#This Row],[New Sales]]&gt;=100,"D",Product[[#This Row],[New Sales]]&lt;100,"E")</f>
        <v>D</v>
      </c>
      <c r="S1662" s="12"/>
    </row>
    <row r="1663" spans="1:19">
      <c r="A1663" s="12">
        <v>1661</v>
      </c>
      <c r="B1663" s="12" t="s">
        <v>84</v>
      </c>
      <c r="C1663" s="12" t="s">
        <v>68</v>
      </c>
      <c r="D1663" s="12" t="s">
        <v>108</v>
      </c>
      <c r="E1663" s="12" t="s">
        <v>109</v>
      </c>
      <c r="F1663" s="12" t="s">
        <v>80</v>
      </c>
      <c r="G1663" s="12" t="s">
        <v>81</v>
      </c>
      <c r="H1663" s="12" t="str">
        <f>VLOOKUP(Product[[#This Row],[Category]],Code!$C$2:$D$5,2,0)</f>
        <v>O-102</v>
      </c>
      <c r="I1663" s="12" t="s">
        <v>98</v>
      </c>
      <c r="J1663" s="12" t="s">
        <v>1165</v>
      </c>
      <c r="K1663" s="12">
        <v>13.904</v>
      </c>
      <c r="L1663" s="12">
        <f>$K$1*Product[[#This Row],[Quantity]]</f>
        <v>300</v>
      </c>
      <c r="M1663" s="12">
        <f>Product[[#This Row],[Sales]]/Product[[#This Row],[Quantity]]</f>
        <v>6.952</v>
      </c>
      <c r="N1663" s="12">
        <v>2</v>
      </c>
      <c r="O1663" s="12">
        <v>0.2</v>
      </c>
      <c r="P1663" s="13">
        <v>5.2139999999999995</v>
      </c>
      <c r="Q1663" s="13">
        <f>Product[[#This Row],[Profit]]-Product[[#This Row],[Discount]]</f>
        <v>5.0139999999999993</v>
      </c>
      <c r="R1663" s="12" t="str" cm="1">
        <f t="array" ref="R1663">_xlfn.IFS(Product[[#This Row],[New Sales]]&gt;=2000,"A",Product[[#This Row],[New Sales]]&gt;=1000,"B",Product[[#This Row],[New Sales]]&gt;=500,"C",Product[[#This Row],[New Sales]]&gt;=100,"D",Product[[#This Row],[New Sales]]&lt;100,"E")</f>
        <v>D</v>
      </c>
      <c r="S1663" s="12"/>
    </row>
    <row r="1664" spans="1:19">
      <c r="A1664" s="12">
        <v>1662</v>
      </c>
      <c r="B1664" s="12" t="s">
        <v>84</v>
      </c>
      <c r="C1664" s="12" t="s">
        <v>77</v>
      </c>
      <c r="D1664" s="12" t="s">
        <v>131</v>
      </c>
      <c r="E1664" s="12" t="s">
        <v>132</v>
      </c>
      <c r="F1664" s="12" t="s">
        <v>133</v>
      </c>
      <c r="G1664" s="12" t="s">
        <v>95</v>
      </c>
      <c r="H1664" s="12" t="str">
        <f>VLOOKUP(Product[[#This Row],[Category]],Code!$C$2:$D$5,2,0)</f>
        <v>T-103</v>
      </c>
      <c r="I1664" s="12" t="s">
        <v>96</v>
      </c>
      <c r="J1664" s="12" t="s">
        <v>1284</v>
      </c>
      <c r="K1664" s="12">
        <v>677.57999999999993</v>
      </c>
      <c r="L1664" s="12">
        <f>$K$1*Product[[#This Row],[Quantity]]</f>
        <v>750</v>
      </c>
      <c r="M1664" s="12">
        <f>Product[[#This Row],[Sales]]/Product[[#This Row],[Quantity]]</f>
        <v>135.51599999999999</v>
      </c>
      <c r="N1664" s="12">
        <v>5</v>
      </c>
      <c r="O1664" s="12">
        <v>0.4</v>
      </c>
      <c r="P1664" s="13">
        <v>-158.10199999999998</v>
      </c>
      <c r="Q1664" s="13">
        <f>Product[[#This Row],[Profit]]-Product[[#This Row],[Discount]]</f>
        <v>-158.50199999999998</v>
      </c>
      <c r="R1664" s="12" t="str" cm="1">
        <f t="array" ref="R1664">_xlfn.IFS(Product[[#This Row],[New Sales]]&gt;=2000,"A",Product[[#This Row],[New Sales]]&gt;=1000,"B",Product[[#This Row],[New Sales]]&gt;=500,"C",Product[[#This Row],[New Sales]]&gt;=100,"D",Product[[#This Row],[New Sales]]&lt;100,"E")</f>
        <v>C</v>
      </c>
      <c r="S1664" s="12"/>
    </row>
    <row r="1665" spans="1:19">
      <c r="A1665" s="12">
        <v>1663</v>
      </c>
      <c r="B1665" s="12" t="s">
        <v>84</v>
      </c>
      <c r="C1665" s="12" t="s">
        <v>77</v>
      </c>
      <c r="D1665" s="12" t="s">
        <v>131</v>
      </c>
      <c r="E1665" s="12" t="s">
        <v>132</v>
      </c>
      <c r="F1665" s="12" t="s">
        <v>133</v>
      </c>
      <c r="G1665" s="12" t="s">
        <v>81</v>
      </c>
      <c r="H1665" s="12" t="str">
        <f>VLOOKUP(Product[[#This Row],[Category]],Code!$C$2:$D$5,2,0)</f>
        <v>O-102</v>
      </c>
      <c r="I1665" s="12" t="s">
        <v>98</v>
      </c>
      <c r="J1665" s="12" t="s">
        <v>1457</v>
      </c>
      <c r="K1665" s="12">
        <v>13.896000000000001</v>
      </c>
      <c r="L1665" s="12">
        <f>$K$1*Product[[#This Row],[Quantity]]</f>
        <v>450</v>
      </c>
      <c r="M1665" s="12">
        <f>Product[[#This Row],[Sales]]/Product[[#This Row],[Quantity]]</f>
        <v>4.6320000000000006</v>
      </c>
      <c r="N1665" s="12">
        <v>3</v>
      </c>
      <c r="O1665" s="12">
        <v>0.7</v>
      </c>
      <c r="P1665" s="13">
        <v>-9.2639999999999993</v>
      </c>
      <c r="Q1665" s="13">
        <f>Product[[#This Row],[Profit]]-Product[[#This Row],[Discount]]</f>
        <v>-9.9639999999999986</v>
      </c>
      <c r="R1665" s="12" t="str" cm="1">
        <f t="array" ref="R1665">_xlfn.IFS(Product[[#This Row],[New Sales]]&gt;=2000,"A",Product[[#This Row],[New Sales]]&gt;=1000,"B",Product[[#This Row],[New Sales]]&gt;=500,"C",Product[[#This Row],[New Sales]]&gt;=100,"D",Product[[#This Row],[New Sales]]&lt;100,"E")</f>
        <v>D</v>
      </c>
      <c r="S1665" s="12"/>
    </row>
    <row r="1666" spans="1:19">
      <c r="A1666" s="12">
        <v>1664</v>
      </c>
      <c r="B1666" s="12" t="s">
        <v>67</v>
      </c>
      <c r="C1666" s="12" t="s">
        <v>68</v>
      </c>
      <c r="D1666" s="12" t="s">
        <v>379</v>
      </c>
      <c r="E1666" s="12" t="s">
        <v>113</v>
      </c>
      <c r="F1666" s="12" t="s">
        <v>114</v>
      </c>
      <c r="G1666" s="12" t="s">
        <v>81</v>
      </c>
      <c r="H1666" s="12" t="str">
        <f>VLOOKUP(Product[[#This Row],[Category]],Code!$C$2:$D$5,2,0)</f>
        <v>O-102</v>
      </c>
      <c r="I1666" s="12" t="s">
        <v>89</v>
      </c>
      <c r="J1666" s="12" t="s">
        <v>731</v>
      </c>
      <c r="K1666" s="12">
        <v>41.92</v>
      </c>
      <c r="L1666" s="12">
        <f>$K$1*Product[[#This Row],[Quantity]]</f>
        <v>750</v>
      </c>
      <c r="M1666" s="12">
        <f>Product[[#This Row],[Sales]]/Product[[#This Row],[Quantity]]</f>
        <v>8.3840000000000003</v>
      </c>
      <c r="N1666" s="12">
        <v>5</v>
      </c>
      <c r="O1666" s="12">
        <v>0.2</v>
      </c>
      <c r="P1666" s="13">
        <v>3.6679999999999993</v>
      </c>
      <c r="Q1666" s="13">
        <f>Product[[#This Row],[Profit]]-Product[[#This Row],[Discount]]</f>
        <v>3.4679999999999991</v>
      </c>
      <c r="R1666" s="12" t="str" cm="1">
        <f t="array" ref="R1666">_xlfn.IFS(Product[[#This Row],[New Sales]]&gt;=2000,"A",Product[[#This Row],[New Sales]]&gt;=1000,"B",Product[[#This Row],[New Sales]]&gt;=500,"C",Product[[#This Row],[New Sales]]&gt;=100,"D",Product[[#This Row],[New Sales]]&lt;100,"E")</f>
        <v>C</v>
      </c>
      <c r="S1666" s="12"/>
    </row>
    <row r="1667" spans="1:19">
      <c r="A1667" s="12">
        <v>1665</v>
      </c>
      <c r="B1667" s="12" t="s">
        <v>67</v>
      </c>
      <c r="C1667" s="12" t="s">
        <v>68</v>
      </c>
      <c r="D1667" s="12" t="s">
        <v>379</v>
      </c>
      <c r="E1667" s="12" t="s">
        <v>113</v>
      </c>
      <c r="F1667" s="12" t="s">
        <v>114</v>
      </c>
      <c r="G1667" s="12" t="s">
        <v>95</v>
      </c>
      <c r="H1667" s="12" t="str">
        <f>VLOOKUP(Product[[#This Row],[Category]],Code!$C$2:$D$5,2,0)</f>
        <v>T-103</v>
      </c>
      <c r="I1667" s="12" t="s">
        <v>137</v>
      </c>
      <c r="J1667" s="12" t="s">
        <v>996</v>
      </c>
      <c r="K1667" s="12">
        <v>297.57600000000002</v>
      </c>
      <c r="L1667" s="12">
        <f>$K$1*Product[[#This Row],[Quantity]]</f>
        <v>450</v>
      </c>
      <c r="M1667" s="12">
        <f>Product[[#This Row],[Sales]]/Product[[#This Row],[Quantity]]</f>
        <v>99.192000000000007</v>
      </c>
      <c r="N1667" s="12">
        <v>3</v>
      </c>
      <c r="O1667" s="12">
        <v>0.2</v>
      </c>
      <c r="P1667" s="13">
        <v>-7.4394000000000347</v>
      </c>
      <c r="Q1667" s="13">
        <f>Product[[#This Row],[Profit]]-Product[[#This Row],[Discount]]</f>
        <v>-7.6394000000000348</v>
      </c>
      <c r="R1667" s="12" t="str" cm="1">
        <f t="array" ref="R1667">_xlfn.IFS(Product[[#This Row],[New Sales]]&gt;=2000,"A",Product[[#This Row],[New Sales]]&gt;=1000,"B",Product[[#This Row],[New Sales]]&gt;=500,"C",Product[[#This Row],[New Sales]]&gt;=100,"D",Product[[#This Row],[New Sales]]&lt;100,"E")</f>
        <v>D</v>
      </c>
      <c r="S1667" s="12"/>
    </row>
    <row r="1668" spans="1:19">
      <c r="A1668" s="12">
        <v>1666</v>
      </c>
      <c r="B1668" s="12" t="s">
        <v>67</v>
      </c>
      <c r="C1668" s="12" t="s">
        <v>68</v>
      </c>
      <c r="D1668" s="12" t="s">
        <v>379</v>
      </c>
      <c r="E1668" s="12" t="s">
        <v>113</v>
      </c>
      <c r="F1668" s="12" t="s">
        <v>114</v>
      </c>
      <c r="G1668" s="12" t="s">
        <v>81</v>
      </c>
      <c r="H1668" s="12" t="str">
        <f>VLOOKUP(Product[[#This Row],[Category]],Code!$C$2:$D$5,2,0)</f>
        <v>O-102</v>
      </c>
      <c r="I1668" s="12" t="s">
        <v>182</v>
      </c>
      <c r="J1668" s="12" t="s">
        <v>1458</v>
      </c>
      <c r="K1668" s="12">
        <v>4.3440000000000003</v>
      </c>
      <c r="L1668" s="12">
        <f>$K$1*Product[[#This Row],[Quantity]]</f>
        <v>450</v>
      </c>
      <c r="M1668" s="12">
        <f>Product[[#This Row],[Sales]]/Product[[#This Row],[Quantity]]</f>
        <v>1.4480000000000002</v>
      </c>
      <c r="N1668" s="12">
        <v>3</v>
      </c>
      <c r="O1668" s="12">
        <v>0.2</v>
      </c>
      <c r="P1668" s="13">
        <v>0.86879999999999979</v>
      </c>
      <c r="Q1668" s="13">
        <f>Product[[#This Row],[Profit]]-Product[[#This Row],[Discount]]</f>
        <v>0.66879999999999984</v>
      </c>
      <c r="R1668" s="12" t="str" cm="1">
        <f t="array" ref="R1668">_xlfn.IFS(Product[[#This Row],[New Sales]]&gt;=2000,"A",Product[[#This Row],[New Sales]]&gt;=1000,"B",Product[[#This Row],[New Sales]]&gt;=500,"C",Product[[#This Row],[New Sales]]&gt;=100,"D",Product[[#This Row],[New Sales]]&lt;100,"E")</f>
        <v>D</v>
      </c>
      <c r="S1668" s="12"/>
    </row>
    <row r="1669" spans="1:19">
      <c r="A1669" s="12">
        <v>1667</v>
      </c>
      <c r="B1669" s="12" t="s">
        <v>67</v>
      </c>
      <c r="C1669" s="12" t="s">
        <v>68</v>
      </c>
      <c r="D1669" s="12" t="s">
        <v>379</v>
      </c>
      <c r="E1669" s="12" t="s">
        <v>113</v>
      </c>
      <c r="F1669" s="12" t="s">
        <v>114</v>
      </c>
      <c r="G1669" s="12" t="s">
        <v>95</v>
      </c>
      <c r="H1669" s="12" t="str">
        <f>VLOOKUP(Product[[#This Row],[Category]],Code!$C$2:$D$5,2,0)</f>
        <v>T-103</v>
      </c>
      <c r="I1669" s="12" t="s">
        <v>137</v>
      </c>
      <c r="J1669" s="12" t="s">
        <v>1459</v>
      </c>
      <c r="K1669" s="12">
        <v>94.992000000000004</v>
      </c>
      <c r="L1669" s="12">
        <f>$K$1*Product[[#This Row],[Quantity]]</f>
        <v>300</v>
      </c>
      <c r="M1669" s="12">
        <f>Product[[#This Row],[Sales]]/Product[[#This Row],[Quantity]]</f>
        <v>47.496000000000002</v>
      </c>
      <c r="N1669" s="12">
        <v>2</v>
      </c>
      <c r="O1669" s="12">
        <v>0.2</v>
      </c>
      <c r="P1669" s="13">
        <v>-2.374800000000004</v>
      </c>
      <c r="Q1669" s="13">
        <f>Product[[#This Row],[Profit]]-Product[[#This Row],[Discount]]</f>
        <v>-2.5748000000000042</v>
      </c>
      <c r="R1669" s="12" t="str" cm="1">
        <f t="array" ref="R1669">_xlfn.IFS(Product[[#This Row],[New Sales]]&gt;=2000,"A",Product[[#This Row],[New Sales]]&gt;=1000,"B",Product[[#This Row],[New Sales]]&gt;=500,"C",Product[[#This Row],[New Sales]]&gt;=100,"D",Product[[#This Row],[New Sales]]&lt;100,"E")</f>
        <v>D</v>
      </c>
      <c r="S1669" s="12"/>
    </row>
    <row r="1670" spans="1:19">
      <c r="A1670" s="12">
        <v>1668</v>
      </c>
      <c r="B1670" s="12" t="s">
        <v>67</v>
      </c>
      <c r="C1670" s="12" t="s">
        <v>68</v>
      </c>
      <c r="D1670" s="12" t="s">
        <v>379</v>
      </c>
      <c r="E1670" s="12" t="s">
        <v>113</v>
      </c>
      <c r="F1670" s="12" t="s">
        <v>114</v>
      </c>
      <c r="G1670" s="12" t="s">
        <v>81</v>
      </c>
      <c r="H1670" s="12" t="str">
        <f>VLOOKUP(Product[[#This Row],[Category]],Code!$C$2:$D$5,2,0)</f>
        <v>O-102</v>
      </c>
      <c r="I1670" s="12" t="s">
        <v>106</v>
      </c>
      <c r="J1670" s="12" t="s">
        <v>1460</v>
      </c>
      <c r="K1670" s="12">
        <v>74.352000000000004</v>
      </c>
      <c r="L1670" s="12">
        <f>$K$1*Product[[#This Row],[Quantity]]</f>
        <v>450</v>
      </c>
      <c r="M1670" s="12">
        <f>Product[[#This Row],[Sales]]/Product[[#This Row],[Quantity]]</f>
        <v>24.784000000000002</v>
      </c>
      <c r="N1670" s="12">
        <v>3</v>
      </c>
      <c r="O1670" s="12">
        <v>0.2</v>
      </c>
      <c r="P1670" s="13">
        <v>23.234999999999992</v>
      </c>
      <c r="Q1670" s="13">
        <f>Product[[#This Row],[Profit]]-Product[[#This Row],[Discount]]</f>
        <v>23.034999999999993</v>
      </c>
      <c r="R1670" s="12" t="str" cm="1">
        <f t="array" ref="R1670">_xlfn.IFS(Product[[#This Row],[New Sales]]&gt;=2000,"A",Product[[#This Row],[New Sales]]&gt;=1000,"B",Product[[#This Row],[New Sales]]&gt;=500,"C",Product[[#This Row],[New Sales]]&gt;=100,"D",Product[[#This Row],[New Sales]]&lt;100,"E")</f>
        <v>D</v>
      </c>
      <c r="S1670" s="12"/>
    </row>
    <row r="1671" spans="1:19">
      <c r="A1671" s="12">
        <v>1669</v>
      </c>
      <c r="B1671" s="12" t="s">
        <v>67</v>
      </c>
      <c r="C1671" s="12" t="s">
        <v>68</v>
      </c>
      <c r="D1671" s="12" t="s">
        <v>379</v>
      </c>
      <c r="E1671" s="12" t="s">
        <v>113</v>
      </c>
      <c r="F1671" s="12" t="s">
        <v>114</v>
      </c>
      <c r="G1671" s="12" t="s">
        <v>81</v>
      </c>
      <c r="H1671" s="12" t="str">
        <f>VLOOKUP(Product[[#This Row],[Category]],Code!$C$2:$D$5,2,0)</f>
        <v>O-102</v>
      </c>
      <c r="I1671" s="12" t="s">
        <v>93</v>
      </c>
      <c r="J1671" s="12" t="s">
        <v>916</v>
      </c>
      <c r="K1671" s="12">
        <v>14.04</v>
      </c>
      <c r="L1671" s="12">
        <f>$K$1*Product[[#This Row],[Quantity]]</f>
        <v>450</v>
      </c>
      <c r="M1671" s="12">
        <f>Product[[#This Row],[Sales]]/Product[[#This Row],[Quantity]]</f>
        <v>4.68</v>
      </c>
      <c r="N1671" s="12">
        <v>3</v>
      </c>
      <c r="O1671" s="12">
        <v>0.2</v>
      </c>
      <c r="P1671" s="13">
        <v>1.5794999999999986</v>
      </c>
      <c r="Q1671" s="13">
        <f>Product[[#This Row],[Profit]]-Product[[#This Row],[Discount]]</f>
        <v>1.3794999999999986</v>
      </c>
      <c r="R1671" s="12" t="str" cm="1">
        <f t="array" ref="R1671">_xlfn.IFS(Product[[#This Row],[New Sales]]&gt;=2000,"A",Product[[#This Row],[New Sales]]&gt;=1000,"B",Product[[#This Row],[New Sales]]&gt;=500,"C",Product[[#This Row],[New Sales]]&gt;=100,"D",Product[[#This Row],[New Sales]]&lt;100,"E")</f>
        <v>D</v>
      </c>
      <c r="S1671" s="12"/>
    </row>
    <row r="1672" spans="1:19">
      <c r="A1672" s="12">
        <v>1670</v>
      </c>
      <c r="B1672" s="12" t="s">
        <v>84</v>
      </c>
      <c r="C1672" s="12" t="s">
        <v>68</v>
      </c>
      <c r="D1672" s="12" t="s">
        <v>180</v>
      </c>
      <c r="E1672" s="12" t="s">
        <v>181</v>
      </c>
      <c r="F1672" s="12" t="s">
        <v>133</v>
      </c>
      <c r="G1672" s="12" t="s">
        <v>72</v>
      </c>
      <c r="H1672" s="12" t="str">
        <f>VLOOKUP(Product[[#This Row],[Category]],Code!$C$2:$D$5,2,0)</f>
        <v>F-101</v>
      </c>
      <c r="I1672" s="12" t="s">
        <v>87</v>
      </c>
      <c r="J1672" s="12" t="s">
        <v>656</v>
      </c>
      <c r="K1672" s="12">
        <v>1018.1039999999999</v>
      </c>
      <c r="L1672" s="12">
        <f>$K$1*Product[[#This Row],[Quantity]]</f>
        <v>600</v>
      </c>
      <c r="M1672" s="12">
        <f>Product[[#This Row],[Sales]]/Product[[#This Row],[Quantity]]</f>
        <v>254.52599999999998</v>
      </c>
      <c r="N1672" s="12">
        <v>4</v>
      </c>
      <c r="O1672" s="12">
        <v>0.4</v>
      </c>
      <c r="P1672" s="13">
        <v>-373.3048</v>
      </c>
      <c r="Q1672" s="13">
        <f>Product[[#This Row],[Profit]]-Product[[#This Row],[Discount]]</f>
        <v>-373.70479999999998</v>
      </c>
      <c r="R1672" s="12" t="str" cm="1">
        <f t="array" ref="R1672">_xlfn.IFS(Product[[#This Row],[New Sales]]&gt;=2000,"A",Product[[#This Row],[New Sales]]&gt;=1000,"B",Product[[#This Row],[New Sales]]&gt;=500,"C",Product[[#This Row],[New Sales]]&gt;=100,"D",Product[[#This Row],[New Sales]]&lt;100,"E")</f>
        <v>C</v>
      </c>
      <c r="S1672" s="12"/>
    </row>
    <row r="1673" spans="1:19">
      <c r="A1673" s="12">
        <v>1671</v>
      </c>
      <c r="B1673" s="12" t="s">
        <v>84</v>
      </c>
      <c r="C1673" s="12" t="s">
        <v>68</v>
      </c>
      <c r="D1673" s="12" t="s">
        <v>147</v>
      </c>
      <c r="E1673" s="12" t="s">
        <v>113</v>
      </c>
      <c r="F1673" s="12" t="s">
        <v>114</v>
      </c>
      <c r="G1673" s="12" t="s">
        <v>95</v>
      </c>
      <c r="H1673" s="12" t="str">
        <f>VLOOKUP(Product[[#This Row],[Category]],Code!$C$2:$D$5,2,0)</f>
        <v>T-103</v>
      </c>
      <c r="I1673" s="12" t="s">
        <v>96</v>
      </c>
      <c r="J1673" s="12" t="s">
        <v>1461</v>
      </c>
      <c r="K1673" s="12">
        <v>16.68</v>
      </c>
      <c r="L1673" s="12">
        <f>$K$1*Product[[#This Row],[Quantity]]</f>
        <v>450</v>
      </c>
      <c r="M1673" s="12">
        <f>Product[[#This Row],[Sales]]/Product[[#This Row],[Quantity]]</f>
        <v>5.56</v>
      </c>
      <c r="N1673" s="12">
        <v>3</v>
      </c>
      <c r="O1673" s="12">
        <v>0.2</v>
      </c>
      <c r="P1673" s="13">
        <v>5.2125000000000004</v>
      </c>
      <c r="Q1673" s="13">
        <f>Product[[#This Row],[Profit]]-Product[[#This Row],[Discount]]</f>
        <v>5.0125000000000002</v>
      </c>
      <c r="R1673" s="12" t="str" cm="1">
        <f t="array" ref="R1673">_xlfn.IFS(Product[[#This Row],[New Sales]]&gt;=2000,"A",Product[[#This Row],[New Sales]]&gt;=1000,"B",Product[[#This Row],[New Sales]]&gt;=500,"C",Product[[#This Row],[New Sales]]&gt;=100,"D",Product[[#This Row],[New Sales]]&lt;100,"E")</f>
        <v>D</v>
      </c>
      <c r="S1673" s="12"/>
    </row>
    <row r="1674" spans="1:19">
      <c r="A1674" s="12">
        <v>1672</v>
      </c>
      <c r="B1674" s="12" t="s">
        <v>149</v>
      </c>
      <c r="C1674" s="12" t="s">
        <v>77</v>
      </c>
      <c r="D1674" s="12" t="s">
        <v>1378</v>
      </c>
      <c r="E1674" s="12" t="s">
        <v>581</v>
      </c>
      <c r="F1674" s="12" t="s">
        <v>80</v>
      </c>
      <c r="G1674" s="12" t="s">
        <v>95</v>
      </c>
      <c r="H1674" s="12" t="str">
        <f>VLOOKUP(Product[[#This Row],[Category]],Code!$C$2:$D$5,2,0)</f>
        <v>T-103</v>
      </c>
      <c r="I1674" s="12" t="s">
        <v>137</v>
      </c>
      <c r="J1674" s="12" t="s">
        <v>1142</v>
      </c>
      <c r="K1674" s="12">
        <v>58.58</v>
      </c>
      <c r="L1674" s="12">
        <f>$K$1*Product[[#This Row],[Quantity]]</f>
        <v>300</v>
      </c>
      <c r="M1674" s="12">
        <f>Product[[#This Row],[Sales]]/Product[[#This Row],[Quantity]]</f>
        <v>29.29</v>
      </c>
      <c r="N1674" s="12">
        <v>2</v>
      </c>
      <c r="O1674" s="12">
        <v>0</v>
      </c>
      <c r="P1674" s="13">
        <v>19.331399999999995</v>
      </c>
      <c r="Q1674" s="13">
        <f>Product[[#This Row],[Profit]]-Product[[#This Row],[Discount]]</f>
        <v>19.331399999999995</v>
      </c>
      <c r="R1674" s="12" t="str" cm="1">
        <f t="array" ref="R1674">_xlfn.IFS(Product[[#This Row],[New Sales]]&gt;=2000,"A",Product[[#This Row],[New Sales]]&gt;=1000,"B",Product[[#This Row],[New Sales]]&gt;=500,"C",Product[[#This Row],[New Sales]]&gt;=100,"D",Product[[#This Row],[New Sales]]&lt;100,"E")</f>
        <v>D</v>
      </c>
      <c r="S1674" s="12"/>
    </row>
    <row r="1675" spans="1:19">
      <c r="A1675" s="12">
        <v>1673</v>
      </c>
      <c r="B1675" s="12" t="s">
        <v>84</v>
      </c>
      <c r="C1675" s="12" t="s">
        <v>68</v>
      </c>
      <c r="D1675" s="12" t="s">
        <v>1462</v>
      </c>
      <c r="E1675" s="12" t="s">
        <v>113</v>
      </c>
      <c r="F1675" s="12" t="s">
        <v>114</v>
      </c>
      <c r="G1675" s="12" t="s">
        <v>95</v>
      </c>
      <c r="H1675" s="12" t="str">
        <f>VLOOKUP(Product[[#This Row],[Category]],Code!$C$2:$D$5,2,0)</f>
        <v>T-103</v>
      </c>
      <c r="I1675" s="12" t="s">
        <v>96</v>
      </c>
      <c r="J1675" s="12" t="s">
        <v>201</v>
      </c>
      <c r="K1675" s="12">
        <v>167.96800000000002</v>
      </c>
      <c r="L1675" s="12">
        <f>$K$1*Product[[#This Row],[Quantity]]</f>
        <v>600</v>
      </c>
      <c r="M1675" s="12">
        <f>Product[[#This Row],[Sales]]/Product[[#This Row],[Quantity]]</f>
        <v>41.992000000000004</v>
      </c>
      <c r="N1675" s="12">
        <v>4</v>
      </c>
      <c r="O1675" s="12">
        <v>0.2</v>
      </c>
      <c r="P1675" s="13">
        <v>62.988</v>
      </c>
      <c r="Q1675" s="13">
        <f>Product[[#This Row],[Profit]]-Product[[#This Row],[Discount]]</f>
        <v>62.787999999999997</v>
      </c>
      <c r="R1675" s="12" t="str" cm="1">
        <f t="array" ref="R1675">_xlfn.IFS(Product[[#This Row],[New Sales]]&gt;=2000,"A",Product[[#This Row],[New Sales]]&gt;=1000,"B",Product[[#This Row],[New Sales]]&gt;=500,"C",Product[[#This Row],[New Sales]]&gt;=100,"D",Product[[#This Row],[New Sales]]&lt;100,"E")</f>
        <v>C</v>
      </c>
      <c r="S1675" s="12"/>
    </row>
    <row r="1676" spans="1:19">
      <c r="A1676" s="12">
        <v>1674</v>
      </c>
      <c r="B1676" s="12" t="s">
        <v>149</v>
      </c>
      <c r="C1676" s="12" t="s">
        <v>68</v>
      </c>
      <c r="D1676" s="12" t="s">
        <v>1463</v>
      </c>
      <c r="E1676" s="12" t="s">
        <v>203</v>
      </c>
      <c r="F1676" s="12" t="s">
        <v>71</v>
      </c>
      <c r="G1676" s="12" t="s">
        <v>81</v>
      </c>
      <c r="H1676" s="12" t="str">
        <f>VLOOKUP(Product[[#This Row],[Category]],Code!$C$2:$D$5,2,0)</f>
        <v>O-102</v>
      </c>
      <c r="I1676" s="12" t="s">
        <v>82</v>
      </c>
      <c r="J1676" s="12" t="s">
        <v>771</v>
      </c>
      <c r="K1676" s="12">
        <v>196.62</v>
      </c>
      <c r="L1676" s="12">
        <f>$K$1*Product[[#This Row],[Quantity]]</f>
        <v>300</v>
      </c>
      <c r="M1676" s="12">
        <f>Product[[#This Row],[Sales]]/Product[[#This Row],[Quantity]]</f>
        <v>98.31</v>
      </c>
      <c r="N1676" s="12">
        <v>2</v>
      </c>
      <c r="O1676" s="12">
        <v>0</v>
      </c>
      <c r="P1676" s="13">
        <v>96.343800000000002</v>
      </c>
      <c r="Q1676" s="13">
        <f>Product[[#This Row],[Profit]]-Product[[#This Row],[Discount]]</f>
        <v>96.343800000000002</v>
      </c>
      <c r="R1676" s="12" t="str" cm="1">
        <f t="array" ref="R1676">_xlfn.IFS(Product[[#This Row],[New Sales]]&gt;=2000,"A",Product[[#This Row],[New Sales]]&gt;=1000,"B",Product[[#This Row],[New Sales]]&gt;=500,"C",Product[[#This Row],[New Sales]]&gt;=100,"D",Product[[#This Row],[New Sales]]&lt;100,"E")</f>
        <v>D</v>
      </c>
      <c r="S1676" s="12"/>
    </row>
    <row r="1677" spans="1:19">
      <c r="A1677" s="12">
        <v>1675</v>
      </c>
      <c r="B1677" s="12" t="s">
        <v>84</v>
      </c>
      <c r="C1677" s="12" t="s">
        <v>77</v>
      </c>
      <c r="D1677" s="12" t="s">
        <v>147</v>
      </c>
      <c r="E1677" s="12" t="s">
        <v>113</v>
      </c>
      <c r="F1677" s="12" t="s">
        <v>114</v>
      </c>
      <c r="G1677" s="12" t="s">
        <v>72</v>
      </c>
      <c r="H1677" s="12" t="str">
        <f>VLOOKUP(Product[[#This Row],[Category]],Code!$C$2:$D$5,2,0)</f>
        <v>F-101</v>
      </c>
      <c r="I1677" s="12" t="s">
        <v>91</v>
      </c>
      <c r="J1677" s="12" t="s">
        <v>1236</v>
      </c>
      <c r="K1677" s="12">
        <v>21.936000000000003</v>
      </c>
      <c r="L1677" s="12">
        <f>$K$1*Product[[#This Row],[Quantity]]</f>
        <v>300</v>
      </c>
      <c r="M1677" s="12">
        <f>Product[[#This Row],[Sales]]/Product[[#This Row],[Quantity]]</f>
        <v>10.968000000000002</v>
      </c>
      <c r="N1677" s="12">
        <v>2</v>
      </c>
      <c r="O1677" s="12">
        <v>0.6</v>
      </c>
      <c r="P1677" s="13">
        <v>-10.419600000000003</v>
      </c>
      <c r="Q1677" s="13">
        <f>Product[[#This Row],[Profit]]-Product[[#This Row],[Discount]]</f>
        <v>-11.019600000000002</v>
      </c>
      <c r="R1677" s="12" t="str" cm="1">
        <f t="array" ref="R1677">_xlfn.IFS(Product[[#This Row],[New Sales]]&gt;=2000,"A",Product[[#This Row],[New Sales]]&gt;=1000,"B",Product[[#This Row],[New Sales]]&gt;=500,"C",Product[[#This Row],[New Sales]]&gt;=100,"D",Product[[#This Row],[New Sales]]&lt;100,"E")</f>
        <v>D</v>
      </c>
      <c r="S1677" s="12"/>
    </row>
    <row r="1678" spans="1:19">
      <c r="A1678" s="12">
        <v>1676</v>
      </c>
      <c r="B1678" s="12" t="s">
        <v>84</v>
      </c>
      <c r="C1678" s="12" t="s">
        <v>77</v>
      </c>
      <c r="D1678" s="12" t="s">
        <v>147</v>
      </c>
      <c r="E1678" s="12" t="s">
        <v>113</v>
      </c>
      <c r="F1678" s="12" t="s">
        <v>114</v>
      </c>
      <c r="G1678" s="12" t="s">
        <v>81</v>
      </c>
      <c r="H1678" s="12" t="str">
        <f>VLOOKUP(Product[[#This Row],[Category]],Code!$C$2:$D$5,2,0)</f>
        <v>O-102</v>
      </c>
      <c r="I1678" s="12" t="s">
        <v>98</v>
      </c>
      <c r="J1678" s="12" t="s">
        <v>1407</v>
      </c>
      <c r="K1678" s="12">
        <v>6.5879999999999992</v>
      </c>
      <c r="L1678" s="12">
        <f>$K$1*Product[[#This Row],[Quantity]]</f>
        <v>450</v>
      </c>
      <c r="M1678" s="12">
        <f>Product[[#This Row],[Sales]]/Product[[#This Row],[Quantity]]</f>
        <v>2.1959999999999997</v>
      </c>
      <c r="N1678" s="12">
        <v>3</v>
      </c>
      <c r="O1678" s="12">
        <v>0.8</v>
      </c>
      <c r="P1678" s="13">
        <v>-10.211400000000005</v>
      </c>
      <c r="Q1678" s="13">
        <f>Product[[#This Row],[Profit]]-Product[[#This Row],[Discount]]</f>
        <v>-11.011400000000005</v>
      </c>
      <c r="R1678" s="12" t="str" cm="1">
        <f t="array" ref="R1678">_xlfn.IFS(Product[[#This Row],[New Sales]]&gt;=2000,"A",Product[[#This Row],[New Sales]]&gt;=1000,"B",Product[[#This Row],[New Sales]]&gt;=500,"C",Product[[#This Row],[New Sales]]&gt;=100,"D",Product[[#This Row],[New Sales]]&lt;100,"E")</f>
        <v>D</v>
      </c>
      <c r="S1678" s="12"/>
    </row>
    <row r="1679" spans="1:19">
      <c r="A1679" s="12">
        <v>1677</v>
      </c>
      <c r="B1679" s="12" t="s">
        <v>84</v>
      </c>
      <c r="C1679" s="12" t="s">
        <v>68</v>
      </c>
      <c r="D1679" s="12" t="s">
        <v>123</v>
      </c>
      <c r="E1679" s="12" t="s">
        <v>79</v>
      </c>
      <c r="F1679" s="12" t="s">
        <v>80</v>
      </c>
      <c r="G1679" s="12" t="s">
        <v>81</v>
      </c>
      <c r="H1679" s="12" t="str">
        <f>VLOOKUP(Product[[#This Row],[Category]],Code!$C$2:$D$5,2,0)</f>
        <v>O-102</v>
      </c>
      <c r="I1679" s="12" t="s">
        <v>89</v>
      </c>
      <c r="J1679" s="12" t="s">
        <v>186</v>
      </c>
      <c r="K1679" s="12">
        <v>104.28</v>
      </c>
      <c r="L1679" s="12">
        <f>$K$1*Product[[#This Row],[Quantity]]</f>
        <v>450</v>
      </c>
      <c r="M1679" s="12">
        <f>Product[[#This Row],[Sales]]/Product[[#This Row],[Quantity]]</f>
        <v>34.76</v>
      </c>
      <c r="N1679" s="12">
        <v>3</v>
      </c>
      <c r="O1679" s="12">
        <v>0</v>
      </c>
      <c r="P1679" s="13">
        <v>26.069999999999993</v>
      </c>
      <c r="Q1679" s="13">
        <f>Product[[#This Row],[Profit]]-Product[[#This Row],[Discount]]</f>
        <v>26.069999999999993</v>
      </c>
      <c r="R1679" s="12" t="str" cm="1">
        <f t="array" ref="R1679">_xlfn.IFS(Product[[#This Row],[New Sales]]&gt;=2000,"A",Product[[#This Row],[New Sales]]&gt;=1000,"B",Product[[#This Row],[New Sales]]&gt;=500,"C",Product[[#This Row],[New Sales]]&gt;=100,"D",Product[[#This Row],[New Sales]]&lt;100,"E")</f>
        <v>D</v>
      </c>
      <c r="S1679" s="12"/>
    </row>
    <row r="1680" spans="1:19">
      <c r="A1680" s="12">
        <v>1678</v>
      </c>
      <c r="B1680" s="12" t="s">
        <v>84</v>
      </c>
      <c r="C1680" s="12" t="s">
        <v>68</v>
      </c>
      <c r="D1680" s="12" t="s">
        <v>123</v>
      </c>
      <c r="E1680" s="12" t="s">
        <v>79</v>
      </c>
      <c r="F1680" s="12" t="s">
        <v>80</v>
      </c>
      <c r="G1680" s="12" t="s">
        <v>81</v>
      </c>
      <c r="H1680" s="12" t="str">
        <f>VLOOKUP(Product[[#This Row],[Category]],Code!$C$2:$D$5,2,0)</f>
        <v>O-102</v>
      </c>
      <c r="I1680" s="12" t="s">
        <v>106</v>
      </c>
      <c r="J1680" s="12" t="s">
        <v>249</v>
      </c>
      <c r="K1680" s="12">
        <v>17.940000000000001</v>
      </c>
      <c r="L1680" s="12">
        <f>$K$1*Product[[#This Row],[Quantity]]</f>
        <v>450</v>
      </c>
      <c r="M1680" s="12">
        <f>Product[[#This Row],[Sales]]/Product[[#This Row],[Quantity]]</f>
        <v>5.98</v>
      </c>
      <c r="N1680" s="12">
        <v>3</v>
      </c>
      <c r="O1680" s="12">
        <v>0</v>
      </c>
      <c r="P1680" s="13">
        <v>8.7906000000000013</v>
      </c>
      <c r="Q1680" s="13">
        <f>Product[[#This Row],[Profit]]-Product[[#This Row],[Discount]]</f>
        <v>8.7906000000000013</v>
      </c>
      <c r="R1680" s="12" t="str" cm="1">
        <f t="array" ref="R1680">_xlfn.IFS(Product[[#This Row],[New Sales]]&gt;=2000,"A",Product[[#This Row],[New Sales]]&gt;=1000,"B",Product[[#This Row],[New Sales]]&gt;=500,"C",Product[[#This Row],[New Sales]]&gt;=100,"D",Product[[#This Row],[New Sales]]&lt;100,"E")</f>
        <v>D</v>
      </c>
      <c r="S1680" s="12"/>
    </row>
    <row r="1681" spans="1:19">
      <c r="A1681" s="12">
        <v>1679</v>
      </c>
      <c r="B1681" s="12" t="s">
        <v>84</v>
      </c>
      <c r="C1681" s="12" t="s">
        <v>77</v>
      </c>
      <c r="D1681" s="12" t="s">
        <v>131</v>
      </c>
      <c r="E1681" s="12" t="s">
        <v>132</v>
      </c>
      <c r="F1681" s="12" t="s">
        <v>133</v>
      </c>
      <c r="G1681" s="12" t="s">
        <v>81</v>
      </c>
      <c r="H1681" s="12" t="str">
        <f>VLOOKUP(Product[[#This Row],[Category]],Code!$C$2:$D$5,2,0)</f>
        <v>O-102</v>
      </c>
      <c r="I1681" s="12" t="s">
        <v>89</v>
      </c>
      <c r="J1681" s="12" t="s">
        <v>1199</v>
      </c>
      <c r="K1681" s="12">
        <v>64.784000000000006</v>
      </c>
      <c r="L1681" s="12">
        <f>$K$1*Product[[#This Row],[Quantity]]</f>
        <v>150</v>
      </c>
      <c r="M1681" s="12">
        <f>Product[[#This Row],[Sales]]/Product[[#This Row],[Quantity]]</f>
        <v>64.784000000000006</v>
      </c>
      <c r="N1681" s="12">
        <v>1</v>
      </c>
      <c r="O1681" s="12">
        <v>0.2</v>
      </c>
      <c r="P1681" s="13">
        <v>-14.576399999999996</v>
      </c>
      <c r="Q1681" s="13">
        <f>Product[[#This Row],[Profit]]-Product[[#This Row],[Discount]]</f>
        <v>-14.776399999999995</v>
      </c>
      <c r="R1681" s="12" t="str" cm="1">
        <f t="array" ref="R1681">_xlfn.IFS(Product[[#This Row],[New Sales]]&gt;=2000,"A",Product[[#This Row],[New Sales]]&gt;=1000,"B",Product[[#This Row],[New Sales]]&gt;=500,"C",Product[[#This Row],[New Sales]]&gt;=100,"D",Product[[#This Row],[New Sales]]&lt;100,"E")</f>
        <v>D</v>
      </c>
      <c r="S1681" s="12"/>
    </row>
    <row r="1682" spans="1:19">
      <c r="A1682" s="12">
        <v>1680</v>
      </c>
      <c r="B1682" s="12" t="s">
        <v>84</v>
      </c>
      <c r="C1682" s="12" t="s">
        <v>77</v>
      </c>
      <c r="D1682" s="12" t="s">
        <v>131</v>
      </c>
      <c r="E1682" s="12" t="s">
        <v>132</v>
      </c>
      <c r="F1682" s="12" t="s">
        <v>133</v>
      </c>
      <c r="G1682" s="12" t="s">
        <v>95</v>
      </c>
      <c r="H1682" s="12" t="str">
        <f>VLOOKUP(Product[[#This Row],[Category]],Code!$C$2:$D$5,2,0)</f>
        <v>T-103</v>
      </c>
      <c r="I1682" s="12" t="s">
        <v>96</v>
      </c>
      <c r="J1682" s="12" t="s">
        <v>1147</v>
      </c>
      <c r="K1682" s="12">
        <v>32.381999999999998</v>
      </c>
      <c r="L1682" s="12">
        <f>$K$1*Product[[#This Row],[Quantity]]</f>
        <v>450</v>
      </c>
      <c r="M1682" s="12">
        <f>Product[[#This Row],[Sales]]/Product[[#This Row],[Quantity]]</f>
        <v>10.793999999999999</v>
      </c>
      <c r="N1682" s="12">
        <v>3</v>
      </c>
      <c r="O1682" s="12">
        <v>0.4</v>
      </c>
      <c r="P1682" s="13">
        <v>4.3175999999999988</v>
      </c>
      <c r="Q1682" s="13">
        <f>Product[[#This Row],[Profit]]-Product[[#This Row],[Discount]]</f>
        <v>3.9175999999999989</v>
      </c>
      <c r="R1682" s="12" t="str" cm="1">
        <f t="array" ref="R1682">_xlfn.IFS(Product[[#This Row],[New Sales]]&gt;=2000,"A",Product[[#This Row],[New Sales]]&gt;=1000,"B",Product[[#This Row],[New Sales]]&gt;=500,"C",Product[[#This Row],[New Sales]]&gt;=100,"D",Product[[#This Row],[New Sales]]&lt;100,"E")</f>
        <v>D</v>
      </c>
      <c r="S1682" s="12"/>
    </row>
    <row r="1683" spans="1:19">
      <c r="A1683" s="12">
        <v>1681</v>
      </c>
      <c r="B1683" s="12" t="s">
        <v>84</v>
      </c>
      <c r="C1683" s="12" t="s">
        <v>77</v>
      </c>
      <c r="D1683" s="12" t="s">
        <v>131</v>
      </c>
      <c r="E1683" s="12" t="s">
        <v>132</v>
      </c>
      <c r="F1683" s="12" t="s">
        <v>133</v>
      </c>
      <c r="G1683" s="12" t="s">
        <v>72</v>
      </c>
      <c r="H1683" s="12" t="str">
        <f>VLOOKUP(Product[[#This Row],[Category]],Code!$C$2:$D$5,2,0)</f>
        <v>F-101</v>
      </c>
      <c r="I1683" s="12" t="s">
        <v>91</v>
      </c>
      <c r="J1683" s="12" t="s">
        <v>1464</v>
      </c>
      <c r="K1683" s="12">
        <v>42.368000000000002</v>
      </c>
      <c r="L1683" s="12">
        <f>$K$1*Product[[#This Row],[Quantity]]</f>
        <v>300</v>
      </c>
      <c r="M1683" s="12">
        <f>Product[[#This Row],[Sales]]/Product[[#This Row],[Quantity]]</f>
        <v>21.184000000000001</v>
      </c>
      <c r="N1683" s="12">
        <v>2</v>
      </c>
      <c r="O1683" s="12">
        <v>0.2</v>
      </c>
      <c r="P1683" s="13">
        <v>8.4735999999999958</v>
      </c>
      <c r="Q1683" s="13">
        <f>Product[[#This Row],[Profit]]-Product[[#This Row],[Discount]]</f>
        <v>8.2735999999999965</v>
      </c>
      <c r="R1683" s="12" t="str" cm="1">
        <f t="array" ref="R1683">_xlfn.IFS(Product[[#This Row],[New Sales]]&gt;=2000,"A",Product[[#This Row],[New Sales]]&gt;=1000,"B",Product[[#This Row],[New Sales]]&gt;=500,"C",Product[[#This Row],[New Sales]]&gt;=100,"D",Product[[#This Row],[New Sales]]&lt;100,"E")</f>
        <v>D</v>
      </c>
      <c r="S1683" s="12"/>
    </row>
    <row r="1684" spans="1:19">
      <c r="A1684" s="12">
        <v>1682</v>
      </c>
      <c r="B1684" s="12" t="s">
        <v>84</v>
      </c>
      <c r="C1684" s="12" t="s">
        <v>77</v>
      </c>
      <c r="D1684" s="12" t="s">
        <v>131</v>
      </c>
      <c r="E1684" s="12" t="s">
        <v>132</v>
      </c>
      <c r="F1684" s="12" t="s">
        <v>133</v>
      </c>
      <c r="G1684" s="12" t="s">
        <v>95</v>
      </c>
      <c r="H1684" s="12" t="str">
        <f>VLOOKUP(Product[[#This Row],[Category]],Code!$C$2:$D$5,2,0)</f>
        <v>T-103</v>
      </c>
      <c r="I1684" s="12" t="s">
        <v>332</v>
      </c>
      <c r="J1684" s="12" t="s">
        <v>1465</v>
      </c>
      <c r="K1684" s="12">
        <v>399.54</v>
      </c>
      <c r="L1684" s="12">
        <f>$K$1*Product[[#This Row],[Quantity]]</f>
        <v>600</v>
      </c>
      <c r="M1684" s="12">
        <f>Product[[#This Row],[Sales]]/Product[[#This Row],[Quantity]]</f>
        <v>99.885000000000005</v>
      </c>
      <c r="N1684" s="12">
        <v>4</v>
      </c>
      <c r="O1684" s="12">
        <v>0.7</v>
      </c>
      <c r="P1684" s="13">
        <v>-559.35599999999988</v>
      </c>
      <c r="Q1684" s="13">
        <f>Product[[#This Row],[Profit]]-Product[[#This Row],[Discount]]</f>
        <v>-560.05599999999993</v>
      </c>
      <c r="R1684" s="12" t="str" cm="1">
        <f t="array" ref="R1684">_xlfn.IFS(Product[[#This Row],[New Sales]]&gt;=2000,"A",Product[[#This Row],[New Sales]]&gt;=1000,"B",Product[[#This Row],[New Sales]]&gt;=500,"C",Product[[#This Row],[New Sales]]&gt;=100,"D",Product[[#This Row],[New Sales]]&lt;100,"E")</f>
        <v>C</v>
      </c>
      <c r="S1684" s="12"/>
    </row>
    <row r="1685" spans="1:19">
      <c r="A1685" s="12">
        <v>1683</v>
      </c>
      <c r="B1685" s="12" t="s">
        <v>67</v>
      </c>
      <c r="C1685" s="12" t="s">
        <v>68</v>
      </c>
      <c r="D1685" s="12" t="s">
        <v>78</v>
      </c>
      <c r="E1685" s="12" t="s">
        <v>79</v>
      </c>
      <c r="F1685" s="12" t="s">
        <v>80</v>
      </c>
      <c r="G1685" s="12" t="s">
        <v>81</v>
      </c>
      <c r="H1685" s="12" t="str">
        <f>VLOOKUP(Product[[#This Row],[Category]],Code!$C$2:$D$5,2,0)</f>
        <v>O-102</v>
      </c>
      <c r="I1685" s="12" t="s">
        <v>106</v>
      </c>
      <c r="J1685" s="12" t="s">
        <v>930</v>
      </c>
      <c r="K1685" s="12">
        <v>18.97</v>
      </c>
      <c r="L1685" s="12">
        <f>$K$1*Product[[#This Row],[Quantity]]</f>
        <v>150</v>
      </c>
      <c r="M1685" s="12">
        <f>Product[[#This Row],[Sales]]/Product[[#This Row],[Quantity]]</f>
        <v>18.97</v>
      </c>
      <c r="N1685" s="12">
        <v>1</v>
      </c>
      <c r="O1685" s="12">
        <v>0</v>
      </c>
      <c r="P1685" s="13">
        <v>9.105599999999999</v>
      </c>
      <c r="Q1685" s="13">
        <f>Product[[#This Row],[Profit]]-Product[[#This Row],[Discount]]</f>
        <v>9.105599999999999</v>
      </c>
      <c r="R1685" s="12" t="str" cm="1">
        <f t="array" ref="R1685">_xlfn.IFS(Product[[#This Row],[New Sales]]&gt;=2000,"A",Product[[#This Row],[New Sales]]&gt;=1000,"B",Product[[#This Row],[New Sales]]&gt;=500,"C",Product[[#This Row],[New Sales]]&gt;=100,"D",Product[[#This Row],[New Sales]]&lt;100,"E")</f>
        <v>D</v>
      </c>
      <c r="S1685" s="12"/>
    </row>
    <row r="1686" spans="1:19">
      <c r="A1686" s="12">
        <v>1684</v>
      </c>
      <c r="B1686" s="12" t="s">
        <v>84</v>
      </c>
      <c r="C1686" s="12" t="s">
        <v>77</v>
      </c>
      <c r="D1686" s="12" t="s">
        <v>123</v>
      </c>
      <c r="E1686" s="12" t="s">
        <v>79</v>
      </c>
      <c r="F1686" s="12" t="s">
        <v>80</v>
      </c>
      <c r="G1686" s="12" t="s">
        <v>72</v>
      </c>
      <c r="H1686" s="12" t="str">
        <f>VLOOKUP(Product[[#This Row],[Category]],Code!$C$2:$D$5,2,0)</f>
        <v>F-101</v>
      </c>
      <c r="I1686" s="12" t="s">
        <v>91</v>
      </c>
      <c r="J1686" s="12" t="s">
        <v>915</v>
      </c>
      <c r="K1686" s="12">
        <v>14.82</v>
      </c>
      <c r="L1686" s="12">
        <f>$K$1*Product[[#This Row],[Quantity]]</f>
        <v>450</v>
      </c>
      <c r="M1686" s="12">
        <f>Product[[#This Row],[Sales]]/Product[[#This Row],[Quantity]]</f>
        <v>4.9400000000000004</v>
      </c>
      <c r="N1686" s="12">
        <v>3</v>
      </c>
      <c r="O1686" s="12">
        <v>0</v>
      </c>
      <c r="P1686" s="13">
        <v>6.224400000000001</v>
      </c>
      <c r="Q1686" s="13">
        <f>Product[[#This Row],[Profit]]-Product[[#This Row],[Discount]]</f>
        <v>6.224400000000001</v>
      </c>
      <c r="R1686" s="12" t="str" cm="1">
        <f t="array" ref="R1686">_xlfn.IFS(Product[[#This Row],[New Sales]]&gt;=2000,"A",Product[[#This Row],[New Sales]]&gt;=1000,"B",Product[[#This Row],[New Sales]]&gt;=500,"C",Product[[#This Row],[New Sales]]&gt;=100,"D",Product[[#This Row],[New Sales]]&lt;100,"E")</f>
        <v>D</v>
      </c>
      <c r="S1686" s="12"/>
    </row>
    <row r="1687" spans="1:19">
      <c r="A1687" s="12">
        <v>1685</v>
      </c>
      <c r="B1687" s="12" t="s">
        <v>149</v>
      </c>
      <c r="C1687" s="12" t="s">
        <v>77</v>
      </c>
      <c r="D1687" s="12" t="s">
        <v>131</v>
      </c>
      <c r="E1687" s="12" t="s">
        <v>132</v>
      </c>
      <c r="F1687" s="12" t="s">
        <v>133</v>
      </c>
      <c r="G1687" s="12" t="s">
        <v>81</v>
      </c>
      <c r="H1687" s="12" t="str">
        <f>VLOOKUP(Product[[#This Row],[Category]],Code!$C$2:$D$5,2,0)</f>
        <v>O-102</v>
      </c>
      <c r="I1687" s="12" t="s">
        <v>100</v>
      </c>
      <c r="J1687" s="12" t="s">
        <v>1466</v>
      </c>
      <c r="K1687" s="12">
        <v>99.28</v>
      </c>
      <c r="L1687" s="12">
        <f>$K$1*Product[[#This Row],[Quantity]]</f>
        <v>300</v>
      </c>
      <c r="M1687" s="12">
        <f>Product[[#This Row],[Sales]]/Product[[#This Row],[Quantity]]</f>
        <v>49.64</v>
      </c>
      <c r="N1687" s="12">
        <v>2</v>
      </c>
      <c r="O1687" s="12">
        <v>0.2</v>
      </c>
      <c r="P1687" s="13">
        <v>12.409999999999989</v>
      </c>
      <c r="Q1687" s="13">
        <f>Product[[#This Row],[Profit]]-Product[[#This Row],[Discount]]</f>
        <v>12.20999999999999</v>
      </c>
      <c r="R1687" s="12" t="str" cm="1">
        <f t="array" ref="R1687">_xlfn.IFS(Product[[#This Row],[New Sales]]&gt;=2000,"A",Product[[#This Row],[New Sales]]&gt;=1000,"B",Product[[#This Row],[New Sales]]&gt;=500,"C",Product[[#This Row],[New Sales]]&gt;=100,"D",Product[[#This Row],[New Sales]]&lt;100,"E")</f>
        <v>D</v>
      </c>
      <c r="S1687" s="12"/>
    </row>
    <row r="1688" spans="1:19">
      <c r="A1688" s="12">
        <v>1686</v>
      </c>
      <c r="B1688" s="12" t="s">
        <v>149</v>
      </c>
      <c r="C1688" s="12" t="s">
        <v>77</v>
      </c>
      <c r="D1688" s="12" t="s">
        <v>131</v>
      </c>
      <c r="E1688" s="12" t="s">
        <v>132</v>
      </c>
      <c r="F1688" s="12" t="s">
        <v>133</v>
      </c>
      <c r="G1688" s="12" t="s">
        <v>81</v>
      </c>
      <c r="H1688" s="12" t="str">
        <f>VLOOKUP(Product[[#This Row],[Category]],Code!$C$2:$D$5,2,0)</f>
        <v>O-102</v>
      </c>
      <c r="I1688" s="12" t="s">
        <v>98</v>
      </c>
      <c r="J1688" s="12" t="s">
        <v>1256</v>
      </c>
      <c r="K1688" s="12">
        <v>1.1880000000000002</v>
      </c>
      <c r="L1688" s="12">
        <f>$K$1*Product[[#This Row],[Quantity]]</f>
        <v>300</v>
      </c>
      <c r="M1688" s="12">
        <f>Product[[#This Row],[Sales]]/Product[[#This Row],[Quantity]]</f>
        <v>0.59400000000000008</v>
      </c>
      <c r="N1688" s="12">
        <v>2</v>
      </c>
      <c r="O1688" s="12">
        <v>0.7</v>
      </c>
      <c r="P1688" s="13">
        <v>-0.98999999999999977</v>
      </c>
      <c r="Q1688" s="13">
        <f>Product[[#This Row],[Profit]]-Product[[#This Row],[Discount]]</f>
        <v>-1.6899999999999997</v>
      </c>
      <c r="R1688" s="12" t="str" cm="1">
        <f t="array" ref="R1688">_xlfn.IFS(Product[[#This Row],[New Sales]]&gt;=2000,"A",Product[[#This Row],[New Sales]]&gt;=1000,"B",Product[[#This Row],[New Sales]]&gt;=500,"C",Product[[#This Row],[New Sales]]&gt;=100,"D",Product[[#This Row],[New Sales]]&lt;100,"E")</f>
        <v>D</v>
      </c>
      <c r="S1688" s="12"/>
    </row>
    <row r="1689" spans="1:19">
      <c r="A1689" s="12">
        <v>1687</v>
      </c>
      <c r="B1689" s="12" t="s">
        <v>149</v>
      </c>
      <c r="C1689" s="12" t="s">
        <v>77</v>
      </c>
      <c r="D1689" s="12" t="s">
        <v>131</v>
      </c>
      <c r="E1689" s="12" t="s">
        <v>132</v>
      </c>
      <c r="F1689" s="12" t="s">
        <v>133</v>
      </c>
      <c r="G1689" s="12" t="s">
        <v>81</v>
      </c>
      <c r="H1689" s="12" t="str">
        <f>VLOOKUP(Product[[#This Row],[Category]],Code!$C$2:$D$5,2,0)</f>
        <v>O-102</v>
      </c>
      <c r="I1689" s="12" t="s">
        <v>98</v>
      </c>
      <c r="J1689" s="12" t="s">
        <v>1467</v>
      </c>
      <c r="K1689" s="12">
        <v>7.5180000000000007</v>
      </c>
      <c r="L1689" s="12">
        <f>$K$1*Product[[#This Row],[Quantity]]</f>
        <v>300</v>
      </c>
      <c r="M1689" s="12">
        <f>Product[[#This Row],[Sales]]/Product[[#This Row],[Quantity]]</f>
        <v>3.7590000000000003</v>
      </c>
      <c r="N1689" s="12">
        <v>2</v>
      </c>
      <c r="O1689" s="12">
        <v>0.7</v>
      </c>
      <c r="P1689" s="13">
        <v>-5.7637999999999998</v>
      </c>
      <c r="Q1689" s="13">
        <f>Product[[#This Row],[Profit]]-Product[[#This Row],[Discount]]</f>
        <v>-6.4638</v>
      </c>
      <c r="R1689" s="12" t="str" cm="1">
        <f t="array" ref="R1689">_xlfn.IFS(Product[[#This Row],[New Sales]]&gt;=2000,"A",Product[[#This Row],[New Sales]]&gt;=1000,"B",Product[[#This Row],[New Sales]]&gt;=500,"C",Product[[#This Row],[New Sales]]&gt;=100,"D",Product[[#This Row],[New Sales]]&lt;100,"E")</f>
        <v>D</v>
      </c>
      <c r="S1689" s="12"/>
    </row>
    <row r="1690" spans="1:19">
      <c r="A1690" s="12">
        <v>1688</v>
      </c>
      <c r="B1690" s="12" t="s">
        <v>149</v>
      </c>
      <c r="C1690" s="12" t="s">
        <v>68</v>
      </c>
      <c r="D1690" s="12" t="s">
        <v>131</v>
      </c>
      <c r="E1690" s="12" t="s">
        <v>132</v>
      </c>
      <c r="F1690" s="12" t="s">
        <v>133</v>
      </c>
      <c r="G1690" s="12" t="s">
        <v>81</v>
      </c>
      <c r="H1690" s="12" t="str">
        <f>VLOOKUP(Product[[#This Row],[Category]],Code!$C$2:$D$5,2,0)</f>
        <v>O-102</v>
      </c>
      <c r="I1690" s="12" t="s">
        <v>106</v>
      </c>
      <c r="J1690" s="12" t="s">
        <v>1046</v>
      </c>
      <c r="K1690" s="12">
        <v>10.368000000000002</v>
      </c>
      <c r="L1690" s="12">
        <f>$K$1*Product[[#This Row],[Quantity]]</f>
        <v>300</v>
      </c>
      <c r="M1690" s="12">
        <f>Product[[#This Row],[Sales]]/Product[[#This Row],[Quantity]]</f>
        <v>5.1840000000000011</v>
      </c>
      <c r="N1690" s="12">
        <v>2</v>
      </c>
      <c r="O1690" s="12">
        <v>0.2</v>
      </c>
      <c r="P1690" s="13">
        <v>3.6288</v>
      </c>
      <c r="Q1690" s="13">
        <f>Product[[#This Row],[Profit]]-Product[[#This Row],[Discount]]</f>
        <v>3.4287999999999998</v>
      </c>
      <c r="R1690" s="12" t="str" cm="1">
        <f t="array" ref="R1690">_xlfn.IFS(Product[[#This Row],[New Sales]]&gt;=2000,"A",Product[[#This Row],[New Sales]]&gt;=1000,"B",Product[[#This Row],[New Sales]]&gt;=500,"C",Product[[#This Row],[New Sales]]&gt;=100,"D",Product[[#This Row],[New Sales]]&lt;100,"E")</f>
        <v>D</v>
      </c>
      <c r="S1690" s="12"/>
    </row>
    <row r="1691" spans="1:19">
      <c r="A1691" s="12">
        <v>1689</v>
      </c>
      <c r="B1691" s="12" t="s">
        <v>149</v>
      </c>
      <c r="C1691" s="12" t="s">
        <v>68</v>
      </c>
      <c r="D1691" s="12" t="s">
        <v>131</v>
      </c>
      <c r="E1691" s="12" t="s">
        <v>132</v>
      </c>
      <c r="F1691" s="12" t="s">
        <v>133</v>
      </c>
      <c r="G1691" s="12" t="s">
        <v>72</v>
      </c>
      <c r="H1691" s="12" t="str">
        <f>VLOOKUP(Product[[#This Row],[Category]],Code!$C$2:$D$5,2,0)</f>
        <v>F-101</v>
      </c>
      <c r="I1691" s="12" t="s">
        <v>91</v>
      </c>
      <c r="J1691" s="12" t="s">
        <v>910</v>
      </c>
      <c r="K1691" s="12">
        <v>310.88000000000005</v>
      </c>
      <c r="L1691" s="12">
        <f>$K$1*Product[[#This Row],[Quantity]]</f>
        <v>300</v>
      </c>
      <c r="M1691" s="12">
        <f>Product[[#This Row],[Sales]]/Product[[#This Row],[Quantity]]</f>
        <v>155.44000000000003</v>
      </c>
      <c r="N1691" s="12">
        <v>2</v>
      </c>
      <c r="O1691" s="12">
        <v>0.2</v>
      </c>
      <c r="P1691" s="13">
        <v>23.315999999999988</v>
      </c>
      <c r="Q1691" s="13">
        <f>Product[[#This Row],[Profit]]-Product[[#This Row],[Discount]]</f>
        <v>23.115999999999989</v>
      </c>
      <c r="R1691" s="12" t="str" cm="1">
        <f t="array" ref="R1691">_xlfn.IFS(Product[[#This Row],[New Sales]]&gt;=2000,"A",Product[[#This Row],[New Sales]]&gt;=1000,"B",Product[[#This Row],[New Sales]]&gt;=500,"C",Product[[#This Row],[New Sales]]&gt;=100,"D",Product[[#This Row],[New Sales]]&lt;100,"E")</f>
        <v>D</v>
      </c>
      <c r="S1691" s="12"/>
    </row>
    <row r="1692" spans="1:19">
      <c r="A1692" s="12">
        <v>1690</v>
      </c>
      <c r="B1692" s="12" t="s">
        <v>84</v>
      </c>
      <c r="C1692" s="12" t="s">
        <v>68</v>
      </c>
      <c r="D1692" s="12" t="s">
        <v>131</v>
      </c>
      <c r="E1692" s="12" t="s">
        <v>132</v>
      </c>
      <c r="F1692" s="12" t="s">
        <v>133</v>
      </c>
      <c r="G1692" s="12" t="s">
        <v>72</v>
      </c>
      <c r="H1692" s="12" t="str">
        <f>VLOOKUP(Product[[#This Row],[Category]],Code!$C$2:$D$5,2,0)</f>
        <v>F-101</v>
      </c>
      <c r="I1692" s="12" t="s">
        <v>87</v>
      </c>
      <c r="J1692" s="12" t="s">
        <v>102</v>
      </c>
      <c r="K1692" s="12">
        <v>853.09199999999987</v>
      </c>
      <c r="L1692" s="12">
        <f>$K$1*Product[[#This Row],[Quantity]]</f>
        <v>900</v>
      </c>
      <c r="M1692" s="12">
        <f>Product[[#This Row],[Sales]]/Product[[#This Row],[Quantity]]</f>
        <v>142.18199999999999</v>
      </c>
      <c r="N1692" s="12">
        <v>6</v>
      </c>
      <c r="O1692" s="12">
        <v>0.4</v>
      </c>
      <c r="P1692" s="13">
        <v>-227.49120000000016</v>
      </c>
      <c r="Q1692" s="13">
        <f>Product[[#This Row],[Profit]]-Product[[#This Row],[Discount]]</f>
        <v>-227.89120000000017</v>
      </c>
      <c r="R1692" s="12" t="str" cm="1">
        <f t="array" ref="R1692">_xlfn.IFS(Product[[#This Row],[New Sales]]&gt;=2000,"A",Product[[#This Row],[New Sales]]&gt;=1000,"B",Product[[#This Row],[New Sales]]&gt;=500,"C",Product[[#This Row],[New Sales]]&gt;=100,"D",Product[[#This Row],[New Sales]]&lt;100,"E")</f>
        <v>C</v>
      </c>
      <c r="S1692" s="12"/>
    </row>
    <row r="1693" spans="1:19">
      <c r="A1693" s="12">
        <v>1691</v>
      </c>
      <c r="B1693" s="12" t="s">
        <v>84</v>
      </c>
      <c r="C1693" s="12" t="s">
        <v>68</v>
      </c>
      <c r="D1693" s="12" t="s">
        <v>1468</v>
      </c>
      <c r="E1693" s="12" t="s">
        <v>175</v>
      </c>
      <c r="F1693" s="12" t="s">
        <v>114</v>
      </c>
      <c r="G1693" s="12" t="s">
        <v>81</v>
      </c>
      <c r="H1693" s="12" t="str">
        <f>VLOOKUP(Product[[#This Row],[Category]],Code!$C$2:$D$5,2,0)</f>
        <v>O-102</v>
      </c>
      <c r="I1693" s="12" t="s">
        <v>106</v>
      </c>
      <c r="J1693" s="12" t="s">
        <v>1435</v>
      </c>
      <c r="K1693" s="12">
        <v>33.450000000000003</v>
      </c>
      <c r="L1693" s="12">
        <f>$K$1*Product[[#This Row],[Quantity]]</f>
        <v>750</v>
      </c>
      <c r="M1693" s="12">
        <f>Product[[#This Row],[Sales]]/Product[[#This Row],[Quantity]]</f>
        <v>6.69</v>
      </c>
      <c r="N1693" s="12">
        <v>5</v>
      </c>
      <c r="O1693" s="12">
        <v>0</v>
      </c>
      <c r="P1693" s="13">
        <v>15.387</v>
      </c>
      <c r="Q1693" s="13">
        <f>Product[[#This Row],[Profit]]-Product[[#This Row],[Discount]]</f>
        <v>15.387</v>
      </c>
      <c r="R1693" s="12" t="str" cm="1">
        <f t="array" ref="R1693">_xlfn.IFS(Product[[#This Row],[New Sales]]&gt;=2000,"A",Product[[#This Row],[New Sales]]&gt;=1000,"B",Product[[#This Row],[New Sales]]&gt;=500,"C",Product[[#This Row],[New Sales]]&gt;=100,"D",Product[[#This Row],[New Sales]]&lt;100,"E")</f>
        <v>C</v>
      </c>
      <c r="S1693" s="12"/>
    </row>
    <row r="1694" spans="1:19">
      <c r="A1694" s="12">
        <v>1692</v>
      </c>
      <c r="B1694" s="12" t="s">
        <v>84</v>
      </c>
      <c r="C1694" s="12" t="s">
        <v>68</v>
      </c>
      <c r="D1694" s="12" t="s">
        <v>1468</v>
      </c>
      <c r="E1694" s="12" t="s">
        <v>175</v>
      </c>
      <c r="F1694" s="12" t="s">
        <v>114</v>
      </c>
      <c r="G1694" s="12" t="s">
        <v>81</v>
      </c>
      <c r="H1694" s="12" t="str">
        <f>VLOOKUP(Product[[#This Row],[Category]],Code!$C$2:$D$5,2,0)</f>
        <v>O-102</v>
      </c>
      <c r="I1694" s="12" t="s">
        <v>98</v>
      </c>
      <c r="J1694" s="12" t="s">
        <v>213</v>
      </c>
      <c r="K1694" s="12">
        <v>10.4</v>
      </c>
      <c r="L1694" s="12">
        <f>$K$1*Product[[#This Row],[Quantity]]</f>
        <v>750</v>
      </c>
      <c r="M1694" s="12">
        <f>Product[[#This Row],[Sales]]/Product[[#This Row],[Quantity]]</f>
        <v>2.08</v>
      </c>
      <c r="N1694" s="12">
        <v>5</v>
      </c>
      <c r="O1694" s="12">
        <v>0</v>
      </c>
      <c r="P1694" s="13">
        <v>5.0960000000000001</v>
      </c>
      <c r="Q1694" s="13">
        <f>Product[[#This Row],[Profit]]-Product[[#This Row],[Discount]]</f>
        <v>5.0960000000000001</v>
      </c>
      <c r="R1694" s="12" t="str" cm="1">
        <f t="array" ref="R1694">_xlfn.IFS(Product[[#This Row],[New Sales]]&gt;=2000,"A",Product[[#This Row],[New Sales]]&gt;=1000,"B",Product[[#This Row],[New Sales]]&gt;=500,"C",Product[[#This Row],[New Sales]]&gt;=100,"D",Product[[#This Row],[New Sales]]&lt;100,"E")</f>
        <v>C</v>
      </c>
      <c r="S1694" s="12"/>
    </row>
    <row r="1695" spans="1:19">
      <c r="A1695" s="12">
        <v>1693</v>
      </c>
      <c r="B1695" s="12" t="s">
        <v>84</v>
      </c>
      <c r="C1695" s="12" t="s">
        <v>68</v>
      </c>
      <c r="D1695" s="12" t="s">
        <v>266</v>
      </c>
      <c r="E1695" s="12" t="s">
        <v>267</v>
      </c>
      <c r="F1695" s="12" t="s">
        <v>133</v>
      </c>
      <c r="G1695" s="12" t="s">
        <v>72</v>
      </c>
      <c r="H1695" s="12" t="str">
        <f>VLOOKUP(Product[[#This Row],[Category]],Code!$C$2:$D$5,2,0)</f>
        <v>F-101</v>
      </c>
      <c r="I1695" s="12" t="s">
        <v>91</v>
      </c>
      <c r="J1695" s="12" t="s">
        <v>755</v>
      </c>
      <c r="K1695" s="12">
        <v>21.880000000000003</v>
      </c>
      <c r="L1695" s="12">
        <f>$K$1*Product[[#This Row],[Quantity]]</f>
        <v>750</v>
      </c>
      <c r="M1695" s="12">
        <f>Product[[#This Row],[Sales]]/Product[[#This Row],[Quantity]]</f>
        <v>4.3760000000000003</v>
      </c>
      <c r="N1695" s="12">
        <v>5</v>
      </c>
      <c r="O1695" s="12">
        <v>0.2</v>
      </c>
      <c r="P1695" s="13">
        <v>6.2904999999999998</v>
      </c>
      <c r="Q1695" s="13">
        <f>Product[[#This Row],[Profit]]-Product[[#This Row],[Discount]]</f>
        <v>6.0904999999999996</v>
      </c>
      <c r="R1695" s="12" t="str" cm="1">
        <f t="array" ref="R1695">_xlfn.IFS(Product[[#This Row],[New Sales]]&gt;=2000,"A",Product[[#This Row],[New Sales]]&gt;=1000,"B",Product[[#This Row],[New Sales]]&gt;=500,"C",Product[[#This Row],[New Sales]]&gt;=100,"D",Product[[#This Row],[New Sales]]&lt;100,"E")</f>
        <v>C</v>
      </c>
      <c r="S1695" s="12"/>
    </row>
    <row r="1696" spans="1:19">
      <c r="A1696" s="12">
        <v>1694</v>
      </c>
      <c r="B1696" s="12" t="s">
        <v>67</v>
      </c>
      <c r="C1696" s="12" t="s">
        <v>111</v>
      </c>
      <c r="D1696" s="12" t="s">
        <v>1462</v>
      </c>
      <c r="E1696" s="12" t="s">
        <v>113</v>
      </c>
      <c r="F1696" s="12" t="s">
        <v>114</v>
      </c>
      <c r="G1696" s="12" t="s">
        <v>95</v>
      </c>
      <c r="H1696" s="12" t="str">
        <f>VLOOKUP(Product[[#This Row],[Category]],Code!$C$2:$D$5,2,0)</f>
        <v>T-103</v>
      </c>
      <c r="I1696" s="12" t="s">
        <v>137</v>
      </c>
      <c r="J1696" s="12" t="s">
        <v>1469</v>
      </c>
      <c r="K1696" s="12">
        <v>13.616</v>
      </c>
      <c r="L1696" s="12">
        <f>$K$1*Product[[#This Row],[Quantity]]</f>
        <v>300</v>
      </c>
      <c r="M1696" s="12">
        <f>Product[[#This Row],[Sales]]/Product[[#This Row],[Quantity]]</f>
        <v>6.8079999999999998</v>
      </c>
      <c r="N1696" s="12">
        <v>2</v>
      </c>
      <c r="O1696" s="12">
        <v>0.2</v>
      </c>
      <c r="P1696" s="13">
        <v>3.5742000000000012</v>
      </c>
      <c r="Q1696" s="13">
        <f>Product[[#This Row],[Profit]]-Product[[#This Row],[Discount]]</f>
        <v>3.374200000000001</v>
      </c>
      <c r="R1696" s="12" t="str" cm="1">
        <f t="array" ref="R1696">_xlfn.IFS(Product[[#This Row],[New Sales]]&gt;=2000,"A",Product[[#This Row],[New Sales]]&gt;=1000,"B",Product[[#This Row],[New Sales]]&gt;=500,"C",Product[[#This Row],[New Sales]]&gt;=100,"D",Product[[#This Row],[New Sales]]&lt;100,"E")</f>
        <v>D</v>
      </c>
      <c r="S1696" s="12"/>
    </row>
    <row r="1697" spans="1:19">
      <c r="A1697" s="12">
        <v>1695</v>
      </c>
      <c r="B1697" s="12" t="s">
        <v>67</v>
      </c>
      <c r="C1697" s="12" t="s">
        <v>111</v>
      </c>
      <c r="D1697" s="12" t="s">
        <v>1470</v>
      </c>
      <c r="E1697" s="12" t="s">
        <v>370</v>
      </c>
      <c r="F1697" s="12" t="s">
        <v>133</v>
      </c>
      <c r="G1697" s="12" t="s">
        <v>95</v>
      </c>
      <c r="H1697" s="12" t="str">
        <f>VLOOKUP(Product[[#This Row],[Category]],Code!$C$2:$D$5,2,0)</f>
        <v>T-103</v>
      </c>
      <c r="I1697" s="12" t="s">
        <v>137</v>
      </c>
      <c r="J1697" s="12" t="s">
        <v>1471</v>
      </c>
      <c r="K1697" s="12">
        <v>63.96</v>
      </c>
      <c r="L1697" s="12">
        <f>$K$1*Product[[#This Row],[Quantity]]</f>
        <v>600</v>
      </c>
      <c r="M1697" s="12">
        <f>Product[[#This Row],[Sales]]/Product[[#This Row],[Quantity]]</f>
        <v>15.99</v>
      </c>
      <c r="N1697" s="12">
        <v>4</v>
      </c>
      <c r="O1697" s="12">
        <v>0</v>
      </c>
      <c r="P1697" s="13">
        <v>19.827599999999997</v>
      </c>
      <c r="Q1697" s="13">
        <f>Product[[#This Row],[Profit]]-Product[[#This Row],[Discount]]</f>
        <v>19.827599999999997</v>
      </c>
      <c r="R1697" s="12" t="str" cm="1">
        <f t="array" ref="R1697">_xlfn.IFS(Product[[#This Row],[New Sales]]&gt;=2000,"A",Product[[#This Row],[New Sales]]&gt;=1000,"B",Product[[#This Row],[New Sales]]&gt;=500,"C",Product[[#This Row],[New Sales]]&gt;=100,"D",Product[[#This Row],[New Sales]]&lt;100,"E")</f>
        <v>C</v>
      </c>
      <c r="S1697" s="12"/>
    </row>
    <row r="1698" spans="1:19">
      <c r="A1698" s="12">
        <v>1696</v>
      </c>
      <c r="B1698" s="12" t="s">
        <v>67</v>
      </c>
      <c r="C1698" s="12" t="s">
        <v>111</v>
      </c>
      <c r="D1698" s="12" t="s">
        <v>1470</v>
      </c>
      <c r="E1698" s="12" t="s">
        <v>370</v>
      </c>
      <c r="F1698" s="12" t="s">
        <v>133</v>
      </c>
      <c r="G1698" s="12" t="s">
        <v>81</v>
      </c>
      <c r="H1698" s="12" t="str">
        <f>VLOOKUP(Product[[#This Row],[Category]],Code!$C$2:$D$5,2,0)</f>
        <v>O-102</v>
      </c>
      <c r="I1698" s="12" t="s">
        <v>98</v>
      </c>
      <c r="J1698" s="12" t="s">
        <v>524</v>
      </c>
      <c r="K1698" s="12">
        <v>14.46</v>
      </c>
      <c r="L1698" s="12">
        <f>$K$1*Product[[#This Row],[Quantity]]</f>
        <v>450</v>
      </c>
      <c r="M1698" s="12">
        <f>Product[[#This Row],[Sales]]/Product[[#This Row],[Quantity]]</f>
        <v>4.82</v>
      </c>
      <c r="N1698" s="12">
        <v>3</v>
      </c>
      <c r="O1698" s="12">
        <v>0</v>
      </c>
      <c r="P1698" s="13">
        <v>7.0853999999999999</v>
      </c>
      <c r="Q1698" s="13">
        <f>Product[[#This Row],[Profit]]-Product[[#This Row],[Discount]]</f>
        <v>7.0853999999999999</v>
      </c>
      <c r="R1698" s="12" t="str" cm="1">
        <f t="array" ref="R1698">_xlfn.IFS(Product[[#This Row],[New Sales]]&gt;=2000,"A",Product[[#This Row],[New Sales]]&gt;=1000,"B",Product[[#This Row],[New Sales]]&gt;=500,"C",Product[[#This Row],[New Sales]]&gt;=100,"D",Product[[#This Row],[New Sales]]&lt;100,"E")</f>
        <v>D</v>
      </c>
      <c r="S1698" s="12"/>
    </row>
    <row r="1699" spans="1:19">
      <c r="A1699" s="12">
        <v>1697</v>
      </c>
      <c r="B1699" s="12" t="s">
        <v>67</v>
      </c>
      <c r="C1699" s="12" t="s">
        <v>111</v>
      </c>
      <c r="D1699" s="12" t="s">
        <v>1470</v>
      </c>
      <c r="E1699" s="12" t="s">
        <v>370</v>
      </c>
      <c r="F1699" s="12" t="s">
        <v>133</v>
      </c>
      <c r="G1699" s="12" t="s">
        <v>95</v>
      </c>
      <c r="H1699" s="12" t="str">
        <f>VLOOKUP(Product[[#This Row],[Category]],Code!$C$2:$D$5,2,0)</f>
        <v>T-103</v>
      </c>
      <c r="I1699" s="12" t="s">
        <v>96</v>
      </c>
      <c r="J1699" s="12" t="s">
        <v>201</v>
      </c>
      <c r="K1699" s="12">
        <v>104.98</v>
      </c>
      <c r="L1699" s="12">
        <f>$K$1*Product[[#This Row],[Quantity]]</f>
        <v>300</v>
      </c>
      <c r="M1699" s="12">
        <f>Product[[#This Row],[Sales]]/Product[[#This Row],[Quantity]]</f>
        <v>52.49</v>
      </c>
      <c r="N1699" s="12">
        <v>2</v>
      </c>
      <c r="O1699" s="12">
        <v>0</v>
      </c>
      <c r="P1699" s="13">
        <v>52.49</v>
      </c>
      <c r="Q1699" s="13">
        <f>Product[[#This Row],[Profit]]-Product[[#This Row],[Discount]]</f>
        <v>52.49</v>
      </c>
      <c r="R1699" s="12" t="str" cm="1">
        <f t="array" ref="R1699">_xlfn.IFS(Product[[#This Row],[New Sales]]&gt;=2000,"A",Product[[#This Row],[New Sales]]&gt;=1000,"B",Product[[#This Row],[New Sales]]&gt;=500,"C",Product[[#This Row],[New Sales]]&gt;=100,"D",Product[[#This Row],[New Sales]]&lt;100,"E")</f>
        <v>D</v>
      </c>
      <c r="S1699" s="12"/>
    </row>
    <row r="1700" spans="1:19">
      <c r="A1700" s="12">
        <v>1698</v>
      </c>
      <c r="B1700" s="12" t="s">
        <v>84</v>
      </c>
      <c r="C1700" s="12" t="s">
        <v>68</v>
      </c>
      <c r="D1700" s="12" t="s">
        <v>78</v>
      </c>
      <c r="E1700" s="12" t="s">
        <v>79</v>
      </c>
      <c r="F1700" s="12" t="s">
        <v>80</v>
      </c>
      <c r="G1700" s="12" t="s">
        <v>81</v>
      </c>
      <c r="H1700" s="12" t="str">
        <f>VLOOKUP(Product[[#This Row],[Category]],Code!$C$2:$D$5,2,0)</f>
        <v>O-102</v>
      </c>
      <c r="I1700" s="12" t="s">
        <v>100</v>
      </c>
      <c r="J1700" s="12" t="s">
        <v>943</v>
      </c>
      <c r="K1700" s="12">
        <v>106.96</v>
      </c>
      <c r="L1700" s="12">
        <f>$K$1*Product[[#This Row],[Quantity]]</f>
        <v>300</v>
      </c>
      <c r="M1700" s="12">
        <f>Product[[#This Row],[Sales]]/Product[[#This Row],[Quantity]]</f>
        <v>53.48</v>
      </c>
      <c r="N1700" s="12">
        <v>2</v>
      </c>
      <c r="O1700" s="12">
        <v>0</v>
      </c>
      <c r="P1700" s="13">
        <v>31.018399999999986</v>
      </c>
      <c r="Q1700" s="13">
        <f>Product[[#This Row],[Profit]]-Product[[#This Row],[Discount]]</f>
        <v>31.018399999999986</v>
      </c>
      <c r="R1700" s="12" t="str" cm="1">
        <f t="array" ref="R1700">_xlfn.IFS(Product[[#This Row],[New Sales]]&gt;=2000,"A",Product[[#This Row],[New Sales]]&gt;=1000,"B",Product[[#This Row],[New Sales]]&gt;=500,"C",Product[[#This Row],[New Sales]]&gt;=100,"D",Product[[#This Row],[New Sales]]&lt;100,"E")</f>
        <v>D</v>
      </c>
      <c r="S1700" s="12"/>
    </row>
    <row r="1701" spans="1:19">
      <c r="A1701" s="12">
        <v>1699</v>
      </c>
      <c r="B1701" s="12" t="s">
        <v>84</v>
      </c>
      <c r="C1701" s="12" t="s">
        <v>68</v>
      </c>
      <c r="D1701" s="12" t="s">
        <v>78</v>
      </c>
      <c r="E1701" s="12" t="s">
        <v>79</v>
      </c>
      <c r="F1701" s="12" t="s">
        <v>80</v>
      </c>
      <c r="G1701" s="12" t="s">
        <v>81</v>
      </c>
      <c r="H1701" s="12" t="str">
        <f>VLOOKUP(Product[[#This Row],[Category]],Code!$C$2:$D$5,2,0)</f>
        <v>O-102</v>
      </c>
      <c r="I1701" s="12" t="s">
        <v>82</v>
      </c>
      <c r="J1701" s="12" t="s">
        <v>1472</v>
      </c>
      <c r="K1701" s="12">
        <v>21.560000000000002</v>
      </c>
      <c r="L1701" s="12">
        <f>$K$1*Product[[#This Row],[Quantity]]</f>
        <v>1050</v>
      </c>
      <c r="M1701" s="12">
        <f>Product[[#This Row],[Sales]]/Product[[#This Row],[Quantity]]</f>
        <v>3.0800000000000005</v>
      </c>
      <c r="N1701" s="12">
        <v>7</v>
      </c>
      <c r="O1701" s="12">
        <v>0</v>
      </c>
      <c r="P1701" s="13">
        <v>10.348799999999999</v>
      </c>
      <c r="Q1701" s="13">
        <f>Product[[#This Row],[Profit]]-Product[[#This Row],[Discount]]</f>
        <v>10.348799999999999</v>
      </c>
      <c r="R1701" s="12" t="str" cm="1">
        <f t="array" ref="R1701">_xlfn.IFS(Product[[#This Row],[New Sales]]&gt;=2000,"A",Product[[#This Row],[New Sales]]&gt;=1000,"B",Product[[#This Row],[New Sales]]&gt;=500,"C",Product[[#This Row],[New Sales]]&gt;=100,"D",Product[[#This Row],[New Sales]]&lt;100,"E")</f>
        <v>B</v>
      </c>
      <c r="S1701" s="12"/>
    </row>
    <row r="1702" spans="1:19">
      <c r="A1702" s="12">
        <v>1700</v>
      </c>
      <c r="B1702" s="12" t="s">
        <v>67</v>
      </c>
      <c r="C1702" s="12" t="s">
        <v>68</v>
      </c>
      <c r="D1702" s="12" t="s">
        <v>108</v>
      </c>
      <c r="E1702" s="12" t="s">
        <v>109</v>
      </c>
      <c r="F1702" s="12" t="s">
        <v>80</v>
      </c>
      <c r="G1702" s="12" t="s">
        <v>72</v>
      </c>
      <c r="H1702" s="12" t="str">
        <f>VLOOKUP(Product[[#This Row],[Category]],Code!$C$2:$D$5,2,0)</f>
        <v>F-101</v>
      </c>
      <c r="I1702" s="12" t="s">
        <v>87</v>
      </c>
      <c r="J1702" s="12" t="s">
        <v>1156</v>
      </c>
      <c r="K1702" s="12">
        <v>515.88</v>
      </c>
      <c r="L1702" s="12">
        <f>$K$1*Product[[#This Row],[Quantity]]</f>
        <v>900</v>
      </c>
      <c r="M1702" s="12">
        <f>Product[[#This Row],[Sales]]/Product[[#This Row],[Quantity]]</f>
        <v>85.98</v>
      </c>
      <c r="N1702" s="12">
        <v>6</v>
      </c>
      <c r="O1702" s="12">
        <v>0</v>
      </c>
      <c r="P1702" s="13">
        <v>113.49359999999999</v>
      </c>
      <c r="Q1702" s="13">
        <f>Product[[#This Row],[Profit]]-Product[[#This Row],[Discount]]</f>
        <v>113.49359999999999</v>
      </c>
      <c r="R1702" s="12" t="str" cm="1">
        <f t="array" ref="R1702">_xlfn.IFS(Product[[#This Row],[New Sales]]&gt;=2000,"A",Product[[#This Row],[New Sales]]&gt;=1000,"B",Product[[#This Row],[New Sales]]&gt;=500,"C",Product[[#This Row],[New Sales]]&gt;=100,"D",Product[[#This Row],[New Sales]]&lt;100,"E")</f>
        <v>C</v>
      </c>
      <c r="S1702" s="12"/>
    </row>
    <row r="1703" spans="1:19">
      <c r="A1703" s="12">
        <v>1701</v>
      </c>
      <c r="B1703" s="12" t="s">
        <v>67</v>
      </c>
      <c r="C1703" s="12" t="s">
        <v>68</v>
      </c>
      <c r="D1703" s="12" t="s">
        <v>180</v>
      </c>
      <c r="E1703" s="12" t="s">
        <v>181</v>
      </c>
      <c r="F1703" s="12" t="s">
        <v>133</v>
      </c>
      <c r="G1703" s="12" t="s">
        <v>81</v>
      </c>
      <c r="H1703" s="12" t="str">
        <f>VLOOKUP(Product[[#This Row],[Category]],Code!$C$2:$D$5,2,0)</f>
        <v>O-102</v>
      </c>
      <c r="I1703" s="12" t="s">
        <v>98</v>
      </c>
      <c r="J1703" s="12" t="s">
        <v>1090</v>
      </c>
      <c r="K1703" s="12">
        <v>11.808</v>
      </c>
      <c r="L1703" s="12">
        <f>$K$1*Product[[#This Row],[Quantity]]</f>
        <v>300</v>
      </c>
      <c r="M1703" s="12">
        <f>Product[[#This Row],[Sales]]/Product[[#This Row],[Quantity]]</f>
        <v>5.9039999999999999</v>
      </c>
      <c r="N1703" s="12">
        <v>2</v>
      </c>
      <c r="O1703" s="12">
        <v>0.2</v>
      </c>
      <c r="P1703" s="13">
        <v>4.2804000000000002</v>
      </c>
      <c r="Q1703" s="13">
        <f>Product[[#This Row],[Profit]]-Product[[#This Row],[Discount]]</f>
        <v>4.0804</v>
      </c>
      <c r="R1703" s="12" t="str" cm="1">
        <f t="array" ref="R1703">_xlfn.IFS(Product[[#This Row],[New Sales]]&gt;=2000,"A",Product[[#This Row],[New Sales]]&gt;=1000,"B",Product[[#This Row],[New Sales]]&gt;=500,"C",Product[[#This Row],[New Sales]]&gt;=100,"D",Product[[#This Row],[New Sales]]&lt;100,"E")</f>
        <v>D</v>
      </c>
      <c r="S1703" s="12"/>
    </row>
    <row r="1704" spans="1:19">
      <c r="A1704" s="12">
        <v>1702</v>
      </c>
      <c r="B1704" s="12" t="s">
        <v>67</v>
      </c>
      <c r="C1704" s="12" t="s">
        <v>68</v>
      </c>
      <c r="D1704" s="12" t="s">
        <v>180</v>
      </c>
      <c r="E1704" s="12" t="s">
        <v>181</v>
      </c>
      <c r="F1704" s="12" t="s">
        <v>133</v>
      </c>
      <c r="G1704" s="12" t="s">
        <v>72</v>
      </c>
      <c r="H1704" s="12" t="str">
        <f>VLOOKUP(Product[[#This Row],[Category]],Code!$C$2:$D$5,2,0)</f>
        <v>F-101</v>
      </c>
      <c r="I1704" s="12" t="s">
        <v>75</v>
      </c>
      <c r="J1704" s="12" t="s">
        <v>726</v>
      </c>
      <c r="K1704" s="12">
        <v>1931.04</v>
      </c>
      <c r="L1704" s="12">
        <f>$K$1*Product[[#This Row],[Quantity]]</f>
        <v>1350</v>
      </c>
      <c r="M1704" s="12">
        <f>Product[[#This Row],[Sales]]/Product[[#This Row],[Quantity]]</f>
        <v>214.56</v>
      </c>
      <c r="N1704" s="12">
        <v>9</v>
      </c>
      <c r="O1704" s="12">
        <v>0.1</v>
      </c>
      <c r="P1704" s="13">
        <v>321.83999999999992</v>
      </c>
      <c r="Q1704" s="13">
        <f>Product[[#This Row],[Profit]]-Product[[#This Row],[Discount]]</f>
        <v>321.7399999999999</v>
      </c>
      <c r="R1704" s="12" t="str" cm="1">
        <f t="array" ref="R1704">_xlfn.IFS(Product[[#This Row],[New Sales]]&gt;=2000,"A",Product[[#This Row],[New Sales]]&gt;=1000,"B",Product[[#This Row],[New Sales]]&gt;=500,"C",Product[[#This Row],[New Sales]]&gt;=100,"D",Product[[#This Row],[New Sales]]&lt;100,"E")</f>
        <v>B</v>
      </c>
      <c r="S1704" s="12"/>
    </row>
    <row r="1705" spans="1:19">
      <c r="A1705" s="12">
        <v>1703</v>
      </c>
      <c r="B1705" s="12" t="s">
        <v>67</v>
      </c>
      <c r="C1705" s="12" t="s">
        <v>68</v>
      </c>
      <c r="D1705" s="12" t="s">
        <v>180</v>
      </c>
      <c r="E1705" s="12" t="s">
        <v>181</v>
      </c>
      <c r="F1705" s="12" t="s">
        <v>133</v>
      </c>
      <c r="G1705" s="12" t="s">
        <v>81</v>
      </c>
      <c r="H1705" s="12" t="str">
        <f>VLOOKUP(Product[[#This Row],[Category]],Code!$C$2:$D$5,2,0)</f>
        <v>O-102</v>
      </c>
      <c r="I1705" s="12" t="s">
        <v>106</v>
      </c>
      <c r="J1705" s="12" t="s">
        <v>148</v>
      </c>
      <c r="K1705" s="12">
        <v>9.9600000000000009</v>
      </c>
      <c r="L1705" s="12">
        <f>$K$1*Product[[#This Row],[Quantity]]</f>
        <v>300</v>
      </c>
      <c r="M1705" s="12">
        <f>Product[[#This Row],[Sales]]/Product[[#This Row],[Quantity]]</f>
        <v>4.9800000000000004</v>
      </c>
      <c r="N1705" s="12">
        <v>2</v>
      </c>
      <c r="O1705" s="12">
        <v>0</v>
      </c>
      <c r="P1705" s="13">
        <v>4.6812000000000005</v>
      </c>
      <c r="Q1705" s="13">
        <f>Product[[#This Row],[Profit]]-Product[[#This Row],[Discount]]</f>
        <v>4.6812000000000005</v>
      </c>
      <c r="R1705" s="12" t="str" cm="1">
        <f t="array" ref="R1705">_xlfn.IFS(Product[[#This Row],[New Sales]]&gt;=2000,"A",Product[[#This Row],[New Sales]]&gt;=1000,"B",Product[[#This Row],[New Sales]]&gt;=500,"C",Product[[#This Row],[New Sales]]&gt;=100,"D",Product[[#This Row],[New Sales]]&lt;100,"E")</f>
        <v>D</v>
      </c>
      <c r="S1705" s="12"/>
    </row>
    <row r="1706" spans="1:19">
      <c r="A1706" s="12">
        <v>1704</v>
      </c>
      <c r="B1706" s="12" t="s">
        <v>84</v>
      </c>
      <c r="C1706" s="12" t="s">
        <v>111</v>
      </c>
      <c r="D1706" s="12" t="s">
        <v>427</v>
      </c>
      <c r="E1706" s="12" t="s">
        <v>79</v>
      </c>
      <c r="F1706" s="12" t="s">
        <v>80</v>
      </c>
      <c r="G1706" s="12" t="s">
        <v>81</v>
      </c>
      <c r="H1706" s="12" t="str">
        <f>VLOOKUP(Product[[#This Row],[Category]],Code!$C$2:$D$5,2,0)</f>
        <v>O-102</v>
      </c>
      <c r="I1706" s="12" t="s">
        <v>182</v>
      </c>
      <c r="J1706" s="12" t="s">
        <v>290</v>
      </c>
      <c r="K1706" s="12">
        <v>12.350000000000001</v>
      </c>
      <c r="L1706" s="12">
        <f>$K$1*Product[[#This Row],[Quantity]]</f>
        <v>750</v>
      </c>
      <c r="M1706" s="12">
        <f>Product[[#This Row],[Sales]]/Product[[#This Row],[Quantity]]</f>
        <v>2.4700000000000002</v>
      </c>
      <c r="N1706" s="12">
        <v>5</v>
      </c>
      <c r="O1706" s="12">
        <v>0</v>
      </c>
      <c r="P1706" s="13">
        <v>5.8045</v>
      </c>
      <c r="Q1706" s="13">
        <f>Product[[#This Row],[Profit]]-Product[[#This Row],[Discount]]</f>
        <v>5.8045</v>
      </c>
      <c r="R1706" s="12" t="str" cm="1">
        <f t="array" ref="R1706">_xlfn.IFS(Product[[#This Row],[New Sales]]&gt;=2000,"A",Product[[#This Row],[New Sales]]&gt;=1000,"B",Product[[#This Row],[New Sales]]&gt;=500,"C",Product[[#This Row],[New Sales]]&gt;=100,"D",Product[[#This Row],[New Sales]]&lt;100,"E")</f>
        <v>C</v>
      </c>
      <c r="S1706" s="12"/>
    </row>
    <row r="1707" spans="1:19">
      <c r="A1707" s="12">
        <v>1705</v>
      </c>
      <c r="B1707" s="12" t="s">
        <v>547</v>
      </c>
      <c r="C1707" s="12" t="s">
        <v>68</v>
      </c>
      <c r="D1707" s="12" t="s">
        <v>1352</v>
      </c>
      <c r="E1707" s="12" t="s">
        <v>199</v>
      </c>
      <c r="F1707" s="12" t="s">
        <v>80</v>
      </c>
      <c r="G1707" s="12" t="s">
        <v>81</v>
      </c>
      <c r="H1707" s="12" t="str">
        <f>VLOOKUP(Product[[#This Row],[Category]],Code!$C$2:$D$5,2,0)</f>
        <v>O-102</v>
      </c>
      <c r="I1707" s="12" t="s">
        <v>98</v>
      </c>
      <c r="J1707" s="12" t="s">
        <v>1145</v>
      </c>
      <c r="K1707" s="12">
        <v>9.7020000000000017</v>
      </c>
      <c r="L1707" s="12">
        <f>$K$1*Product[[#This Row],[Quantity]]</f>
        <v>450</v>
      </c>
      <c r="M1707" s="12">
        <f>Product[[#This Row],[Sales]]/Product[[#This Row],[Quantity]]</f>
        <v>3.2340000000000004</v>
      </c>
      <c r="N1707" s="12">
        <v>3</v>
      </c>
      <c r="O1707" s="12">
        <v>0.7</v>
      </c>
      <c r="P1707" s="13">
        <v>-7.1147999999999989</v>
      </c>
      <c r="Q1707" s="13">
        <f>Product[[#This Row],[Profit]]-Product[[#This Row],[Discount]]</f>
        <v>-7.8147999999999991</v>
      </c>
      <c r="R1707" s="12" t="str" cm="1">
        <f t="array" ref="R1707">_xlfn.IFS(Product[[#This Row],[New Sales]]&gt;=2000,"A",Product[[#This Row],[New Sales]]&gt;=1000,"B",Product[[#This Row],[New Sales]]&gt;=500,"C",Product[[#This Row],[New Sales]]&gt;=100,"D",Product[[#This Row],[New Sales]]&lt;100,"E")</f>
        <v>D</v>
      </c>
      <c r="S1707" s="12"/>
    </row>
    <row r="1708" spans="1:19">
      <c r="A1708" s="12">
        <v>1706</v>
      </c>
      <c r="B1708" s="12" t="s">
        <v>84</v>
      </c>
      <c r="C1708" s="12" t="s">
        <v>68</v>
      </c>
      <c r="D1708" s="12" t="s">
        <v>131</v>
      </c>
      <c r="E1708" s="12" t="s">
        <v>132</v>
      </c>
      <c r="F1708" s="12" t="s">
        <v>133</v>
      </c>
      <c r="G1708" s="12" t="s">
        <v>81</v>
      </c>
      <c r="H1708" s="12" t="str">
        <f>VLOOKUP(Product[[#This Row],[Category]],Code!$C$2:$D$5,2,0)</f>
        <v>O-102</v>
      </c>
      <c r="I1708" s="12" t="s">
        <v>98</v>
      </c>
      <c r="J1708" s="12" t="s">
        <v>898</v>
      </c>
      <c r="K1708" s="12">
        <v>11.610000000000003</v>
      </c>
      <c r="L1708" s="12">
        <f>$K$1*Product[[#This Row],[Quantity]]</f>
        <v>300</v>
      </c>
      <c r="M1708" s="12">
        <f>Product[[#This Row],[Sales]]/Product[[#This Row],[Quantity]]</f>
        <v>5.8050000000000015</v>
      </c>
      <c r="N1708" s="12">
        <v>2</v>
      </c>
      <c r="O1708" s="12">
        <v>0.7</v>
      </c>
      <c r="P1708" s="13">
        <v>-9.2880000000000003</v>
      </c>
      <c r="Q1708" s="13">
        <f>Product[[#This Row],[Profit]]-Product[[#This Row],[Discount]]</f>
        <v>-9.9879999999999995</v>
      </c>
      <c r="R1708" s="12" t="str" cm="1">
        <f t="array" ref="R1708">_xlfn.IFS(Product[[#This Row],[New Sales]]&gt;=2000,"A",Product[[#This Row],[New Sales]]&gt;=1000,"B",Product[[#This Row],[New Sales]]&gt;=500,"C",Product[[#This Row],[New Sales]]&gt;=100,"D",Product[[#This Row],[New Sales]]&lt;100,"E")</f>
        <v>D</v>
      </c>
      <c r="S1708" s="12"/>
    </row>
    <row r="1709" spans="1:19">
      <c r="A1709" s="12">
        <v>1707</v>
      </c>
      <c r="B1709" s="12" t="s">
        <v>84</v>
      </c>
      <c r="C1709" s="12" t="s">
        <v>68</v>
      </c>
      <c r="D1709" s="12" t="s">
        <v>123</v>
      </c>
      <c r="E1709" s="12" t="s">
        <v>79</v>
      </c>
      <c r="F1709" s="12" t="s">
        <v>80</v>
      </c>
      <c r="G1709" s="12" t="s">
        <v>81</v>
      </c>
      <c r="H1709" s="12" t="str">
        <f>VLOOKUP(Product[[#This Row],[Category]],Code!$C$2:$D$5,2,0)</f>
        <v>O-102</v>
      </c>
      <c r="I1709" s="12" t="s">
        <v>82</v>
      </c>
      <c r="J1709" s="12" t="s">
        <v>1473</v>
      </c>
      <c r="K1709" s="12">
        <v>43.86</v>
      </c>
      <c r="L1709" s="12">
        <f>$K$1*Product[[#This Row],[Quantity]]</f>
        <v>900</v>
      </c>
      <c r="M1709" s="12">
        <f>Product[[#This Row],[Sales]]/Product[[#This Row],[Quantity]]</f>
        <v>7.31</v>
      </c>
      <c r="N1709" s="12">
        <v>6</v>
      </c>
      <c r="O1709" s="12">
        <v>0</v>
      </c>
      <c r="P1709" s="13">
        <v>20.614199999999997</v>
      </c>
      <c r="Q1709" s="13">
        <f>Product[[#This Row],[Profit]]-Product[[#This Row],[Discount]]</f>
        <v>20.614199999999997</v>
      </c>
      <c r="R1709" s="12" t="str" cm="1">
        <f t="array" ref="R1709">_xlfn.IFS(Product[[#This Row],[New Sales]]&gt;=2000,"A",Product[[#This Row],[New Sales]]&gt;=1000,"B",Product[[#This Row],[New Sales]]&gt;=500,"C",Product[[#This Row],[New Sales]]&gt;=100,"D",Product[[#This Row],[New Sales]]&lt;100,"E")</f>
        <v>C</v>
      </c>
      <c r="S1709" s="12"/>
    </row>
    <row r="1710" spans="1:19">
      <c r="A1710" s="12">
        <v>1708</v>
      </c>
      <c r="B1710" s="12" t="s">
        <v>84</v>
      </c>
      <c r="C1710" s="12" t="s">
        <v>68</v>
      </c>
      <c r="D1710" s="12" t="s">
        <v>123</v>
      </c>
      <c r="E1710" s="12" t="s">
        <v>79</v>
      </c>
      <c r="F1710" s="12" t="s">
        <v>80</v>
      </c>
      <c r="G1710" s="12" t="s">
        <v>95</v>
      </c>
      <c r="H1710" s="12" t="str">
        <f>VLOOKUP(Product[[#This Row],[Category]],Code!$C$2:$D$5,2,0)</f>
        <v>T-103</v>
      </c>
      <c r="I1710" s="12" t="s">
        <v>96</v>
      </c>
      <c r="J1710" s="12" t="s">
        <v>1252</v>
      </c>
      <c r="K1710" s="12">
        <v>148.47999999999999</v>
      </c>
      <c r="L1710" s="12">
        <f>$K$1*Product[[#This Row],[Quantity]]</f>
        <v>300</v>
      </c>
      <c r="M1710" s="12">
        <f>Product[[#This Row],[Sales]]/Product[[#This Row],[Quantity]]</f>
        <v>74.239999999999995</v>
      </c>
      <c r="N1710" s="12">
        <v>2</v>
      </c>
      <c r="O1710" s="12">
        <v>0.2</v>
      </c>
      <c r="P1710" s="13">
        <v>16.703999999999986</v>
      </c>
      <c r="Q1710" s="13">
        <f>Product[[#This Row],[Profit]]-Product[[#This Row],[Discount]]</f>
        <v>16.503999999999987</v>
      </c>
      <c r="R1710" s="12" t="str" cm="1">
        <f t="array" ref="R1710">_xlfn.IFS(Product[[#This Row],[New Sales]]&gt;=2000,"A",Product[[#This Row],[New Sales]]&gt;=1000,"B",Product[[#This Row],[New Sales]]&gt;=500,"C",Product[[#This Row],[New Sales]]&gt;=100,"D",Product[[#This Row],[New Sales]]&lt;100,"E")</f>
        <v>D</v>
      </c>
      <c r="S1710" s="12"/>
    </row>
    <row r="1711" spans="1:19">
      <c r="A1711" s="12">
        <v>1709</v>
      </c>
      <c r="B1711" s="12" t="s">
        <v>84</v>
      </c>
      <c r="C1711" s="12" t="s">
        <v>68</v>
      </c>
      <c r="D1711" s="12" t="s">
        <v>123</v>
      </c>
      <c r="E1711" s="12" t="s">
        <v>79</v>
      </c>
      <c r="F1711" s="12" t="s">
        <v>80</v>
      </c>
      <c r="G1711" s="12" t="s">
        <v>81</v>
      </c>
      <c r="H1711" s="12" t="str">
        <f>VLOOKUP(Product[[#This Row],[Category]],Code!$C$2:$D$5,2,0)</f>
        <v>O-102</v>
      </c>
      <c r="I1711" s="12" t="s">
        <v>106</v>
      </c>
      <c r="J1711" s="12" t="s">
        <v>1474</v>
      </c>
      <c r="K1711" s="12">
        <v>7.42</v>
      </c>
      <c r="L1711" s="12">
        <f>$K$1*Product[[#This Row],[Quantity]]</f>
        <v>300</v>
      </c>
      <c r="M1711" s="12">
        <f>Product[[#This Row],[Sales]]/Product[[#This Row],[Quantity]]</f>
        <v>3.71</v>
      </c>
      <c r="N1711" s="12">
        <v>2</v>
      </c>
      <c r="O1711" s="12">
        <v>0</v>
      </c>
      <c r="P1711" s="13">
        <v>3.71</v>
      </c>
      <c r="Q1711" s="13">
        <f>Product[[#This Row],[Profit]]-Product[[#This Row],[Discount]]</f>
        <v>3.71</v>
      </c>
      <c r="R1711" s="12" t="str" cm="1">
        <f t="array" ref="R1711">_xlfn.IFS(Product[[#This Row],[New Sales]]&gt;=2000,"A",Product[[#This Row],[New Sales]]&gt;=1000,"B",Product[[#This Row],[New Sales]]&gt;=500,"C",Product[[#This Row],[New Sales]]&gt;=100,"D",Product[[#This Row],[New Sales]]&lt;100,"E")</f>
        <v>D</v>
      </c>
      <c r="S1711" s="12"/>
    </row>
    <row r="1712" spans="1:19">
      <c r="A1712" s="12">
        <v>1710</v>
      </c>
      <c r="B1712" s="12" t="s">
        <v>84</v>
      </c>
      <c r="C1712" s="12" t="s">
        <v>68</v>
      </c>
      <c r="D1712" s="12" t="s">
        <v>123</v>
      </c>
      <c r="E1712" s="12" t="s">
        <v>79</v>
      </c>
      <c r="F1712" s="12" t="s">
        <v>80</v>
      </c>
      <c r="G1712" s="12" t="s">
        <v>72</v>
      </c>
      <c r="H1712" s="12" t="str">
        <f>VLOOKUP(Product[[#This Row],[Category]],Code!$C$2:$D$5,2,0)</f>
        <v>F-101</v>
      </c>
      <c r="I1712" s="12" t="s">
        <v>75</v>
      </c>
      <c r="J1712" s="12" t="s">
        <v>179</v>
      </c>
      <c r="K1712" s="12">
        <v>71.992000000000004</v>
      </c>
      <c r="L1712" s="12">
        <f>$K$1*Product[[#This Row],[Quantity]]</f>
        <v>150</v>
      </c>
      <c r="M1712" s="12">
        <f>Product[[#This Row],[Sales]]/Product[[#This Row],[Quantity]]</f>
        <v>71.992000000000004</v>
      </c>
      <c r="N1712" s="12">
        <v>1</v>
      </c>
      <c r="O1712" s="12">
        <v>0.2</v>
      </c>
      <c r="P1712" s="13">
        <v>-0.89990000000001302</v>
      </c>
      <c r="Q1712" s="13">
        <f>Product[[#This Row],[Profit]]-Product[[#This Row],[Discount]]</f>
        <v>-1.099900000000013</v>
      </c>
      <c r="R1712" s="12" t="str" cm="1">
        <f t="array" ref="R1712">_xlfn.IFS(Product[[#This Row],[New Sales]]&gt;=2000,"A",Product[[#This Row],[New Sales]]&gt;=1000,"B",Product[[#This Row],[New Sales]]&gt;=500,"C",Product[[#This Row],[New Sales]]&gt;=100,"D",Product[[#This Row],[New Sales]]&lt;100,"E")</f>
        <v>D</v>
      </c>
      <c r="S1712" s="12"/>
    </row>
    <row r="1713" spans="1:19">
      <c r="A1713" s="12">
        <v>1711</v>
      </c>
      <c r="B1713" s="12" t="s">
        <v>84</v>
      </c>
      <c r="C1713" s="12" t="s">
        <v>68</v>
      </c>
      <c r="D1713" s="12" t="s">
        <v>123</v>
      </c>
      <c r="E1713" s="12" t="s">
        <v>79</v>
      </c>
      <c r="F1713" s="12" t="s">
        <v>80</v>
      </c>
      <c r="G1713" s="12" t="s">
        <v>81</v>
      </c>
      <c r="H1713" s="12" t="str">
        <f>VLOOKUP(Product[[#This Row],[Category]],Code!$C$2:$D$5,2,0)</f>
        <v>O-102</v>
      </c>
      <c r="I1713" s="12" t="s">
        <v>93</v>
      </c>
      <c r="J1713" s="12" t="s">
        <v>364</v>
      </c>
      <c r="K1713" s="12">
        <v>19.899999999999999</v>
      </c>
      <c r="L1713" s="12">
        <f>$K$1*Product[[#This Row],[Quantity]]</f>
        <v>750</v>
      </c>
      <c r="M1713" s="12">
        <f>Product[[#This Row],[Sales]]/Product[[#This Row],[Quantity]]</f>
        <v>3.9799999999999995</v>
      </c>
      <c r="N1713" s="12">
        <v>5</v>
      </c>
      <c r="O1713" s="12">
        <v>0</v>
      </c>
      <c r="P1713" s="13">
        <v>6.5669999999999984</v>
      </c>
      <c r="Q1713" s="13">
        <f>Product[[#This Row],[Profit]]-Product[[#This Row],[Discount]]</f>
        <v>6.5669999999999984</v>
      </c>
      <c r="R1713" s="12" t="str" cm="1">
        <f t="array" ref="R1713">_xlfn.IFS(Product[[#This Row],[New Sales]]&gt;=2000,"A",Product[[#This Row],[New Sales]]&gt;=1000,"B",Product[[#This Row],[New Sales]]&gt;=500,"C",Product[[#This Row],[New Sales]]&gt;=100,"D",Product[[#This Row],[New Sales]]&lt;100,"E")</f>
        <v>C</v>
      </c>
      <c r="S1713" s="12"/>
    </row>
    <row r="1714" spans="1:19">
      <c r="A1714" s="12">
        <v>1712</v>
      </c>
      <c r="B1714" s="12" t="s">
        <v>84</v>
      </c>
      <c r="C1714" s="12" t="s">
        <v>68</v>
      </c>
      <c r="D1714" s="12" t="s">
        <v>123</v>
      </c>
      <c r="E1714" s="12" t="s">
        <v>79</v>
      </c>
      <c r="F1714" s="12" t="s">
        <v>80</v>
      </c>
      <c r="G1714" s="12" t="s">
        <v>81</v>
      </c>
      <c r="H1714" s="12" t="str">
        <f>VLOOKUP(Product[[#This Row],[Category]],Code!$C$2:$D$5,2,0)</f>
        <v>O-102</v>
      </c>
      <c r="I1714" s="12" t="s">
        <v>100</v>
      </c>
      <c r="J1714" s="12" t="s">
        <v>344</v>
      </c>
      <c r="K1714" s="12">
        <v>1702.12</v>
      </c>
      <c r="L1714" s="12">
        <f>$K$1*Product[[#This Row],[Quantity]]</f>
        <v>2100</v>
      </c>
      <c r="M1714" s="12">
        <f>Product[[#This Row],[Sales]]/Product[[#This Row],[Quantity]]</f>
        <v>121.58</v>
      </c>
      <c r="N1714" s="12">
        <v>14</v>
      </c>
      <c r="O1714" s="12">
        <v>0</v>
      </c>
      <c r="P1714" s="13">
        <v>510.63599999999985</v>
      </c>
      <c r="Q1714" s="13">
        <f>Product[[#This Row],[Profit]]-Product[[#This Row],[Discount]]</f>
        <v>510.63599999999985</v>
      </c>
      <c r="R1714" s="12" t="str" cm="1">
        <f t="array" ref="R1714">_xlfn.IFS(Product[[#This Row],[New Sales]]&gt;=2000,"A",Product[[#This Row],[New Sales]]&gt;=1000,"B",Product[[#This Row],[New Sales]]&gt;=500,"C",Product[[#This Row],[New Sales]]&gt;=100,"D",Product[[#This Row],[New Sales]]&lt;100,"E")</f>
        <v>A</v>
      </c>
      <c r="S1714" s="12"/>
    </row>
    <row r="1715" spans="1:19">
      <c r="A1715" s="12">
        <v>1713</v>
      </c>
      <c r="B1715" s="12" t="s">
        <v>84</v>
      </c>
      <c r="C1715" s="12" t="s">
        <v>68</v>
      </c>
      <c r="D1715" s="12" t="s">
        <v>147</v>
      </c>
      <c r="E1715" s="12" t="s">
        <v>113</v>
      </c>
      <c r="F1715" s="12" t="s">
        <v>114</v>
      </c>
      <c r="G1715" s="12" t="s">
        <v>81</v>
      </c>
      <c r="H1715" s="12" t="str">
        <f>VLOOKUP(Product[[#This Row],[Category]],Code!$C$2:$D$5,2,0)</f>
        <v>O-102</v>
      </c>
      <c r="I1715" s="12" t="s">
        <v>106</v>
      </c>
      <c r="J1715" s="12" t="s">
        <v>1475</v>
      </c>
      <c r="K1715" s="12">
        <v>14.303999999999998</v>
      </c>
      <c r="L1715" s="12">
        <f>$K$1*Product[[#This Row],[Quantity]]</f>
        <v>900</v>
      </c>
      <c r="M1715" s="12">
        <f>Product[[#This Row],[Sales]]/Product[[#This Row],[Quantity]]</f>
        <v>2.3839999999999999</v>
      </c>
      <c r="N1715" s="12">
        <v>6</v>
      </c>
      <c r="O1715" s="12">
        <v>0.2</v>
      </c>
      <c r="P1715" s="13">
        <v>5.0064000000000002</v>
      </c>
      <c r="Q1715" s="13">
        <f>Product[[#This Row],[Profit]]-Product[[#This Row],[Discount]]</f>
        <v>4.8064</v>
      </c>
      <c r="R1715" s="12" t="str" cm="1">
        <f t="array" ref="R1715">_xlfn.IFS(Product[[#This Row],[New Sales]]&gt;=2000,"A",Product[[#This Row],[New Sales]]&gt;=1000,"B",Product[[#This Row],[New Sales]]&gt;=500,"C",Product[[#This Row],[New Sales]]&gt;=100,"D",Product[[#This Row],[New Sales]]&lt;100,"E")</f>
        <v>C</v>
      </c>
      <c r="S1715" s="12"/>
    </row>
    <row r="1716" spans="1:19">
      <c r="A1716" s="12">
        <v>1714</v>
      </c>
      <c r="B1716" s="12" t="s">
        <v>67</v>
      </c>
      <c r="C1716" s="12" t="s">
        <v>68</v>
      </c>
      <c r="D1716" s="12" t="s">
        <v>196</v>
      </c>
      <c r="E1716" s="12" t="s">
        <v>158</v>
      </c>
      <c r="F1716" s="12" t="s">
        <v>114</v>
      </c>
      <c r="G1716" s="12" t="s">
        <v>72</v>
      </c>
      <c r="H1716" s="12" t="str">
        <f>VLOOKUP(Product[[#This Row],[Category]],Code!$C$2:$D$5,2,0)</f>
        <v>F-101</v>
      </c>
      <c r="I1716" s="12" t="s">
        <v>87</v>
      </c>
      <c r="J1716" s="12" t="s">
        <v>377</v>
      </c>
      <c r="K1716" s="12">
        <v>765.625</v>
      </c>
      <c r="L1716" s="12">
        <f>$K$1*Product[[#This Row],[Quantity]]</f>
        <v>1050</v>
      </c>
      <c r="M1716" s="12">
        <f>Product[[#This Row],[Sales]]/Product[[#This Row],[Quantity]]</f>
        <v>109.375</v>
      </c>
      <c r="N1716" s="12">
        <v>7</v>
      </c>
      <c r="O1716" s="12">
        <v>0.5</v>
      </c>
      <c r="P1716" s="13">
        <v>-566.5625</v>
      </c>
      <c r="Q1716" s="13">
        <f>Product[[#This Row],[Profit]]-Product[[#This Row],[Discount]]</f>
        <v>-567.0625</v>
      </c>
      <c r="R1716" s="12" t="str" cm="1">
        <f t="array" ref="R1716">_xlfn.IFS(Product[[#This Row],[New Sales]]&gt;=2000,"A",Product[[#This Row],[New Sales]]&gt;=1000,"B",Product[[#This Row],[New Sales]]&gt;=500,"C",Product[[#This Row],[New Sales]]&gt;=100,"D",Product[[#This Row],[New Sales]]&lt;100,"E")</f>
        <v>B</v>
      </c>
      <c r="S1716" s="12"/>
    </row>
    <row r="1717" spans="1:19">
      <c r="A1717" s="12">
        <v>1715</v>
      </c>
      <c r="B1717" s="12" t="s">
        <v>84</v>
      </c>
      <c r="C1717" s="12" t="s">
        <v>68</v>
      </c>
      <c r="D1717" s="12" t="s">
        <v>123</v>
      </c>
      <c r="E1717" s="12" t="s">
        <v>79</v>
      </c>
      <c r="F1717" s="12" t="s">
        <v>80</v>
      </c>
      <c r="G1717" s="12" t="s">
        <v>72</v>
      </c>
      <c r="H1717" s="12" t="str">
        <f>VLOOKUP(Product[[#This Row],[Category]],Code!$C$2:$D$5,2,0)</f>
        <v>F-101</v>
      </c>
      <c r="I1717" s="12" t="s">
        <v>73</v>
      </c>
      <c r="J1717" s="12" t="s">
        <v>1476</v>
      </c>
      <c r="K1717" s="12">
        <v>307.666</v>
      </c>
      <c r="L1717" s="12">
        <f>$K$1*Product[[#This Row],[Quantity]]</f>
        <v>300</v>
      </c>
      <c r="M1717" s="12">
        <f>Product[[#This Row],[Sales]]/Product[[#This Row],[Quantity]]</f>
        <v>153.833</v>
      </c>
      <c r="N1717" s="12">
        <v>2</v>
      </c>
      <c r="O1717" s="12">
        <v>0.15</v>
      </c>
      <c r="P1717" s="13">
        <v>-14.478399999999979</v>
      </c>
      <c r="Q1717" s="13">
        <f>Product[[#This Row],[Profit]]-Product[[#This Row],[Discount]]</f>
        <v>-14.62839999999998</v>
      </c>
      <c r="R1717" s="12" t="str" cm="1">
        <f t="array" ref="R1717">_xlfn.IFS(Product[[#This Row],[New Sales]]&gt;=2000,"A",Product[[#This Row],[New Sales]]&gt;=1000,"B",Product[[#This Row],[New Sales]]&gt;=500,"C",Product[[#This Row],[New Sales]]&gt;=100,"D",Product[[#This Row],[New Sales]]&lt;100,"E")</f>
        <v>D</v>
      </c>
      <c r="S1717" s="12"/>
    </row>
    <row r="1718" spans="1:19">
      <c r="A1718" s="12">
        <v>1716</v>
      </c>
      <c r="B1718" s="12" t="s">
        <v>84</v>
      </c>
      <c r="C1718" s="12" t="s">
        <v>68</v>
      </c>
      <c r="D1718" s="12" t="s">
        <v>180</v>
      </c>
      <c r="E1718" s="12" t="s">
        <v>181</v>
      </c>
      <c r="F1718" s="12" t="s">
        <v>133</v>
      </c>
      <c r="G1718" s="12" t="s">
        <v>81</v>
      </c>
      <c r="H1718" s="12" t="str">
        <f>VLOOKUP(Product[[#This Row],[Category]],Code!$C$2:$D$5,2,0)</f>
        <v>O-102</v>
      </c>
      <c r="I1718" s="12" t="s">
        <v>98</v>
      </c>
      <c r="J1718" s="12" t="s">
        <v>524</v>
      </c>
      <c r="K1718" s="12">
        <v>7.7120000000000006</v>
      </c>
      <c r="L1718" s="12">
        <f>$K$1*Product[[#This Row],[Quantity]]</f>
        <v>300</v>
      </c>
      <c r="M1718" s="12">
        <f>Product[[#This Row],[Sales]]/Product[[#This Row],[Quantity]]</f>
        <v>3.8560000000000003</v>
      </c>
      <c r="N1718" s="12">
        <v>2</v>
      </c>
      <c r="O1718" s="12">
        <v>0.2</v>
      </c>
      <c r="P1718" s="13">
        <v>2.7956000000000003</v>
      </c>
      <c r="Q1718" s="13">
        <f>Product[[#This Row],[Profit]]-Product[[#This Row],[Discount]]</f>
        <v>2.5956000000000001</v>
      </c>
      <c r="R1718" s="12" t="str" cm="1">
        <f t="array" ref="R1718">_xlfn.IFS(Product[[#This Row],[New Sales]]&gt;=2000,"A",Product[[#This Row],[New Sales]]&gt;=1000,"B",Product[[#This Row],[New Sales]]&gt;=500,"C",Product[[#This Row],[New Sales]]&gt;=100,"D",Product[[#This Row],[New Sales]]&lt;100,"E")</f>
        <v>D</v>
      </c>
      <c r="S1718" s="12"/>
    </row>
    <row r="1719" spans="1:19">
      <c r="A1719" s="12">
        <v>1717</v>
      </c>
      <c r="B1719" s="12" t="s">
        <v>84</v>
      </c>
      <c r="C1719" s="12" t="s">
        <v>68</v>
      </c>
      <c r="D1719" s="12" t="s">
        <v>180</v>
      </c>
      <c r="E1719" s="12" t="s">
        <v>181</v>
      </c>
      <c r="F1719" s="12" t="s">
        <v>133</v>
      </c>
      <c r="G1719" s="12" t="s">
        <v>81</v>
      </c>
      <c r="H1719" s="12" t="str">
        <f>VLOOKUP(Product[[#This Row],[Category]],Code!$C$2:$D$5,2,0)</f>
        <v>O-102</v>
      </c>
      <c r="I1719" s="12" t="s">
        <v>100</v>
      </c>
      <c r="J1719" s="12" t="s">
        <v>802</v>
      </c>
      <c r="K1719" s="12">
        <v>242.89999999999998</v>
      </c>
      <c r="L1719" s="12">
        <f>$K$1*Product[[#This Row],[Quantity]]</f>
        <v>750</v>
      </c>
      <c r="M1719" s="12">
        <f>Product[[#This Row],[Sales]]/Product[[#This Row],[Quantity]]</f>
        <v>48.58</v>
      </c>
      <c r="N1719" s="12">
        <v>5</v>
      </c>
      <c r="O1719" s="12">
        <v>0</v>
      </c>
      <c r="P1719" s="13">
        <v>70.440999999999974</v>
      </c>
      <c r="Q1719" s="13">
        <f>Product[[#This Row],[Profit]]-Product[[#This Row],[Discount]]</f>
        <v>70.440999999999974</v>
      </c>
      <c r="R1719" s="12" t="str" cm="1">
        <f t="array" ref="R1719">_xlfn.IFS(Product[[#This Row],[New Sales]]&gt;=2000,"A",Product[[#This Row],[New Sales]]&gt;=1000,"B",Product[[#This Row],[New Sales]]&gt;=500,"C",Product[[#This Row],[New Sales]]&gt;=100,"D",Product[[#This Row],[New Sales]]&lt;100,"E")</f>
        <v>C</v>
      </c>
      <c r="S1719" s="12"/>
    </row>
    <row r="1720" spans="1:19">
      <c r="A1720" s="12">
        <v>1718</v>
      </c>
      <c r="B1720" s="12" t="s">
        <v>84</v>
      </c>
      <c r="C1720" s="12" t="s">
        <v>68</v>
      </c>
      <c r="D1720" s="12" t="s">
        <v>180</v>
      </c>
      <c r="E1720" s="12" t="s">
        <v>181</v>
      </c>
      <c r="F1720" s="12" t="s">
        <v>133</v>
      </c>
      <c r="G1720" s="12" t="s">
        <v>81</v>
      </c>
      <c r="H1720" s="12" t="str">
        <f>VLOOKUP(Product[[#This Row],[Category]],Code!$C$2:$D$5,2,0)</f>
        <v>O-102</v>
      </c>
      <c r="I1720" s="12" t="s">
        <v>89</v>
      </c>
      <c r="J1720" s="12" t="s">
        <v>212</v>
      </c>
      <c r="K1720" s="12">
        <v>454.90000000000003</v>
      </c>
      <c r="L1720" s="12">
        <f>$K$1*Product[[#This Row],[Quantity]]</f>
        <v>750</v>
      </c>
      <c r="M1720" s="12">
        <f>Product[[#This Row],[Sales]]/Product[[#This Row],[Quantity]]</f>
        <v>90.98</v>
      </c>
      <c r="N1720" s="12">
        <v>5</v>
      </c>
      <c r="O1720" s="12">
        <v>0</v>
      </c>
      <c r="P1720" s="13">
        <v>0</v>
      </c>
      <c r="Q1720" s="13">
        <f>Product[[#This Row],[Profit]]-Product[[#This Row],[Discount]]</f>
        <v>0</v>
      </c>
      <c r="R1720" s="12" t="str" cm="1">
        <f t="array" ref="R1720">_xlfn.IFS(Product[[#This Row],[New Sales]]&gt;=2000,"A",Product[[#This Row],[New Sales]]&gt;=1000,"B",Product[[#This Row],[New Sales]]&gt;=500,"C",Product[[#This Row],[New Sales]]&gt;=100,"D",Product[[#This Row],[New Sales]]&lt;100,"E")</f>
        <v>C</v>
      </c>
      <c r="S1720" s="12"/>
    </row>
    <row r="1721" spans="1:19">
      <c r="A1721" s="12">
        <v>1719</v>
      </c>
      <c r="B1721" s="12" t="s">
        <v>84</v>
      </c>
      <c r="C1721" s="12" t="s">
        <v>68</v>
      </c>
      <c r="D1721" s="12" t="s">
        <v>180</v>
      </c>
      <c r="E1721" s="12" t="s">
        <v>181</v>
      </c>
      <c r="F1721" s="12" t="s">
        <v>133</v>
      </c>
      <c r="G1721" s="12" t="s">
        <v>72</v>
      </c>
      <c r="H1721" s="12" t="str">
        <f>VLOOKUP(Product[[#This Row],[Category]],Code!$C$2:$D$5,2,0)</f>
        <v>F-101</v>
      </c>
      <c r="I1721" s="12" t="s">
        <v>91</v>
      </c>
      <c r="J1721" s="12" t="s">
        <v>1477</v>
      </c>
      <c r="K1721" s="12">
        <v>35.92</v>
      </c>
      <c r="L1721" s="12">
        <f>$K$1*Product[[#This Row],[Quantity]]</f>
        <v>600</v>
      </c>
      <c r="M1721" s="12">
        <f>Product[[#This Row],[Sales]]/Product[[#This Row],[Quantity]]</f>
        <v>8.98</v>
      </c>
      <c r="N1721" s="12">
        <v>4</v>
      </c>
      <c r="O1721" s="12">
        <v>0</v>
      </c>
      <c r="P1721" s="13">
        <v>15.086400000000001</v>
      </c>
      <c r="Q1721" s="13">
        <f>Product[[#This Row],[Profit]]-Product[[#This Row],[Discount]]</f>
        <v>15.086400000000001</v>
      </c>
      <c r="R1721" s="12" t="str" cm="1">
        <f t="array" ref="R1721">_xlfn.IFS(Product[[#This Row],[New Sales]]&gt;=2000,"A",Product[[#This Row],[New Sales]]&gt;=1000,"B",Product[[#This Row],[New Sales]]&gt;=500,"C",Product[[#This Row],[New Sales]]&gt;=100,"D",Product[[#This Row],[New Sales]]&lt;100,"E")</f>
        <v>C</v>
      </c>
      <c r="S1721" s="12"/>
    </row>
    <row r="1722" spans="1:19">
      <c r="A1722" s="12">
        <v>1720</v>
      </c>
      <c r="B1722" s="12" t="s">
        <v>84</v>
      </c>
      <c r="C1722" s="12" t="s">
        <v>68</v>
      </c>
      <c r="D1722" s="12" t="s">
        <v>180</v>
      </c>
      <c r="E1722" s="12" t="s">
        <v>181</v>
      </c>
      <c r="F1722" s="12" t="s">
        <v>133</v>
      </c>
      <c r="G1722" s="12" t="s">
        <v>72</v>
      </c>
      <c r="H1722" s="12" t="str">
        <f>VLOOKUP(Product[[#This Row],[Category]],Code!$C$2:$D$5,2,0)</f>
        <v>F-101</v>
      </c>
      <c r="I1722" s="12" t="s">
        <v>91</v>
      </c>
      <c r="J1722" s="12" t="s">
        <v>793</v>
      </c>
      <c r="K1722" s="12">
        <v>39.76</v>
      </c>
      <c r="L1722" s="12">
        <f>$K$1*Product[[#This Row],[Quantity]]</f>
        <v>1200</v>
      </c>
      <c r="M1722" s="12">
        <f>Product[[#This Row],[Sales]]/Product[[#This Row],[Quantity]]</f>
        <v>4.97</v>
      </c>
      <c r="N1722" s="12">
        <v>8</v>
      </c>
      <c r="O1722" s="12">
        <v>0</v>
      </c>
      <c r="P1722" s="13">
        <v>12.325599999999998</v>
      </c>
      <c r="Q1722" s="13">
        <f>Product[[#This Row],[Profit]]-Product[[#This Row],[Discount]]</f>
        <v>12.325599999999998</v>
      </c>
      <c r="R1722" s="12" t="str" cm="1">
        <f t="array" ref="R1722">_xlfn.IFS(Product[[#This Row],[New Sales]]&gt;=2000,"A",Product[[#This Row],[New Sales]]&gt;=1000,"B",Product[[#This Row],[New Sales]]&gt;=500,"C",Product[[#This Row],[New Sales]]&gt;=100,"D",Product[[#This Row],[New Sales]]&lt;100,"E")</f>
        <v>B</v>
      </c>
      <c r="S1722" s="12"/>
    </row>
    <row r="1723" spans="1:19">
      <c r="A1723" s="12">
        <v>1721</v>
      </c>
      <c r="B1723" s="12" t="s">
        <v>84</v>
      </c>
      <c r="C1723" s="12" t="s">
        <v>68</v>
      </c>
      <c r="D1723" s="12" t="s">
        <v>180</v>
      </c>
      <c r="E1723" s="12" t="s">
        <v>181</v>
      </c>
      <c r="F1723" s="12" t="s">
        <v>133</v>
      </c>
      <c r="G1723" s="12" t="s">
        <v>81</v>
      </c>
      <c r="H1723" s="12" t="str">
        <f>VLOOKUP(Product[[#This Row],[Category]],Code!$C$2:$D$5,2,0)</f>
        <v>O-102</v>
      </c>
      <c r="I1723" s="12" t="s">
        <v>98</v>
      </c>
      <c r="J1723" s="12" t="s">
        <v>794</v>
      </c>
      <c r="K1723" s="12">
        <v>47.744</v>
      </c>
      <c r="L1723" s="12">
        <f>$K$1*Product[[#This Row],[Quantity]]</f>
        <v>600</v>
      </c>
      <c r="M1723" s="12">
        <f>Product[[#This Row],[Sales]]/Product[[#This Row],[Quantity]]</f>
        <v>11.936</v>
      </c>
      <c r="N1723" s="12">
        <v>4</v>
      </c>
      <c r="O1723" s="12">
        <v>0.2</v>
      </c>
      <c r="P1723" s="13">
        <v>14.919999999999995</v>
      </c>
      <c r="Q1723" s="13">
        <f>Product[[#This Row],[Profit]]-Product[[#This Row],[Discount]]</f>
        <v>14.719999999999995</v>
      </c>
      <c r="R1723" s="12" t="str" cm="1">
        <f t="array" ref="R1723">_xlfn.IFS(Product[[#This Row],[New Sales]]&gt;=2000,"A",Product[[#This Row],[New Sales]]&gt;=1000,"B",Product[[#This Row],[New Sales]]&gt;=500,"C",Product[[#This Row],[New Sales]]&gt;=100,"D",Product[[#This Row],[New Sales]]&lt;100,"E")</f>
        <v>C</v>
      </c>
      <c r="S1723" s="12"/>
    </row>
    <row r="1724" spans="1:19">
      <c r="A1724" s="12">
        <v>1722</v>
      </c>
      <c r="B1724" s="12" t="s">
        <v>84</v>
      </c>
      <c r="C1724" s="12" t="s">
        <v>68</v>
      </c>
      <c r="D1724" s="12" t="s">
        <v>196</v>
      </c>
      <c r="E1724" s="12" t="s">
        <v>158</v>
      </c>
      <c r="F1724" s="12" t="s">
        <v>114</v>
      </c>
      <c r="G1724" s="12" t="s">
        <v>95</v>
      </c>
      <c r="H1724" s="12" t="str">
        <f>VLOOKUP(Product[[#This Row],[Category]],Code!$C$2:$D$5,2,0)</f>
        <v>T-103</v>
      </c>
      <c r="I1724" s="12" t="s">
        <v>96</v>
      </c>
      <c r="J1724" s="12" t="s">
        <v>1154</v>
      </c>
      <c r="K1724" s="12">
        <v>159.98400000000001</v>
      </c>
      <c r="L1724" s="12">
        <f>$K$1*Product[[#This Row],[Quantity]]</f>
        <v>300</v>
      </c>
      <c r="M1724" s="12">
        <f>Product[[#This Row],[Sales]]/Product[[#This Row],[Quantity]]</f>
        <v>79.992000000000004</v>
      </c>
      <c r="N1724" s="12">
        <v>2</v>
      </c>
      <c r="O1724" s="12">
        <v>0.2</v>
      </c>
      <c r="P1724" s="13">
        <v>11.998799999999996</v>
      </c>
      <c r="Q1724" s="13">
        <f>Product[[#This Row],[Profit]]-Product[[#This Row],[Discount]]</f>
        <v>11.798799999999996</v>
      </c>
      <c r="R1724" s="12" t="str" cm="1">
        <f t="array" ref="R1724">_xlfn.IFS(Product[[#This Row],[New Sales]]&gt;=2000,"A",Product[[#This Row],[New Sales]]&gt;=1000,"B",Product[[#This Row],[New Sales]]&gt;=500,"C",Product[[#This Row],[New Sales]]&gt;=100,"D",Product[[#This Row],[New Sales]]&lt;100,"E")</f>
        <v>D</v>
      </c>
      <c r="S1724" s="12"/>
    </row>
    <row r="1725" spans="1:19">
      <c r="A1725" s="12">
        <v>1723</v>
      </c>
      <c r="B1725" s="12" t="s">
        <v>84</v>
      </c>
      <c r="C1725" s="12" t="s">
        <v>68</v>
      </c>
      <c r="D1725" s="12" t="s">
        <v>196</v>
      </c>
      <c r="E1725" s="12" t="s">
        <v>158</v>
      </c>
      <c r="F1725" s="12" t="s">
        <v>114</v>
      </c>
      <c r="G1725" s="12" t="s">
        <v>95</v>
      </c>
      <c r="H1725" s="12" t="str">
        <f>VLOOKUP(Product[[#This Row],[Category]],Code!$C$2:$D$5,2,0)</f>
        <v>T-103</v>
      </c>
      <c r="I1725" s="12" t="s">
        <v>137</v>
      </c>
      <c r="J1725" s="12" t="s">
        <v>1478</v>
      </c>
      <c r="K1725" s="12">
        <v>255.96799999999999</v>
      </c>
      <c r="L1725" s="12">
        <f>$K$1*Product[[#This Row],[Quantity]]</f>
        <v>600</v>
      </c>
      <c r="M1725" s="12">
        <f>Product[[#This Row],[Sales]]/Product[[#This Row],[Quantity]]</f>
        <v>63.991999999999997</v>
      </c>
      <c r="N1725" s="12">
        <v>4</v>
      </c>
      <c r="O1725" s="12">
        <v>0.2</v>
      </c>
      <c r="P1725" s="13">
        <v>51.193599999999996</v>
      </c>
      <c r="Q1725" s="13">
        <f>Product[[#This Row],[Profit]]-Product[[#This Row],[Discount]]</f>
        <v>50.993599999999994</v>
      </c>
      <c r="R1725" s="12" t="str" cm="1">
        <f t="array" ref="R1725">_xlfn.IFS(Product[[#This Row],[New Sales]]&gt;=2000,"A",Product[[#This Row],[New Sales]]&gt;=1000,"B",Product[[#This Row],[New Sales]]&gt;=500,"C",Product[[#This Row],[New Sales]]&gt;=100,"D",Product[[#This Row],[New Sales]]&lt;100,"E")</f>
        <v>C</v>
      </c>
      <c r="S1725" s="12"/>
    </row>
    <row r="1726" spans="1:19">
      <c r="A1726" s="12">
        <v>1724</v>
      </c>
      <c r="B1726" s="12" t="s">
        <v>84</v>
      </c>
      <c r="C1726" s="12" t="s">
        <v>68</v>
      </c>
      <c r="D1726" s="12" t="s">
        <v>196</v>
      </c>
      <c r="E1726" s="12" t="s">
        <v>158</v>
      </c>
      <c r="F1726" s="12" t="s">
        <v>114</v>
      </c>
      <c r="G1726" s="12" t="s">
        <v>72</v>
      </c>
      <c r="H1726" s="12" t="str">
        <f>VLOOKUP(Product[[#This Row],[Category]],Code!$C$2:$D$5,2,0)</f>
        <v>F-101</v>
      </c>
      <c r="I1726" s="12" t="s">
        <v>73</v>
      </c>
      <c r="J1726" s="12" t="s">
        <v>1479</v>
      </c>
      <c r="K1726" s="12">
        <v>359.05799999999994</v>
      </c>
      <c r="L1726" s="12">
        <f>$K$1*Product[[#This Row],[Quantity]]</f>
        <v>450</v>
      </c>
      <c r="M1726" s="12">
        <f>Product[[#This Row],[Sales]]/Product[[#This Row],[Quantity]]</f>
        <v>119.68599999999998</v>
      </c>
      <c r="N1726" s="12">
        <v>3</v>
      </c>
      <c r="O1726" s="12">
        <v>0.3</v>
      </c>
      <c r="P1726" s="13">
        <v>-71.811600000000027</v>
      </c>
      <c r="Q1726" s="13">
        <f>Product[[#This Row],[Profit]]-Product[[#This Row],[Discount]]</f>
        <v>-72.111600000000024</v>
      </c>
      <c r="R1726" s="12" t="str" cm="1">
        <f t="array" ref="R1726">_xlfn.IFS(Product[[#This Row],[New Sales]]&gt;=2000,"A",Product[[#This Row],[New Sales]]&gt;=1000,"B",Product[[#This Row],[New Sales]]&gt;=500,"C",Product[[#This Row],[New Sales]]&gt;=100,"D",Product[[#This Row],[New Sales]]&lt;100,"E")</f>
        <v>D</v>
      </c>
      <c r="S1726" s="12"/>
    </row>
    <row r="1727" spans="1:19">
      <c r="A1727" s="12">
        <v>1725</v>
      </c>
      <c r="B1727" s="12" t="s">
        <v>149</v>
      </c>
      <c r="C1727" s="12" t="s">
        <v>68</v>
      </c>
      <c r="D1727" s="12" t="s">
        <v>131</v>
      </c>
      <c r="E1727" s="12" t="s">
        <v>132</v>
      </c>
      <c r="F1727" s="12" t="s">
        <v>133</v>
      </c>
      <c r="G1727" s="12" t="s">
        <v>81</v>
      </c>
      <c r="H1727" s="12" t="str">
        <f>VLOOKUP(Product[[#This Row],[Category]],Code!$C$2:$D$5,2,0)</f>
        <v>O-102</v>
      </c>
      <c r="I1727" s="12" t="s">
        <v>100</v>
      </c>
      <c r="J1727" s="12" t="s">
        <v>1480</v>
      </c>
      <c r="K1727" s="12">
        <v>434.35199999999998</v>
      </c>
      <c r="L1727" s="12">
        <f>$K$1*Product[[#This Row],[Quantity]]</f>
        <v>450</v>
      </c>
      <c r="M1727" s="12">
        <f>Product[[#This Row],[Sales]]/Product[[#This Row],[Quantity]]</f>
        <v>144.78399999999999</v>
      </c>
      <c r="N1727" s="12">
        <v>3</v>
      </c>
      <c r="O1727" s="12">
        <v>0.2</v>
      </c>
      <c r="P1727" s="13">
        <v>43.43519999999998</v>
      </c>
      <c r="Q1727" s="13">
        <f>Product[[#This Row],[Profit]]-Product[[#This Row],[Discount]]</f>
        <v>43.235199999999978</v>
      </c>
      <c r="R1727" s="12" t="str" cm="1">
        <f t="array" ref="R1727">_xlfn.IFS(Product[[#This Row],[New Sales]]&gt;=2000,"A",Product[[#This Row],[New Sales]]&gt;=1000,"B",Product[[#This Row],[New Sales]]&gt;=500,"C",Product[[#This Row],[New Sales]]&gt;=100,"D",Product[[#This Row],[New Sales]]&lt;100,"E")</f>
        <v>D</v>
      </c>
      <c r="S1727" s="12"/>
    </row>
    <row r="1728" spans="1:19">
      <c r="A1728" s="12">
        <v>1726</v>
      </c>
      <c r="B1728" s="12" t="s">
        <v>149</v>
      </c>
      <c r="C1728" s="12" t="s">
        <v>68</v>
      </c>
      <c r="D1728" s="12" t="s">
        <v>131</v>
      </c>
      <c r="E1728" s="12" t="s">
        <v>132</v>
      </c>
      <c r="F1728" s="12" t="s">
        <v>133</v>
      </c>
      <c r="G1728" s="12" t="s">
        <v>81</v>
      </c>
      <c r="H1728" s="12" t="str">
        <f>VLOOKUP(Product[[#This Row],[Category]],Code!$C$2:$D$5,2,0)</f>
        <v>O-102</v>
      </c>
      <c r="I1728" s="12" t="s">
        <v>100</v>
      </c>
      <c r="J1728" s="12" t="s">
        <v>1481</v>
      </c>
      <c r="K1728" s="12">
        <v>3.5520000000000005</v>
      </c>
      <c r="L1728" s="12">
        <f>$K$1*Product[[#This Row],[Quantity]]</f>
        <v>300</v>
      </c>
      <c r="M1728" s="12">
        <f>Product[[#This Row],[Sales]]/Product[[#This Row],[Quantity]]</f>
        <v>1.7760000000000002</v>
      </c>
      <c r="N1728" s="12">
        <v>2</v>
      </c>
      <c r="O1728" s="12">
        <v>0.2</v>
      </c>
      <c r="P1728" s="13">
        <v>0.44399999999999973</v>
      </c>
      <c r="Q1728" s="13">
        <f>Product[[#This Row],[Profit]]-Product[[#This Row],[Discount]]</f>
        <v>0.24399999999999972</v>
      </c>
      <c r="R1728" s="12" t="str" cm="1">
        <f t="array" ref="R1728">_xlfn.IFS(Product[[#This Row],[New Sales]]&gt;=2000,"A",Product[[#This Row],[New Sales]]&gt;=1000,"B",Product[[#This Row],[New Sales]]&gt;=500,"C",Product[[#This Row],[New Sales]]&gt;=100,"D",Product[[#This Row],[New Sales]]&lt;100,"E")</f>
        <v>D</v>
      </c>
      <c r="S1728" s="12"/>
    </row>
    <row r="1729" spans="1:19">
      <c r="A1729" s="12">
        <v>1727</v>
      </c>
      <c r="B1729" s="12" t="s">
        <v>149</v>
      </c>
      <c r="C1729" s="12" t="s">
        <v>68</v>
      </c>
      <c r="D1729" s="12" t="s">
        <v>131</v>
      </c>
      <c r="E1729" s="12" t="s">
        <v>132</v>
      </c>
      <c r="F1729" s="12" t="s">
        <v>133</v>
      </c>
      <c r="G1729" s="12" t="s">
        <v>81</v>
      </c>
      <c r="H1729" s="12" t="str">
        <f>VLOOKUP(Product[[#This Row],[Category]],Code!$C$2:$D$5,2,0)</f>
        <v>O-102</v>
      </c>
      <c r="I1729" s="12" t="s">
        <v>100</v>
      </c>
      <c r="J1729" s="12" t="s">
        <v>1482</v>
      </c>
      <c r="K1729" s="12">
        <v>88.832000000000008</v>
      </c>
      <c r="L1729" s="12">
        <f>$K$1*Product[[#This Row],[Quantity]]</f>
        <v>600</v>
      </c>
      <c r="M1729" s="12">
        <f>Product[[#This Row],[Sales]]/Product[[#This Row],[Quantity]]</f>
        <v>22.208000000000002</v>
      </c>
      <c r="N1729" s="12">
        <v>4</v>
      </c>
      <c r="O1729" s="12">
        <v>0.2</v>
      </c>
      <c r="P1729" s="13">
        <v>7.7728000000000002</v>
      </c>
      <c r="Q1729" s="13">
        <f>Product[[#This Row],[Profit]]-Product[[#This Row],[Discount]]</f>
        <v>7.5728</v>
      </c>
      <c r="R1729" s="12" t="str" cm="1">
        <f t="array" ref="R1729">_xlfn.IFS(Product[[#This Row],[New Sales]]&gt;=2000,"A",Product[[#This Row],[New Sales]]&gt;=1000,"B",Product[[#This Row],[New Sales]]&gt;=500,"C",Product[[#This Row],[New Sales]]&gt;=100,"D",Product[[#This Row],[New Sales]]&lt;100,"E")</f>
        <v>C</v>
      </c>
      <c r="S1729" s="12"/>
    </row>
    <row r="1730" spans="1:19">
      <c r="A1730" s="12">
        <v>1728</v>
      </c>
      <c r="B1730" s="12" t="s">
        <v>67</v>
      </c>
      <c r="C1730" s="12" t="s">
        <v>77</v>
      </c>
      <c r="D1730" s="12" t="s">
        <v>396</v>
      </c>
      <c r="E1730" s="12" t="s">
        <v>267</v>
      </c>
      <c r="F1730" s="12" t="s">
        <v>133</v>
      </c>
      <c r="G1730" s="12" t="s">
        <v>72</v>
      </c>
      <c r="H1730" s="12" t="str">
        <f>VLOOKUP(Product[[#This Row],[Category]],Code!$C$2:$D$5,2,0)</f>
        <v>F-101</v>
      </c>
      <c r="I1730" s="12" t="s">
        <v>87</v>
      </c>
      <c r="J1730" s="12" t="s">
        <v>1483</v>
      </c>
      <c r="K1730" s="12">
        <v>1048.3499999999999</v>
      </c>
      <c r="L1730" s="12">
        <f>$K$1*Product[[#This Row],[Quantity]]</f>
        <v>750</v>
      </c>
      <c r="M1730" s="12">
        <f>Product[[#This Row],[Sales]]/Product[[#This Row],[Quantity]]</f>
        <v>209.67</v>
      </c>
      <c r="N1730" s="12">
        <v>5</v>
      </c>
      <c r="O1730" s="12">
        <v>0.4</v>
      </c>
      <c r="P1730" s="13">
        <v>-69.889999999999986</v>
      </c>
      <c r="Q1730" s="13">
        <f>Product[[#This Row],[Profit]]-Product[[#This Row],[Discount]]</f>
        <v>-70.289999999999992</v>
      </c>
      <c r="R1730" s="12" t="str" cm="1">
        <f t="array" ref="R1730">_xlfn.IFS(Product[[#This Row],[New Sales]]&gt;=2000,"A",Product[[#This Row],[New Sales]]&gt;=1000,"B",Product[[#This Row],[New Sales]]&gt;=500,"C",Product[[#This Row],[New Sales]]&gt;=100,"D",Product[[#This Row],[New Sales]]&lt;100,"E")</f>
        <v>C</v>
      </c>
      <c r="S1730" s="12"/>
    </row>
    <row r="1731" spans="1:19">
      <c r="A1731" s="12">
        <v>1729</v>
      </c>
      <c r="B1731" s="12" t="s">
        <v>547</v>
      </c>
      <c r="C1731" s="12" t="s">
        <v>68</v>
      </c>
      <c r="D1731" s="12" t="s">
        <v>202</v>
      </c>
      <c r="E1731" s="12" t="s">
        <v>203</v>
      </c>
      <c r="F1731" s="12" t="s">
        <v>71</v>
      </c>
      <c r="G1731" s="12" t="s">
        <v>95</v>
      </c>
      <c r="H1731" s="12" t="str">
        <f>VLOOKUP(Product[[#This Row],[Category]],Code!$C$2:$D$5,2,0)</f>
        <v>T-103</v>
      </c>
      <c r="I1731" s="12" t="s">
        <v>137</v>
      </c>
      <c r="J1731" s="12" t="s">
        <v>1438</v>
      </c>
      <c r="K1731" s="12">
        <v>100</v>
      </c>
      <c r="L1731" s="12">
        <f>$K$1*Product[[#This Row],[Quantity]]</f>
        <v>600</v>
      </c>
      <c r="M1731" s="12">
        <f>Product[[#This Row],[Sales]]/Product[[#This Row],[Quantity]]</f>
        <v>25</v>
      </c>
      <c r="N1731" s="12">
        <v>4</v>
      </c>
      <c r="O1731" s="12">
        <v>0</v>
      </c>
      <c r="P1731" s="13">
        <v>21</v>
      </c>
      <c r="Q1731" s="13">
        <f>Product[[#This Row],[Profit]]-Product[[#This Row],[Discount]]</f>
        <v>21</v>
      </c>
      <c r="R1731" s="12" t="str" cm="1">
        <f t="array" ref="R1731">_xlfn.IFS(Product[[#This Row],[New Sales]]&gt;=2000,"A",Product[[#This Row],[New Sales]]&gt;=1000,"B",Product[[#This Row],[New Sales]]&gt;=500,"C",Product[[#This Row],[New Sales]]&gt;=100,"D",Product[[#This Row],[New Sales]]&lt;100,"E")</f>
        <v>C</v>
      </c>
      <c r="S1731" s="12"/>
    </row>
    <row r="1732" spans="1:19">
      <c r="A1732" s="12">
        <v>1730</v>
      </c>
      <c r="B1732" s="12" t="s">
        <v>547</v>
      </c>
      <c r="C1732" s="12" t="s">
        <v>68</v>
      </c>
      <c r="D1732" s="12" t="s">
        <v>202</v>
      </c>
      <c r="E1732" s="12" t="s">
        <v>203</v>
      </c>
      <c r="F1732" s="12" t="s">
        <v>71</v>
      </c>
      <c r="G1732" s="12" t="s">
        <v>81</v>
      </c>
      <c r="H1732" s="12" t="str">
        <f>VLOOKUP(Product[[#This Row],[Category]],Code!$C$2:$D$5,2,0)</f>
        <v>O-102</v>
      </c>
      <c r="I1732" s="12" t="s">
        <v>82</v>
      </c>
      <c r="J1732" s="12" t="s">
        <v>1011</v>
      </c>
      <c r="K1732" s="12">
        <v>7.83</v>
      </c>
      <c r="L1732" s="12">
        <f>$K$1*Product[[#This Row],[Quantity]]</f>
        <v>450</v>
      </c>
      <c r="M1732" s="12">
        <f>Product[[#This Row],[Sales]]/Product[[#This Row],[Quantity]]</f>
        <v>2.61</v>
      </c>
      <c r="N1732" s="12">
        <v>3</v>
      </c>
      <c r="O1732" s="12">
        <v>0</v>
      </c>
      <c r="P1732" s="13">
        <v>3.6017999999999999</v>
      </c>
      <c r="Q1732" s="13">
        <f>Product[[#This Row],[Profit]]-Product[[#This Row],[Discount]]</f>
        <v>3.6017999999999999</v>
      </c>
      <c r="R1732" s="12" t="str" cm="1">
        <f t="array" ref="R1732">_xlfn.IFS(Product[[#This Row],[New Sales]]&gt;=2000,"A",Product[[#This Row],[New Sales]]&gt;=1000,"B",Product[[#This Row],[New Sales]]&gt;=500,"C",Product[[#This Row],[New Sales]]&gt;=100,"D",Product[[#This Row],[New Sales]]&lt;100,"E")</f>
        <v>D</v>
      </c>
      <c r="S1732" s="12"/>
    </row>
    <row r="1733" spans="1:19">
      <c r="A1733" s="12">
        <v>1731</v>
      </c>
      <c r="B1733" s="12" t="s">
        <v>84</v>
      </c>
      <c r="C1733" s="12" t="s">
        <v>77</v>
      </c>
      <c r="D1733" s="12" t="s">
        <v>688</v>
      </c>
      <c r="E1733" s="12" t="s">
        <v>105</v>
      </c>
      <c r="F1733" s="12" t="s">
        <v>71</v>
      </c>
      <c r="G1733" s="12" t="s">
        <v>81</v>
      </c>
      <c r="H1733" s="12" t="str">
        <f>VLOOKUP(Product[[#This Row],[Category]],Code!$C$2:$D$5,2,0)</f>
        <v>O-102</v>
      </c>
      <c r="I1733" s="12" t="s">
        <v>106</v>
      </c>
      <c r="J1733" s="12" t="s">
        <v>1484</v>
      </c>
      <c r="K1733" s="12">
        <v>96.256</v>
      </c>
      <c r="L1733" s="12">
        <f>$K$1*Product[[#This Row],[Quantity]]</f>
        <v>1200</v>
      </c>
      <c r="M1733" s="12">
        <f>Product[[#This Row],[Sales]]/Product[[#This Row],[Quantity]]</f>
        <v>12.032</v>
      </c>
      <c r="N1733" s="12">
        <v>8</v>
      </c>
      <c r="O1733" s="12">
        <v>0.2</v>
      </c>
      <c r="P1733" s="13">
        <v>31.283199999999987</v>
      </c>
      <c r="Q1733" s="13">
        <f>Product[[#This Row],[Profit]]-Product[[#This Row],[Discount]]</f>
        <v>31.083199999999987</v>
      </c>
      <c r="R1733" s="12" t="str" cm="1">
        <f t="array" ref="R1733">_xlfn.IFS(Product[[#This Row],[New Sales]]&gt;=2000,"A",Product[[#This Row],[New Sales]]&gt;=1000,"B",Product[[#This Row],[New Sales]]&gt;=500,"C",Product[[#This Row],[New Sales]]&gt;=100,"D",Product[[#This Row],[New Sales]]&lt;100,"E")</f>
        <v>B</v>
      </c>
      <c r="S1733" s="12"/>
    </row>
    <row r="1734" spans="1:19">
      <c r="A1734" s="12">
        <v>1732</v>
      </c>
      <c r="B1734" s="12" t="s">
        <v>84</v>
      </c>
      <c r="C1734" s="12" t="s">
        <v>77</v>
      </c>
      <c r="D1734" s="12" t="s">
        <v>688</v>
      </c>
      <c r="E1734" s="12" t="s">
        <v>105</v>
      </c>
      <c r="F1734" s="12" t="s">
        <v>71</v>
      </c>
      <c r="G1734" s="12" t="s">
        <v>81</v>
      </c>
      <c r="H1734" s="12" t="str">
        <f>VLOOKUP(Product[[#This Row],[Category]],Code!$C$2:$D$5,2,0)</f>
        <v>O-102</v>
      </c>
      <c r="I1734" s="12" t="s">
        <v>106</v>
      </c>
      <c r="J1734" s="12" t="s">
        <v>292</v>
      </c>
      <c r="K1734" s="12">
        <v>10.688000000000001</v>
      </c>
      <c r="L1734" s="12">
        <f>$K$1*Product[[#This Row],[Quantity]]</f>
        <v>300</v>
      </c>
      <c r="M1734" s="12">
        <f>Product[[#This Row],[Sales]]/Product[[#This Row],[Quantity]]</f>
        <v>5.3440000000000003</v>
      </c>
      <c r="N1734" s="12">
        <v>2</v>
      </c>
      <c r="O1734" s="12">
        <v>0.2</v>
      </c>
      <c r="P1734" s="13">
        <v>3.7407999999999997</v>
      </c>
      <c r="Q1734" s="13">
        <f>Product[[#This Row],[Profit]]-Product[[#This Row],[Discount]]</f>
        <v>3.5407999999999995</v>
      </c>
      <c r="R1734" s="12" t="str" cm="1">
        <f t="array" ref="R1734">_xlfn.IFS(Product[[#This Row],[New Sales]]&gt;=2000,"A",Product[[#This Row],[New Sales]]&gt;=1000,"B",Product[[#This Row],[New Sales]]&gt;=500,"C",Product[[#This Row],[New Sales]]&gt;=100,"D",Product[[#This Row],[New Sales]]&lt;100,"E")</f>
        <v>D</v>
      </c>
      <c r="S1734" s="12"/>
    </row>
    <row r="1735" spans="1:19">
      <c r="A1735" s="12">
        <v>1733</v>
      </c>
      <c r="B1735" s="12" t="s">
        <v>84</v>
      </c>
      <c r="C1735" s="12" t="s">
        <v>68</v>
      </c>
      <c r="D1735" s="12" t="s">
        <v>379</v>
      </c>
      <c r="E1735" s="12" t="s">
        <v>113</v>
      </c>
      <c r="F1735" s="12" t="s">
        <v>114</v>
      </c>
      <c r="G1735" s="12" t="s">
        <v>81</v>
      </c>
      <c r="H1735" s="12" t="str">
        <f>VLOOKUP(Product[[#This Row],[Category]],Code!$C$2:$D$5,2,0)</f>
        <v>O-102</v>
      </c>
      <c r="I1735" s="12" t="s">
        <v>89</v>
      </c>
      <c r="J1735" s="12" t="s">
        <v>674</v>
      </c>
      <c r="K1735" s="12">
        <v>338.04</v>
      </c>
      <c r="L1735" s="12">
        <f>$K$1*Product[[#This Row],[Quantity]]</f>
        <v>450</v>
      </c>
      <c r="M1735" s="12">
        <f>Product[[#This Row],[Sales]]/Product[[#This Row],[Quantity]]</f>
        <v>112.68</v>
      </c>
      <c r="N1735" s="12">
        <v>3</v>
      </c>
      <c r="O1735" s="12">
        <v>0.2</v>
      </c>
      <c r="P1735" s="13">
        <v>-33.804000000000002</v>
      </c>
      <c r="Q1735" s="13">
        <f>Product[[#This Row],[Profit]]-Product[[#This Row],[Discount]]</f>
        <v>-34.004000000000005</v>
      </c>
      <c r="R1735" s="12" t="str" cm="1">
        <f t="array" ref="R1735">_xlfn.IFS(Product[[#This Row],[New Sales]]&gt;=2000,"A",Product[[#This Row],[New Sales]]&gt;=1000,"B",Product[[#This Row],[New Sales]]&gt;=500,"C",Product[[#This Row],[New Sales]]&gt;=100,"D",Product[[#This Row],[New Sales]]&lt;100,"E")</f>
        <v>D</v>
      </c>
      <c r="S1735" s="12"/>
    </row>
    <row r="1736" spans="1:19">
      <c r="A1736" s="12">
        <v>1734</v>
      </c>
      <c r="B1736" s="12" t="s">
        <v>84</v>
      </c>
      <c r="C1736" s="12" t="s">
        <v>68</v>
      </c>
      <c r="D1736" s="12" t="s">
        <v>379</v>
      </c>
      <c r="E1736" s="12" t="s">
        <v>113</v>
      </c>
      <c r="F1736" s="12" t="s">
        <v>114</v>
      </c>
      <c r="G1736" s="12" t="s">
        <v>81</v>
      </c>
      <c r="H1736" s="12" t="str">
        <f>VLOOKUP(Product[[#This Row],[Category]],Code!$C$2:$D$5,2,0)</f>
        <v>O-102</v>
      </c>
      <c r="I1736" s="12" t="s">
        <v>93</v>
      </c>
      <c r="J1736" s="12" t="s">
        <v>489</v>
      </c>
      <c r="K1736" s="12">
        <v>154.24</v>
      </c>
      <c r="L1736" s="12">
        <f>$K$1*Product[[#This Row],[Quantity]]</f>
        <v>600</v>
      </c>
      <c r="M1736" s="12">
        <f>Product[[#This Row],[Sales]]/Product[[#This Row],[Quantity]]</f>
        <v>38.56</v>
      </c>
      <c r="N1736" s="12">
        <v>4</v>
      </c>
      <c r="O1736" s="12">
        <v>0.2</v>
      </c>
      <c r="P1736" s="13">
        <v>17.351999999999975</v>
      </c>
      <c r="Q1736" s="13">
        <f>Product[[#This Row],[Profit]]-Product[[#This Row],[Discount]]</f>
        <v>17.151999999999976</v>
      </c>
      <c r="R1736" s="12" t="str" cm="1">
        <f t="array" ref="R1736">_xlfn.IFS(Product[[#This Row],[New Sales]]&gt;=2000,"A",Product[[#This Row],[New Sales]]&gt;=1000,"B",Product[[#This Row],[New Sales]]&gt;=500,"C",Product[[#This Row],[New Sales]]&gt;=100,"D",Product[[#This Row],[New Sales]]&lt;100,"E")</f>
        <v>C</v>
      </c>
      <c r="S1736" s="12"/>
    </row>
    <row r="1737" spans="1:19">
      <c r="A1737" s="12">
        <v>1735</v>
      </c>
      <c r="B1737" s="12" t="s">
        <v>67</v>
      </c>
      <c r="C1737" s="12" t="s">
        <v>68</v>
      </c>
      <c r="D1737" s="12" t="s">
        <v>628</v>
      </c>
      <c r="E1737" s="12" t="s">
        <v>105</v>
      </c>
      <c r="F1737" s="12" t="s">
        <v>71</v>
      </c>
      <c r="G1737" s="12" t="s">
        <v>81</v>
      </c>
      <c r="H1737" s="12" t="str">
        <f>VLOOKUP(Product[[#This Row],[Category]],Code!$C$2:$D$5,2,0)</f>
        <v>O-102</v>
      </c>
      <c r="I1737" s="12" t="s">
        <v>100</v>
      </c>
      <c r="J1737" s="12" t="s">
        <v>1485</v>
      </c>
      <c r="K1737" s="12">
        <v>34.848000000000006</v>
      </c>
      <c r="L1737" s="12">
        <f>$K$1*Product[[#This Row],[Quantity]]</f>
        <v>300</v>
      </c>
      <c r="M1737" s="12">
        <f>Product[[#This Row],[Sales]]/Product[[#This Row],[Quantity]]</f>
        <v>17.424000000000003</v>
      </c>
      <c r="N1737" s="12">
        <v>2</v>
      </c>
      <c r="O1737" s="12">
        <v>0.2</v>
      </c>
      <c r="P1737" s="13">
        <v>6.5339999999999971</v>
      </c>
      <c r="Q1737" s="13">
        <f>Product[[#This Row],[Profit]]-Product[[#This Row],[Discount]]</f>
        <v>6.333999999999997</v>
      </c>
      <c r="R1737" s="12" t="str" cm="1">
        <f t="array" ref="R1737">_xlfn.IFS(Product[[#This Row],[New Sales]]&gt;=2000,"A",Product[[#This Row],[New Sales]]&gt;=1000,"B",Product[[#This Row],[New Sales]]&gt;=500,"C",Product[[#This Row],[New Sales]]&gt;=100,"D",Product[[#This Row],[New Sales]]&lt;100,"E")</f>
        <v>D</v>
      </c>
      <c r="S1737" s="12"/>
    </row>
    <row r="1738" spans="1:19">
      <c r="A1738" s="12">
        <v>1736</v>
      </c>
      <c r="B1738" s="12" t="s">
        <v>67</v>
      </c>
      <c r="C1738" s="12" t="s">
        <v>68</v>
      </c>
      <c r="D1738" s="12" t="s">
        <v>628</v>
      </c>
      <c r="E1738" s="12" t="s">
        <v>105</v>
      </c>
      <c r="F1738" s="12" t="s">
        <v>71</v>
      </c>
      <c r="G1738" s="12" t="s">
        <v>95</v>
      </c>
      <c r="H1738" s="12" t="str">
        <f>VLOOKUP(Product[[#This Row],[Category]],Code!$C$2:$D$5,2,0)</f>
        <v>T-103</v>
      </c>
      <c r="I1738" s="12" t="s">
        <v>96</v>
      </c>
      <c r="J1738" s="12" t="s">
        <v>1225</v>
      </c>
      <c r="K1738" s="12">
        <v>22</v>
      </c>
      <c r="L1738" s="12">
        <f>$K$1*Product[[#This Row],[Quantity]]</f>
        <v>750</v>
      </c>
      <c r="M1738" s="12">
        <f>Product[[#This Row],[Sales]]/Product[[#This Row],[Quantity]]</f>
        <v>4.4000000000000004</v>
      </c>
      <c r="N1738" s="12">
        <v>5</v>
      </c>
      <c r="O1738" s="12">
        <v>0.2</v>
      </c>
      <c r="P1738" s="13">
        <v>1.375</v>
      </c>
      <c r="Q1738" s="13">
        <f>Product[[#This Row],[Profit]]-Product[[#This Row],[Discount]]</f>
        <v>1.175</v>
      </c>
      <c r="R1738" s="12" t="str" cm="1">
        <f t="array" ref="R1738">_xlfn.IFS(Product[[#This Row],[New Sales]]&gt;=2000,"A",Product[[#This Row],[New Sales]]&gt;=1000,"B",Product[[#This Row],[New Sales]]&gt;=500,"C",Product[[#This Row],[New Sales]]&gt;=100,"D",Product[[#This Row],[New Sales]]&lt;100,"E")</f>
        <v>C</v>
      </c>
      <c r="S1738" s="12"/>
    </row>
    <row r="1739" spans="1:19">
      <c r="A1739" s="12">
        <v>1737</v>
      </c>
      <c r="B1739" s="12" t="s">
        <v>67</v>
      </c>
      <c r="C1739" s="12" t="s">
        <v>68</v>
      </c>
      <c r="D1739" s="12" t="s">
        <v>628</v>
      </c>
      <c r="E1739" s="12" t="s">
        <v>105</v>
      </c>
      <c r="F1739" s="12" t="s">
        <v>71</v>
      </c>
      <c r="G1739" s="12" t="s">
        <v>81</v>
      </c>
      <c r="H1739" s="12" t="str">
        <f>VLOOKUP(Product[[#This Row],[Category]],Code!$C$2:$D$5,2,0)</f>
        <v>O-102</v>
      </c>
      <c r="I1739" s="12" t="s">
        <v>93</v>
      </c>
      <c r="J1739" s="12" t="s">
        <v>94</v>
      </c>
      <c r="K1739" s="12">
        <v>4.3680000000000003</v>
      </c>
      <c r="L1739" s="12">
        <f>$K$1*Product[[#This Row],[Quantity]]</f>
        <v>450</v>
      </c>
      <c r="M1739" s="12">
        <f>Product[[#This Row],[Sales]]/Product[[#This Row],[Quantity]]</f>
        <v>1.4560000000000002</v>
      </c>
      <c r="N1739" s="12">
        <v>3</v>
      </c>
      <c r="O1739" s="12">
        <v>0.2</v>
      </c>
      <c r="P1739" s="13">
        <v>0.3822000000000001</v>
      </c>
      <c r="Q1739" s="13">
        <f>Product[[#This Row],[Profit]]-Product[[#This Row],[Discount]]</f>
        <v>0.18220000000000008</v>
      </c>
      <c r="R1739" s="12" t="str" cm="1">
        <f t="array" ref="R1739">_xlfn.IFS(Product[[#This Row],[New Sales]]&gt;=2000,"A",Product[[#This Row],[New Sales]]&gt;=1000,"B",Product[[#This Row],[New Sales]]&gt;=500,"C",Product[[#This Row],[New Sales]]&gt;=100,"D",Product[[#This Row],[New Sales]]&lt;100,"E")</f>
        <v>D</v>
      </c>
      <c r="S1739" s="12"/>
    </row>
    <row r="1740" spans="1:19">
      <c r="A1740" s="12">
        <v>1738</v>
      </c>
      <c r="B1740" s="12" t="s">
        <v>84</v>
      </c>
      <c r="C1740" s="12" t="s">
        <v>77</v>
      </c>
      <c r="D1740" s="12" t="s">
        <v>123</v>
      </c>
      <c r="E1740" s="12" t="s">
        <v>79</v>
      </c>
      <c r="F1740" s="12" t="s">
        <v>80</v>
      </c>
      <c r="G1740" s="12" t="s">
        <v>81</v>
      </c>
      <c r="H1740" s="12" t="str">
        <f>VLOOKUP(Product[[#This Row],[Category]],Code!$C$2:$D$5,2,0)</f>
        <v>O-102</v>
      </c>
      <c r="I1740" s="12" t="s">
        <v>89</v>
      </c>
      <c r="J1740" s="12" t="s">
        <v>731</v>
      </c>
      <c r="K1740" s="12">
        <v>31.44</v>
      </c>
      <c r="L1740" s="12">
        <f>$K$1*Product[[#This Row],[Quantity]]</f>
        <v>450</v>
      </c>
      <c r="M1740" s="12">
        <f>Product[[#This Row],[Sales]]/Product[[#This Row],[Quantity]]</f>
        <v>10.48</v>
      </c>
      <c r="N1740" s="12">
        <v>3</v>
      </c>
      <c r="O1740" s="12">
        <v>0</v>
      </c>
      <c r="P1740" s="13">
        <v>8.4888000000000012</v>
      </c>
      <c r="Q1740" s="13">
        <f>Product[[#This Row],[Profit]]-Product[[#This Row],[Discount]]</f>
        <v>8.4888000000000012</v>
      </c>
      <c r="R1740" s="12" t="str" cm="1">
        <f t="array" ref="R1740">_xlfn.IFS(Product[[#This Row],[New Sales]]&gt;=2000,"A",Product[[#This Row],[New Sales]]&gt;=1000,"B",Product[[#This Row],[New Sales]]&gt;=500,"C",Product[[#This Row],[New Sales]]&gt;=100,"D",Product[[#This Row],[New Sales]]&lt;100,"E")</f>
        <v>D</v>
      </c>
      <c r="S1740" s="12"/>
    </row>
    <row r="1741" spans="1:19">
      <c r="A1741" s="12">
        <v>1739</v>
      </c>
      <c r="B1741" s="12" t="s">
        <v>84</v>
      </c>
      <c r="C1741" s="12" t="s">
        <v>77</v>
      </c>
      <c r="D1741" s="12" t="s">
        <v>123</v>
      </c>
      <c r="E1741" s="12" t="s">
        <v>79</v>
      </c>
      <c r="F1741" s="12" t="s">
        <v>80</v>
      </c>
      <c r="G1741" s="12" t="s">
        <v>95</v>
      </c>
      <c r="H1741" s="12" t="str">
        <f>VLOOKUP(Product[[#This Row],[Category]],Code!$C$2:$D$5,2,0)</f>
        <v>T-103</v>
      </c>
      <c r="I1741" s="12" t="s">
        <v>137</v>
      </c>
      <c r="J1741" s="12" t="s">
        <v>1406</v>
      </c>
      <c r="K1741" s="12">
        <v>17.899999999999999</v>
      </c>
      <c r="L1741" s="12">
        <f>$K$1*Product[[#This Row],[Quantity]]</f>
        <v>300</v>
      </c>
      <c r="M1741" s="12">
        <f>Product[[#This Row],[Sales]]/Product[[#This Row],[Quantity]]</f>
        <v>8.9499999999999993</v>
      </c>
      <c r="N1741" s="12">
        <v>2</v>
      </c>
      <c r="O1741" s="12">
        <v>0</v>
      </c>
      <c r="P1741" s="13">
        <v>3.400999999999998</v>
      </c>
      <c r="Q1741" s="13">
        <f>Product[[#This Row],[Profit]]-Product[[#This Row],[Discount]]</f>
        <v>3.400999999999998</v>
      </c>
      <c r="R1741" s="12" t="str" cm="1">
        <f t="array" ref="R1741">_xlfn.IFS(Product[[#This Row],[New Sales]]&gt;=2000,"A",Product[[#This Row],[New Sales]]&gt;=1000,"B",Product[[#This Row],[New Sales]]&gt;=500,"C",Product[[#This Row],[New Sales]]&gt;=100,"D",Product[[#This Row],[New Sales]]&lt;100,"E")</f>
        <v>D</v>
      </c>
      <c r="S1741" s="12"/>
    </row>
    <row r="1742" spans="1:19">
      <c r="A1742" s="12">
        <v>1740</v>
      </c>
      <c r="B1742" s="12" t="s">
        <v>84</v>
      </c>
      <c r="C1742" s="12" t="s">
        <v>77</v>
      </c>
      <c r="D1742" s="12" t="s">
        <v>123</v>
      </c>
      <c r="E1742" s="12" t="s">
        <v>79</v>
      </c>
      <c r="F1742" s="12" t="s">
        <v>80</v>
      </c>
      <c r="G1742" s="12" t="s">
        <v>95</v>
      </c>
      <c r="H1742" s="12" t="str">
        <f>VLOOKUP(Product[[#This Row],[Category]],Code!$C$2:$D$5,2,0)</f>
        <v>T-103</v>
      </c>
      <c r="I1742" s="12" t="s">
        <v>137</v>
      </c>
      <c r="J1742" s="12" t="s">
        <v>1486</v>
      </c>
      <c r="K1742" s="12">
        <v>129.44999999999999</v>
      </c>
      <c r="L1742" s="12">
        <f>$K$1*Product[[#This Row],[Quantity]]</f>
        <v>750</v>
      </c>
      <c r="M1742" s="12">
        <f>Product[[#This Row],[Sales]]/Product[[#This Row],[Quantity]]</f>
        <v>25.889999999999997</v>
      </c>
      <c r="N1742" s="12">
        <v>5</v>
      </c>
      <c r="O1742" s="12">
        <v>0</v>
      </c>
      <c r="P1742" s="13">
        <v>46.601999999999997</v>
      </c>
      <c r="Q1742" s="13">
        <f>Product[[#This Row],[Profit]]-Product[[#This Row],[Discount]]</f>
        <v>46.601999999999997</v>
      </c>
      <c r="R1742" s="12" t="str" cm="1">
        <f t="array" ref="R1742">_xlfn.IFS(Product[[#This Row],[New Sales]]&gt;=2000,"A",Product[[#This Row],[New Sales]]&gt;=1000,"B",Product[[#This Row],[New Sales]]&gt;=500,"C",Product[[#This Row],[New Sales]]&gt;=100,"D",Product[[#This Row],[New Sales]]&lt;100,"E")</f>
        <v>C</v>
      </c>
      <c r="S1742" s="12"/>
    </row>
    <row r="1743" spans="1:19">
      <c r="A1743" s="12">
        <v>1741</v>
      </c>
      <c r="B1743" s="12" t="s">
        <v>84</v>
      </c>
      <c r="C1743" s="12" t="s">
        <v>111</v>
      </c>
      <c r="D1743" s="12" t="s">
        <v>427</v>
      </c>
      <c r="E1743" s="12" t="s">
        <v>79</v>
      </c>
      <c r="F1743" s="12" t="s">
        <v>80</v>
      </c>
      <c r="G1743" s="12" t="s">
        <v>81</v>
      </c>
      <c r="H1743" s="12" t="str">
        <f>VLOOKUP(Product[[#This Row],[Category]],Code!$C$2:$D$5,2,0)</f>
        <v>O-102</v>
      </c>
      <c r="I1743" s="12" t="s">
        <v>82</v>
      </c>
      <c r="J1743" s="12" t="s">
        <v>1289</v>
      </c>
      <c r="K1743" s="12">
        <v>20.88</v>
      </c>
      <c r="L1743" s="12">
        <f>$K$1*Product[[#This Row],[Quantity]]</f>
        <v>1200</v>
      </c>
      <c r="M1743" s="12">
        <f>Product[[#This Row],[Sales]]/Product[[#This Row],[Quantity]]</f>
        <v>2.61</v>
      </c>
      <c r="N1743" s="12">
        <v>8</v>
      </c>
      <c r="O1743" s="12">
        <v>0</v>
      </c>
      <c r="P1743" s="13">
        <v>9.6047999999999991</v>
      </c>
      <c r="Q1743" s="13">
        <f>Product[[#This Row],[Profit]]-Product[[#This Row],[Discount]]</f>
        <v>9.6047999999999991</v>
      </c>
      <c r="R1743" s="12" t="str" cm="1">
        <f t="array" ref="R1743">_xlfn.IFS(Product[[#This Row],[New Sales]]&gt;=2000,"A",Product[[#This Row],[New Sales]]&gt;=1000,"B",Product[[#This Row],[New Sales]]&gt;=500,"C",Product[[#This Row],[New Sales]]&gt;=100,"D",Product[[#This Row],[New Sales]]&lt;100,"E")</f>
        <v>B</v>
      </c>
      <c r="S1743" s="12"/>
    </row>
    <row r="1744" spans="1:19">
      <c r="A1744" s="12">
        <v>1742</v>
      </c>
      <c r="B1744" s="12" t="s">
        <v>84</v>
      </c>
      <c r="C1744" s="12" t="s">
        <v>68</v>
      </c>
      <c r="D1744" s="12" t="s">
        <v>131</v>
      </c>
      <c r="E1744" s="12" t="s">
        <v>132</v>
      </c>
      <c r="F1744" s="12" t="s">
        <v>133</v>
      </c>
      <c r="G1744" s="12" t="s">
        <v>81</v>
      </c>
      <c r="H1744" s="12" t="str">
        <f>VLOOKUP(Product[[#This Row],[Category]],Code!$C$2:$D$5,2,0)</f>
        <v>O-102</v>
      </c>
      <c r="I1744" s="12" t="s">
        <v>106</v>
      </c>
      <c r="J1744" s="12" t="s">
        <v>1487</v>
      </c>
      <c r="K1744" s="12">
        <v>20.736000000000004</v>
      </c>
      <c r="L1744" s="12">
        <f>$K$1*Product[[#This Row],[Quantity]]</f>
        <v>600</v>
      </c>
      <c r="M1744" s="12">
        <f>Product[[#This Row],[Sales]]/Product[[#This Row],[Quantity]]</f>
        <v>5.1840000000000011</v>
      </c>
      <c r="N1744" s="12">
        <v>4</v>
      </c>
      <c r="O1744" s="12">
        <v>0.2</v>
      </c>
      <c r="P1744" s="13">
        <v>7.2576000000000001</v>
      </c>
      <c r="Q1744" s="13">
        <f>Product[[#This Row],[Profit]]-Product[[#This Row],[Discount]]</f>
        <v>7.0575999999999999</v>
      </c>
      <c r="R1744" s="12" t="str" cm="1">
        <f t="array" ref="R1744">_xlfn.IFS(Product[[#This Row],[New Sales]]&gt;=2000,"A",Product[[#This Row],[New Sales]]&gt;=1000,"B",Product[[#This Row],[New Sales]]&gt;=500,"C",Product[[#This Row],[New Sales]]&gt;=100,"D",Product[[#This Row],[New Sales]]&lt;100,"E")</f>
        <v>C</v>
      </c>
      <c r="S1744" s="12"/>
    </row>
    <row r="1745" spans="1:19">
      <c r="A1745" s="12">
        <v>1743</v>
      </c>
      <c r="B1745" s="12" t="s">
        <v>84</v>
      </c>
      <c r="C1745" s="12" t="s">
        <v>68</v>
      </c>
      <c r="D1745" s="12" t="s">
        <v>131</v>
      </c>
      <c r="E1745" s="12" t="s">
        <v>132</v>
      </c>
      <c r="F1745" s="12" t="s">
        <v>133</v>
      </c>
      <c r="G1745" s="12" t="s">
        <v>72</v>
      </c>
      <c r="H1745" s="12" t="str">
        <f>VLOOKUP(Product[[#This Row],[Category]],Code!$C$2:$D$5,2,0)</f>
        <v>F-101</v>
      </c>
      <c r="I1745" s="12" t="s">
        <v>91</v>
      </c>
      <c r="J1745" s="12" t="s">
        <v>1441</v>
      </c>
      <c r="K1745" s="12">
        <v>7.168000000000001</v>
      </c>
      <c r="L1745" s="12">
        <f>$K$1*Product[[#This Row],[Quantity]]</f>
        <v>300</v>
      </c>
      <c r="M1745" s="12">
        <f>Product[[#This Row],[Sales]]/Product[[#This Row],[Quantity]]</f>
        <v>3.5840000000000005</v>
      </c>
      <c r="N1745" s="12">
        <v>2</v>
      </c>
      <c r="O1745" s="12">
        <v>0.2</v>
      </c>
      <c r="P1745" s="13">
        <v>0.98559999999999937</v>
      </c>
      <c r="Q1745" s="13">
        <f>Product[[#This Row],[Profit]]-Product[[#This Row],[Discount]]</f>
        <v>0.78559999999999941</v>
      </c>
      <c r="R1745" s="12" t="str" cm="1">
        <f t="array" ref="R1745">_xlfn.IFS(Product[[#This Row],[New Sales]]&gt;=2000,"A",Product[[#This Row],[New Sales]]&gt;=1000,"B",Product[[#This Row],[New Sales]]&gt;=500,"C",Product[[#This Row],[New Sales]]&gt;=100,"D",Product[[#This Row],[New Sales]]&lt;100,"E")</f>
        <v>D</v>
      </c>
      <c r="S1745" s="12"/>
    </row>
    <row r="1746" spans="1:19">
      <c r="A1746" s="12">
        <v>1744</v>
      </c>
      <c r="B1746" s="12" t="s">
        <v>84</v>
      </c>
      <c r="C1746" s="12" t="s">
        <v>68</v>
      </c>
      <c r="D1746" s="12" t="s">
        <v>131</v>
      </c>
      <c r="E1746" s="12" t="s">
        <v>132</v>
      </c>
      <c r="F1746" s="12" t="s">
        <v>133</v>
      </c>
      <c r="G1746" s="12" t="s">
        <v>81</v>
      </c>
      <c r="H1746" s="12" t="str">
        <f>VLOOKUP(Product[[#This Row],[Category]],Code!$C$2:$D$5,2,0)</f>
        <v>O-102</v>
      </c>
      <c r="I1746" s="12" t="s">
        <v>89</v>
      </c>
      <c r="J1746" s="12" t="s">
        <v>1001</v>
      </c>
      <c r="K1746" s="12">
        <v>11.168000000000001</v>
      </c>
      <c r="L1746" s="12">
        <f>$K$1*Product[[#This Row],[Quantity]]</f>
        <v>300</v>
      </c>
      <c r="M1746" s="12">
        <f>Product[[#This Row],[Sales]]/Product[[#This Row],[Quantity]]</f>
        <v>5.5840000000000005</v>
      </c>
      <c r="N1746" s="12">
        <v>2</v>
      </c>
      <c r="O1746" s="12">
        <v>0.2</v>
      </c>
      <c r="P1746" s="13">
        <v>-2.5128000000000008</v>
      </c>
      <c r="Q1746" s="13">
        <f>Product[[#This Row],[Profit]]-Product[[#This Row],[Discount]]</f>
        <v>-2.712800000000001</v>
      </c>
      <c r="R1746" s="12" t="str" cm="1">
        <f t="array" ref="R1746">_xlfn.IFS(Product[[#This Row],[New Sales]]&gt;=2000,"A",Product[[#This Row],[New Sales]]&gt;=1000,"B",Product[[#This Row],[New Sales]]&gt;=500,"C",Product[[#This Row],[New Sales]]&gt;=100,"D",Product[[#This Row],[New Sales]]&lt;100,"E")</f>
        <v>D</v>
      </c>
      <c r="S1746" s="12"/>
    </row>
    <row r="1747" spans="1:19">
      <c r="A1747" s="12">
        <v>1745</v>
      </c>
      <c r="B1747" s="12" t="s">
        <v>84</v>
      </c>
      <c r="C1747" s="12" t="s">
        <v>68</v>
      </c>
      <c r="D1747" s="12" t="s">
        <v>131</v>
      </c>
      <c r="E1747" s="12" t="s">
        <v>132</v>
      </c>
      <c r="F1747" s="12" t="s">
        <v>133</v>
      </c>
      <c r="G1747" s="12" t="s">
        <v>95</v>
      </c>
      <c r="H1747" s="12" t="str">
        <f>VLOOKUP(Product[[#This Row],[Category]],Code!$C$2:$D$5,2,0)</f>
        <v>T-103</v>
      </c>
      <c r="I1747" s="12" t="s">
        <v>137</v>
      </c>
      <c r="J1747" s="12" t="s">
        <v>825</v>
      </c>
      <c r="K1747" s="12">
        <v>442.40000000000003</v>
      </c>
      <c r="L1747" s="12">
        <f>$K$1*Product[[#This Row],[Quantity]]</f>
        <v>1050</v>
      </c>
      <c r="M1747" s="12">
        <f>Product[[#This Row],[Sales]]/Product[[#This Row],[Quantity]]</f>
        <v>63.2</v>
      </c>
      <c r="N1747" s="12">
        <v>7</v>
      </c>
      <c r="O1747" s="12">
        <v>0.2</v>
      </c>
      <c r="P1747" s="13">
        <v>-55.300000000000068</v>
      </c>
      <c r="Q1747" s="13">
        <f>Product[[#This Row],[Profit]]-Product[[#This Row],[Discount]]</f>
        <v>-55.500000000000071</v>
      </c>
      <c r="R1747" s="12" t="str" cm="1">
        <f t="array" ref="R1747">_xlfn.IFS(Product[[#This Row],[New Sales]]&gt;=2000,"A",Product[[#This Row],[New Sales]]&gt;=1000,"B",Product[[#This Row],[New Sales]]&gt;=500,"C",Product[[#This Row],[New Sales]]&gt;=100,"D",Product[[#This Row],[New Sales]]&lt;100,"E")</f>
        <v>B</v>
      </c>
      <c r="S1747" s="12"/>
    </row>
    <row r="1748" spans="1:19">
      <c r="A1748" s="12">
        <v>1746</v>
      </c>
      <c r="B1748" s="12" t="s">
        <v>149</v>
      </c>
      <c r="C1748" s="12" t="s">
        <v>68</v>
      </c>
      <c r="D1748" s="12" t="s">
        <v>229</v>
      </c>
      <c r="E1748" s="12" t="s">
        <v>181</v>
      </c>
      <c r="F1748" s="12" t="s">
        <v>133</v>
      </c>
      <c r="G1748" s="12" t="s">
        <v>81</v>
      </c>
      <c r="H1748" s="12" t="str">
        <f>VLOOKUP(Product[[#This Row],[Category]],Code!$C$2:$D$5,2,0)</f>
        <v>O-102</v>
      </c>
      <c r="I1748" s="12" t="s">
        <v>93</v>
      </c>
      <c r="J1748" s="12" t="s">
        <v>336</v>
      </c>
      <c r="K1748" s="12">
        <v>13.36</v>
      </c>
      <c r="L1748" s="12">
        <f>$K$1*Product[[#This Row],[Quantity]]</f>
        <v>300</v>
      </c>
      <c r="M1748" s="12">
        <f>Product[[#This Row],[Sales]]/Product[[#This Row],[Quantity]]</f>
        <v>6.68</v>
      </c>
      <c r="N1748" s="12">
        <v>2</v>
      </c>
      <c r="O1748" s="12">
        <v>0</v>
      </c>
      <c r="P1748" s="13">
        <v>4.9431999999999992</v>
      </c>
      <c r="Q1748" s="13">
        <f>Product[[#This Row],[Profit]]-Product[[#This Row],[Discount]]</f>
        <v>4.9431999999999992</v>
      </c>
      <c r="R1748" s="12" t="str" cm="1">
        <f t="array" ref="R1748">_xlfn.IFS(Product[[#This Row],[New Sales]]&gt;=2000,"A",Product[[#This Row],[New Sales]]&gt;=1000,"B",Product[[#This Row],[New Sales]]&gt;=500,"C",Product[[#This Row],[New Sales]]&gt;=100,"D",Product[[#This Row],[New Sales]]&lt;100,"E")</f>
        <v>D</v>
      </c>
      <c r="S1748" s="12"/>
    </row>
    <row r="1749" spans="1:19">
      <c r="A1749" s="12">
        <v>1747</v>
      </c>
      <c r="B1749" s="12" t="s">
        <v>67</v>
      </c>
      <c r="C1749" s="12" t="s">
        <v>68</v>
      </c>
      <c r="D1749" s="12" t="s">
        <v>628</v>
      </c>
      <c r="E1749" s="12" t="s">
        <v>105</v>
      </c>
      <c r="F1749" s="12" t="s">
        <v>71</v>
      </c>
      <c r="G1749" s="12" t="s">
        <v>81</v>
      </c>
      <c r="H1749" s="12" t="str">
        <f>VLOOKUP(Product[[#This Row],[Category]],Code!$C$2:$D$5,2,0)</f>
        <v>O-102</v>
      </c>
      <c r="I1749" s="12" t="s">
        <v>98</v>
      </c>
      <c r="J1749" s="12" t="s">
        <v>889</v>
      </c>
      <c r="K1749" s="12">
        <v>11.232000000000001</v>
      </c>
      <c r="L1749" s="12">
        <f>$K$1*Product[[#This Row],[Quantity]]</f>
        <v>1200</v>
      </c>
      <c r="M1749" s="12">
        <f>Product[[#This Row],[Sales]]/Product[[#This Row],[Quantity]]</f>
        <v>1.4040000000000001</v>
      </c>
      <c r="N1749" s="12">
        <v>8</v>
      </c>
      <c r="O1749" s="12">
        <v>0.7</v>
      </c>
      <c r="P1749" s="13">
        <v>-8.2367999999999988</v>
      </c>
      <c r="Q1749" s="13">
        <f>Product[[#This Row],[Profit]]-Product[[#This Row],[Discount]]</f>
        <v>-8.9367999999999981</v>
      </c>
      <c r="R1749" s="12" t="str" cm="1">
        <f t="array" ref="R1749">_xlfn.IFS(Product[[#This Row],[New Sales]]&gt;=2000,"A",Product[[#This Row],[New Sales]]&gt;=1000,"B",Product[[#This Row],[New Sales]]&gt;=500,"C",Product[[#This Row],[New Sales]]&gt;=100,"D",Product[[#This Row],[New Sales]]&lt;100,"E")</f>
        <v>B</v>
      </c>
      <c r="S1749" s="12"/>
    </row>
    <row r="1750" spans="1:19">
      <c r="A1750" s="12">
        <v>1748</v>
      </c>
      <c r="B1750" s="12" t="s">
        <v>67</v>
      </c>
      <c r="C1750" s="12" t="s">
        <v>68</v>
      </c>
      <c r="D1750" s="12" t="s">
        <v>628</v>
      </c>
      <c r="E1750" s="12" t="s">
        <v>105</v>
      </c>
      <c r="F1750" s="12" t="s">
        <v>71</v>
      </c>
      <c r="G1750" s="12" t="s">
        <v>81</v>
      </c>
      <c r="H1750" s="12" t="str">
        <f>VLOOKUP(Product[[#This Row],[Category]],Code!$C$2:$D$5,2,0)</f>
        <v>O-102</v>
      </c>
      <c r="I1750" s="12" t="s">
        <v>106</v>
      </c>
      <c r="J1750" s="12" t="s">
        <v>148</v>
      </c>
      <c r="K1750" s="12">
        <v>10.272000000000002</v>
      </c>
      <c r="L1750" s="12">
        <f>$K$1*Product[[#This Row],[Quantity]]</f>
        <v>450</v>
      </c>
      <c r="M1750" s="12">
        <f>Product[[#This Row],[Sales]]/Product[[#This Row],[Quantity]]</f>
        <v>3.4240000000000008</v>
      </c>
      <c r="N1750" s="12">
        <v>3</v>
      </c>
      <c r="O1750" s="12">
        <v>0.2</v>
      </c>
      <c r="P1750" s="13">
        <v>3.2099999999999982</v>
      </c>
      <c r="Q1750" s="13">
        <f>Product[[#This Row],[Profit]]-Product[[#This Row],[Discount]]</f>
        <v>3.009999999999998</v>
      </c>
      <c r="R1750" s="12" t="str" cm="1">
        <f t="array" ref="R1750">_xlfn.IFS(Product[[#This Row],[New Sales]]&gt;=2000,"A",Product[[#This Row],[New Sales]]&gt;=1000,"B",Product[[#This Row],[New Sales]]&gt;=500,"C",Product[[#This Row],[New Sales]]&gt;=100,"D",Product[[#This Row],[New Sales]]&lt;100,"E")</f>
        <v>D</v>
      </c>
      <c r="S1750" s="12"/>
    </row>
    <row r="1751" spans="1:19">
      <c r="A1751" s="12">
        <v>1749</v>
      </c>
      <c r="B1751" s="12" t="s">
        <v>84</v>
      </c>
      <c r="C1751" s="12" t="s">
        <v>111</v>
      </c>
      <c r="D1751" s="12" t="s">
        <v>147</v>
      </c>
      <c r="E1751" s="12" t="s">
        <v>113</v>
      </c>
      <c r="F1751" s="12" t="s">
        <v>114</v>
      </c>
      <c r="G1751" s="12" t="s">
        <v>81</v>
      </c>
      <c r="H1751" s="12" t="str">
        <f>VLOOKUP(Product[[#This Row],[Category]],Code!$C$2:$D$5,2,0)</f>
        <v>O-102</v>
      </c>
      <c r="I1751" s="12" t="s">
        <v>106</v>
      </c>
      <c r="J1751" s="12" t="s">
        <v>1027</v>
      </c>
      <c r="K1751" s="12">
        <v>10.368000000000002</v>
      </c>
      <c r="L1751" s="12">
        <f>$K$1*Product[[#This Row],[Quantity]]</f>
        <v>300</v>
      </c>
      <c r="M1751" s="12">
        <f>Product[[#This Row],[Sales]]/Product[[#This Row],[Quantity]]</f>
        <v>5.1840000000000011</v>
      </c>
      <c r="N1751" s="12">
        <v>2</v>
      </c>
      <c r="O1751" s="12">
        <v>0.2</v>
      </c>
      <c r="P1751" s="13">
        <v>3.6288</v>
      </c>
      <c r="Q1751" s="13">
        <f>Product[[#This Row],[Profit]]-Product[[#This Row],[Discount]]</f>
        <v>3.4287999999999998</v>
      </c>
      <c r="R1751" s="12" t="str" cm="1">
        <f t="array" ref="R1751">_xlfn.IFS(Product[[#This Row],[New Sales]]&gt;=2000,"A",Product[[#This Row],[New Sales]]&gt;=1000,"B",Product[[#This Row],[New Sales]]&gt;=500,"C",Product[[#This Row],[New Sales]]&gt;=100,"D",Product[[#This Row],[New Sales]]&lt;100,"E")</f>
        <v>D</v>
      </c>
      <c r="S1751" s="12"/>
    </row>
    <row r="1752" spans="1:19">
      <c r="A1752" s="12">
        <v>1750</v>
      </c>
      <c r="B1752" s="12" t="s">
        <v>84</v>
      </c>
      <c r="C1752" s="12" t="s">
        <v>111</v>
      </c>
      <c r="D1752" s="12" t="s">
        <v>147</v>
      </c>
      <c r="E1752" s="12" t="s">
        <v>113</v>
      </c>
      <c r="F1752" s="12" t="s">
        <v>114</v>
      </c>
      <c r="G1752" s="12" t="s">
        <v>81</v>
      </c>
      <c r="H1752" s="12" t="str">
        <f>VLOOKUP(Product[[#This Row],[Category]],Code!$C$2:$D$5,2,0)</f>
        <v>O-102</v>
      </c>
      <c r="I1752" s="12" t="s">
        <v>93</v>
      </c>
      <c r="J1752" s="12" t="s">
        <v>1382</v>
      </c>
      <c r="K1752" s="12">
        <v>6.24</v>
      </c>
      <c r="L1752" s="12">
        <f>$K$1*Product[[#This Row],[Quantity]]</f>
        <v>450</v>
      </c>
      <c r="M1752" s="12">
        <f>Product[[#This Row],[Sales]]/Product[[#This Row],[Quantity]]</f>
        <v>2.08</v>
      </c>
      <c r="N1752" s="12">
        <v>3</v>
      </c>
      <c r="O1752" s="12">
        <v>0.2</v>
      </c>
      <c r="P1752" s="13">
        <v>0.54600000000000071</v>
      </c>
      <c r="Q1752" s="13">
        <f>Product[[#This Row],[Profit]]-Product[[#This Row],[Discount]]</f>
        <v>0.3460000000000007</v>
      </c>
      <c r="R1752" s="12" t="str" cm="1">
        <f t="array" ref="R1752">_xlfn.IFS(Product[[#This Row],[New Sales]]&gt;=2000,"A",Product[[#This Row],[New Sales]]&gt;=1000,"B",Product[[#This Row],[New Sales]]&gt;=500,"C",Product[[#This Row],[New Sales]]&gt;=100,"D",Product[[#This Row],[New Sales]]&lt;100,"E")</f>
        <v>D</v>
      </c>
      <c r="S1752" s="12"/>
    </row>
    <row r="1753" spans="1:19">
      <c r="A1753" s="12">
        <v>1751</v>
      </c>
      <c r="B1753" s="12" t="s">
        <v>84</v>
      </c>
      <c r="C1753" s="12" t="s">
        <v>111</v>
      </c>
      <c r="D1753" s="12" t="s">
        <v>330</v>
      </c>
      <c r="E1753" s="12" t="s">
        <v>113</v>
      </c>
      <c r="F1753" s="12" t="s">
        <v>114</v>
      </c>
      <c r="G1753" s="12" t="s">
        <v>72</v>
      </c>
      <c r="H1753" s="12" t="str">
        <f>VLOOKUP(Product[[#This Row],[Category]],Code!$C$2:$D$5,2,0)</f>
        <v>F-101</v>
      </c>
      <c r="I1753" s="12" t="s">
        <v>87</v>
      </c>
      <c r="J1753" s="12" t="s">
        <v>1488</v>
      </c>
      <c r="K1753" s="12">
        <v>206.96200000000002</v>
      </c>
      <c r="L1753" s="12">
        <f>$K$1*Product[[#This Row],[Quantity]]</f>
        <v>300</v>
      </c>
      <c r="M1753" s="12">
        <f>Product[[#This Row],[Sales]]/Product[[#This Row],[Quantity]]</f>
        <v>103.48100000000001</v>
      </c>
      <c r="N1753" s="12">
        <v>2</v>
      </c>
      <c r="O1753" s="12">
        <v>0.3</v>
      </c>
      <c r="P1753" s="13">
        <v>-32.522600000000011</v>
      </c>
      <c r="Q1753" s="13">
        <f>Product[[#This Row],[Profit]]-Product[[#This Row],[Discount]]</f>
        <v>-32.822600000000008</v>
      </c>
      <c r="R1753" s="12" t="str" cm="1">
        <f t="array" ref="R1753">_xlfn.IFS(Product[[#This Row],[New Sales]]&gt;=2000,"A",Product[[#This Row],[New Sales]]&gt;=1000,"B",Product[[#This Row],[New Sales]]&gt;=500,"C",Product[[#This Row],[New Sales]]&gt;=100,"D",Product[[#This Row],[New Sales]]&lt;100,"E")</f>
        <v>D</v>
      </c>
      <c r="S1753" s="12"/>
    </row>
    <row r="1754" spans="1:19">
      <c r="A1754" s="12">
        <v>1752</v>
      </c>
      <c r="B1754" s="12" t="s">
        <v>149</v>
      </c>
      <c r="C1754" s="12" t="s">
        <v>68</v>
      </c>
      <c r="D1754" s="12" t="s">
        <v>1131</v>
      </c>
      <c r="E1754" s="12" t="s">
        <v>79</v>
      </c>
      <c r="F1754" s="12" t="s">
        <v>80</v>
      </c>
      <c r="G1754" s="12" t="s">
        <v>72</v>
      </c>
      <c r="H1754" s="12" t="str">
        <f>VLOOKUP(Product[[#This Row],[Category]],Code!$C$2:$D$5,2,0)</f>
        <v>F-101</v>
      </c>
      <c r="I1754" s="12" t="s">
        <v>91</v>
      </c>
      <c r="J1754" s="12" t="s">
        <v>493</v>
      </c>
      <c r="K1754" s="12">
        <v>9.4600000000000009</v>
      </c>
      <c r="L1754" s="12">
        <f>$K$1*Product[[#This Row],[Quantity]]</f>
        <v>300</v>
      </c>
      <c r="M1754" s="12">
        <f>Product[[#This Row],[Sales]]/Product[[#This Row],[Quantity]]</f>
        <v>4.7300000000000004</v>
      </c>
      <c r="N1754" s="12">
        <v>2</v>
      </c>
      <c r="O1754" s="12">
        <v>0</v>
      </c>
      <c r="P1754" s="13">
        <v>3.6894000000000009</v>
      </c>
      <c r="Q1754" s="13">
        <f>Product[[#This Row],[Profit]]-Product[[#This Row],[Discount]]</f>
        <v>3.6894000000000009</v>
      </c>
      <c r="R1754" s="12" t="str" cm="1">
        <f t="array" ref="R1754">_xlfn.IFS(Product[[#This Row],[New Sales]]&gt;=2000,"A",Product[[#This Row],[New Sales]]&gt;=1000,"B",Product[[#This Row],[New Sales]]&gt;=500,"C",Product[[#This Row],[New Sales]]&gt;=100,"D",Product[[#This Row],[New Sales]]&lt;100,"E")</f>
        <v>D</v>
      </c>
      <c r="S1754" s="12"/>
    </row>
    <row r="1755" spans="1:19">
      <c r="A1755" s="12">
        <v>1753</v>
      </c>
      <c r="B1755" s="12" t="s">
        <v>149</v>
      </c>
      <c r="C1755" s="12" t="s">
        <v>77</v>
      </c>
      <c r="D1755" s="12" t="s">
        <v>123</v>
      </c>
      <c r="E1755" s="12" t="s">
        <v>79</v>
      </c>
      <c r="F1755" s="12" t="s">
        <v>80</v>
      </c>
      <c r="G1755" s="12" t="s">
        <v>81</v>
      </c>
      <c r="H1755" s="12" t="str">
        <f>VLOOKUP(Product[[#This Row],[Category]],Code!$C$2:$D$5,2,0)</f>
        <v>O-102</v>
      </c>
      <c r="I1755" s="12" t="s">
        <v>89</v>
      </c>
      <c r="J1755" s="12" t="s">
        <v>1138</v>
      </c>
      <c r="K1755" s="12">
        <v>559.62</v>
      </c>
      <c r="L1755" s="12">
        <f>$K$1*Product[[#This Row],[Quantity]]</f>
        <v>1350</v>
      </c>
      <c r="M1755" s="12">
        <f>Product[[#This Row],[Sales]]/Product[[#This Row],[Quantity]]</f>
        <v>62.18</v>
      </c>
      <c r="N1755" s="12">
        <v>9</v>
      </c>
      <c r="O1755" s="12">
        <v>0</v>
      </c>
      <c r="P1755" s="13">
        <v>151.09740000000002</v>
      </c>
      <c r="Q1755" s="13">
        <f>Product[[#This Row],[Profit]]-Product[[#This Row],[Discount]]</f>
        <v>151.09740000000002</v>
      </c>
      <c r="R1755" s="12" t="str" cm="1">
        <f t="array" ref="R1755">_xlfn.IFS(Product[[#This Row],[New Sales]]&gt;=2000,"A",Product[[#This Row],[New Sales]]&gt;=1000,"B",Product[[#This Row],[New Sales]]&gt;=500,"C",Product[[#This Row],[New Sales]]&gt;=100,"D",Product[[#This Row],[New Sales]]&lt;100,"E")</f>
        <v>B</v>
      </c>
      <c r="S1755" s="12"/>
    </row>
    <row r="1756" spans="1:19">
      <c r="A1756" s="12">
        <v>1754</v>
      </c>
      <c r="B1756" s="12" t="s">
        <v>149</v>
      </c>
      <c r="C1756" s="12" t="s">
        <v>77</v>
      </c>
      <c r="D1756" s="12" t="s">
        <v>123</v>
      </c>
      <c r="E1756" s="12" t="s">
        <v>79</v>
      </c>
      <c r="F1756" s="12" t="s">
        <v>80</v>
      </c>
      <c r="G1756" s="12" t="s">
        <v>81</v>
      </c>
      <c r="H1756" s="12" t="str">
        <f>VLOOKUP(Product[[#This Row],[Category]],Code!$C$2:$D$5,2,0)</f>
        <v>O-102</v>
      </c>
      <c r="I1756" s="12" t="s">
        <v>106</v>
      </c>
      <c r="J1756" s="12" t="s">
        <v>1452</v>
      </c>
      <c r="K1756" s="12">
        <v>109.92</v>
      </c>
      <c r="L1756" s="12">
        <f>$K$1*Product[[#This Row],[Quantity]]</f>
        <v>300</v>
      </c>
      <c r="M1756" s="12">
        <f>Product[[#This Row],[Sales]]/Product[[#This Row],[Quantity]]</f>
        <v>54.96</v>
      </c>
      <c r="N1756" s="12">
        <v>2</v>
      </c>
      <c r="O1756" s="12">
        <v>0</v>
      </c>
      <c r="P1756" s="13">
        <v>53.860799999999998</v>
      </c>
      <c r="Q1756" s="13">
        <f>Product[[#This Row],[Profit]]-Product[[#This Row],[Discount]]</f>
        <v>53.860799999999998</v>
      </c>
      <c r="R1756" s="12" t="str" cm="1">
        <f t="array" ref="R1756">_xlfn.IFS(Product[[#This Row],[New Sales]]&gt;=2000,"A",Product[[#This Row],[New Sales]]&gt;=1000,"B",Product[[#This Row],[New Sales]]&gt;=500,"C",Product[[#This Row],[New Sales]]&gt;=100,"D",Product[[#This Row],[New Sales]]&lt;100,"E")</f>
        <v>D</v>
      </c>
      <c r="S1756" s="12"/>
    </row>
    <row r="1757" spans="1:19">
      <c r="A1757" s="12">
        <v>1755</v>
      </c>
      <c r="B1757" s="12" t="s">
        <v>149</v>
      </c>
      <c r="C1757" s="12" t="s">
        <v>77</v>
      </c>
      <c r="D1757" s="12" t="s">
        <v>123</v>
      </c>
      <c r="E1757" s="12" t="s">
        <v>79</v>
      </c>
      <c r="F1757" s="12" t="s">
        <v>80</v>
      </c>
      <c r="G1757" s="12" t="s">
        <v>81</v>
      </c>
      <c r="H1757" s="12" t="str">
        <f>VLOOKUP(Product[[#This Row],[Category]],Code!$C$2:$D$5,2,0)</f>
        <v>O-102</v>
      </c>
      <c r="I1757" s="12" t="s">
        <v>106</v>
      </c>
      <c r="J1757" s="12" t="s">
        <v>1489</v>
      </c>
      <c r="K1757" s="12">
        <v>8.56</v>
      </c>
      <c r="L1757" s="12">
        <f>$K$1*Product[[#This Row],[Quantity]]</f>
        <v>300</v>
      </c>
      <c r="M1757" s="12">
        <f>Product[[#This Row],[Sales]]/Product[[#This Row],[Quantity]]</f>
        <v>4.28</v>
      </c>
      <c r="N1757" s="12">
        <v>2</v>
      </c>
      <c r="O1757" s="12">
        <v>0</v>
      </c>
      <c r="P1757" s="13">
        <v>3.8519999999999994</v>
      </c>
      <c r="Q1757" s="13">
        <f>Product[[#This Row],[Profit]]-Product[[#This Row],[Discount]]</f>
        <v>3.8519999999999994</v>
      </c>
      <c r="R1757" s="12" t="str" cm="1">
        <f t="array" ref="R1757">_xlfn.IFS(Product[[#This Row],[New Sales]]&gt;=2000,"A",Product[[#This Row],[New Sales]]&gt;=1000,"B",Product[[#This Row],[New Sales]]&gt;=500,"C",Product[[#This Row],[New Sales]]&gt;=100,"D",Product[[#This Row],[New Sales]]&lt;100,"E")</f>
        <v>D</v>
      </c>
      <c r="S1757" s="12"/>
    </row>
    <row r="1758" spans="1:19">
      <c r="A1758" s="12">
        <v>1756</v>
      </c>
      <c r="B1758" s="12" t="s">
        <v>67</v>
      </c>
      <c r="C1758" s="12" t="s">
        <v>111</v>
      </c>
      <c r="D1758" s="12" t="s">
        <v>112</v>
      </c>
      <c r="E1758" s="12" t="s">
        <v>113</v>
      </c>
      <c r="F1758" s="12" t="s">
        <v>114</v>
      </c>
      <c r="G1758" s="12" t="s">
        <v>81</v>
      </c>
      <c r="H1758" s="12" t="str">
        <f>VLOOKUP(Product[[#This Row],[Category]],Code!$C$2:$D$5,2,0)</f>
        <v>O-102</v>
      </c>
      <c r="I1758" s="12" t="s">
        <v>106</v>
      </c>
      <c r="J1758" s="12" t="s">
        <v>1157</v>
      </c>
      <c r="K1758" s="12">
        <v>360.71199999999999</v>
      </c>
      <c r="L1758" s="12">
        <f>$K$1*Product[[#This Row],[Quantity]]</f>
        <v>1650</v>
      </c>
      <c r="M1758" s="12">
        <f>Product[[#This Row],[Sales]]/Product[[#This Row],[Quantity]]</f>
        <v>32.792000000000002</v>
      </c>
      <c r="N1758" s="12">
        <v>11</v>
      </c>
      <c r="O1758" s="12">
        <v>0.2</v>
      </c>
      <c r="P1758" s="13">
        <v>130.75810000000001</v>
      </c>
      <c r="Q1758" s="13">
        <f>Product[[#This Row],[Profit]]-Product[[#This Row],[Discount]]</f>
        <v>130.55810000000002</v>
      </c>
      <c r="R1758" s="12" t="str" cm="1">
        <f t="array" ref="R1758">_xlfn.IFS(Product[[#This Row],[New Sales]]&gt;=2000,"A",Product[[#This Row],[New Sales]]&gt;=1000,"B",Product[[#This Row],[New Sales]]&gt;=500,"C",Product[[#This Row],[New Sales]]&gt;=100,"D",Product[[#This Row],[New Sales]]&lt;100,"E")</f>
        <v>B</v>
      </c>
      <c r="S1758" s="12"/>
    </row>
    <row r="1759" spans="1:19">
      <c r="A1759" s="12">
        <v>1757</v>
      </c>
      <c r="B1759" s="12" t="s">
        <v>67</v>
      </c>
      <c r="C1759" s="12" t="s">
        <v>111</v>
      </c>
      <c r="D1759" s="12" t="s">
        <v>112</v>
      </c>
      <c r="E1759" s="12" t="s">
        <v>113</v>
      </c>
      <c r="F1759" s="12" t="s">
        <v>114</v>
      </c>
      <c r="G1759" s="12" t="s">
        <v>95</v>
      </c>
      <c r="H1759" s="12" t="str">
        <f>VLOOKUP(Product[[#This Row],[Category]],Code!$C$2:$D$5,2,0)</f>
        <v>T-103</v>
      </c>
      <c r="I1759" s="12" t="s">
        <v>96</v>
      </c>
      <c r="J1759" s="12" t="s">
        <v>1490</v>
      </c>
      <c r="K1759" s="12">
        <v>1718.4</v>
      </c>
      <c r="L1759" s="12">
        <f>$K$1*Product[[#This Row],[Quantity]]</f>
        <v>900</v>
      </c>
      <c r="M1759" s="12">
        <f>Product[[#This Row],[Sales]]/Product[[#This Row],[Quantity]]</f>
        <v>286.40000000000003</v>
      </c>
      <c r="N1759" s="12">
        <v>6</v>
      </c>
      <c r="O1759" s="12">
        <v>0.2</v>
      </c>
      <c r="P1759" s="13">
        <v>150.36000000000013</v>
      </c>
      <c r="Q1759" s="13">
        <f>Product[[#This Row],[Profit]]-Product[[#This Row],[Discount]]</f>
        <v>150.16000000000014</v>
      </c>
      <c r="R1759" s="12" t="str" cm="1">
        <f t="array" ref="R1759">_xlfn.IFS(Product[[#This Row],[New Sales]]&gt;=2000,"A",Product[[#This Row],[New Sales]]&gt;=1000,"B",Product[[#This Row],[New Sales]]&gt;=500,"C",Product[[#This Row],[New Sales]]&gt;=100,"D",Product[[#This Row],[New Sales]]&lt;100,"E")</f>
        <v>C</v>
      </c>
      <c r="S1759" s="12"/>
    </row>
    <row r="1760" spans="1:19">
      <c r="A1760" s="12">
        <v>1758</v>
      </c>
      <c r="B1760" s="12" t="s">
        <v>149</v>
      </c>
      <c r="C1760" s="12" t="s">
        <v>111</v>
      </c>
      <c r="D1760" s="12" t="s">
        <v>147</v>
      </c>
      <c r="E1760" s="12" t="s">
        <v>113</v>
      </c>
      <c r="F1760" s="12" t="s">
        <v>114</v>
      </c>
      <c r="G1760" s="12" t="s">
        <v>81</v>
      </c>
      <c r="H1760" s="12" t="str">
        <f>VLOOKUP(Product[[#This Row],[Category]],Code!$C$2:$D$5,2,0)</f>
        <v>O-102</v>
      </c>
      <c r="I1760" s="12" t="s">
        <v>98</v>
      </c>
      <c r="J1760" s="12" t="s">
        <v>1350</v>
      </c>
      <c r="K1760" s="12">
        <v>41.567999999999991</v>
      </c>
      <c r="L1760" s="12">
        <f>$K$1*Product[[#This Row],[Quantity]]</f>
        <v>900</v>
      </c>
      <c r="M1760" s="12">
        <f>Product[[#This Row],[Sales]]/Product[[#This Row],[Quantity]]</f>
        <v>6.9279999999999982</v>
      </c>
      <c r="N1760" s="12">
        <v>6</v>
      </c>
      <c r="O1760" s="12">
        <v>0.8</v>
      </c>
      <c r="P1760" s="13">
        <v>-66.508800000000036</v>
      </c>
      <c r="Q1760" s="13">
        <f>Product[[#This Row],[Profit]]-Product[[#This Row],[Discount]]</f>
        <v>-67.308800000000033</v>
      </c>
      <c r="R1760" s="12" t="str" cm="1">
        <f t="array" ref="R1760">_xlfn.IFS(Product[[#This Row],[New Sales]]&gt;=2000,"A",Product[[#This Row],[New Sales]]&gt;=1000,"B",Product[[#This Row],[New Sales]]&gt;=500,"C",Product[[#This Row],[New Sales]]&gt;=100,"D",Product[[#This Row],[New Sales]]&lt;100,"E")</f>
        <v>C</v>
      </c>
      <c r="S1760" s="12"/>
    </row>
    <row r="1761" spans="1:19">
      <c r="A1761" s="12">
        <v>1759</v>
      </c>
      <c r="B1761" s="12" t="s">
        <v>84</v>
      </c>
      <c r="C1761" s="12" t="s">
        <v>68</v>
      </c>
      <c r="D1761" s="12" t="s">
        <v>147</v>
      </c>
      <c r="E1761" s="12" t="s">
        <v>113</v>
      </c>
      <c r="F1761" s="12" t="s">
        <v>114</v>
      </c>
      <c r="G1761" s="12" t="s">
        <v>95</v>
      </c>
      <c r="H1761" s="12" t="str">
        <f>VLOOKUP(Product[[#This Row],[Category]],Code!$C$2:$D$5,2,0)</f>
        <v>T-103</v>
      </c>
      <c r="I1761" s="12" t="s">
        <v>137</v>
      </c>
      <c r="J1761" s="12" t="s">
        <v>1142</v>
      </c>
      <c r="K1761" s="12">
        <v>46.864000000000004</v>
      </c>
      <c r="L1761" s="12">
        <f>$K$1*Product[[#This Row],[Quantity]]</f>
        <v>300</v>
      </c>
      <c r="M1761" s="12">
        <f>Product[[#This Row],[Sales]]/Product[[#This Row],[Quantity]]</f>
        <v>23.432000000000002</v>
      </c>
      <c r="N1761" s="12">
        <v>2</v>
      </c>
      <c r="O1761" s="12">
        <v>0.2</v>
      </c>
      <c r="P1761" s="13">
        <v>7.615399999999994</v>
      </c>
      <c r="Q1761" s="13">
        <f>Product[[#This Row],[Profit]]-Product[[#This Row],[Discount]]</f>
        <v>7.4153999999999938</v>
      </c>
      <c r="R1761" s="12" t="str" cm="1">
        <f t="array" ref="R1761">_xlfn.IFS(Product[[#This Row],[New Sales]]&gt;=2000,"A",Product[[#This Row],[New Sales]]&gt;=1000,"B",Product[[#This Row],[New Sales]]&gt;=500,"C",Product[[#This Row],[New Sales]]&gt;=100,"D",Product[[#This Row],[New Sales]]&lt;100,"E")</f>
        <v>D</v>
      </c>
      <c r="S1761" s="12"/>
    </row>
    <row r="1762" spans="1:19">
      <c r="A1762" s="12">
        <v>1760</v>
      </c>
      <c r="B1762" s="12" t="s">
        <v>84</v>
      </c>
      <c r="C1762" s="12" t="s">
        <v>68</v>
      </c>
      <c r="D1762" s="12" t="s">
        <v>131</v>
      </c>
      <c r="E1762" s="12" t="s">
        <v>132</v>
      </c>
      <c r="F1762" s="12" t="s">
        <v>133</v>
      </c>
      <c r="G1762" s="12" t="s">
        <v>81</v>
      </c>
      <c r="H1762" s="12" t="str">
        <f>VLOOKUP(Product[[#This Row],[Category]],Code!$C$2:$D$5,2,0)</f>
        <v>O-102</v>
      </c>
      <c r="I1762" s="12" t="s">
        <v>93</v>
      </c>
      <c r="J1762" s="12" t="s">
        <v>593</v>
      </c>
      <c r="K1762" s="12">
        <v>19.536000000000001</v>
      </c>
      <c r="L1762" s="12">
        <f>$K$1*Product[[#This Row],[Quantity]]</f>
        <v>450</v>
      </c>
      <c r="M1762" s="12">
        <f>Product[[#This Row],[Sales]]/Product[[#This Row],[Quantity]]</f>
        <v>6.5120000000000005</v>
      </c>
      <c r="N1762" s="12">
        <v>3</v>
      </c>
      <c r="O1762" s="12">
        <v>0.2</v>
      </c>
      <c r="P1762" s="13">
        <v>4.8840000000000003</v>
      </c>
      <c r="Q1762" s="13">
        <f>Product[[#This Row],[Profit]]-Product[[#This Row],[Discount]]</f>
        <v>4.6840000000000002</v>
      </c>
      <c r="R1762" s="12" t="str" cm="1">
        <f t="array" ref="R1762">_xlfn.IFS(Product[[#This Row],[New Sales]]&gt;=2000,"A",Product[[#This Row],[New Sales]]&gt;=1000,"B",Product[[#This Row],[New Sales]]&gt;=500,"C",Product[[#This Row],[New Sales]]&gt;=100,"D",Product[[#This Row],[New Sales]]&lt;100,"E")</f>
        <v>D</v>
      </c>
      <c r="S1762" s="12"/>
    </row>
    <row r="1763" spans="1:19">
      <c r="A1763" s="12">
        <v>1761</v>
      </c>
      <c r="B1763" s="12" t="s">
        <v>84</v>
      </c>
      <c r="C1763" s="12" t="s">
        <v>68</v>
      </c>
      <c r="D1763" s="12" t="s">
        <v>427</v>
      </c>
      <c r="E1763" s="12" t="s">
        <v>79</v>
      </c>
      <c r="F1763" s="12" t="s">
        <v>80</v>
      </c>
      <c r="G1763" s="12" t="s">
        <v>72</v>
      </c>
      <c r="H1763" s="12" t="str">
        <f>VLOOKUP(Product[[#This Row],[Category]],Code!$C$2:$D$5,2,0)</f>
        <v>F-101</v>
      </c>
      <c r="I1763" s="12" t="s">
        <v>73</v>
      </c>
      <c r="J1763" s="12" t="s">
        <v>1491</v>
      </c>
      <c r="K1763" s="12">
        <v>411.33199999999999</v>
      </c>
      <c r="L1763" s="12">
        <f>$K$1*Product[[#This Row],[Quantity]]</f>
        <v>600</v>
      </c>
      <c r="M1763" s="12">
        <f>Product[[#This Row],[Sales]]/Product[[#This Row],[Quantity]]</f>
        <v>102.833</v>
      </c>
      <c r="N1763" s="12">
        <v>4</v>
      </c>
      <c r="O1763" s="12">
        <v>0.15</v>
      </c>
      <c r="P1763" s="13">
        <v>-4.8391999999999769</v>
      </c>
      <c r="Q1763" s="13">
        <f>Product[[#This Row],[Profit]]-Product[[#This Row],[Discount]]</f>
        <v>-4.9891999999999772</v>
      </c>
      <c r="R1763" s="12" t="str" cm="1">
        <f t="array" ref="R1763">_xlfn.IFS(Product[[#This Row],[New Sales]]&gt;=2000,"A",Product[[#This Row],[New Sales]]&gt;=1000,"B",Product[[#This Row],[New Sales]]&gt;=500,"C",Product[[#This Row],[New Sales]]&gt;=100,"D",Product[[#This Row],[New Sales]]&lt;100,"E")</f>
        <v>C</v>
      </c>
      <c r="S1763" s="12"/>
    </row>
    <row r="1764" spans="1:19">
      <c r="A1764" s="12">
        <v>1762</v>
      </c>
      <c r="B1764" s="12" t="s">
        <v>84</v>
      </c>
      <c r="C1764" s="12" t="s">
        <v>68</v>
      </c>
      <c r="D1764" s="12" t="s">
        <v>427</v>
      </c>
      <c r="E1764" s="12" t="s">
        <v>79</v>
      </c>
      <c r="F1764" s="12" t="s">
        <v>80</v>
      </c>
      <c r="G1764" s="12" t="s">
        <v>81</v>
      </c>
      <c r="H1764" s="12" t="str">
        <f>VLOOKUP(Product[[#This Row],[Category]],Code!$C$2:$D$5,2,0)</f>
        <v>O-102</v>
      </c>
      <c r="I1764" s="12" t="s">
        <v>98</v>
      </c>
      <c r="J1764" s="12" t="s">
        <v>1492</v>
      </c>
      <c r="K1764" s="12">
        <v>28.752000000000002</v>
      </c>
      <c r="L1764" s="12">
        <f>$K$1*Product[[#This Row],[Quantity]]</f>
        <v>900</v>
      </c>
      <c r="M1764" s="12">
        <f>Product[[#This Row],[Sales]]/Product[[#This Row],[Quantity]]</f>
        <v>4.7920000000000007</v>
      </c>
      <c r="N1764" s="12">
        <v>6</v>
      </c>
      <c r="O1764" s="12">
        <v>0.2</v>
      </c>
      <c r="P1764" s="13">
        <v>9.7037999999999993</v>
      </c>
      <c r="Q1764" s="13">
        <f>Product[[#This Row],[Profit]]-Product[[#This Row],[Discount]]</f>
        <v>9.5038</v>
      </c>
      <c r="R1764" s="12" t="str" cm="1">
        <f t="array" ref="R1764">_xlfn.IFS(Product[[#This Row],[New Sales]]&gt;=2000,"A",Product[[#This Row],[New Sales]]&gt;=1000,"B",Product[[#This Row],[New Sales]]&gt;=500,"C",Product[[#This Row],[New Sales]]&gt;=100,"D",Product[[#This Row],[New Sales]]&lt;100,"E")</f>
        <v>C</v>
      </c>
      <c r="S1764" s="12"/>
    </row>
    <row r="1765" spans="1:19">
      <c r="A1765" s="12">
        <v>1763</v>
      </c>
      <c r="B1765" s="12" t="s">
        <v>84</v>
      </c>
      <c r="C1765" s="12" t="s">
        <v>68</v>
      </c>
      <c r="D1765" s="12" t="s">
        <v>427</v>
      </c>
      <c r="E1765" s="12" t="s">
        <v>79</v>
      </c>
      <c r="F1765" s="12" t="s">
        <v>80</v>
      </c>
      <c r="G1765" s="12" t="s">
        <v>72</v>
      </c>
      <c r="H1765" s="12" t="str">
        <f>VLOOKUP(Product[[#This Row],[Category]],Code!$C$2:$D$5,2,0)</f>
        <v>F-101</v>
      </c>
      <c r="I1765" s="12" t="s">
        <v>73</v>
      </c>
      <c r="J1765" s="12" t="s">
        <v>1493</v>
      </c>
      <c r="K1765" s="12">
        <v>293.19900000000001</v>
      </c>
      <c r="L1765" s="12">
        <f>$K$1*Product[[#This Row],[Quantity]]</f>
        <v>450</v>
      </c>
      <c r="M1765" s="12">
        <f>Product[[#This Row],[Sales]]/Product[[#This Row],[Quantity]]</f>
        <v>97.733000000000004</v>
      </c>
      <c r="N1765" s="12">
        <v>3</v>
      </c>
      <c r="O1765" s="12">
        <v>0.15</v>
      </c>
      <c r="P1765" s="13">
        <v>-20.696400000000025</v>
      </c>
      <c r="Q1765" s="13">
        <f>Product[[#This Row],[Profit]]-Product[[#This Row],[Discount]]</f>
        <v>-20.846400000000024</v>
      </c>
      <c r="R1765" s="12" t="str" cm="1">
        <f t="array" ref="R1765">_xlfn.IFS(Product[[#This Row],[New Sales]]&gt;=2000,"A",Product[[#This Row],[New Sales]]&gt;=1000,"B",Product[[#This Row],[New Sales]]&gt;=500,"C",Product[[#This Row],[New Sales]]&gt;=100,"D",Product[[#This Row],[New Sales]]&lt;100,"E")</f>
        <v>D</v>
      </c>
      <c r="S1765" s="12"/>
    </row>
    <row r="1766" spans="1:19">
      <c r="A1766" s="12">
        <v>1764</v>
      </c>
      <c r="B1766" s="12" t="s">
        <v>84</v>
      </c>
      <c r="C1766" s="12" t="s">
        <v>111</v>
      </c>
      <c r="D1766" s="12" t="s">
        <v>1463</v>
      </c>
      <c r="E1766" s="12" t="s">
        <v>203</v>
      </c>
      <c r="F1766" s="12" t="s">
        <v>71</v>
      </c>
      <c r="G1766" s="12" t="s">
        <v>81</v>
      </c>
      <c r="H1766" s="12" t="str">
        <f>VLOOKUP(Product[[#This Row],[Category]],Code!$C$2:$D$5,2,0)</f>
        <v>O-102</v>
      </c>
      <c r="I1766" s="12" t="s">
        <v>297</v>
      </c>
      <c r="J1766" s="12" t="s">
        <v>587</v>
      </c>
      <c r="K1766" s="12">
        <v>35.06</v>
      </c>
      <c r="L1766" s="12">
        <f>$K$1*Product[[#This Row],[Quantity]]</f>
        <v>300</v>
      </c>
      <c r="M1766" s="12">
        <f>Product[[#This Row],[Sales]]/Product[[#This Row],[Quantity]]</f>
        <v>17.53</v>
      </c>
      <c r="N1766" s="12">
        <v>2</v>
      </c>
      <c r="O1766" s="12">
        <v>0</v>
      </c>
      <c r="P1766" s="13">
        <v>10.517999999999997</v>
      </c>
      <c r="Q1766" s="13">
        <f>Product[[#This Row],[Profit]]-Product[[#This Row],[Discount]]</f>
        <v>10.517999999999997</v>
      </c>
      <c r="R1766" s="12" t="str" cm="1">
        <f t="array" ref="R1766">_xlfn.IFS(Product[[#This Row],[New Sales]]&gt;=2000,"A",Product[[#This Row],[New Sales]]&gt;=1000,"B",Product[[#This Row],[New Sales]]&gt;=500,"C",Product[[#This Row],[New Sales]]&gt;=100,"D",Product[[#This Row],[New Sales]]&lt;100,"E")</f>
        <v>D</v>
      </c>
      <c r="S1766" s="12"/>
    </row>
    <row r="1767" spans="1:19">
      <c r="A1767" s="12">
        <v>1765</v>
      </c>
      <c r="B1767" s="12" t="s">
        <v>84</v>
      </c>
      <c r="C1767" s="12" t="s">
        <v>111</v>
      </c>
      <c r="D1767" s="12" t="s">
        <v>1463</v>
      </c>
      <c r="E1767" s="12" t="s">
        <v>203</v>
      </c>
      <c r="F1767" s="12" t="s">
        <v>71</v>
      </c>
      <c r="G1767" s="12" t="s">
        <v>81</v>
      </c>
      <c r="H1767" s="12" t="str">
        <f>VLOOKUP(Product[[#This Row],[Category]],Code!$C$2:$D$5,2,0)</f>
        <v>O-102</v>
      </c>
      <c r="I1767" s="12" t="s">
        <v>82</v>
      </c>
      <c r="J1767" s="12" t="s">
        <v>904</v>
      </c>
      <c r="K1767" s="12">
        <v>4.13</v>
      </c>
      <c r="L1767" s="12">
        <f>$K$1*Product[[#This Row],[Quantity]]</f>
        <v>150</v>
      </c>
      <c r="M1767" s="12">
        <f>Product[[#This Row],[Sales]]/Product[[#This Row],[Quantity]]</f>
        <v>4.13</v>
      </c>
      <c r="N1767" s="12">
        <v>1</v>
      </c>
      <c r="O1767" s="12">
        <v>0</v>
      </c>
      <c r="P1767" s="13">
        <v>1.8997999999999999</v>
      </c>
      <c r="Q1767" s="13">
        <f>Product[[#This Row],[Profit]]-Product[[#This Row],[Discount]]</f>
        <v>1.8997999999999999</v>
      </c>
      <c r="R1767" s="12" t="str" cm="1">
        <f t="array" ref="R1767">_xlfn.IFS(Product[[#This Row],[New Sales]]&gt;=2000,"A",Product[[#This Row],[New Sales]]&gt;=1000,"B",Product[[#This Row],[New Sales]]&gt;=500,"C",Product[[#This Row],[New Sales]]&gt;=100,"D",Product[[#This Row],[New Sales]]&lt;100,"E")</f>
        <v>D</v>
      </c>
      <c r="S1767" s="12"/>
    </row>
    <row r="1768" spans="1:19">
      <c r="A1768" s="12">
        <v>1766</v>
      </c>
      <c r="B1768" s="12" t="s">
        <v>84</v>
      </c>
      <c r="C1768" s="12" t="s">
        <v>111</v>
      </c>
      <c r="D1768" s="12" t="s">
        <v>1463</v>
      </c>
      <c r="E1768" s="12" t="s">
        <v>203</v>
      </c>
      <c r="F1768" s="12" t="s">
        <v>71</v>
      </c>
      <c r="G1768" s="12" t="s">
        <v>72</v>
      </c>
      <c r="H1768" s="12" t="str">
        <f>VLOOKUP(Product[[#This Row],[Category]],Code!$C$2:$D$5,2,0)</f>
        <v>F-101</v>
      </c>
      <c r="I1768" s="12" t="s">
        <v>91</v>
      </c>
      <c r="J1768" s="12" t="s">
        <v>1494</v>
      </c>
      <c r="K1768" s="12">
        <v>109.8</v>
      </c>
      <c r="L1768" s="12">
        <f>$K$1*Product[[#This Row],[Quantity]]</f>
        <v>1350</v>
      </c>
      <c r="M1768" s="12">
        <f>Product[[#This Row],[Sales]]/Product[[#This Row],[Quantity]]</f>
        <v>12.2</v>
      </c>
      <c r="N1768" s="12">
        <v>9</v>
      </c>
      <c r="O1768" s="12">
        <v>0</v>
      </c>
      <c r="P1768" s="13">
        <v>46.116000000000007</v>
      </c>
      <c r="Q1768" s="13">
        <f>Product[[#This Row],[Profit]]-Product[[#This Row],[Discount]]</f>
        <v>46.116000000000007</v>
      </c>
      <c r="R1768" s="12" t="str" cm="1">
        <f t="array" ref="R1768">_xlfn.IFS(Product[[#This Row],[New Sales]]&gt;=2000,"A",Product[[#This Row],[New Sales]]&gt;=1000,"B",Product[[#This Row],[New Sales]]&gt;=500,"C",Product[[#This Row],[New Sales]]&gt;=100,"D",Product[[#This Row],[New Sales]]&lt;100,"E")</f>
        <v>B</v>
      </c>
      <c r="S1768" s="12"/>
    </row>
    <row r="1769" spans="1:19">
      <c r="A1769" s="12">
        <v>1767</v>
      </c>
      <c r="B1769" s="12" t="s">
        <v>84</v>
      </c>
      <c r="C1769" s="12" t="s">
        <v>111</v>
      </c>
      <c r="D1769" s="12" t="s">
        <v>1463</v>
      </c>
      <c r="E1769" s="12" t="s">
        <v>203</v>
      </c>
      <c r="F1769" s="12" t="s">
        <v>71</v>
      </c>
      <c r="G1769" s="12" t="s">
        <v>81</v>
      </c>
      <c r="H1769" s="12" t="str">
        <f>VLOOKUP(Product[[#This Row],[Category]],Code!$C$2:$D$5,2,0)</f>
        <v>O-102</v>
      </c>
      <c r="I1769" s="12" t="s">
        <v>82</v>
      </c>
      <c r="J1769" s="12" t="s">
        <v>1495</v>
      </c>
      <c r="K1769" s="12">
        <v>9.82</v>
      </c>
      <c r="L1769" s="12">
        <f>$K$1*Product[[#This Row],[Quantity]]</f>
        <v>300</v>
      </c>
      <c r="M1769" s="12">
        <f>Product[[#This Row],[Sales]]/Product[[#This Row],[Quantity]]</f>
        <v>4.91</v>
      </c>
      <c r="N1769" s="12">
        <v>2</v>
      </c>
      <c r="O1769" s="12">
        <v>0</v>
      </c>
      <c r="P1769" s="13">
        <v>4.8117999999999999</v>
      </c>
      <c r="Q1769" s="13">
        <f>Product[[#This Row],[Profit]]-Product[[#This Row],[Discount]]</f>
        <v>4.8117999999999999</v>
      </c>
      <c r="R1769" s="12" t="str" cm="1">
        <f t="array" ref="R1769">_xlfn.IFS(Product[[#This Row],[New Sales]]&gt;=2000,"A",Product[[#This Row],[New Sales]]&gt;=1000,"B",Product[[#This Row],[New Sales]]&gt;=500,"C",Product[[#This Row],[New Sales]]&gt;=100,"D",Product[[#This Row],[New Sales]]&lt;100,"E")</f>
        <v>D</v>
      </c>
      <c r="S1769" s="12"/>
    </row>
    <row r="1770" spans="1:19">
      <c r="A1770" s="12">
        <v>1768</v>
      </c>
      <c r="B1770" s="12" t="s">
        <v>84</v>
      </c>
      <c r="C1770" s="12" t="s">
        <v>68</v>
      </c>
      <c r="D1770" s="12" t="s">
        <v>1496</v>
      </c>
      <c r="E1770" s="12" t="s">
        <v>105</v>
      </c>
      <c r="F1770" s="12" t="s">
        <v>71</v>
      </c>
      <c r="G1770" s="12" t="s">
        <v>81</v>
      </c>
      <c r="H1770" s="12" t="str">
        <f>VLOOKUP(Product[[#This Row],[Category]],Code!$C$2:$D$5,2,0)</f>
        <v>O-102</v>
      </c>
      <c r="I1770" s="12" t="s">
        <v>98</v>
      </c>
      <c r="J1770" s="12" t="s">
        <v>176</v>
      </c>
      <c r="K1770" s="12">
        <v>7.644000000000001</v>
      </c>
      <c r="L1770" s="12">
        <f>$K$1*Product[[#This Row],[Quantity]]</f>
        <v>600</v>
      </c>
      <c r="M1770" s="12">
        <f>Product[[#This Row],[Sales]]/Product[[#This Row],[Quantity]]</f>
        <v>1.9110000000000003</v>
      </c>
      <c r="N1770" s="12">
        <v>4</v>
      </c>
      <c r="O1770" s="12">
        <v>0.7</v>
      </c>
      <c r="P1770" s="13">
        <v>-5.8603999999999985</v>
      </c>
      <c r="Q1770" s="13">
        <f>Product[[#This Row],[Profit]]-Product[[#This Row],[Discount]]</f>
        <v>-6.5603999999999987</v>
      </c>
      <c r="R1770" s="12" t="str" cm="1">
        <f t="array" ref="R1770">_xlfn.IFS(Product[[#This Row],[New Sales]]&gt;=2000,"A",Product[[#This Row],[New Sales]]&gt;=1000,"B",Product[[#This Row],[New Sales]]&gt;=500,"C",Product[[#This Row],[New Sales]]&gt;=100,"D",Product[[#This Row],[New Sales]]&lt;100,"E")</f>
        <v>C</v>
      </c>
      <c r="S1770" s="12"/>
    </row>
    <row r="1771" spans="1:19">
      <c r="A1771" s="12">
        <v>1769</v>
      </c>
      <c r="B1771" s="12" t="s">
        <v>84</v>
      </c>
      <c r="C1771" s="12" t="s">
        <v>68</v>
      </c>
      <c r="D1771" s="12" t="s">
        <v>1496</v>
      </c>
      <c r="E1771" s="12" t="s">
        <v>105</v>
      </c>
      <c r="F1771" s="12" t="s">
        <v>71</v>
      </c>
      <c r="G1771" s="12" t="s">
        <v>81</v>
      </c>
      <c r="H1771" s="12" t="str">
        <f>VLOOKUP(Product[[#This Row],[Category]],Code!$C$2:$D$5,2,0)</f>
        <v>O-102</v>
      </c>
      <c r="I1771" s="12" t="s">
        <v>98</v>
      </c>
      <c r="J1771" s="12" t="s">
        <v>311</v>
      </c>
      <c r="K1771" s="12">
        <v>51.465000000000018</v>
      </c>
      <c r="L1771" s="12">
        <f>$K$1*Product[[#This Row],[Quantity]]</f>
        <v>750</v>
      </c>
      <c r="M1771" s="12">
        <f>Product[[#This Row],[Sales]]/Product[[#This Row],[Quantity]]</f>
        <v>10.293000000000003</v>
      </c>
      <c r="N1771" s="12">
        <v>5</v>
      </c>
      <c r="O1771" s="12">
        <v>0.7</v>
      </c>
      <c r="P1771" s="13">
        <v>-39.456499999999991</v>
      </c>
      <c r="Q1771" s="13">
        <f>Product[[#This Row],[Profit]]-Product[[#This Row],[Discount]]</f>
        <v>-40.156499999999994</v>
      </c>
      <c r="R1771" s="12" t="str" cm="1">
        <f t="array" ref="R1771">_xlfn.IFS(Product[[#This Row],[New Sales]]&gt;=2000,"A",Product[[#This Row],[New Sales]]&gt;=1000,"B",Product[[#This Row],[New Sales]]&gt;=500,"C",Product[[#This Row],[New Sales]]&gt;=100,"D",Product[[#This Row],[New Sales]]&lt;100,"E")</f>
        <v>C</v>
      </c>
      <c r="S1771" s="12"/>
    </row>
    <row r="1772" spans="1:19">
      <c r="A1772" s="12">
        <v>1770</v>
      </c>
      <c r="B1772" s="12" t="s">
        <v>84</v>
      </c>
      <c r="C1772" s="12" t="s">
        <v>77</v>
      </c>
      <c r="D1772" s="12" t="s">
        <v>379</v>
      </c>
      <c r="E1772" s="12" t="s">
        <v>113</v>
      </c>
      <c r="F1772" s="12" t="s">
        <v>114</v>
      </c>
      <c r="G1772" s="12" t="s">
        <v>81</v>
      </c>
      <c r="H1772" s="12" t="str">
        <f>VLOOKUP(Product[[#This Row],[Category]],Code!$C$2:$D$5,2,0)</f>
        <v>O-102</v>
      </c>
      <c r="I1772" s="12" t="s">
        <v>297</v>
      </c>
      <c r="J1772" s="12" t="s">
        <v>550</v>
      </c>
      <c r="K1772" s="12">
        <v>6.9760000000000009</v>
      </c>
      <c r="L1772" s="12">
        <f>$K$1*Product[[#This Row],[Quantity]]</f>
        <v>600</v>
      </c>
      <c r="M1772" s="12">
        <f>Product[[#This Row],[Sales]]/Product[[#This Row],[Quantity]]</f>
        <v>1.7440000000000002</v>
      </c>
      <c r="N1772" s="12">
        <v>4</v>
      </c>
      <c r="O1772" s="12">
        <v>0.2</v>
      </c>
      <c r="P1772" s="13">
        <v>-1.3952000000000013</v>
      </c>
      <c r="Q1772" s="13">
        <f>Product[[#This Row],[Profit]]-Product[[#This Row],[Discount]]</f>
        <v>-1.5952000000000013</v>
      </c>
      <c r="R1772" s="12" t="str" cm="1">
        <f t="array" ref="R1772">_xlfn.IFS(Product[[#This Row],[New Sales]]&gt;=2000,"A",Product[[#This Row],[New Sales]]&gt;=1000,"B",Product[[#This Row],[New Sales]]&gt;=500,"C",Product[[#This Row],[New Sales]]&gt;=100,"D",Product[[#This Row],[New Sales]]&lt;100,"E")</f>
        <v>C</v>
      </c>
      <c r="S1772" s="12"/>
    </row>
    <row r="1773" spans="1:19">
      <c r="A1773" s="12">
        <v>1771</v>
      </c>
      <c r="B1773" s="12" t="s">
        <v>84</v>
      </c>
      <c r="C1773" s="12" t="s">
        <v>77</v>
      </c>
      <c r="D1773" s="12" t="s">
        <v>379</v>
      </c>
      <c r="E1773" s="12" t="s">
        <v>113</v>
      </c>
      <c r="F1773" s="12" t="s">
        <v>114</v>
      </c>
      <c r="G1773" s="12" t="s">
        <v>81</v>
      </c>
      <c r="H1773" s="12" t="str">
        <f>VLOOKUP(Product[[#This Row],[Category]],Code!$C$2:$D$5,2,0)</f>
        <v>O-102</v>
      </c>
      <c r="I1773" s="12" t="s">
        <v>98</v>
      </c>
      <c r="J1773" s="12" t="s">
        <v>166</v>
      </c>
      <c r="K1773" s="12">
        <v>12.221999999999998</v>
      </c>
      <c r="L1773" s="12">
        <f>$K$1*Product[[#This Row],[Quantity]]</f>
        <v>1050</v>
      </c>
      <c r="M1773" s="12">
        <f>Product[[#This Row],[Sales]]/Product[[#This Row],[Quantity]]</f>
        <v>1.7459999999999998</v>
      </c>
      <c r="N1773" s="12">
        <v>7</v>
      </c>
      <c r="O1773" s="12">
        <v>0.8</v>
      </c>
      <c r="P1773" s="13">
        <v>-20.166300000000007</v>
      </c>
      <c r="Q1773" s="13">
        <f>Product[[#This Row],[Profit]]-Product[[#This Row],[Discount]]</f>
        <v>-20.966300000000007</v>
      </c>
      <c r="R1773" s="12" t="str" cm="1">
        <f t="array" ref="R1773">_xlfn.IFS(Product[[#This Row],[New Sales]]&gt;=2000,"A",Product[[#This Row],[New Sales]]&gt;=1000,"B",Product[[#This Row],[New Sales]]&gt;=500,"C",Product[[#This Row],[New Sales]]&gt;=100,"D",Product[[#This Row],[New Sales]]&lt;100,"E")</f>
        <v>B</v>
      </c>
      <c r="S1773" s="12"/>
    </row>
    <row r="1774" spans="1:19">
      <c r="A1774" s="12">
        <v>1772</v>
      </c>
      <c r="B1774" s="12" t="s">
        <v>67</v>
      </c>
      <c r="C1774" s="12" t="s">
        <v>77</v>
      </c>
      <c r="D1774" s="12" t="s">
        <v>196</v>
      </c>
      <c r="E1774" s="12" t="s">
        <v>158</v>
      </c>
      <c r="F1774" s="12" t="s">
        <v>114</v>
      </c>
      <c r="G1774" s="12" t="s">
        <v>81</v>
      </c>
      <c r="H1774" s="12" t="str">
        <f>VLOOKUP(Product[[#This Row],[Category]],Code!$C$2:$D$5,2,0)</f>
        <v>O-102</v>
      </c>
      <c r="I1774" s="12" t="s">
        <v>89</v>
      </c>
      <c r="J1774" s="12" t="s">
        <v>1178</v>
      </c>
      <c r="K1774" s="12">
        <v>97.984000000000009</v>
      </c>
      <c r="L1774" s="12">
        <f>$K$1*Product[[#This Row],[Quantity]]</f>
        <v>300</v>
      </c>
      <c r="M1774" s="12">
        <f>Product[[#This Row],[Sales]]/Product[[#This Row],[Quantity]]</f>
        <v>48.992000000000004</v>
      </c>
      <c r="N1774" s="12">
        <v>2</v>
      </c>
      <c r="O1774" s="12">
        <v>0.2</v>
      </c>
      <c r="P1774" s="13">
        <v>-24.496000000000002</v>
      </c>
      <c r="Q1774" s="13">
        <f>Product[[#This Row],[Profit]]-Product[[#This Row],[Discount]]</f>
        <v>-24.696000000000002</v>
      </c>
      <c r="R1774" s="12" t="str" cm="1">
        <f t="array" ref="R1774">_xlfn.IFS(Product[[#This Row],[New Sales]]&gt;=2000,"A",Product[[#This Row],[New Sales]]&gt;=1000,"B",Product[[#This Row],[New Sales]]&gt;=500,"C",Product[[#This Row],[New Sales]]&gt;=100,"D",Product[[#This Row],[New Sales]]&lt;100,"E")</f>
        <v>D</v>
      </c>
      <c r="S1774" s="12"/>
    </row>
    <row r="1775" spans="1:19">
      <c r="A1775" s="12">
        <v>1773</v>
      </c>
      <c r="B1775" s="12" t="s">
        <v>67</v>
      </c>
      <c r="C1775" s="12" t="s">
        <v>77</v>
      </c>
      <c r="D1775" s="12" t="s">
        <v>196</v>
      </c>
      <c r="E1775" s="12" t="s">
        <v>158</v>
      </c>
      <c r="F1775" s="12" t="s">
        <v>114</v>
      </c>
      <c r="G1775" s="12" t="s">
        <v>95</v>
      </c>
      <c r="H1775" s="12" t="str">
        <f>VLOOKUP(Product[[#This Row],[Category]],Code!$C$2:$D$5,2,0)</f>
        <v>T-103</v>
      </c>
      <c r="I1775" s="12" t="s">
        <v>137</v>
      </c>
      <c r="J1775" s="12" t="s">
        <v>389</v>
      </c>
      <c r="K1775" s="12">
        <v>62.400000000000006</v>
      </c>
      <c r="L1775" s="12">
        <f>$K$1*Product[[#This Row],[Quantity]]</f>
        <v>900</v>
      </c>
      <c r="M1775" s="12">
        <f>Product[[#This Row],[Sales]]/Product[[#This Row],[Quantity]]</f>
        <v>10.4</v>
      </c>
      <c r="N1775" s="12">
        <v>6</v>
      </c>
      <c r="O1775" s="12">
        <v>0.2</v>
      </c>
      <c r="P1775" s="13">
        <v>19.499999999999993</v>
      </c>
      <c r="Q1775" s="13">
        <f>Product[[#This Row],[Profit]]-Product[[#This Row],[Discount]]</f>
        <v>19.299999999999994</v>
      </c>
      <c r="R1775" s="12" t="str" cm="1">
        <f t="array" ref="R1775">_xlfn.IFS(Product[[#This Row],[New Sales]]&gt;=2000,"A",Product[[#This Row],[New Sales]]&gt;=1000,"B",Product[[#This Row],[New Sales]]&gt;=500,"C",Product[[#This Row],[New Sales]]&gt;=100,"D",Product[[#This Row],[New Sales]]&lt;100,"E")</f>
        <v>C</v>
      </c>
      <c r="S1775" s="12"/>
    </row>
    <row r="1776" spans="1:19">
      <c r="A1776" s="12">
        <v>1774</v>
      </c>
      <c r="B1776" s="12" t="s">
        <v>84</v>
      </c>
      <c r="C1776" s="12" t="s">
        <v>77</v>
      </c>
      <c r="D1776" s="12" t="s">
        <v>1497</v>
      </c>
      <c r="E1776" s="12" t="s">
        <v>1002</v>
      </c>
      <c r="F1776" s="12" t="s">
        <v>133</v>
      </c>
      <c r="G1776" s="12" t="s">
        <v>81</v>
      </c>
      <c r="H1776" s="12" t="str">
        <f>VLOOKUP(Product[[#This Row],[Category]],Code!$C$2:$D$5,2,0)</f>
        <v>O-102</v>
      </c>
      <c r="I1776" s="12" t="s">
        <v>98</v>
      </c>
      <c r="J1776" s="12" t="s">
        <v>1498</v>
      </c>
      <c r="K1776" s="12">
        <v>20.86</v>
      </c>
      <c r="L1776" s="12">
        <f>$K$1*Product[[#This Row],[Quantity]]</f>
        <v>300</v>
      </c>
      <c r="M1776" s="12">
        <f>Product[[#This Row],[Sales]]/Product[[#This Row],[Quantity]]</f>
        <v>10.43</v>
      </c>
      <c r="N1776" s="12">
        <v>2</v>
      </c>
      <c r="O1776" s="12">
        <v>0</v>
      </c>
      <c r="P1776" s="13">
        <v>9.3869999999999987</v>
      </c>
      <c r="Q1776" s="13">
        <f>Product[[#This Row],[Profit]]-Product[[#This Row],[Discount]]</f>
        <v>9.3869999999999987</v>
      </c>
      <c r="R1776" s="12" t="str" cm="1">
        <f t="array" ref="R1776">_xlfn.IFS(Product[[#This Row],[New Sales]]&gt;=2000,"A",Product[[#This Row],[New Sales]]&gt;=1000,"B",Product[[#This Row],[New Sales]]&gt;=500,"C",Product[[#This Row],[New Sales]]&gt;=100,"D",Product[[#This Row],[New Sales]]&lt;100,"E")</f>
        <v>D</v>
      </c>
      <c r="S1776" s="12"/>
    </row>
    <row r="1777" spans="1:19">
      <c r="A1777" s="12">
        <v>1775</v>
      </c>
      <c r="B1777" s="12" t="s">
        <v>84</v>
      </c>
      <c r="C1777" s="12" t="s">
        <v>77</v>
      </c>
      <c r="D1777" s="12" t="s">
        <v>1497</v>
      </c>
      <c r="E1777" s="12" t="s">
        <v>1002</v>
      </c>
      <c r="F1777" s="12" t="s">
        <v>133</v>
      </c>
      <c r="G1777" s="12" t="s">
        <v>81</v>
      </c>
      <c r="H1777" s="12" t="str">
        <f>VLOOKUP(Product[[#This Row],[Category]],Code!$C$2:$D$5,2,0)</f>
        <v>O-102</v>
      </c>
      <c r="I1777" s="12" t="s">
        <v>89</v>
      </c>
      <c r="J1777" s="12" t="s">
        <v>1499</v>
      </c>
      <c r="K1777" s="12">
        <v>497.61</v>
      </c>
      <c r="L1777" s="12">
        <f>$K$1*Product[[#This Row],[Quantity]]</f>
        <v>1350</v>
      </c>
      <c r="M1777" s="12">
        <f>Product[[#This Row],[Sales]]/Product[[#This Row],[Quantity]]</f>
        <v>55.29</v>
      </c>
      <c r="N1777" s="12">
        <v>9</v>
      </c>
      <c r="O1777" s="12">
        <v>0</v>
      </c>
      <c r="P1777" s="13">
        <v>129.37860000000001</v>
      </c>
      <c r="Q1777" s="13">
        <f>Product[[#This Row],[Profit]]-Product[[#This Row],[Discount]]</f>
        <v>129.37860000000001</v>
      </c>
      <c r="R1777" s="12" t="str" cm="1">
        <f t="array" ref="R1777">_xlfn.IFS(Product[[#This Row],[New Sales]]&gt;=2000,"A",Product[[#This Row],[New Sales]]&gt;=1000,"B",Product[[#This Row],[New Sales]]&gt;=500,"C",Product[[#This Row],[New Sales]]&gt;=100,"D",Product[[#This Row],[New Sales]]&lt;100,"E")</f>
        <v>B</v>
      </c>
      <c r="S1777" s="12"/>
    </row>
    <row r="1778" spans="1:19">
      <c r="A1778" s="12">
        <v>1776</v>
      </c>
      <c r="B1778" s="12" t="s">
        <v>84</v>
      </c>
      <c r="C1778" s="12" t="s">
        <v>77</v>
      </c>
      <c r="D1778" s="12" t="s">
        <v>1497</v>
      </c>
      <c r="E1778" s="12" t="s">
        <v>1002</v>
      </c>
      <c r="F1778" s="12" t="s">
        <v>133</v>
      </c>
      <c r="G1778" s="12" t="s">
        <v>81</v>
      </c>
      <c r="H1778" s="12" t="str">
        <f>VLOOKUP(Product[[#This Row],[Category]],Code!$C$2:$D$5,2,0)</f>
        <v>O-102</v>
      </c>
      <c r="I1778" s="12" t="s">
        <v>93</v>
      </c>
      <c r="J1778" s="12" t="s">
        <v>1500</v>
      </c>
      <c r="K1778" s="12">
        <v>5.34</v>
      </c>
      <c r="L1778" s="12">
        <f>$K$1*Product[[#This Row],[Quantity]]</f>
        <v>300</v>
      </c>
      <c r="M1778" s="12">
        <f>Product[[#This Row],[Sales]]/Product[[#This Row],[Quantity]]</f>
        <v>2.67</v>
      </c>
      <c r="N1778" s="12">
        <v>2</v>
      </c>
      <c r="O1778" s="12">
        <v>0</v>
      </c>
      <c r="P1778" s="13">
        <v>1.4952000000000001</v>
      </c>
      <c r="Q1778" s="13">
        <f>Product[[#This Row],[Profit]]-Product[[#This Row],[Discount]]</f>
        <v>1.4952000000000001</v>
      </c>
      <c r="R1778" s="12" t="str" cm="1">
        <f t="array" ref="R1778">_xlfn.IFS(Product[[#This Row],[New Sales]]&gt;=2000,"A",Product[[#This Row],[New Sales]]&gt;=1000,"B",Product[[#This Row],[New Sales]]&gt;=500,"C",Product[[#This Row],[New Sales]]&gt;=100,"D",Product[[#This Row],[New Sales]]&lt;100,"E")</f>
        <v>D</v>
      </c>
      <c r="S1778" s="12"/>
    </row>
    <row r="1779" spans="1:19">
      <c r="A1779" s="12">
        <v>1777</v>
      </c>
      <c r="B1779" s="12" t="s">
        <v>84</v>
      </c>
      <c r="C1779" s="12" t="s">
        <v>77</v>
      </c>
      <c r="D1779" s="12" t="s">
        <v>1497</v>
      </c>
      <c r="E1779" s="12" t="s">
        <v>1002</v>
      </c>
      <c r="F1779" s="12" t="s">
        <v>133</v>
      </c>
      <c r="G1779" s="12" t="s">
        <v>81</v>
      </c>
      <c r="H1779" s="12" t="str">
        <f>VLOOKUP(Product[[#This Row],[Category]],Code!$C$2:$D$5,2,0)</f>
        <v>O-102</v>
      </c>
      <c r="I1779" s="12" t="s">
        <v>82</v>
      </c>
      <c r="J1779" s="12" t="s">
        <v>1132</v>
      </c>
      <c r="K1779" s="12">
        <v>3.15</v>
      </c>
      <c r="L1779" s="12">
        <f>$K$1*Product[[#This Row],[Quantity]]</f>
        <v>150</v>
      </c>
      <c r="M1779" s="12">
        <f>Product[[#This Row],[Sales]]/Product[[#This Row],[Quantity]]</f>
        <v>3.15</v>
      </c>
      <c r="N1779" s="12">
        <v>1</v>
      </c>
      <c r="O1779" s="12">
        <v>0</v>
      </c>
      <c r="P1779" s="13">
        <v>1.512</v>
      </c>
      <c r="Q1779" s="13">
        <f>Product[[#This Row],[Profit]]-Product[[#This Row],[Discount]]</f>
        <v>1.512</v>
      </c>
      <c r="R1779" s="12" t="str" cm="1">
        <f t="array" ref="R1779">_xlfn.IFS(Product[[#This Row],[New Sales]]&gt;=2000,"A",Product[[#This Row],[New Sales]]&gt;=1000,"B",Product[[#This Row],[New Sales]]&gt;=500,"C",Product[[#This Row],[New Sales]]&gt;=100,"D",Product[[#This Row],[New Sales]]&lt;100,"E")</f>
        <v>D</v>
      </c>
      <c r="S1779" s="12"/>
    </row>
    <row r="1780" spans="1:19">
      <c r="A1780" s="12">
        <v>1778</v>
      </c>
      <c r="B1780" s="12" t="s">
        <v>84</v>
      </c>
      <c r="C1780" s="12" t="s">
        <v>68</v>
      </c>
      <c r="D1780" s="12" t="s">
        <v>78</v>
      </c>
      <c r="E1780" s="12" t="s">
        <v>79</v>
      </c>
      <c r="F1780" s="12" t="s">
        <v>80</v>
      </c>
      <c r="G1780" s="12" t="s">
        <v>81</v>
      </c>
      <c r="H1780" s="12" t="str">
        <f>VLOOKUP(Product[[#This Row],[Category]],Code!$C$2:$D$5,2,0)</f>
        <v>O-102</v>
      </c>
      <c r="I1780" s="12" t="s">
        <v>106</v>
      </c>
      <c r="J1780" s="12" t="s">
        <v>1501</v>
      </c>
      <c r="K1780" s="12">
        <v>368.91</v>
      </c>
      <c r="L1780" s="12">
        <f>$K$1*Product[[#This Row],[Quantity]]</f>
        <v>1350</v>
      </c>
      <c r="M1780" s="12">
        <f>Product[[#This Row],[Sales]]/Product[[#This Row],[Quantity]]</f>
        <v>40.99</v>
      </c>
      <c r="N1780" s="12">
        <v>9</v>
      </c>
      <c r="O1780" s="12">
        <v>0</v>
      </c>
      <c r="P1780" s="13">
        <v>180.76590000000002</v>
      </c>
      <c r="Q1780" s="13">
        <f>Product[[#This Row],[Profit]]-Product[[#This Row],[Discount]]</f>
        <v>180.76590000000002</v>
      </c>
      <c r="R1780" s="12" t="str" cm="1">
        <f t="array" ref="R1780">_xlfn.IFS(Product[[#This Row],[New Sales]]&gt;=2000,"A",Product[[#This Row],[New Sales]]&gt;=1000,"B",Product[[#This Row],[New Sales]]&gt;=500,"C",Product[[#This Row],[New Sales]]&gt;=100,"D",Product[[#This Row],[New Sales]]&lt;100,"E")</f>
        <v>B</v>
      </c>
      <c r="S1780" s="12"/>
    </row>
    <row r="1781" spans="1:19">
      <c r="A1781" s="12">
        <v>1779</v>
      </c>
      <c r="B1781" s="12" t="s">
        <v>84</v>
      </c>
      <c r="C1781" s="12" t="s">
        <v>68</v>
      </c>
      <c r="D1781" s="12" t="s">
        <v>78</v>
      </c>
      <c r="E1781" s="12" t="s">
        <v>79</v>
      </c>
      <c r="F1781" s="12" t="s">
        <v>80</v>
      </c>
      <c r="G1781" s="12" t="s">
        <v>81</v>
      </c>
      <c r="H1781" s="12" t="str">
        <f>VLOOKUP(Product[[#This Row],[Category]],Code!$C$2:$D$5,2,0)</f>
        <v>O-102</v>
      </c>
      <c r="I1781" s="12" t="s">
        <v>93</v>
      </c>
      <c r="J1781" s="12" t="s">
        <v>673</v>
      </c>
      <c r="K1781" s="12">
        <v>14.7</v>
      </c>
      <c r="L1781" s="12">
        <f>$K$1*Product[[#This Row],[Quantity]]</f>
        <v>750</v>
      </c>
      <c r="M1781" s="12">
        <f>Product[[#This Row],[Sales]]/Product[[#This Row],[Quantity]]</f>
        <v>2.94</v>
      </c>
      <c r="N1781" s="12">
        <v>5</v>
      </c>
      <c r="O1781" s="12">
        <v>0</v>
      </c>
      <c r="P1781" s="13">
        <v>6.6150000000000002</v>
      </c>
      <c r="Q1781" s="13">
        <f>Product[[#This Row],[Profit]]-Product[[#This Row],[Discount]]</f>
        <v>6.6150000000000002</v>
      </c>
      <c r="R1781" s="12" t="str" cm="1">
        <f t="array" ref="R1781">_xlfn.IFS(Product[[#This Row],[New Sales]]&gt;=2000,"A",Product[[#This Row],[New Sales]]&gt;=1000,"B",Product[[#This Row],[New Sales]]&gt;=500,"C",Product[[#This Row],[New Sales]]&gt;=100,"D",Product[[#This Row],[New Sales]]&lt;100,"E")</f>
        <v>C</v>
      </c>
      <c r="S1781" s="12"/>
    </row>
    <row r="1782" spans="1:19">
      <c r="A1782" s="12">
        <v>1780</v>
      </c>
      <c r="B1782" s="12" t="s">
        <v>84</v>
      </c>
      <c r="C1782" s="12" t="s">
        <v>68</v>
      </c>
      <c r="D1782" s="12" t="s">
        <v>180</v>
      </c>
      <c r="E1782" s="12" t="s">
        <v>181</v>
      </c>
      <c r="F1782" s="12" t="s">
        <v>133</v>
      </c>
      <c r="G1782" s="12" t="s">
        <v>95</v>
      </c>
      <c r="H1782" s="12" t="str">
        <f>VLOOKUP(Product[[#This Row],[Category]],Code!$C$2:$D$5,2,0)</f>
        <v>T-103</v>
      </c>
      <c r="I1782" s="12" t="s">
        <v>137</v>
      </c>
      <c r="J1782" s="12" t="s">
        <v>1124</v>
      </c>
      <c r="K1782" s="12">
        <v>59.97</v>
      </c>
      <c r="L1782" s="12">
        <f>$K$1*Product[[#This Row],[Quantity]]</f>
        <v>450</v>
      </c>
      <c r="M1782" s="12">
        <f>Product[[#This Row],[Sales]]/Product[[#This Row],[Quantity]]</f>
        <v>19.989999999999998</v>
      </c>
      <c r="N1782" s="12">
        <v>3</v>
      </c>
      <c r="O1782" s="12">
        <v>0</v>
      </c>
      <c r="P1782" s="13">
        <v>14.992499999999996</v>
      </c>
      <c r="Q1782" s="13">
        <f>Product[[#This Row],[Profit]]-Product[[#This Row],[Discount]]</f>
        <v>14.992499999999996</v>
      </c>
      <c r="R1782" s="12" t="str" cm="1">
        <f t="array" ref="R1782">_xlfn.IFS(Product[[#This Row],[New Sales]]&gt;=2000,"A",Product[[#This Row],[New Sales]]&gt;=1000,"B",Product[[#This Row],[New Sales]]&gt;=500,"C",Product[[#This Row],[New Sales]]&gt;=100,"D",Product[[#This Row],[New Sales]]&lt;100,"E")</f>
        <v>D</v>
      </c>
      <c r="S1782" s="12"/>
    </row>
    <row r="1783" spans="1:19">
      <c r="A1783" s="12">
        <v>1781</v>
      </c>
      <c r="B1783" s="12" t="s">
        <v>84</v>
      </c>
      <c r="C1783" s="12" t="s">
        <v>68</v>
      </c>
      <c r="D1783" s="12" t="s">
        <v>180</v>
      </c>
      <c r="E1783" s="12" t="s">
        <v>181</v>
      </c>
      <c r="F1783" s="12" t="s">
        <v>133</v>
      </c>
      <c r="G1783" s="12" t="s">
        <v>81</v>
      </c>
      <c r="H1783" s="12" t="str">
        <f>VLOOKUP(Product[[#This Row],[Category]],Code!$C$2:$D$5,2,0)</f>
        <v>O-102</v>
      </c>
      <c r="I1783" s="12" t="s">
        <v>89</v>
      </c>
      <c r="J1783" s="12" t="s">
        <v>423</v>
      </c>
      <c r="K1783" s="12">
        <v>83.36</v>
      </c>
      <c r="L1783" s="12">
        <f>$K$1*Product[[#This Row],[Quantity]]</f>
        <v>150</v>
      </c>
      <c r="M1783" s="12">
        <f>Product[[#This Row],[Sales]]/Product[[#This Row],[Quantity]]</f>
        <v>83.36</v>
      </c>
      <c r="N1783" s="12">
        <v>1</v>
      </c>
      <c r="O1783" s="12">
        <v>0</v>
      </c>
      <c r="P1783" s="13">
        <v>20.840000000000003</v>
      </c>
      <c r="Q1783" s="13">
        <f>Product[[#This Row],[Profit]]-Product[[#This Row],[Discount]]</f>
        <v>20.840000000000003</v>
      </c>
      <c r="R1783" s="12" t="str" cm="1">
        <f t="array" ref="R1783">_xlfn.IFS(Product[[#This Row],[New Sales]]&gt;=2000,"A",Product[[#This Row],[New Sales]]&gt;=1000,"B",Product[[#This Row],[New Sales]]&gt;=500,"C",Product[[#This Row],[New Sales]]&gt;=100,"D",Product[[#This Row],[New Sales]]&lt;100,"E")</f>
        <v>D</v>
      </c>
      <c r="S1783" s="12"/>
    </row>
    <row r="1784" spans="1:19">
      <c r="A1784" s="12">
        <v>1782</v>
      </c>
      <c r="B1784" s="12" t="s">
        <v>84</v>
      </c>
      <c r="C1784" s="12" t="s">
        <v>77</v>
      </c>
      <c r="D1784" s="12" t="s">
        <v>308</v>
      </c>
      <c r="E1784" s="12" t="s">
        <v>532</v>
      </c>
      <c r="F1784" s="12" t="s">
        <v>133</v>
      </c>
      <c r="G1784" s="12" t="s">
        <v>81</v>
      </c>
      <c r="H1784" s="12" t="str">
        <f>VLOOKUP(Product[[#This Row],[Category]],Code!$C$2:$D$5,2,0)</f>
        <v>O-102</v>
      </c>
      <c r="I1784" s="12" t="s">
        <v>106</v>
      </c>
      <c r="J1784" s="12" t="s">
        <v>1502</v>
      </c>
      <c r="K1784" s="12">
        <v>6.58</v>
      </c>
      <c r="L1784" s="12">
        <f>$K$1*Product[[#This Row],[Quantity]]</f>
        <v>300</v>
      </c>
      <c r="M1784" s="12">
        <f>Product[[#This Row],[Sales]]/Product[[#This Row],[Quantity]]</f>
        <v>3.29</v>
      </c>
      <c r="N1784" s="12">
        <v>2</v>
      </c>
      <c r="O1784" s="12">
        <v>0</v>
      </c>
      <c r="P1784" s="13">
        <v>3.0267999999999997</v>
      </c>
      <c r="Q1784" s="13">
        <f>Product[[#This Row],[Profit]]-Product[[#This Row],[Discount]]</f>
        <v>3.0267999999999997</v>
      </c>
      <c r="R1784" s="12" t="str" cm="1">
        <f t="array" ref="R1784">_xlfn.IFS(Product[[#This Row],[New Sales]]&gt;=2000,"A",Product[[#This Row],[New Sales]]&gt;=1000,"B",Product[[#This Row],[New Sales]]&gt;=500,"C",Product[[#This Row],[New Sales]]&gt;=100,"D",Product[[#This Row],[New Sales]]&lt;100,"E")</f>
        <v>D</v>
      </c>
      <c r="S1784" s="12"/>
    </row>
    <row r="1785" spans="1:19">
      <c r="A1785" s="12">
        <v>1783</v>
      </c>
      <c r="B1785" s="12" t="s">
        <v>84</v>
      </c>
      <c r="C1785" s="12" t="s">
        <v>77</v>
      </c>
      <c r="D1785" s="12" t="s">
        <v>308</v>
      </c>
      <c r="E1785" s="12" t="s">
        <v>532</v>
      </c>
      <c r="F1785" s="12" t="s">
        <v>133</v>
      </c>
      <c r="G1785" s="12" t="s">
        <v>81</v>
      </c>
      <c r="H1785" s="12" t="str">
        <f>VLOOKUP(Product[[#This Row],[Category]],Code!$C$2:$D$5,2,0)</f>
        <v>O-102</v>
      </c>
      <c r="I1785" s="12" t="s">
        <v>98</v>
      </c>
      <c r="J1785" s="12" t="s">
        <v>1115</v>
      </c>
      <c r="K1785" s="12">
        <v>122.94</v>
      </c>
      <c r="L1785" s="12">
        <f>$K$1*Product[[#This Row],[Quantity]]</f>
        <v>450</v>
      </c>
      <c r="M1785" s="12">
        <f>Product[[#This Row],[Sales]]/Product[[#This Row],[Quantity]]</f>
        <v>40.98</v>
      </c>
      <c r="N1785" s="12">
        <v>3</v>
      </c>
      <c r="O1785" s="12">
        <v>0</v>
      </c>
      <c r="P1785" s="13">
        <v>59.011199999999988</v>
      </c>
      <c r="Q1785" s="13">
        <f>Product[[#This Row],[Profit]]-Product[[#This Row],[Discount]]</f>
        <v>59.011199999999988</v>
      </c>
      <c r="R1785" s="12" t="str" cm="1">
        <f t="array" ref="R1785">_xlfn.IFS(Product[[#This Row],[New Sales]]&gt;=2000,"A",Product[[#This Row],[New Sales]]&gt;=1000,"B",Product[[#This Row],[New Sales]]&gt;=500,"C",Product[[#This Row],[New Sales]]&gt;=100,"D",Product[[#This Row],[New Sales]]&lt;100,"E")</f>
        <v>D</v>
      </c>
      <c r="S1785" s="12"/>
    </row>
    <row r="1786" spans="1:19">
      <c r="A1786" s="12">
        <v>1784</v>
      </c>
      <c r="B1786" s="12" t="s">
        <v>84</v>
      </c>
      <c r="C1786" s="12" t="s">
        <v>77</v>
      </c>
      <c r="D1786" s="12" t="s">
        <v>946</v>
      </c>
      <c r="E1786" s="12" t="s">
        <v>118</v>
      </c>
      <c r="F1786" s="12" t="s">
        <v>114</v>
      </c>
      <c r="G1786" s="12" t="s">
        <v>81</v>
      </c>
      <c r="H1786" s="12" t="str">
        <f>VLOOKUP(Product[[#This Row],[Category]],Code!$C$2:$D$5,2,0)</f>
        <v>O-102</v>
      </c>
      <c r="I1786" s="12" t="s">
        <v>106</v>
      </c>
      <c r="J1786" s="12" t="s">
        <v>1452</v>
      </c>
      <c r="K1786" s="12">
        <v>219.84</v>
      </c>
      <c r="L1786" s="12">
        <f>$K$1*Product[[#This Row],[Quantity]]</f>
        <v>600</v>
      </c>
      <c r="M1786" s="12">
        <f>Product[[#This Row],[Sales]]/Product[[#This Row],[Quantity]]</f>
        <v>54.96</v>
      </c>
      <c r="N1786" s="12">
        <v>4</v>
      </c>
      <c r="O1786" s="12">
        <v>0</v>
      </c>
      <c r="P1786" s="13">
        <v>107.7216</v>
      </c>
      <c r="Q1786" s="13">
        <f>Product[[#This Row],[Profit]]-Product[[#This Row],[Discount]]</f>
        <v>107.7216</v>
      </c>
      <c r="R1786" s="12" t="str" cm="1">
        <f t="array" ref="R1786">_xlfn.IFS(Product[[#This Row],[New Sales]]&gt;=2000,"A",Product[[#This Row],[New Sales]]&gt;=1000,"B",Product[[#This Row],[New Sales]]&gt;=500,"C",Product[[#This Row],[New Sales]]&gt;=100,"D",Product[[#This Row],[New Sales]]&lt;100,"E")</f>
        <v>C</v>
      </c>
      <c r="S1786" s="12"/>
    </row>
    <row r="1787" spans="1:19">
      <c r="A1787" s="12">
        <v>1785</v>
      </c>
      <c r="B1787" s="12" t="s">
        <v>84</v>
      </c>
      <c r="C1787" s="12" t="s">
        <v>77</v>
      </c>
      <c r="D1787" s="12" t="s">
        <v>946</v>
      </c>
      <c r="E1787" s="12" t="s">
        <v>118</v>
      </c>
      <c r="F1787" s="12" t="s">
        <v>114</v>
      </c>
      <c r="G1787" s="12" t="s">
        <v>95</v>
      </c>
      <c r="H1787" s="12" t="str">
        <f>VLOOKUP(Product[[#This Row],[Category]],Code!$C$2:$D$5,2,0)</f>
        <v>T-103</v>
      </c>
      <c r="I1787" s="12" t="s">
        <v>137</v>
      </c>
      <c r="J1787" s="12" t="s">
        <v>1302</v>
      </c>
      <c r="K1787" s="12">
        <v>98.16</v>
      </c>
      <c r="L1787" s="12">
        <f>$K$1*Product[[#This Row],[Quantity]]</f>
        <v>900</v>
      </c>
      <c r="M1787" s="12">
        <f>Product[[#This Row],[Sales]]/Product[[#This Row],[Quantity]]</f>
        <v>16.36</v>
      </c>
      <c r="N1787" s="12">
        <v>6</v>
      </c>
      <c r="O1787" s="12">
        <v>0</v>
      </c>
      <c r="P1787" s="13">
        <v>9.8159999999999954</v>
      </c>
      <c r="Q1787" s="13">
        <f>Product[[#This Row],[Profit]]-Product[[#This Row],[Discount]]</f>
        <v>9.8159999999999954</v>
      </c>
      <c r="R1787" s="12" t="str" cm="1">
        <f t="array" ref="R1787">_xlfn.IFS(Product[[#This Row],[New Sales]]&gt;=2000,"A",Product[[#This Row],[New Sales]]&gt;=1000,"B",Product[[#This Row],[New Sales]]&gt;=500,"C",Product[[#This Row],[New Sales]]&gt;=100,"D",Product[[#This Row],[New Sales]]&lt;100,"E")</f>
        <v>C</v>
      </c>
      <c r="S1787" s="12"/>
    </row>
    <row r="1788" spans="1:19">
      <c r="A1788" s="12">
        <v>1786</v>
      </c>
      <c r="B1788" s="12" t="s">
        <v>84</v>
      </c>
      <c r="C1788" s="12" t="s">
        <v>77</v>
      </c>
      <c r="D1788" s="12" t="s">
        <v>946</v>
      </c>
      <c r="E1788" s="12" t="s">
        <v>118</v>
      </c>
      <c r="F1788" s="12" t="s">
        <v>114</v>
      </c>
      <c r="G1788" s="12" t="s">
        <v>81</v>
      </c>
      <c r="H1788" s="12" t="str">
        <f>VLOOKUP(Product[[#This Row],[Category]],Code!$C$2:$D$5,2,0)</f>
        <v>O-102</v>
      </c>
      <c r="I1788" s="12" t="s">
        <v>98</v>
      </c>
      <c r="J1788" s="12" t="s">
        <v>1190</v>
      </c>
      <c r="K1788" s="12">
        <v>33.04</v>
      </c>
      <c r="L1788" s="12">
        <f>$K$1*Product[[#This Row],[Quantity]]</f>
        <v>1200</v>
      </c>
      <c r="M1788" s="12">
        <f>Product[[#This Row],[Sales]]/Product[[#This Row],[Quantity]]</f>
        <v>4.13</v>
      </c>
      <c r="N1788" s="12">
        <v>8</v>
      </c>
      <c r="O1788" s="12">
        <v>0</v>
      </c>
      <c r="P1788" s="13">
        <v>15.5288</v>
      </c>
      <c r="Q1788" s="13">
        <f>Product[[#This Row],[Profit]]-Product[[#This Row],[Discount]]</f>
        <v>15.5288</v>
      </c>
      <c r="R1788" s="12" t="str" cm="1">
        <f t="array" ref="R1788">_xlfn.IFS(Product[[#This Row],[New Sales]]&gt;=2000,"A",Product[[#This Row],[New Sales]]&gt;=1000,"B",Product[[#This Row],[New Sales]]&gt;=500,"C",Product[[#This Row],[New Sales]]&gt;=100,"D",Product[[#This Row],[New Sales]]&lt;100,"E")</f>
        <v>B</v>
      </c>
      <c r="S1788" s="12"/>
    </row>
    <row r="1789" spans="1:19">
      <c r="A1789" s="12">
        <v>1787</v>
      </c>
      <c r="B1789" s="12" t="s">
        <v>84</v>
      </c>
      <c r="C1789" s="12" t="s">
        <v>77</v>
      </c>
      <c r="D1789" s="12" t="s">
        <v>946</v>
      </c>
      <c r="E1789" s="12" t="s">
        <v>118</v>
      </c>
      <c r="F1789" s="12" t="s">
        <v>114</v>
      </c>
      <c r="G1789" s="12" t="s">
        <v>95</v>
      </c>
      <c r="H1789" s="12" t="str">
        <f>VLOOKUP(Product[[#This Row],[Category]],Code!$C$2:$D$5,2,0)</f>
        <v>T-103</v>
      </c>
      <c r="I1789" s="12" t="s">
        <v>96</v>
      </c>
      <c r="J1789" s="12" t="s">
        <v>1503</v>
      </c>
      <c r="K1789" s="12">
        <v>86.97</v>
      </c>
      <c r="L1789" s="12">
        <f>$K$1*Product[[#This Row],[Quantity]]</f>
        <v>450</v>
      </c>
      <c r="M1789" s="12">
        <f>Product[[#This Row],[Sales]]/Product[[#This Row],[Quantity]]</f>
        <v>28.99</v>
      </c>
      <c r="N1789" s="12">
        <v>3</v>
      </c>
      <c r="O1789" s="12">
        <v>0</v>
      </c>
      <c r="P1789" s="13">
        <v>25.221299999999989</v>
      </c>
      <c r="Q1789" s="13">
        <f>Product[[#This Row],[Profit]]-Product[[#This Row],[Discount]]</f>
        <v>25.221299999999989</v>
      </c>
      <c r="R1789" s="12" t="str" cm="1">
        <f t="array" ref="R1789">_xlfn.IFS(Product[[#This Row],[New Sales]]&gt;=2000,"A",Product[[#This Row],[New Sales]]&gt;=1000,"B",Product[[#This Row],[New Sales]]&gt;=500,"C",Product[[#This Row],[New Sales]]&gt;=100,"D",Product[[#This Row],[New Sales]]&lt;100,"E")</f>
        <v>D</v>
      </c>
      <c r="S1789" s="12"/>
    </row>
    <row r="1790" spans="1:19">
      <c r="A1790" s="12">
        <v>1788</v>
      </c>
      <c r="B1790" s="12" t="s">
        <v>84</v>
      </c>
      <c r="C1790" s="12" t="s">
        <v>77</v>
      </c>
      <c r="D1790" s="12" t="s">
        <v>1504</v>
      </c>
      <c r="E1790" s="12" t="s">
        <v>118</v>
      </c>
      <c r="F1790" s="12" t="s">
        <v>114</v>
      </c>
      <c r="G1790" s="12" t="s">
        <v>95</v>
      </c>
      <c r="H1790" s="12" t="str">
        <f>VLOOKUP(Product[[#This Row],[Category]],Code!$C$2:$D$5,2,0)</f>
        <v>T-103</v>
      </c>
      <c r="I1790" s="12" t="s">
        <v>96</v>
      </c>
      <c r="J1790" s="12" t="s">
        <v>1133</v>
      </c>
      <c r="K1790" s="12">
        <v>134.97</v>
      </c>
      <c r="L1790" s="12">
        <f>$K$1*Product[[#This Row],[Quantity]]</f>
        <v>450</v>
      </c>
      <c r="M1790" s="12">
        <f>Product[[#This Row],[Sales]]/Product[[#This Row],[Quantity]]</f>
        <v>44.99</v>
      </c>
      <c r="N1790" s="12">
        <v>3</v>
      </c>
      <c r="O1790" s="12">
        <v>0</v>
      </c>
      <c r="P1790" s="13">
        <v>64.785599999999988</v>
      </c>
      <c r="Q1790" s="13">
        <f>Product[[#This Row],[Profit]]-Product[[#This Row],[Discount]]</f>
        <v>64.785599999999988</v>
      </c>
      <c r="R1790" s="12" t="str" cm="1">
        <f t="array" ref="R1790">_xlfn.IFS(Product[[#This Row],[New Sales]]&gt;=2000,"A",Product[[#This Row],[New Sales]]&gt;=1000,"B",Product[[#This Row],[New Sales]]&gt;=500,"C",Product[[#This Row],[New Sales]]&gt;=100,"D",Product[[#This Row],[New Sales]]&lt;100,"E")</f>
        <v>D</v>
      </c>
      <c r="S1790" s="12"/>
    </row>
    <row r="1791" spans="1:19">
      <c r="A1791" s="12">
        <v>1789</v>
      </c>
      <c r="B1791" s="12" t="s">
        <v>84</v>
      </c>
      <c r="C1791" s="12" t="s">
        <v>77</v>
      </c>
      <c r="D1791" s="12" t="s">
        <v>1504</v>
      </c>
      <c r="E1791" s="12" t="s">
        <v>118</v>
      </c>
      <c r="F1791" s="12" t="s">
        <v>114</v>
      </c>
      <c r="G1791" s="12" t="s">
        <v>95</v>
      </c>
      <c r="H1791" s="12" t="str">
        <f>VLOOKUP(Product[[#This Row],[Category]],Code!$C$2:$D$5,2,0)</f>
        <v>T-103</v>
      </c>
      <c r="I1791" s="12" t="s">
        <v>96</v>
      </c>
      <c r="J1791" s="12" t="s">
        <v>1062</v>
      </c>
      <c r="K1791" s="12">
        <v>699.98</v>
      </c>
      <c r="L1791" s="12">
        <f>$K$1*Product[[#This Row],[Quantity]]</f>
        <v>300</v>
      </c>
      <c r="M1791" s="12">
        <f>Product[[#This Row],[Sales]]/Product[[#This Row],[Quantity]]</f>
        <v>349.99</v>
      </c>
      <c r="N1791" s="12">
        <v>2</v>
      </c>
      <c r="O1791" s="12">
        <v>0</v>
      </c>
      <c r="P1791" s="13">
        <v>195.99440000000004</v>
      </c>
      <c r="Q1791" s="13">
        <f>Product[[#This Row],[Profit]]-Product[[#This Row],[Discount]]</f>
        <v>195.99440000000004</v>
      </c>
      <c r="R1791" s="12" t="str" cm="1">
        <f t="array" ref="R1791">_xlfn.IFS(Product[[#This Row],[New Sales]]&gt;=2000,"A",Product[[#This Row],[New Sales]]&gt;=1000,"B",Product[[#This Row],[New Sales]]&gt;=500,"C",Product[[#This Row],[New Sales]]&gt;=100,"D",Product[[#This Row],[New Sales]]&lt;100,"E")</f>
        <v>D</v>
      </c>
      <c r="S1791" s="12"/>
    </row>
    <row r="1792" spans="1:19">
      <c r="A1792" s="12">
        <v>1790</v>
      </c>
      <c r="B1792" s="12" t="s">
        <v>84</v>
      </c>
      <c r="C1792" s="12" t="s">
        <v>77</v>
      </c>
      <c r="D1792" s="12" t="s">
        <v>1504</v>
      </c>
      <c r="E1792" s="12" t="s">
        <v>118</v>
      </c>
      <c r="F1792" s="12" t="s">
        <v>114</v>
      </c>
      <c r="G1792" s="12" t="s">
        <v>95</v>
      </c>
      <c r="H1792" s="12" t="str">
        <f>VLOOKUP(Product[[#This Row],[Category]],Code!$C$2:$D$5,2,0)</f>
        <v>T-103</v>
      </c>
      <c r="I1792" s="12" t="s">
        <v>137</v>
      </c>
      <c r="J1792" s="12" t="s">
        <v>1505</v>
      </c>
      <c r="K1792" s="12">
        <v>139.94999999999999</v>
      </c>
      <c r="L1792" s="12">
        <f>$K$1*Product[[#This Row],[Quantity]]</f>
        <v>750</v>
      </c>
      <c r="M1792" s="12">
        <f>Product[[#This Row],[Sales]]/Product[[#This Row],[Quantity]]</f>
        <v>27.99</v>
      </c>
      <c r="N1792" s="12">
        <v>5</v>
      </c>
      <c r="O1792" s="12">
        <v>0</v>
      </c>
      <c r="P1792" s="13">
        <v>26.590499999999988</v>
      </c>
      <c r="Q1792" s="13">
        <f>Product[[#This Row],[Profit]]-Product[[#This Row],[Discount]]</f>
        <v>26.590499999999988</v>
      </c>
      <c r="R1792" s="12" t="str" cm="1">
        <f t="array" ref="R1792">_xlfn.IFS(Product[[#This Row],[New Sales]]&gt;=2000,"A",Product[[#This Row],[New Sales]]&gt;=1000,"B",Product[[#This Row],[New Sales]]&gt;=500,"C",Product[[#This Row],[New Sales]]&gt;=100,"D",Product[[#This Row],[New Sales]]&lt;100,"E")</f>
        <v>C</v>
      </c>
      <c r="S1792" s="12"/>
    </row>
    <row r="1793" spans="1:19">
      <c r="A1793" s="12">
        <v>1791</v>
      </c>
      <c r="B1793" s="12" t="s">
        <v>84</v>
      </c>
      <c r="C1793" s="12" t="s">
        <v>68</v>
      </c>
      <c r="D1793" s="12" t="s">
        <v>180</v>
      </c>
      <c r="E1793" s="12" t="s">
        <v>181</v>
      </c>
      <c r="F1793" s="12" t="s">
        <v>133</v>
      </c>
      <c r="G1793" s="12" t="s">
        <v>81</v>
      </c>
      <c r="H1793" s="12" t="str">
        <f>VLOOKUP(Product[[#This Row],[Category]],Code!$C$2:$D$5,2,0)</f>
        <v>O-102</v>
      </c>
      <c r="I1793" s="12" t="s">
        <v>106</v>
      </c>
      <c r="J1793" s="12" t="s">
        <v>875</v>
      </c>
      <c r="K1793" s="12">
        <v>48.94</v>
      </c>
      <c r="L1793" s="12">
        <f>$K$1*Product[[#This Row],[Quantity]]</f>
        <v>150</v>
      </c>
      <c r="M1793" s="12">
        <f>Product[[#This Row],[Sales]]/Product[[#This Row],[Quantity]]</f>
        <v>48.94</v>
      </c>
      <c r="N1793" s="12">
        <v>1</v>
      </c>
      <c r="O1793" s="12">
        <v>0</v>
      </c>
      <c r="P1793" s="13">
        <v>24.47</v>
      </c>
      <c r="Q1793" s="13">
        <f>Product[[#This Row],[Profit]]-Product[[#This Row],[Discount]]</f>
        <v>24.47</v>
      </c>
      <c r="R1793" s="12" t="str" cm="1">
        <f t="array" ref="R1793">_xlfn.IFS(Product[[#This Row],[New Sales]]&gt;=2000,"A",Product[[#This Row],[New Sales]]&gt;=1000,"B",Product[[#This Row],[New Sales]]&gt;=500,"C",Product[[#This Row],[New Sales]]&gt;=100,"D",Product[[#This Row],[New Sales]]&lt;100,"E")</f>
        <v>D</v>
      </c>
      <c r="S1793" s="12"/>
    </row>
    <row r="1794" spans="1:19">
      <c r="A1794" s="12">
        <v>1792</v>
      </c>
      <c r="B1794" s="12" t="s">
        <v>149</v>
      </c>
      <c r="C1794" s="12" t="s">
        <v>68</v>
      </c>
      <c r="D1794" s="12" t="s">
        <v>117</v>
      </c>
      <c r="E1794" s="12" t="s">
        <v>118</v>
      </c>
      <c r="F1794" s="12" t="s">
        <v>114</v>
      </c>
      <c r="G1794" s="12" t="s">
        <v>72</v>
      </c>
      <c r="H1794" s="12" t="str">
        <f>VLOOKUP(Product[[#This Row],[Category]],Code!$C$2:$D$5,2,0)</f>
        <v>F-101</v>
      </c>
      <c r="I1794" s="12" t="s">
        <v>75</v>
      </c>
      <c r="J1794" s="12" t="s">
        <v>1506</v>
      </c>
      <c r="K1794" s="12">
        <v>2807.84</v>
      </c>
      <c r="L1794" s="12">
        <f>$K$1*Product[[#This Row],[Quantity]]</f>
        <v>1200</v>
      </c>
      <c r="M1794" s="12">
        <f>Product[[#This Row],[Sales]]/Product[[#This Row],[Quantity]]</f>
        <v>350.98</v>
      </c>
      <c r="N1794" s="12">
        <v>8</v>
      </c>
      <c r="O1794" s="12">
        <v>0</v>
      </c>
      <c r="P1794" s="13">
        <v>673.88160000000016</v>
      </c>
      <c r="Q1794" s="13">
        <f>Product[[#This Row],[Profit]]-Product[[#This Row],[Discount]]</f>
        <v>673.88160000000016</v>
      </c>
      <c r="R1794" s="12" t="str" cm="1">
        <f t="array" ref="R1794">_xlfn.IFS(Product[[#This Row],[New Sales]]&gt;=2000,"A",Product[[#This Row],[New Sales]]&gt;=1000,"B",Product[[#This Row],[New Sales]]&gt;=500,"C",Product[[#This Row],[New Sales]]&gt;=100,"D",Product[[#This Row],[New Sales]]&lt;100,"E")</f>
        <v>B</v>
      </c>
      <c r="S1794" s="12"/>
    </row>
    <row r="1795" spans="1:19">
      <c r="A1795" s="12">
        <v>1793</v>
      </c>
      <c r="B1795" s="12" t="s">
        <v>149</v>
      </c>
      <c r="C1795" s="12" t="s">
        <v>68</v>
      </c>
      <c r="D1795" s="12" t="s">
        <v>117</v>
      </c>
      <c r="E1795" s="12" t="s">
        <v>118</v>
      </c>
      <c r="F1795" s="12" t="s">
        <v>114</v>
      </c>
      <c r="G1795" s="12" t="s">
        <v>81</v>
      </c>
      <c r="H1795" s="12" t="str">
        <f>VLOOKUP(Product[[#This Row],[Category]],Code!$C$2:$D$5,2,0)</f>
        <v>O-102</v>
      </c>
      <c r="I1795" s="12" t="s">
        <v>93</v>
      </c>
      <c r="J1795" s="12" t="s">
        <v>1507</v>
      </c>
      <c r="K1795" s="12">
        <v>46.64</v>
      </c>
      <c r="L1795" s="12">
        <f>$K$1*Product[[#This Row],[Quantity]]</f>
        <v>600</v>
      </c>
      <c r="M1795" s="12">
        <f>Product[[#This Row],[Sales]]/Product[[#This Row],[Quantity]]</f>
        <v>11.66</v>
      </c>
      <c r="N1795" s="12">
        <v>4</v>
      </c>
      <c r="O1795" s="12">
        <v>0</v>
      </c>
      <c r="P1795" s="13">
        <v>12.592800000000004</v>
      </c>
      <c r="Q1795" s="13">
        <f>Product[[#This Row],[Profit]]-Product[[#This Row],[Discount]]</f>
        <v>12.592800000000004</v>
      </c>
      <c r="R1795" s="12" t="str" cm="1">
        <f t="array" ref="R1795">_xlfn.IFS(Product[[#This Row],[New Sales]]&gt;=2000,"A",Product[[#This Row],[New Sales]]&gt;=1000,"B",Product[[#This Row],[New Sales]]&gt;=500,"C",Product[[#This Row],[New Sales]]&gt;=100,"D",Product[[#This Row],[New Sales]]&lt;100,"E")</f>
        <v>C</v>
      </c>
      <c r="S1795" s="12"/>
    </row>
    <row r="1796" spans="1:19">
      <c r="A1796" s="12">
        <v>1794</v>
      </c>
      <c r="B1796" s="12" t="s">
        <v>84</v>
      </c>
      <c r="C1796" s="12" t="s">
        <v>77</v>
      </c>
      <c r="D1796" s="12" t="s">
        <v>147</v>
      </c>
      <c r="E1796" s="12" t="s">
        <v>113</v>
      </c>
      <c r="F1796" s="12" t="s">
        <v>114</v>
      </c>
      <c r="G1796" s="12" t="s">
        <v>81</v>
      </c>
      <c r="H1796" s="12" t="str">
        <f>VLOOKUP(Product[[#This Row],[Category]],Code!$C$2:$D$5,2,0)</f>
        <v>O-102</v>
      </c>
      <c r="I1796" s="12" t="s">
        <v>89</v>
      </c>
      <c r="J1796" s="12" t="s">
        <v>277</v>
      </c>
      <c r="K1796" s="12">
        <v>60.415999999999997</v>
      </c>
      <c r="L1796" s="12">
        <f>$K$1*Product[[#This Row],[Quantity]]</f>
        <v>300</v>
      </c>
      <c r="M1796" s="12">
        <f>Product[[#This Row],[Sales]]/Product[[#This Row],[Quantity]]</f>
        <v>30.207999999999998</v>
      </c>
      <c r="N1796" s="12">
        <v>2</v>
      </c>
      <c r="O1796" s="12">
        <v>0.2</v>
      </c>
      <c r="P1796" s="13">
        <v>6.0416000000000025</v>
      </c>
      <c r="Q1796" s="13">
        <f>Product[[#This Row],[Profit]]-Product[[#This Row],[Discount]]</f>
        <v>5.8416000000000023</v>
      </c>
      <c r="R1796" s="12" t="str" cm="1">
        <f t="array" ref="R1796">_xlfn.IFS(Product[[#This Row],[New Sales]]&gt;=2000,"A",Product[[#This Row],[New Sales]]&gt;=1000,"B",Product[[#This Row],[New Sales]]&gt;=500,"C",Product[[#This Row],[New Sales]]&gt;=100,"D",Product[[#This Row],[New Sales]]&lt;100,"E")</f>
        <v>D</v>
      </c>
      <c r="S1796" s="12"/>
    </row>
    <row r="1797" spans="1:19">
      <c r="A1797" s="12">
        <v>1795</v>
      </c>
      <c r="B1797" s="12" t="s">
        <v>84</v>
      </c>
      <c r="C1797" s="12" t="s">
        <v>111</v>
      </c>
      <c r="D1797" s="12" t="s">
        <v>1508</v>
      </c>
      <c r="E1797" s="12" t="s">
        <v>1509</v>
      </c>
      <c r="F1797" s="12" t="s">
        <v>114</v>
      </c>
      <c r="G1797" s="12" t="s">
        <v>81</v>
      </c>
      <c r="H1797" s="12" t="str">
        <f>VLOOKUP(Product[[#This Row],[Category]],Code!$C$2:$D$5,2,0)</f>
        <v>O-102</v>
      </c>
      <c r="I1797" s="12" t="s">
        <v>93</v>
      </c>
      <c r="J1797" s="12" t="s">
        <v>1247</v>
      </c>
      <c r="K1797" s="12">
        <v>107.94</v>
      </c>
      <c r="L1797" s="12">
        <f>$K$1*Product[[#This Row],[Quantity]]</f>
        <v>450</v>
      </c>
      <c r="M1797" s="12">
        <f>Product[[#This Row],[Sales]]/Product[[#This Row],[Quantity]]</f>
        <v>35.979999999999997</v>
      </c>
      <c r="N1797" s="12">
        <v>3</v>
      </c>
      <c r="O1797" s="12">
        <v>0</v>
      </c>
      <c r="P1797" s="13">
        <v>26.984999999999992</v>
      </c>
      <c r="Q1797" s="13">
        <f>Product[[#This Row],[Profit]]-Product[[#This Row],[Discount]]</f>
        <v>26.984999999999992</v>
      </c>
      <c r="R1797" s="12" t="str" cm="1">
        <f t="array" ref="R1797">_xlfn.IFS(Product[[#This Row],[New Sales]]&gt;=2000,"A",Product[[#This Row],[New Sales]]&gt;=1000,"B",Product[[#This Row],[New Sales]]&gt;=500,"C",Product[[#This Row],[New Sales]]&gt;=100,"D",Product[[#This Row],[New Sales]]&lt;100,"E")</f>
        <v>D</v>
      </c>
      <c r="S1797" s="12"/>
    </row>
    <row r="1798" spans="1:19">
      <c r="A1798" s="12">
        <v>1796</v>
      </c>
      <c r="B1798" s="12" t="s">
        <v>149</v>
      </c>
      <c r="C1798" s="12" t="s">
        <v>111</v>
      </c>
      <c r="D1798" s="12" t="s">
        <v>180</v>
      </c>
      <c r="E1798" s="12" t="s">
        <v>181</v>
      </c>
      <c r="F1798" s="12" t="s">
        <v>133</v>
      </c>
      <c r="G1798" s="12" t="s">
        <v>81</v>
      </c>
      <c r="H1798" s="12" t="str">
        <f>VLOOKUP(Product[[#This Row],[Category]],Code!$C$2:$D$5,2,0)</f>
        <v>O-102</v>
      </c>
      <c r="I1798" s="12" t="s">
        <v>89</v>
      </c>
      <c r="J1798" s="12" t="s">
        <v>1187</v>
      </c>
      <c r="K1798" s="12">
        <v>63.84</v>
      </c>
      <c r="L1798" s="12">
        <f>$K$1*Product[[#This Row],[Quantity]]</f>
        <v>1200</v>
      </c>
      <c r="M1798" s="12">
        <f>Product[[#This Row],[Sales]]/Product[[#This Row],[Quantity]]</f>
        <v>7.98</v>
      </c>
      <c r="N1798" s="12">
        <v>8</v>
      </c>
      <c r="O1798" s="12">
        <v>0</v>
      </c>
      <c r="P1798" s="13">
        <v>16.598399999999998</v>
      </c>
      <c r="Q1798" s="13">
        <f>Product[[#This Row],[Profit]]-Product[[#This Row],[Discount]]</f>
        <v>16.598399999999998</v>
      </c>
      <c r="R1798" s="12" t="str" cm="1">
        <f t="array" ref="R1798">_xlfn.IFS(Product[[#This Row],[New Sales]]&gt;=2000,"A",Product[[#This Row],[New Sales]]&gt;=1000,"B",Product[[#This Row],[New Sales]]&gt;=500,"C",Product[[#This Row],[New Sales]]&gt;=100,"D",Product[[#This Row],[New Sales]]&lt;100,"E")</f>
        <v>B</v>
      </c>
      <c r="S1798" s="12"/>
    </row>
    <row r="1799" spans="1:19">
      <c r="A1799" s="12">
        <v>1797</v>
      </c>
      <c r="B1799" s="12" t="s">
        <v>149</v>
      </c>
      <c r="C1799" s="12" t="s">
        <v>111</v>
      </c>
      <c r="D1799" s="12" t="s">
        <v>180</v>
      </c>
      <c r="E1799" s="12" t="s">
        <v>181</v>
      </c>
      <c r="F1799" s="12" t="s">
        <v>133</v>
      </c>
      <c r="G1799" s="12" t="s">
        <v>95</v>
      </c>
      <c r="H1799" s="12" t="str">
        <f>VLOOKUP(Product[[#This Row],[Category]],Code!$C$2:$D$5,2,0)</f>
        <v>T-103</v>
      </c>
      <c r="I1799" s="12" t="s">
        <v>96</v>
      </c>
      <c r="J1799" s="12" t="s">
        <v>1510</v>
      </c>
      <c r="K1799" s="12">
        <v>347.96999999999997</v>
      </c>
      <c r="L1799" s="12">
        <f>$K$1*Product[[#This Row],[Quantity]]</f>
        <v>450</v>
      </c>
      <c r="M1799" s="12">
        <f>Product[[#This Row],[Sales]]/Product[[#This Row],[Quantity]]</f>
        <v>115.99</v>
      </c>
      <c r="N1799" s="12">
        <v>3</v>
      </c>
      <c r="O1799" s="12">
        <v>0</v>
      </c>
      <c r="P1799" s="13">
        <v>100.91129999999997</v>
      </c>
      <c r="Q1799" s="13">
        <f>Product[[#This Row],[Profit]]-Product[[#This Row],[Discount]]</f>
        <v>100.91129999999997</v>
      </c>
      <c r="R1799" s="12" t="str" cm="1">
        <f t="array" ref="R1799">_xlfn.IFS(Product[[#This Row],[New Sales]]&gt;=2000,"A",Product[[#This Row],[New Sales]]&gt;=1000,"B",Product[[#This Row],[New Sales]]&gt;=500,"C",Product[[#This Row],[New Sales]]&gt;=100,"D",Product[[#This Row],[New Sales]]&lt;100,"E")</f>
        <v>D</v>
      </c>
      <c r="S1799" s="12"/>
    </row>
    <row r="1800" spans="1:19">
      <c r="A1800" s="12">
        <v>1798</v>
      </c>
      <c r="B1800" s="12" t="s">
        <v>149</v>
      </c>
      <c r="C1800" s="12" t="s">
        <v>111</v>
      </c>
      <c r="D1800" s="12" t="s">
        <v>180</v>
      </c>
      <c r="E1800" s="12" t="s">
        <v>181</v>
      </c>
      <c r="F1800" s="12" t="s">
        <v>133</v>
      </c>
      <c r="G1800" s="12" t="s">
        <v>81</v>
      </c>
      <c r="H1800" s="12" t="str">
        <f>VLOOKUP(Product[[#This Row],[Category]],Code!$C$2:$D$5,2,0)</f>
        <v>O-102</v>
      </c>
      <c r="I1800" s="12" t="s">
        <v>98</v>
      </c>
      <c r="J1800" s="12" t="s">
        <v>99</v>
      </c>
      <c r="K1800" s="12">
        <v>37.008000000000003</v>
      </c>
      <c r="L1800" s="12">
        <f>$K$1*Product[[#This Row],[Quantity]]</f>
        <v>900</v>
      </c>
      <c r="M1800" s="12">
        <f>Product[[#This Row],[Sales]]/Product[[#This Row],[Quantity]]</f>
        <v>6.1680000000000001</v>
      </c>
      <c r="N1800" s="12">
        <v>6</v>
      </c>
      <c r="O1800" s="12">
        <v>0.2</v>
      </c>
      <c r="P1800" s="13">
        <v>11.565</v>
      </c>
      <c r="Q1800" s="13">
        <f>Product[[#This Row],[Profit]]-Product[[#This Row],[Discount]]</f>
        <v>11.365</v>
      </c>
      <c r="R1800" s="12" t="str" cm="1">
        <f t="array" ref="R1800">_xlfn.IFS(Product[[#This Row],[New Sales]]&gt;=2000,"A",Product[[#This Row],[New Sales]]&gt;=1000,"B",Product[[#This Row],[New Sales]]&gt;=500,"C",Product[[#This Row],[New Sales]]&gt;=100,"D",Product[[#This Row],[New Sales]]&lt;100,"E")</f>
        <v>C</v>
      </c>
      <c r="S1800" s="12"/>
    </row>
    <row r="1801" spans="1:19">
      <c r="A1801" s="12">
        <v>1799</v>
      </c>
      <c r="B1801" s="12" t="s">
        <v>84</v>
      </c>
      <c r="C1801" s="12" t="s">
        <v>68</v>
      </c>
      <c r="D1801" s="12" t="s">
        <v>315</v>
      </c>
      <c r="E1801" s="12" t="s">
        <v>79</v>
      </c>
      <c r="F1801" s="12" t="s">
        <v>80</v>
      </c>
      <c r="G1801" s="12" t="s">
        <v>72</v>
      </c>
      <c r="H1801" s="12" t="str">
        <f>VLOOKUP(Product[[#This Row],[Category]],Code!$C$2:$D$5,2,0)</f>
        <v>F-101</v>
      </c>
      <c r="I1801" s="12" t="s">
        <v>91</v>
      </c>
      <c r="J1801" s="12" t="s">
        <v>745</v>
      </c>
      <c r="K1801" s="12">
        <v>215.65</v>
      </c>
      <c r="L1801" s="12">
        <f>$K$1*Product[[#This Row],[Quantity]]</f>
        <v>750</v>
      </c>
      <c r="M1801" s="12">
        <f>Product[[#This Row],[Sales]]/Product[[#This Row],[Quantity]]</f>
        <v>43.13</v>
      </c>
      <c r="N1801" s="12">
        <v>5</v>
      </c>
      <c r="O1801" s="12">
        <v>0</v>
      </c>
      <c r="P1801" s="13">
        <v>73.320999999999998</v>
      </c>
      <c r="Q1801" s="13">
        <f>Product[[#This Row],[Profit]]-Product[[#This Row],[Discount]]</f>
        <v>73.320999999999998</v>
      </c>
      <c r="R1801" s="12" t="str" cm="1">
        <f t="array" ref="R1801">_xlfn.IFS(Product[[#This Row],[New Sales]]&gt;=2000,"A",Product[[#This Row],[New Sales]]&gt;=1000,"B",Product[[#This Row],[New Sales]]&gt;=500,"C",Product[[#This Row],[New Sales]]&gt;=100,"D",Product[[#This Row],[New Sales]]&lt;100,"E")</f>
        <v>C</v>
      </c>
      <c r="S1801" s="12"/>
    </row>
    <row r="1802" spans="1:19">
      <c r="A1802" s="12">
        <v>1800</v>
      </c>
      <c r="B1802" s="12" t="s">
        <v>67</v>
      </c>
      <c r="C1802" s="12" t="s">
        <v>68</v>
      </c>
      <c r="D1802" s="12" t="s">
        <v>379</v>
      </c>
      <c r="E1802" s="12" t="s">
        <v>113</v>
      </c>
      <c r="F1802" s="12" t="s">
        <v>114</v>
      </c>
      <c r="G1802" s="12" t="s">
        <v>81</v>
      </c>
      <c r="H1802" s="12" t="str">
        <f>VLOOKUP(Product[[#This Row],[Category]],Code!$C$2:$D$5,2,0)</f>
        <v>O-102</v>
      </c>
      <c r="I1802" s="12" t="s">
        <v>182</v>
      </c>
      <c r="J1802" s="12" t="s">
        <v>397</v>
      </c>
      <c r="K1802" s="12">
        <v>11.168000000000001</v>
      </c>
      <c r="L1802" s="12">
        <f>$K$1*Product[[#This Row],[Quantity]]</f>
        <v>600</v>
      </c>
      <c r="M1802" s="12">
        <f>Product[[#This Row],[Sales]]/Product[[#This Row],[Quantity]]</f>
        <v>2.7920000000000003</v>
      </c>
      <c r="N1802" s="12">
        <v>4</v>
      </c>
      <c r="O1802" s="12">
        <v>0.2</v>
      </c>
      <c r="P1802" s="13">
        <v>3.6295999999999995</v>
      </c>
      <c r="Q1802" s="13">
        <f>Product[[#This Row],[Profit]]-Product[[#This Row],[Discount]]</f>
        <v>3.4295999999999993</v>
      </c>
      <c r="R1802" s="12" t="str" cm="1">
        <f t="array" ref="R1802">_xlfn.IFS(Product[[#This Row],[New Sales]]&gt;=2000,"A",Product[[#This Row],[New Sales]]&gt;=1000,"B",Product[[#This Row],[New Sales]]&gt;=500,"C",Product[[#This Row],[New Sales]]&gt;=100,"D",Product[[#This Row],[New Sales]]&lt;100,"E")</f>
        <v>C</v>
      </c>
      <c r="S1802" s="12"/>
    </row>
    <row r="1803" spans="1:19">
      <c r="A1803" s="12">
        <v>1801</v>
      </c>
      <c r="B1803" s="12" t="s">
        <v>67</v>
      </c>
      <c r="C1803" s="12" t="s">
        <v>68</v>
      </c>
      <c r="D1803" s="12" t="s">
        <v>379</v>
      </c>
      <c r="E1803" s="12" t="s">
        <v>113</v>
      </c>
      <c r="F1803" s="12" t="s">
        <v>114</v>
      </c>
      <c r="G1803" s="12" t="s">
        <v>81</v>
      </c>
      <c r="H1803" s="12" t="str">
        <f>VLOOKUP(Product[[#This Row],[Category]],Code!$C$2:$D$5,2,0)</f>
        <v>O-102</v>
      </c>
      <c r="I1803" s="12" t="s">
        <v>106</v>
      </c>
      <c r="J1803" s="12" t="s">
        <v>1511</v>
      </c>
      <c r="K1803" s="12">
        <v>53.952000000000005</v>
      </c>
      <c r="L1803" s="12">
        <f>$K$1*Product[[#This Row],[Quantity]]</f>
        <v>450</v>
      </c>
      <c r="M1803" s="12">
        <f>Product[[#This Row],[Sales]]/Product[[#This Row],[Quantity]]</f>
        <v>17.984000000000002</v>
      </c>
      <c r="N1803" s="12">
        <v>3</v>
      </c>
      <c r="O1803" s="12">
        <v>0.2</v>
      </c>
      <c r="P1803" s="13">
        <v>17.534399999999998</v>
      </c>
      <c r="Q1803" s="13">
        <f>Product[[#This Row],[Profit]]-Product[[#This Row],[Discount]]</f>
        <v>17.334399999999999</v>
      </c>
      <c r="R1803" s="12" t="str" cm="1">
        <f t="array" ref="R1803">_xlfn.IFS(Product[[#This Row],[New Sales]]&gt;=2000,"A",Product[[#This Row],[New Sales]]&gt;=1000,"B",Product[[#This Row],[New Sales]]&gt;=500,"C",Product[[#This Row],[New Sales]]&gt;=100,"D",Product[[#This Row],[New Sales]]&lt;100,"E")</f>
        <v>D</v>
      </c>
      <c r="S1803" s="12"/>
    </row>
    <row r="1804" spans="1:19">
      <c r="A1804" s="12">
        <v>1802</v>
      </c>
      <c r="B1804" s="12" t="s">
        <v>84</v>
      </c>
      <c r="C1804" s="12" t="s">
        <v>111</v>
      </c>
      <c r="D1804" s="12" t="s">
        <v>641</v>
      </c>
      <c r="E1804" s="12" t="s">
        <v>109</v>
      </c>
      <c r="F1804" s="12" t="s">
        <v>80</v>
      </c>
      <c r="G1804" s="12" t="s">
        <v>72</v>
      </c>
      <c r="H1804" s="12" t="str">
        <f>VLOOKUP(Product[[#This Row],[Category]],Code!$C$2:$D$5,2,0)</f>
        <v>F-101</v>
      </c>
      <c r="I1804" s="12" t="s">
        <v>91</v>
      </c>
      <c r="J1804" s="12" t="s">
        <v>1356</v>
      </c>
      <c r="K1804" s="12">
        <v>4.18</v>
      </c>
      <c r="L1804" s="12">
        <f>$K$1*Product[[#This Row],[Quantity]]</f>
        <v>150</v>
      </c>
      <c r="M1804" s="12">
        <f>Product[[#This Row],[Sales]]/Product[[#This Row],[Quantity]]</f>
        <v>4.18</v>
      </c>
      <c r="N1804" s="12">
        <v>1</v>
      </c>
      <c r="O1804" s="12">
        <v>0</v>
      </c>
      <c r="P1804" s="13">
        <v>1.5047999999999999</v>
      </c>
      <c r="Q1804" s="13">
        <f>Product[[#This Row],[Profit]]-Product[[#This Row],[Discount]]</f>
        <v>1.5047999999999999</v>
      </c>
      <c r="R1804" s="12" t="str" cm="1">
        <f t="array" ref="R1804">_xlfn.IFS(Product[[#This Row],[New Sales]]&gt;=2000,"A",Product[[#This Row],[New Sales]]&gt;=1000,"B",Product[[#This Row],[New Sales]]&gt;=500,"C",Product[[#This Row],[New Sales]]&gt;=100,"D",Product[[#This Row],[New Sales]]&lt;100,"E")</f>
        <v>D</v>
      </c>
      <c r="S1804" s="12"/>
    </row>
    <row r="1805" spans="1:19">
      <c r="A1805" s="12">
        <v>1803</v>
      </c>
      <c r="B1805" s="12" t="s">
        <v>67</v>
      </c>
      <c r="C1805" s="12" t="s">
        <v>68</v>
      </c>
      <c r="D1805" s="12" t="s">
        <v>131</v>
      </c>
      <c r="E1805" s="12" t="s">
        <v>132</v>
      </c>
      <c r="F1805" s="12" t="s">
        <v>133</v>
      </c>
      <c r="G1805" s="12" t="s">
        <v>81</v>
      </c>
      <c r="H1805" s="12" t="str">
        <f>VLOOKUP(Product[[#This Row],[Category]],Code!$C$2:$D$5,2,0)</f>
        <v>O-102</v>
      </c>
      <c r="I1805" s="12" t="s">
        <v>98</v>
      </c>
      <c r="J1805" s="12" t="s">
        <v>692</v>
      </c>
      <c r="K1805" s="12">
        <v>5.6070000000000011</v>
      </c>
      <c r="L1805" s="12">
        <f>$K$1*Product[[#This Row],[Quantity]]</f>
        <v>150</v>
      </c>
      <c r="M1805" s="12">
        <f>Product[[#This Row],[Sales]]/Product[[#This Row],[Quantity]]</f>
        <v>5.6070000000000011</v>
      </c>
      <c r="N1805" s="12">
        <v>1</v>
      </c>
      <c r="O1805" s="12">
        <v>0.7</v>
      </c>
      <c r="P1805" s="13">
        <v>-4.2987000000000002</v>
      </c>
      <c r="Q1805" s="13">
        <f>Product[[#This Row],[Profit]]-Product[[#This Row],[Discount]]</f>
        <v>-4.9987000000000004</v>
      </c>
      <c r="R1805" s="12" t="str" cm="1">
        <f t="array" ref="R1805">_xlfn.IFS(Product[[#This Row],[New Sales]]&gt;=2000,"A",Product[[#This Row],[New Sales]]&gt;=1000,"B",Product[[#This Row],[New Sales]]&gt;=500,"C",Product[[#This Row],[New Sales]]&gt;=100,"D",Product[[#This Row],[New Sales]]&lt;100,"E")</f>
        <v>D</v>
      </c>
      <c r="S1805" s="12"/>
    </row>
    <row r="1806" spans="1:19">
      <c r="A1806" s="12">
        <v>1804</v>
      </c>
      <c r="B1806" s="12" t="s">
        <v>67</v>
      </c>
      <c r="C1806" s="12" t="s">
        <v>68</v>
      </c>
      <c r="D1806" s="12" t="s">
        <v>131</v>
      </c>
      <c r="E1806" s="12" t="s">
        <v>132</v>
      </c>
      <c r="F1806" s="12" t="s">
        <v>133</v>
      </c>
      <c r="G1806" s="12" t="s">
        <v>81</v>
      </c>
      <c r="H1806" s="12" t="str">
        <f>VLOOKUP(Product[[#This Row],[Category]],Code!$C$2:$D$5,2,0)</f>
        <v>O-102</v>
      </c>
      <c r="I1806" s="12" t="s">
        <v>297</v>
      </c>
      <c r="J1806" s="12" t="s">
        <v>724</v>
      </c>
      <c r="K1806" s="12">
        <v>4663.7360000000008</v>
      </c>
      <c r="L1806" s="12">
        <f>$K$1*Product[[#This Row],[Quantity]]</f>
        <v>1050</v>
      </c>
      <c r="M1806" s="12">
        <f>Product[[#This Row],[Sales]]/Product[[#This Row],[Quantity]]</f>
        <v>666.24800000000016</v>
      </c>
      <c r="N1806" s="12">
        <v>7</v>
      </c>
      <c r="O1806" s="12">
        <v>0.2</v>
      </c>
      <c r="P1806" s="13">
        <v>-1049.3406</v>
      </c>
      <c r="Q1806" s="13">
        <f>Product[[#This Row],[Profit]]-Product[[#This Row],[Discount]]</f>
        <v>-1049.5406</v>
      </c>
      <c r="R1806" s="12" t="str" cm="1">
        <f t="array" ref="R1806">_xlfn.IFS(Product[[#This Row],[New Sales]]&gt;=2000,"A",Product[[#This Row],[New Sales]]&gt;=1000,"B",Product[[#This Row],[New Sales]]&gt;=500,"C",Product[[#This Row],[New Sales]]&gt;=100,"D",Product[[#This Row],[New Sales]]&lt;100,"E")</f>
        <v>B</v>
      </c>
      <c r="S1806" s="12"/>
    </row>
    <row r="1807" spans="1:19">
      <c r="A1807" s="12">
        <v>1805</v>
      </c>
      <c r="B1807" s="12" t="s">
        <v>67</v>
      </c>
      <c r="C1807" s="12" t="s">
        <v>68</v>
      </c>
      <c r="D1807" s="12" t="s">
        <v>131</v>
      </c>
      <c r="E1807" s="12" t="s">
        <v>132</v>
      </c>
      <c r="F1807" s="12" t="s">
        <v>133</v>
      </c>
      <c r="G1807" s="12" t="s">
        <v>95</v>
      </c>
      <c r="H1807" s="12" t="str">
        <f>VLOOKUP(Product[[#This Row],[Category]],Code!$C$2:$D$5,2,0)</f>
        <v>T-103</v>
      </c>
      <c r="I1807" s="12" t="s">
        <v>137</v>
      </c>
      <c r="J1807" s="12" t="s">
        <v>1512</v>
      </c>
      <c r="K1807" s="12">
        <v>79.984000000000009</v>
      </c>
      <c r="L1807" s="12">
        <f>$K$1*Product[[#This Row],[Quantity]]</f>
        <v>300</v>
      </c>
      <c r="M1807" s="12">
        <f>Product[[#This Row],[Sales]]/Product[[#This Row],[Quantity]]</f>
        <v>39.992000000000004</v>
      </c>
      <c r="N1807" s="12">
        <v>2</v>
      </c>
      <c r="O1807" s="12">
        <v>0.2</v>
      </c>
      <c r="P1807" s="13">
        <v>22.995400000000004</v>
      </c>
      <c r="Q1807" s="13">
        <f>Product[[#This Row],[Profit]]-Product[[#This Row],[Discount]]</f>
        <v>22.795400000000004</v>
      </c>
      <c r="R1807" s="12" t="str" cm="1">
        <f t="array" ref="R1807">_xlfn.IFS(Product[[#This Row],[New Sales]]&gt;=2000,"A",Product[[#This Row],[New Sales]]&gt;=1000,"B",Product[[#This Row],[New Sales]]&gt;=500,"C",Product[[#This Row],[New Sales]]&gt;=100,"D",Product[[#This Row],[New Sales]]&lt;100,"E")</f>
        <v>D</v>
      </c>
      <c r="S1807" s="12"/>
    </row>
    <row r="1808" spans="1:19">
      <c r="A1808" s="12">
        <v>1806</v>
      </c>
      <c r="B1808" s="12" t="s">
        <v>149</v>
      </c>
      <c r="C1808" s="12" t="s">
        <v>77</v>
      </c>
      <c r="D1808" s="12" t="s">
        <v>78</v>
      </c>
      <c r="E1808" s="12" t="s">
        <v>79</v>
      </c>
      <c r="F1808" s="12" t="s">
        <v>80</v>
      </c>
      <c r="G1808" s="12" t="s">
        <v>95</v>
      </c>
      <c r="H1808" s="12" t="str">
        <f>VLOOKUP(Product[[#This Row],[Category]],Code!$C$2:$D$5,2,0)</f>
        <v>T-103</v>
      </c>
      <c r="I1808" s="12" t="s">
        <v>96</v>
      </c>
      <c r="J1808" s="12" t="s">
        <v>1212</v>
      </c>
      <c r="K1808" s="12">
        <v>2575.944</v>
      </c>
      <c r="L1808" s="12">
        <f>$K$1*Product[[#This Row],[Quantity]]</f>
        <v>1050</v>
      </c>
      <c r="M1808" s="12">
        <f>Product[[#This Row],[Sales]]/Product[[#This Row],[Quantity]]</f>
        <v>367.99200000000002</v>
      </c>
      <c r="N1808" s="12">
        <v>7</v>
      </c>
      <c r="O1808" s="12">
        <v>0.2</v>
      </c>
      <c r="P1808" s="13">
        <v>257.59440000000029</v>
      </c>
      <c r="Q1808" s="13">
        <f>Product[[#This Row],[Profit]]-Product[[#This Row],[Discount]]</f>
        <v>257.3944000000003</v>
      </c>
      <c r="R1808" s="12" t="str" cm="1">
        <f t="array" ref="R1808">_xlfn.IFS(Product[[#This Row],[New Sales]]&gt;=2000,"A",Product[[#This Row],[New Sales]]&gt;=1000,"B",Product[[#This Row],[New Sales]]&gt;=500,"C",Product[[#This Row],[New Sales]]&gt;=100,"D",Product[[#This Row],[New Sales]]&lt;100,"E")</f>
        <v>B</v>
      </c>
      <c r="S1808" s="12"/>
    </row>
    <row r="1809" spans="1:19">
      <c r="A1809" s="12">
        <v>1807</v>
      </c>
      <c r="B1809" s="12" t="s">
        <v>149</v>
      </c>
      <c r="C1809" s="12" t="s">
        <v>77</v>
      </c>
      <c r="D1809" s="12" t="s">
        <v>78</v>
      </c>
      <c r="E1809" s="12" t="s">
        <v>79</v>
      </c>
      <c r="F1809" s="12" t="s">
        <v>80</v>
      </c>
      <c r="G1809" s="12" t="s">
        <v>81</v>
      </c>
      <c r="H1809" s="12" t="str">
        <f>VLOOKUP(Product[[#This Row],[Category]],Code!$C$2:$D$5,2,0)</f>
        <v>O-102</v>
      </c>
      <c r="I1809" s="12" t="s">
        <v>106</v>
      </c>
      <c r="J1809" s="12" t="s">
        <v>774</v>
      </c>
      <c r="K1809" s="12">
        <v>45.36</v>
      </c>
      <c r="L1809" s="12">
        <f>$K$1*Product[[#This Row],[Quantity]]</f>
        <v>1050</v>
      </c>
      <c r="M1809" s="12">
        <f>Product[[#This Row],[Sales]]/Product[[#This Row],[Quantity]]</f>
        <v>6.4799999999999995</v>
      </c>
      <c r="N1809" s="12">
        <v>7</v>
      </c>
      <c r="O1809" s="12">
        <v>0</v>
      </c>
      <c r="P1809" s="13">
        <v>21.772800000000004</v>
      </c>
      <c r="Q1809" s="13">
        <f>Product[[#This Row],[Profit]]-Product[[#This Row],[Discount]]</f>
        <v>21.772800000000004</v>
      </c>
      <c r="R1809" s="12" t="str" cm="1">
        <f t="array" ref="R1809">_xlfn.IFS(Product[[#This Row],[New Sales]]&gt;=2000,"A",Product[[#This Row],[New Sales]]&gt;=1000,"B",Product[[#This Row],[New Sales]]&gt;=500,"C",Product[[#This Row],[New Sales]]&gt;=100,"D",Product[[#This Row],[New Sales]]&lt;100,"E")</f>
        <v>B</v>
      </c>
      <c r="S1809" s="12"/>
    </row>
    <row r="1810" spans="1:19">
      <c r="A1810" s="12">
        <v>1808</v>
      </c>
      <c r="B1810" s="12" t="s">
        <v>149</v>
      </c>
      <c r="C1810" s="12" t="s">
        <v>77</v>
      </c>
      <c r="D1810" s="12" t="s">
        <v>78</v>
      </c>
      <c r="E1810" s="12" t="s">
        <v>79</v>
      </c>
      <c r="F1810" s="12" t="s">
        <v>80</v>
      </c>
      <c r="G1810" s="12" t="s">
        <v>95</v>
      </c>
      <c r="H1810" s="12" t="str">
        <f>VLOOKUP(Product[[#This Row],[Category]],Code!$C$2:$D$5,2,0)</f>
        <v>T-103</v>
      </c>
      <c r="I1810" s="12" t="s">
        <v>137</v>
      </c>
      <c r="J1810" s="12" t="s">
        <v>739</v>
      </c>
      <c r="K1810" s="12">
        <v>254.24</v>
      </c>
      <c r="L1810" s="12">
        <f>$K$1*Product[[#This Row],[Quantity]]</f>
        <v>1050</v>
      </c>
      <c r="M1810" s="12">
        <f>Product[[#This Row],[Sales]]/Product[[#This Row],[Quantity]]</f>
        <v>36.32</v>
      </c>
      <c r="N1810" s="12">
        <v>7</v>
      </c>
      <c r="O1810" s="12">
        <v>0</v>
      </c>
      <c r="P1810" s="13">
        <v>76.271999999999977</v>
      </c>
      <c r="Q1810" s="13">
        <f>Product[[#This Row],[Profit]]-Product[[#This Row],[Discount]]</f>
        <v>76.271999999999977</v>
      </c>
      <c r="R1810" s="12" t="str" cm="1">
        <f t="array" ref="R1810">_xlfn.IFS(Product[[#This Row],[New Sales]]&gt;=2000,"A",Product[[#This Row],[New Sales]]&gt;=1000,"B",Product[[#This Row],[New Sales]]&gt;=500,"C",Product[[#This Row],[New Sales]]&gt;=100,"D",Product[[#This Row],[New Sales]]&lt;100,"E")</f>
        <v>B</v>
      </c>
      <c r="S1810" s="12"/>
    </row>
    <row r="1811" spans="1:19">
      <c r="A1811" s="12">
        <v>1809</v>
      </c>
      <c r="B1811" s="12" t="s">
        <v>149</v>
      </c>
      <c r="C1811" s="12" t="s">
        <v>77</v>
      </c>
      <c r="D1811" s="12" t="s">
        <v>1513</v>
      </c>
      <c r="E1811" s="12" t="s">
        <v>321</v>
      </c>
      <c r="F1811" s="12" t="s">
        <v>114</v>
      </c>
      <c r="G1811" s="12" t="s">
        <v>95</v>
      </c>
      <c r="H1811" s="12" t="str">
        <f>VLOOKUP(Product[[#This Row],[Category]],Code!$C$2:$D$5,2,0)</f>
        <v>T-103</v>
      </c>
      <c r="I1811" s="12" t="s">
        <v>96</v>
      </c>
      <c r="J1811" s="12" t="s">
        <v>1514</v>
      </c>
      <c r="K1811" s="12">
        <v>69.930000000000007</v>
      </c>
      <c r="L1811" s="12">
        <f>$K$1*Product[[#This Row],[Quantity]]</f>
        <v>1050</v>
      </c>
      <c r="M1811" s="12">
        <f>Product[[#This Row],[Sales]]/Product[[#This Row],[Quantity]]</f>
        <v>9.99</v>
      </c>
      <c r="N1811" s="12">
        <v>7</v>
      </c>
      <c r="O1811" s="12">
        <v>0</v>
      </c>
      <c r="P1811" s="13">
        <v>0.69929999999999914</v>
      </c>
      <c r="Q1811" s="13">
        <f>Product[[#This Row],[Profit]]-Product[[#This Row],[Discount]]</f>
        <v>0.69929999999999914</v>
      </c>
      <c r="R1811" s="12" t="str" cm="1">
        <f t="array" ref="R1811">_xlfn.IFS(Product[[#This Row],[New Sales]]&gt;=2000,"A",Product[[#This Row],[New Sales]]&gt;=1000,"B",Product[[#This Row],[New Sales]]&gt;=500,"C",Product[[#This Row],[New Sales]]&gt;=100,"D",Product[[#This Row],[New Sales]]&lt;100,"E")</f>
        <v>B</v>
      </c>
      <c r="S1811" s="12"/>
    </row>
    <row r="1812" spans="1:19">
      <c r="A1812" s="12">
        <v>1810</v>
      </c>
      <c r="B1812" s="12" t="s">
        <v>84</v>
      </c>
      <c r="C1812" s="12" t="s">
        <v>77</v>
      </c>
      <c r="D1812" s="12" t="s">
        <v>196</v>
      </c>
      <c r="E1812" s="12" t="s">
        <v>158</v>
      </c>
      <c r="F1812" s="12" t="s">
        <v>114</v>
      </c>
      <c r="G1812" s="12" t="s">
        <v>72</v>
      </c>
      <c r="H1812" s="12" t="str">
        <f>VLOOKUP(Product[[#This Row],[Category]],Code!$C$2:$D$5,2,0)</f>
        <v>F-101</v>
      </c>
      <c r="I1812" s="12" t="s">
        <v>91</v>
      </c>
      <c r="J1812" s="12" t="s">
        <v>1515</v>
      </c>
      <c r="K1812" s="12">
        <v>16.155999999999999</v>
      </c>
      <c r="L1812" s="12">
        <f>$K$1*Product[[#This Row],[Quantity]]</f>
        <v>1050</v>
      </c>
      <c r="M1812" s="12">
        <f>Product[[#This Row],[Sales]]/Product[[#This Row],[Quantity]]</f>
        <v>2.3079999999999998</v>
      </c>
      <c r="N1812" s="12">
        <v>7</v>
      </c>
      <c r="O1812" s="12">
        <v>0.6</v>
      </c>
      <c r="P1812" s="13">
        <v>-12.116999999999999</v>
      </c>
      <c r="Q1812" s="13">
        <f>Product[[#This Row],[Profit]]-Product[[#This Row],[Discount]]</f>
        <v>-12.716999999999999</v>
      </c>
      <c r="R1812" s="12" t="str" cm="1">
        <f t="array" ref="R1812">_xlfn.IFS(Product[[#This Row],[New Sales]]&gt;=2000,"A",Product[[#This Row],[New Sales]]&gt;=1000,"B",Product[[#This Row],[New Sales]]&gt;=500,"C",Product[[#This Row],[New Sales]]&gt;=100,"D",Product[[#This Row],[New Sales]]&lt;100,"E")</f>
        <v>B</v>
      </c>
      <c r="S1812" s="12"/>
    </row>
    <row r="1813" spans="1:19">
      <c r="A1813" s="12">
        <v>1811</v>
      </c>
      <c r="B1813" s="12" t="s">
        <v>84</v>
      </c>
      <c r="C1813" s="12" t="s">
        <v>77</v>
      </c>
      <c r="D1813" s="12" t="s">
        <v>196</v>
      </c>
      <c r="E1813" s="12" t="s">
        <v>158</v>
      </c>
      <c r="F1813" s="12" t="s">
        <v>114</v>
      </c>
      <c r="G1813" s="12" t="s">
        <v>81</v>
      </c>
      <c r="H1813" s="12" t="str">
        <f>VLOOKUP(Product[[#This Row],[Category]],Code!$C$2:$D$5,2,0)</f>
        <v>O-102</v>
      </c>
      <c r="I1813" s="12" t="s">
        <v>106</v>
      </c>
      <c r="J1813" s="12" t="s">
        <v>1516</v>
      </c>
      <c r="K1813" s="12">
        <v>54.816000000000003</v>
      </c>
      <c r="L1813" s="12">
        <f>$K$1*Product[[#This Row],[Quantity]]</f>
        <v>450</v>
      </c>
      <c r="M1813" s="12">
        <f>Product[[#This Row],[Sales]]/Product[[#This Row],[Quantity]]</f>
        <v>18.272000000000002</v>
      </c>
      <c r="N1813" s="12">
        <v>3</v>
      </c>
      <c r="O1813" s="12">
        <v>0.2</v>
      </c>
      <c r="P1813" s="13">
        <v>17.815199999999997</v>
      </c>
      <c r="Q1813" s="13">
        <f>Product[[#This Row],[Profit]]-Product[[#This Row],[Discount]]</f>
        <v>17.615199999999998</v>
      </c>
      <c r="R1813" s="12" t="str" cm="1">
        <f t="array" ref="R1813">_xlfn.IFS(Product[[#This Row],[New Sales]]&gt;=2000,"A",Product[[#This Row],[New Sales]]&gt;=1000,"B",Product[[#This Row],[New Sales]]&gt;=500,"C",Product[[#This Row],[New Sales]]&gt;=100,"D",Product[[#This Row],[New Sales]]&lt;100,"E")</f>
        <v>D</v>
      </c>
      <c r="S1813" s="12"/>
    </row>
    <row r="1814" spans="1:19">
      <c r="A1814" s="12">
        <v>1812</v>
      </c>
      <c r="B1814" s="12" t="s">
        <v>67</v>
      </c>
      <c r="C1814" s="12" t="s">
        <v>68</v>
      </c>
      <c r="D1814" s="12" t="s">
        <v>1177</v>
      </c>
      <c r="E1814" s="12" t="s">
        <v>203</v>
      </c>
      <c r="F1814" s="12" t="s">
        <v>71</v>
      </c>
      <c r="G1814" s="12" t="s">
        <v>72</v>
      </c>
      <c r="H1814" s="12" t="str">
        <f>VLOOKUP(Product[[#This Row],[Category]],Code!$C$2:$D$5,2,0)</f>
        <v>F-101</v>
      </c>
      <c r="I1814" s="12" t="s">
        <v>87</v>
      </c>
      <c r="J1814" s="12" t="s">
        <v>282</v>
      </c>
      <c r="K1814" s="12">
        <v>1441.3</v>
      </c>
      <c r="L1814" s="12">
        <f>$K$1*Product[[#This Row],[Quantity]]</f>
        <v>1050</v>
      </c>
      <c r="M1814" s="12">
        <f>Product[[#This Row],[Sales]]/Product[[#This Row],[Quantity]]</f>
        <v>205.9</v>
      </c>
      <c r="N1814" s="12">
        <v>7</v>
      </c>
      <c r="O1814" s="12">
        <v>0</v>
      </c>
      <c r="P1814" s="13">
        <v>245.0209999999999</v>
      </c>
      <c r="Q1814" s="13">
        <f>Product[[#This Row],[Profit]]-Product[[#This Row],[Discount]]</f>
        <v>245.0209999999999</v>
      </c>
      <c r="R1814" s="12" t="str" cm="1">
        <f t="array" ref="R1814">_xlfn.IFS(Product[[#This Row],[New Sales]]&gt;=2000,"A",Product[[#This Row],[New Sales]]&gt;=1000,"B",Product[[#This Row],[New Sales]]&gt;=500,"C",Product[[#This Row],[New Sales]]&gt;=100,"D",Product[[#This Row],[New Sales]]&lt;100,"E")</f>
        <v>B</v>
      </c>
      <c r="S1814" s="12"/>
    </row>
    <row r="1815" spans="1:19">
      <c r="A1815" s="12">
        <v>1813</v>
      </c>
      <c r="B1815" s="12" t="s">
        <v>84</v>
      </c>
      <c r="C1815" s="12" t="s">
        <v>68</v>
      </c>
      <c r="D1815" s="12" t="s">
        <v>306</v>
      </c>
      <c r="E1815" s="12" t="s">
        <v>267</v>
      </c>
      <c r="F1815" s="12" t="s">
        <v>133</v>
      </c>
      <c r="G1815" s="12" t="s">
        <v>72</v>
      </c>
      <c r="H1815" s="12" t="str">
        <f>VLOOKUP(Product[[#This Row],[Category]],Code!$C$2:$D$5,2,0)</f>
        <v>F-101</v>
      </c>
      <c r="I1815" s="12" t="s">
        <v>91</v>
      </c>
      <c r="J1815" s="12" t="s">
        <v>481</v>
      </c>
      <c r="K1815" s="12">
        <v>77.599999999999994</v>
      </c>
      <c r="L1815" s="12">
        <f>$K$1*Product[[#This Row],[Quantity]]</f>
        <v>750</v>
      </c>
      <c r="M1815" s="12">
        <f>Product[[#This Row],[Sales]]/Product[[#This Row],[Quantity]]</f>
        <v>15.52</v>
      </c>
      <c r="N1815" s="12">
        <v>5</v>
      </c>
      <c r="O1815" s="12">
        <v>0.2</v>
      </c>
      <c r="P1815" s="13">
        <v>28.129999999999995</v>
      </c>
      <c r="Q1815" s="13">
        <f>Product[[#This Row],[Profit]]-Product[[#This Row],[Discount]]</f>
        <v>27.929999999999996</v>
      </c>
      <c r="R1815" s="12" t="str" cm="1">
        <f t="array" ref="R1815">_xlfn.IFS(Product[[#This Row],[New Sales]]&gt;=2000,"A",Product[[#This Row],[New Sales]]&gt;=1000,"B",Product[[#This Row],[New Sales]]&gt;=500,"C",Product[[#This Row],[New Sales]]&gt;=100,"D",Product[[#This Row],[New Sales]]&lt;100,"E")</f>
        <v>C</v>
      </c>
      <c r="S1815" s="12"/>
    </row>
    <row r="1816" spans="1:19">
      <c r="A1816" s="12">
        <v>1814</v>
      </c>
      <c r="B1816" s="12" t="s">
        <v>84</v>
      </c>
      <c r="C1816" s="12" t="s">
        <v>68</v>
      </c>
      <c r="D1816" s="12" t="s">
        <v>306</v>
      </c>
      <c r="E1816" s="12" t="s">
        <v>267</v>
      </c>
      <c r="F1816" s="12" t="s">
        <v>133</v>
      </c>
      <c r="G1816" s="12" t="s">
        <v>72</v>
      </c>
      <c r="H1816" s="12" t="str">
        <f>VLOOKUP(Product[[#This Row],[Category]],Code!$C$2:$D$5,2,0)</f>
        <v>F-101</v>
      </c>
      <c r="I1816" s="12" t="s">
        <v>91</v>
      </c>
      <c r="J1816" s="12" t="s">
        <v>640</v>
      </c>
      <c r="K1816" s="12">
        <v>4.6560000000000006</v>
      </c>
      <c r="L1816" s="12">
        <f>$K$1*Product[[#This Row],[Quantity]]</f>
        <v>300</v>
      </c>
      <c r="M1816" s="12">
        <f>Product[[#This Row],[Sales]]/Product[[#This Row],[Quantity]]</f>
        <v>2.3280000000000003</v>
      </c>
      <c r="N1816" s="12">
        <v>2</v>
      </c>
      <c r="O1816" s="12">
        <v>0.2</v>
      </c>
      <c r="P1816" s="13">
        <v>1.5713999999999997</v>
      </c>
      <c r="Q1816" s="13">
        <f>Product[[#This Row],[Profit]]-Product[[#This Row],[Discount]]</f>
        <v>1.3713999999999997</v>
      </c>
      <c r="R1816" s="12" t="str" cm="1">
        <f t="array" ref="R1816">_xlfn.IFS(Product[[#This Row],[New Sales]]&gt;=2000,"A",Product[[#This Row],[New Sales]]&gt;=1000,"B",Product[[#This Row],[New Sales]]&gt;=500,"C",Product[[#This Row],[New Sales]]&gt;=100,"D",Product[[#This Row],[New Sales]]&lt;100,"E")</f>
        <v>D</v>
      </c>
      <c r="S1816" s="12"/>
    </row>
    <row r="1817" spans="1:19">
      <c r="A1817" s="12">
        <v>1815</v>
      </c>
      <c r="B1817" s="12" t="s">
        <v>84</v>
      </c>
      <c r="C1817" s="12" t="s">
        <v>77</v>
      </c>
      <c r="D1817" s="12" t="s">
        <v>78</v>
      </c>
      <c r="E1817" s="12" t="s">
        <v>79</v>
      </c>
      <c r="F1817" s="12" t="s">
        <v>80</v>
      </c>
      <c r="G1817" s="12" t="s">
        <v>72</v>
      </c>
      <c r="H1817" s="12" t="str">
        <f>VLOOKUP(Product[[#This Row],[Category]],Code!$C$2:$D$5,2,0)</f>
        <v>F-101</v>
      </c>
      <c r="I1817" s="12" t="s">
        <v>87</v>
      </c>
      <c r="J1817" s="12" t="s">
        <v>420</v>
      </c>
      <c r="K1817" s="12">
        <v>170.13600000000002</v>
      </c>
      <c r="L1817" s="12">
        <f>$K$1*Product[[#This Row],[Quantity]]</f>
        <v>450</v>
      </c>
      <c r="M1817" s="12">
        <f>Product[[#This Row],[Sales]]/Product[[#This Row],[Quantity]]</f>
        <v>56.71200000000001</v>
      </c>
      <c r="N1817" s="12">
        <v>3</v>
      </c>
      <c r="O1817" s="12">
        <v>0.2</v>
      </c>
      <c r="P1817" s="13">
        <v>-8.5067999999999913</v>
      </c>
      <c r="Q1817" s="13">
        <f>Product[[#This Row],[Profit]]-Product[[#This Row],[Discount]]</f>
        <v>-8.7067999999999905</v>
      </c>
      <c r="R1817" s="12" t="str" cm="1">
        <f t="array" ref="R1817">_xlfn.IFS(Product[[#This Row],[New Sales]]&gt;=2000,"A",Product[[#This Row],[New Sales]]&gt;=1000,"B",Product[[#This Row],[New Sales]]&gt;=500,"C",Product[[#This Row],[New Sales]]&gt;=100,"D",Product[[#This Row],[New Sales]]&lt;100,"E")</f>
        <v>D</v>
      </c>
      <c r="S1817" s="12"/>
    </row>
    <row r="1818" spans="1:19">
      <c r="A1818" s="12">
        <v>1816</v>
      </c>
      <c r="B1818" s="12" t="s">
        <v>547</v>
      </c>
      <c r="C1818" s="12" t="s">
        <v>68</v>
      </c>
      <c r="D1818" s="12" t="s">
        <v>108</v>
      </c>
      <c r="E1818" s="12" t="s">
        <v>109</v>
      </c>
      <c r="F1818" s="12" t="s">
        <v>80</v>
      </c>
      <c r="G1818" s="12" t="s">
        <v>81</v>
      </c>
      <c r="H1818" s="12" t="str">
        <f>VLOOKUP(Product[[#This Row],[Category]],Code!$C$2:$D$5,2,0)</f>
        <v>O-102</v>
      </c>
      <c r="I1818" s="12" t="s">
        <v>82</v>
      </c>
      <c r="J1818" s="12" t="s">
        <v>1517</v>
      </c>
      <c r="K1818" s="12">
        <v>7.38</v>
      </c>
      <c r="L1818" s="12">
        <f>$K$1*Product[[#This Row],[Quantity]]</f>
        <v>300</v>
      </c>
      <c r="M1818" s="12">
        <f>Product[[#This Row],[Sales]]/Product[[#This Row],[Quantity]]</f>
        <v>3.69</v>
      </c>
      <c r="N1818" s="12">
        <v>2</v>
      </c>
      <c r="O1818" s="12">
        <v>0</v>
      </c>
      <c r="P1818" s="13">
        <v>3.4685999999999999</v>
      </c>
      <c r="Q1818" s="13">
        <f>Product[[#This Row],[Profit]]-Product[[#This Row],[Discount]]</f>
        <v>3.4685999999999999</v>
      </c>
      <c r="R1818" s="12" t="str" cm="1">
        <f t="array" ref="R1818">_xlfn.IFS(Product[[#This Row],[New Sales]]&gt;=2000,"A",Product[[#This Row],[New Sales]]&gt;=1000,"B",Product[[#This Row],[New Sales]]&gt;=500,"C",Product[[#This Row],[New Sales]]&gt;=100,"D",Product[[#This Row],[New Sales]]&lt;100,"E")</f>
        <v>D</v>
      </c>
      <c r="S1818" s="12"/>
    </row>
    <row r="1819" spans="1:19">
      <c r="A1819" s="12">
        <v>1817</v>
      </c>
      <c r="B1819" s="12" t="s">
        <v>547</v>
      </c>
      <c r="C1819" s="12" t="s">
        <v>68</v>
      </c>
      <c r="D1819" s="12" t="s">
        <v>108</v>
      </c>
      <c r="E1819" s="12" t="s">
        <v>109</v>
      </c>
      <c r="F1819" s="12" t="s">
        <v>80</v>
      </c>
      <c r="G1819" s="12" t="s">
        <v>81</v>
      </c>
      <c r="H1819" s="12" t="str">
        <f>VLOOKUP(Product[[#This Row],[Category]],Code!$C$2:$D$5,2,0)</f>
        <v>O-102</v>
      </c>
      <c r="I1819" s="12" t="s">
        <v>93</v>
      </c>
      <c r="J1819" s="12" t="s">
        <v>367</v>
      </c>
      <c r="K1819" s="12">
        <v>9.26</v>
      </c>
      <c r="L1819" s="12">
        <f>$K$1*Product[[#This Row],[Quantity]]</f>
        <v>300</v>
      </c>
      <c r="M1819" s="12">
        <f>Product[[#This Row],[Sales]]/Product[[#This Row],[Quantity]]</f>
        <v>4.63</v>
      </c>
      <c r="N1819" s="12">
        <v>2</v>
      </c>
      <c r="O1819" s="12">
        <v>0</v>
      </c>
      <c r="P1819" s="13">
        <v>3.0557999999999996</v>
      </c>
      <c r="Q1819" s="13">
        <f>Product[[#This Row],[Profit]]-Product[[#This Row],[Discount]]</f>
        <v>3.0557999999999996</v>
      </c>
      <c r="R1819" s="12" t="str" cm="1">
        <f t="array" ref="R1819">_xlfn.IFS(Product[[#This Row],[New Sales]]&gt;=2000,"A",Product[[#This Row],[New Sales]]&gt;=1000,"B",Product[[#This Row],[New Sales]]&gt;=500,"C",Product[[#This Row],[New Sales]]&gt;=100,"D",Product[[#This Row],[New Sales]]&lt;100,"E")</f>
        <v>D</v>
      </c>
      <c r="S1819" s="12"/>
    </row>
    <row r="1820" spans="1:19">
      <c r="A1820" s="12">
        <v>1818</v>
      </c>
      <c r="B1820" s="12" t="s">
        <v>67</v>
      </c>
      <c r="C1820" s="12" t="s">
        <v>68</v>
      </c>
      <c r="D1820" s="12" t="s">
        <v>78</v>
      </c>
      <c r="E1820" s="12" t="s">
        <v>79</v>
      </c>
      <c r="F1820" s="12" t="s">
        <v>80</v>
      </c>
      <c r="G1820" s="12" t="s">
        <v>81</v>
      </c>
      <c r="H1820" s="12" t="str">
        <f>VLOOKUP(Product[[#This Row],[Category]],Code!$C$2:$D$5,2,0)</f>
        <v>O-102</v>
      </c>
      <c r="I1820" s="12" t="s">
        <v>82</v>
      </c>
      <c r="J1820" s="12" t="s">
        <v>1518</v>
      </c>
      <c r="K1820" s="12">
        <v>9.9600000000000009</v>
      </c>
      <c r="L1820" s="12">
        <f>$K$1*Product[[#This Row],[Quantity]]</f>
        <v>300</v>
      </c>
      <c r="M1820" s="12">
        <f>Product[[#This Row],[Sales]]/Product[[#This Row],[Quantity]]</f>
        <v>4.9800000000000004</v>
      </c>
      <c r="N1820" s="12">
        <v>2</v>
      </c>
      <c r="O1820" s="12">
        <v>0</v>
      </c>
      <c r="P1820" s="13">
        <v>4.5815999999999999</v>
      </c>
      <c r="Q1820" s="13">
        <f>Product[[#This Row],[Profit]]-Product[[#This Row],[Discount]]</f>
        <v>4.5815999999999999</v>
      </c>
      <c r="R1820" s="12" t="str" cm="1">
        <f t="array" ref="R1820">_xlfn.IFS(Product[[#This Row],[New Sales]]&gt;=2000,"A",Product[[#This Row],[New Sales]]&gt;=1000,"B",Product[[#This Row],[New Sales]]&gt;=500,"C",Product[[#This Row],[New Sales]]&gt;=100,"D",Product[[#This Row],[New Sales]]&lt;100,"E")</f>
        <v>D</v>
      </c>
      <c r="S1820" s="12"/>
    </row>
    <row r="1821" spans="1:19">
      <c r="A1821" s="12">
        <v>1819</v>
      </c>
      <c r="B1821" s="12" t="s">
        <v>84</v>
      </c>
      <c r="C1821" s="12" t="s">
        <v>68</v>
      </c>
      <c r="D1821" s="12" t="s">
        <v>196</v>
      </c>
      <c r="E1821" s="12" t="s">
        <v>158</v>
      </c>
      <c r="F1821" s="12" t="s">
        <v>114</v>
      </c>
      <c r="G1821" s="12" t="s">
        <v>81</v>
      </c>
      <c r="H1821" s="12" t="str">
        <f>VLOOKUP(Product[[#This Row],[Category]],Code!$C$2:$D$5,2,0)</f>
        <v>O-102</v>
      </c>
      <c r="I1821" s="12" t="s">
        <v>100</v>
      </c>
      <c r="J1821" s="12" t="s">
        <v>1519</v>
      </c>
      <c r="K1821" s="12">
        <v>75.59999999999998</v>
      </c>
      <c r="L1821" s="12">
        <f>$K$1*Product[[#This Row],[Quantity]]</f>
        <v>300</v>
      </c>
      <c r="M1821" s="12">
        <f>Product[[#This Row],[Sales]]/Product[[#This Row],[Quantity]]</f>
        <v>37.79999999999999</v>
      </c>
      <c r="N1821" s="12">
        <v>2</v>
      </c>
      <c r="O1821" s="12">
        <v>0.8</v>
      </c>
      <c r="P1821" s="13">
        <v>-166.32000000000005</v>
      </c>
      <c r="Q1821" s="13">
        <f>Product[[#This Row],[Profit]]-Product[[#This Row],[Discount]]</f>
        <v>-167.12000000000006</v>
      </c>
      <c r="R1821" s="12" t="str" cm="1">
        <f t="array" ref="R1821">_xlfn.IFS(Product[[#This Row],[New Sales]]&gt;=2000,"A",Product[[#This Row],[New Sales]]&gt;=1000,"B",Product[[#This Row],[New Sales]]&gt;=500,"C",Product[[#This Row],[New Sales]]&gt;=100,"D",Product[[#This Row],[New Sales]]&lt;100,"E")</f>
        <v>D</v>
      </c>
      <c r="S1821" s="12"/>
    </row>
    <row r="1822" spans="1:19">
      <c r="A1822" s="12">
        <v>1820</v>
      </c>
      <c r="B1822" s="12" t="s">
        <v>84</v>
      </c>
      <c r="C1822" s="12" t="s">
        <v>68</v>
      </c>
      <c r="D1822" s="12" t="s">
        <v>196</v>
      </c>
      <c r="E1822" s="12" t="s">
        <v>158</v>
      </c>
      <c r="F1822" s="12" t="s">
        <v>114</v>
      </c>
      <c r="G1822" s="12" t="s">
        <v>72</v>
      </c>
      <c r="H1822" s="12" t="str">
        <f>VLOOKUP(Product[[#This Row],[Category]],Code!$C$2:$D$5,2,0)</f>
        <v>F-101</v>
      </c>
      <c r="I1822" s="12" t="s">
        <v>91</v>
      </c>
      <c r="J1822" s="12" t="s">
        <v>1520</v>
      </c>
      <c r="K1822" s="12">
        <v>29.32</v>
      </c>
      <c r="L1822" s="12">
        <f>$K$1*Product[[#This Row],[Quantity]]</f>
        <v>300</v>
      </c>
      <c r="M1822" s="12">
        <f>Product[[#This Row],[Sales]]/Product[[#This Row],[Quantity]]</f>
        <v>14.66</v>
      </c>
      <c r="N1822" s="12">
        <v>2</v>
      </c>
      <c r="O1822" s="12">
        <v>0.6</v>
      </c>
      <c r="P1822" s="13">
        <v>-24.188999999999993</v>
      </c>
      <c r="Q1822" s="13">
        <f>Product[[#This Row],[Profit]]-Product[[#This Row],[Discount]]</f>
        <v>-24.788999999999994</v>
      </c>
      <c r="R1822" s="12" t="str" cm="1">
        <f t="array" ref="R1822">_xlfn.IFS(Product[[#This Row],[New Sales]]&gt;=2000,"A",Product[[#This Row],[New Sales]]&gt;=1000,"B",Product[[#This Row],[New Sales]]&gt;=500,"C",Product[[#This Row],[New Sales]]&gt;=100,"D",Product[[#This Row],[New Sales]]&lt;100,"E")</f>
        <v>D</v>
      </c>
      <c r="S1822" s="12"/>
    </row>
    <row r="1823" spans="1:19">
      <c r="A1823" s="12">
        <v>1821</v>
      </c>
      <c r="B1823" s="12" t="s">
        <v>84</v>
      </c>
      <c r="C1823" s="12" t="s">
        <v>77</v>
      </c>
      <c r="D1823" s="12" t="s">
        <v>196</v>
      </c>
      <c r="E1823" s="12" t="s">
        <v>158</v>
      </c>
      <c r="F1823" s="12" t="s">
        <v>114</v>
      </c>
      <c r="G1823" s="12" t="s">
        <v>81</v>
      </c>
      <c r="H1823" s="12" t="str">
        <f>VLOOKUP(Product[[#This Row],[Category]],Code!$C$2:$D$5,2,0)</f>
        <v>O-102</v>
      </c>
      <c r="I1823" s="12" t="s">
        <v>100</v>
      </c>
      <c r="J1823" s="12" t="s">
        <v>1521</v>
      </c>
      <c r="K1823" s="12">
        <v>92.063999999999979</v>
      </c>
      <c r="L1823" s="12">
        <f>$K$1*Product[[#This Row],[Quantity]]</f>
        <v>900</v>
      </c>
      <c r="M1823" s="12">
        <f>Product[[#This Row],[Sales]]/Product[[#This Row],[Quantity]]</f>
        <v>15.343999999999996</v>
      </c>
      <c r="N1823" s="12">
        <v>6</v>
      </c>
      <c r="O1823" s="12">
        <v>0.8</v>
      </c>
      <c r="P1823" s="13">
        <v>-225.55680000000007</v>
      </c>
      <c r="Q1823" s="13">
        <f>Product[[#This Row],[Profit]]-Product[[#This Row],[Discount]]</f>
        <v>-226.35680000000008</v>
      </c>
      <c r="R1823" s="12" t="str" cm="1">
        <f t="array" ref="R1823">_xlfn.IFS(Product[[#This Row],[New Sales]]&gt;=2000,"A",Product[[#This Row],[New Sales]]&gt;=1000,"B",Product[[#This Row],[New Sales]]&gt;=500,"C",Product[[#This Row],[New Sales]]&gt;=100,"D",Product[[#This Row],[New Sales]]&lt;100,"E")</f>
        <v>C</v>
      </c>
      <c r="S1823" s="12"/>
    </row>
    <row r="1824" spans="1:19">
      <c r="A1824" s="12">
        <v>1822</v>
      </c>
      <c r="B1824" s="12" t="s">
        <v>84</v>
      </c>
      <c r="C1824" s="12" t="s">
        <v>77</v>
      </c>
      <c r="D1824" s="12" t="s">
        <v>196</v>
      </c>
      <c r="E1824" s="12" t="s">
        <v>158</v>
      </c>
      <c r="F1824" s="12" t="s">
        <v>114</v>
      </c>
      <c r="G1824" s="12" t="s">
        <v>81</v>
      </c>
      <c r="H1824" s="12" t="str">
        <f>VLOOKUP(Product[[#This Row],[Category]],Code!$C$2:$D$5,2,0)</f>
        <v>O-102</v>
      </c>
      <c r="I1824" s="12" t="s">
        <v>182</v>
      </c>
      <c r="J1824" s="12" t="s">
        <v>183</v>
      </c>
      <c r="K1824" s="12">
        <v>6.9760000000000009</v>
      </c>
      <c r="L1824" s="12">
        <f>$K$1*Product[[#This Row],[Quantity]]</f>
        <v>600</v>
      </c>
      <c r="M1824" s="12">
        <f>Product[[#This Row],[Sales]]/Product[[#This Row],[Quantity]]</f>
        <v>1.7440000000000002</v>
      </c>
      <c r="N1824" s="12">
        <v>4</v>
      </c>
      <c r="O1824" s="12">
        <v>0.2</v>
      </c>
      <c r="P1824" s="13">
        <v>1.8312000000000004</v>
      </c>
      <c r="Q1824" s="13">
        <f>Product[[#This Row],[Profit]]-Product[[#This Row],[Discount]]</f>
        <v>1.6312000000000004</v>
      </c>
      <c r="R1824" s="12" t="str" cm="1">
        <f t="array" ref="R1824">_xlfn.IFS(Product[[#This Row],[New Sales]]&gt;=2000,"A",Product[[#This Row],[New Sales]]&gt;=1000,"B",Product[[#This Row],[New Sales]]&gt;=500,"C",Product[[#This Row],[New Sales]]&gt;=100,"D",Product[[#This Row],[New Sales]]&lt;100,"E")</f>
        <v>C</v>
      </c>
      <c r="S1824" s="12"/>
    </row>
    <row r="1825" spans="1:19">
      <c r="A1825" s="12">
        <v>1823</v>
      </c>
      <c r="B1825" s="12" t="s">
        <v>84</v>
      </c>
      <c r="C1825" s="12" t="s">
        <v>77</v>
      </c>
      <c r="D1825" s="12" t="s">
        <v>196</v>
      </c>
      <c r="E1825" s="12" t="s">
        <v>158</v>
      </c>
      <c r="F1825" s="12" t="s">
        <v>114</v>
      </c>
      <c r="G1825" s="12" t="s">
        <v>72</v>
      </c>
      <c r="H1825" s="12" t="str">
        <f>VLOOKUP(Product[[#This Row],[Category]],Code!$C$2:$D$5,2,0)</f>
        <v>F-101</v>
      </c>
      <c r="I1825" s="12" t="s">
        <v>75</v>
      </c>
      <c r="J1825" s="12" t="s">
        <v>1522</v>
      </c>
      <c r="K1825" s="12">
        <v>62.957999999999998</v>
      </c>
      <c r="L1825" s="12">
        <f>$K$1*Product[[#This Row],[Quantity]]</f>
        <v>450</v>
      </c>
      <c r="M1825" s="12">
        <f>Product[[#This Row],[Sales]]/Product[[#This Row],[Quantity]]</f>
        <v>20.986000000000001</v>
      </c>
      <c r="N1825" s="12">
        <v>3</v>
      </c>
      <c r="O1825" s="12">
        <v>0.3</v>
      </c>
      <c r="P1825" s="13">
        <v>-2.6981999999999999</v>
      </c>
      <c r="Q1825" s="13">
        <f>Product[[#This Row],[Profit]]-Product[[#This Row],[Discount]]</f>
        <v>-2.9981999999999998</v>
      </c>
      <c r="R1825" s="12" t="str" cm="1">
        <f t="array" ref="R1825">_xlfn.IFS(Product[[#This Row],[New Sales]]&gt;=2000,"A",Product[[#This Row],[New Sales]]&gt;=1000,"B",Product[[#This Row],[New Sales]]&gt;=500,"C",Product[[#This Row],[New Sales]]&gt;=100,"D",Product[[#This Row],[New Sales]]&lt;100,"E")</f>
        <v>D</v>
      </c>
      <c r="S1825" s="12"/>
    </row>
    <row r="1826" spans="1:19">
      <c r="A1826" s="12">
        <v>1824</v>
      </c>
      <c r="B1826" s="12" t="s">
        <v>84</v>
      </c>
      <c r="C1826" s="12" t="s">
        <v>77</v>
      </c>
      <c r="D1826" s="12" t="s">
        <v>196</v>
      </c>
      <c r="E1826" s="12" t="s">
        <v>158</v>
      </c>
      <c r="F1826" s="12" t="s">
        <v>114</v>
      </c>
      <c r="G1826" s="12" t="s">
        <v>81</v>
      </c>
      <c r="H1826" s="12" t="str">
        <f>VLOOKUP(Product[[#This Row],[Category]],Code!$C$2:$D$5,2,0)</f>
        <v>O-102</v>
      </c>
      <c r="I1826" s="12" t="s">
        <v>106</v>
      </c>
      <c r="J1826" s="12" t="s">
        <v>1523</v>
      </c>
      <c r="K1826" s="12">
        <v>5.1840000000000011</v>
      </c>
      <c r="L1826" s="12">
        <f>$K$1*Product[[#This Row],[Quantity]]</f>
        <v>150</v>
      </c>
      <c r="M1826" s="12">
        <f>Product[[#This Row],[Sales]]/Product[[#This Row],[Quantity]]</f>
        <v>5.1840000000000011</v>
      </c>
      <c r="N1826" s="12">
        <v>1</v>
      </c>
      <c r="O1826" s="12">
        <v>0.2</v>
      </c>
      <c r="P1826" s="13">
        <v>1.8144</v>
      </c>
      <c r="Q1826" s="13">
        <f>Product[[#This Row],[Profit]]-Product[[#This Row],[Discount]]</f>
        <v>1.6144000000000001</v>
      </c>
      <c r="R1826" s="12" t="str" cm="1">
        <f t="array" ref="R1826">_xlfn.IFS(Product[[#This Row],[New Sales]]&gt;=2000,"A",Product[[#This Row],[New Sales]]&gt;=1000,"B",Product[[#This Row],[New Sales]]&gt;=500,"C",Product[[#This Row],[New Sales]]&gt;=100,"D",Product[[#This Row],[New Sales]]&lt;100,"E")</f>
        <v>D</v>
      </c>
      <c r="S1826" s="12"/>
    </row>
    <row r="1827" spans="1:19">
      <c r="A1827" s="12">
        <v>1825</v>
      </c>
      <c r="B1827" s="12" t="s">
        <v>84</v>
      </c>
      <c r="C1827" s="12" t="s">
        <v>68</v>
      </c>
      <c r="D1827" s="12" t="s">
        <v>1524</v>
      </c>
      <c r="E1827" s="12" t="s">
        <v>240</v>
      </c>
      <c r="F1827" s="12" t="s">
        <v>80</v>
      </c>
      <c r="G1827" s="12" t="s">
        <v>81</v>
      </c>
      <c r="H1827" s="12" t="str">
        <f>VLOOKUP(Product[[#This Row],[Category]],Code!$C$2:$D$5,2,0)</f>
        <v>O-102</v>
      </c>
      <c r="I1827" s="12" t="s">
        <v>98</v>
      </c>
      <c r="J1827" s="12" t="s">
        <v>1191</v>
      </c>
      <c r="K1827" s="12">
        <v>31.32</v>
      </c>
      <c r="L1827" s="12">
        <f>$K$1*Product[[#This Row],[Quantity]]</f>
        <v>1500</v>
      </c>
      <c r="M1827" s="12">
        <f>Product[[#This Row],[Sales]]/Product[[#This Row],[Quantity]]</f>
        <v>3.1320000000000001</v>
      </c>
      <c r="N1827" s="12">
        <v>10</v>
      </c>
      <c r="O1827" s="12">
        <v>0.7</v>
      </c>
      <c r="P1827" s="13">
        <v>-25.05599999999999</v>
      </c>
      <c r="Q1827" s="13">
        <f>Product[[#This Row],[Profit]]-Product[[#This Row],[Discount]]</f>
        <v>-25.75599999999999</v>
      </c>
      <c r="R1827" s="12" t="str" cm="1">
        <f t="array" ref="R1827">_xlfn.IFS(Product[[#This Row],[New Sales]]&gt;=2000,"A",Product[[#This Row],[New Sales]]&gt;=1000,"B",Product[[#This Row],[New Sales]]&gt;=500,"C",Product[[#This Row],[New Sales]]&gt;=100,"D",Product[[#This Row],[New Sales]]&lt;100,"E")</f>
        <v>B</v>
      </c>
      <c r="S1827" s="12"/>
    </row>
    <row r="1828" spans="1:19">
      <c r="A1828" s="12">
        <v>1826</v>
      </c>
      <c r="B1828" s="12" t="s">
        <v>84</v>
      </c>
      <c r="C1828" s="12" t="s">
        <v>68</v>
      </c>
      <c r="D1828" s="12" t="s">
        <v>1524</v>
      </c>
      <c r="E1828" s="12" t="s">
        <v>240</v>
      </c>
      <c r="F1828" s="12" t="s">
        <v>80</v>
      </c>
      <c r="G1828" s="12" t="s">
        <v>72</v>
      </c>
      <c r="H1828" s="12" t="str">
        <f>VLOOKUP(Product[[#This Row],[Category]],Code!$C$2:$D$5,2,0)</f>
        <v>F-101</v>
      </c>
      <c r="I1828" s="12" t="s">
        <v>91</v>
      </c>
      <c r="J1828" s="12" t="s">
        <v>572</v>
      </c>
      <c r="K1828" s="12">
        <v>11.840000000000002</v>
      </c>
      <c r="L1828" s="12">
        <f>$K$1*Product[[#This Row],[Quantity]]</f>
        <v>600</v>
      </c>
      <c r="M1828" s="12">
        <f>Product[[#This Row],[Sales]]/Product[[#This Row],[Quantity]]</f>
        <v>2.9600000000000004</v>
      </c>
      <c r="N1828" s="12">
        <v>4</v>
      </c>
      <c r="O1828" s="12">
        <v>0.2</v>
      </c>
      <c r="P1828" s="13">
        <v>3.108000000000001</v>
      </c>
      <c r="Q1828" s="13">
        <f>Product[[#This Row],[Profit]]-Product[[#This Row],[Discount]]</f>
        <v>2.9080000000000008</v>
      </c>
      <c r="R1828" s="12" t="str" cm="1">
        <f t="array" ref="R1828">_xlfn.IFS(Product[[#This Row],[New Sales]]&gt;=2000,"A",Product[[#This Row],[New Sales]]&gt;=1000,"B",Product[[#This Row],[New Sales]]&gt;=500,"C",Product[[#This Row],[New Sales]]&gt;=100,"D",Product[[#This Row],[New Sales]]&lt;100,"E")</f>
        <v>C</v>
      </c>
      <c r="S1828" s="12"/>
    </row>
    <row r="1829" spans="1:19">
      <c r="A1829" s="12">
        <v>1827</v>
      </c>
      <c r="B1829" s="12" t="s">
        <v>84</v>
      </c>
      <c r="C1829" s="12" t="s">
        <v>68</v>
      </c>
      <c r="D1829" s="12" t="s">
        <v>1524</v>
      </c>
      <c r="E1829" s="12" t="s">
        <v>240</v>
      </c>
      <c r="F1829" s="12" t="s">
        <v>80</v>
      </c>
      <c r="G1829" s="12" t="s">
        <v>72</v>
      </c>
      <c r="H1829" s="12" t="str">
        <f>VLOOKUP(Product[[#This Row],[Category]],Code!$C$2:$D$5,2,0)</f>
        <v>F-101</v>
      </c>
      <c r="I1829" s="12" t="s">
        <v>91</v>
      </c>
      <c r="J1829" s="12" t="s">
        <v>1525</v>
      </c>
      <c r="K1829" s="12">
        <v>22.784000000000002</v>
      </c>
      <c r="L1829" s="12">
        <f>$K$1*Product[[#This Row],[Quantity]]</f>
        <v>150</v>
      </c>
      <c r="M1829" s="12">
        <f>Product[[#This Row],[Sales]]/Product[[#This Row],[Quantity]]</f>
        <v>22.784000000000002</v>
      </c>
      <c r="N1829" s="12">
        <v>1</v>
      </c>
      <c r="O1829" s="12">
        <v>0.2</v>
      </c>
      <c r="P1829" s="13">
        <v>4.8416000000000006</v>
      </c>
      <c r="Q1829" s="13">
        <f>Product[[#This Row],[Profit]]-Product[[#This Row],[Discount]]</f>
        <v>4.6416000000000004</v>
      </c>
      <c r="R1829" s="12" t="str" cm="1">
        <f t="array" ref="R1829">_xlfn.IFS(Product[[#This Row],[New Sales]]&gt;=2000,"A",Product[[#This Row],[New Sales]]&gt;=1000,"B",Product[[#This Row],[New Sales]]&gt;=500,"C",Product[[#This Row],[New Sales]]&gt;=100,"D",Product[[#This Row],[New Sales]]&lt;100,"E")</f>
        <v>D</v>
      </c>
      <c r="S1829" s="12"/>
    </row>
    <row r="1830" spans="1:19">
      <c r="A1830" s="12">
        <v>1828</v>
      </c>
      <c r="B1830" s="12" t="s">
        <v>67</v>
      </c>
      <c r="C1830" s="12" t="s">
        <v>111</v>
      </c>
      <c r="D1830" s="12" t="s">
        <v>1526</v>
      </c>
      <c r="E1830" s="12" t="s">
        <v>105</v>
      </c>
      <c r="F1830" s="12" t="s">
        <v>71</v>
      </c>
      <c r="G1830" s="12" t="s">
        <v>95</v>
      </c>
      <c r="H1830" s="12" t="str">
        <f>VLOOKUP(Product[[#This Row],[Category]],Code!$C$2:$D$5,2,0)</f>
        <v>T-103</v>
      </c>
      <c r="I1830" s="12" t="s">
        <v>96</v>
      </c>
      <c r="J1830" s="12" t="s">
        <v>1527</v>
      </c>
      <c r="K1830" s="12">
        <v>1127.9760000000001</v>
      </c>
      <c r="L1830" s="12">
        <f>$K$1*Product[[#This Row],[Quantity]]</f>
        <v>450</v>
      </c>
      <c r="M1830" s="12">
        <f>Product[[#This Row],[Sales]]/Product[[#This Row],[Quantity]]</f>
        <v>375.99200000000002</v>
      </c>
      <c r="N1830" s="12">
        <v>3</v>
      </c>
      <c r="O1830" s="12">
        <v>0.2</v>
      </c>
      <c r="P1830" s="13">
        <v>126.8972999999998</v>
      </c>
      <c r="Q1830" s="13">
        <f>Product[[#This Row],[Profit]]-Product[[#This Row],[Discount]]</f>
        <v>126.6972999999998</v>
      </c>
      <c r="R1830" s="12" t="str" cm="1">
        <f t="array" ref="R1830">_xlfn.IFS(Product[[#This Row],[New Sales]]&gt;=2000,"A",Product[[#This Row],[New Sales]]&gt;=1000,"B",Product[[#This Row],[New Sales]]&gt;=500,"C",Product[[#This Row],[New Sales]]&gt;=100,"D",Product[[#This Row],[New Sales]]&lt;100,"E")</f>
        <v>D</v>
      </c>
      <c r="S1830" s="12"/>
    </row>
    <row r="1831" spans="1:19">
      <c r="A1831" s="12">
        <v>1829</v>
      </c>
      <c r="B1831" s="12" t="s">
        <v>67</v>
      </c>
      <c r="C1831" s="12" t="s">
        <v>77</v>
      </c>
      <c r="D1831" s="12" t="s">
        <v>1248</v>
      </c>
      <c r="E1831" s="12" t="s">
        <v>541</v>
      </c>
      <c r="F1831" s="12" t="s">
        <v>71</v>
      </c>
      <c r="G1831" s="12" t="s">
        <v>81</v>
      </c>
      <c r="H1831" s="12" t="str">
        <f>VLOOKUP(Product[[#This Row],[Category]],Code!$C$2:$D$5,2,0)</f>
        <v>O-102</v>
      </c>
      <c r="I1831" s="12" t="s">
        <v>106</v>
      </c>
      <c r="J1831" s="12" t="s">
        <v>1014</v>
      </c>
      <c r="K1831" s="12">
        <v>38.880000000000003</v>
      </c>
      <c r="L1831" s="12">
        <f>$K$1*Product[[#This Row],[Quantity]]</f>
        <v>900</v>
      </c>
      <c r="M1831" s="12">
        <f>Product[[#This Row],[Sales]]/Product[[#This Row],[Quantity]]</f>
        <v>6.48</v>
      </c>
      <c r="N1831" s="12">
        <v>6</v>
      </c>
      <c r="O1831" s="12">
        <v>0</v>
      </c>
      <c r="P1831" s="13">
        <v>18.662400000000002</v>
      </c>
      <c r="Q1831" s="13">
        <f>Product[[#This Row],[Profit]]-Product[[#This Row],[Discount]]</f>
        <v>18.662400000000002</v>
      </c>
      <c r="R1831" s="12" t="str" cm="1">
        <f t="array" ref="R1831">_xlfn.IFS(Product[[#This Row],[New Sales]]&gt;=2000,"A",Product[[#This Row],[New Sales]]&gt;=1000,"B",Product[[#This Row],[New Sales]]&gt;=500,"C",Product[[#This Row],[New Sales]]&gt;=100,"D",Product[[#This Row],[New Sales]]&lt;100,"E")</f>
        <v>C</v>
      </c>
      <c r="S1831" s="12"/>
    </row>
    <row r="1832" spans="1:19">
      <c r="A1832" s="12">
        <v>1830</v>
      </c>
      <c r="B1832" s="12" t="s">
        <v>84</v>
      </c>
      <c r="C1832" s="12" t="s">
        <v>68</v>
      </c>
      <c r="D1832" s="12" t="s">
        <v>833</v>
      </c>
      <c r="E1832" s="12" t="s">
        <v>267</v>
      </c>
      <c r="F1832" s="12" t="s">
        <v>133</v>
      </c>
      <c r="G1832" s="12" t="s">
        <v>95</v>
      </c>
      <c r="H1832" s="12" t="str">
        <f>VLOOKUP(Product[[#This Row],[Category]],Code!$C$2:$D$5,2,0)</f>
        <v>T-103</v>
      </c>
      <c r="I1832" s="12" t="s">
        <v>96</v>
      </c>
      <c r="J1832" s="12" t="s">
        <v>1528</v>
      </c>
      <c r="K1832" s="12">
        <v>779.79600000000005</v>
      </c>
      <c r="L1832" s="12">
        <f>$K$1*Product[[#This Row],[Quantity]]</f>
        <v>300</v>
      </c>
      <c r="M1832" s="12">
        <f>Product[[#This Row],[Sales]]/Product[[#This Row],[Quantity]]</f>
        <v>389.89800000000002</v>
      </c>
      <c r="N1832" s="12">
        <v>2</v>
      </c>
      <c r="O1832" s="12">
        <v>0.4</v>
      </c>
      <c r="P1832" s="13">
        <v>-168.95579999999995</v>
      </c>
      <c r="Q1832" s="13">
        <f>Product[[#This Row],[Profit]]-Product[[#This Row],[Discount]]</f>
        <v>-169.35579999999996</v>
      </c>
      <c r="R1832" s="12" t="str" cm="1">
        <f t="array" ref="R1832">_xlfn.IFS(Product[[#This Row],[New Sales]]&gt;=2000,"A",Product[[#This Row],[New Sales]]&gt;=1000,"B",Product[[#This Row],[New Sales]]&gt;=500,"C",Product[[#This Row],[New Sales]]&gt;=100,"D",Product[[#This Row],[New Sales]]&lt;100,"E")</f>
        <v>D</v>
      </c>
      <c r="S1832" s="12"/>
    </row>
    <row r="1833" spans="1:19">
      <c r="A1833" s="12">
        <v>1831</v>
      </c>
      <c r="B1833" s="12" t="s">
        <v>547</v>
      </c>
      <c r="C1833" s="12" t="s">
        <v>111</v>
      </c>
      <c r="D1833" s="12" t="s">
        <v>1529</v>
      </c>
      <c r="E1833" s="12" t="s">
        <v>321</v>
      </c>
      <c r="F1833" s="12" t="s">
        <v>114</v>
      </c>
      <c r="G1833" s="12" t="s">
        <v>95</v>
      </c>
      <c r="H1833" s="12" t="str">
        <f>VLOOKUP(Product[[#This Row],[Category]],Code!$C$2:$D$5,2,0)</f>
        <v>T-103</v>
      </c>
      <c r="I1833" s="12" t="s">
        <v>96</v>
      </c>
      <c r="J1833" s="12" t="s">
        <v>1530</v>
      </c>
      <c r="K1833" s="12">
        <v>1439.92</v>
      </c>
      <c r="L1833" s="12">
        <f>$K$1*Product[[#This Row],[Quantity]]</f>
        <v>1200</v>
      </c>
      <c r="M1833" s="12">
        <f>Product[[#This Row],[Sales]]/Product[[#This Row],[Quantity]]</f>
        <v>179.99</v>
      </c>
      <c r="N1833" s="12">
        <v>8</v>
      </c>
      <c r="O1833" s="12">
        <v>0</v>
      </c>
      <c r="P1833" s="13">
        <v>374.37920000000008</v>
      </c>
      <c r="Q1833" s="13">
        <f>Product[[#This Row],[Profit]]-Product[[#This Row],[Discount]]</f>
        <v>374.37920000000008</v>
      </c>
      <c r="R1833" s="12" t="str" cm="1">
        <f t="array" ref="R1833">_xlfn.IFS(Product[[#This Row],[New Sales]]&gt;=2000,"A",Product[[#This Row],[New Sales]]&gt;=1000,"B",Product[[#This Row],[New Sales]]&gt;=500,"C",Product[[#This Row],[New Sales]]&gt;=100,"D",Product[[#This Row],[New Sales]]&lt;100,"E")</f>
        <v>B</v>
      </c>
      <c r="S1833" s="12"/>
    </row>
    <row r="1834" spans="1:19">
      <c r="A1834" s="12">
        <v>1832</v>
      </c>
      <c r="B1834" s="12" t="s">
        <v>547</v>
      </c>
      <c r="C1834" s="12" t="s">
        <v>111</v>
      </c>
      <c r="D1834" s="12" t="s">
        <v>1529</v>
      </c>
      <c r="E1834" s="12" t="s">
        <v>321</v>
      </c>
      <c r="F1834" s="12" t="s">
        <v>114</v>
      </c>
      <c r="G1834" s="12" t="s">
        <v>72</v>
      </c>
      <c r="H1834" s="12" t="str">
        <f>VLOOKUP(Product[[#This Row],[Category]],Code!$C$2:$D$5,2,0)</f>
        <v>F-101</v>
      </c>
      <c r="I1834" s="12" t="s">
        <v>87</v>
      </c>
      <c r="J1834" s="12" t="s">
        <v>1043</v>
      </c>
      <c r="K1834" s="12">
        <v>262.11</v>
      </c>
      <c r="L1834" s="12">
        <f>$K$1*Product[[#This Row],[Quantity]]</f>
        <v>150</v>
      </c>
      <c r="M1834" s="12">
        <f>Product[[#This Row],[Sales]]/Product[[#This Row],[Quantity]]</f>
        <v>262.11</v>
      </c>
      <c r="N1834" s="12">
        <v>1</v>
      </c>
      <c r="O1834" s="12">
        <v>0</v>
      </c>
      <c r="P1834" s="13">
        <v>62.906399999999991</v>
      </c>
      <c r="Q1834" s="13">
        <f>Product[[#This Row],[Profit]]-Product[[#This Row],[Discount]]</f>
        <v>62.906399999999991</v>
      </c>
      <c r="R1834" s="12" t="str" cm="1">
        <f t="array" ref="R1834">_xlfn.IFS(Product[[#This Row],[New Sales]]&gt;=2000,"A",Product[[#This Row],[New Sales]]&gt;=1000,"B",Product[[#This Row],[New Sales]]&gt;=500,"C",Product[[#This Row],[New Sales]]&gt;=100,"D",Product[[#This Row],[New Sales]]&lt;100,"E")</f>
        <v>D</v>
      </c>
      <c r="S1834" s="12"/>
    </row>
    <row r="1835" spans="1:19">
      <c r="A1835" s="12">
        <v>1833</v>
      </c>
      <c r="B1835" s="12" t="s">
        <v>84</v>
      </c>
      <c r="C1835" s="12" t="s">
        <v>77</v>
      </c>
      <c r="D1835" s="12" t="s">
        <v>350</v>
      </c>
      <c r="E1835" s="12" t="s">
        <v>105</v>
      </c>
      <c r="F1835" s="12" t="s">
        <v>71</v>
      </c>
      <c r="G1835" s="12" t="s">
        <v>72</v>
      </c>
      <c r="H1835" s="12" t="str">
        <f>VLOOKUP(Product[[#This Row],[Category]],Code!$C$2:$D$5,2,0)</f>
        <v>F-101</v>
      </c>
      <c r="I1835" s="12" t="s">
        <v>75</v>
      </c>
      <c r="J1835" s="12" t="s">
        <v>1194</v>
      </c>
      <c r="K1835" s="12">
        <v>207</v>
      </c>
      <c r="L1835" s="12">
        <f>$K$1*Product[[#This Row],[Quantity]]</f>
        <v>450</v>
      </c>
      <c r="M1835" s="12">
        <f>Product[[#This Row],[Sales]]/Product[[#This Row],[Quantity]]</f>
        <v>69</v>
      </c>
      <c r="N1835" s="12">
        <v>3</v>
      </c>
      <c r="O1835" s="12">
        <v>0.2</v>
      </c>
      <c r="P1835" s="13">
        <v>25.874999999999972</v>
      </c>
      <c r="Q1835" s="13">
        <f>Product[[#This Row],[Profit]]-Product[[#This Row],[Discount]]</f>
        <v>25.674999999999972</v>
      </c>
      <c r="R1835" s="12" t="str" cm="1">
        <f t="array" ref="R1835">_xlfn.IFS(Product[[#This Row],[New Sales]]&gt;=2000,"A",Product[[#This Row],[New Sales]]&gt;=1000,"B",Product[[#This Row],[New Sales]]&gt;=500,"C",Product[[#This Row],[New Sales]]&gt;=100,"D",Product[[#This Row],[New Sales]]&lt;100,"E")</f>
        <v>D</v>
      </c>
      <c r="S1835" s="12"/>
    </row>
    <row r="1836" spans="1:19">
      <c r="A1836" s="12">
        <v>1834</v>
      </c>
      <c r="B1836" s="12" t="s">
        <v>84</v>
      </c>
      <c r="C1836" s="12" t="s">
        <v>77</v>
      </c>
      <c r="D1836" s="12" t="s">
        <v>530</v>
      </c>
      <c r="E1836" s="12" t="s">
        <v>113</v>
      </c>
      <c r="F1836" s="12" t="s">
        <v>114</v>
      </c>
      <c r="G1836" s="12" t="s">
        <v>95</v>
      </c>
      <c r="H1836" s="12" t="str">
        <f>VLOOKUP(Product[[#This Row],[Category]],Code!$C$2:$D$5,2,0)</f>
        <v>T-103</v>
      </c>
      <c r="I1836" s="12" t="s">
        <v>332</v>
      </c>
      <c r="J1836" s="12" t="s">
        <v>1531</v>
      </c>
      <c r="K1836" s="12">
        <v>1439.982</v>
      </c>
      <c r="L1836" s="12">
        <f>$K$1*Product[[#This Row],[Quantity]]</f>
        <v>450</v>
      </c>
      <c r="M1836" s="12">
        <f>Product[[#This Row],[Sales]]/Product[[#This Row],[Quantity]]</f>
        <v>479.99399999999997</v>
      </c>
      <c r="N1836" s="12">
        <v>3</v>
      </c>
      <c r="O1836" s="12">
        <v>0.4</v>
      </c>
      <c r="P1836" s="13">
        <v>-263.99670000000026</v>
      </c>
      <c r="Q1836" s="13">
        <f>Product[[#This Row],[Profit]]-Product[[#This Row],[Discount]]</f>
        <v>-264.39670000000024</v>
      </c>
      <c r="R1836" s="12" t="str" cm="1">
        <f t="array" ref="R1836">_xlfn.IFS(Product[[#This Row],[New Sales]]&gt;=2000,"A",Product[[#This Row],[New Sales]]&gt;=1000,"B",Product[[#This Row],[New Sales]]&gt;=500,"C",Product[[#This Row],[New Sales]]&gt;=100,"D",Product[[#This Row],[New Sales]]&lt;100,"E")</f>
        <v>D</v>
      </c>
      <c r="S1836" s="12"/>
    </row>
    <row r="1837" spans="1:19">
      <c r="A1837" s="12">
        <v>1835</v>
      </c>
      <c r="B1837" s="12" t="s">
        <v>84</v>
      </c>
      <c r="C1837" s="12" t="s">
        <v>77</v>
      </c>
      <c r="D1837" s="12" t="s">
        <v>530</v>
      </c>
      <c r="E1837" s="12" t="s">
        <v>113</v>
      </c>
      <c r="F1837" s="12" t="s">
        <v>114</v>
      </c>
      <c r="G1837" s="12" t="s">
        <v>81</v>
      </c>
      <c r="H1837" s="12" t="str">
        <f>VLOOKUP(Product[[#This Row],[Category]],Code!$C$2:$D$5,2,0)</f>
        <v>O-102</v>
      </c>
      <c r="I1837" s="12" t="s">
        <v>106</v>
      </c>
      <c r="J1837" s="12" t="s">
        <v>1532</v>
      </c>
      <c r="K1837" s="12">
        <v>36.288000000000011</v>
      </c>
      <c r="L1837" s="12">
        <f>$K$1*Product[[#This Row],[Quantity]]</f>
        <v>1050</v>
      </c>
      <c r="M1837" s="12">
        <f>Product[[#This Row],[Sales]]/Product[[#This Row],[Quantity]]</f>
        <v>5.1840000000000019</v>
      </c>
      <c r="N1837" s="12">
        <v>7</v>
      </c>
      <c r="O1837" s="12">
        <v>0.2</v>
      </c>
      <c r="P1837" s="13">
        <v>12.700800000000001</v>
      </c>
      <c r="Q1837" s="13">
        <f>Product[[#This Row],[Profit]]-Product[[#This Row],[Discount]]</f>
        <v>12.500800000000002</v>
      </c>
      <c r="R1837" s="12" t="str" cm="1">
        <f t="array" ref="R1837">_xlfn.IFS(Product[[#This Row],[New Sales]]&gt;=2000,"A",Product[[#This Row],[New Sales]]&gt;=1000,"B",Product[[#This Row],[New Sales]]&gt;=500,"C",Product[[#This Row],[New Sales]]&gt;=100,"D",Product[[#This Row],[New Sales]]&lt;100,"E")</f>
        <v>B</v>
      </c>
      <c r="S1837" s="12"/>
    </row>
    <row r="1838" spans="1:19">
      <c r="A1838" s="12">
        <v>1836</v>
      </c>
      <c r="B1838" s="12" t="s">
        <v>149</v>
      </c>
      <c r="C1838" s="12" t="s">
        <v>68</v>
      </c>
      <c r="D1838" s="12" t="s">
        <v>1533</v>
      </c>
      <c r="E1838" s="12" t="s">
        <v>356</v>
      </c>
      <c r="F1838" s="12" t="s">
        <v>133</v>
      </c>
      <c r="G1838" s="12" t="s">
        <v>81</v>
      </c>
      <c r="H1838" s="12" t="str">
        <f>VLOOKUP(Product[[#This Row],[Category]],Code!$C$2:$D$5,2,0)</f>
        <v>O-102</v>
      </c>
      <c r="I1838" s="12" t="s">
        <v>93</v>
      </c>
      <c r="J1838" s="12" t="s">
        <v>124</v>
      </c>
      <c r="K1838" s="12">
        <v>21.400000000000002</v>
      </c>
      <c r="L1838" s="12">
        <f>$K$1*Product[[#This Row],[Quantity]]</f>
        <v>750</v>
      </c>
      <c r="M1838" s="12">
        <f>Product[[#This Row],[Sales]]/Product[[#This Row],[Quantity]]</f>
        <v>4.28</v>
      </c>
      <c r="N1838" s="12">
        <v>5</v>
      </c>
      <c r="O1838" s="12">
        <v>0</v>
      </c>
      <c r="P1838" s="13">
        <v>6.2059999999999977</v>
      </c>
      <c r="Q1838" s="13">
        <f>Product[[#This Row],[Profit]]-Product[[#This Row],[Discount]]</f>
        <v>6.2059999999999977</v>
      </c>
      <c r="R1838" s="12" t="str" cm="1">
        <f t="array" ref="R1838">_xlfn.IFS(Product[[#This Row],[New Sales]]&gt;=2000,"A",Product[[#This Row],[New Sales]]&gt;=1000,"B",Product[[#This Row],[New Sales]]&gt;=500,"C",Product[[#This Row],[New Sales]]&gt;=100,"D",Product[[#This Row],[New Sales]]&lt;100,"E")</f>
        <v>C</v>
      </c>
      <c r="S1838" s="12"/>
    </row>
    <row r="1839" spans="1:19">
      <c r="A1839" s="12">
        <v>1837</v>
      </c>
      <c r="B1839" s="12" t="s">
        <v>67</v>
      </c>
      <c r="C1839" s="12" t="s">
        <v>77</v>
      </c>
      <c r="D1839" s="12" t="s">
        <v>1151</v>
      </c>
      <c r="E1839" s="12" t="s">
        <v>541</v>
      </c>
      <c r="F1839" s="12" t="s">
        <v>71</v>
      </c>
      <c r="G1839" s="12" t="s">
        <v>81</v>
      </c>
      <c r="H1839" s="12" t="str">
        <f>VLOOKUP(Product[[#This Row],[Category]],Code!$C$2:$D$5,2,0)</f>
        <v>O-102</v>
      </c>
      <c r="I1839" s="12" t="s">
        <v>100</v>
      </c>
      <c r="J1839" s="12" t="s">
        <v>337</v>
      </c>
      <c r="K1839" s="12">
        <v>1245.8599999999999</v>
      </c>
      <c r="L1839" s="12">
        <f>$K$1*Product[[#This Row],[Quantity]]</f>
        <v>1050</v>
      </c>
      <c r="M1839" s="12">
        <f>Product[[#This Row],[Sales]]/Product[[#This Row],[Quantity]]</f>
        <v>177.98</v>
      </c>
      <c r="N1839" s="12">
        <v>7</v>
      </c>
      <c r="O1839" s="12">
        <v>0</v>
      </c>
      <c r="P1839" s="13">
        <v>361.29939999999988</v>
      </c>
      <c r="Q1839" s="13">
        <f>Product[[#This Row],[Profit]]-Product[[#This Row],[Discount]]</f>
        <v>361.29939999999988</v>
      </c>
      <c r="R1839" s="12" t="str" cm="1">
        <f t="array" ref="R1839">_xlfn.IFS(Product[[#This Row],[New Sales]]&gt;=2000,"A",Product[[#This Row],[New Sales]]&gt;=1000,"B",Product[[#This Row],[New Sales]]&gt;=500,"C",Product[[#This Row],[New Sales]]&gt;=100,"D",Product[[#This Row],[New Sales]]&lt;100,"E")</f>
        <v>B</v>
      </c>
      <c r="S1839" s="12"/>
    </row>
    <row r="1840" spans="1:19">
      <c r="A1840" s="12">
        <v>1838</v>
      </c>
      <c r="B1840" s="12" t="s">
        <v>84</v>
      </c>
      <c r="C1840" s="12" t="s">
        <v>77</v>
      </c>
      <c r="D1840" s="12" t="s">
        <v>255</v>
      </c>
      <c r="E1840" s="12" t="s">
        <v>105</v>
      </c>
      <c r="F1840" s="12" t="s">
        <v>71</v>
      </c>
      <c r="G1840" s="12" t="s">
        <v>81</v>
      </c>
      <c r="H1840" s="12" t="str">
        <f>VLOOKUP(Product[[#This Row],[Category]],Code!$C$2:$D$5,2,0)</f>
        <v>O-102</v>
      </c>
      <c r="I1840" s="12" t="s">
        <v>82</v>
      </c>
      <c r="J1840" s="12" t="s">
        <v>83</v>
      </c>
      <c r="K1840" s="12">
        <v>17.544</v>
      </c>
      <c r="L1840" s="12">
        <f>$K$1*Product[[#This Row],[Quantity]]</f>
        <v>450</v>
      </c>
      <c r="M1840" s="12">
        <f>Product[[#This Row],[Sales]]/Product[[#This Row],[Quantity]]</f>
        <v>5.8479999999999999</v>
      </c>
      <c r="N1840" s="12">
        <v>3</v>
      </c>
      <c r="O1840" s="12">
        <v>0.2</v>
      </c>
      <c r="P1840" s="13">
        <v>5.9210999999999983</v>
      </c>
      <c r="Q1840" s="13">
        <f>Product[[#This Row],[Profit]]-Product[[#This Row],[Discount]]</f>
        <v>5.7210999999999981</v>
      </c>
      <c r="R1840" s="12" t="str" cm="1">
        <f t="array" ref="R1840">_xlfn.IFS(Product[[#This Row],[New Sales]]&gt;=2000,"A",Product[[#This Row],[New Sales]]&gt;=1000,"B",Product[[#This Row],[New Sales]]&gt;=500,"C",Product[[#This Row],[New Sales]]&gt;=100,"D",Product[[#This Row],[New Sales]]&lt;100,"E")</f>
        <v>D</v>
      </c>
      <c r="S1840" s="12"/>
    </row>
    <row r="1841" spans="1:19">
      <c r="A1841" s="12">
        <v>1839</v>
      </c>
      <c r="B1841" s="12" t="s">
        <v>84</v>
      </c>
      <c r="C1841" s="12" t="s">
        <v>77</v>
      </c>
      <c r="D1841" s="12" t="s">
        <v>255</v>
      </c>
      <c r="E1841" s="12" t="s">
        <v>105</v>
      </c>
      <c r="F1841" s="12" t="s">
        <v>71</v>
      </c>
      <c r="G1841" s="12" t="s">
        <v>72</v>
      </c>
      <c r="H1841" s="12" t="str">
        <f>VLOOKUP(Product[[#This Row],[Category]],Code!$C$2:$D$5,2,0)</f>
        <v>F-101</v>
      </c>
      <c r="I1841" s="12" t="s">
        <v>91</v>
      </c>
      <c r="J1841" s="12" t="s">
        <v>242</v>
      </c>
      <c r="K1841" s="12">
        <v>44.128</v>
      </c>
      <c r="L1841" s="12">
        <f>$K$1*Product[[#This Row],[Quantity]]</f>
        <v>600</v>
      </c>
      <c r="M1841" s="12">
        <f>Product[[#This Row],[Sales]]/Product[[#This Row],[Quantity]]</f>
        <v>11.032</v>
      </c>
      <c r="N1841" s="12">
        <v>4</v>
      </c>
      <c r="O1841" s="12">
        <v>0.2</v>
      </c>
      <c r="P1841" s="13">
        <v>12.135200000000001</v>
      </c>
      <c r="Q1841" s="13">
        <f>Product[[#This Row],[Profit]]-Product[[#This Row],[Discount]]</f>
        <v>11.935200000000002</v>
      </c>
      <c r="R1841" s="12" t="str" cm="1">
        <f t="array" ref="R1841">_xlfn.IFS(Product[[#This Row],[New Sales]]&gt;=2000,"A",Product[[#This Row],[New Sales]]&gt;=1000,"B",Product[[#This Row],[New Sales]]&gt;=500,"C",Product[[#This Row],[New Sales]]&gt;=100,"D",Product[[#This Row],[New Sales]]&lt;100,"E")</f>
        <v>C</v>
      </c>
      <c r="S1841" s="12"/>
    </row>
    <row r="1842" spans="1:19">
      <c r="A1842" s="12">
        <v>1840</v>
      </c>
      <c r="B1842" s="12" t="s">
        <v>84</v>
      </c>
      <c r="C1842" s="12" t="s">
        <v>77</v>
      </c>
      <c r="D1842" s="12" t="s">
        <v>255</v>
      </c>
      <c r="E1842" s="12" t="s">
        <v>105</v>
      </c>
      <c r="F1842" s="12" t="s">
        <v>71</v>
      </c>
      <c r="G1842" s="12" t="s">
        <v>81</v>
      </c>
      <c r="H1842" s="12" t="str">
        <f>VLOOKUP(Product[[#This Row],[Category]],Code!$C$2:$D$5,2,0)</f>
        <v>O-102</v>
      </c>
      <c r="I1842" s="12" t="s">
        <v>100</v>
      </c>
      <c r="J1842" s="12" t="s">
        <v>1534</v>
      </c>
      <c r="K1842" s="12">
        <v>62.920000000000009</v>
      </c>
      <c r="L1842" s="12">
        <f>$K$1*Product[[#This Row],[Quantity]]</f>
        <v>150</v>
      </c>
      <c r="M1842" s="12">
        <f>Product[[#This Row],[Sales]]/Product[[#This Row],[Quantity]]</f>
        <v>62.920000000000009</v>
      </c>
      <c r="N1842" s="12">
        <v>1</v>
      </c>
      <c r="O1842" s="12">
        <v>0.2</v>
      </c>
      <c r="P1842" s="13">
        <v>10.224499999999994</v>
      </c>
      <c r="Q1842" s="13">
        <f>Product[[#This Row],[Profit]]-Product[[#This Row],[Discount]]</f>
        <v>10.024499999999994</v>
      </c>
      <c r="R1842" s="12" t="str" cm="1">
        <f t="array" ref="R1842">_xlfn.IFS(Product[[#This Row],[New Sales]]&gt;=2000,"A",Product[[#This Row],[New Sales]]&gt;=1000,"B",Product[[#This Row],[New Sales]]&gt;=500,"C",Product[[#This Row],[New Sales]]&gt;=100,"D",Product[[#This Row],[New Sales]]&lt;100,"E")</f>
        <v>D</v>
      </c>
      <c r="S1842" s="12"/>
    </row>
    <row r="1843" spans="1:19">
      <c r="A1843" s="12">
        <v>1841</v>
      </c>
      <c r="B1843" s="12" t="s">
        <v>84</v>
      </c>
      <c r="C1843" s="12" t="s">
        <v>77</v>
      </c>
      <c r="D1843" s="12" t="s">
        <v>255</v>
      </c>
      <c r="E1843" s="12" t="s">
        <v>105</v>
      </c>
      <c r="F1843" s="12" t="s">
        <v>71</v>
      </c>
      <c r="G1843" s="12" t="s">
        <v>81</v>
      </c>
      <c r="H1843" s="12" t="str">
        <f>VLOOKUP(Product[[#This Row],[Category]],Code!$C$2:$D$5,2,0)</f>
        <v>O-102</v>
      </c>
      <c r="I1843" s="12" t="s">
        <v>106</v>
      </c>
      <c r="J1843" s="12" t="s">
        <v>289</v>
      </c>
      <c r="K1843" s="12">
        <v>78.304000000000002</v>
      </c>
      <c r="L1843" s="12">
        <f>$K$1*Product[[#This Row],[Quantity]]</f>
        <v>300</v>
      </c>
      <c r="M1843" s="12">
        <f>Product[[#This Row],[Sales]]/Product[[#This Row],[Quantity]]</f>
        <v>39.152000000000001</v>
      </c>
      <c r="N1843" s="12">
        <v>2</v>
      </c>
      <c r="O1843" s="12">
        <v>0.2</v>
      </c>
      <c r="P1843" s="13">
        <v>29.363999999999997</v>
      </c>
      <c r="Q1843" s="13">
        <f>Product[[#This Row],[Profit]]-Product[[#This Row],[Discount]]</f>
        <v>29.163999999999998</v>
      </c>
      <c r="R1843" s="12" t="str" cm="1">
        <f t="array" ref="R1843">_xlfn.IFS(Product[[#This Row],[New Sales]]&gt;=2000,"A",Product[[#This Row],[New Sales]]&gt;=1000,"B",Product[[#This Row],[New Sales]]&gt;=500,"C",Product[[#This Row],[New Sales]]&gt;=100,"D",Product[[#This Row],[New Sales]]&lt;100,"E")</f>
        <v>D</v>
      </c>
      <c r="S1843" s="12"/>
    </row>
    <row r="1844" spans="1:19">
      <c r="A1844" s="12">
        <v>1842</v>
      </c>
      <c r="B1844" s="12" t="s">
        <v>84</v>
      </c>
      <c r="C1844" s="12" t="s">
        <v>77</v>
      </c>
      <c r="D1844" s="12" t="s">
        <v>1535</v>
      </c>
      <c r="E1844" s="12" t="s">
        <v>70</v>
      </c>
      <c r="F1844" s="12" t="s">
        <v>71</v>
      </c>
      <c r="G1844" s="12" t="s">
        <v>72</v>
      </c>
      <c r="H1844" s="12" t="str">
        <f>VLOOKUP(Product[[#This Row],[Category]],Code!$C$2:$D$5,2,0)</f>
        <v>F-101</v>
      </c>
      <c r="I1844" s="12" t="s">
        <v>75</v>
      </c>
      <c r="J1844" s="12" t="s">
        <v>1536</v>
      </c>
      <c r="K1844" s="12">
        <v>140.81</v>
      </c>
      <c r="L1844" s="12">
        <f>$K$1*Product[[#This Row],[Quantity]]</f>
        <v>150</v>
      </c>
      <c r="M1844" s="12">
        <f>Product[[#This Row],[Sales]]/Product[[#This Row],[Quantity]]</f>
        <v>140.81</v>
      </c>
      <c r="N1844" s="12">
        <v>1</v>
      </c>
      <c r="O1844" s="12">
        <v>0</v>
      </c>
      <c r="P1844" s="13">
        <v>39.4268</v>
      </c>
      <c r="Q1844" s="13">
        <f>Product[[#This Row],[Profit]]-Product[[#This Row],[Discount]]</f>
        <v>39.4268</v>
      </c>
      <c r="R1844" s="12" t="str" cm="1">
        <f t="array" ref="R1844">_xlfn.IFS(Product[[#This Row],[New Sales]]&gt;=2000,"A",Product[[#This Row],[New Sales]]&gt;=1000,"B",Product[[#This Row],[New Sales]]&gt;=500,"C",Product[[#This Row],[New Sales]]&gt;=100,"D",Product[[#This Row],[New Sales]]&lt;100,"E")</f>
        <v>D</v>
      </c>
      <c r="S1844" s="12"/>
    </row>
    <row r="1845" spans="1:19">
      <c r="A1845" s="12">
        <v>1843</v>
      </c>
      <c r="B1845" s="12" t="s">
        <v>67</v>
      </c>
      <c r="C1845" s="12" t="s">
        <v>77</v>
      </c>
      <c r="D1845" s="12" t="s">
        <v>330</v>
      </c>
      <c r="E1845" s="12" t="s">
        <v>113</v>
      </c>
      <c r="F1845" s="12" t="s">
        <v>114</v>
      </c>
      <c r="G1845" s="12" t="s">
        <v>81</v>
      </c>
      <c r="H1845" s="12" t="str">
        <f>VLOOKUP(Product[[#This Row],[Category]],Code!$C$2:$D$5,2,0)</f>
        <v>O-102</v>
      </c>
      <c r="I1845" s="12" t="s">
        <v>82</v>
      </c>
      <c r="J1845" s="12" t="s">
        <v>515</v>
      </c>
      <c r="K1845" s="12">
        <v>40.096000000000004</v>
      </c>
      <c r="L1845" s="12">
        <f>$K$1*Product[[#This Row],[Quantity]]</f>
        <v>600</v>
      </c>
      <c r="M1845" s="12">
        <f>Product[[#This Row],[Sales]]/Product[[#This Row],[Quantity]]</f>
        <v>10.024000000000001</v>
      </c>
      <c r="N1845" s="12">
        <v>4</v>
      </c>
      <c r="O1845" s="12">
        <v>0.2</v>
      </c>
      <c r="P1845" s="13">
        <v>13.532399999999996</v>
      </c>
      <c r="Q1845" s="13">
        <f>Product[[#This Row],[Profit]]-Product[[#This Row],[Discount]]</f>
        <v>13.332399999999996</v>
      </c>
      <c r="R1845" s="12" t="str" cm="1">
        <f t="array" ref="R1845">_xlfn.IFS(Product[[#This Row],[New Sales]]&gt;=2000,"A",Product[[#This Row],[New Sales]]&gt;=1000,"B",Product[[#This Row],[New Sales]]&gt;=500,"C",Product[[#This Row],[New Sales]]&gt;=100,"D",Product[[#This Row],[New Sales]]&lt;100,"E")</f>
        <v>C</v>
      </c>
      <c r="S1845" s="12"/>
    </row>
    <row r="1846" spans="1:19">
      <c r="A1846" s="12">
        <v>1844</v>
      </c>
      <c r="B1846" s="12" t="s">
        <v>67</v>
      </c>
      <c r="C1846" s="12" t="s">
        <v>77</v>
      </c>
      <c r="D1846" s="12" t="s">
        <v>330</v>
      </c>
      <c r="E1846" s="12" t="s">
        <v>113</v>
      </c>
      <c r="F1846" s="12" t="s">
        <v>114</v>
      </c>
      <c r="G1846" s="12" t="s">
        <v>72</v>
      </c>
      <c r="H1846" s="12" t="str">
        <f>VLOOKUP(Product[[#This Row],[Category]],Code!$C$2:$D$5,2,0)</f>
        <v>F-101</v>
      </c>
      <c r="I1846" s="12" t="s">
        <v>91</v>
      </c>
      <c r="J1846" s="12" t="s">
        <v>1537</v>
      </c>
      <c r="K1846" s="12">
        <v>40.783999999999999</v>
      </c>
      <c r="L1846" s="12">
        <f>$K$1*Product[[#This Row],[Quantity]]</f>
        <v>300</v>
      </c>
      <c r="M1846" s="12">
        <f>Product[[#This Row],[Sales]]/Product[[#This Row],[Quantity]]</f>
        <v>20.391999999999999</v>
      </c>
      <c r="N1846" s="12">
        <v>2</v>
      </c>
      <c r="O1846" s="12">
        <v>0.6</v>
      </c>
      <c r="P1846" s="13">
        <v>-30.588000000000001</v>
      </c>
      <c r="Q1846" s="13">
        <f>Product[[#This Row],[Profit]]-Product[[#This Row],[Discount]]</f>
        <v>-31.188000000000002</v>
      </c>
      <c r="R1846" s="12" t="str" cm="1">
        <f t="array" ref="R1846">_xlfn.IFS(Product[[#This Row],[New Sales]]&gt;=2000,"A",Product[[#This Row],[New Sales]]&gt;=1000,"B",Product[[#This Row],[New Sales]]&gt;=500,"C",Product[[#This Row],[New Sales]]&gt;=100,"D",Product[[#This Row],[New Sales]]&lt;100,"E")</f>
        <v>D</v>
      </c>
      <c r="S1846" s="12"/>
    </row>
    <row r="1847" spans="1:19">
      <c r="A1847" s="12">
        <v>1845</v>
      </c>
      <c r="B1847" s="12" t="s">
        <v>84</v>
      </c>
      <c r="C1847" s="12" t="s">
        <v>68</v>
      </c>
      <c r="D1847" s="12" t="s">
        <v>108</v>
      </c>
      <c r="E1847" s="12" t="s">
        <v>109</v>
      </c>
      <c r="F1847" s="12" t="s">
        <v>80</v>
      </c>
      <c r="G1847" s="12" t="s">
        <v>95</v>
      </c>
      <c r="H1847" s="12" t="str">
        <f>VLOOKUP(Product[[#This Row],[Category]],Code!$C$2:$D$5,2,0)</f>
        <v>T-103</v>
      </c>
      <c r="I1847" s="12" t="s">
        <v>137</v>
      </c>
      <c r="J1847" s="12" t="s">
        <v>138</v>
      </c>
      <c r="K1847" s="12">
        <v>90.570000000000007</v>
      </c>
      <c r="L1847" s="12">
        <f>$K$1*Product[[#This Row],[Quantity]]</f>
        <v>450</v>
      </c>
      <c r="M1847" s="12">
        <f>Product[[#This Row],[Sales]]/Product[[#This Row],[Quantity]]</f>
        <v>30.19</v>
      </c>
      <c r="N1847" s="12">
        <v>3</v>
      </c>
      <c r="O1847" s="12">
        <v>0</v>
      </c>
      <c r="P1847" s="13">
        <v>11.774100000000004</v>
      </c>
      <c r="Q1847" s="13">
        <f>Product[[#This Row],[Profit]]-Product[[#This Row],[Discount]]</f>
        <v>11.774100000000004</v>
      </c>
      <c r="R1847" s="12" t="str" cm="1">
        <f t="array" ref="R1847">_xlfn.IFS(Product[[#This Row],[New Sales]]&gt;=2000,"A",Product[[#This Row],[New Sales]]&gt;=1000,"B",Product[[#This Row],[New Sales]]&gt;=500,"C",Product[[#This Row],[New Sales]]&gt;=100,"D",Product[[#This Row],[New Sales]]&lt;100,"E")</f>
        <v>D</v>
      </c>
      <c r="S1847" s="12"/>
    </row>
    <row r="1848" spans="1:19">
      <c r="A1848" s="12">
        <v>1846</v>
      </c>
      <c r="B1848" s="12" t="s">
        <v>67</v>
      </c>
      <c r="C1848" s="12" t="s">
        <v>111</v>
      </c>
      <c r="D1848" s="12" t="s">
        <v>109</v>
      </c>
      <c r="E1848" s="12" t="s">
        <v>1085</v>
      </c>
      <c r="F1848" s="12" t="s">
        <v>133</v>
      </c>
      <c r="G1848" s="12" t="s">
        <v>81</v>
      </c>
      <c r="H1848" s="12" t="str">
        <f>VLOOKUP(Product[[#This Row],[Category]],Code!$C$2:$D$5,2,0)</f>
        <v>O-102</v>
      </c>
      <c r="I1848" s="12" t="s">
        <v>106</v>
      </c>
      <c r="J1848" s="12" t="s">
        <v>292</v>
      </c>
      <c r="K1848" s="12">
        <v>40.08</v>
      </c>
      <c r="L1848" s="12">
        <f>$K$1*Product[[#This Row],[Quantity]]</f>
        <v>900</v>
      </c>
      <c r="M1848" s="12">
        <f>Product[[#This Row],[Sales]]/Product[[#This Row],[Quantity]]</f>
        <v>6.68</v>
      </c>
      <c r="N1848" s="12">
        <v>6</v>
      </c>
      <c r="O1848" s="12">
        <v>0</v>
      </c>
      <c r="P1848" s="13">
        <v>19.238399999999999</v>
      </c>
      <c r="Q1848" s="13">
        <f>Product[[#This Row],[Profit]]-Product[[#This Row],[Discount]]</f>
        <v>19.238399999999999</v>
      </c>
      <c r="R1848" s="12" t="str" cm="1">
        <f t="array" ref="R1848">_xlfn.IFS(Product[[#This Row],[New Sales]]&gt;=2000,"A",Product[[#This Row],[New Sales]]&gt;=1000,"B",Product[[#This Row],[New Sales]]&gt;=500,"C",Product[[#This Row],[New Sales]]&gt;=100,"D",Product[[#This Row],[New Sales]]&lt;100,"E")</f>
        <v>C</v>
      </c>
      <c r="S1848" s="12"/>
    </row>
    <row r="1849" spans="1:19">
      <c r="A1849" s="12">
        <v>1847</v>
      </c>
      <c r="B1849" s="12" t="s">
        <v>67</v>
      </c>
      <c r="C1849" s="12" t="s">
        <v>111</v>
      </c>
      <c r="D1849" s="12" t="s">
        <v>109</v>
      </c>
      <c r="E1849" s="12" t="s">
        <v>1085</v>
      </c>
      <c r="F1849" s="12" t="s">
        <v>133</v>
      </c>
      <c r="G1849" s="12" t="s">
        <v>72</v>
      </c>
      <c r="H1849" s="12" t="str">
        <f>VLOOKUP(Product[[#This Row],[Category]],Code!$C$2:$D$5,2,0)</f>
        <v>F-101</v>
      </c>
      <c r="I1849" s="12" t="s">
        <v>91</v>
      </c>
      <c r="J1849" s="12" t="s">
        <v>1538</v>
      </c>
      <c r="K1849" s="12">
        <v>37.68</v>
      </c>
      <c r="L1849" s="12">
        <f>$K$1*Product[[#This Row],[Quantity]]</f>
        <v>300</v>
      </c>
      <c r="M1849" s="12">
        <f>Product[[#This Row],[Sales]]/Product[[#This Row],[Quantity]]</f>
        <v>18.84</v>
      </c>
      <c r="N1849" s="12">
        <v>2</v>
      </c>
      <c r="O1849" s="12">
        <v>0</v>
      </c>
      <c r="P1849" s="13">
        <v>15.825600000000001</v>
      </c>
      <c r="Q1849" s="13">
        <f>Product[[#This Row],[Profit]]-Product[[#This Row],[Discount]]</f>
        <v>15.825600000000001</v>
      </c>
      <c r="R1849" s="12" t="str" cm="1">
        <f t="array" ref="R1849">_xlfn.IFS(Product[[#This Row],[New Sales]]&gt;=2000,"A",Product[[#This Row],[New Sales]]&gt;=1000,"B",Product[[#This Row],[New Sales]]&gt;=500,"C",Product[[#This Row],[New Sales]]&gt;=100,"D",Product[[#This Row],[New Sales]]&lt;100,"E")</f>
        <v>D</v>
      </c>
      <c r="S1849" s="12"/>
    </row>
    <row r="1850" spans="1:19">
      <c r="A1850" s="12">
        <v>1848</v>
      </c>
      <c r="B1850" s="12" t="s">
        <v>547</v>
      </c>
      <c r="C1850" s="12" t="s">
        <v>77</v>
      </c>
      <c r="D1850" s="12" t="s">
        <v>78</v>
      </c>
      <c r="E1850" s="12" t="s">
        <v>79</v>
      </c>
      <c r="F1850" s="12" t="s">
        <v>80</v>
      </c>
      <c r="G1850" s="12" t="s">
        <v>72</v>
      </c>
      <c r="H1850" s="12" t="str">
        <f>VLOOKUP(Product[[#This Row],[Category]],Code!$C$2:$D$5,2,0)</f>
        <v>F-101</v>
      </c>
      <c r="I1850" s="12" t="s">
        <v>75</v>
      </c>
      <c r="J1850" s="12" t="s">
        <v>503</v>
      </c>
      <c r="K1850" s="12">
        <v>362.35199999999998</v>
      </c>
      <c r="L1850" s="12">
        <f>$K$1*Product[[#This Row],[Quantity]]</f>
        <v>450</v>
      </c>
      <c r="M1850" s="12">
        <f>Product[[#This Row],[Sales]]/Product[[#This Row],[Quantity]]</f>
        <v>120.78399999999999</v>
      </c>
      <c r="N1850" s="12">
        <v>3</v>
      </c>
      <c r="O1850" s="12">
        <v>0.2</v>
      </c>
      <c r="P1850" s="13">
        <v>27.176400000000015</v>
      </c>
      <c r="Q1850" s="13">
        <f>Product[[#This Row],[Profit]]-Product[[#This Row],[Discount]]</f>
        <v>26.976400000000016</v>
      </c>
      <c r="R1850" s="12" t="str" cm="1">
        <f t="array" ref="R1850">_xlfn.IFS(Product[[#This Row],[New Sales]]&gt;=2000,"A",Product[[#This Row],[New Sales]]&gt;=1000,"B",Product[[#This Row],[New Sales]]&gt;=500,"C",Product[[#This Row],[New Sales]]&gt;=100,"D",Product[[#This Row],[New Sales]]&lt;100,"E")</f>
        <v>D</v>
      </c>
      <c r="S1850" s="12"/>
    </row>
    <row r="1851" spans="1:19">
      <c r="A1851" s="12">
        <v>1849</v>
      </c>
      <c r="B1851" s="12" t="s">
        <v>547</v>
      </c>
      <c r="C1851" s="12" t="s">
        <v>77</v>
      </c>
      <c r="D1851" s="12" t="s">
        <v>78</v>
      </c>
      <c r="E1851" s="12" t="s">
        <v>79</v>
      </c>
      <c r="F1851" s="12" t="s">
        <v>80</v>
      </c>
      <c r="G1851" s="12" t="s">
        <v>81</v>
      </c>
      <c r="H1851" s="12" t="str">
        <f>VLOOKUP(Product[[#This Row],[Category]],Code!$C$2:$D$5,2,0)</f>
        <v>O-102</v>
      </c>
      <c r="I1851" s="12" t="s">
        <v>98</v>
      </c>
      <c r="J1851" s="12" t="s">
        <v>523</v>
      </c>
      <c r="K1851" s="12">
        <v>7.1840000000000011</v>
      </c>
      <c r="L1851" s="12">
        <f>$K$1*Product[[#This Row],[Quantity]]</f>
        <v>300</v>
      </c>
      <c r="M1851" s="12">
        <f>Product[[#This Row],[Sales]]/Product[[#This Row],[Quantity]]</f>
        <v>3.5920000000000005</v>
      </c>
      <c r="N1851" s="12">
        <v>2</v>
      </c>
      <c r="O1851" s="12">
        <v>0.2</v>
      </c>
      <c r="P1851" s="13">
        <v>2.2449999999999992</v>
      </c>
      <c r="Q1851" s="13">
        <f>Product[[#This Row],[Profit]]-Product[[#This Row],[Discount]]</f>
        <v>2.044999999999999</v>
      </c>
      <c r="R1851" s="12" t="str" cm="1">
        <f t="array" ref="R1851">_xlfn.IFS(Product[[#This Row],[New Sales]]&gt;=2000,"A",Product[[#This Row],[New Sales]]&gt;=1000,"B",Product[[#This Row],[New Sales]]&gt;=500,"C",Product[[#This Row],[New Sales]]&gt;=100,"D",Product[[#This Row],[New Sales]]&lt;100,"E")</f>
        <v>D</v>
      </c>
      <c r="S1851" s="12"/>
    </row>
    <row r="1852" spans="1:19">
      <c r="A1852" s="12">
        <v>1850</v>
      </c>
      <c r="B1852" s="12" t="s">
        <v>67</v>
      </c>
      <c r="C1852" s="12" t="s">
        <v>68</v>
      </c>
      <c r="D1852" s="12" t="s">
        <v>1539</v>
      </c>
      <c r="E1852" s="12" t="s">
        <v>175</v>
      </c>
      <c r="F1852" s="12" t="s">
        <v>114</v>
      </c>
      <c r="G1852" s="12" t="s">
        <v>81</v>
      </c>
      <c r="H1852" s="12" t="str">
        <f>VLOOKUP(Product[[#This Row],[Category]],Code!$C$2:$D$5,2,0)</f>
        <v>O-102</v>
      </c>
      <c r="I1852" s="12" t="s">
        <v>89</v>
      </c>
      <c r="J1852" s="12" t="s">
        <v>1540</v>
      </c>
      <c r="K1852" s="12">
        <v>34.76</v>
      </c>
      <c r="L1852" s="12">
        <f>$K$1*Product[[#This Row],[Quantity]]</f>
        <v>150</v>
      </c>
      <c r="M1852" s="12">
        <f>Product[[#This Row],[Sales]]/Product[[#This Row],[Quantity]]</f>
        <v>34.76</v>
      </c>
      <c r="N1852" s="12">
        <v>1</v>
      </c>
      <c r="O1852" s="12">
        <v>0</v>
      </c>
      <c r="P1852" s="13">
        <v>9.732800000000001</v>
      </c>
      <c r="Q1852" s="13">
        <f>Product[[#This Row],[Profit]]-Product[[#This Row],[Discount]]</f>
        <v>9.732800000000001</v>
      </c>
      <c r="R1852" s="12" t="str" cm="1">
        <f t="array" ref="R1852">_xlfn.IFS(Product[[#This Row],[New Sales]]&gt;=2000,"A",Product[[#This Row],[New Sales]]&gt;=1000,"B",Product[[#This Row],[New Sales]]&gt;=500,"C",Product[[#This Row],[New Sales]]&gt;=100,"D",Product[[#This Row],[New Sales]]&lt;100,"E")</f>
        <v>D</v>
      </c>
      <c r="S1852" s="12"/>
    </row>
    <row r="1853" spans="1:19">
      <c r="A1853" s="12">
        <v>1851</v>
      </c>
      <c r="B1853" s="12" t="s">
        <v>67</v>
      </c>
      <c r="C1853" s="12" t="s">
        <v>68</v>
      </c>
      <c r="D1853" s="12" t="s">
        <v>1539</v>
      </c>
      <c r="E1853" s="12" t="s">
        <v>175</v>
      </c>
      <c r="F1853" s="12" t="s">
        <v>114</v>
      </c>
      <c r="G1853" s="12" t="s">
        <v>95</v>
      </c>
      <c r="H1853" s="12" t="str">
        <f>VLOOKUP(Product[[#This Row],[Category]],Code!$C$2:$D$5,2,0)</f>
        <v>T-103</v>
      </c>
      <c r="I1853" s="12" t="s">
        <v>137</v>
      </c>
      <c r="J1853" s="12" t="s">
        <v>855</v>
      </c>
      <c r="K1853" s="12">
        <v>831.2</v>
      </c>
      <c r="L1853" s="12">
        <f>$K$1*Product[[#This Row],[Quantity]]</f>
        <v>750</v>
      </c>
      <c r="M1853" s="12">
        <f>Product[[#This Row],[Sales]]/Product[[#This Row],[Quantity]]</f>
        <v>166.24</v>
      </c>
      <c r="N1853" s="12">
        <v>5</v>
      </c>
      <c r="O1853" s="12">
        <v>0</v>
      </c>
      <c r="P1853" s="13">
        <v>124.68000000000004</v>
      </c>
      <c r="Q1853" s="13">
        <f>Product[[#This Row],[Profit]]-Product[[#This Row],[Discount]]</f>
        <v>124.68000000000004</v>
      </c>
      <c r="R1853" s="12" t="str" cm="1">
        <f t="array" ref="R1853">_xlfn.IFS(Product[[#This Row],[New Sales]]&gt;=2000,"A",Product[[#This Row],[New Sales]]&gt;=1000,"B",Product[[#This Row],[New Sales]]&gt;=500,"C",Product[[#This Row],[New Sales]]&gt;=100,"D",Product[[#This Row],[New Sales]]&lt;100,"E")</f>
        <v>C</v>
      </c>
      <c r="S1853" s="12"/>
    </row>
    <row r="1854" spans="1:19">
      <c r="A1854" s="12">
        <v>1852</v>
      </c>
      <c r="B1854" s="12" t="s">
        <v>67</v>
      </c>
      <c r="C1854" s="12" t="s">
        <v>68</v>
      </c>
      <c r="D1854" s="12" t="s">
        <v>1539</v>
      </c>
      <c r="E1854" s="12" t="s">
        <v>175</v>
      </c>
      <c r="F1854" s="12" t="s">
        <v>114</v>
      </c>
      <c r="G1854" s="12" t="s">
        <v>81</v>
      </c>
      <c r="H1854" s="12" t="str">
        <f>VLOOKUP(Product[[#This Row],[Category]],Code!$C$2:$D$5,2,0)</f>
        <v>O-102</v>
      </c>
      <c r="I1854" s="12" t="s">
        <v>106</v>
      </c>
      <c r="J1854" s="12" t="s">
        <v>1541</v>
      </c>
      <c r="K1854" s="12">
        <v>26.400000000000002</v>
      </c>
      <c r="L1854" s="12">
        <f>$K$1*Product[[#This Row],[Quantity]]</f>
        <v>750</v>
      </c>
      <c r="M1854" s="12">
        <f>Product[[#This Row],[Sales]]/Product[[#This Row],[Quantity]]</f>
        <v>5.28</v>
      </c>
      <c r="N1854" s="12">
        <v>5</v>
      </c>
      <c r="O1854" s="12">
        <v>0</v>
      </c>
      <c r="P1854" s="13">
        <v>11.879999999999999</v>
      </c>
      <c r="Q1854" s="13">
        <f>Product[[#This Row],[Profit]]-Product[[#This Row],[Discount]]</f>
        <v>11.879999999999999</v>
      </c>
      <c r="R1854" s="12" t="str" cm="1">
        <f t="array" ref="R1854">_xlfn.IFS(Product[[#This Row],[New Sales]]&gt;=2000,"A",Product[[#This Row],[New Sales]]&gt;=1000,"B",Product[[#This Row],[New Sales]]&gt;=500,"C",Product[[#This Row],[New Sales]]&gt;=100,"D",Product[[#This Row],[New Sales]]&lt;100,"E")</f>
        <v>C</v>
      </c>
      <c r="S1854" s="12"/>
    </row>
    <row r="1855" spans="1:19">
      <c r="A1855" s="12">
        <v>1853</v>
      </c>
      <c r="B1855" s="12" t="s">
        <v>67</v>
      </c>
      <c r="C1855" s="12" t="s">
        <v>68</v>
      </c>
      <c r="D1855" s="12" t="s">
        <v>1539</v>
      </c>
      <c r="E1855" s="12" t="s">
        <v>175</v>
      </c>
      <c r="F1855" s="12" t="s">
        <v>114</v>
      </c>
      <c r="G1855" s="12" t="s">
        <v>81</v>
      </c>
      <c r="H1855" s="12" t="str">
        <f>VLOOKUP(Product[[#This Row],[Category]],Code!$C$2:$D$5,2,0)</f>
        <v>O-102</v>
      </c>
      <c r="I1855" s="12" t="s">
        <v>142</v>
      </c>
      <c r="J1855" s="12" t="s">
        <v>610</v>
      </c>
      <c r="K1855" s="12">
        <v>106.75</v>
      </c>
      <c r="L1855" s="12">
        <f>$K$1*Product[[#This Row],[Quantity]]</f>
        <v>1050</v>
      </c>
      <c r="M1855" s="12">
        <f>Product[[#This Row],[Sales]]/Product[[#This Row],[Quantity]]</f>
        <v>15.25</v>
      </c>
      <c r="N1855" s="12">
        <v>7</v>
      </c>
      <c r="O1855" s="12">
        <v>0</v>
      </c>
      <c r="P1855" s="13">
        <v>49.10499999999999</v>
      </c>
      <c r="Q1855" s="13">
        <f>Product[[#This Row],[Profit]]-Product[[#This Row],[Discount]]</f>
        <v>49.10499999999999</v>
      </c>
      <c r="R1855" s="12" t="str" cm="1">
        <f t="array" ref="R1855">_xlfn.IFS(Product[[#This Row],[New Sales]]&gt;=2000,"A",Product[[#This Row],[New Sales]]&gt;=1000,"B",Product[[#This Row],[New Sales]]&gt;=500,"C",Product[[#This Row],[New Sales]]&gt;=100,"D",Product[[#This Row],[New Sales]]&lt;100,"E")</f>
        <v>B</v>
      </c>
      <c r="S1855" s="12"/>
    </row>
    <row r="1856" spans="1:19">
      <c r="A1856" s="12">
        <v>1854</v>
      </c>
      <c r="B1856" s="12" t="s">
        <v>67</v>
      </c>
      <c r="C1856" s="12" t="s">
        <v>68</v>
      </c>
      <c r="D1856" s="12" t="s">
        <v>1539</v>
      </c>
      <c r="E1856" s="12" t="s">
        <v>175</v>
      </c>
      <c r="F1856" s="12" t="s">
        <v>114</v>
      </c>
      <c r="G1856" s="12" t="s">
        <v>81</v>
      </c>
      <c r="H1856" s="12" t="str">
        <f>VLOOKUP(Product[[#This Row],[Category]],Code!$C$2:$D$5,2,0)</f>
        <v>O-102</v>
      </c>
      <c r="I1856" s="12" t="s">
        <v>106</v>
      </c>
      <c r="J1856" s="12" t="s">
        <v>1542</v>
      </c>
      <c r="K1856" s="12">
        <v>97.82</v>
      </c>
      <c r="L1856" s="12">
        <f>$K$1*Product[[#This Row],[Quantity]]</f>
        <v>300</v>
      </c>
      <c r="M1856" s="12">
        <f>Product[[#This Row],[Sales]]/Product[[#This Row],[Quantity]]</f>
        <v>48.91</v>
      </c>
      <c r="N1856" s="12">
        <v>2</v>
      </c>
      <c r="O1856" s="12">
        <v>0</v>
      </c>
      <c r="P1856" s="13">
        <v>45.975399999999993</v>
      </c>
      <c r="Q1856" s="13">
        <f>Product[[#This Row],[Profit]]-Product[[#This Row],[Discount]]</f>
        <v>45.975399999999993</v>
      </c>
      <c r="R1856" s="12" t="str" cm="1">
        <f t="array" ref="R1856">_xlfn.IFS(Product[[#This Row],[New Sales]]&gt;=2000,"A",Product[[#This Row],[New Sales]]&gt;=1000,"B",Product[[#This Row],[New Sales]]&gt;=500,"C",Product[[#This Row],[New Sales]]&gt;=100,"D",Product[[#This Row],[New Sales]]&lt;100,"E")</f>
        <v>D</v>
      </c>
      <c r="S1856" s="12"/>
    </row>
    <row r="1857" spans="1:19">
      <c r="A1857" s="12">
        <v>1855</v>
      </c>
      <c r="B1857" s="12" t="s">
        <v>67</v>
      </c>
      <c r="C1857" s="12" t="s">
        <v>68</v>
      </c>
      <c r="D1857" s="12" t="s">
        <v>1539</v>
      </c>
      <c r="E1857" s="12" t="s">
        <v>175</v>
      </c>
      <c r="F1857" s="12" t="s">
        <v>114</v>
      </c>
      <c r="G1857" s="12" t="s">
        <v>81</v>
      </c>
      <c r="H1857" s="12" t="str">
        <f>VLOOKUP(Product[[#This Row],[Category]],Code!$C$2:$D$5,2,0)</f>
        <v>O-102</v>
      </c>
      <c r="I1857" s="12" t="s">
        <v>89</v>
      </c>
      <c r="J1857" s="12" t="s">
        <v>232</v>
      </c>
      <c r="K1857" s="12">
        <v>141.4</v>
      </c>
      <c r="L1857" s="12">
        <f>$K$1*Product[[#This Row],[Quantity]]</f>
        <v>750</v>
      </c>
      <c r="M1857" s="12">
        <f>Product[[#This Row],[Sales]]/Product[[#This Row],[Quantity]]</f>
        <v>28.28</v>
      </c>
      <c r="N1857" s="12">
        <v>5</v>
      </c>
      <c r="O1857" s="12">
        <v>0</v>
      </c>
      <c r="P1857" s="13">
        <v>38.177999999999997</v>
      </c>
      <c r="Q1857" s="13">
        <f>Product[[#This Row],[Profit]]-Product[[#This Row],[Discount]]</f>
        <v>38.177999999999997</v>
      </c>
      <c r="R1857" s="12" t="str" cm="1">
        <f t="array" ref="R1857">_xlfn.IFS(Product[[#This Row],[New Sales]]&gt;=2000,"A",Product[[#This Row],[New Sales]]&gt;=1000,"B",Product[[#This Row],[New Sales]]&gt;=500,"C",Product[[#This Row],[New Sales]]&gt;=100,"D",Product[[#This Row],[New Sales]]&lt;100,"E")</f>
        <v>C</v>
      </c>
      <c r="S1857" s="12"/>
    </row>
    <row r="1858" spans="1:19">
      <c r="A1858" s="12">
        <v>1856</v>
      </c>
      <c r="B1858" s="12" t="s">
        <v>84</v>
      </c>
      <c r="C1858" s="12" t="s">
        <v>77</v>
      </c>
      <c r="D1858" s="12" t="s">
        <v>78</v>
      </c>
      <c r="E1858" s="12" t="s">
        <v>79</v>
      </c>
      <c r="F1858" s="12" t="s">
        <v>80</v>
      </c>
      <c r="G1858" s="12" t="s">
        <v>81</v>
      </c>
      <c r="H1858" s="12" t="str">
        <f>VLOOKUP(Product[[#This Row],[Category]],Code!$C$2:$D$5,2,0)</f>
        <v>O-102</v>
      </c>
      <c r="I1858" s="12" t="s">
        <v>93</v>
      </c>
      <c r="J1858" s="12" t="s">
        <v>1086</v>
      </c>
      <c r="K1858" s="12">
        <v>14.52</v>
      </c>
      <c r="L1858" s="12">
        <f>$K$1*Product[[#This Row],[Quantity]]</f>
        <v>450</v>
      </c>
      <c r="M1858" s="12">
        <f>Product[[#This Row],[Sales]]/Product[[#This Row],[Quantity]]</f>
        <v>4.84</v>
      </c>
      <c r="N1858" s="12">
        <v>3</v>
      </c>
      <c r="O1858" s="12">
        <v>0</v>
      </c>
      <c r="P1858" s="13">
        <v>4.7915999999999999</v>
      </c>
      <c r="Q1858" s="13">
        <f>Product[[#This Row],[Profit]]-Product[[#This Row],[Discount]]</f>
        <v>4.7915999999999999</v>
      </c>
      <c r="R1858" s="12" t="str" cm="1">
        <f t="array" ref="R1858">_xlfn.IFS(Product[[#This Row],[New Sales]]&gt;=2000,"A",Product[[#This Row],[New Sales]]&gt;=1000,"B",Product[[#This Row],[New Sales]]&gt;=500,"C",Product[[#This Row],[New Sales]]&gt;=100,"D",Product[[#This Row],[New Sales]]&lt;100,"E")</f>
        <v>D</v>
      </c>
      <c r="S1858" s="12"/>
    </row>
    <row r="1859" spans="1:19">
      <c r="A1859" s="12">
        <v>1857</v>
      </c>
      <c r="B1859" s="12" t="s">
        <v>67</v>
      </c>
      <c r="C1859" s="12" t="s">
        <v>77</v>
      </c>
      <c r="D1859" s="12" t="s">
        <v>147</v>
      </c>
      <c r="E1859" s="12" t="s">
        <v>113</v>
      </c>
      <c r="F1859" s="12" t="s">
        <v>114</v>
      </c>
      <c r="G1859" s="12" t="s">
        <v>81</v>
      </c>
      <c r="H1859" s="12" t="str">
        <f>VLOOKUP(Product[[#This Row],[Category]],Code!$C$2:$D$5,2,0)</f>
        <v>O-102</v>
      </c>
      <c r="I1859" s="12" t="s">
        <v>89</v>
      </c>
      <c r="J1859" s="12" t="s">
        <v>1243</v>
      </c>
      <c r="K1859" s="12">
        <v>127.92000000000002</v>
      </c>
      <c r="L1859" s="12">
        <f>$K$1*Product[[#This Row],[Quantity]]</f>
        <v>750</v>
      </c>
      <c r="M1859" s="12">
        <f>Product[[#This Row],[Sales]]/Product[[#This Row],[Quantity]]</f>
        <v>25.584000000000003</v>
      </c>
      <c r="N1859" s="12">
        <v>5</v>
      </c>
      <c r="O1859" s="12">
        <v>0.2</v>
      </c>
      <c r="P1859" s="13">
        <v>-15.990000000000002</v>
      </c>
      <c r="Q1859" s="13">
        <f>Product[[#This Row],[Profit]]-Product[[#This Row],[Discount]]</f>
        <v>-16.190000000000001</v>
      </c>
      <c r="R1859" s="12" t="str" cm="1">
        <f t="array" ref="R1859">_xlfn.IFS(Product[[#This Row],[New Sales]]&gt;=2000,"A",Product[[#This Row],[New Sales]]&gt;=1000,"B",Product[[#This Row],[New Sales]]&gt;=500,"C",Product[[#This Row],[New Sales]]&gt;=100,"D",Product[[#This Row],[New Sales]]&lt;100,"E")</f>
        <v>C</v>
      </c>
      <c r="S1859" s="12"/>
    </row>
    <row r="1860" spans="1:19">
      <c r="A1860" s="12">
        <v>1858</v>
      </c>
      <c r="B1860" s="12" t="s">
        <v>67</v>
      </c>
      <c r="C1860" s="12" t="s">
        <v>77</v>
      </c>
      <c r="D1860" s="12" t="s">
        <v>147</v>
      </c>
      <c r="E1860" s="12" t="s">
        <v>113</v>
      </c>
      <c r="F1860" s="12" t="s">
        <v>114</v>
      </c>
      <c r="G1860" s="12" t="s">
        <v>81</v>
      </c>
      <c r="H1860" s="12" t="str">
        <f>VLOOKUP(Product[[#This Row],[Category]],Code!$C$2:$D$5,2,0)</f>
        <v>O-102</v>
      </c>
      <c r="I1860" s="12" t="s">
        <v>98</v>
      </c>
      <c r="J1860" s="12" t="s">
        <v>1543</v>
      </c>
      <c r="K1860" s="12">
        <v>34.239999999999988</v>
      </c>
      <c r="L1860" s="12">
        <f>$K$1*Product[[#This Row],[Quantity]]</f>
        <v>600</v>
      </c>
      <c r="M1860" s="12">
        <f>Product[[#This Row],[Sales]]/Product[[#This Row],[Quantity]]</f>
        <v>8.5599999999999969</v>
      </c>
      <c r="N1860" s="12">
        <v>4</v>
      </c>
      <c r="O1860" s="12">
        <v>0.8</v>
      </c>
      <c r="P1860" s="13">
        <v>-53.072000000000017</v>
      </c>
      <c r="Q1860" s="13">
        <f>Product[[#This Row],[Profit]]-Product[[#This Row],[Discount]]</f>
        <v>-53.872000000000014</v>
      </c>
      <c r="R1860" s="12" t="str" cm="1">
        <f t="array" ref="R1860">_xlfn.IFS(Product[[#This Row],[New Sales]]&gt;=2000,"A",Product[[#This Row],[New Sales]]&gt;=1000,"B",Product[[#This Row],[New Sales]]&gt;=500,"C",Product[[#This Row],[New Sales]]&gt;=100,"D",Product[[#This Row],[New Sales]]&lt;100,"E")</f>
        <v>C</v>
      </c>
      <c r="S1860" s="12"/>
    </row>
    <row r="1861" spans="1:19">
      <c r="A1861" s="12">
        <v>1859</v>
      </c>
      <c r="B1861" s="12" t="s">
        <v>149</v>
      </c>
      <c r="C1861" s="12" t="s">
        <v>77</v>
      </c>
      <c r="D1861" s="12" t="s">
        <v>273</v>
      </c>
      <c r="E1861" s="12" t="s">
        <v>356</v>
      </c>
      <c r="F1861" s="12" t="s">
        <v>133</v>
      </c>
      <c r="G1861" s="12" t="s">
        <v>81</v>
      </c>
      <c r="H1861" s="12" t="str">
        <f>VLOOKUP(Product[[#This Row],[Category]],Code!$C$2:$D$5,2,0)</f>
        <v>O-102</v>
      </c>
      <c r="I1861" s="12" t="s">
        <v>100</v>
      </c>
      <c r="J1861" s="12" t="s">
        <v>115</v>
      </c>
      <c r="K1861" s="12">
        <v>137.62</v>
      </c>
      <c r="L1861" s="12">
        <f>$K$1*Product[[#This Row],[Quantity]]</f>
        <v>300</v>
      </c>
      <c r="M1861" s="12">
        <f>Product[[#This Row],[Sales]]/Product[[#This Row],[Quantity]]</f>
        <v>68.81</v>
      </c>
      <c r="N1861" s="12">
        <v>2</v>
      </c>
      <c r="O1861" s="12">
        <v>0</v>
      </c>
      <c r="P1861" s="13">
        <v>60.552800000000005</v>
      </c>
      <c r="Q1861" s="13">
        <f>Product[[#This Row],[Profit]]-Product[[#This Row],[Discount]]</f>
        <v>60.552800000000005</v>
      </c>
      <c r="R1861" s="12" t="str" cm="1">
        <f t="array" ref="R1861">_xlfn.IFS(Product[[#This Row],[New Sales]]&gt;=2000,"A",Product[[#This Row],[New Sales]]&gt;=1000,"B",Product[[#This Row],[New Sales]]&gt;=500,"C",Product[[#This Row],[New Sales]]&gt;=100,"D",Product[[#This Row],[New Sales]]&lt;100,"E")</f>
        <v>D</v>
      </c>
      <c r="S1861" s="12"/>
    </row>
    <row r="1862" spans="1:19">
      <c r="A1862" s="12">
        <v>1860</v>
      </c>
      <c r="B1862" s="12" t="s">
        <v>149</v>
      </c>
      <c r="C1862" s="12" t="s">
        <v>77</v>
      </c>
      <c r="D1862" s="12" t="s">
        <v>273</v>
      </c>
      <c r="E1862" s="12" t="s">
        <v>356</v>
      </c>
      <c r="F1862" s="12" t="s">
        <v>133</v>
      </c>
      <c r="G1862" s="12" t="s">
        <v>95</v>
      </c>
      <c r="H1862" s="12" t="str">
        <f>VLOOKUP(Product[[#This Row],[Category]],Code!$C$2:$D$5,2,0)</f>
        <v>T-103</v>
      </c>
      <c r="I1862" s="12" t="s">
        <v>96</v>
      </c>
      <c r="J1862" s="12" t="s">
        <v>1544</v>
      </c>
      <c r="K1862" s="12">
        <v>100.49</v>
      </c>
      <c r="L1862" s="12">
        <f>$K$1*Product[[#This Row],[Quantity]]</f>
        <v>150</v>
      </c>
      <c r="M1862" s="12">
        <f>Product[[#This Row],[Sales]]/Product[[#This Row],[Quantity]]</f>
        <v>100.49</v>
      </c>
      <c r="N1862" s="12">
        <v>1</v>
      </c>
      <c r="O1862" s="12">
        <v>0</v>
      </c>
      <c r="P1862" s="13">
        <v>25.122500000000002</v>
      </c>
      <c r="Q1862" s="13">
        <f>Product[[#This Row],[Profit]]-Product[[#This Row],[Discount]]</f>
        <v>25.122500000000002</v>
      </c>
      <c r="R1862" s="12" t="str" cm="1">
        <f t="array" ref="R1862">_xlfn.IFS(Product[[#This Row],[New Sales]]&gt;=2000,"A",Product[[#This Row],[New Sales]]&gt;=1000,"B",Product[[#This Row],[New Sales]]&gt;=500,"C",Product[[#This Row],[New Sales]]&gt;=100,"D",Product[[#This Row],[New Sales]]&lt;100,"E")</f>
        <v>D</v>
      </c>
      <c r="S1862" s="12"/>
    </row>
    <row r="1863" spans="1:19">
      <c r="A1863" s="12">
        <v>1861</v>
      </c>
      <c r="B1863" s="12" t="s">
        <v>149</v>
      </c>
      <c r="C1863" s="12" t="s">
        <v>68</v>
      </c>
      <c r="D1863" s="12" t="s">
        <v>180</v>
      </c>
      <c r="E1863" s="12" t="s">
        <v>181</v>
      </c>
      <c r="F1863" s="12" t="s">
        <v>133</v>
      </c>
      <c r="G1863" s="12" t="s">
        <v>72</v>
      </c>
      <c r="H1863" s="12" t="str">
        <f>VLOOKUP(Product[[#This Row],[Category]],Code!$C$2:$D$5,2,0)</f>
        <v>F-101</v>
      </c>
      <c r="I1863" s="12" t="s">
        <v>73</v>
      </c>
      <c r="J1863" s="12" t="s">
        <v>1545</v>
      </c>
      <c r="K1863" s="12">
        <v>257.56799999999998</v>
      </c>
      <c r="L1863" s="12">
        <f>$K$1*Product[[#This Row],[Quantity]]</f>
        <v>300</v>
      </c>
      <c r="M1863" s="12">
        <f>Product[[#This Row],[Sales]]/Product[[#This Row],[Quantity]]</f>
        <v>128.78399999999999</v>
      </c>
      <c r="N1863" s="12">
        <v>2</v>
      </c>
      <c r="O1863" s="12">
        <v>0.2</v>
      </c>
      <c r="P1863" s="13">
        <v>-28.976400000000012</v>
      </c>
      <c r="Q1863" s="13">
        <f>Product[[#This Row],[Profit]]-Product[[#This Row],[Discount]]</f>
        <v>-29.176400000000012</v>
      </c>
      <c r="R1863" s="12" t="str" cm="1">
        <f t="array" ref="R1863">_xlfn.IFS(Product[[#This Row],[New Sales]]&gt;=2000,"A",Product[[#This Row],[New Sales]]&gt;=1000,"B",Product[[#This Row],[New Sales]]&gt;=500,"C",Product[[#This Row],[New Sales]]&gt;=100,"D",Product[[#This Row],[New Sales]]&lt;100,"E")</f>
        <v>D</v>
      </c>
      <c r="S1863" s="12"/>
    </row>
    <row r="1864" spans="1:19">
      <c r="A1864" s="12">
        <v>1862</v>
      </c>
      <c r="B1864" s="12" t="s">
        <v>149</v>
      </c>
      <c r="C1864" s="12" t="s">
        <v>68</v>
      </c>
      <c r="D1864" s="12" t="s">
        <v>180</v>
      </c>
      <c r="E1864" s="12" t="s">
        <v>181</v>
      </c>
      <c r="F1864" s="12" t="s">
        <v>133</v>
      </c>
      <c r="G1864" s="12" t="s">
        <v>95</v>
      </c>
      <c r="H1864" s="12" t="str">
        <f>VLOOKUP(Product[[#This Row],[Category]],Code!$C$2:$D$5,2,0)</f>
        <v>T-103</v>
      </c>
      <c r="I1864" s="12" t="s">
        <v>96</v>
      </c>
      <c r="J1864" s="12" t="s">
        <v>353</v>
      </c>
      <c r="K1864" s="12">
        <v>119.96</v>
      </c>
      <c r="L1864" s="12">
        <f>$K$1*Product[[#This Row],[Quantity]]</f>
        <v>600</v>
      </c>
      <c r="M1864" s="12">
        <f>Product[[#This Row],[Sales]]/Product[[#This Row],[Quantity]]</f>
        <v>29.99</v>
      </c>
      <c r="N1864" s="12">
        <v>4</v>
      </c>
      <c r="O1864" s="12">
        <v>0</v>
      </c>
      <c r="P1864" s="13">
        <v>33.588800000000006</v>
      </c>
      <c r="Q1864" s="13">
        <f>Product[[#This Row],[Profit]]-Product[[#This Row],[Discount]]</f>
        <v>33.588800000000006</v>
      </c>
      <c r="R1864" s="12" t="str" cm="1">
        <f t="array" ref="R1864">_xlfn.IFS(Product[[#This Row],[New Sales]]&gt;=2000,"A",Product[[#This Row],[New Sales]]&gt;=1000,"B",Product[[#This Row],[New Sales]]&gt;=500,"C",Product[[#This Row],[New Sales]]&gt;=100,"D",Product[[#This Row],[New Sales]]&lt;100,"E")</f>
        <v>C</v>
      </c>
      <c r="S1864" s="12"/>
    </row>
    <row r="1865" spans="1:19">
      <c r="A1865" s="12">
        <v>1863</v>
      </c>
      <c r="B1865" s="12" t="s">
        <v>547</v>
      </c>
      <c r="C1865" s="12" t="s">
        <v>68</v>
      </c>
      <c r="D1865" s="12" t="s">
        <v>330</v>
      </c>
      <c r="E1865" s="12" t="s">
        <v>113</v>
      </c>
      <c r="F1865" s="12" t="s">
        <v>114</v>
      </c>
      <c r="G1865" s="12" t="s">
        <v>81</v>
      </c>
      <c r="H1865" s="12" t="str">
        <f>VLOOKUP(Product[[#This Row],[Category]],Code!$C$2:$D$5,2,0)</f>
        <v>O-102</v>
      </c>
      <c r="I1865" s="12" t="s">
        <v>89</v>
      </c>
      <c r="J1865" s="12" t="s">
        <v>360</v>
      </c>
      <c r="K1865" s="12">
        <v>49.632000000000005</v>
      </c>
      <c r="L1865" s="12">
        <f>$K$1*Product[[#This Row],[Quantity]]</f>
        <v>600</v>
      </c>
      <c r="M1865" s="12">
        <f>Product[[#This Row],[Sales]]/Product[[#This Row],[Quantity]]</f>
        <v>12.408000000000001</v>
      </c>
      <c r="N1865" s="12">
        <v>4</v>
      </c>
      <c r="O1865" s="12">
        <v>0.2</v>
      </c>
      <c r="P1865" s="13">
        <v>4.9632000000000005</v>
      </c>
      <c r="Q1865" s="13">
        <f>Product[[#This Row],[Profit]]-Product[[#This Row],[Discount]]</f>
        <v>4.7632000000000003</v>
      </c>
      <c r="R1865" s="12" t="str" cm="1">
        <f t="array" ref="R1865">_xlfn.IFS(Product[[#This Row],[New Sales]]&gt;=2000,"A",Product[[#This Row],[New Sales]]&gt;=1000,"B",Product[[#This Row],[New Sales]]&gt;=500,"C",Product[[#This Row],[New Sales]]&gt;=100,"D",Product[[#This Row],[New Sales]]&lt;100,"E")</f>
        <v>C</v>
      </c>
      <c r="S1865" s="12"/>
    </row>
    <row r="1866" spans="1:19">
      <c r="A1866" s="12">
        <v>1864</v>
      </c>
      <c r="B1866" s="12" t="s">
        <v>84</v>
      </c>
      <c r="C1866" s="12" t="s">
        <v>77</v>
      </c>
      <c r="D1866" s="12" t="s">
        <v>250</v>
      </c>
      <c r="E1866" s="12" t="s">
        <v>251</v>
      </c>
      <c r="F1866" s="12" t="s">
        <v>80</v>
      </c>
      <c r="G1866" s="12" t="s">
        <v>72</v>
      </c>
      <c r="H1866" s="12" t="str">
        <f>VLOOKUP(Product[[#This Row],[Category]],Code!$C$2:$D$5,2,0)</f>
        <v>F-101</v>
      </c>
      <c r="I1866" s="12" t="s">
        <v>87</v>
      </c>
      <c r="J1866" s="12" t="s">
        <v>525</v>
      </c>
      <c r="K1866" s="12">
        <v>727.45</v>
      </c>
      <c r="L1866" s="12">
        <f>$K$1*Product[[#This Row],[Quantity]]</f>
        <v>750</v>
      </c>
      <c r="M1866" s="12">
        <f>Product[[#This Row],[Sales]]/Product[[#This Row],[Quantity]]</f>
        <v>145.49</v>
      </c>
      <c r="N1866" s="12">
        <v>5</v>
      </c>
      <c r="O1866" s="12">
        <v>0.5</v>
      </c>
      <c r="P1866" s="13">
        <v>-465.5680000000001</v>
      </c>
      <c r="Q1866" s="13">
        <f>Product[[#This Row],[Profit]]-Product[[#This Row],[Discount]]</f>
        <v>-466.0680000000001</v>
      </c>
      <c r="R1866" s="12" t="str" cm="1">
        <f t="array" ref="R1866">_xlfn.IFS(Product[[#This Row],[New Sales]]&gt;=2000,"A",Product[[#This Row],[New Sales]]&gt;=1000,"B",Product[[#This Row],[New Sales]]&gt;=500,"C",Product[[#This Row],[New Sales]]&gt;=100,"D",Product[[#This Row],[New Sales]]&lt;100,"E")</f>
        <v>C</v>
      </c>
      <c r="S1866" s="12"/>
    </row>
    <row r="1867" spans="1:19">
      <c r="A1867" s="12">
        <v>1865</v>
      </c>
      <c r="B1867" s="12" t="s">
        <v>84</v>
      </c>
      <c r="C1867" s="12" t="s">
        <v>77</v>
      </c>
      <c r="D1867" s="12" t="s">
        <v>250</v>
      </c>
      <c r="E1867" s="12" t="s">
        <v>251</v>
      </c>
      <c r="F1867" s="12" t="s">
        <v>80</v>
      </c>
      <c r="G1867" s="12" t="s">
        <v>72</v>
      </c>
      <c r="H1867" s="12" t="str">
        <f>VLOOKUP(Product[[#This Row],[Category]],Code!$C$2:$D$5,2,0)</f>
        <v>F-101</v>
      </c>
      <c r="I1867" s="12" t="s">
        <v>91</v>
      </c>
      <c r="J1867" s="12" t="s">
        <v>1546</v>
      </c>
      <c r="K1867" s="12">
        <v>24.96</v>
      </c>
      <c r="L1867" s="12">
        <f>$K$1*Product[[#This Row],[Quantity]]</f>
        <v>450</v>
      </c>
      <c r="M1867" s="12">
        <f>Product[[#This Row],[Sales]]/Product[[#This Row],[Quantity]]</f>
        <v>8.32</v>
      </c>
      <c r="N1867" s="12">
        <v>3</v>
      </c>
      <c r="O1867" s="12">
        <v>0.2</v>
      </c>
      <c r="P1867" s="13">
        <v>4.3679999999999986</v>
      </c>
      <c r="Q1867" s="13">
        <f>Product[[#This Row],[Profit]]-Product[[#This Row],[Discount]]</f>
        <v>4.1679999999999984</v>
      </c>
      <c r="R1867" s="12" t="str" cm="1">
        <f t="array" ref="R1867">_xlfn.IFS(Product[[#This Row],[New Sales]]&gt;=2000,"A",Product[[#This Row],[New Sales]]&gt;=1000,"B",Product[[#This Row],[New Sales]]&gt;=500,"C",Product[[#This Row],[New Sales]]&gt;=100,"D",Product[[#This Row],[New Sales]]&lt;100,"E")</f>
        <v>D</v>
      </c>
      <c r="S1867" s="12"/>
    </row>
    <row r="1868" spans="1:19">
      <c r="A1868" s="12">
        <v>1866</v>
      </c>
      <c r="B1868" s="12" t="s">
        <v>547</v>
      </c>
      <c r="C1868" s="12" t="s">
        <v>77</v>
      </c>
      <c r="D1868" s="12" t="s">
        <v>306</v>
      </c>
      <c r="E1868" s="12" t="s">
        <v>267</v>
      </c>
      <c r="F1868" s="12" t="s">
        <v>133</v>
      </c>
      <c r="G1868" s="12" t="s">
        <v>95</v>
      </c>
      <c r="H1868" s="12" t="str">
        <f>VLOOKUP(Product[[#This Row],[Category]],Code!$C$2:$D$5,2,0)</f>
        <v>T-103</v>
      </c>
      <c r="I1868" s="12" t="s">
        <v>96</v>
      </c>
      <c r="J1868" s="12" t="s">
        <v>1547</v>
      </c>
      <c r="K1868" s="12">
        <v>370.78199999999998</v>
      </c>
      <c r="L1868" s="12">
        <f>$K$1*Product[[#This Row],[Quantity]]</f>
        <v>450</v>
      </c>
      <c r="M1868" s="12">
        <f>Product[[#This Row],[Sales]]/Product[[#This Row],[Quantity]]</f>
        <v>123.59399999999999</v>
      </c>
      <c r="N1868" s="12">
        <v>3</v>
      </c>
      <c r="O1868" s="12">
        <v>0.4</v>
      </c>
      <c r="P1868" s="13">
        <v>-92.695500000000038</v>
      </c>
      <c r="Q1868" s="13">
        <f>Product[[#This Row],[Profit]]-Product[[#This Row],[Discount]]</f>
        <v>-93.095500000000044</v>
      </c>
      <c r="R1868" s="12" t="str" cm="1">
        <f t="array" ref="R1868">_xlfn.IFS(Product[[#This Row],[New Sales]]&gt;=2000,"A",Product[[#This Row],[New Sales]]&gt;=1000,"B",Product[[#This Row],[New Sales]]&gt;=500,"C",Product[[#This Row],[New Sales]]&gt;=100,"D",Product[[#This Row],[New Sales]]&lt;100,"E")</f>
        <v>D</v>
      </c>
      <c r="S1868" s="12"/>
    </row>
    <row r="1869" spans="1:19">
      <c r="A1869" s="12">
        <v>1867</v>
      </c>
      <c r="B1869" s="12" t="s">
        <v>149</v>
      </c>
      <c r="C1869" s="12" t="s">
        <v>77</v>
      </c>
      <c r="D1869" s="12" t="s">
        <v>69</v>
      </c>
      <c r="E1869" s="12" t="s">
        <v>581</v>
      </c>
      <c r="F1869" s="12" t="s">
        <v>80</v>
      </c>
      <c r="G1869" s="12" t="s">
        <v>72</v>
      </c>
      <c r="H1869" s="12" t="str">
        <f>VLOOKUP(Product[[#This Row],[Category]],Code!$C$2:$D$5,2,0)</f>
        <v>F-101</v>
      </c>
      <c r="I1869" s="12" t="s">
        <v>91</v>
      </c>
      <c r="J1869" s="12" t="s">
        <v>1110</v>
      </c>
      <c r="K1869" s="12">
        <v>196.45</v>
      </c>
      <c r="L1869" s="12">
        <f>$K$1*Product[[#This Row],[Quantity]]</f>
        <v>750</v>
      </c>
      <c r="M1869" s="12">
        <f>Product[[#This Row],[Sales]]/Product[[#This Row],[Quantity]]</f>
        <v>39.29</v>
      </c>
      <c r="N1869" s="12">
        <v>5</v>
      </c>
      <c r="O1869" s="12">
        <v>0</v>
      </c>
      <c r="P1869" s="13">
        <v>70.72199999999998</v>
      </c>
      <c r="Q1869" s="13">
        <f>Product[[#This Row],[Profit]]-Product[[#This Row],[Discount]]</f>
        <v>70.72199999999998</v>
      </c>
      <c r="R1869" s="12" t="str" cm="1">
        <f t="array" ref="R1869">_xlfn.IFS(Product[[#This Row],[New Sales]]&gt;=2000,"A",Product[[#This Row],[New Sales]]&gt;=1000,"B",Product[[#This Row],[New Sales]]&gt;=500,"C",Product[[#This Row],[New Sales]]&gt;=100,"D",Product[[#This Row],[New Sales]]&lt;100,"E")</f>
        <v>C</v>
      </c>
      <c r="S1869" s="12"/>
    </row>
    <row r="1870" spans="1:19">
      <c r="A1870" s="12">
        <v>1868</v>
      </c>
      <c r="B1870" s="12" t="s">
        <v>84</v>
      </c>
      <c r="C1870" s="12" t="s">
        <v>111</v>
      </c>
      <c r="D1870" s="12" t="s">
        <v>131</v>
      </c>
      <c r="E1870" s="12" t="s">
        <v>132</v>
      </c>
      <c r="F1870" s="12" t="s">
        <v>133</v>
      </c>
      <c r="G1870" s="12" t="s">
        <v>81</v>
      </c>
      <c r="H1870" s="12" t="str">
        <f>VLOOKUP(Product[[#This Row],[Category]],Code!$C$2:$D$5,2,0)</f>
        <v>O-102</v>
      </c>
      <c r="I1870" s="12" t="s">
        <v>106</v>
      </c>
      <c r="J1870" s="12" t="s">
        <v>1548</v>
      </c>
      <c r="K1870" s="12">
        <v>31.104000000000006</v>
      </c>
      <c r="L1870" s="12">
        <f>$K$1*Product[[#This Row],[Quantity]]</f>
        <v>900</v>
      </c>
      <c r="M1870" s="12">
        <f>Product[[#This Row],[Sales]]/Product[[#This Row],[Quantity]]</f>
        <v>5.1840000000000011</v>
      </c>
      <c r="N1870" s="12">
        <v>6</v>
      </c>
      <c r="O1870" s="12">
        <v>0.2</v>
      </c>
      <c r="P1870" s="13">
        <v>10.8864</v>
      </c>
      <c r="Q1870" s="13">
        <f>Product[[#This Row],[Profit]]-Product[[#This Row],[Discount]]</f>
        <v>10.686400000000001</v>
      </c>
      <c r="R1870" s="12" t="str" cm="1">
        <f t="array" ref="R1870">_xlfn.IFS(Product[[#This Row],[New Sales]]&gt;=2000,"A",Product[[#This Row],[New Sales]]&gt;=1000,"B",Product[[#This Row],[New Sales]]&gt;=500,"C",Product[[#This Row],[New Sales]]&gt;=100,"D",Product[[#This Row],[New Sales]]&lt;100,"E")</f>
        <v>C</v>
      </c>
      <c r="S1870" s="12"/>
    </row>
    <row r="1871" spans="1:19">
      <c r="A1871" s="12">
        <v>1869</v>
      </c>
      <c r="B1871" s="12" t="s">
        <v>84</v>
      </c>
      <c r="C1871" s="12" t="s">
        <v>111</v>
      </c>
      <c r="D1871" s="12" t="s">
        <v>131</v>
      </c>
      <c r="E1871" s="12" t="s">
        <v>132</v>
      </c>
      <c r="F1871" s="12" t="s">
        <v>133</v>
      </c>
      <c r="G1871" s="12" t="s">
        <v>81</v>
      </c>
      <c r="H1871" s="12" t="str">
        <f>VLOOKUP(Product[[#This Row],[Category]],Code!$C$2:$D$5,2,0)</f>
        <v>O-102</v>
      </c>
      <c r="I1871" s="12" t="s">
        <v>89</v>
      </c>
      <c r="J1871" s="12" t="s">
        <v>1549</v>
      </c>
      <c r="K1871" s="12">
        <v>78.256</v>
      </c>
      <c r="L1871" s="12">
        <f>$K$1*Product[[#This Row],[Quantity]]</f>
        <v>300</v>
      </c>
      <c r="M1871" s="12">
        <f>Product[[#This Row],[Sales]]/Product[[#This Row],[Quantity]]</f>
        <v>39.128</v>
      </c>
      <c r="N1871" s="12">
        <v>2</v>
      </c>
      <c r="O1871" s="12">
        <v>0.2</v>
      </c>
      <c r="P1871" s="13">
        <v>-17.607599999999998</v>
      </c>
      <c r="Q1871" s="13">
        <f>Product[[#This Row],[Profit]]-Product[[#This Row],[Discount]]</f>
        <v>-17.807599999999997</v>
      </c>
      <c r="R1871" s="12" t="str" cm="1">
        <f t="array" ref="R1871">_xlfn.IFS(Product[[#This Row],[New Sales]]&gt;=2000,"A",Product[[#This Row],[New Sales]]&gt;=1000,"B",Product[[#This Row],[New Sales]]&gt;=500,"C",Product[[#This Row],[New Sales]]&gt;=100,"D",Product[[#This Row],[New Sales]]&lt;100,"E")</f>
        <v>D</v>
      </c>
      <c r="S1871" s="12"/>
    </row>
    <row r="1872" spans="1:19">
      <c r="A1872" s="12">
        <v>1870</v>
      </c>
      <c r="B1872" s="12" t="s">
        <v>67</v>
      </c>
      <c r="C1872" s="12" t="s">
        <v>68</v>
      </c>
      <c r="D1872" s="12" t="s">
        <v>108</v>
      </c>
      <c r="E1872" s="12" t="s">
        <v>109</v>
      </c>
      <c r="F1872" s="12" t="s">
        <v>80</v>
      </c>
      <c r="G1872" s="12" t="s">
        <v>81</v>
      </c>
      <c r="H1872" s="12" t="str">
        <f>VLOOKUP(Product[[#This Row],[Category]],Code!$C$2:$D$5,2,0)</f>
        <v>O-102</v>
      </c>
      <c r="I1872" s="12" t="s">
        <v>106</v>
      </c>
      <c r="J1872" s="12" t="s">
        <v>1014</v>
      </c>
      <c r="K1872" s="12">
        <v>6.48</v>
      </c>
      <c r="L1872" s="12">
        <f>$K$1*Product[[#This Row],[Quantity]]</f>
        <v>150</v>
      </c>
      <c r="M1872" s="12">
        <f>Product[[#This Row],[Sales]]/Product[[#This Row],[Quantity]]</f>
        <v>6.48</v>
      </c>
      <c r="N1872" s="12">
        <v>1</v>
      </c>
      <c r="O1872" s="12">
        <v>0</v>
      </c>
      <c r="P1872" s="13">
        <v>3.1104000000000003</v>
      </c>
      <c r="Q1872" s="13">
        <f>Product[[#This Row],[Profit]]-Product[[#This Row],[Discount]]</f>
        <v>3.1104000000000003</v>
      </c>
      <c r="R1872" s="12" t="str" cm="1">
        <f t="array" ref="R1872">_xlfn.IFS(Product[[#This Row],[New Sales]]&gt;=2000,"A",Product[[#This Row],[New Sales]]&gt;=1000,"B",Product[[#This Row],[New Sales]]&gt;=500,"C",Product[[#This Row],[New Sales]]&gt;=100,"D",Product[[#This Row],[New Sales]]&lt;100,"E")</f>
        <v>D</v>
      </c>
      <c r="S1872" s="12"/>
    </row>
    <row r="1873" spans="1:19">
      <c r="A1873" s="12">
        <v>1871</v>
      </c>
      <c r="B1873" s="12" t="s">
        <v>84</v>
      </c>
      <c r="C1873" s="12" t="s">
        <v>77</v>
      </c>
      <c r="D1873" s="12" t="s">
        <v>123</v>
      </c>
      <c r="E1873" s="12" t="s">
        <v>79</v>
      </c>
      <c r="F1873" s="12" t="s">
        <v>80</v>
      </c>
      <c r="G1873" s="12" t="s">
        <v>81</v>
      </c>
      <c r="H1873" s="12" t="str">
        <f>VLOOKUP(Product[[#This Row],[Category]],Code!$C$2:$D$5,2,0)</f>
        <v>O-102</v>
      </c>
      <c r="I1873" s="12" t="s">
        <v>93</v>
      </c>
      <c r="J1873" s="12" t="s">
        <v>1550</v>
      </c>
      <c r="K1873" s="12">
        <v>99.2</v>
      </c>
      <c r="L1873" s="12">
        <f>$K$1*Product[[#This Row],[Quantity]]</f>
        <v>750</v>
      </c>
      <c r="M1873" s="12">
        <f>Product[[#This Row],[Sales]]/Product[[#This Row],[Quantity]]</f>
        <v>19.84</v>
      </c>
      <c r="N1873" s="12">
        <v>5</v>
      </c>
      <c r="O1873" s="12">
        <v>0</v>
      </c>
      <c r="P1873" s="13">
        <v>25.792000000000002</v>
      </c>
      <c r="Q1873" s="13">
        <f>Product[[#This Row],[Profit]]-Product[[#This Row],[Discount]]</f>
        <v>25.792000000000002</v>
      </c>
      <c r="R1873" s="12" t="str" cm="1">
        <f t="array" ref="R1873">_xlfn.IFS(Product[[#This Row],[New Sales]]&gt;=2000,"A",Product[[#This Row],[New Sales]]&gt;=1000,"B",Product[[#This Row],[New Sales]]&gt;=500,"C",Product[[#This Row],[New Sales]]&gt;=100,"D",Product[[#This Row],[New Sales]]&lt;100,"E")</f>
        <v>C</v>
      </c>
      <c r="S1873" s="12"/>
    </row>
    <row r="1874" spans="1:19">
      <c r="A1874" s="12">
        <v>1872</v>
      </c>
      <c r="B1874" s="12" t="s">
        <v>84</v>
      </c>
      <c r="C1874" s="12" t="s">
        <v>77</v>
      </c>
      <c r="D1874" s="12" t="s">
        <v>123</v>
      </c>
      <c r="E1874" s="12" t="s">
        <v>79</v>
      </c>
      <c r="F1874" s="12" t="s">
        <v>80</v>
      </c>
      <c r="G1874" s="12" t="s">
        <v>72</v>
      </c>
      <c r="H1874" s="12" t="str">
        <f>VLOOKUP(Product[[#This Row],[Category]],Code!$C$2:$D$5,2,0)</f>
        <v>F-101</v>
      </c>
      <c r="I1874" s="12" t="s">
        <v>75</v>
      </c>
      <c r="J1874" s="12" t="s">
        <v>698</v>
      </c>
      <c r="K1874" s="12">
        <v>801.5680000000001</v>
      </c>
      <c r="L1874" s="12">
        <f>$K$1*Product[[#This Row],[Quantity]]</f>
        <v>300</v>
      </c>
      <c r="M1874" s="12">
        <f>Product[[#This Row],[Sales]]/Product[[#This Row],[Quantity]]</f>
        <v>400.78400000000005</v>
      </c>
      <c r="N1874" s="12">
        <v>2</v>
      </c>
      <c r="O1874" s="12">
        <v>0.2</v>
      </c>
      <c r="P1874" s="13">
        <v>50.097999999999985</v>
      </c>
      <c r="Q1874" s="13">
        <f>Product[[#This Row],[Profit]]-Product[[#This Row],[Discount]]</f>
        <v>49.897999999999982</v>
      </c>
      <c r="R1874" s="12" t="str" cm="1">
        <f t="array" ref="R1874">_xlfn.IFS(Product[[#This Row],[New Sales]]&gt;=2000,"A",Product[[#This Row],[New Sales]]&gt;=1000,"B",Product[[#This Row],[New Sales]]&gt;=500,"C",Product[[#This Row],[New Sales]]&gt;=100,"D",Product[[#This Row],[New Sales]]&lt;100,"E")</f>
        <v>D</v>
      </c>
      <c r="S1874" s="12"/>
    </row>
    <row r="1875" spans="1:19">
      <c r="A1875" s="12">
        <v>1873</v>
      </c>
      <c r="B1875" s="12" t="s">
        <v>84</v>
      </c>
      <c r="C1875" s="12" t="s">
        <v>77</v>
      </c>
      <c r="D1875" s="12" t="s">
        <v>123</v>
      </c>
      <c r="E1875" s="12" t="s">
        <v>79</v>
      </c>
      <c r="F1875" s="12" t="s">
        <v>80</v>
      </c>
      <c r="G1875" s="12" t="s">
        <v>72</v>
      </c>
      <c r="H1875" s="12" t="str">
        <f>VLOOKUP(Product[[#This Row],[Category]],Code!$C$2:$D$5,2,0)</f>
        <v>F-101</v>
      </c>
      <c r="I1875" s="12" t="s">
        <v>87</v>
      </c>
      <c r="J1875" s="12" t="s">
        <v>1551</v>
      </c>
      <c r="K1875" s="12">
        <v>272.84800000000001</v>
      </c>
      <c r="L1875" s="12">
        <f>$K$1*Product[[#This Row],[Quantity]]</f>
        <v>150</v>
      </c>
      <c r="M1875" s="12">
        <f>Product[[#This Row],[Sales]]/Product[[#This Row],[Quantity]]</f>
        <v>272.84800000000001</v>
      </c>
      <c r="N1875" s="12">
        <v>1</v>
      </c>
      <c r="O1875" s="12">
        <v>0.2</v>
      </c>
      <c r="P1875" s="13">
        <v>27.284800000000004</v>
      </c>
      <c r="Q1875" s="13">
        <f>Product[[#This Row],[Profit]]-Product[[#This Row],[Discount]]</f>
        <v>27.084800000000005</v>
      </c>
      <c r="R1875" s="12" t="str" cm="1">
        <f t="array" ref="R1875">_xlfn.IFS(Product[[#This Row],[New Sales]]&gt;=2000,"A",Product[[#This Row],[New Sales]]&gt;=1000,"B",Product[[#This Row],[New Sales]]&gt;=500,"C",Product[[#This Row],[New Sales]]&gt;=100,"D",Product[[#This Row],[New Sales]]&lt;100,"E")</f>
        <v>D</v>
      </c>
      <c r="S1875" s="12"/>
    </row>
    <row r="1876" spans="1:19">
      <c r="A1876" s="12">
        <v>1874</v>
      </c>
      <c r="B1876" s="12" t="s">
        <v>84</v>
      </c>
      <c r="C1876" s="12" t="s">
        <v>68</v>
      </c>
      <c r="D1876" s="12" t="s">
        <v>1552</v>
      </c>
      <c r="E1876" s="12" t="s">
        <v>109</v>
      </c>
      <c r="F1876" s="12" t="s">
        <v>80</v>
      </c>
      <c r="G1876" s="12" t="s">
        <v>72</v>
      </c>
      <c r="H1876" s="12" t="str">
        <f>VLOOKUP(Product[[#This Row],[Category]],Code!$C$2:$D$5,2,0)</f>
        <v>F-101</v>
      </c>
      <c r="I1876" s="12" t="s">
        <v>87</v>
      </c>
      <c r="J1876" s="12" t="s">
        <v>1553</v>
      </c>
      <c r="K1876" s="12">
        <v>70.98</v>
      </c>
      <c r="L1876" s="12">
        <f>$K$1*Product[[#This Row],[Quantity]]</f>
        <v>150</v>
      </c>
      <c r="M1876" s="12">
        <f>Product[[#This Row],[Sales]]/Product[[#This Row],[Quantity]]</f>
        <v>70.98</v>
      </c>
      <c r="N1876" s="12">
        <v>1</v>
      </c>
      <c r="O1876" s="12">
        <v>0</v>
      </c>
      <c r="P1876" s="13">
        <v>20.584199999999996</v>
      </c>
      <c r="Q1876" s="13">
        <f>Product[[#This Row],[Profit]]-Product[[#This Row],[Discount]]</f>
        <v>20.584199999999996</v>
      </c>
      <c r="R1876" s="12" t="str" cm="1">
        <f t="array" ref="R1876">_xlfn.IFS(Product[[#This Row],[New Sales]]&gt;=2000,"A",Product[[#This Row],[New Sales]]&gt;=1000,"B",Product[[#This Row],[New Sales]]&gt;=500,"C",Product[[#This Row],[New Sales]]&gt;=100,"D",Product[[#This Row],[New Sales]]&lt;100,"E")</f>
        <v>D</v>
      </c>
      <c r="S1876" s="12"/>
    </row>
    <row r="1877" spans="1:19">
      <c r="A1877" s="12">
        <v>1875</v>
      </c>
      <c r="B1877" s="12" t="s">
        <v>84</v>
      </c>
      <c r="C1877" s="12" t="s">
        <v>111</v>
      </c>
      <c r="D1877" s="12" t="s">
        <v>266</v>
      </c>
      <c r="E1877" s="12" t="s">
        <v>267</v>
      </c>
      <c r="F1877" s="12" t="s">
        <v>133</v>
      </c>
      <c r="G1877" s="12" t="s">
        <v>81</v>
      </c>
      <c r="H1877" s="12" t="str">
        <f>VLOOKUP(Product[[#This Row],[Category]],Code!$C$2:$D$5,2,0)</f>
        <v>O-102</v>
      </c>
      <c r="I1877" s="12" t="s">
        <v>106</v>
      </c>
      <c r="J1877" s="12" t="s">
        <v>148</v>
      </c>
      <c r="K1877" s="12">
        <v>16.224</v>
      </c>
      <c r="L1877" s="12">
        <f>$K$1*Product[[#This Row],[Quantity]]</f>
        <v>300</v>
      </c>
      <c r="M1877" s="12">
        <f>Product[[#This Row],[Sales]]/Product[[#This Row],[Quantity]]</f>
        <v>8.1120000000000001</v>
      </c>
      <c r="N1877" s="12">
        <v>2</v>
      </c>
      <c r="O1877" s="12">
        <v>0.2</v>
      </c>
      <c r="P1877" s="13">
        <v>5.8812000000000006</v>
      </c>
      <c r="Q1877" s="13">
        <f>Product[[#This Row],[Profit]]-Product[[#This Row],[Discount]]</f>
        <v>5.6812000000000005</v>
      </c>
      <c r="R1877" s="12" t="str" cm="1">
        <f t="array" ref="R1877">_xlfn.IFS(Product[[#This Row],[New Sales]]&gt;=2000,"A",Product[[#This Row],[New Sales]]&gt;=1000,"B",Product[[#This Row],[New Sales]]&gt;=500,"C",Product[[#This Row],[New Sales]]&gt;=100,"D",Product[[#This Row],[New Sales]]&lt;100,"E")</f>
        <v>D</v>
      </c>
      <c r="S1877" s="12"/>
    </row>
    <row r="1878" spans="1:19">
      <c r="A1878" s="12">
        <v>1876</v>
      </c>
      <c r="B1878" s="12" t="s">
        <v>84</v>
      </c>
      <c r="C1878" s="12" t="s">
        <v>68</v>
      </c>
      <c r="D1878" s="12" t="s">
        <v>506</v>
      </c>
      <c r="E1878" s="12" t="s">
        <v>181</v>
      </c>
      <c r="F1878" s="12" t="s">
        <v>133</v>
      </c>
      <c r="G1878" s="12" t="s">
        <v>72</v>
      </c>
      <c r="H1878" s="12" t="str">
        <f>VLOOKUP(Product[[#This Row],[Category]],Code!$C$2:$D$5,2,0)</f>
        <v>F-101</v>
      </c>
      <c r="I1878" s="12" t="s">
        <v>73</v>
      </c>
      <c r="J1878" s="12" t="s">
        <v>867</v>
      </c>
      <c r="K1878" s="12">
        <v>176.78399999999999</v>
      </c>
      <c r="L1878" s="12">
        <f>$K$1*Product[[#This Row],[Quantity]]</f>
        <v>150</v>
      </c>
      <c r="M1878" s="12">
        <f>Product[[#This Row],[Sales]]/Product[[#This Row],[Quantity]]</f>
        <v>176.78399999999999</v>
      </c>
      <c r="N1878" s="12">
        <v>1</v>
      </c>
      <c r="O1878" s="12">
        <v>0.2</v>
      </c>
      <c r="P1878" s="13">
        <v>-22.098000000000013</v>
      </c>
      <c r="Q1878" s="13">
        <f>Product[[#This Row],[Profit]]-Product[[#This Row],[Discount]]</f>
        <v>-22.298000000000012</v>
      </c>
      <c r="R1878" s="12" t="str" cm="1">
        <f t="array" ref="R1878">_xlfn.IFS(Product[[#This Row],[New Sales]]&gt;=2000,"A",Product[[#This Row],[New Sales]]&gt;=1000,"B",Product[[#This Row],[New Sales]]&gt;=500,"C",Product[[#This Row],[New Sales]]&gt;=100,"D",Product[[#This Row],[New Sales]]&lt;100,"E")</f>
        <v>D</v>
      </c>
      <c r="S1878" s="12"/>
    </row>
    <row r="1879" spans="1:19">
      <c r="A1879" s="12">
        <v>1877</v>
      </c>
      <c r="B1879" s="12" t="s">
        <v>84</v>
      </c>
      <c r="C1879" s="12" t="s">
        <v>68</v>
      </c>
      <c r="D1879" s="12" t="s">
        <v>330</v>
      </c>
      <c r="E1879" s="12" t="s">
        <v>113</v>
      </c>
      <c r="F1879" s="12" t="s">
        <v>114</v>
      </c>
      <c r="G1879" s="12" t="s">
        <v>95</v>
      </c>
      <c r="H1879" s="12" t="str">
        <f>VLOOKUP(Product[[#This Row],[Category]],Code!$C$2:$D$5,2,0)</f>
        <v>T-103</v>
      </c>
      <c r="I1879" s="12" t="s">
        <v>96</v>
      </c>
      <c r="J1879" s="12" t="s">
        <v>729</v>
      </c>
      <c r="K1879" s="12">
        <v>470.37600000000009</v>
      </c>
      <c r="L1879" s="12">
        <f>$K$1*Product[[#This Row],[Quantity]]</f>
        <v>450</v>
      </c>
      <c r="M1879" s="12">
        <f>Product[[#This Row],[Sales]]/Product[[#This Row],[Quantity]]</f>
        <v>156.79200000000003</v>
      </c>
      <c r="N1879" s="12">
        <v>3</v>
      </c>
      <c r="O1879" s="12">
        <v>0.2</v>
      </c>
      <c r="P1879" s="13">
        <v>47.037600000000026</v>
      </c>
      <c r="Q1879" s="13">
        <f>Product[[#This Row],[Profit]]-Product[[#This Row],[Discount]]</f>
        <v>46.837600000000023</v>
      </c>
      <c r="R1879" s="12" t="str" cm="1">
        <f t="array" ref="R1879">_xlfn.IFS(Product[[#This Row],[New Sales]]&gt;=2000,"A",Product[[#This Row],[New Sales]]&gt;=1000,"B",Product[[#This Row],[New Sales]]&gt;=500,"C",Product[[#This Row],[New Sales]]&gt;=100,"D",Product[[#This Row],[New Sales]]&lt;100,"E")</f>
        <v>D</v>
      </c>
      <c r="S1879" s="12"/>
    </row>
    <row r="1880" spans="1:19">
      <c r="A1880" s="12">
        <v>1878</v>
      </c>
      <c r="B1880" s="12" t="s">
        <v>84</v>
      </c>
      <c r="C1880" s="12" t="s">
        <v>68</v>
      </c>
      <c r="D1880" s="12" t="s">
        <v>78</v>
      </c>
      <c r="E1880" s="12" t="s">
        <v>79</v>
      </c>
      <c r="F1880" s="12" t="s">
        <v>80</v>
      </c>
      <c r="G1880" s="12" t="s">
        <v>72</v>
      </c>
      <c r="H1880" s="12" t="str">
        <f>VLOOKUP(Product[[#This Row],[Category]],Code!$C$2:$D$5,2,0)</f>
        <v>F-101</v>
      </c>
      <c r="I1880" s="12" t="s">
        <v>75</v>
      </c>
      <c r="J1880" s="12" t="s">
        <v>1127</v>
      </c>
      <c r="K1880" s="12">
        <v>393.56799999999998</v>
      </c>
      <c r="L1880" s="12">
        <f>$K$1*Product[[#This Row],[Quantity]]</f>
        <v>600</v>
      </c>
      <c r="M1880" s="12">
        <f>Product[[#This Row],[Sales]]/Product[[#This Row],[Quantity]]</f>
        <v>98.391999999999996</v>
      </c>
      <c r="N1880" s="12">
        <v>4</v>
      </c>
      <c r="O1880" s="12">
        <v>0.2</v>
      </c>
      <c r="P1880" s="13">
        <v>-44.276400000000024</v>
      </c>
      <c r="Q1880" s="13">
        <f>Product[[#This Row],[Profit]]-Product[[#This Row],[Discount]]</f>
        <v>-44.476400000000027</v>
      </c>
      <c r="R1880" s="12" t="str" cm="1">
        <f t="array" ref="R1880">_xlfn.IFS(Product[[#This Row],[New Sales]]&gt;=2000,"A",Product[[#This Row],[New Sales]]&gt;=1000,"B",Product[[#This Row],[New Sales]]&gt;=500,"C",Product[[#This Row],[New Sales]]&gt;=100,"D",Product[[#This Row],[New Sales]]&lt;100,"E")</f>
        <v>C</v>
      </c>
      <c r="S1880" s="12"/>
    </row>
    <row r="1881" spans="1:19">
      <c r="A1881" s="12">
        <v>1879</v>
      </c>
      <c r="B1881" s="12" t="s">
        <v>84</v>
      </c>
      <c r="C1881" s="12" t="s">
        <v>68</v>
      </c>
      <c r="D1881" s="12" t="s">
        <v>78</v>
      </c>
      <c r="E1881" s="12" t="s">
        <v>79</v>
      </c>
      <c r="F1881" s="12" t="s">
        <v>80</v>
      </c>
      <c r="G1881" s="12" t="s">
        <v>95</v>
      </c>
      <c r="H1881" s="12" t="str">
        <f>VLOOKUP(Product[[#This Row],[Category]],Code!$C$2:$D$5,2,0)</f>
        <v>T-103</v>
      </c>
      <c r="I1881" s="12" t="s">
        <v>96</v>
      </c>
      <c r="J1881" s="12" t="s">
        <v>395</v>
      </c>
      <c r="K1881" s="12">
        <v>302.37599999999998</v>
      </c>
      <c r="L1881" s="12">
        <f>$K$1*Product[[#This Row],[Quantity]]</f>
        <v>450</v>
      </c>
      <c r="M1881" s="12">
        <f>Product[[#This Row],[Sales]]/Product[[#This Row],[Quantity]]</f>
        <v>100.79199999999999</v>
      </c>
      <c r="N1881" s="12">
        <v>3</v>
      </c>
      <c r="O1881" s="12">
        <v>0.2</v>
      </c>
      <c r="P1881" s="13">
        <v>22.678200000000018</v>
      </c>
      <c r="Q1881" s="13">
        <f>Product[[#This Row],[Profit]]-Product[[#This Row],[Discount]]</f>
        <v>22.478200000000019</v>
      </c>
      <c r="R1881" s="12" t="str" cm="1">
        <f t="array" ref="R1881">_xlfn.IFS(Product[[#This Row],[New Sales]]&gt;=2000,"A",Product[[#This Row],[New Sales]]&gt;=1000,"B",Product[[#This Row],[New Sales]]&gt;=500,"C",Product[[#This Row],[New Sales]]&gt;=100,"D",Product[[#This Row],[New Sales]]&lt;100,"E")</f>
        <v>D</v>
      </c>
      <c r="S1881" s="12"/>
    </row>
    <row r="1882" spans="1:19">
      <c r="A1882" s="12">
        <v>1880</v>
      </c>
      <c r="B1882" s="12" t="s">
        <v>84</v>
      </c>
      <c r="C1882" s="12" t="s">
        <v>77</v>
      </c>
      <c r="D1882" s="12" t="s">
        <v>628</v>
      </c>
      <c r="E1882" s="12" t="s">
        <v>86</v>
      </c>
      <c r="F1882" s="12" t="s">
        <v>71</v>
      </c>
      <c r="G1882" s="12" t="s">
        <v>81</v>
      </c>
      <c r="H1882" s="12" t="str">
        <f>VLOOKUP(Product[[#This Row],[Category]],Code!$C$2:$D$5,2,0)</f>
        <v>O-102</v>
      </c>
      <c r="I1882" s="12" t="s">
        <v>98</v>
      </c>
      <c r="J1882" s="12" t="s">
        <v>1331</v>
      </c>
      <c r="K1882" s="12">
        <v>68.742000000000019</v>
      </c>
      <c r="L1882" s="12">
        <f>$K$1*Product[[#This Row],[Quantity]]</f>
        <v>1350</v>
      </c>
      <c r="M1882" s="12">
        <f>Product[[#This Row],[Sales]]/Product[[#This Row],[Quantity]]</f>
        <v>7.6380000000000017</v>
      </c>
      <c r="N1882" s="12">
        <v>9</v>
      </c>
      <c r="O1882" s="12">
        <v>0.7</v>
      </c>
      <c r="P1882" s="13">
        <v>-48.119399999999985</v>
      </c>
      <c r="Q1882" s="13">
        <f>Product[[#This Row],[Profit]]-Product[[#This Row],[Discount]]</f>
        <v>-48.819399999999987</v>
      </c>
      <c r="R1882" s="12" t="str" cm="1">
        <f t="array" ref="R1882">_xlfn.IFS(Product[[#This Row],[New Sales]]&gt;=2000,"A",Product[[#This Row],[New Sales]]&gt;=1000,"B",Product[[#This Row],[New Sales]]&gt;=500,"C",Product[[#This Row],[New Sales]]&gt;=100,"D",Product[[#This Row],[New Sales]]&lt;100,"E")</f>
        <v>B</v>
      </c>
      <c r="S1882" s="12"/>
    </row>
    <row r="1883" spans="1:19">
      <c r="A1883" s="12">
        <v>1881</v>
      </c>
      <c r="B1883" s="12" t="s">
        <v>547</v>
      </c>
      <c r="C1883" s="12" t="s">
        <v>68</v>
      </c>
      <c r="D1883" s="12" t="s">
        <v>180</v>
      </c>
      <c r="E1883" s="12" t="s">
        <v>181</v>
      </c>
      <c r="F1883" s="12" t="s">
        <v>133</v>
      </c>
      <c r="G1883" s="12" t="s">
        <v>81</v>
      </c>
      <c r="H1883" s="12" t="str">
        <f>VLOOKUP(Product[[#This Row],[Category]],Code!$C$2:$D$5,2,0)</f>
        <v>O-102</v>
      </c>
      <c r="I1883" s="12" t="s">
        <v>142</v>
      </c>
      <c r="J1883" s="12" t="s">
        <v>328</v>
      </c>
      <c r="K1883" s="12">
        <v>29.339999999999996</v>
      </c>
      <c r="L1883" s="12">
        <f>$K$1*Product[[#This Row],[Quantity]]</f>
        <v>450</v>
      </c>
      <c r="M1883" s="12">
        <f>Product[[#This Row],[Sales]]/Product[[#This Row],[Quantity]]</f>
        <v>9.7799999999999994</v>
      </c>
      <c r="N1883" s="12">
        <v>3</v>
      </c>
      <c r="O1883" s="12">
        <v>0</v>
      </c>
      <c r="P1883" s="13">
        <v>14.669999999999998</v>
      </c>
      <c r="Q1883" s="13">
        <f>Product[[#This Row],[Profit]]-Product[[#This Row],[Discount]]</f>
        <v>14.669999999999998</v>
      </c>
      <c r="R1883" s="12" t="str" cm="1">
        <f t="array" ref="R1883">_xlfn.IFS(Product[[#This Row],[New Sales]]&gt;=2000,"A",Product[[#This Row],[New Sales]]&gt;=1000,"B",Product[[#This Row],[New Sales]]&gt;=500,"C",Product[[#This Row],[New Sales]]&gt;=100,"D",Product[[#This Row],[New Sales]]&lt;100,"E")</f>
        <v>D</v>
      </c>
      <c r="S1883" s="12"/>
    </row>
    <row r="1884" spans="1:19">
      <c r="A1884" s="12">
        <v>1882</v>
      </c>
      <c r="B1884" s="12" t="s">
        <v>547</v>
      </c>
      <c r="C1884" s="12" t="s">
        <v>68</v>
      </c>
      <c r="D1884" s="12" t="s">
        <v>180</v>
      </c>
      <c r="E1884" s="12" t="s">
        <v>181</v>
      </c>
      <c r="F1884" s="12" t="s">
        <v>133</v>
      </c>
      <c r="G1884" s="12" t="s">
        <v>72</v>
      </c>
      <c r="H1884" s="12" t="str">
        <f>VLOOKUP(Product[[#This Row],[Category]],Code!$C$2:$D$5,2,0)</f>
        <v>F-101</v>
      </c>
      <c r="I1884" s="12" t="s">
        <v>75</v>
      </c>
      <c r="J1884" s="12" t="s">
        <v>197</v>
      </c>
      <c r="K1884" s="12">
        <v>383.60700000000003</v>
      </c>
      <c r="L1884" s="12">
        <f>$K$1*Product[[#This Row],[Quantity]]</f>
        <v>1050</v>
      </c>
      <c r="M1884" s="12">
        <f>Product[[#This Row],[Sales]]/Product[[#This Row],[Quantity]]</f>
        <v>54.801000000000002</v>
      </c>
      <c r="N1884" s="12">
        <v>7</v>
      </c>
      <c r="O1884" s="12">
        <v>0.1</v>
      </c>
      <c r="P1884" s="13">
        <v>63.934499999999971</v>
      </c>
      <c r="Q1884" s="13">
        <f>Product[[#This Row],[Profit]]-Product[[#This Row],[Discount]]</f>
        <v>63.83449999999997</v>
      </c>
      <c r="R1884" s="12" t="str" cm="1">
        <f t="array" ref="R1884">_xlfn.IFS(Product[[#This Row],[New Sales]]&gt;=2000,"A",Product[[#This Row],[New Sales]]&gt;=1000,"B",Product[[#This Row],[New Sales]]&gt;=500,"C",Product[[#This Row],[New Sales]]&gt;=100,"D",Product[[#This Row],[New Sales]]&lt;100,"E")</f>
        <v>B</v>
      </c>
      <c r="S1884" s="12"/>
    </row>
    <row r="1885" spans="1:19">
      <c r="A1885" s="12">
        <v>1883</v>
      </c>
      <c r="B1885" s="12" t="s">
        <v>547</v>
      </c>
      <c r="C1885" s="12" t="s">
        <v>68</v>
      </c>
      <c r="D1885" s="12" t="s">
        <v>180</v>
      </c>
      <c r="E1885" s="12" t="s">
        <v>181</v>
      </c>
      <c r="F1885" s="12" t="s">
        <v>133</v>
      </c>
      <c r="G1885" s="12" t="s">
        <v>81</v>
      </c>
      <c r="H1885" s="12" t="str">
        <f>VLOOKUP(Product[[#This Row],[Category]],Code!$C$2:$D$5,2,0)</f>
        <v>O-102</v>
      </c>
      <c r="I1885" s="12" t="s">
        <v>89</v>
      </c>
      <c r="J1885" s="12" t="s">
        <v>674</v>
      </c>
      <c r="K1885" s="12">
        <v>563.4</v>
      </c>
      <c r="L1885" s="12">
        <f>$K$1*Product[[#This Row],[Quantity]]</f>
        <v>600</v>
      </c>
      <c r="M1885" s="12">
        <f>Product[[#This Row],[Sales]]/Product[[#This Row],[Quantity]]</f>
        <v>140.85</v>
      </c>
      <c r="N1885" s="12">
        <v>4</v>
      </c>
      <c r="O1885" s="12">
        <v>0</v>
      </c>
      <c r="P1885" s="13">
        <v>67.608000000000004</v>
      </c>
      <c r="Q1885" s="13">
        <f>Product[[#This Row],[Profit]]-Product[[#This Row],[Discount]]</f>
        <v>67.608000000000004</v>
      </c>
      <c r="R1885" s="12" t="str" cm="1">
        <f t="array" ref="R1885">_xlfn.IFS(Product[[#This Row],[New Sales]]&gt;=2000,"A",Product[[#This Row],[New Sales]]&gt;=1000,"B",Product[[#This Row],[New Sales]]&gt;=500,"C",Product[[#This Row],[New Sales]]&gt;=100,"D",Product[[#This Row],[New Sales]]&lt;100,"E")</f>
        <v>C</v>
      </c>
      <c r="S1885" s="12"/>
    </row>
    <row r="1886" spans="1:19">
      <c r="A1886" s="12">
        <v>1884</v>
      </c>
      <c r="B1886" s="12" t="s">
        <v>84</v>
      </c>
      <c r="C1886" s="12" t="s">
        <v>111</v>
      </c>
      <c r="D1886" s="12" t="s">
        <v>131</v>
      </c>
      <c r="E1886" s="12" t="s">
        <v>132</v>
      </c>
      <c r="F1886" s="12" t="s">
        <v>133</v>
      </c>
      <c r="G1886" s="12" t="s">
        <v>81</v>
      </c>
      <c r="H1886" s="12" t="str">
        <f>VLOOKUP(Product[[#This Row],[Category]],Code!$C$2:$D$5,2,0)</f>
        <v>O-102</v>
      </c>
      <c r="I1886" s="12" t="s">
        <v>106</v>
      </c>
      <c r="J1886" s="12" t="s">
        <v>1313</v>
      </c>
      <c r="K1886" s="12">
        <v>217.05599999999998</v>
      </c>
      <c r="L1886" s="12">
        <f>$K$1*Product[[#This Row],[Quantity]]</f>
        <v>1050</v>
      </c>
      <c r="M1886" s="12">
        <f>Product[[#This Row],[Sales]]/Product[[#This Row],[Quantity]]</f>
        <v>31.007999999999999</v>
      </c>
      <c r="N1886" s="12">
        <v>7</v>
      </c>
      <c r="O1886" s="12">
        <v>0.2</v>
      </c>
      <c r="P1886" s="13">
        <v>78.6828</v>
      </c>
      <c r="Q1886" s="13">
        <f>Product[[#This Row],[Profit]]-Product[[#This Row],[Discount]]</f>
        <v>78.482799999999997</v>
      </c>
      <c r="R1886" s="12" t="str" cm="1">
        <f t="array" ref="R1886">_xlfn.IFS(Product[[#This Row],[New Sales]]&gt;=2000,"A",Product[[#This Row],[New Sales]]&gt;=1000,"B",Product[[#This Row],[New Sales]]&gt;=500,"C",Product[[#This Row],[New Sales]]&gt;=100,"D",Product[[#This Row],[New Sales]]&lt;100,"E")</f>
        <v>B</v>
      </c>
      <c r="S1886" s="12"/>
    </row>
    <row r="1887" spans="1:19">
      <c r="A1887" s="12">
        <v>1885</v>
      </c>
      <c r="B1887" s="12" t="s">
        <v>67</v>
      </c>
      <c r="C1887" s="12" t="s">
        <v>68</v>
      </c>
      <c r="D1887" s="12" t="s">
        <v>1554</v>
      </c>
      <c r="E1887" s="12" t="s">
        <v>113</v>
      </c>
      <c r="F1887" s="12" t="s">
        <v>114</v>
      </c>
      <c r="G1887" s="12" t="s">
        <v>81</v>
      </c>
      <c r="H1887" s="12" t="str">
        <f>VLOOKUP(Product[[#This Row],[Category]],Code!$C$2:$D$5,2,0)</f>
        <v>O-102</v>
      </c>
      <c r="I1887" s="12" t="s">
        <v>82</v>
      </c>
      <c r="J1887" s="12" t="s">
        <v>1555</v>
      </c>
      <c r="K1887" s="12">
        <v>6</v>
      </c>
      <c r="L1887" s="12">
        <f>$K$1*Product[[#This Row],[Quantity]]</f>
        <v>300</v>
      </c>
      <c r="M1887" s="12">
        <f>Product[[#This Row],[Sales]]/Product[[#This Row],[Quantity]]</f>
        <v>3</v>
      </c>
      <c r="N1887" s="12">
        <v>2</v>
      </c>
      <c r="O1887" s="12">
        <v>0.2</v>
      </c>
      <c r="P1887" s="13">
        <v>2.0999999999999996</v>
      </c>
      <c r="Q1887" s="13">
        <f>Product[[#This Row],[Profit]]-Product[[#This Row],[Discount]]</f>
        <v>1.8999999999999997</v>
      </c>
      <c r="R1887" s="12" t="str" cm="1">
        <f t="array" ref="R1887">_xlfn.IFS(Product[[#This Row],[New Sales]]&gt;=2000,"A",Product[[#This Row],[New Sales]]&gt;=1000,"B",Product[[#This Row],[New Sales]]&gt;=500,"C",Product[[#This Row],[New Sales]]&gt;=100,"D",Product[[#This Row],[New Sales]]&lt;100,"E")</f>
        <v>D</v>
      </c>
      <c r="S1887" s="12"/>
    </row>
    <row r="1888" spans="1:19">
      <c r="A1888" s="12">
        <v>1886</v>
      </c>
      <c r="B1888" s="12" t="s">
        <v>67</v>
      </c>
      <c r="C1888" s="12" t="s">
        <v>68</v>
      </c>
      <c r="D1888" s="12" t="s">
        <v>123</v>
      </c>
      <c r="E1888" s="12" t="s">
        <v>79</v>
      </c>
      <c r="F1888" s="12" t="s">
        <v>80</v>
      </c>
      <c r="G1888" s="12" t="s">
        <v>72</v>
      </c>
      <c r="H1888" s="12" t="str">
        <f>VLOOKUP(Product[[#This Row],[Category]],Code!$C$2:$D$5,2,0)</f>
        <v>F-101</v>
      </c>
      <c r="I1888" s="12" t="s">
        <v>91</v>
      </c>
      <c r="J1888" s="12" t="s">
        <v>1556</v>
      </c>
      <c r="K1888" s="12">
        <v>31.56</v>
      </c>
      <c r="L1888" s="12">
        <f>$K$1*Product[[#This Row],[Quantity]]</f>
        <v>450</v>
      </c>
      <c r="M1888" s="12">
        <f>Product[[#This Row],[Sales]]/Product[[#This Row],[Quantity]]</f>
        <v>10.52</v>
      </c>
      <c r="N1888" s="12">
        <v>3</v>
      </c>
      <c r="O1888" s="12">
        <v>0</v>
      </c>
      <c r="P1888" s="13">
        <v>10.4148</v>
      </c>
      <c r="Q1888" s="13">
        <f>Product[[#This Row],[Profit]]-Product[[#This Row],[Discount]]</f>
        <v>10.4148</v>
      </c>
      <c r="R1888" s="12" t="str" cm="1">
        <f t="array" ref="R1888">_xlfn.IFS(Product[[#This Row],[New Sales]]&gt;=2000,"A",Product[[#This Row],[New Sales]]&gt;=1000,"B",Product[[#This Row],[New Sales]]&gt;=500,"C",Product[[#This Row],[New Sales]]&gt;=100,"D",Product[[#This Row],[New Sales]]&lt;100,"E")</f>
        <v>D</v>
      </c>
      <c r="S1888" s="12"/>
    </row>
    <row r="1889" spans="1:19">
      <c r="A1889" s="12">
        <v>1887</v>
      </c>
      <c r="B1889" s="12" t="s">
        <v>149</v>
      </c>
      <c r="C1889" s="12" t="s">
        <v>111</v>
      </c>
      <c r="D1889" s="12" t="s">
        <v>879</v>
      </c>
      <c r="E1889" s="12" t="s">
        <v>86</v>
      </c>
      <c r="F1889" s="12" t="s">
        <v>71</v>
      </c>
      <c r="G1889" s="12" t="s">
        <v>81</v>
      </c>
      <c r="H1889" s="12" t="str">
        <f>VLOOKUP(Product[[#This Row],[Category]],Code!$C$2:$D$5,2,0)</f>
        <v>O-102</v>
      </c>
      <c r="I1889" s="12" t="s">
        <v>182</v>
      </c>
      <c r="J1889" s="12" t="s">
        <v>290</v>
      </c>
      <c r="K1889" s="12">
        <v>7.104000000000001</v>
      </c>
      <c r="L1889" s="12">
        <f>$K$1*Product[[#This Row],[Quantity]]</f>
        <v>300</v>
      </c>
      <c r="M1889" s="12">
        <f>Product[[#This Row],[Sales]]/Product[[#This Row],[Quantity]]</f>
        <v>3.5520000000000005</v>
      </c>
      <c r="N1889" s="12">
        <v>2</v>
      </c>
      <c r="O1889" s="12">
        <v>0.2</v>
      </c>
      <c r="P1889" s="13">
        <v>2.3976000000000002</v>
      </c>
      <c r="Q1889" s="13">
        <f>Product[[#This Row],[Profit]]-Product[[#This Row],[Discount]]</f>
        <v>2.1976</v>
      </c>
      <c r="R1889" s="12" t="str" cm="1">
        <f t="array" ref="R1889">_xlfn.IFS(Product[[#This Row],[New Sales]]&gt;=2000,"A",Product[[#This Row],[New Sales]]&gt;=1000,"B",Product[[#This Row],[New Sales]]&gt;=500,"C",Product[[#This Row],[New Sales]]&gt;=100,"D",Product[[#This Row],[New Sales]]&lt;100,"E")</f>
        <v>D</v>
      </c>
      <c r="S1889" s="12"/>
    </row>
    <row r="1890" spans="1:19">
      <c r="A1890" s="12">
        <v>1888</v>
      </c>
      <c r="B1890" s="12" t="s">
        <v>149</v>
      </c>
      <c r="C1890" s="12" t="s">
        <v>111</v>
      </c>
      <c r="D1890" s="12" t="s">
        <v>879</v>
      </c>
      <c r="E1890" s="12" t="s">
        <v>86</v>
      </c>
      <c r="F1890" s="12" t="s">
        <v>71</v>
      </c>
      <c r="G1890" s="12" t="s">
        <v>81</v>
      </c>
      <c r="H1890" s="12" t="str">
        <f>VLOOKUP(Product[[#This Row],[Category]],Code!$C$2:$D$5,2,0)</f>
        <v>O-102</v>
      </c>
      <c r="I1890" s="12" t="s">
        <v>98</v>
      </c>
      <c r="J1890" s="12" t="s">
        <v>1226</v>
      </c>
      <c r="K1890" s="12">
        <v>398.35200000000003</v>
      </c>
      <c r="L1890" s="12">
        <f>$K$1*Product[[#This Row],[Quantity]]</f>
        <v>1200</v>
      </c>
      <c r="M1890" s="12">
        <f>Product[[#This Row],[Sales]]/Product[[#This Row],[Quantity]]</f>
        <v>49.794000000000004</v>
      </c>
      <c r="N1890" s="12">
        <v>8</v>
      </c>
      <c r="O1890" s="12">
        <v>0.7</v>
      </c>
      <c r="P1890" s="13">
        <v>-331.95999999999992</v>
      </c>
      <c r="Q1890" s="13">
        <f>Product[[#This Row],[Profit]]-Product[[#This Row],[Discount]]</f>
        <v>-332.65999999999991</v>
      </c>
      <c r="R1890" s="12" t="str" cm="1">
        <f t="array" ref="R1890">_xlfn.IFS(Product[[#This Row],[New Sales]]&gt;=2000,"A",Product[[#This Row],[New Sales]]&gt;=1000,"B",Product[[#This Row],[New Sales]]&gt;=500,"C",Product[[#This Row],[New Sales]]&gt;=100,"D",Product[[#This Row],[New Sales]]&lt;100,"E")</f>
        <v>B</v>
      </c>
      <c r="S1890" s="12"/>
    </row>
    <row r="1891" spans="1:19">
      <c r="A1891" s="12">
        <v>1889</v>
      </c>
      <c r="B1891" s="12" t="s">
        <v>149</v>
      </c>
      <c r="C1891" s="12" t="s">
        <v>68</v>
      </c>
      <c r="D1891" s="12" t="s">
        <v>355</v>
      </c>
      <c r="E1891" s="12" t="s">
        <v>267</v>
      </c>
      <c r="F1891" s="12" t="s">
        <v>133</v>
      </c>
      <c r="G1891" s="12" t="s">
        <v>81</v>
      </c>
      <c r="H1891" s="12" t="str">
        <f>VLOOKUP(Product[[#This Row],[Category]],Code!$C$2:$D$5,2,0)</f>
        <v>O-102</v>
      </c>
      <c r="I1891" s="12" t="s">
        <v>100</v>
      </c>
      <c r="J1891" s="12" t="s">
        <v>778</v>
      </c>
      <c r="K1891" s="12">
        <v>121.79200000000002</v>
      </c>
      <c r="L1891" s="12">
        <f>$K$1*Product[[#This Row],[Quantity]]</f>
        <v>600</v>
      </c>
      <c r="M1891" s="12">
        <f>Product[[#This Row],[Sales]]/Product[[#This Row],[Quantity]]</f>
        <v>30.448000000000004</v>
      </c>
      <c r="N1891" s="12">
        <v>4</v>
      </c>
      <c r="O1891" s="12">
        <v>0.2</v>
      </c>
      <c r="P1891" s="13">
        <v>13.701599999999988</v>
      </c>
      <c r="Q1891" s="13">
        <f>Product[[#This Row],[Profit]]-Product[[#This Row],[Discount]]</f>
        <v>13.501599999999989</v>
      </c>
      <c r="R1891" s="12" t="str" cm="1">
        <f t="array" ref="R1891">_xlfn.IFS(Product[[#This Row],[New Sales]]&gt;=2000,"A",Product[[#This Row],[New Sales]]&gt;=1000,"B",Product[[#This Row],[New Sales]]&gt;=500,"C",Product[[#This Row],[New Sales]]&gt;=100,"D",Product[[#This Row],[New Sales]]&lt;100,"E")</f>
        <v>C</v>
      </c>
      <c r="S1891" s="12"/>
    </row>
    <row r="1892" spans="1:19">
      <c r="A1892" s="12">
        <v>1890</v>
      </c>
      <c r="B1892" s="12" t="s">
        <v>149</v>
      </c>
      <c r="C1892" s="12" t="s">
        <v>68</v>
      </c>
      <c r="D1892" s="12" t="s">
        <v>355</v>
      </c>
      <c r="E1892" s="12" t="s">
        <v>267</v>
      </c>
      <c r="F1892" s="12" t="s">
        <v>133</v>
      </c>
      <c r="G1892" s="12" t="s">
        <v>72</v>
      </c>
      <c r="H1892" s="12" t="str">
        <f>VLOOKUP(Product[[#This Row],[Category]],Code!$C$2:$D$5,2,0)</f>
        <v>F-101</v>
      </c>
      <c r="I1892" s="12" t="s">
        <v>87</v>
      </c>
      <c r="J1892" s="12" t="s">
        <v>569</v>
      </c>
      <c r="K1892" s="12">
        <v>409.59000000000003</v>
      </c>
      <c r="L1892" s="12">
        <f>$K$1*Product[[#This Row],[Quantity]]</f>
        <v>450</v>
      </c>
      <c r="M1892" s="12">
        <f>Product[[#This Row],[Sales]]/Product[[#This Row],[Quantity]]</f>
        <v>136.53</v>
      </c>
      <c r="N1892" s="12">
        <v>3</v>
      </c>
      <c r="O1892" s="12">
        <v>0.4</v>
      </c>
      <c r="P1892" s="13">
        <v>-122.87700000000004</v>
      </c>
      <c r="Q1892" s="13">
        <f>Product[[#This Row],[Profit]]-Product[[#This Row],[Discount]]</f>
        <v>-123.27700000000004</v>
      </c>
      <c r="R1892" s="12" t="str" cm="1">
        <f t="array" ref="R1892">_xlfn.IFS(Product[[#This Row],[New Sales]]&gt;=2000,"A",Product[[#This Row],[New Sales]]&gt;=1000,"B",Product[[#This Row],[New Sales]]&gt;=500,"C",Product[[#This Row],[New Sales]]&gt;=100,"D",Product[[#This Row],[New Sales]]&lt;100,"E")</f>
        <v>D</v>
      </c>
      <c r="S1892" s="12"/>
    </row>
    <row r="1893" spans="1:19">
      <c r="A1893" s="12">
        <v>1891</v>
      </c>
      <c r="B1893" s="12" t="s">
        <v>84</v>
      </c>
      <c r="C1893" s="12" t="s">
        <v>77</v>
      </c>
      <c r="D1893" s="12" t="s">
        <v>604</v>
      </c>
      <c r="E1893" s="12" t="s">
        <v>79</v>
      </c>
      <c r="F1893" s="12" t="s">
        <v>80</v>
      </c>
      <c r="G1893" s="12" t="s">
        <v>81</v>
      </c>
      <c r="H1893" s="12" t="str">
        <f>VLOOKUP(Product[[#This Row],[Category]],Code!$C$2:$D$5,2,0)</f>
        <v>O-102</v>
      </c>
      <c r="I1893" s="12" t="s">
        <v>106</v>
      </c>
      <c r="J1893" s="12" t="s">
        <v>788</v>
      </c>
      <c r="K1893" s="12">
        <v>10.56</v>
      </c>
      <c r="L1893" s="12">
        <f>$K$1*Product[[#This Row],[Quantity]]</f>
        <v>300</v>
      </c>
      <c r="M1893" s="12">
        <f>Product[[#This Row],[Sales]]/Product[[#This Row],[Quantity]]</f>
        <v>5.28</v>
      </c>
      <c r="N1893" s="12">
        <v>2</v>
      </c>
      <c r="O1893" s="12">
        <v>0</v>
      </c>
      <c r="P1893" s="13">
        <v>4.7519999999999998</v>
      </c>
      <c r="Q1893" s="13">
        <f>Product[[#This Row],[Profit]]-Product[[#This Row],[Discount]]</f>
        <v>4.7519999999999998</v>
      </c>
      <c r="R1893" s="12" t="str" cm="1">
        <f t="array" ref="R1893">_xlfn.IFS(Product[[#This Row],[New Sales]]&gt;=2000,"A",Product[[#This Row],[New Sales]]&gt;=1000,"B",Product[[#This Row],[New Sales]]&gt;=500,"C",Product[[#This Row],[New Sales]]&gt;=100,"D",Product[[#This Row],[New Sales]]&lt;100,"E")</f>
        <v>D</v>
      </c>
      <c r="S1893" s="12"/>
    </row>
    <row r="1894" spans="1:19">
      <c r="A1894" s="12">
        <v>1892</v>
      </c>
      <c r="B1894" s="12" t="s">
        <v>84</v>
      </c>
      <c r="C1894" s="12" t="s">
        <v>77</v>
      </c>
      <c r="D1894" s="12" t="s">
        <v>604</v>
      </c>
      <c r="E1894" s="12" t="s">
        <v>79</v>
      </c>
      <c r="F1894" s="12" t="s">
        <v>80</v>
      </c>
      <c r="G1894" s="12" t="s">
        <v>81</v>
      </c>
      <c r="H1894" s="12" t="str">
        <f>VLOOKUP(Product[[#This Row],[Category]],Code!$C$2:$D$5,2,0)</f>
        <v>O-102</v>
      </c>
      <c r="I1894" s="12" t="s">
        <v>93</v>
      </c>
      <c r="J1894" s="12" t="s">
        <v>1557</v>
      </c>
      <c r="K1894" s="12">
        <v>3.38</v>
      </c>
      <c r="L1894" s="12">
        <f>$K$1*Product[[#This Row],[Quantity]]</f>
        <v>150</v>
      </c>
      <c r="M1894" s="12">
        <f>Product[[#This Row],[Sales]]/Product[[#This Row],[Quantity]]</f>
        <v>3.38</v>
      </c>
      <c r="N1894" s="12">
        <v>1</v>
      </c>
      <c r="O1894" s="12">
        <v>0</v>
      </c>
      <c r="P1894" s="13">
        <v>1.2505999999999999</v>
      </c>
      <c r="Q1894" s="13">
        <f>Product[[#This Row],[Profit]]-Product[[#This Row],[Discount]]</f>
        <v>1.2505999999999999</v>
      </c>
      <c r="R1894" s="12" t="str" cm="1">
        <f t="array" ref="R1894">_xlfn.IFS(Product[[#This Row],[New Sales]]&gt;=2000,"A",Product[[#This Row],[New Sales]]&gt;=1000,"B",Product[[#This Row],[New Sales]]&gt;=500,"C",Product[[#This Row],[New Sales]]&gt;=100,"D",Product[[#This Row],[New Sales]]&lt;100,"E")</f>
        <v>D</v>
      </c>
      <c r="S1894" s="12"/>
    </row>
    <row r="1895" spans="1:19">
      <c r="A1895" s="12">
        <v>1893</v>
      </c>
      <c r="B1895" s="12" t="s">
        <v>67</v>
      </c>
      <c r="C1895" s="12" t="s">
        <v>68</v>
      </c>
      <c r="D1895" s="12" t="s">
        <v>1558</v>
      </c>
      <c r="E1895" s="12" t="s">
        <v>86</v>
      </c>
      <c r="F1895" s="12" t="s">
        <v>71</v>
      </c>
      <c r="G1895" s="12" t="s">
        <v>81</v>
      </c>
      <c r="H1895" s="12" t="str">
        <f>VLOOKUP(Product[[#This Row],[Category]],Code!$C$2:$D$5,2,0)</f>
        <v>O-102</v>
      </c>
      <c r="I1895" s="12" t="s">
        <v>142</v>
      </c>
      <c r="J1895" s="12" t="s">
        <v>328</v>
      </c>
      <c r="K1895" s="12">
        <v>7.8239999999999998</v>
      </c>
      <c r="L1895" s="12">
        <f>$K$1*Product[[#This Row],[Quantity]]</f>
        <v>150</v>
      </c>
      <c r="M1895" s="12">
        <f>Product[[#This Row],[Sales]]/Product[[#This Row],[Quantity]]</f>
        <v>7.8239999999999998</v>
      </c>
      <c r="N1895" s="12">
        <v>1</v>
      </c>
      <c r="O1895" s="12">
        <v>0.2</v>
      </c>
      <c r="P1895" s="13">
        <v>2.9339999999999997</v>
      </c>
      <c r="Q1895" s="13">
        <f>Product[[#This Row],[Profit]]-Product[[#This Row],[Discount]]</f>
        <v>2.7339999999999995</v>
      </c>
      <c r="R1895" s="12" t="str" cm="1">
        <f t="array" ref="R1895">_xlfn.IFS(Product[[#This Row],[New Sales]]&gt;=2000,"A",Product[[#This Row],[New Sales]]&gt;=1000,"B",Product[[#This Row],[New Sales]]&gt;=500,"C",Product[[#This Row],[New Sales]]&gt;=100,"D",Product[[#This Row],[New Sales]]&lt;100,"E")</f>
        <v>D</v>
      </c>
      <c r="S1895" s="12"/>
    </row>
    <row r="1896" spans="1:19">
      <c r="A1896" s="12">
        <v>1894</v>
      </c>
      <c r="B1896" s="12" t="s">
        <v>84</v>
      </c>
      <c r="C1896" s="12" t="s">
        <v>68</v>
      </c>
      <c r="D1896" s="12" t="s">
        <v>1559</v>
      </c>
      <c r="E1896" s="12" t="s">
        <v>240</v>
      </c>
      <c r="F1896" s="12" t="s">
        <v>80</v>
      </c>
      <c r="G1896" s="12" t="s">
        <v>81</v>
      </c>
      <c r="H1896" s="12" t="str">
        <f>VLOOKUP(Product[[#This Row],[Category]],Code!$C$2:$D$5,2,0)</f>
        <v>O-102</v>
      </c>
      <c r="I1896" s="12" t="s">
        <v>106</v>
      </c>
      <c r="J1896" s="12" t="s">
        <v>1560</v>
      </c>
      <c r="K1896" s="12">
        <v>24.784000000000002</v>
      </c>
      <c r="L1896" s="12">
        <f>$K$1*Product[[#This Row],[Quantity]]</f>
        <v>150</v>
      </c>
      <c r="M1896" s="12">
        <f>Product[[#This Row],[Sales]]/Product[[#This Row],[Quantity]]</f>
        <v>24.784000000000002</v>
      </c>
      <c r="N1896" s="12">
        <v>1</v>
      </c>
      <c r="O1896" s="12">
        <v>0.2</v>
      </c>
      <c r="P1896" s="13">
        <v>7.7449999999999983</v>
      </c>
      <c r="Q1896" s="13">
        <f>Product[[#This Row],[Profit]]-Product[[#This Row],[Discount]]</f>
        <v>7.5449999999999982</v>
      </c>
      <c r="R1896" s="12" t="str" cm="1">
        <f t="array" ref="R1896">_xlfn.IFS(Product[[#This Row],[New Sales]]&gt;=2000,"A",Product[[#This Row],[New Sales]]&gt;=1000,"B",Product[[#This Row],[New Sales]]&gt;=500,"C",Product[[#This Row],[New Sales]]&gt;=100,"D",Product[[#This Row],[New Sales]]&lt;100,"E")</f>
        <v>D</v>
      </c>
      <c r="S1896" s="12"/>
    </row>
    <row r="1897" spans="1:19">
      <c r="A1897" s="12">
        <v>1895</v>
      </c>
      <c r="B1897" s="12" t="s">
        <v>149</v>
      </c>
      <c r="C1897" s="12" t="s">
        <v>68</v>
      </c>
      <c r="D1897" s="12" t="s">
        <v>1561</v>
      </c>
      <c r="E1897" s="12" t="s">
        <v>203</v>
      </c>
      <c r="F1897" s="12" t="s">
        <v>71</v>
      </c>
      <c r="G1897" s="12" t="s">
        <v>81</v>
      </c>
      <c r="H1897" s="12" t="str">
        <f>VLOOKUP(Product[[#This Row],[Category]],Code!$C$2:$D$5,2,0)</f>
        <v>O-102</v>
      </c>
      <c r="I1897" s="12" t="s">
        <v>93</v>
      </c>
      <c r="J1897" s="12" t="s">
        <v>1562</v>
      </c>
      <c r="K1897" s="12">
        <v>34.650000000000006</v>
      </c>
      <c r="L1897" s="12">
        <f>$K$1*Product[[#This Row],[Quantity]]</f>
        <v>450</v>
      </c>
      <c r="M1897" s="12">
        <f>Product[[#This Row],[Sales]]/Product[[#This Row],[Quantity]]</f>
        <v>11.550000000000002</v>
      </c>
      <c r="N1897" s="12">
        <v>3</v>
      </c>
      <c r="O1897" s="12">
        <v>0</v>
      </c>
      <c r="P1897" s="13">
        <v>10.395</v>
      </c>
      <c r="Q1897" s="13">
        <f>Product[[#This Row],[Profit]]-Product[[#This Row],[Discount]]</f>
        <v>10.395</v>
      </c>
      <c r="R1897" s="12" t="str" cm="1">
        <f t="array" ref="R1897">_xlfn.IFS(Product[[#This Row],[New Sales]]&gt;=2000,"A",Product[[#This Row],[New Sales]]&gt;=1000,"B",Product[[#This Row],[New Sales]]&gt;=500,"C",Product[[#This Row],[New Sales]]&gt;=100,"D",Product[[#This Row],[New Sales]]&lt;100,"E")</f>
        <v>D</v>
      </c>
      <c r="S1897" s="12"/>
    </row>
    <row r="1898" spans="1:19">
      <c r="A1898" s="12">
        <v>1896</v>
      </c>
      <c r="B1898" s="12" t="s">
        <v>84</v>
      </c>
      <c r="C1898" s="12" t="s">
        <v>68</v>
      </c>
      <c r="D1898" s="12" t="s">
        <v>1563</v>
      </c>
      <c r="E1898" s="12" t="s">
        <v>712</v>
      </c>
      <c r="F1898" s="12" t="s">
        <v>80</v>
      </c>
      <c r="G1898" s="12" t="s">
        <v>81</v>
      </c>
      <c r="H1898" s="12" t="str">
        <f>VLOOKUP(Product[[#This Row],[Category]],Code!$C$2:$D$5,2,0)</f>
        <v>O-102</v>
      </c>
      <c r="I1898" s="12" t="s">
        <v>98</v>
      </c>
      <c r="J1898" s="12" t="s">
        <v>845</v>
      </c>
      <c r="K1898" s="12">
        <v>487.98400000000004</v>
      </c>
      <c r="L1898" s="12">
        <f>$K$1*Product[[#This Row],[Quantity]]</f>
        <v>300</v>
      </c>
      <c r="M1898" s="12">
        <f>Product[[#This Row],[Sales]]/Product[[#This Row],[Quantity]]</f>
        <v>243.99200000000002</v>
      </c>
      <c r="N1898" s="12">
        <v>2</v>
      </c>
      <c r="O1898" s="12">
        <v>0.2</v>
      </c>
      <c r="P1898" s="13">
        <v>152.49499999999998</v>
      </c>
      <c r="Q1898" s="13">
        <f>Product[[#This Row],[Profit]]-Product[[#This Row],[Discount]]</f>
        <v>152.29499999999999</v>
      </c>
      <c r="R1898" s="12" t="str" cm="1">
        <f t="array" ref="R1898">_xlfn.IFS(Product[[#This Row],[New Sales]]&gt;=2000,"A",Product[[#This Row],[New Sales]]&gt;=1000,"B",Product[[#This Row],[New Sales]]&gt;=500,"C",Product[[#This Row],[New Sales]]&gt;=100,"D",Product[[#This Row],[New Sales]]&lt;100,"E")</f>
        <v>D</v>
      </c>
      <c r="S1898" s="12"/>
    </row>
    <row r="1899" spans="1:19">
      <c r="A1899" s="12">
        <v>1897</v>
      </c>
      <c r="B1899" s="12" t="s">
        <v>149</v>
      </c>
      <c r="C1899" s="12" t="s">
        <v>68</v>
      </c>
      <c r="D1899" s="12" t="s">
        <v>235</v>
      </c>
      <c r="E1899" s="12" t="s">
        <v>164</v>
      </c>
      <c r="F1899" s="12" t="s">
        <v>114</v>
      </c>
      <c r="G1899" s="12" t="s">
        <v>81</v>
      </c>
      <c r="H1899" s="12" t="str">
        <f>VLOOKUP(Product[[#This Row],[Category]],Code!$C$2:$D$5,2,0)</f>
        <v>O-102</v>
      </c>
      <c r="I1899" s="12" t="s">
        <v>98</v>
      </c>
      <c r="J1899" s="12" t="s">
        <v>1564</v>
      </c>
      <c r="K1899" s="12">
        <v>1793.98</v>
      </c>
      <c r="L1899" s="12">
        <f>$K$1*Product[[#This Row],[Quantity]]</f>
        <v>300</v>
      </c>
      <c r="M1899" s="12">
        <f>Product[[#This Row],[Sales]]/Product[[#This Row],[Quantity]]</f>
        <v>896.99</v>
      </c>
      <c r="N1899" s="12">
        <v>2</v>
      </c>
      <c r="O1899" s="12">
        <v>0</v>
      </c>
      <c r="P1899" s="13">
        <v>843.17059999999992</v>
      </c>
      <c r="Q1899" s="13">
        <f>Product[[#This Row],[Profit]]-Product[[#This Row],[Discount]]</f>
        <v>843.17059999999992</v>
      </c>
      <c r="R1899" s="12" t="str" cm="1">
        <f t="array" ref="R1899">_xlfn.IFS(Product[[#This Row],[New Sales]]&gt;=2000,"A",Product[[#This Row],[New Sales]]&gt;=1000,"B",Product[[#This Row],[New Sales]]&gt;=500,"C",Product[[#This Row],[New Sales]]&gt;=100,"D",Product[[#This Row],[New Sales]]&lt;100,"E")</f>
        <v>D</v>
      </c>
      <c r="S1899" s="12"/>
    </row>
    <row r="1900" spans="1:19">
      <c r="A1900" s="12">
        <v>1898</v>
      </c>
      <c r="B1900" s="12" t="s">
        <v>67</v>
      </c>
      <c r="C1900" s="12" t="s">
        <v>68</v>
      </c>
      <c r="D1900" s="12" t="s">
        <v>591</v>
      </c>
      <c r="E1900" s="12" t="s">
        <v>86</v>
      </c>
      <c r="F1900" s="12" t="s">
        <v>71</v>
      </c>
      <c r="G1900" s="12" t="s">
        <v>81</v>
      </c>
      <c r="H1900" s="12" t="str">
        <f>VLOOKUP(Product[[#This Row],[Category]],Code!$C$2:$D$5,2,0)</f>
        <v>O-102</v>
      </c>
      <c r="I1900" s="12" t="s">
        <v>142</v>
      </c>
      <c r="J1900" s="12" t="s">
        <v>1565</v>
      </c>
      <c r="K1900" s="12">
        <v>29.808</v>
      </c>
      <c r="L1900" s="12">
        <f>$K$1*Product[[#This Row],[Quantity]]</f>
        <v>300</v>
      </c>
      <c r="M1900" s="12">
        <f>Product[[#This Row],[Sales]]/Product[[#This Row],[Quantity]]</f>
        <v>14.904</v>
      </c>
      <c r="N1900" s="12">
        <v>2</v>
      </c>
      <c r="O1900" s="12">
        <v>0.2</v>
      </c>
      <c r="P1900" s="13">
        <v>10.805399999999997</v>
      </c>
      <c r="Q1900" s="13">
        <f>Product[[#This Row],[Profit]]-Product[[#This Row],[Discount]]</f>
        <v>10.605399999999998</v>
      </c>
      <c r="R1900" s="12" t="str" cm="1">
        <f t="array" ref="R1900">_xlfn.IFS(Product[[#This Row],[New Sales]]&gt;=2000,"A",Product[[#This Row],[New Sales]]&gt;=1000,"B",Product[[#This Row],[New Sales]]&gt;=500,"C",Product[[#This Row],[New Sales]]&gt;=100,"D",Product[[#This Row],[New Sales]]&lt;100,"E")</f>
        <v>D</v>
      </c>
      <c r="S1900" s="12"/>
    </row>
    <row r="1901" spans="1:19">
      <c r="A1901" s="12">
        <v>1899</v>
      </c>
      <c r="B1901" s="12" t="s">
        <v>67</v>
      </c>
      <c r="C1901" s="12" t="s">
        <v>68</v>
      </c>
      <c r="D1901" s="12" t="s">
        <v>591</v>
      </c>
      <c r="E1901" s="12" t="s">
        <v>86</v>
      </c>
      <c r="F1901" s="12" t="s">
        <v>71</v>
      </c>
      <c r="G1901" s="12" t="s">
        <v>81</v>
      </c>
      <c r="H1901" s="12" t="str">
        <f>VLOOKUP(Product[[#This Row],[Category]],Code!$C$2:$D$5,2,0)</f>
        <v>O-102</v>
      </c>
      <c r="I1901" s="12" t="s">
        <v>98</v>
      </c>
      <c r="J1901" s="12" t="s">
        <v>1566</v>
      </c>
      <c r="K1901" s="12">
        <v>505.1760000000001</v>
      </c>
      <c r="L1901" s="12">
        <f>$K$1*Product[[#This Row],[Quantity]]</f>
        <v>600</v>
      </c>
      <c r="M1901" s="12">
        <f>Product[[#This Row],[Sales]]/Product[[#This Row],[Quantity]]</f>
        <v>126.29400000000003</v>
      </c>
      <c r="N1901" s="12">
        <v>4</v>
      </c>
      <c r="O1901" s="12">
        <v>0.7</v>
      </c>
      <c r="P1901" s="13">
        <v>-336.78399999999988</v>
      </c>
      <c r="Q1901" s="13">
        <f>Product[[#This Row],[Profit]]-Product[[#This Row],[Discount]]</f>
        <v>-337.48399999999987</v>
      </c>
      <c r="R1901" s="12" t="str" cm="1">
        <f t="array" ref="R1901">_xlfn.IFS(Product[[#This Row],[New Sales]]&gt;=2000,"A",Product[[#This Row],[New Sales]]&gt;=1000,"B",Product[[#This Row],[New Sales]]&gt;=500,"C",Product[[#This Row],[New Sales]]&gt;=100,"D",Product[[#This Row],[New Sales]]&lt;100,"E")</f>
        <v>C</v>
      </c>
      <c r="S1901" s="12"/>
    </row>
    <row r="1902" spans="1:19">
      <c r="A1902" s="12">
        <v>1900</v>
      </c>
      <c r="B1902" s="12" t="s">
        <v>67</v>
      </c>
      <c r="C1902" s="12" t="s">
        <v>68</v>
      </c>
      <c r="D1902" s="12" t="s">
        <v>591</v>
      </c>
      <c r="E1902" s="12" t="s">
        <v>86</v>
      </c>
      <c r="F1902" s="12" t="s">
        <v>71</v>
      </c>
      <c r="G1902" s="12" t="s">
        <v>72</v>
      </c>
      <c r="H1902" s="12" t="str">
        <f>VLOOKUP(Product[[#This Row],[Category]],Code!$C$2:$D$5,2,0)</f>
        <v>F-101</v>
      </c>
      <c r="I1902" s="12" t="s">
        <v>87</v>
      </c>
      <c r="J1902" s="12" t="s">
        <v>687</v>
      </c>
      <c r="K1902" s="12">
        <v>174.05850000000001</v>
      </c>
      <c r="L1902" s="12">
        <f>$K$1*Product[[#This Row],[Quantity]]</f>
        <v>450</v>
      </c>
      <c r="M1902" s="12">
        <f>Product[[#This Row],[Sales]]/Product[[#This Row],[Quantity]]</f>
        <v>58.019500000000001</v>
      </c>
      <c r="N1902" s="12">
        <v>3</v>
      </c>
      <c r="O1902" s="12">
        <v>0.45</v>
      </c>
      <c r="P1902" s="13">
        <v>-110.76450000000001</v>
      </c>
      <c r="Q1902" s="13">
        <f>Product[[#This Row],[Profit]]-Product[[#This Row],[Discount]]</f>
        <v>-111.21450000000002</v>
      </c>
      <c r="R1902" s="12" t="str" cm="1">
        <f t="array" ref="R1902">_xlfn.IFS(Product[[#This Row],[New Sales]]&gt;=2000,"A",Product[[#This Row],[New Sales]]&gt;=1000,"B",Product[[#This Row],[New Sales]]&gt;=500,"C",Product[[#This Row],[New Sales]]&gt;=100,"D",Product[[#This Row],[New Sales]]&lt;100,"E")</f>
        <v>D</v>
      </c>
      <c r="S1902" s="12"/>
    </row>
    <row r="1903" spans="1:19">
      <c r="A1903" s="12">
        <v>1901</v>
      </c>
      <c r="B1903" s="12" t="s">
        <v>67</v>
      </c>
      <c r="C1903" s="12" t="s">
        <v>68</v>
      </c>
      <c r="D1903" s="12" t="s">
        <v>957</v>
      </c>
      <c r="E1903" s="12" t="s">
        <v>227</v>
      </c>
      <c r="F1903" s="12" t="s">
        <v>71</v>
      </c>
      <c r="G1903" s="12" t="s">
        <v>81</v>
      </c>
      <c r="H1903" s="12" t="str">
        <f>VLOOKUP(Product[[#This Row],[Category]],Code!$C$2:$D$5,2,0)</f>
        <v>O-102</v>
      </c>
      <c r="I1903" s="12" t="s">
        <v>89</v>
      </c>
      <c r="J1903" s="12" t="s">
        <v>1243</v>
      </c>
      <c r="K1903" s="12">
        <v>191.88</v>
      </c>
      <c r="L1903" s="12">
        <f>$K$1*Product[[#This Row],[Quantity]]</f>
        <v>900</v>
      </c>
      <c r="M1903" s="12">
        <f>Product[[#This Row],[Sales]]/Product[[#This Row],[Quantity]]</f>
        <v>31.98</v>
      </c>
      <c r="N1903" s="12">
        <v>6</v>
      </c>
      <c r="O1903" s="12">
        <v>0</v>
      </c>
      <c r="P1903" s="13">
        <v>19.188000000000002</v>
      </c>
      <c r="Q1903" s="13">
        <f>Product[[#This Row],[Profit]]-Product[[#This Row],[Discount]]</f>
        <v>19.188000000000002</v>
      </c>
      <c r="R1903" s="12" t="str" cm="1">
        <f t="array" ref="R1903">_xlfn.IFS(Product[[#This Row],[New Sales]]&gt;=2000,"A",Product[[#This Row],[New Sales]]&gt;=1000,"B",Product[[#This Row],[New Sales]]&gt;=500,"C",Product[[#This Row],[New Sales]]&gt;=100,"D",Product[[#This Row],[New Sales]]&lt;100,"E")</f>
        <v>C</v>
      </c>
      <c r="S1903" s="12"/>
    </row>
    <row r="1904" spans="1:19">
      <c r="A1904" s="12">
        <v>1902</v>
      </c>
      <c r="B1904" s="12" t="s">
        <v>149</v>
      </c>
      <c r="C1904" s="12" t="s">
        <v>111</v>
      </c>
      <c r="D1904" s="12" t="s">
        <v>402</v>
      </c>
      <c r="E1904" s="12" t="s">
        <v>168</v>
      </c>
      <c r="F1904" s="12" t="s">
        <v>114</v>
      </c>
      <c r="G1904" s="12" t="s">
        <v>95</v>
      </c>
      <c r="H1904" s="12" t="str">
        <f>VLOOKUP(Product[[#This Row],[Category]],Code!$C$2:$D$5,2,0)</f>
        <v>T-103</v>
      </c>
      <c r="I1904" s="12" t="s">
        <v>96</v>
      </c>
      <c r="J1904" s="12" t="s">
        <v>1567</v>
      </c>
      <c r="K1904" s="12">
        <v>14.78</v>
      </c>
      <c r="L1904" s="12">
        <f>$K$1*Product[[#This Row],[Quantity]]</f>
        <v>300</v>
      </c>
      <c r="M1904" s="12">
        <f>Product[[#This Row],[Sales]]/Product[[#This Row],[Quantity]]</f>
        <v>7.39</v>
      </c>
      <c r="N1904" s="12">
        <v>2</v>
      </c>
      <c r="O1904" s="12">
        <v>0</v>
      </c>
      <c r="P1904" s="13">
        <v>3.9906000000000006</v>
      </c>
      <c r="Q1904" s="13">
        <f>Product[[#This Row],[Profit]]-Product[[#This Row],[Discount]]</f>
        <v>3.9906000000000006</v>
      </c>
      <c r="R1904" s="12" t="str" cm="1">
        <f t="array" ref="R1904">_xlfn.IFS(Product[[#This Row],[New Sales]]&gt;=2000,"A",Product[[#This Row],[New Sales]]&gt;=1000,"B",Product[[#This Row],[New Sales]]&gt;=500,"C",Product[[#This Row],[New Sales]]&gt;=100,"D",Product[[#This Row],[New Sales]]&lt;100,"E")</f>
        <v>D</v>
      </c>
      <c r="S1904" s="12"/>
    </row>
    <row r="1905" spans="1:19">
      <c r="A1905" s="12">
        <v>1903</v>
      </c>
      <c r="B1905" s="12" t="s">
        <v>149</v>
      </c>
      <c r="C1905" s="12" t="s">
        <v>77</v>
      </c>
      <c r="D1905" s="12" t="s">
        <v>202</v>
      </c>
      <c r="E1905" s="12" t="s">
        <v>240</v>
      </c>
      <c r="F1905" s="12" t="s">
        <v>80</v>
      </c>
      <c r="G1905" s="12" t="s">
        <v>81</v>
      </c>
      <c r="H1905" s="12" t="str">
        <f>VLOOKUP(Product[[#This Row],[Category]],Code!$C$2:$D$5,2,0)</f>
        <v>O-102</v>
      </c>
      <c r="I1905" s="12" t="s">
        <v>106</v>
      </c>
      <c r="J1905" s="12" t="s">
        <v>935</v>
      </c>
      <c r="K1905" s="12">
        <v>5.1840000000000011</v>
      </c>
      <c r="L1905" s="12">
        <f>$K$1*Product[[#This Row],[Quantity]]</f>
        <v>150</v>
      </c>
      <c r="M1905" s="12">
        <f>Product[[#This Row],[Sales]]/Product[[#This Row],[Quantity]]</f>
        <v>5.1840000000000011</v>
      </c>
      <c r="N1905" s="12">
        <v>1</v>
      </c>
      <c r="O1905" s="12">
        <v>0.2</v>
      </c>
      <c r="P1905" s="13">
        <v>1.8144</v>
      </c>
      <c r="Q1905" s="13">
        <f>Product[[#This Row],[Profit]]-Product[[#This Row],[Discount]]</f>
        <v>1.6144000000000001</v>
      </c>
      <c r="R1905" s="12" t="str" cm="1">
        <f t="array" ref="R1905">_xlfn.IFS(Product[[#This Row],[New Sales]]&gt;=2000,"A",Product[[#This Row],[New Sales]]&gt;=1000,"B",Product[[#This Row],[New Sales]]&gt;=500,"C",Product[[#This Row],[New Sales]]&gt;=100,"D",Product[[#This Row],[New Sales]]&lt;100,"E")</f>
        <v>D</v>
      </c>
      <c r="S1905" s="12"/>
    </row>
    <row r="1906" spans="1:19">
      <c r="A1906" s="12">
        <v>1904</v>
      </c>
      <c r="B1906" s="12" t="s">
        <v>149</v>
      </c>
      <c r="C1906" s="12" t="s">
        <v>77</v>
      </c>
      <c r="D1906" s="12" t="s">
        <v>202</v>
      </c>
      <c r="E1906" s="12" t="s">
        <v>240</v>
      </c>
      <c r="F1906" s="12" t="s">
        <v>80</v>
      </c>
      <c r="G1906" s="12" t="s">
        <v>72</v>
      </c>
      <c r="H1906" s="12" t="str">
        <f>VLOOKUP(Product[[#This Row],[Category]],Code!$C$2:$D$5,2,0)</f>
        <v>F-101</v>
      </c>
      <c r="I1906" s="12" t="s">
        <v>75</v>
      </c>
      <c r="J1906" s="12" t="s">
        <v>1568</v>
      </c>
      <c r="K1906" s="12">
        <v>478.48</v>
      </c>
      <c r="L1906" s="12">
        <f>$K$1*Product[[#This Row],[Quantity]]</f>
        <v>300</v>
      </c>
      <c r="M1906" s="12">
        <f>Product[[#This Row],[Sales]]/Product[[#This Row],[Quantity]]</f>
        <v>239.24</v>
      </c>
      <c r="N1906" s="12">
        <v>2</v>
      </c>
      <c r="O1906" s="12">
        <v>0.2</v>
      </c>
      <c r="P1906" s="13">
        <v>47.848000000000013</v>
      </c>
      <c r="Q1906" s="13">
        <f>Product[[#This Row],[Profit]]-Product[[#This Row],[Discount]]</f>
        <v>47.64800000000001</v>
      </c>
      <c r="R1906" s="12" t="str" cm="1">
        <f t="array" ref="R1906">_xlfn.IFS(Product[[#This Row],[New Sales]]&gt;=2000,"A",Product[[#This Row],[New Sales]]&gt;=1000,"B",Product[[#This Row],[New Sales]]&gt;=500,"C",Product[[#This Row],[New Sales]]&gt;=100,"D",Product[[#This Row],[New Sales]]&lt;100,"E")</f>
        <v>D</v>
      </c>
      <c r="S1906" s="12"/>
    </row>
    <row r="1907" spans="1:19">
      <c r="A1907" s="12">
        <v>1905</v>
      </c>
      <c r="B1907" s="12" t="s">
        <v>149</v>
      </c>
      <c r="C1907" s="12" t="s">
        <v>77</v>
      </c>
      <c r="D1907" s="12" t="s">
        <v>202</v>
      </c>
      <c r="E1907" s="12" t="s">
        <v>240</v>
      </c>
      <c r="F1907" s="12" t="s">
        <v>80</v>
      </c>
      <c r="G1907" s="12" t="s">
        <v>95</v>
      </c>
      <c r="H1907" s="12" t="str">
        <f>VLOOKUP(Product[[#This Row],[Category]],Code!$C$2:$D$5,2,0)</f>
        <v>T-103</v>
      </c>
      <c r="I1907" s="12" t="s">
        <v>137</v>
      </c>
      <c r="J1907" s="12" t="s">
        <v>1273</v>
      </c>
      <c r="K1907" s="12">
        <v>28.400000000000002</v>
      </c>
      <c r="L1907" s="12">
        <f>$K$1*Product[[#This Row],[Quantity]]</f>
        <v>300</v>
      </c>
      <c r="M1907" s="12">
        <f>Product[[#This Row],[Sales]]/Product[[#This Row],[Quantity]]</f>
        <v>14.200000000000001</v>
      </c>
      <c r="N1907" s="12">
        <v>2</v>
      </c>
      <c r="O1907" s="12">
        <v>0.2</v>
      </c>
      <c r="P1907" s="13">
        <v>6.7449999999999983</v>
      </c>
      <c r="Q1907" s="13">
        <f>Product[[#This Row],[Profit]]-Product[[#This Row],[Discount]]</f>
        <v>6.5449999999999982</v>
      </c>
      <c r="R1907" s="12" t="str" cm="1">
        <f t="array" ref="R1907">_xlfn.IFS(Product[[#This Row],[New Sales]]&gt;=2000,"A",Product[[#This Row],[New Sales]]&gt;=1000,"B",Product[[#This Row],[New Sales]]&gt;=500,"C",Product[[#This Row],[New Sales]]&gt;=100,"D",Product[[#This Row],[New Sales]]&lt;100,"E")</f>
        <v>D</v>
      </c>
      <c r="S1907" s="12"/>
    </row>
    <row r="1908" spans="1:19">
      <c r="A1908" s="12">
        <v>1906</v>
      </c>
      <c r="B1908" s="12" t="s">
        <v>149</v>
      </c>
      <c r="C1908" s="12" t="s">
        <v>77</v>
      </c>
      <c r="D1908" s="12" t="s">
        <v>1468</v>
      </c>
      <c r="E1908" s="12" t="s">
        <v>175</v>
      </c>
      <c r="F1908" s="12" t="s">
        <v>114</v>
      </c>
      <c r="G1908" s="12" t="s">
        <v>81</v>
      </c>
      <c r="H1908" s="12" t="str">
        <f>VLOOKUP(Product[[#This Row],[Category]],Code!$C$2:$D$5,2,0)</f>
        <v>O-102</v>
      </c>
      <c r="I1908" s="12" t="s">
        <v>89</v>
      </c>
      <c r="J1908" s="12" t="s">
        <v>666</v>
      </c>
      <c r="K1908" s="12">
        <v>909.12</v>
      </c>
      <c r="L1908" s="12">
        <f>$K$1*Product[[#This Row],[Quantity]]</f>
        <v>1200</v>
      </c>
      <c r="M1908" s="12">
        <f>Product[[#This Row],[Sales]]/Product[[#This Row],[Quantity]]</f>
        <v>113.64</v>
      </c>
      <c r="N1908" s="12">
        <v>8</v>
      </c>
      <c r="O1908" s="12">
        <v>0</v>
      </c>
      <c r="P1908" s="13">
        <v>9.091199999999958</v>
      </c>
      <c r="Q1908" s="13">
        <f>Product[[#This Row],[Profit]]-Product[[#This Row],[Discount]]</f>
        <v>9.091199999999958</v>
      </c>
      <c r="R1908" s="12" t="str" cm="1">
        <f t="array" ref="R1908">_xlfn.IFS(Product[[#This Row],[New Sales]]&gt;=2000,"A",Product[[#This Row],[New Sales]]&gt;=1000,"B",Product[[#This Row],[New Sales]]&gt;=500,"C",Product[[#This Row],[New Sales]]&gt;=100,"D",Product[[#This Row],[New Sales]]&lt;100,"E")</f>
        <v>B</v>
      </c>
      <c r="S1908" s="12"/>
    </row>
    <row r="1909" spans="1:19">
      <c r="A1909" s="12">
        <v>1907</v>
      </c>
      <c r="B1909" s="12" t="s">
        <v>84</v>
      </c>
      <c r="C1909" s="12" t="s">
        <v>77</v>
      </c>
      <c r="D1909" s="12" t="s">
        <v>1569</v>
      </c>
      <c r="E1909" s="12" t="s">
        <v>86</v>
      </c>
      <c r="F1909" s="12" t="s">
        <v>71</v>
      </c>
      <c r="G1909" s="12" t="s">
        <v>81</v>
      </c>
      <c r="H1909" s="12" t="str">
        <f>VLOOKUP(Product[[#This Row],[Category]],Code!$C$2:$D$5,2,0)</f>
        <v>O-102</v>
      </c>
      <c r="I1909" s="12" t="s">
        <v>98</v>
      </c>
      <c r="J1909" s="12" t="s">
        <v>1570</v>
      </c>
      <c r="K1909" s="12">
        <v>2.9520000000000004</v>
      </c>
      <c r="L1909" s="12">
        <f>$K$1*Product[[#This Row],[Quantity]]</f>
        <v>300</v>
      </c>
      <c r="M1909" s="12">
        <f>Product[[#This Row],[Sales]]/Product[[#This Row],[Quantity]]</f>
        <v>1.4760000000000002</v>
      </c>
      <c r="N1909" s="12">
        <v>2</v>
      </c>
      <c r="O1909" s="12">
        <v>0.7</v>
      </c>
      <c r="P1909" s="13">
        <v>-2.1648000000000005</v>
      </c>
      <c r="Q1909" s="13">
        <f>Product[[#This Row],[Profit]]-Product[[#This Row],[Discount]]</f>
        <v>-2.8648000000000007</v>
      </c>
      <c r="R1909" s="12" t="str" cm="1">
        <f t="array" ref="R1909">_xlfn.IFS(Product[[#This Row],[New Sales]]&gt;=2000,"A",Product[[#This Row],[New Sales]]&gt;=1000,"B",Product[[#This Row],[New Sales]]&gt;=500,"C",Product[[#This Row],[New Sales]]&gt;=100,"D",Product[[#This Row],[New Sales]]&lt;100,"E")</f>
        <v>D</v>
      </c>
      <c r="S1909" s="12"/>
    </row>
    <row r="1910" spans="1:19">
      <c r="A1910" s="12">
        <v>1908</v>
      </c>
      <c r="B1910" s="12" t="s">
        <v>84</v>
      </c>
      <c r="C1910" s="12" t="s">
        <v>77</v>
      </c>
      <c r="D1910" s="12" t="s">
        <v>1569</v>
      </c>
      <c r="E1910" s="12" t="s">
        <v>86</v>
      </c>
      <c r="F1910" s="12" t="s">
        <v>71</v>
      </c>
      <c r="G1910" s="12" t="s">
        <v>81</v>
      </c>
      <c r="H1910" s="12" t="str">
        <f>VLOOKUP(Product[[#This Row],[Category]],Code!$C$2:$D$5,2,0)</f>
        <v>O-102</v>
      </c>
      <c r="I1910" s="12" t="s">
        <v>98</v>
      </c>
      <c r="J1910" s="12" t="s">
        <v>753</v>
      </c>
      <c r="K1910" s="12">
        <v>27.018000000000008</v>
      </c>
      <c r="L1910" s="12">
        <f>$K$1*Product[[#This Row],[Quantity]]</f>
        <v>900</v>
      </c>
      <c r="M1910" s="12">
        <f>Product[[#This Row],[Sales]]/Product[[#This Row],[Quantity]]</f>
        <v>4.503000000000001</v>
      </c>
      <c r="N1910" s="12">
        <v>6</v>
      </c>
      <c r="O1910" s="12">
        <v>0.7</v>
      </c>
      <c r="P1910" s="13">
        <v>-21.61440000000001</v>
      </c>
      <c r="Q1910" s="13">
        <f>Product[[#This Row],[Profit]]-Product[[#This Row],[Discount]]</f>
        <v>-22.31440000000001</v>
      </c>
      <c r="R1910" s="12" t="str" cm="1">
        <f t="array" ref="R1910">_xlfn.IFS(Product[[#This Row],[New Sales]]&gt;=2000,"A",Product[[#This Row],[New Sales]]&gt;=1000,"B",Product[[#This Row],[New Sales]]&gt;=500,"C",Product[[#This Row],[New Sales]]&gt;=100,"D",Product[[#This Row],[New Sales]]&lt;100,"E")</f>
        <v>C</v>
      </c>
      <c r="S1910" s="12"/>
    </row>
    <row r="1911" spans="1:19">
      <c r="A1911" s="12">
        <v>1909</v>
      </c>
      <c r="B1911" s="12" t="s">
        <v>149</v>
      </c>
      <c r="C1911" s="12" t="s">
        <v>77</v>
      </c>
      <c r="D1911" s="12" t="s">
        <v>78</v>
      </c>
      <c r="E1911" s="12" t="s">
        <v>79</v>
      </c>
      <c r="F1911" s="12" t="s">
        <v>80</v>
      </c>
      <c r="G1911" s="12" t="s">
        <v>72</v>
      </c>
      <c r="H1911" s="12" t="str">
        <f>VLOOKUP(Product[[#This Row],[Category]],Code!$C$2:$D$5,2,0)</f>
        <v>F-101</v>
      </c>
      <c r="I1911" s="12" t="s">
        <v>91</v>
      </c>
      <c r="J1911" s="12" t="s">
        <v>1571</v>
      </c>
      <c r="K1911" s="12">
        <v>136.91999999999999</v>
      </c>
      <c r="L1911" s="12">
        <f>$K$1*Product[[#This Row],[Quantity]]</f>
        <v>600</v>
      </c>
      <c r="M1911" s="12">
        <f>Product[[#This Row],[Sales]]/Product[[#This Row],[Quantity]]</f>
        <v>34.229999999999997</v>
      </c>
      <c r="N1911" s="12">
        <v>4</v>
      </c>
      <c r="O1911" s="12">
        <v>0</v>
      </c>
      <c r="P1911" s="13">
        <v>41.075999999999993</v>
      </c>
      <c r="Q1911" s="13">
        <f>Product[[#This Row],[Profit]]-Product[[#This Row],[Discount]]</f>
        <v>41.075999999999993</v>
      </c>
      <c r="R1911" s="12" t="str" cm="1">
        <f t="array" ref="R1911">_xlfn.IFS(Product[[#This Row],[New Sales]]&gt;=2000,"A",Product[[#This Row],[New Sales]]&gt;=1000,"B",Product[[#This Row],[New Sales]]&gt;=500,"C",Product[[#This Row],[New Sales]]&gt;=100,"D",Product[[#This Row],[New Sales]]&lt;100,"E")</f>
        <v>C</v>
      </c>
      <c r="S1911" s="12"/>
    </row>
    <row r="1912" spans="1:19">
      <c r="A1912" s="12">
        <v>1910</v>
      </c>
      <c r="B1912" s="12" t="s">
        <v>84</v>
      </c>
      <c r="C1912" s="12" t="s">
        <v>68</v>
      </c>
      <c r="D1912" s="12" t="s">
        <v>883</v>
      </c>
      <c r="E1912" s="12" t="s">
        <v>181</v>
      </c>
      <c r="F1912" s="12" t="s">
        <v>133</v>
      </c>
      <c r="G1912" s="12" t="s">
        <v>72</v>
      </c>
      <c r="H1912" s="12" t="str">
        <f>VLOOKUP(Product[[#This Row],[Category]],Code!$C$2:$D$5,2,0)</f>
        <v>F-101</v>
      </c>
      <c r="I1912" s="12" t="s">
        <v>91</v>
      </c>
      <c r="J1912" s="12" t="s">
        <v>1572</v>
      </c>
      <c r="K1912" s="12">
        <v>18.96</v>
      </c>
      <c r="L1912" s="12">
        <f>$K$1*Product[[#This Row],[Quantity]]</f>
        <v>300</v>
      </c>
      <c r="M1912" s="12">
        <f>Product[[#This Row],[Sales]]/Product[[#This Row],[Quantity]]</f>
        <v>9.48</v>
      </c>
      <c r="N1912" s="12">
        <v>2</v>
      </c>
      <c r="O1912" s="12">
        <v>0</v>
      </c>
      <c r="P1912" s="13">
        <v>8.532</v>
      </c>
      <c r="Q1912" s="13">
        <f>Product[[#This Row],[Profit]]-Product[[#This Row],[Discount]]</f>
        <v>8.532</v>
      </c>
      <c r="R1912" s="12" t="str" cm="1">
        <f t="array" ref="R1912">_xlfn.IFS(Product[[#This Row],[New Sales]]&gt;=2000,"A",Product[[#This Row],[New Sales]]&gt;=1000,"B",Product[[#This Row],[New Sales]]&gt;=500,"C",Product[[#This Row],[New Sales]]&gt;=100,"D",Product[[#This Row],[New Sales]]&lt;100,"E")</f>
        <v>D</v>
      </c>
      <c r="S1912" s="12"/>
    </row>
    <row r="1913" spans="1:19">
      <c r="A1913" s="12">
        <v>1911</v>
      </c>
      <c r="B1913" s="12" t="s">
        <v>84</v>
      </c>
      <c r="C1913" s="12" t="s">
        <v>77</v>
      </c>
      <c r="D1913" s="12" t="s">
        <v>78</v>
      </c>
      <c r="E1913" s="12" t="s">
        <v>79</v>
      </c>
      <c r="F1913" s="12" t="s">
        <v>80</v>
      </c>
      <c r="G1913" s="12" t="s">
        <v>95</v>
      </c>
      <c r="H1913" s="12" t="str">
        <f>VLOOKUP(Product[[#This Row],[Category]],Code!$C$2:$D$5,2,0)</f>
        <v>T-103</v>
      </c>
      <c r="I1913" s="12" t="s">
        <v>137</v>
      </c>
      <c r="J1913" s="12" t="s">
        <v>720</v>
      </c>
      <c r="K1913" s="12">
        <v>99.390000000000015</v>
      </c>
      <c r="L1913" s="12">
        <f>$K$1*Product[[#This Row],[Quantity]]</f>
        <v>450</v>
      </c>
      <c r="M1913" s="12">
        <f>Product[[#This Row],[Sales]]/Product[[#This Row],[Quantity]]</f>
        <v>33.130000000000003</v>
      </c>
      <c r="N1913" s="12">
        <v>3</v>
      </c>
      <c r="O1913" s="12">
        <v>0</v>
      </c>
      <c r="P1913" s="13">
        <v>40.749900000000004</v>
      </c>
      <c r="Q1913" s="13">
        <f>Product[[#This Row],[Profit]]-Product[[#This Row],[Discount]]</f>
        <v>40.749900000000004</v>
      </c>
      <c r="R1913" s="12" t="str" cm="1">
        <f t="array" ref="R1913">_xlfn.IFS(Product[[#This Row],[New Sales]]&gt;=2000,"A",Product[[#This Row],[New Sales]]&gt;=1000,"B",Product[[#This Row],[New Sales]]&gt;=500,"C",Product[[#This Row],[New Sales]]&gt;=100,"D",Product[[#This Row],[New Sales]]&lt;100,"E")</f>
        <v>D</v>
      </c>
      <c r="S1913" s="12"/>
    </row>
    <row r="1914" spans="1:19">
      <c r="A1914" s="12">
        <v>1912</v>
      </c>
      <c r="B1914" s="12" t="s">
        <v>67</v>
      </c>
      <c r="C1914" s="12" t="s">
        <v>77</v>
      </c>
      <c r="D1914" s="12" t="s">
        <v>147</v>
      </c>
      <c r="E1914" s="12" t="s">
        <v>113</v>
      </c>
      <c r="F1914" s="12" t="s">
        <v>114</v>
      </c>
      <c r="G1914" s="12" t="s">
        <v>81</v>
      </c>
      <c r="H1914" s="12" t="str">
        <f>VLOOKUP(Product[[#This Row],[Category]],Code!$C$2:$D$5,2,0)</f>
        <v>O-102</v>
      </c>
      <c r="I1914" s="12" t="s">
        <v>106</v>
      </c>
      <c r="J1914" s="12" t="s">
        <v>1573</v>
      </c>
      <c r="K1914" s="12">
        <v>273.89600000000002</v>
      </c>
      <c r="L1914" s="12">
        <f>$K$1*Product[[#This Row],[Quantity]]</f>
        <v>1050</v>
      </c>
      <c r="M1914" s="12">
        <f>Product[[#This Row],[Sales]]/Product[[#This Row],[Quantity]]</f>
        <v>39.128</v>
      </c>
      <c r="N1914" s="12">
        <v>7</v>
      </c>
      <c r="O1914" s="12">
        <v>0.2</v>
      </c>
      <c r="P1914" s="13">
        <v>92.43989999999998</v>
      </c>
      <c r="Q1914" s="13">
        <f>Product[[#This Row],[Profit]]-Product[[#This Row],[Discount]]</f>
        <v>92.239899999999977</v>
      </c>
      <c r="R1914" s="12" t="str" cm="1">
        <f t="array" ref="R1914">_xlfn.IFS(Product[[#This Row],[New Sales]]&gt;=2000,"A",Product[[#This Row],[New Sales]]&gt;=1000,"B",Product[[#This Row],[New Sales]]&gt;=500,"C",Product[[#This Row],[New Sales]]&gt;=100,"D",Product[[#This Row],[New Sales]]&lt;100,"E")</f>
        <v>B</v>
      </c>
      <c r="S1914" s="12"/>
    </row>
    <row r="1915" spans="1:19">
      <c r="A1915" s="12">
        <v>1913</v>
      </c>
      <c r="B1915" s="12" t="s">
        <v>67</v>
      </c>
      <c r="C1915" s="12" t="s">
        <v>77</v>
      </c>
      <c r="D1915" s="12" t="s">
        <v>147</v>
      </c>
      <c r="E1915" s="12" t="s">
        <v>113</v>
      </c>
      <c r="F1915" s="12" t="s">
        <v>114</v>
      </c>
      <c r="G1915" s="12" t="s">
        <v>95</v>
      </c>
      <c r="H1915" s="12" t="str">
        <f>VLOOKUP(Product[[#This Row],[Category]],Code!$C$2:$D$5,2,0)</f>
        <v>T-103</v>
      </c>
      <c r="I1915" s="12" t="s">
        <v>332</v>
      </c>
      <c r="J1915" s="12" t="s">
        <v>1574</v>
      </c>
      <c r="K1915" s="12">
        <v>597.13200000000006</v>
      </c>
      <c r="L1915" s="12">
        <f>$K$1*Product[[#This Row],[Quantity]]</f>
        <v>450</v>
      </c>
      <c r="M1915" s="12">
        <f>Product[[#This Row],[Sales]]/Product[[#This Row],[Quantity]]</f>
        <v>199.04400000000001</v>
      </c>
      <c r="N1915" s="12">
        <v>3</v>
      </c>
      <c r="O1915" s="12">
        <v>0.4</v>
      </c>
      <c r="P1915" s="13">
        <v>49.760999999999967</v>
      </c>
      <c r="Q1915" s="13">
        <f>Product[[#This Row],[Profit]]-Product[[#This Row],[Discount]]</f>
        <v>49.360999999999969</v>
      </c>
      <c r="R1915" s="12" t="str" cm="1">
        <f t="array" ref="R1915">_xlfn.IFS(Product[[#This Row],[New Sales]]&gt;=2000,"A",Product[[#This Row],[New Sales]]&gt;=1000,"B",Product[[#This Row],[New Sales]]&gt;=500,"C",Product[[#This Row],[New Sales]]&gt;=100,"D",Product[[#This Row],[New Sales]]&lt;100,"E")</f>
        <v>D</v>
      </c>
      <c r="S1915" s="12"/>
    </row>
    <row r="1916" spans="1:19">
      <c r="A1916" s="12">
        <v>1914</v>
      </c>
      <c r="B1916" s="12" t="s">
        <v>149</v>
      </c>
      <c r="C1916" s="12" t="s">
        <v>68</v>
      </c>
      <c r="D1916" s="12" t="s">
        <v>1151</v>
      </c>
      <c r="E1916" s="12" t="s">
        <v>541</v>
      </c>
      <c r="F1916" s="12" t="s">
        <v>71</v>
      </c>
      <c r="G1916" s="12" t="s">
        <v>95</v>
      </c>
      <c r="H1916" s="12" t="str">
        <f>VLOOKUP(Product[[#This Row],[Category]],Code!$C$2:$D$5,2,0)</f>
        <v>T-103</v>
      </c>
      <c r="I1916" s="12" t="s">
        <v>137</v>
      </c>
      <c r="J1916" s="12" t="s">
        <v>449</v>
      </c>
      <c r="K1916" s="12">
        <v>149.94999999999999</v>
      </c>
      <c r="L1916" s="12">
        <f>$K$1*Product[[#This Row],[Quantity]]</f>
        <v>750</v>
      </c>
      <c r="M1916" s="12">
        <f>Product[[#This Row],[Sales]]/Product[[#This Row],[Quantity]]</f>
        <v>29.99</v>
      </c>
      <c r="N1916" s="12">
        <v>5</v>
      </c>
      <c r="O1916" s="12">
        <v>0</v>
      </c>
      <c r="P1916" s="13">
        <v>65.978000000000009</v>
      </c>
      <c r="Q1916" s="13">
        <f>Product[[#This Row],[Profit]]-Product[[#This Row],[Discount]]</f>
        <v>65.978000000000009</v>
      </c>
      <c r="R1916" s="12" t="str" cm="1">
        <f t="array" ref="R1916">_xlfn.IFS(Product[[#This Row],[New Sales]]&gt;=2000,"A",Product[[#This Row],[New Sales]]&gt;=1000,"B",Product[[#This Row],[New Sales]]&gt;=500,"C",Product[[#This Row],[New Sales]]&gt;=100,"D",Product[[#This Row],[New Sales]]&lt;100,"E")</f>
        <v>C</v>
      </c>
      <c r="S1916" s="12"/>
    </row>
    <row r="1917" spans="1:19">
      <c r="A1917" s="12">
        <v>1915</v>
      </c>
      <c r="B1917" s="12" t="s">
        <v>84</v>
      </c>
      <c r="C1917" s="12" t="s">
        <v>111</v>
      </c>
      <c r="D1917" s="12" t="s">
        <v>1220</v>
      </c>
      <c r="E1917" s="12" t="s">
        <v>86</v>
      </c>
      <c r="F1917" s="12" t="s">
        <v>71</v>
      </c>
      <c r="G1917" s="12" t="s">
        <v>81</v>
      </c>
      <c r="H1917" s="12" t="str">
        <f>VLOOKUP(Product[[#This Row],[Category]],Code!$C$2:$D$5,2,0)</f>
        <v>O-102</v>
      </c>
      <c r="I1917" s="12" t="s">
        <v>82</v>
      </c>
      <c r="J1917" s="12" t="s">
        <v>1575</v>
      </c>
      <c r="K1917" s="12">
        <v>4.6079999999999997</v>
      </c>
      <c r="L1917" s="12">
        <f>$K$1*Product[[#This Row],[Quantity]]</f>
        <v>300</v>
      </c>
      <c r="M1917" s="12">
        <f>Product[[#This Row],[Sales]]/Product[[#This Row],[Quantity]]</f>
        <v>2.3039999999999998</v>
      </c>
      <c r="N1917" s="12">
        <v>2</v>
      </c>
      <c r="O1917" s="12">
        <v>0.2</v>
      </c>
      <c r="P1917" s="13">
        <v>1.6704000000000001</v>
      </c>
      <c r="Q1917" s="13">
        <f>Product[[#This Row],[Profit]]-Product[[#This Row],[Discount]]</f>
        <v>1.4704000000000002</v>
      </c>
      <c r="R1917" s="12" t="str" cm="1">
        <f t="array" ref="R1917">_xlfn.IFS(Product[[#This Row],[New Sales]]&gt;=2000,"A",Product[[#This Row],[New Sales]]&gt;=1000,"B",Product[[#This Row],[New Sales]]&gt;=500,"C",Product[[#This Row],[New Sales]]&gt;=100,"D",Product[[#This Row],[New Sales]]&lt;100,"E")</f>
        <v>D</v>
      </c>
      <c r="S1917" s="12"/>
    </row>
    <row r="1918" spans="1:19">
      <c r="A1918" s="12">
        <v>1916</v>
      </c>
      <c r="B1918" s="12" t="s">
        <v>84</v>
      </c>
      <c r="C1918" s="12" t="s">
        <v>111</v>
      </c>
      <c r="D1918" s="12" t="s">
        <v>1220</v>
      </c>
      <c r="E1918" s="12" t="s">
        <v>86</v>
      </c>
      <c r="F1918" s="12" t="s">
        <v>71</v>
      </c>
      <c r="G1918" s="12" t="s">
        <v>81</v>
      </c>
      <c r="H1918" s="12" t="str">
        <f>VLOOKUP(Product[[#This Row],[Category]],Code!$C$2:$D$5,2,0)</f>
        <v>O-102</v>
      </c>
      <c r="I1918" s="12" t="s">
        <v>93</v>
      </c>
      <c r="J1918" s="12" t="s">
        <v>1086</v>
      </c>
      <c r="K1918" s="12">
        <v>15.528</v>
      </c>
      <c r="L1918" s="12">
        <f>$K$1*Product[[#This Row],[Quantity]]</f>
        <v>450</v>
      </c>
      <c r="M1918" s="12">
        <f>Product[[#This Row],[Sales]]/Product[[#This Row],[Quantity]]</f>
        <v>5.1760000000000002</v>
      </c>
      <c r="N1918" s="12">
        <v>3</v>
      </c>
      <c r="O1918" s="12">
        <v>0.2</v>
      </c>
      <c r="P1918" s="13">
        <v>4.8524999999999991</v>
      </c>
      <c r="Q1918" s="13">
        <f>Product[[#This Row],[Profit]]-Product[[#This Row],[Discount]]</f>
        <v>4.652499999999999</v>
      </c>
      <c r="R1918" s="12" t="str" cm="1">
        <f t="array" ref="R1918">_xlfn.IFS(Product[[#This Row],[New Sales]]&gt;=2000,"A",Product[[#This Row],[New Sales]]&gt;=1000,"B",Product[[#This Row],[New Sales]]&gt;=500,"C",Product[[#This Row],[New Sales]]&gt;=100,"D",Product[[#This Row],[New Sales]]&lt;100,"E")</f>
        <v>D</v>
      </c>
      <c r="S1918" s="12"/>
    </row>
    <row r="1919" spans="1:19">
      <c r="A1919" s="12">
        <v>1917</v>
      </c>
      <c r="B1919" s="12" t="s">
        <v>84</v>
      </c>
      <c r="C1919" s="12" t="s">
        <v>111</v>
      </c>
      <c r="D1919" s="12" t="s">
        <v>1220</v>
      </c>
      <c r="E1919" s="12" t="s">
        <v>86</v>
      </c>
      <c r="F1919" s="12" t="s">
        <v>71</v>
      </c>
      <c r="G1919" s="12" t="s">
        <v>81</v>
      </c>
      <c r="H1919" s="12" t="str">
        <f>VLOOKUP(Product[[#This Row],[Category]],Code!$C$2:$D$5,2,0)</f>
        <v>O-102</v>
      </c>
      <c r="I1919" s="12" t="s">
        <v>82</v>
      </c>
      <c r="J1919" s="12" t="s">
        <v>929</v>
      </c>
      <c r="K1919" s="12">
        <v>11.952000000000002</v>
      </c>
      <c r="L1919" s="12">
        <f>$K$1*Product[[#This Row],[Quantity]]</f>
        <v>450</v>
      </c>
      <c r="M1919" s="12">
        <f>Product[[#This Row],[Sales]]/Product[[#This Row],[Quantity]]</f>
        <v>3.9840000000000004</v>
      </c>
      <c r="N1919" s="12">
        <v>3</v>
      </c>
      <c r="O1919" s="12">
        <v>0.2</v>
      </c>
      <c r="P1919" s="13">
        <v>3.8843999999999994</v>
      </c>
      <c r="Q1919" s="13">
        <f>Product[[#This Row],[Profit]]-Product[[#This Row],[Discount]]</f>
        <v>3.6843999999999992</v>
      </c>
      <c r="R1919" s="12" t="str" cm="1">
        <f t="array" ref="R1919">_xlfn.IFS(Product[[#This Row],[New Sales]]&gt;=2000,"A",Product[[#This Row],[New Sales]]&gt;=1000,"B",Product[[#This Row],[New Sales]]&gt;=500,"C",Product[[#This Row],[New Sales]]&gt;=100,"D",Product[[#This Row],[New Sales]]&lt;100,"E")</f>
        <v>D</v>
      </c>
      <c r="S1919" s="12"/>
    </row>
    <row r="1920" spans="1:19">
      <c r="A1920" s="12">
        <v>1918</v>
      </c>
      <c r="B1920" s="12" t="s">
        <v>84</v>
      </c>
      <c r="C1920" s="12" t="s">
        <v>68</v>
      </c>
      <c r="D1920" s="12" t="s">
        <v>308</v>
      </c>
      <c r="E1920" s="12" t="s">
        <v>532</v>
      </c>
      <c r="F1920" s="12" t="s">
        <v>133</v>
      </c>
      <c r="G1920" s="12" t="s">
        <v>81</v>
      </c>
      <c r="H1920" s="12" t="str">
        <f>VLOOKUP(Product[[#This Row],[Category]],Code!$C$2:$D$5,2,0)</f>
        <v>O-102</v>
      </c>
      <c r="I1920" s="12" t="s">
        <v>93</v>
      </c>
      <c r="J1920" s="12" t="s">
        <v>609</v>
      </c>
      <c r="K1920" s="12">
        <v>11.65</v>
      </c>
      <c r="L1920" s="12">
        <f>$K$1*Product[[#This Row],[Quantity]]</f>
        <v>750</v>
      </c>
      <c r="M1920" s="12">
        <f>Product[[#This Row],[Sales]]/Product[[#This Row],[Quantity]]</f>
        <v>2.33</v>
      </c>
      <c r="N1920" s="12">
        <v>5</v>
      </c>
      <c r="O1920" s="12">
        <v>0</v>
      </c>
      <c r="P1920" s="13">
        <v>3.3784999999999989</v>
      </c>
      <c r="Q1920" s="13">
        <f>Product[[#This Row],[Profit]]-Product[[#This Row],[Discount]]</f>
        <v>3.3784999999999989</v>
      </c>
      <c r="R1920" s="12" t="str" cm="1">
        <f t="array" ref="R1920">_xlfn.IFS(Product[[#This Row],[New Sales]]&gt;=2000,"A",Product[[#This Row],[New Sales]]&gt;=1000,"B",Product[[#This Row],[New Sales]]&gt;=500,"C",Product[[#This Row],[New Sales]]&gt;=100,"D",Product[[#This Row],[New Sales]]&lt;100,"E")</f>
        <v>C</v>
      </c>
      <c r="S1920" s="12"/>
    </row>
    <row r="1921" spans="1:19">
      <c r="A1921" s="12">
        <v>1919</v>
      </c>
      <c r="B1921" s="12" t="s">
        <v>67</v>
      </c>
      <c r="C1921" s="12" t="s">
        <v>111</v>
      </c>
      <c r="D1921" s="12" t="s">
        <v>402</v>
      </c>
      <c r="E1921" s="12" t="s">
        <v>168</v>
      </c>
      <c r="F1921" s="12" t="s">
        <v>114</v>
      </c>
      <c r="G1921" s="12" t="s">
        <v>95</v>
      </c>
      <c r="H1921" s="12" t="str">
        <f>VLOOKUP(Product[[#This Row],[Category]],Code!$C$2:$D$5,2,0)</f>
        <v>T-103</v>
      </c>
      <c r="I1921" s="12" t="s">
        <v>96</v>
      </c>
      <c r="J1921" s="12" t="s">
        <v>1576</v>
      </c>
      <c r="K1921" s="12">
        <v>299.89999999999998</v>
      </c>
      <c r="L1921" s="12">
        <f>$K$1*Product[[#This Row],[Quantity]]</f>
        <v>300</v>
      </c>
      <c r="M1921" s="12">
        <f>Product[[#This Row],[Sales]]/Product[[#This Row],[Quantity]]</f>
        <v>149.94999999999999</v>
      </c>
      <c r="N1921" s="12">
        <v>2</v>
      </c>
      <c r="O1921" s="12">
        <v>0</v>
      </c>
      <c r="P1921" s="13">
        <v>74.974999999999994</v>
      </c>
      <c r="Q1921" s="13">
        <f>Product[[#This Row],[Profit]]-Product[[#This Row],[Discount]]</f>
        <v>74.974999999999994</v>
      </c>
      <c r="R1921" s="12" t="str" cm="1">
        <f t="array" ref="R1921">_xlfn.IFS(Product[[#This Row],[New Sales]]&gt;=2000,"A",Product[[#This Row],[New Sales]]&gt;=1000,"B",Product[[#This Row],[New Sales]]&gt;=500,"C",Product[[#This Row],[New Sales]]&gt;=100,"D",Product[[#This Row],[New Sales]]&lt;100,"E")</f>
        <v>D</v>
      </c>
      <c r="S1921" s="12"/>
    </row>
    <row r="1922" spans="1:19">
      <c r="A1922" s="12">
        <v>1920</v>
      </c>
      <c r="B1922" s="12" t="s">
        <v>149</v>
      </c>
      <c r="C1922" s="12" t="s">
        <v>77</v>
      </c>
      <c r="D1922" s="12" t="s">
        <v>1395</v>
      </c>
      <c r="E1922" s="12" t="s">
        <v>181</v>
      </c>
      <c r="F1922" s="12" t="s">
        <v>133</v>
      </c>
      <c r="G1922" s="12" t="s">
        <v>81</v>
      </c>
      <c r="H1922" s="12" t="str">
        <f>VLOOKUP(Product[[#This Row],[Category]],Code!$C$2:$D$5,2,0)</f>
        <v>O-102</v>
      </c>
      <c r="I1922" s="12" t="s">
        <v>98</v>
      </c>
      <c r="J1922" s="12" t="s">
        <v>1577</v>
      </c>
      <c r="K1922" s="12">
        <v>895.92</v>
      </c>
      <c r="L1922" s="12">
        <f>$K$1*Product[[#This Row],[Quantity]]</f>
        <v>750</v>
      </c>
      <c r="M1922" s="12">
        <f>Product[[#This Row],[Sales]]/Product[[#This Row],[Quantity]]</f>
        <v>179.184</v>
      </c>
      <c r="N1922" s="12">
        <v>5</v>
      </c>
      <c r="O1922" s="12">
        <v>0.2</v>
      </c>
      <c r="P1922" s="13">
        <v>302.37299999999993</v>
      </c>
      <c r="Q1922" s="13">
        <f>Product[[#This Row],[Profit]]-Product[[#This Row],[Discount]]</f>
        <v>302.17299999999994</v>
      </c>
      <c r="R1922" s="12" t="str" cm="1">
        <f t="array" ref="R1922">_xlfn.IFS(Product[[#This Row],[New Sales]]&gt;=2000,"A",Product[[#This Row],[New Sales]]&gt;=1000,"B",Product[[#This Row],[New Sales]]&gt;=500,"C",Product[[#This Row],[New Sales]]&gt;=100,"D",Product[[#This Row],[New Sales]]&lt;100,"E")</f>
        <v>C</v>
      </c>
      <c r="S1922" s="12"/>
    </row>
    <row r="1923" spans="1:19">
      <c r="A1923" s="12">
        <v>1921</v>
      </c>
      <c r="B1923" s="12" t="s">
        <v>149</v>
      </c>
      <c r="C1923" s="12" t="s">
        <v>77</v>
      </c>
      <c r="D1923" s="12" t="s">
        <v>1395</v>
      </c>
      <c r="E1923" s="12" t="s">
        <v>181</v>
      </c>
      <c r="F1923" s="12" t="s">
        <v>133</v>
      </c>
      <c r="G1923" s="12" t="s">
        <v>72</v>
      </c>
      <c r="H1923" s="12" t="str">
        <f>VLOOKUP(Product[[#This Row],[Category]],Code!$C$2:$D$5,2,0)</f>
        <v>F-101</v>
      </c>
      <c r="I1923" s="12" t="s">
        <v>75</v>
      </c>
      <c r="J1923" s="12" t="s">
        <v>1578</v>
      </c>
      <c r="K1923" s="12">
        <v>462.56400000000002</v>
      </c>
      <c r="L1923" s="12">
        <f>$K$1*Product[[#This Row],[Quantity]]</f>
        <v>300</v>
      </c>
      <c r="M1923" s="12">
        <f>Product[[#This Row],[Sales]]/Product[[#This Row],[Quantity]]</f>
        <v>231.28200000000001</v>
      </c>
      <c r="N1923" s="12">
        <v>2</v>
      </c>
      <c r="O1923" s="12">
        <v>0.1</v>
      </c>
      <c r="P1923" s="13">
        <v>97.652399999999943</v>
      </c>
      <c r="Q1923" s="13">
        <f>Product[[#This Row],[Profit]]-Product[[#This Row],[Discount]]</f>
        <v>97.552399999999949</v>
      </c>
      <c r="R1923" s="12" t="str" cm="1">
        <f t="array" ref="R1923">_xlfn.IFS(Product[[#This Row],[New Sales]]&gt;=2000,"A",Product[[#This Row],[New Sales]]&gt;=1000,"B",Product[[#This Row],[New Sales]]&gt;=500,"C",Product[[#This Row],[New Sales]]&gt;=100,"D",Product[[#This Row],[New Sales]]&lt;100,"E")</f>
        <v>D</v>
      </c>
      <c r="S1923" s="12"/>
    </row>
    <row r="1924" spans="1:19">
      <c r="A1924" s="12">
        <v>1922</v>
      </c>
      <c r="B1924" s="12" t="s">
        <v>84</v>
      </c>
      <c r="C1924" s="12" t="s">
        <v>77</v>
      </c>
      <c r="D1924" s="12" t="s">
        <v>1579</v>
      </c>
      <c r="E1924" s="12" t="s">
        <v>132</v>
      </c>
      <c r="F1924" s="12" t="s">
        <v>133</v>
      </c>
      <c r="G1924" s="12" t="s">
        <v>81</v>
      </c>
      <c r="H1924" s="12" t="str">
        <f>VLOOKUP(Product[[#This Row],[Category]],Code!$C$2:$D$5,2,0)</f>
        <v>O-102</v>
      </c>
      <c r="I1924" s="12" t="s">
        <v>89</v>
      </c>
      <c r="J1924" s="12" t="s">
        <v>982</v>
      </c>
      <c r="K1924" s="12">
        <v>15.008000000000003</v>
      </c>
      <c r="L1924" s="12">
        <f>$K$1*Product[[#This Row],[Quantity]]</f>
        <v>300</v>
      </c>
      <c r="M1924" s="12">
        <f>Product[[#This Row],[Sales]]/Product[[#This Row],[Quantity]]</f>
        <v>7.5040000000000013</v>
      </c>
      <c r="N1924" s="12">
        <v>2</v>
      </c>
      <c r="O1924" s="12">
        <v>0.2</v>
      </c>
      <c r="P1924" s="13">
        <v>1.5007999999999999</v>
      </c>
      <c r="Q1924" s="13">
        <f>Product[[#This Row],[Profit]]-Product[[#This Row],[Discount]]</f>
        <v>1.3008</v>
      </c>
      <c r="R1924" s="12" t="str" cm="1">
        <f t="array" ref="R1924">_xlfn.IFS(Product[[#This Row],[New Sales]]&gt;=2000,"A",Product[[#This Row],[New Sales]]&gt;=1000,"B",Product[[#This Row],[New Sales]]&gt;=500,"C",Product[[#This Row],[New Sales]]&gt;=100,"D",Product[[#This Row],[New Sales]]&lt;100,"E")</f>
        <v>D</v>
      </c>
      <c r="S1924" s="12"/>
    </row>
    <row r="1925" spans="1:19">
      <c r="A1925" s="12">
        <v>1923</v>
      </c>
      <c r="B1925" s="12" t="s">
        <v>67</v>
      </c>
      <c r="C1925" s="12" t="s">
        <v>77</v>
      </c>
      <c r="D1925" s="12" t="s">
        <v>490</v>
      </c>
      <c r="E1925" s="12" t="s">
        <v>113</v>
      </c>
      <c r="F1925" s="12" t="s">
        <v>114</v>
      </c>
      <c r="G1925" s="12" t="s">
        <v>95</v>
      </c>
      <c r="H1925" s="12" t="str">
        <f>VLOOKUP(Product[[#This Row],[Category]],Code!$C$2:$D$5,2,0)</f>
        <v>T-103</v>
      </c>
      <c r="I1925" s="12" t="s">
        <v>96</v>
      </c>
      <c r="J1925" s="12" t="s">
        <v>1580</v>
      </c>
      <c r="K1925" s="12">
        <v>863.6400000000001</v>
      </c>
      <c r="L1925" s="12">
        <f>$K$1*Product[[#This Row],[Quantity]]</f>
        <v>1350</v>
      </c>
      <c r="M1925" s="12">
        <f>Product[[#This Row],[Sales]]/Product[[#This Row],[Quantity]]</f>
        <v>95.960000000000008</v>
      </c>
      <c r="N1925" s="12">
        <v>9</v>
      </c>
      <c r="O1925" s="12">
        <v>0.2</v>
      </c>
      <c r="P1925" s="13">
        <v>107.95499999999998</v>
      </c>
      <c r="Q1925" s="13">
        <f>Product[[#This Row],[Profit]]-Product[[#This Row],[Discount]]</f>
        <v>107.75499999999998</v>
      </c>
      <c r="R1925" s="12" t="str" cm="1">
        <f t="array" ref="R1925">_xlfn.IFS(Product[[#This Row],[New Sales]]&gt;=2000,"A",Product[[#This Row],[New Sales]]&gt;=1000,"B",Product[[#This Row],[New Sales]]&gt;=500,"C",Product[[#This Row],[New Sales]]&gt;=100,"D",Product[[#This Row],[New Sales]]&lt;100,"E")</f>
        <v>B</v>
      </c>
      <c r="S1925" s="12"/>
    </row>
    <row r="1926" spans="1:19">
      <c r="A1926" s="12">
        <v>1924</v>
      </c>
      <c r="B1926" s="12" t="s">
        <v>67</v>
      </c>
      <c r="C1926" s="12" t="s">
        <v>77</v>
      </c>
      <c r="D1926" s="12" t="s">
        <v>490</v>
      </c>
      <c r="E1926" s="12" t="s">
        <v>113</v>
      </c>
      <c r="F1926" s="12" t="s">
        <v>114</v>
      </c>
      <c r="G1926" s="12" t="s">
        <v>81</v>
      </c>
      <c r="H1926" s="12" t="str">
        <f>VLOOKUP(Product[[#This Row],[Category]],Code!$C$2:$D$5,2,0)</f>
        <v>O-102</v>
      </c>
      <c r="I1926" s="12" t="s">
        <v>93</v>
      </c>
      <c r="J1926" s="12" t="s">
        <v>642</v>
      </c>
      <c r="K1926" s="12">
        <v>47.616</v>
      </c>
      <c r="L1926" s="12">
        <f>$K$1*Product[[#This Row],[Quantity]]</f>
        <v>450</v>
      </c>
      <c r="M1926" s="12">
        <f>Product[[#This Row],[Sales]]/Product[[#This Row],[Quantity]]</f>
        <v>15.872</v>
      </c>
      <c r="N1926" s="12">
        <v>3</v>
      </c>
      <c r="O1926" s="12">
        <v>0.2</v>
      </c>
      <c r="P1926" s="13">
        <v>3.571200000000001</v>
      </c>
      <c r="Q1926" s="13">
        <f>Product[[#This Row],[Profit]]-Product[[#This Row],[Discount]]</f>
        <v>3.3712000000000009</v>
      </c>
      <c r="R1926" s="12" t="str" cm="1">
        <f t="array" ref="R1926">_xlfn.IFS(Product[[#This Row],[New Sales]]&gt;=2000,"A",Product[[#This Row],[New Sales]]&gt;=1000,"B",Product[[#This Row],[New Sales]]&gt;=500,"C",Product[[#This Row],[New Sales]]&gt;=100,"D",Product[[#This Row],[New Sales]]&lt;100,"E")</f>
        <v>D</v>
      </c>
      <c r="S1926" s="12"/>
    </row>
    <row r="1927" spans="1:19">
      <c r="A1927" s="12">
        <v>1925</v>
      </c>
      <c r="B1927" s="12" t="s">
        <v>67</v>
      </c>
      <c r="C1927" s="12" t="s">
        <v>68</v>
      </c>
      <c r="D1927" s="12" t="s">
        <v>427</v>
      </c>
      <c r="E1927" s="12" t="s">
        <v>79</v>
      </c>
      <c r="F1927" s="12" t="s">
        <v>80</v>
      </c>
      <c r="G1927" s="12" t="s">
        <v>81</v>
      </c>
      <c r="H1927" s="12" t="str">
        <f>VLOOKUP(Product[[#This Row],[Category]],Code!$C$2:$D$5,2,0)</f>
        <v>O-102</v>
      </c>
      <c r="I1927" s="12" t="s">
        <v>106</v>
      </c>
      <c r="J1927" s="12" t="s">
        <v>560</v>
      </c>
      <c r="K1927" s="12">
        <v>92.94</v>
      </c>
      <c r="L1927" s="12">
        <f>$K$1*Product[[#This Row],[Quantity]]</f>
        <v>450</v>
      </c>
      <c r="M1927" s="12">
        <f>Product[[#This Row],[Sales]]/Product[[#This Row],[Quantity]]</f>
        <v>30.98</v>
      </c>
      <c r="N1927" s="12">
        <v>3</v>
      </c>
      <c r="O1927" s="12">
        <v>0</v>
      </c>
      <c r="P1927" s="13">
        <v>41.822999999999993</v>
      </c>
      <c r="Q1927" s="13">
        <f>Product[[#This Row],[Profit]]-Product[[#This Row],[Discount]]</f>
        <v>41.822999999999993</v>
      </c>
      <c r="R1927" s="12" t="str" cm="1">
        <f t="array" ref="R1927">_xlfn.IFS(Product[[#This Row],[New Sales]]&gt;=2000,"A",Product[[#This Row],[New Sales]]&gt;=1000,"B",Product[[#This Row],[New Sales]]&gt;=500,"C",Product[[#This Row],[New Sales]]&gt;=100,"D",Product[[#This Row],[New Sales]]&lt;100,"E")</f>
        <v>D</v>
      </c>
      <c r="S1927" s="12"/>
    </row>
    <row r="1928" spans="1:19">
      <c r="A1928" s="12">
        <v>1926</v>
      </c>
      <c r="B1928" s="12" t="s">
        <v>84</v>
      </c>
      <c r="C1928" s="12" t="s">
        <v>77</v>
      </c>
      <c r="D1928" s="12" t="s">
        <v>123</v>
      </c>
      <c r="E1928" s="12" t="s">
        <v>79</v>
      </c>
      <c r="F1928" s="12" t="s">
        <v>80</v>
      </c>
      <c r="G1928" s="12" t="s">
        <v>95</v>
      </c>
      <c r="H1928" s="12" t="str">
        <f>VLOOKUP(Product[[#This Row],[Category]],Code!$C$2:$D$5,2,0)</f>
        <v>T-103</v>
      </c>
      <c r="I1928" s="12" t="s">
        <v>137</v>
      </c>
      <c r="J1928" s="12" t="s">
        <v>509</v>
      </c>
      <c r="K1928" s="12">
        <v>199.98</v>
      </c>
      <c r="L1928" s="12">
        <f>$K$1*Product[[#This Row],[Quantity]]</f>
        <v>300</v>
      </c>
      <c r="M1928" s="12">
        <f>Product[[#This Row],[Sales]]/Product[[#This Row],[Quantity]]</f>
        <v>99.99</v>
      </c>
      <c r="N1928" s="12">
        <v>2</v>
      </c>
      <c r="O1928" s="12">
        <v>0</v>
      </c>
      <c r="P1928" s="13">
        <v>69.992999999999995</v>
      </c>
      <c r="Q1928" s="13">
        <f>Product[[#This Row],[Profit]]-Product[[#This Row],[Discount]]</f>
        <v>69.992999999999995</v>
      </c>
      <c r="R1928" s="12" t="str" cm="1">
        <f t="array" ref="R1928">_xlfn.IFS(Product[[#This Row],[New Sales]]&gt;=2000,"A",Product[[#This Row],[New Sales]]&gt;=1000,"B",Product[[#This Row],[New Sales]]&gt;=500,"C",Product[[#This Row],[New Sales]]&gt;=100,"D",Product[[#This Row],[New Sales]]&lt;100,"E")</f>
        <v>D</v>
      </c>
      <c r="S1928" s="12"/>
    </row>
    <row r="1929" spans="1:19">
      <c r="A1929" s="12">
        <v>1927</v>
      </c>
      <c r="B1929" s="12" t="s">
        <v>84</v>
      </c>
      <c r="C1929" s="12" t="s">
        <v>68</v>
      </c>
      <c r="D1929" s="12" t="s">
        <v>78</v>
      </c>
      <c r="E1929" s="12" t="s">
        <v>79</v>
      </c>
      <c r="F1929" s="12" t="s">
        <v>80</v>
      </c>
      <c r="G1929" s="12" t="s">
        <v>95</v>
      </c>
      <c r="H1929" s="12" t="str">
        <f>VLOOKUP(Product[[#This Row],[Category]],Code!$C$2:$D$5,2,0)</f>
        <v>T-103</v>
      </c>
      <c r="I1929" s="12" t="s">
        <v>96</v>
      </c>
      <c r="J1929" s="12" t="s">
        <v>1581</v>
      </c>
      <c r="K1929" s="12">
        <v>177.48000000000002</v>
      </c>
      <c r="L1929" s="12">
        <f>$K$1*Product[[#This Row],[Quantity]]</f>
        <v>450</v>
      </c>
      <c r="M1929" s="12">
        <f>Product[[#This Row],[Sales]]/Product[[#This Row],[Quantity]]</f>
        <v>59.160000000000004</v>
      </c>
      <c r="N1929" s="12">
        <v>3</v>
      </c>
      <c r="O1929" s="12">
        <v>0.2</v>
      </c>
      <c r="P1929" s="13">
        <v>19.966499999999982</v>
      </c>
      <c r="Q1929" s="13">
        <f>Product[[#This Row],[Profit]]-Product[[#This Row],[Discount]]</f>
        <v>19.766499999999983</v>
      </c>
      <c r="R1929" s="12" t="str" cm="1">
        <f t="array" ref="R1929">_xlfn.IFS(Product[[#This Row],[New Sales]]&gt;=2000,"A",Product[[#This Row],[New Sales]]&gt;=1000,"B",Product[[#This Row],[New Sales]]&gt;=500,"C",Product[[#This Row],[New Sales]]&gt;=100,"D",Product[[#This Row],[New Sales]]&lt;100,"E")</f>
        <v>D</v>
      </c>
      <c r="S1929" s="12"/>
    </row>
    <row r="1930" spans="1:19">
      <c r="A1930" s="12">
        <v>1928</v>
      </c>
      <c r="B1930" s="12" t="s">
        <v>149</v>
      </c>
      <c r="C1930" s="12" t="s">
        <v>68</v>
      </c>
      <c r="D1930" s="12" t="s">
        <v>376</v>
      </c>
      <c r="E1930" s="12" t="s">
        <v>251</v>
      </c>
      <c r="F1930" s="12" t="s">
        <v>80</v>
      </c>
      <c r="G1930" s="12" t="s">
        <v>81</v>
      </c>
      <c r="H1930" s="12" t="str">
        <f>VLOOKUP(Product[[#This Row],[Category]],Code!$C$2:$D$5,2,0)</f>
        <v>O-102</v>
      </c>
      <c r="I1930" s="12" t="s">
        <v>106</v>
      </c>
      <c r="J1930" s="12" t="s">
        <v>665</v>
      </c>
      <c r="K1930" s="12">
        <v>88.768000000000001</v>
      </c>
      <c r="L1930" s="12">
        <f>$K$1*Product[[#This Row],[Quantity]]</f>
        <v>300</v>
      </c>
      <c r="M1930" s="12">
        <f>Product[[#This Row],[Sales]]/Product[[#This Row],[Quantity]]</f>
        <v>44.384</v>
      </c>
      <c r="N1930" s="12">
        <v>2</v>
      </c>
      <c r="O1930" s="12">
        <v>0.2</v>
      </c>
      <c r="P1930" s="13">
        <v>31.068799999999996</v>
      </c>
      <c r="Q1930" s="13">
        <f>Product[[#This Row],[Profit]]-Product[[#This Row],[Discount]]</f>
        <v>30.868799999999997</v>
      </c>
      <c r="R1930" s="12" t="str" cm="1">
        <f t="array" ref="R1930">_xlfn.IFS(Product[[#This Row],[New Sales]]&gt;=2000,"A",Product[[#This Row],[New Sales]]&gt;=1000,"B",Product[[#This Row],[New Sales]]&gt;=500,"C",Product[[#This Row],[New Sales]]&gt;=100,"D",Product[[#This Row],[New Sales]]&lt;100,"E")</f>
        <v>D</v>
      </c>
      <c r="S1930" s="12"/>
    </row>
    <row r="1931" spans="1:19">
      <c r="A1931" s="12">
        <v>1929</v>
      </c>
      <c r="B1931" s="12" t="s">
        <v>67</v>
      </c>
      <c r="C1931" s="12" t="s">
        <v>111</v>
      </c>
      <c r="D1931" s="12" t="s">
        <v>108</v>
      </c>
      <c r="E1931" s="12" t="s">
        <v>109</v>
      </c>
      <c r="F1931" s="12" t="s">
        <v>80</v>
      </c>
      <c r="G1931" s="12" t="s">
        <v>81</v>
      </c>
      <c r="H1931" s="12" t="str">
        <f>VLOOKUP(Product[[#This Row],[Category]],Code!$C$2:$D$5,2,0)</f>
        <v>O-102</v>
      </c>
      <c r="I1931" s="12" t="s">
        <v>106</v>
      </c>
      <c r="J1931" s="12" t="s">
        <v>1582</v>
      </c>
      <c r="K1931" s="12">
        <v>6.48</v>
      </c>
      <c r="L1931" s="12">
        <f>$K$1*Product[[#This Row],[Quantity]]</f>
        <v>150</v>
      </c>
      <c r="M1931" s="12">
        <f>Product[[#This Row],[Sales]]/Product[[#This Row],[Quantity]]</f>
        <v>6.48</v>
      </c>
      <c r="N1931" s="12">
        <v>1</v>
      </c>
      <c r="O1931" s="12">
        <v>0</v>
      </c>
      <c r="P1931" s="13">
        <v>3.1104000000000003</v>
      </c>
      <c r="Q1931" s="13">
        <f>Product[[#This Row],[Profit]]-Product[[#This Row],[Discount]]</f>
        <v>3.1104000000000003</v>
      </c>
      <c r="R1931" s="12" t="str" cm="1">
        <f t="array" ref="R1931">_xlfn.IFS(Product[[#This Row],[New Sales]]&gt;=2000,"A",Product[[#This Row],[New Sales]]&gt;=1000,"B",Product[[#This Row],[New Sales]]&gt;=500,"C",Product[[#This Row],[New Sales]]&gt;=100,"D",Product[[#This Row],[New Sales]]&lt;100,"E")</f>
        <v>D</v>
      </c>
      <c r="S1931" s="12"/>
    </row>
    <row r="1932" spans="1:19">
      <c r="A1932" s="12">
        <v>1930</v>
      </c>
      <c r="B1932" s="12" t="s">
        <v>67</v>
      </c>
      <c r="C1932" s="12" t="s">
        <v>111</v>
      </c>
      <c r="D1932" s="12" t="s">
        <v>108</v>
      </c>
      <c r="E1932" s="12" t="s">
        <v>109</v>
      </c>
      <c r="F1932" s="12" t="s">
        <v>80</v>
      </c>
      <c r="G1932" s="12" t="s">
        <v>81</v>
      </c>
      <c r="H1932" s="12" t="str">
        <f>VLOOKUP(Product[[#This Row],[Category]],Code!$C$2:$D$5,2,0)</f>
        <v>O-102</v>
      </c>
      <c r="I1932" s="12" t="s">
        <v>89</v>
      </c>
      <c r="J1932" s="12" t="s">
        <v>446</v>
      </c>
      <c r="K1932" s="12">
        <v>46.51</v>
      </c>
      <c r="L1932" s="12">
        <f>$K$1*Product[[#This Row],[Quantity]]</f>
        <v>150</v>
      </c>
      <c r="M1932" s="12">
        <f>Product[[#This Row],[Sales]]/Product[[#This Row],[Quantity]]</f>
        <v>46.51</v>
      </c>
      <c r="N1932" s="12">
        <v>1</v>
      </c>
      <c r="O1932" s="12">
        <v>0</v>
      </c>
      <c r="P1932" s="13">
        <v>1.8603999999999985</v>
      </c>
      <c r="Q1932" s="13">
        <f>Product[[#This Row],[Profit]]-Product[[#This Row],[Discount]]</f>
        <v>1.8603999999999985</v>
      </c>
      <c r="R1932" s="12" t="str" cm="1">
        <f t="array" ref="R1932">_xlfn.IFS(Product[[#This Row],[New Sales]]&gt;=2000,"A",Product[[#This Row],[New Sales]]&gt;=1000,"B",Product[[#This Row],[New Sales]]&gt;=500,"C",Product[[#This Row],[New Sales]]&gt;=100,"D",Product[[#This Row],[New Sales]]&lt;100,"E")</f>
        <v>D</v>
      </c>
      <c r="S1932" s="12"/>
    </row>
    <row r="1933" spans="1:19">
      <c r="A1933" s="12">
        <v>1931</v>
      </c>
      <c r="B1933" s="12" t="s">
        <v>67</v>
      </c>
      <c r="C1933" s="12" t="s">
        <v>111</v>
      </c>
      <c r="D1933" s="12" t="s">
        <v>108</v>
      </c>
      <c r="E1933" s="12" t="s">
        <v>109</v>
      </c>
      <c r="F1933" s="12" t="s">
        <v>80</v>
      </c>
      <c r="G1933" s="12" t="s">
        <v>95</v>
      </c>
      <c r="H1933" s="12" t="str">
        <f>VLOOKUP(Product[[#This Row],[Category]],Code!$C$2:$D$5,2,0)</f>
        <v>T-103</v>
      </c>
      <c r="I1933" s="12" t="s">
        <v>96</v>
      </c>
      <c r="J1933" s="12" t="s">
        <v>1234</v>
      </c>
      <c r="K1933" s="12">
        <v>659.97600000000011</v>
      </c>
      <c r="L1933" s="12">
        <f>$K$1*Product[[#This Row],[Quantity]]</f>
        <v>450</v>
      </c>
      <c r="M1933" s="12">
        <f>Product[[#This Row],[Sales]]/Product[[#This Row],[Quantity]]</f>
        <v>219.99200000000005</v>
      </c>
      <c r="N1933" s="12">
        <v>3</v>
      </c>
      <c r="O1933" s="12">
        <v>0.2</v>
      </c>
      <c r="P1933" s="13">
        <v>49.498199999999969</v>
      </c>
      <c r="Q1933" s="13">
        <f>Product[[#This Row],[Profit]]-Product[[#This Row],[Discount]]</f>
        <v>49.298199999999966</v>
      </c>
      <c r="R1933" s="12" t="str" cm="1">
        <f t="array" ref="R1933">_xlfn.IFS(Product[[#This Row],[New Sales]]&gt;=2000,"A",Product[[#This Row],[New Sales]]&gt;=1000,"B",Product[[#This Row],[New Sales]]&gt;=500,"C",Product[[#This Row],[New Sales]]&gt;=100,"D",Product[[#This Row],[New Sales]]&lt;100,"E")</f>
        <v>D</v>
      </c>
      <c r="S1933" s="12"/>
    </row>
    <row r="1934" spans="1:19">
      <c r="A1934" s="12">
        <v>1932</v>
      </c>
      <c r="B1934" s="12" t="s">
        <v>67</v>
      </c>
      <c r="C1934" s="12" t="s">
        <v>68</v>
      </c>
      <c r="D1934" s="12" t="s">
        <v>312</v>
      </c>
      <c r="E1934" s="12" t="s">
        <v>199</v>
      </c>
      <c r="F1934" s="12" t="s">
        <v>80</v>
      </c>
      <c r="G1934" s="12" t="s">
        <v>95</v>
      </c>
      <c r="H1934" s="12" t="str">
        <f>VLOOKUP(Product[[#This Row],[Category]],Code!$C$2:$D$5,2,0)</f>
        <v>T-103</v>
      </c>
      <c r="I1934" s="12" t="s">
        <v>96</v>
      </c>
      <c r="J1934" s="12" t="s">
        <v>1583</v>
      </c>
      <c r="K1934" s="12">
        <v>271.99200000000002</v>
      </c>
      <c r="L1934" s="12">
        <f>$K$1*Product[[#This Row],[Quantity]]</f>
        <v>150</v>
      </c>
      <c r="M1934" s="12">
        <f>Product[[#This Row],[Sales]]/Product[[#This Row],[Quantity]]</f>
        <v>271.99200000000002</v>
      </c>
      <c r="N1934" s="12">
        <v>1</v>
      </c>
      <c r="O1934" s="12">
        <v>0.2</v>
      </c>
      <c r="P1934" s="13">
        <v>23.799300000000002</v>
      </c>
      <c r="Q1934" s="13">
        <f>Product[[#This Row],[Profit]]-Product[[#This Row],[Discount]]</f>
        <v>23.599300000000003</v>
      </c>
      <c r="R1934" s="12" t="str" cm="1">
        <f t="array" ref="R1934">_xlfn.IFS(Product[[#This Row],[New Sales]]&gt;=2000,"A",Product[[#This Row],[New Sales]]&gt;=1000,"B",Product[[#This Row],[New Sales]]&gt;=500,"C",Product[[#This Row],[New Sales]]&gt;=100,"D",Product[[#This Row],[New Sales]]&lt;100,"E")</f>
        <v>D</v>
      </c>
      <c r="S1934" s="12"/>
    </row>
    <row r="1935" spans="1:19">
      <c r="A1935" s="12">
        <v>1933</v>
      </c>
      <c r="B1935" s="12" t="s">
        <v>67</v>
      </c>
      <c r="C1935" s="12" t="s">
        <v>68</v>
      </c>
      <c r="D1935" s="12" t="s">
        <v>1440</v>
      </c>
      <c r="E1935" s="12" t="s">
        <v>351</v>
      </c>
      <c r="F1935" s="12" t="s">
        <v>71</v>
      </c>
      <c r="G1935" s="12" t="s">
        <v>72</v>
      </c>
      <c r="H1935" s="12" t="str">
        <f>VLOOKUP(Product[[#This Row],[Category]],Code!$C$2:$D$5,2,0)</f>
        <v>F-101</v>
      </c>
      <c r="I1935" s="12" t="s">
        <v>73</v>
      </c>
      <c r="J1935" s="12" t="s">
        <v>1584</v>
      </c>
      <c r="K1935" s="12">
        <v>145.74</v>
      </c>
      <c r="L1935" s="12">
        <f>$K$1*Product[[#This Row],[Quantity]]</f>
        <v>450</v>
      </c>
      <c r="M1935" s="12">
        <f>Product[[#This Row],[Sales]]/Product[[#This Row],[Quantity]]</f>
        <v>48.580000000000005</v>
      </c>
      <c r="N1935" s="12">
        <v>3</v>
      </c>
      <c r="O1935" s="12">
        <v>0</v>
      </c>
      <c r="P1935" s="13">
        <v>23.318400000000011</v>
      </c>
      <c r="Q1935" s="13">
        <f>Product[[#This Row],[Profit]]-Product[[#This Row],[Discount]]</f>
        <v>23.318400000000011</v>
      </c>
      <c r="R1935" s="12" t="str" cm="1">
        <f t="array" ref="R1935">_xlfn.IFS(Product[[#This Row],[New Sales]]&gt;=2000,"A",Product[[#This Row],[New Sales]]&gt;=1000,"B",Product[[#This Row],[New Sales]]&gt;=500,"C",Product[[#This Row],[New Sales]]&gt;=100,"D",Product[[#This Row],[New Sales]]&lt;100,"E")</f>
        <v>D</v>
      </c>
      <c r="S1935" s="12"/>
    </row>
    <row r="1936" spans="1:19">
      <c r="A1936" s="12">
        <v>1934</v>
      </c>
      <c r="B1936" s="12" t="s">
        <v>67</v>
      </c>
      <c r="C1936" s="12" t="s">
        <v>68</v>
      </c>
      <c r="D1936" s="12" t="s">
        <v>1440</v>
      </c>
      <c r="E1936" s="12" t="s">
        <v>351</v>
      </c>
      <c r="F1936" s="12" t="s">
        <v>71</v>
      </c>
      <c r="G1936" s="12" t="s">
        <v>72</v>
      </c>
      <c r="H1936" s="12" t="str">
        <f>VLOOKUP(Product[[#This Row],[Category]],Code!$C$2:$D$5,2,0)</f>
        <v>F-101</v>
      </c>
      <c r="I1936" s="12" t="s">
        <v>91</v>
      </c>
      <c r="J1936" s="12" t="s">
        <v>178</v>
      </c>
      <c r="K1936" s="12">
        <v>15.4</v>
      </c>
      <c r="L1936" s="12">
        <f>$K$1*Product[[#This Row],[Quantity]]</f>
        <v>750</v>
      </c>
      <c r="M1936" s="12">
        <f>Product[[#This Row],[Sales]]/Product[[#This Row],[Quantity]]</f>
        <v>3.08</v>
      </c>
      <c r="N1936" s="12">
        <v>5</v>
      </c>
      <c r="O1936" s="12">
        <v>0</v>
      </c>
      <c r="P1936" s="13">
        <v>7.3919999999999995</v>
      </c>
      <c r="Q1936" s="13">
        <f>Product[[#This Row],[Profit]]-Product[[#This Row],[Discount]]</f>
        <v>7.3919999999999995</v>
      </c>
      <c r="R1936" s="12" t="str" cm="1">
        <f t="array" ref="R1936">_xlfn.IFS(Product[[#This Row],[New Sales]]&gt;=2000,"A",Product[[#This Row],[New Sales]]&gt;=1000,"B",Product[[#This Row],[New Sales]]&gt;=500,"C",Product[[#This Row],[New Sales]]&gt;=100,"D",Product[[#This Row],[New Sales]]&lt;100,"E")</f>
        <v>C</v>
      </c>
      <c r="S1936" s="12"/>
    </row>
    <row r="1937" spans="1:19">
      <c r="A1937" s="12">
        <v>1935</v>
      </c>
      <c r="B1937" s="12" t="s">
        <v>84</v>
      </c>
      <c r="C1937" s="12" t="s">
        <v>77</v>
      </c>
      <c r="D1937" s="12" t="s">
        <v>123</v>
      </c>
      <c r="E1937" s="12" t="s">
        <v>79</v>
      </c>
      <c r="F1937" s="12" t="s">
        <v>80</v>
      </c>
      <c r="G1937" s="12" t="s">
        <v>81</v>
      </c>
      <c r="H1937" s="12" t="str">
        <f>VLOOKUP(Product[[#This Row],[Category]],Code!$C$2:$D$5,2,0)</f>
        <v>O-102</v>
      </c>
      <c r="I1937" s="12" t="s">
        <v>106</v>
      </c>
      <c r="J1937" s="12" t="s">
        <v>1542</v>
      </c>
      <c r="K1937" s="12">
        <v>244.54999999999998</v>
      </c>
      <c r="L1937" s="12">
        <f>$K$1*Product[[#This Row],[Quantity]]</f>
        <v>750</v>
      </c>
      <c r="M1937" s="12">
        <f>Product[[#This Row],[Sales]]/Product[[#This Row],[Quantity]]</f>
        <v>48.91</v>
      </c>
      <c r="N1937" s="12">
        <v>5</v>
      </c>
      <c r="O1937" s="12">
        <v>0</v>
      </c>
      <c r="P1937" s="13">
        <v>114.93849999999998</v>
      </c>
      <c r="Q1937" s="13">
        <f>Product[[#This Row],[Profit]]-Product[[#This Row],[Discount]]</f>
        <v>114.93849999999998</v>
      </c>
      <c r="R1937" s="12" t="str" cm="1">
        <f t="array" ref="R1937">_xlfn.IFS(Product[[#This Row],[New Sales]]&gt;=2000,"A",Product[[#This Row],[New Sales]]&gt;=1000,"B",Product[[#This Row],[New Sales]]&gt;=500,"C",Product[[#This Row],[New Sales]]&gt;=100,"D",Product[[#This Row],[New Sales]]&lt;100,"E")</f>
        <v>C</v>
      </c>
      <c r="S1937" s="12"/>
    </row>
    <row r="1938" spans="1:19">
      <c r="A1938" s="12">
        <v>1936</v>
      </c>
      <c r="B1938" s="12" t="s">
        <v>84</v>
      </c>
      <c r="C1938" s="12" t="s">
        <v>77</v>
      </c>
      <c r="D1938" s="12" t="s">
        <v>123</v>
      </c>
      <c r="E1938" s="12" t="s">
        <v>79</v>
      </c>
      <c r="F1938" s="12" t="s">
        <v>80</v>
      </c>
      <c r="G1938" s="12" t="s">
        <v>95</v>
      </c>
      <c r="H1938" s="12" t="str">
        <f>VLOOKUP(Product[[#This Row],[Category]],Code!$C$2:$D$5,2,0)</f>
        <v>T-103</v>
      </c>
      <c r="I1938" s="12" t="s">
        <v>137</v>
      </c>
      <c r="J1938" s="12" t="s">
        <v>1585</v>
      </c>
      <c r="K1938" s="12">
        <v>166.16</v>
      </c>
      <c r="L1938" s="12">
        <f>$K$1*Product[[#This Row],[Quantity]]</f>
        <v>1200</v>
      </c>
      <c r="M1938" s="12">
        <f>Product[[#This Row],[Sales]]/Product[[#This Row],[Quantity]]</f>
        <v>20.77</v>
      </c>
      <c r="N1938" s="12">
        <v>8</v>
      </c>
      <c r="O1938" s="12">
        <v>0</v>
      </c>
      <c r="P1938" s="13">
        <v>59.817599999999999</v>
      </c>
      <c r="Q1938" s="13">
        <f>Product[[#This Row],[Profit]]-Product[[#This Row],[Discount]]</f>
        <v>59.817599999999999</v>
      </c>
      <c r="R1938" s="12" t="str" cm="1">
        <f t="array" ref="R1938">_xlfn.IFS(Product[[#This Row],[New Sales]]&gt;=2000,"A",Product[[#This Row],[New Sales]]&gt;=1000,"B",Product[[#This Row],[New Sales]]&gt;=500,"C",Product[[#This Row],[New Sales]]&gt;=100,"D",Product[[#This Row],[New Sales]]&lt;100,"E")</f>
        <v>B</v>
      </c>
      <c r="S1938" s="12"/>
    </row>
    <row r="1939" spans="1:19">
      <c r="A1939" s="12">
        <v>1937</v>
      </c>
      <c r="B1939" s="12" t="s">
        <v>67</v>
      </c>
      <c r="C1939" s="12" t="s">
        <v>111</v>
      </c>
      <c r="D1939" s="12" t="s">
        <v>123</v>
      </c>
      <c r="E1939" s="12" t="s">
        <v>79</v>
      </c>
      <c r="F1939" s="12" t="s">
        <v>80</v>
      </c>
      <c r="G1939" s="12" t="s">
        <v>72</v>
      </c>
      <c r="H1939" s="12" t="str">
        <f>VLOOKUP(Product[[#This Row],[Category]],Code!$C$2:$D$5,2,0)</f>
        <v>F-101</v>
      </c>
      <c r="I1939" s="12" t="s">
        <v>91</v>
      </c>
      <c r="J1939" s="12" t="s">
        <v>1204</v>
      </c>
      <c r="K1939" s="12">
        <v>14.73</v>
      </c>
      <c r="L1939" s="12">
        <f>$K$1*Product[[#This Row],[Quantity]]</f>
        <v>450</v>
      </c>
      <c r="M1939" s="12">
        <f>Product[[#This Row],[Sales]]/Product[[#This Row],[Quantity]]</f>
        <v>4.91</v>
      </c>
      <c r="N1939" s="12">
        <v>3</v>
      </c>
      <c r="O1939" s="12">
        <v>0</v>
      </c>
      <c r="P1939" s="13">
        <v>4.8608999999999991</v>
      </c>
      <c r="Q1939" s="13">
        <f>Product[[#This Row],[Profit]]-Product[[#This Row],[Discount]]</f>
        <v>4.8608999999999991</v>
      </c>
      <c r="R1939" s="12" t="str" cm="1">
        <f t="array" ref="R1939">_xlfn.IFS(Product[[#This Row],[New Sales]]&gt;=2000,"A",Product[[#This Row],[New Sales]]&gt;=1000,"B",Product[[#This Row],[New Sales]]&gt;=500,"C",Product[[#This Row],[New Sales]]&gt;=100,"D",Product[[#This Row],[New Sales]]&lt;100,"E")</f>
        <v>D</v>
      </c>
      <c r="S1939" s="12"/>
    </row>
    <row r="1940" spans="1:19">
      <c r="A1940" s="12">
        <v>1938</v>
      </c>
      <c r="B1940" s="12" t="s">
        <v>84</v>
      </c>
      <c r="C1940" s="12" t="s">
        <v>68</v>
      </c>
      <c r="D1940" s="12" t="s">
        <v>1586</v>
      </c>
      <c r="E1940" s="12" t="s">
        <v>251</v>
      </c>
      <c r="F1940" s="12" t="s">
        <v>80</v>
      </c>
      <c r="G1940" s="12" t="s">
        <v>81</v>
      </c>
      <c r="H1940" s="12" t="str">
        <f>VLOOKUP(Product[[#This Row],[Category]],Code!$C$2:$D$5,2,0)</f>
        <v>O-102</v>
      </c>
      <c r="I1940" s="12" t="s">
        <v>98</v>
      </c>
      <c r="J1940" s="12" t="s">
        <v>1587</v>
      </c>
      <c r="K1940" s="12">
        <v>19.968000000000004</v>
      </c>
      <c r="L1940" s="12">
        <f>$K$1*Product[[#This Row],[Quantity]]</f>
        <v>300</v>
      </c>
      <c r="M1940" s="12">
        <f>Product[[#This Row],[Sales]]/Product[[#This Row],[Quantity]]</f>
        <v>9.9840000000000018</v>
      </c>
      <c r="N1940" s="12">
        <v>2</v>
      </c>
      <c r="O1940" s="12">
        <v>0.7</v>
      </c>
      <c r="P1940" s="13">
        <v>-13.311999999999998</v>
      </c>
      <c r="Q1940" s="13">
        <f>Product[[#This Row],[Profit]]-Product[[#This Row],[Discount]]</f>
        <v>-14.011999999999997</v>
      </c>
      <c r="R1940" s="12" t="str" cm="1">
        <f t="array" ref="R1940">_xlfn.IFS(Product[[#This Row],[New Sales]]&gt;=2000,"A",Product[[#This Row],[New Sales]]&gt;=1000,"B",Product[[#This Row],[New Sales]]&gt;=500,"C",Product[[#This Row],[New Sales]]&gt;=100,"D",Product[[#This Row],[New Sales]]&lt;100,"E")</f>
        <v>D</v>
      </c>
      <c r="S1940" s="12"/>
    </row>
    <row r="1941" spans="1:19">
      <c r="A1941" s="12">
        <v>1939</v>
      </c>
      <c r="B1941" s="12" t="s">
        <v>84</v>
      </c>
      <c r="C1941" s="12" t="s">
        <v>68</v>
      </c>
      <c r="D1941" s="12" t="s">
        <v>1586</v>
      </c>
      <c r="E1941" s="12" t="s">
        <v>251</v>
      </c>
      <c r="F1941" s="12" t="s">
        <v>80</v>
      </c>
      <c r="G1941" s="12" t="s">
        <v>81</v>
      </c>
      <c r="H1941" s="12" t="str">
        <f>VLOOKUP(Product[[#This Row],[Category]],Code!$C$2:$D$5,2,0)</f>
        <v>O-102</v>
      </c>
      <c r="I1941" s="12" t="s">
        <v>89</v>
      </c>
      <c r="J1941" s="12" t="s">
        <v>1588</v>
      </c>
      <c r="K1941" s="12">
        <v>33.488000000000007</v>
      </c>
      <c r="L1941" s="12">
        <f>$K$1*Product[[#This Row],[Quantity]]</f>
        <v>1050</v>
      </c>
      <c r="M1941" s="12">
        <f>Product[[#This Row],[Sales]]/Product[[#This Row],[Quantity]]</f>
        <v>4.7840000000000007</v>
      </c>
      <c r="N1941" s="12">
        <v>7</v>
      </c>
      <c r="O1941" s="12">
        <v>0.2</v>
      </c>
      <c r="P1941" s="13">
        <v>-1.2558000000000051</v>
      </c>
      <c r="Q1941" s="13">
        <f>Product[[#This Row],[Profit]]-Product[[#This Row],[Discount]]</f>
        <v>-1.4558000000000051</v>
      </c>
      <c r="R1941" s="12" t="str" cm="1">
        <f t="array" ref="R1941">_xlfn.IFS(Product[[#This Row],[New Sales]]&gt;=2000,"A",Product[[#This Row],[New Sales]]&gt;=1000,"B",Product[[#This Row],[New Sales]]&gt;=500,"C",Product[[#This Row],[New Sales]]&gt;=100,"D",Product[[#This Row],[New Sales]]&lt;100,"E")</f>
        <v>B</v>
      </c>
      <c r="S1941" s="12"/>
    </row>
    <row r="1942" spans="1:19">
      <c r="A1942" s="12">
        <v>1940</v>
      </c>
      <c r="B1942" s="12" t="s">
        <v>84</v>
      </c>
      <c r="C1942" s="12" t="s">
        <v>68</v>
      </c>
      <c r="D1942" s="12" t="s">
        <v>1586</v>
      </c>
      <c r="E1942" s="12" t="s">
        <v>251</v>
      </c>
      <c r="F1942" s="12" t="s">
        <v>80</v>
      </c>
      <c r="G1942" s="12" t="s">
        <v>81</v>
      </c>
      <c r="H1942" s="12" t="str">
        <f>VLOOKUP(Product[[#This Row],[Category]],Code!$C$2:$D$5,2,0)</f>
        <v>O-102</v>
      </c>
      <c r="I1942" s="12" t="s">
        <v>98</v>
      </c>
      <c r="J1942" s="12" t="s">
        <v>136</v>
      </c>
      <c r="K1942" s="12">
        <v>8.7360000000000024</v>
      </c>
      <c r="L1942" s="12">
        <f>$K$1*Product[[#This Row],[Quantity]]</f>
        <v>600</v>
      </c>
      <c r="M1942" s="12">
        <f>Product[[#This Row],[Sales]]/Product[[#This Row],[Quantity]]</f>
        <v>2.1840000000000006</v>
      </c>
      <c r="N1942" s="12">
        <v>4</v>
      </c>
      <c r="O1942" s="12">
        <v>0.7</v>
      </c>
      <c r="P1942" s="13">
        <v>-6.1151999999999997</v>
      </c>
      <c r="Q1942" s="13">
        <f>Product[[#This Row],[Profit]]-Product[[#This Row],[Discount]]</f>
        <v>-6.8151999999999999</v>
      </c>
      <c r="R1942" s="12" t="str" cm="1">
        <f t="array" ref="R1942">_xlfn.IFS(Product[[#This Row],[New Sales]]&gt;=2000,"A",Product[[#This Row],[New Sales]]&gt;=1000,"B",Product[[#This Row],[New Sales]]&gt;=500,"C",Product[[#This Row],[New Sales]]&gt;=100,"D",Product[[#This Row],[New Sales]]&lt;100,"E")</f>
        <v>C</v>
      </c>
      <c r="S1942" s="12"/>
    </row>
    <row r="1943" spans="1:19">
      <c r="A1943" s="12">
        <v>1941</v>
      </c>
      <c r="B1943" s="12" t="s">
        <v>84</v>
      </c>
      <c r="C1943" s="12" t="s">
        <v>68</v>
      </c>
      <c r="D1943" s="12" t="s">
        <v>1586</v>
      </c>
      <c r="E1943" s="12" t="s">
        <v>251</v>
      </c>
      <c r="F1943" s="12" t="s">
        <v>80</v>
      </c>
      <c r="G1943" s="12" t="s">
        <v>72</v>
      </c>
      <c r="H1943" s="12" t="str">
        <f>VLOOKUP(Product[[#This Row],[Category]],Code!$C$2:$D$5,2,0)</f>
        <v>F-101</v>
      </c>
      <c r="I1943" s="12" t="s">
        <v>75</v>
      </c>
      <c r="J1943" s="12" t="s">
        <v>335</v>
      </c>
      <c r="K1943" s="12">
        <v>662.88</v>
      </c>
      <c r="L1943" s="12">
        <f>$K$1*Product[[#This Row],[Quantity]]</f>
        <v>450</v>
      </c>
      <c r="M1943" s="12">
        <f>Product[[#This Row],[Sales]]/Product[[#This Row],[Quantity]]</f>
        <v>220.96</v>
      </c>
      <c r="N1943" s="12">
        <v>3</v>
      </c>
      <c r="O1943" s="12">
        <v>0.2</v>
      </c>
      <c r="P1943" s="13">
        <v>74.573999999999955</v>
      </c>
      <c r="Q1943" s="13">
        <f>Product[[#This Row],[Profit]]-Product[[#This Row],[Discount]]</f>
        <v>74.373999999999953</v>
      </c>
      <c r="R1943" s="12" t="str" cm="1">
        <f t="array" ref="R1943">_xlfn.IFS(Product[[#This Row],[New Sales]]&gt;=2000,"A",Product[[#This Row],[New Sales]]&gt;=1000,"B",Product[[#This Row],[New Sales]]&gt;=500,"C",Product[[#This Row],[New Sales]]&gt;=100,"D",Product[[#This Row],[New Sales]]&lt;100,"E")</f>
        <v>D</v>
      </c>
      <c r="S1943" s="12"/>
    </row>
    <row r="1944" spans="1:19">
      <c r="A1944" s="12">
        <v>1942</v>
      </c>
      <c r="B1944" s="12" t="s">
        <v>149</v>
      </c>
      <c r="C1944" s="12" t="s">
        <v>77</v>
      </c>
      <c r="D1944" s="12" t="s">
        <v>559</v>
      </c>
      <c r="E1944" s="12" t="s">
        <v>158</v>
      </c>
      <c r="F1944" s="12" t="s">
        <v>114</v>
      </c>
      <c r="G1944" s="12" t="s">
        <v>81</v>
      </c>
      <c r="H1944" s="12" t="str">
        <f>VLOOKUP(Product[[#This Row],[Category]],Code!$C$2:$D$5,2,0)</f>
        <v>O-102</v>
      </c>
      <c r="I1944" s="12" t="s">
        <v>82</v>
      </c>
      <c r="J1944" s="12" t="s">
        <v>391</v>
      </c>
      <c r="K1944" s="12">
        <v>47.360000000000007</v>
      </c>
      <c r="L1944" s="12">
        <f>$K$1*Product[[#This Row],[Quantity]]</f>
        <v>600</v>
      </c>
      <c r="M1944" s="12">
        <f>Product[[#This Row],[Sales]]/Product[[#This Row],[Quantity]]</f>
        <v>11.840000000000002</v>
      </c>
      <c r="N1944" s="12">
        <v>4</v>
      </c>
      <c r="O1944" s="12">
        <v>0.2</v>
      </c>
      <c r="P1944" s="13">
        <v>17.759999999999998</v>
      </c>
      <c r="Q1944" s="13">
        <f>Product[[#This Row],[Profit]]-Product[[#This Row],[Discount]]</f>
        <v>17.559999999999999</v>
      </c>
      <c r="R1944" s="12" t="str" cm="1">
        <f t="array" ref="R1944">_xlfn.IFS(Product[[#This Row],[New Sales]]&gt;=2000,"A",Product[[#This Row],[New Sales]]&gt;=1000,"B",Product[[#This Row],[New Sales]]&gt;=500,"C",Product[[#This Row],[New Sales]]&gt;=100,"D",Product[[#This Row],[New Sales]]&lt;100,"E")</f>
        <v>C</v>
      </c>
      <c r="S1944" s="12"/>
    </row>
    <row r="1945" spans="1:19">
      <c r="A1945" s="12">
        <v>1943</v>
      </c>
      <c r="B1945" s="12" t="s">
        <v>149</v>
      </c>
      <c r="C1945" s="12" t="s">
        <v>77</v>
      </c>
      <c r="D1945" s="12" t="s">
        <v>559</v>
      </c>
      <c r="E1945" s="12" t="s">
        <v>158</v>
      </c>
      <c r="F1945" s="12" t="s">
        <v>114</v>
      </c>
      <c r="G1945" s="12" t="s">
        <v>81</v>
      </c>
      <c r="H1945" s="12" t="str">
        <f>VLOOKUP(Product[[#This Row],[Category]],Code!$C$2:$D$5,2,0)</f>
        <v>O-102</v>
      </c>
      <c r="I1945" s="12" t="s">
        <v>89</v>
      </c>
      <c r="J1945" s="12" t="s">
        <v>714</v>
      </c>
      <c r="K1945" s="12">
        <v>27.439999999999998</v>
      </c>
      <c r="L1945" s="12">
        <f>$K$1*Product[[#This Row],[Quantity]]</f>
        <v>300</v>
      </c>
      <c r="M1945" s="12">
        <f>Product[[#This Row],[Sales]]/Product[[#This Row],[Quantity]]</f>
        <v>13.719999999999999</v>
      </c>
      <c r="N1945" s="12">
        <v>2</v>
      </c>
      <c r="O1945" s="12">
        <v>0.2</v>
      </c>
      <c r="P1945" s="13">
        <v>2.4009999999999998</v>
      </c>
      <c r="Q1945" s="13">
        <f>Product[[#This Row],[Profit]]-Product[[#This Row],[Discount]]</f>
        <v>2.2009999999999996</v>
      </c>
      <c r="R1945" s="12" t="str" cm="1">
        <f t="array" ref="R1945">_xlfn.IFS(Product[[#This Row],[New Sales]]&gt;=2000,"A",Product[[#This Row],[New Sales]]&gt;=1000,"B",Product[[#This Row],[New Sales]]&gt;=500,"C",Product[[#This Row],[New Sales]]&gt;=100,"D",Product[[#This Row],[New Sales]]&lt;100,"E")</f>
        <v>D</v>
      </c>
      <c r="S1945" s="12"/>
    </row>
    <row r="1946" spans="1:19">
      <c r="A1946" s="12">
        <v>1944</v>
      </c>
      <c r="B1946" s="12" t="s">
        <v>149</v>
      </c>
      <c r="C1946" s="12" t="s">
        <v>77</v>
      </c>
      <c r="D1946" s="12" t="s">
        <v>559</v>
      </c>
      <c r="E1946" s="12" t="s">
        <v>158</v>
      </c>
      <c r="F1946" s="12" t="s">
        <v>114</v>
      </c>
      <c r="G1946" s="12" t="s">
        <v>81</v>
      </c>
      <c r="H1946" s="12" t="str">
        <f>VLOOKUP(Product[[#This Row],[Category]],Code!$C$2:$D$5,2,0)</f>
        <v>O-102</v>
      </c>
      <c r="I1946" s="12" t="s">
        <v>98</v>
      </c>
      <c r="J1946" s="12" t="s">
        <v>1059</v>
      </c>
      <c r="K1946" s="12">
        <v>3.2399999999999993</v>
      </c>
      <c r="L1946" s="12">
        <f>$K$1*Product[[#This Row],[Quantity]]</f>
        <v>1350</v>
      </c>
      <c r="M1946" s="12">
        <f>Product[[#This Row],[Sales]]/Product[[#This Row],[Quantity]]</f>
        <v>0.35999999999999993</v>
      </c>
      <c r="N1946" s="12">
        <v>9</v>
      </c>
      <c r="O1946" s="12">
        <v>0.8</v>
      </c>
      <c r="P1946" s="13">
        <v>-5.1840000000000011</v>
      </c>
      <c r="Q1946" s="13">
        <f>Product[[#This Row],[Profit]]-Product[[#This Row],[Discount]]</f>
        <v>-5.9840000000000009</v>
      </c>
      <c r="R1946" s="12" t="str" cm="1">
        <f t="array" ref="R1946">_xlfn.IFS(Product[[#This Row],[New Sales]]&gt;=2000,"A",Product[[#This Row],[New Sales]]&gt;=1000,"B",Product[[#This Row],[New Sales]]&gt;=500,"C",Product[[#This Row],[New Sales]]&gt;=100,"D",Product[[#This Row],[New Sales]]&lt;100,"E")</f>
        <v>B</v>
      </c>
      <c r="S1946" s="12"/>
    </row>
    <row r="1947" spans="1:19">
      <c r="A1947" s="12">
        <v>1945</v>
      </c>
      <c r="B1947" s="12" t="s">
        <v>84</v>
      </c>
      <c r="C1947" s="12" t="s">
        <v>77</v>
      </c>
      <c r="D1947" s="12" t="s">
        <v>1422</v>
      </c>
      <c r="E1947" s="12" t="s">
        <v>113</v>
      </c>
      <c r="F1947" s="12" t="s">
        <v>114</v>
      </c>
      <c r="G1947" s="12" t="s">
        <v>95</v>
      </c>
      <c r="H1947" s="12" t="str">
        <f>VLOOKUP(Product[[#This Row],[Category]],Code!$C$2:$D$5,2,0)</f>
        <v>T-103</v>
      </c>
      <c r="I1947" s="12" t="s">
        <v>137</v>
      </c>
      <c r="J1947" s="12" t="s">
        <v>1368</v>
      </c>
      <c r="K1947" s="12">
        <v>95.968000000000004</v>
      </c>
      <c r="L1947" s="12">
        <f>$K$1*Product[[#This Row],[Quantity]]</f>
        <v>600</v>
      </c>
      <c r="M1947" s="12">
        <f>Product[[#This Row],[Sales]]/Product[[#This Row],[Quantity]]</f>
        <v>23.992000000000001</v>
      </c>
      <c r="N1947" s="12">
        <v>4</v>
      </c>
      <c r="O1947" s="12">
        <v>0.2</v>
      </c>
      <c r="P1947" s="13">
        <v>26.391200000000001</v>
      </c>
      <c r="Q1947" s="13">
        <f>Product[[#This Row],[Profit]]-Product[[#This Row],[Discount]]</f>
        <v>26.191200000000002</v>
      </c>
      <c r="R1947" s="12" t="str" cm="1">
        <f t="array" ref="R1947">_xlfn.IFS(Product[[#This Row],[New Sales]]&gt;=2000,"A",Product[[#This Row],[New Sales]]&gt;=1000,"B",Product[[#This Row],[New Sales]]&gt;=500,"C",Product[[#This Row],[New Sales]]&gt;=100,"D",Product[[#This Row],[New Sales]]&lt;100,"E")</f>
        <v>C</v>
      </c>
      <c r="S1947" s="12"/>
    </row>
    <row r="1948" spans="1:19">
      <c r="A1948" s="12">
        <v>1946</v>
      </c>
      <c r="B1948" s="12" t="s">
        <v>84</v>
      </c>
      <c r="C1948" s="12" t="s">
        <v>77</v>
      </c>
      <c r="D1948" s="12" t="s">
        <v>1422</v>
      </c>
      <c r="E1948" s="12" t="s">
        <v>113</v>
      </c>
      <c r="F1948" s="12" t="s">
        <v>114</v>
      </c>
      <c r="G1948" s="12" t="s">
        <v>81</v>
      </c>
      <c r="H1948" s="12" t="str">
        <f>VLOOKUP(Product[[#This Row],[Category]],Code!$C$2:$D$5,2,0)</f>
        <v>O-102</v>
      </c>
      <c r="I1948" s="12" t="s">
        <v>106</v>
      </c>
      <c r="J1948" s="12" t="s">
        <v>1523</v>
      </c>
      <c r="K1948" s="12">
        <v>10.368000000000002</v>
      </c>
      <c r="L1948" s="12">
        <f>$K$1*Product[[#This Row],[Quantity]]</f>
        <v>300</v>
      </c>
      <c r="M1948" s="12">
        <f>Product[[#This Row],[Sales]]/Product[[#This Row],[Quantity]]</f>
        <v>5.1840000000000011</v>
      </c>
      <c r="N1948" s="12">
        <v>2</v>
      </c>
      <c r="O1948" s="12">
        <v>0.2</v>
      </c>
      <c r="P1948" s="13">
        <v>3.6288</v>
      </c>
      <c r="Q1948" s="13">
        <f>Product[[#This Row],[Profit]]-Product[[#This Row],[Discount]]</f>
        <v>3.4287999999999998</v>
      </c>
      <c r="R1948" s="12" t="str" cm="1">
        <f t="array" ref="R1948">_xlfn.IFS(Product[[#This Row],[New Sales]]&gt;=2000,"A",Product[[#This Row],[New Sales]]&gt;=1000,"B",Product[[#This Row],[New Sales]]&gt;=500,"C",Product[[#This Row],[New Sales]]&gt;=100,"D",Product[[#This Row],[New Sales]]&lt;100,"E")</f>
        <v>D</v>
      </c>
      <c r="S1948" s="12"/>
    </row>
    <row r="1949" spans="1:19">
      <c r="A1949" s="12">
        <v>1947</v>
      </c>
      <c r="B1949" s="12" t="s">
        <v>84</v>
      </c>
      <c r="C1949" s="12" t="s">
        <v>77</v>
      </c>
      <c r="D1949" s="12" t="s">
        <v>180</v>
      </c>
      <c r="E1949" s="12" t="s">
        <v>181</v>
      </c>
      <c r="F1949" s="12" t="s">
        <v>133</v>
      </c>
      <c r="G1949" s="12" t="s">
        <v>81</v>
      </c>
      <c r="H1949" s="12" t="str">
        <f>VLOOKUP(Product[[#This Row],[Category]],Code!$C$2:$D$5,2,0)</f>
        <v>O-102</v>
      </c>
      <c r="I1949" s="12" t="s">
        <v>93</v>
      </c>
      <c r="J1949" s="12" t="s">
        <v>557</v>
      </c>
      <c r="K1949" s="12">
        <v>23.1</v>
      </c>
      <c r="L1949" s="12">
        <f>$K$1*Product[[#This Row],[Quantity]]</f>
        <v>300</v>
      </c>
      <c r="M1949" s="12">
        <f>Product[[#This Row],[Sales]]/Product[[#This Row],[Quantity]]</f>
        <v>11.55</v>
      </c>
      <c r="N1949" s="12">
        <v>2</v>
      </c>
      <c r="O1949" s="12">
        <v>0</v>
      </c>
      <c r="P1949" s="13">
        <v>6.468</v>
      </c>
      <c r="Q1949" s="13">
        <f>Product[[#This Row],[Profit]]-Product[[#This Row],[Discount]]</f>
        <v>6.468</v>
      </c>
      <c r="R1949" s="12" t="str" cm="1">
        <f t="array" ref="R1949">_xlfn.IFS(Product[[#This Row],[New Sales]]&gt;=2000,"A",Product[[#This Row],[New Sales]]&gt;=1000,"B",Product[[#This Row],[New Sales]]&gt;=500,"C",Product[[#This Row],[New Sales]]&gt;=100,"D",Product[[#This Row],[New Sales]]&lt;100,"E")</f>
        <v>D</v>
      </c>
      <c r="S1949" s="12"/>
    </row>
    <row r="1950" spans="1:19">
      <c r="A1950" s="12">
        <v>1948</v>
      </c>
      <c r="B1950" s="12" t="s">
        <v>84</v>
      </c>
      <c r="C1950" s="12" t="s">
        <v>77</v>
      </c>
      <c r="D1950" s="12" t="s">
        <v>180</v>
      </c>
      <c r="E1950" s="12" t="s">
        <v>181</v>
      </c>
      <c r="F1950" s="12" t="s">
        <v>133</v>
      </c>
      <c r="G1950" s="12" t="s">
        <v>72</v>
      </c>
      <c r="H1950" s="12" t="str">
        <f>VLOOKUP(Product[[#This Row],[Category]],Code!$C$2:$D$5,2,0)</f>
        <v>F-101</v>
      </c>
      <c r="I1950" s="12" t="s">
        <v>91</v>
      </c>
      <c r="J1950" s="12" t="s">
        <v>1515</v>
      </c>
      <c r="K1950" s="12">
        <v>11.54</v>
      </c>
      <c r="L1950" s="12">
        <f>$K$1*Product[[#This Row],[Quantity]]</f>
        <v>300</v>
      </c>
      <c r="M1950" s="12">
        <f>Product[[#This Row],[Sales]]/Product[[#This Row],[Quantity]]</f>
        <v>5.77</v>
      </c>
      <c r="N1950" s="12">
        <v>2</v>
      </c>
      <c r="O1950" s="12">
        <v>0</v>
      </c>
      <c r="P1950" s="13">
        <v>3.4619999999999997</v>
      </c>
      <c r="Q1950" s="13">
        <f>Product[[#This Row],[Profit]]-Product[[#This Row],[Discount]]</f>
        <v>3.4619999999999997</v>
      </c>
      <c r="R1950" s="12" t="str" cm="1">
        <f t="array" ref="R1950">_xlfn.IFS(Product[[#This Row],[New Sales]]&gt;=2000,"A",Product[[#This Row],[New Sales]]&gt;=1000,"B",Product[[#This Row],[New Sales]]&gt;=500,"C",Product[[#This Row],[New Sales]]&gt;=100,"D",Product[[#This Row],[New Sales]]&lt;100,"E")</f>
        <v>D</v>
      </c>
      <c r="S1950" s="12"/>
    </row>
    <row r="1951" spans="1:19">
      <c r="A1951" s="12">
        <v>1949</v>
      </c>
      <c r="B1951" s="12" t="s">
        <v>84</v>
      </c>
      <c r="C1951" s="12" t="s">
        <v>77</v>
      </c>
      <c r="D1951" s="12" t="s">
        <v>180</v>
      </c>
      <c r="E1951" s="12" t="s">
        <v>181</v>
      </c>
      <c r="F1951" s="12" t="s">
        <v>133</v>
      </c>
      <c r="G1951" s="12" t="s">
        <v>72</v>
      </c>
      <c r="H1951" s="12" t="str">
        <f>VLOOKUP(Product[[#This Row],[Category]],Code!$C$2:$D$5,2,0)</f>
        <v>F-101</v>
      </c>
      <c r="I1951" s="12" t="s">
        <v>87</v>
      </c>
      <c r="J1951" s="12" t="s">
        <v>656</v>
      </c>
      <c r="K1951" s="12">
        <v>254.52599999999998</v>
      </c>
      <c r="L1951" s="12">
        <f>$K$1*Product[[#This Row],[Quantity]]</f>
        <v>150</v>
      </c>
      <c r="M1951" s="12">
        <f>Product[[#This Row],[Sales]]/Product[[#This Row],[Quantity]]</f>
        <v>254.52599999999998</v>
      </c>
      <c r="N1951" s="12">
        <v>1</v>
      </c>
      <c r="O1951" s="12">
        <v>0.4</v>
      </c>
      <c r="P1951" s="13">
        <v>-93.3262</v>
      </c>
      <c r="Q1951" s="13">
        <f>Product[[#This Row],[Profit]]-Product[[#This Row],[Discount]]</f>
        <v>-93.726200000000006</v>
      </c>
      <c r="R1951" s="12" t="str" cm="1">
        <f t="array" ref="R1951">_xlfn.IFS(Product[[#This Row],[New Sales]]&gt;=2000,"A",Product[[#This Row],[New Sales]]&gt;=1000,"B",Product[[#This Row],[New Sales]]&gt;=500,"C",Product[[#This Row],[New Sales]]&gt;=100,"D",Product[[#This Row],[New Sales]]&lt;100,"E")</f>
        <v>D</v>
      </c>
      <c r="S1951" s="12"/>
    </row>
    <row r="1952" spans="1:19">
      <c r="A1952" s="12">
        <v>1950</v>
      </c>
      <c r="B1952" s="12" t="s">
        <v>84</v>
      </c>
      <c r="C1952" s="12" t="s">
        <v>77</v>
      </c>
      <c r="D1952" s="12" t="s">
        <v>180</v>
      </c>
      <c r="E1952" s="12" t="s">
        <v>181</v>
      </c>
      <c r="F1952" s="12" t="s">
        <v>133</v>
      </c>
      <c r="G1952" s="12" t="s">
        <v>81</v>
      </c>
      <c r="H1952" s="12" t="str">
        <f>VLOOKUP(Product[[#This Row],[Category]],Code!$C$2:$D$5,2,0)</f>
        <v>O-102</v>
      </c>
      <c r="I1952" s="12" t="s">
        <v>100</v>
      </c>
      <c r="J1952" s="12" t="s">
        <v>245</v>
      </c>
      <c r="K1952" s="12">
        <v>12.98</v>
      </c>
      <c r="L1952" s="12">
        <f>$K$1*Product[[#This Row],[Quantity]]</f>
        <v>150</v>
      </c>
      <c r="M1952" s="12">
        <f>Product[[#This Row],[Sales]]/Product[[#This Row],[Quantity]]</f>
        <v>12.98</v>
      </c>
      <c r="N1952" s="12">
        <v>1</v>
      </c>
      <c r="O1952" s="12">
        <v>0</v>
      </c>
      <c r="P1952" s="13">
        <v>3.7641999999999989</v>
      </c>
      <c r="Q1952" s="13">
        <f>Product[[#This Row],[Profit]]-Product[[#This Row],[Discount]]</f>
        <v>3.7641999999999989</v>
      </c>
      <c r="R1952" s="12" t="str" cm="1">
        <f t="array" ref="R1952">_xlfn.IFS(Product[[#This Row],[New Sales]]&gt;=2000,"A",Product[[#This Row],[New Sales]]&gt;=1000,"B",Product[[#This Row],[New Sales]]&gt;=500,"C",Product[[#This Row],[New Sales]]&gt;=100,"D",Product[[#This Row],[New Sales]]&lt;100,"E")</f>
        <v>D</v>
      </c>
      <c r="S1952" s="12"/>
    </row>
    <row r="1953" spans="1:19">
      <c r="A1953" s="12">
        <v>1951</v>
      </c>
      <c r="B1953" s="12" t="s">
        <v>84</v>
      </c>
      <c r="C1953" s="12" t="s">
        <v>77</v>
      </c>
      <c r="D1953" s="12" t="s">
        <v>180</v>
      </c>
      <c r="E1953" s="12" t="s">
        <v>181</v>
      </c>
      <c r="F1953" s="12" t="s">
        <v>133</v>
      </c>
      <c r="G1953" s="12" t="s">
        <v>81</v>
      </c>
      <c r="H1953" s="12" t="str">
        <f>VLOOKUP(Product[[#This Row],[Category]],Code!$C$2:$D$5,2,0)</f>
        <v>O-102</v>
      </c>
      <c r="I1953" s="12" t="s">
        <v>98</v>
      </c>
      <c r="J1953" s="12" t="s">
        <v>1260</v>
      </c>
      <c r="K1953" s="12">
        <v>26.432000000000002</v>
      </c>
      <c r="L1953" s="12">
        <f>$K$1*Product[[#This Row],[Quantity]]</f>
        <v>1200</v>
      </c>
      <c r="M1953" s="12">
        <f>Product[[#This Row],[Sales]]/Product[[#This Row],[Quantity]]</f>
        <v>3.3040000000000003</v>
      </c>
      <c r="N1953" s="12">
        <v>8</v>
      </c>
      <c r="O1953" s="12">
        <v>0.2</v>
      </c>
      <c r="P1953" s="13">
        <v>8.9207999999999998</v>
      </c>
      <c r="Q1953" s="13">
        <f>Product[[#This Row],[Profit]]-Product[[#This Row],[Discount]]</f>
        <v>8.7208000000000006</v>
      </c>
      <c r="R1953" s="12" t="str" cm="1">
        <f t="array" ref="R1953">_xlfn.IFS(Product[[#This Row],[New Sales]]&gt;=2000,"A",Product[[#This Row],[New Sales]]&gt;=1000,"B",Product[[#This Row],[New Sales]]&gt;=500,"C",Product[[#This Row],[New Sales]]&gt;=100,"D",Product[[#This Row],[New Sales]]&lt;100,"E")</f>
        <v>B</v>
      </c>
      <c r="S1953" s="12"/>
    </row>
    <row r="1954" spans="1:19">
      <c r="A1954" s="12">
        <v>1952</v>
      </c>
      <c r="B1954" s="12" t="s">
        <v>84</v>
      </c>
      <c r="C1954" s="12" t="s">
        <v>77</v>
      </c>
      <c r="D1954" s="12" t="s">
        <v>180</v>
      </c>
      <c r="E1954" s="12" t="s">
        <v>181</v>
      </c>
      <c r="F1954" s="12" t="s">
        <v>133</v>
      </c>
      <c r="G1954" s="12" t="s">
        <v>95</v>
      </c>
      <c r="H1954" s="12" t="str">
        <f>VLOOKUP(Product[[#This Row],[Category]],Code!$C$2:$D$5,2,0)</f>
        <v>T-103</v>
      </c>
      <c r="I1954" s="12" t="s">
        <v>96</v>
      </c>
      <c r="J1954" s="12" t="s">
        <v>1094</v>
      </c>
      <c r="K1954" s="12">
        <v>197.96999999999997</v>
      </c>
      <c r="L1954" s="12">
        <f>$K$1*Product[[#This Row],[Quantity]]</f>
        <v>450</v>
      </c>
      <c r="M1954" s="12">
        <f>Product[[#This Row],[Sales]]/Product[[#This Row],[Quantity]]</f>
        <v>65.989999999999995</v>
      </c>
      <c r="N1954" s="12">
        <v>3</v>
      </c>
      <c r="O1954" s="12">
        <v>0</v>
      </c>
      <c r="P1954" s="13">
        <v>57.41129999999999</v>
      </c>
      <c r="Q1954" s="13">
        <f>Product[[#This Row],[Profit]]-Product[[#This Row],[Discount]]</f>
        <v>57.41129999999999</v>
      </c>
      <c r="R1954" s="12" t="str" cm="1">
        <f t="array" ref="R1954">_xlfn.IFS(Product[[#This Row],[New Sales]]&gt;=2000,"A",Product[[#This Row],[New Sales]]&gt;=1000,"B",Product[[#This Row],[New Sales]]&gt;=500,"C",Product[[#This Row],[New Sales]]&gt;=100,"D",Product[[#This Row],[New Sales]]&lt;100,"E")</f>
        <v>D</v>
      </c>
      <c r="S1954" s="12"/>
    </row>
    <row r="1955" spans="1:19">
      <c r="A1955" s="12">
        <v>1953</v>
      </c>
      <c r="B1955" s="12" t="s">
        <v>84</v>
      </c>
      <c r="C1955" s="12" t="s">
        <v>77</v>
      </c>
      <c r="D1955" s="12" t="s">
        <v>180</v>
      </c>
      <c r="E1955" s="12" t="s">
        <v>181</v>
      </c>
      <c r="F1955" s="12" t="s">
        <v>133</v>
      </c>
      <c r="G1955" s="12" t="s">
        <v>81</v>
      </c>
      <c r="H1955" s="12" t="str">
        <f>VLOOKUP(Product[[#This Row],[Category]],Code!$C$2:$D$5,2,0)</f>
        <v>O-102</v>
      </c>
      <c r="I1955" s="12" t="s">
        <v>82</v>
      </c>
      <c r="J1955" s="12" t="s">
        <v>1403</v>
      </c>
      <c r="K1955" s="12">
        <v>18.899999999999999</v>
      </c>
      <c r="L1955" s="12">
        <f>$K$1*Product[[#This Row],[Quantity]]</f>
        <v>900</v>
      </c>
      <c r="M1955" s="12">
        <f>Product[[#This Row],[Sales]]/Product[[#This Row],[Quantity]]</f>
        <v>3.15</v>
      </c>
      <c r="N1955" s="12">
        <v>6</v>
      </c>
      <c r="O1955" s="12">
        <v>0</v>
      </c>
      <c r="P1955" s="13">
        <v>9.0719999999999992</v>
      </c>
      <c r="Q1955" s="13">
        <f>Product[[#This Row],[Profit]]-Product[[#This Row],[Discount]]</f>
        <v>9.0719999999999992</v>
      </c>
      <c r="R1955" s="12" t="str" cm="1">
        <f t="array" ref="R1955">_xlfn.IFS(Product[[#This Row],[New Sales]]&gt;=2000,"A",Product[[#This Row],[New Sales]]&gt;=1000,"B",Product[[#This Row],[New Sales]]&gt;=500,"C",Product[[#This Row],[New Sales]]&gt;=100,"D",Product[[#This Row],[New Sales]]&lt;100,"E")</f>
        <v>C</v>
      </c>
      <c r="S1955" s="12"/>
    </row>
    <row r="1956" spans="1:19">
      <c r="A1956" s="12">
        <v>1954</v>
      </c>
      <c r="B1956" s="12" t="s">
        <v>84</v>
      </c>
      <c r="C1956" s="12" t="s">
        <v>77</v>
      </c>
      <c r="D1956" s="12" t="s">
        <v>180</v>
      </c>
      <c r="E1956" s="12" t="s">
        <v>181</v>
      </c>
      <c r="F1956" s="12" t="s">
        <v>133</v>
      </c>
      <c r="G1956" s="12" t="s">
        <v>72</v>
      </c>
      <c r="H1956" s="12" t="str">
        <f>VLOOKUP(Product[[#This Row],[Category]],Code!$C$2:$D$5,2,0)</f>
        <v>F-101</v>
      </c>
      <c r="I1956" s="12" t="s">
        <v>75</v>
      </c>
      <c r="J1956" s="12" t="s">
        <v>722</v>
      </c>
      <c r="K1956" s="12">
        <v>1282.4100000000001</v>
      </c>
      <c r="L1956" s="12">
        <f>$K$1*Product[[#This Row],[Quantity]]</f>
        <v>750</v>
      </c>
      <c r="M1956" s="12">
        <f>Product[[#This Row],[Sales]]/Product[[#This Row],[Quantity]]</f>
        <v>256.48200000000003</v>
      </c>
      <c r="N1956" s="12">
        <v>5</v>
      </c>
      <c r="O1956" s="12">
        <v>0.1</v>
      </c>
      <c r="P1956" s="13">
        <v>213.73500000000001</v>
      </c>
      <c r="Q1956" s="13">
        <f>Product[[#This Row],[Profit]]-Product[[#This Row],[Discount]]</f>
        <v>213.63500000000002</v>
      </c>
      <c r="R1956" s="12" t="str" cm="1">
        <f t="array" ref="R1956">_xlfn.IFS(Product[[#This Row],[New Sales]]&gt;=2000,"A",Product[[#This Row],[New Sales]]&gt;=1000,"B",Product[[#This Row],[New Sales]]&gt;=500,"C",Product[[#This Row],[New Sales]]&gt;=100,"D",Product[[#This Row],[New Sales]]&lt;100,"E")</f>
        <v>C</v>
      </c>
      <c r="S1956" s="12"/>
    </row>
    <row r="1957" spans="1:19">
      <c r="A1957" s="12">
        <v>1955</v>
      </c>
      <c r="B1957" s="12" t="s">
        <v>84</v>
      </c>
      <c r="C1957" s="12" t="s">
        <v>77</v>
      </c>
      <c r="D1957" s="12" t="s">
        <v>180</v>
      </c>
      <c r="E1957" s="12" t="s">
        <v>181</v>
      </c>
      <c r="F1957" s="12" t="s">
        <v>133</v>
      </c>
      <c r="G1957" s="12" t="s">
        <v>81</v>
      </c>
      <c r="H1957" s="12" t="str">
        <f>VLOOKUP(Product[[#This Row],[Category]],Code!$C$2:$D$5,2,0)</f>
        <v>O-102</v>
      </c>
      <c r="I1957" s="12" t="s">
        <v>93</v>
      </c>
      <c r="J1957" s="12" t="s">
        <v>1589</v>
      </c>
      <c r="K1957" s="12">
        <v>4.92</v>
      </c>
      <c r="L1957" s="12">
        <f>$K$1*Product[[#This Row],[Quantity]]</f>
        <v>450</v>
      </c>
      <c r="M1957" s="12">
        <f>Product[[#This Row],[Sales]]/Product[[#This Row],[Quantity]]</f>
        <v>1.64</v>
      </c>
      <c r="N1957" s="12">
        <v>3</v>
      </c>
      <c r="O1957" s="12">
        <v>0</v>
      </c>
      <c r="P1957" s="13">
        <v>2.2139999999999995</v>
      </c>
      <c r="Q1957" s="13">
        <f>Product[[#This Row],[Profit]]-Product[[#This Row],[Discount]]</f>
        <v>2.2139999999999995</v>
      </c>
      <c r="R1957" s="12" t="str" cm="1">
        <f t="array" ref="R1957">_xlfn.IFS(Product[[#This Row],[New Sales]]&gt;=2000,"A",Product[[#This Row],[New Sales]]&gt;=1000,"B",Product[[#This Row],[New Sales]]&gt;=500,"C",Product[[#This Row],[New Sales]]&gt;=100,"D",Product[[#This Row],[New Sales]]&lt;100,"E")</f>
        <v>D</v>
      </c>
      <c r="S1957" s="12"/>
    </row>
    <row r="1958" spans="1:19">
      <c r="A1958" s="12">
        <v>1956</v>
      </c>
      <c r="B1958" s="12" t="s">
        <v>84</v>
      </c>
      <c r="C1958" s="12" t="s">
        <v>77</v>
      </c>
      <c r="D1958" s="12" t="s">
        <v>180</v>
      </c>
      <c r="E1958" s="12" t="s">
        <v>181</v>
      </c>
      <c r="F1958" s="12" t="s">
        <v>133</v>
      </c>
      <c r="G1958" s="12" t="s">
        <v>95</v>
      </c>
      <c r="H1958" s="12" t="str">
        <f>VLOOKUP(Product[[#This Row],[Category]],Code!$C$2:$D$5,2,0)</f>
        <v>T-103</v>
      </c>
      <c r="I1958" s="12" t="s">
        <v>137</v>
      </c>
      <c r="J1958" s="12" t="s">
        <v>1590</v>
      </c>
      <c r="K1958" s="12">
        <v>238</v>
      </c>
      <c r="L1958" s="12">
        <f>$K$1*Product[[#This Row],[Quantity]]</f>
        <v>300</v>
      </c>
      <c r="M1958" s="12">
        <f>Product[[#This Row],[Sales]]/Product[[#This Row],[Quantity]]</f>
        <v>119</v>
      </c>
      <c r="N1958" s="12">
        <v>2</v>
      </c>
      <c r="O1958" s="12">
        <v>0</v>
      </c>
      <c r="P1958" s="13">
        <v>38.080000000000013</v>
      </c>
      <c r="Q1958" s="13">
        <f>Product[[#This Row],[Profit]]-Product[[#This Row],[Discount]]</f>
        <v>38.080000000000013</v>
      </c>
      <c r="R1958" s="12" t="str" cm="1">
        <f t="array" ref="R1958">_xlfn.IFS(Product[[#This Row],[New Sales]]&gt;=2000,"A",Product[[#This Row],[New Sales]]&gt;=1000,"B",Product[[#This Row],[New Sales]]&gt;=500,"C",Product[[#This Row],[New Sales]]&gt;=100,"D",Product[[#This Row],[New Sales]]&lt;100,"E")</f>
        <v>D</v>
      </c>
      <c r="S1958" s="12"/>
    </row>
    <row r="1959" spans="1:19">
      <c r="A1959" s="12">
        <v>1957</v>
      </c>
      <c r="B1959" s="12" t="s">
        <v>84</v>
      </c>
      <c r="C1959" s="12" t="s">
        <v>77</v>
      </c>
      <c r="D1959" s="12" t="s">
        <v>180</v>
      </c>
      <c r="E1959" s="12" t="s">
        <v>181</v>
      </c>
      <c r="F1959" s="12" t="s">
        <v>133</v>
      </c>
      <c r="G1959" s="12" t="s">
        <v>95</v>
      </c>
      <c r="H1959" s="12" t="str">
        <f>VLOOKUP(Product[[#This Row],[Category]],Code!$C$2:$D$5,2,0)</f>
        <v>T-103</v>
      </c>
      <c r="I1959" s="12" t="s">
        <v>137</v>
      </c>
      <c r="J1959" s="12" t="s">
        <v>394</v>
      </c>
      <c r="K1959" s="12">
        <v>167.97</v>
      </c>
      <c r="L1959" s="12">
        <f>$K$1*Product[[#This Row],[Quantity]]</f>
        <v>450</v>
      </c>
      <c r="M1959" s="12">
        <f>Product[[#This Row],[Sales]]/Product[[#This Row],[Quantity]]</f>
        <v>55.99</v>
      </c>
      <c r="N1959" s="12">
        <v>3</v>
      </c>
      <c r="O1959" s="12">
        <v>0</v>
      </c>
      <c r="P1959" s="13">
        <v>40.31280000000001</v>
      </c>
      <c r="Q1959" s="13">
        <f>Product[[#This Row],[Profit]]-Product[[#This Row],[Discount]]</f>
        <v>40.31280000000001</v>
      </c>
      <c r="R1959" s="12" t="str" cm="1">
        <f t="array" ref="R1959">_xlfn.IFS(Product[[#This Row],[New Sales]]&gt;=2000,"A",Product[[#This Row],[New Sales]]&gt;=1000,"B",Product[[#This Row],[New Sales]]&gt;=500,"C",Product[[#This Row],[New Sales]]&gt;=100,"D",Product[[#This Row],[New Sales]]&lt;100,"E")</f>
        <v>D</v>
      </c>
      <c r="S1959" s="12"/>
    </row>
    <row r="1960" spans="1:19">
      <c r="A1960" s="12">
        <v>1958</v>
      </c>
      <c r="B1960" s="12" t="s">
        <v>84</v>
      </c>
      <c r="C1960" s="12" t="s">
        <v>77</v>
      </c>
      <c r="D1960" s="12" t="s">
        <v>180</v>
      </c>
      <c r="E1960" s="12" t="s">
        <v>181</v>
      </c>
      <c r="F1960" s="12" t="s">
        <v>133</v>
      </c>
      <c r="G1960" s="12" t="s">
        <v>81</v>
      </c>
      <c r="H1960" s="12" t="str">
        <f>VLOOKUP(Product[[#This Row],[Category]],Code!$C$2:$D$5,2,0)</f>
        <v>O-102</v>
      </c>
      <c r="I1960" s="12" t="s">
        <v>106</v>
      </c>
      <c r="J1960" s="12" t="s">
        <v>1489</v>
      </c>
      <c r="K1960" s="12">
        <v>17.12</v>
      </c>
      <c r="L1960" s="12">
        <f>$K$1*Product[[#This Row],[Quantity]]</f>
        <v>600</v>
      </c>
      <c r="M1960" s="12">
        <f>Product[[#This Row],[Sales]]/Product[[#This Row],[Quantity]]</f>
        <v>4.28</v>
      </c>
      <c r="N1960" s="12">
        <v>4</v>
      </c>
      <c r="O1960" s="12">
        <v>0</v>
      </c>
      <c r="P1960" s="13">
        <v>7.7039999999999988</v>
      </c>
      <c r="Q1960" s="13">
        <f>Product[[#This Row],[Profit]]-Product[[#This Row],[Discount]]</f>
        <v>7.7039999999999988</v>
      </c>
      <c r="R1960" s="12" t="str" cm="1">
        <f t="array" ref="R1960">_xlfn.IFS(Product[[#This Row],[New Sales]]&gt;=2000,"A",Product[[#This Row],[New Sales]]&gt;=1000,"B",Product[[#This Row],[New Sales]]&gt;=500,"C",Product[[#This Row],[New Sales]]&gt;=100,"D",Product[[#This Row],[New Sales]]&lt;100,"E")</f>
        <v>C</v>
      </c>
      <c r="S1960" s="12"/>
    </row>
    <row r="1961" spans="1:19">
      <c r="A1961" s="12">
        <v>1959</v>
      </c>
      <c r="B1961" s="12" t="s">
        <v>67</v>
      </c>
      <c r="C1961" s="12" t="s">
        <v>68</v>
      </c>
      <c r="D1961" s="12" t="s">
        <v>202</v>
      </c>
      <c r="E1961" s="12" t="s">
        <v>303</v>
      </c>
      <c r="F1961" s="12" t="s">
        <v>114</v>
      </c>
      <c r="G1961" s="12" t="s">
        <v>81</v>
      </c>
      <c r="H1961" s="12" t="str">
        <f>VLOOKUP(Product[[#This Row],[Category]],Code!$C$2:$D$5,2,0)</f>
        <v>O-102</v>
      </c>
      <c r="I1961" s="12" t="s">
        <v>98</v>
      </c>
      <c r="J1961" s="12" t="s">
        <v>1122</v>
      </c>
      <c r="K1961" s="12">
        <v>16.200000000000003</v>
      </c>
      <c r="L1961" s="12">
        <f>$K$1*Product[[#This Row],[Quantity]]</f>
        <v>450</v>
      </c>
      <c r="M1961" s="12">
        <f>Product[[#This Row],[Sales]]/Product[[#This Row],[Quantity]]</f>
        <v>5.4000000000000012</v>
      </c>
      <c r="N1961" s="12">
        <v>3</v>
      </c>
      <c r="O1961" s="12">
        <v>0</v>
      </c>
      <c r="P1961" s="13">
        <v>7.7759999999999998</v>
      </c>
      <c r="Q1961" s="13">
        <f>Product[[#This Row],[Profit]]-Product[[#This Row],[Discount]]</f>
        <v>7.7759999999999998</v>
      </c>
      <c r="R1961" s="12" t="str" cm="1">
        <f t="array" ref="R1961">_xlfn.IFS(Product[[#This Row],[New Sales]]&gt;=2000,"A",Product[[#This Row],[New Sales]]&gt;=1000,"B",Product[[#This Row],[New Sales]]&gt;=500,"C",Product[[#This Row],[New Sales]]&gt;=100,"D",Product[[#This Row],[New Sales]]&lt;100,"E")</f>
        <v>D</v>
      </c>
      <c r="S1961" s="12"/>
    </row>
    <row r="1962" spans="1:19">
      <c r="A1962" s="12">
        <v>1960</v>
      </c>
      <c r="B1962" s="12" t="s">
        <v>67</v>
      </c>
      <c r="C1962" s="12" t="s">
        <v>68</v>
      </c>
      <c r="D1962" s="12" t="s">
        <v>202</v>
      </c>
      <c r="E1962" s="12" t="s">
        <v>303</v>
      </c>
      <c r="F1962" s="12" t="s">
        <v>114</v>
      </c>
      <c r="G1962" s="12" t="s">
        <v>81</v>
      </c>
      <c r="H1962" s="12" t="str">
        <f>VLOOKUP(Product[[#This Row],[Category]],Code!$C$2:$D$5,2,0)</f>
        <v>O-102</v>
      </c>
      <c r="I1962" s="12" t="s">
        <v>100</v>
      </c>
      <c r="J1962" s="12" t="s">
        <v>1591</v>
      </c>
      <c r="K1962" s="12">
        <v>33.99</v>
      </c>
      <c r="L1962" s="12">
        <f>$K$1*Product[[#This Row],[Quantity]]</f>
        <v>450</v>
      </c>
      <c r="M1962" s="12">
        <f>Product[[#This Row],[Sales]]/Product[[#This Row],[Quantity]]</f>
        <v>11.33</v>
      </c>
      <c r="N1962" s="12">
        <v>3</v>
      </c>
      <c r="O1962" s="12">
        <v>0</v>
      </c>
      <c r="P1962" s="13">
        <v>14.615700000000004</v>
      </c>
      <c r="Q1962" s="13">
        <f>Product[[#This Row],[Profit]]-Product[[#This Row],[Discount]]</f>
        <v>14.615700000000004</v>
      </c>
      <c r="R1962" s="12" t="str" cm="1">
        <f t="array" ref="R1962">_xlfn.IFS(Product[[#This Row],[New Sales]]&gt;=2000,"A",Product[[#This Row],[New Sales]]&gt;=1000,"B",Product[[#This Row],[New Sales]]&gt;=500,"C",Product[[#This Row],[New Sales]]&gt;=100,"D",Product[[#This Row],[New Sales]]&lt;100,"E")</f>
        <v>D</v>
      </c>
      <c r="S1962" s="12"/>
    </row>
    <row r="1963" spans="1:19">
      <c r="A1963" s="12">
        <v>1961</v>
      </c>
      <c r="B1963" s="12" t="s">
        <v>67</v>
      </c>
      <c r="C1963" s="12" t="s">
        <v>68</v>
      </c>
      <c r="D1963" s="12" t="s">
        <v>202</v>
      </c>
      <c r="E1963" s="12" t="s">
        <v>303</v>
      </c>
      <c r="F1963" s="12" t="s">
        <v>114</v>
      </c>
      <c r="G1963" s="12" t="s">
        <v>95</v>
      </c>
      <c r="H1963" s="12" t="str">
        <f>VLOOKUP(Product[[#This Row],[Category]],Code!$C$2:$D$5,2,0)</f>
        <v>T-103</v>
      </c>
      <c r="I1963" s="12" t="s">
        <v>137</v>
      </c>
      <c r="J1963" s="12" t="s">
        <v>1459</v>
      </c>
      <c r="K1963" s="12">
        <v>296.84999999999997</v>
      </c>
      <c r="L1963" s="12">
        <f>$K$1*Product[[#This Row],[Quantity]]</f>
        <v>750</v>
      </c>
      <c r="M1963" s="12">
        <f>Product[[#This Row],[Sales]]/Product[[#This Row],[Quantity]]</f>
        <v>59.36999999999999</v>
      </c>
      <c r="N1963" s="12">
        <v>5</v>
      </c>
      <c r="O1963" s="12">
        <v>0</v>
      </c>
      <c r="P1963" s="13">
        <v>53.432999999999993</v>
      </c>
      <c r="Q1963" s="13">
        <f>Product[[#This Row],[Profit]]-Product[[#This Row],[Discount]]</f>
        <v>53.432999999999993</v>
      </c>
      <c r="R1963" s="12" t="str" cm="1">
        <f t="array" ref="R1963">_xlfn.IFS(Product[[#This Row],[New Sales]]&gt;=2000,"A",Product[[#This Row],[New Sales]]&gt;=1000,"B",Product[[#This Row],[New Sales]]&gt;=500,"C",Product[[#This Row],[New Sales]]&gt;=100,"D",Product[[#This Row],[New Sales]]&lt;100,"E")</f>
        <v>C</v>
      </c>
      <c r="S1963" s="12"/>
    </row>
    <row r="1964" spans="1:19">
      <c r="A1964" s="12">
        <v>1962</v>
      </c>
      <c r="B1964" s="12" t="s">
        <v>67</v>
      </c>
      <c r="C1964" s="12" t="s">
        <v>68</v>
      </c>
      <c r="D1964" s="12" t="s">
        <v>202</v>
      </c>
      <c r="E1964" s="12" t="s">
        <v>303</v>
      </c>
      <c r="F1964" s="12" t="s">
        <v>114</v>
      </c>
      <c r="G1964" s="12" t="s">
        <v>95</v>
      </c>
      <c r="H1964" s="12" t="str">
        <f>VLOOKUP(Product[[#This Row],[Category]],Code!$C$2:$D$5,2,0)</f>
        <v>T-103</v>
      </c>
      <c r="I1964" s="12" t="s">
        <v>137</v>
      </c>
      <c r="J1964" s="12" t="s">
        <v>1592</v>
      </c>
      <c r="K1964" s="12">
        <v>112.80000000000001</v>
      </c>
      <c r="L1964" s="12">
        <f>$K$1*Product[[#This Row],[Quantity]]</f>
        <v>900</v>
      </c>
      <c r="M1964" s="12">
        <f>Product[[#This Row],[Sales]]/Product[[#This Row],[Quantity]]</f>
        <v>18.8</v>
      </c>
      <c r="N1964" s="12">
        <v>6</v>
      </c>
      <c r="O1964" s="12">
        <v>0</v>
      </c>
      <c r="P1964" s="13">
        <v>6.7680000000000007</v>
      </c>
      <c r="Q1964" s="13">
        <f>Product[[#This Row],[Profit]]-Product[[#This Row],[Discount]]</f>
        <v>6.7680000000000007</v>
      </c>
      <c r="R1964" s="12" t="str" cm="1">
        <f t="array" ref="R1964">_xlfn.IFS(Product[[#This Row],[New Sales]]&gt;=2000,"A",Product[[#This Row],[New Sales]]&gt;=1000,"B",Product[[#This Row],[New Sales]]&gt;=500,"C",Product[[#This Row],[New Sales]]&gt;=100,"D",Product[[#This Row],[New Sales]]&lt;100,"E")</f>
        <v>C</v>
      </c>
      <c r="S1964" s="12"/>
    </row>
    <row r="1965" spans="1:19">
      <c r="A1965" s="12">
        <v>1963</v>
      </c>
      <c r="B1965" s="12" t="s">
        <v>67</v>
      </c>
      <c r="C1965" s="12" t="s">
        <v>68</v>
      </c>
      <c r="D1965" s="12" t="s">
        <v>202</v>
      </c>
      <c r="E1965" s="12" t="s">
        <v>303</v>
      </c>
      <c r="F1965" s="12" t="s">
        <v>114</v>
      </c>
      <c r="G1965" s="12" t="s">
        <v>81</v>
      </c>
      <c r="H1965" s="12" t="str">
        <f>VLOOKUP(Product[[#This Row],[Category]],Code!$C$2:$D$5,2,0)</f>
        <v>O-102</v>
      </c>
      <c r="I1965" s="12" t="s">
        <v>98</v>
      </c>
      <c r="J1965" s="12" t="s">
        <v>1593</v>
      </c>
      <c r="K1965" s="12">
        <v>13.71</v>
      </c>
      <c r="L1965" s="12">
        <f>$K$1*Product[[#This Row],[Quantity]]</f>
        <v>450</v>
      </c>
      <c r="M1965" s="12">
        <f>Product[[#This Row],[Sales]]/Product[[#This Row],[Quantity]]</f>
        <v>4.57</v>
      </c>
      <c r="N1965" s="12">
        <v>3</v>
      </c>
      <c r="O1965" s="12">
        <v>0</v>
      </c>
      <c r="P1965" s="13">
        <v>6.5808</v>
      </c>
      <c r="Q1965" s="13">
        <f>Product[[#This Row],[Profit]]-Product[[#This Row],[Discount]]</f>
        <v>6.5808</v>
      </c>
      <c r="R1965" s="12" t="str" cm="1">
        <f t="array" ref="R1965">_xlfn.IFS(Product[[#This Row],[New Sales]]&gt;=2000,"A",Product[[#This Row],[New Sales]]&gt;=1000,"B",Product[[#This Row],[New Sales]]&gt;=500,"C",Product[[#This Row],[New Sales]]&gt;=100,"D",Product[[#This Row],[New Sales]]&lt;100,"E")</f>
        <v>D</v>
      </c>
      <c r="S1965" s="12"/>
    </row>
    <row r="1966" spans="1:19">
      <c r="A1966" s="12">
        <v>1964</v>
      </c>
      <c r="B1966" s="12" t="s">
        <v>67</v>
      </c>
      <c r="C1966" s="12" t="s">
        <v>68</v>
      </c>
      <c r="D1966" s="12" t="s">
        <v>202</v>
      </c>
      <c r="E1966" s="12" t="s">
        <v>303</v>
      </c>
      <c r="F1966" s="12" t="s">
        <v>114</v>
      </c>
      <c r="G1966" s="12" t="s">
        <v>81</v>
      </c>
      <c r="H1966" s="12" t="str">
        <f>VLOOKUP(Product[[#This Row],[Category]],Code!$C$2:$D$5,2,0)</f>
        <v>O-102</v>
      </c>
      <c r="I1966" s="12" t="s">
        <v>106</v>
      </c>
      <c r="J1966" s="12" t="s">
        <v>1380</v>
      </c>
      <c r="K1966" s="12">
        <v>24.900000000000002</v>
      </c>
      <c r="L1966" s="12">
        <f>$K$1*Product[[#This Row],[Quantity]]</f>
        <v>750</v>
      </c>
      <c r="M1966" s="12">
        <f>Product[[#This Row],[Sales]]/Product[[#This Row],[Quantity]]</f>
        <v>4.9800000000000004</v>
      </c>
      <c r="N1966" s="12">
        <v>5</v>
      </c>
      <c r="O1966" s="12">
        <v>0</v>
      </c>
      <c r="P1966" s="13">
        <v>11.703000000000001</v>
      </c>
      <c r="Q1966" s="13">
        <f>Product[[#This Row],[Profit]]-Product[[#This Row],[Discount]]</f>
        <v>11.703000000000001</v>
      </c>
      <c r="R1966" s="12" t="str" cm="1">
        <f t="array" ref="R1966">_xlfn.IFS(Product[[#This Row],[New Sales]]&gt;=2000,"A",Product[[#This Row],[New Sales]]&gt;=1000,"B",Product[[#This Row],[New Sales]]&gt;=500,"C",Product[[#This Row],[New Sales]]&gt;=100,"D",Product[[#This Row],[New Sales]]&lt;100,"E")</f>
        <v>C</v>
      </c>
      <c r="S1966" s="12"/>
    </row>
    <row r="1967" spans="1:19">
      <c r="A1967" s="12">
        <v>1965</v>
      </c>
      <c r="B1967" s="12" t="s">
        <v>67</v>
      </c>
      <c r="C1967" s="12" t="s">
        <v>68</v>
      </c>
      <c r="D1967" s="12" t="s">
        <v>202</v>
      </c>
      <c r="E1967" s="12" t="s">
        <v>303</v>
      </c>
      <c r="F1967" s="12" t="s">
        <v>114</v>
      </c>
      <c r="G1967" s="12" t="s">
        <v>81</v>
      </c>
      <c r="H1967" s="12" t="str">
        <f>VLOOKUP(Product[[#This Row],[Category]],Code!$C$2:$D$5,2,0)</f>
        <v>O-102</v>
      </c>
      <c r="I1967" s="12" t="s">
        <v>89</v>
      </c>
      <c r="J1967" s="12" t="s">
        <v>909</v>
      </c>
      <c r="K1967" s="12">
        <v>286.29000000000002</v>
      </c>
      <c r="L1967" s="12">
        <f>$K$1*Product[[#This Row],[Quantity]]</f>
        <v>450</v>
      </c>
      <c r="M1967" s="12">
        <f>Product[[#This Row],[Sales]]/Product[[#This Row],[Quantity]]</f>
        <v>95.43</v>
      </c>
      <c r="N1967" s="12">
        <v>3</v>
      </c>
      <c r="O1967" s="12">
        <v>0</v>
      </c>
      <c r="P1967" s="13">
        <v>17.177399999999977</v>
      </c>
      <c r="Q1967" s="13">
        <f>Product[[#This Row],[Profit]]-Product[[#This Row],[Discount]]</f>
        <v>17.177399999999977</v>
      </c>
      <c r="R1967" s="12" t="str" cm="1">
        <f t="array" ref="R1967">_xlfn.IFS(Product[[#This Row],[New Sales]]&gt;=2000,"A",Product[[#This Row],[New Sales]]&gt;=1000,"B",Product[[#This Row],[New Sales]]&gt;=500,"C",Product[[#This Row],[New Sales]]&gt;=100,"D",Product[[#This Row],[New Sales]]&lt;100,"E")</f>
        <v>D</v>
      </c>
      <c r="S1967" s="12"/>
    </row>
    <row r="1968" spans="1:19">
      <c r="A1968" s="12">
        <v>1966</v>
      </c>
      <c r="B1968" s="12" t="s">
        <v>67</v>
      </c>
      <c r="C1968" s="12" t="s">
        <v>68</v>
      </c>
      <c r="D1968" s="12" t="s">
        <v>202</v>
      </c>
      <c r="E1968" s="12" t="s">
        <v>303</v>
      </c>
      <c r="F1968" s="12" t="s">
        <v>114</v>
      </c>
      <c r="G1968" s="12" t="s">
        <v>81</v>
      </c>
      <c r="H1968" s="12" t="str">
        <f>VLOOKUP(Product[[#This Row],[Category]],Code!$C$2:$D$5,2,0)</f>
        <v>O-102</v>
      </c>
      <c r="I1968" s="12" t="s">
        <v>100</v>
      </c>
      <c r="J1968" s="12" t="s">
        <v>1594</v>
      </c>
      <c r="K1968" s="12">
        <v>24.18</v>
      </c>
      <c r="L1968" s="12">
        <f>$K$1*Product[[#This Row],[Quantity]]</f>
        <v>300</v>
      </c>
      <c r="M1968" s="12">
        <f>Product[[#This Row],[Sales]]/Product[[#This Row],[Quantity]]</f>
        <v>12.09</v>
      </c>
      <c r="N1968" s="12">
        <v>2</v>
      </c>
      <c r="O1968" s="12">
        <v>0</v>
      </c>
      <c r="P1968" s="13">
        <v>7.2539999999999978</v>
      </c>
      <c r="Q1968" s="13">
        <f>Product[[#This Row],[Profit]]-Product[[#This Row],[Discount]]</f>
        <v>7.2539999999999978</v>
      </c>
      <c r="R1968" s="12" t="str" cm="1">
        <f t="array" ref="R1968">_xlfn.IFS(Product[[#This Row],[New Sales]]&gt;=2000,"A",Product[[#This Row],[New Sales]]&gt;=1000,"B",Product[[#This Row],[New Sales]]&gt;=500,"C",Product[[#This Row],[New Sales]]&gt;=100,"D",Product[[#This Row],[New Sales]]&lt;100,"E")</f>
        <v>D</v>
      </c>
      <c r="S1968" s="12"/>
    </row>
    <row r="1969" spans="1:19">
      <c r="A1969" s="12">
        <v>1967</v>
      </c>
      <c r="B1969" s="12" t="s">
        <v>84</v>
      </c>
      <c r="C1969" s="12" t="s">
        <v>68</v>
      </c>
      <c r="D1969" s="12" t="s">
        <v>1595</v>
      </c>
      <c r="E1969" s="12" t="s">
        <v>370</v>
      </c>
      <c r="F1969" s="12" t="s">
        <v>133</v>
      </c>
      <c r="G1969" s="12" t="s">
        <v>95</v>
      </c>
      <c r="H1969" s="12" t="str">
        <f>VLOOKUP(Product[[#This Row],[Category]],Code!$C$2:$D$5,2,0)</f>
        <v>T-103</v>
      </c>
      <c r="I1969" s="12" t="s">
        <v>96</v>
      </c>
      <c r="J1969" s="12" t="s">
        <v>806</v>
      </c>
      <c r="K1969" s="12">
        <v>281.96999999999997</v>
      </c>
      <c r="L1969" s="12">
        <f>$K$1*Product[[#This Row],[Quantity]]</f>
        <v>450</v>
      </c>
      <c r="M1969" s="12">
        <f>Product[[#This Row],[Sales]]/Product[[#This Row],[Quantity]]</f>
        <v>93.99</v>
      </c>
      <c r="N1969" s="12">
        <v>3</v>
      </c>
      <c r="O1969" s="12">
        <v>0</v>
      </c>
      <c r="P1969" s="13">
        <v>78.951599999999999</v>
      </c>
      <c r="Q1969" s="13">
        <f>Product[[#This Row],[Profit]]-Product[[#This Row],[Discount]]</f>
        <v>78.951599999999999</v>
      </c>
      <c r="R1969" s="12" t="str" cm="1">
        <f t="array" ref="R1969">_xlfn.IFS(Product[[#This Row],[New Sales]]&gt;=2000,"A",Product[[#This Row],[New Sales]]&gt;=1000,"B",Product[[#This Row],[New Sales]]&gt;=500,"C",Product[[#This Row],[New Sales]]&gt;=100,"D",Product[[#This Row],[New Sales]]&lt;100,"E")</f>
        <v>D</v>
      </c>
      <c r="S1969" s="12"/>
    </row>
    <row r="1970" spans="1:19">
      <c r="A1970" s="12">
        <v>1968</v>
      </c>
      <c r="B1970" s="12" t="s">
        <v>84</v>
      </c>
      <c r="C1970" s="12" t="s">
        <v>68</v>
      </c>
      <c r="D1970" s="12" t="s">
        <v>1595</v>
      </c>
      <c r="E1970" s="12" t="s">
        <v>370</v>
      </c>
      <c r="F1970" s="12" t="s">
        <v>133</v>
      </c>
      <c r="G1970" s="12" t="s">
        <v>81</v>
      </c>
      <c r="H1970" s="12" t="str">
        <f>VLOOKUP(Product[[#This Row],[Category]],Code!$C$2:$D$5,2,0)</f>
        <v>O-102</v>
      </c>
      <c r="I1970" s="12" t="s">
        <v>297</v>
      </c>
      <c r="J1970" s="12" t="s">
        <v>1596</v>
      </c>
      <c r="K1970" s="12">
        <v>69.5</v>
      </c>
      <c r="L1970" s="12">
        <f>$K$1*Product[[#This Row],[Quantity]]</f>
        <v>750</v>
      </c>
      <c r="M1970" s="12">
        <f>Product[[#This Row],[Sales]]/Product[[#This Row],[Quantity]]</f>
        <v>13.9</v>
      </c>
      <c r="N1970" s="12">
        <v>5</v>
      </c>
      <c r="O1970" s="12">
        <v>0</v>
      </c>
      <c r="P1970" s="13">
        <v>20.154999999999994</v>
      </c>
      <c r="Q1970" s="13">
        <f>Product[[#This Row],[Profit]]-Product[[#This Row],[Discount]]</f>
        <v>20.154999999999994</v>
      </c>
      <c r="R1970" s="12" t="str" cm="1">
        <f t="array" ref="R1970">_xlfn.IFS(Product[[#This Row],[New Sales]]&gt;=2000,"A",Product[[#This Row],[New Sales]]&gt;=1000,"B",Product[[#This Row],[New Sales]]&gt;=500,"C",Product[[#This Row],[New Sales]]&gt;=100,"D",Product[[#This Row],[New Sales]]&lt;100,"E")</f>
        <v>C</v>
      </c>
      <c r="S1970" s="12"/>
    </row>
    <row r="1971" spans="1:19">
      <c r="A1971" s="12">
        <v>1969</v>
      </c>
      <c r="B1971" s="12" t="s">
        <v>84</v>
      </c>
      <c r="C1971" s="12" t="s">
        <v>68</v>
      </c>
      <c r="D1971" s="12" t="s">
        <v>1595</v>
      </c>
      <c r="E1971" s="12" t="s">
        <v>370</v>
      </c>
      <c r="F1971" s="12" t="s">
        <v>133</v>
      </c>
      <c r="G1971" s="12" t="s">
        <v>81</v>
      </c>
      <c r="H1971" s="12" t="str">
        <f>VLOOKUP(Product[[#This Row],[Category]],Code!$C$2:$D$5,2,0)</f>
        <v>O-102</v>
      </c>
      <c r="I1971" s="12" t="s">
        <v>106</v>
      </c>
      <c r="J1971" s="12" t="s">
        <v>340</v>
      </c>
      <c r="K1971" s="12">
        <v>166.44</v>
      </c>
      <c r="L1971" s="12">
        <f>$K$1*Product[[#This Row],[Quantity]]</f>
        <v>450</v>
      </c>
      <c r="M1971" s="12">
        <f>Product[[#This Row],[Sales]]/Product[[#This Row],[Quantity]]</f>
        <v>55.48</v>
      </c>
      <c r="N1971" s="12">
        <v>3</v>
      </c>
      <c r="O1971" s="12">
        <v>0</v>
      </c>
      <c r="P1971" s="13">
        <v>79.891199999999998</v>
      </c>
      <c r="Q1971" s="13">
        <f>Product[[#This Row],[Profit]]-Product[[#This Row],[Discount]]</f>
        <v>79.891199999999998</v>
      </c>
      <c r="R1971" s="12" t="str" cm="1">
        <f t="array" ref="R1971">_xlfn.IFS(Product[[#This Row],[New Sales]]&gt;=2000,"A",Product[[#This Row],[New Sales]]&gt;=1000,"B",Product[[#This Row],[New Sales]]&gt;=500,"C",Product[[#This Row],[New Sales]]&gt;=100,"D",Product[[#This Row],[New Sales]]&lt;100,"E")</f>
        <v>D</v>
      </c>
      <c r="S1971" s="12"/>
    </row>
    <row r="1972" spans="1:19">
      <c r="A1972" s="12">
        <v>1970</v>
      </c>
      <c r="B1972" s="12" t="s">
        <v>84</v>
      </c>
      <c r="C1972" s="12" t="s">
        <v>68</v>
      </c>
      <c r="D1972" s="12" t="s">
        <v>1513</v>
      </c>
      <c r="E1972" s="12" t="s">
        <v>321</v>
      </c>
      <c r="F1972" s="12" t="s">
        <v>114</v>
      </c>
      <c r="G1972" s="12" t="s">
        <v>95</v>
      </c>
      <c r="H1972" s="12" t="str">
        <f>VLOOKUP(Product[[#This Row],[Category]],Code!$C$2:$D$5,2,0)</f>
        <v>T-103</v>
      </c>
      <c r="I1972" s="12" t="s">
        <v>137</v>
      </c>
      <c r="J1972" s="12" t="s">
        <v>349</v>
      </c>
      <c r="K1972" s="12">
        <v>291.95999999999998</v>
      </c>
      <c r="L1972" s="12">
        <f>$K$1*Product[[#This Row],[Quantity]]</f>
        <v>600</v>
      </c>
      <c r="M1972" s="12">
        <f>Product[[#This Row],[Sales]]/Product[[#This Row],[Quantity]]</f>
        <v>72.989999999999995</v>
      </c>
      <c r="N1972" s="12">
        <v>4</v>
      </c>
      <c r="O1972" s="12">
        <v>0</v>
      </c>
      <c r="P1972" s="13">
        <v>102.18599999999998</v>
      </c>
      <c r="Q1972" s="13">
        <f>Product[[#This Row],[Profit]]-Product[[#This Row],[Discount]]</f>
        <v>102.18599999999998</v>
      </c>
      <c r="R1972" s="12" t="str" cm="1">
        <f t="array" ref="R1972">_xlfn.IFS(Product[[#This Row],[New Sales]]&gt;=2000,"A",Product[[#This Row],[New Sales]]&gt;=1000,"B",Product[[#This Row],[New Sales]]&gt;=500,"C",Product[[#This Row],[New Sales]]&gt;=100,"D",Product[[#This Row],[New Sales]]&lt;100,"E")</f>
        <v>C</v>
      </c>
      <c r="S1972" s="12"/>
    </row>
    <row r="1973" spans="1:19">
      <c r="A1973" s="12">
        <v>1971</v>
      </c>
      <c r="B1973" s="12" t="s">
        <v>84</v>
      </c>
      <c r="C1973" s="12" t="s">
        <v>111</v>
      </c>
      <c r="D1973" s="12" t="s">
        <v>196</v>
      </c>
      <c r="E1973" s="12" t="s">
        <v>158</v>
      </c>
      <c r="F1973" s="12" t="s">
        <v>114</v>
      </c>
      <c r="G1973" s="12" t="s">
        <v>81</v>
      </c>
      <c r="H1973" s="12" t="str">
        <f>VLOOKUP(Product[[#This Row],[Category]],Code!$C$2:$D$5,2,0)</f>
        <v>O-102</v>
      </c>
      <c r="I1973" s="12" t="s">
        <v>93</v>
      </c>
      <c r="J1973" s="12" t="s">
        <v>1500</v>
      </c>
      <c r="K1973" s="12">
        <v>6.4080000000000004</v>
      </c>
      <c r="L1973" s="12">
        <f>$K$1*Product[[#This Row],[Quantity]]</f>
        <v>450</v>
      </c>
      <c r="M1973" s="12">
        <f>Product[[#This Row],[Sales]]/Product[[#This Row],[Quantity]]</f>
        <v>2.1360000000000001</v>
      </c>
      <c r="N1973" s="12">
        <v>3</v>
      </c>
      <c r="O1973" s="12">
        <v>0.2</v>
      </c>
      <c r="P1973" s="13">
        <v>0.64079999999999981</v>
      </c>
      <c r="Q1973" s="13">
        <f>Product[[#This Row],[Profit]]-Product[[#This Row],[Discount]]</f>
        <v>0.4407999999999998</v>
      </c>
      <c r="R1973" s="12" t="str" cm="1">
        <f t="array" ref="R1973">_xlfn.IFS(Product[[#This Row],[New Sales]]&gt;=2000,"A",Product[[#This Row],[New Sales]]&gt;=1000,"B",Product[[#This Row],[New Sales]]&gt;=500,"C",Product[[#This Row],[New Sales]]&gt;=100,"D",Product[[#This Row],[New Sales]]&lt;100,"E")</f>
        <v>D</v>
      </c>
      <c r="S1973" s="12"/>
    </row>
    <row r="1974" spans="1:19">
      <c r="A1974" s="12">
        <v>1972</v>
      </c>
      <c r="B1974" s="12" t="s">
        <v>84</v>
      </c>
      <c r="C1974" s="12" t="s">
        <v>111</v>
      </c>
      <c r="D1974" s="12" t="s">
        <v>196</v>
      </c>
      <c r="E1974" s="12" t="s">
        <v>158</v>
      </c>
      <c r="F1974" s="12" t="s">
        <v>114</v>
      </c>
      <c r="G1974" s="12" t="s">
        <v>95</v>
      </c>
      <c r="H1974" s="12" t="str">
        <f>VLOOKUP(Product[[#This Row],[Category]],Code!$C$2:$D$5,2,0)</f>
        <v>T-103</v>
      </c>
      <c r="I1974" s="12" t="s">
        <v>137</v>
      </c>
      <c r="J1974" s="12" t="s">
        <v>349</v>
      </c>
      <c r="K1974" s="12">
        <v>408.74399999999997</v>
      </c>
      <c r="L1974" s="12">
        <f>$K$1*Product[[#This Row],[Quantity]]</f>
        <v>1050</v>
      </c>
      <c r="M1974" s="12">
        <f>Product[[#This Row],[Sales]]/Product[[#This Row],[Quantity]]</f>
        <v>58.391999999999996</v>
      </c>
      <c r="N1974" s="12">
        <v>7</v>
      </c>
      <c r="O1974" s="12">
        <v>0.2</v>
      </c>
      <c r="P1974" s="13">
        <v>76.639499999999984</v>
      </c>
      <c r="Q1974" s="13">
        <f>Product[[#This Row],[Profit]]-Product[[#This Row],[Discount]]</f>
        <v>76.439499999999981</v>
      </c>
      <c r="R1974" s="12" t="str" cm="1">
        <f t="array" ref="R1974">_xlfn.IFS(Product[[#This Row],[New Sales]]&gt;=2000,"A",Product[[#This Row],[New Sales]]&gt;=1000,"B",Product[[#This Row],[New Sales]]&gt;=500,"C",Product[[#This Row],[New Sales]]&gt;=100,"D",Product[[#This Row],[New Sales]]&lt;100,"E")</f>
        <v>B</v>
      </c>
      <c r="S1974" s="12"/>
    </row>
    <row r="1975" spans="1:19">
      <c r="A1975" s="12">
        <v>1973</v>
      </c>
      <c r="B1975" s="12" t="s">
        <v>84</v>
      </c>
      <c r="C1975" s="12" t="s">
        <v>68</v>
      </c>
      <c r="D1975" s="12" t="s">
        <v>196</v>
      </c>
      <c r="E1975" s="12" t="s">
        <v>158</v>
      </c>
      <c r="F1975" s="12" t="s">
        <v>114</v>
      </c>
      <c r="G1975" s="12" t="s">
        <v>81</v>
      </c>
      <c r="H1975" s="12" t="str">
        <f>VLOOKUP(Product[[#This Row],[Category]],Code!$C$2:$D$5,2,0)</f>
        <v>O-102</v>
      </c>
      <c r="I1975" s="12" t="s">
        <v>98</v>
      </c>
      <c r="J1975" s="12" t="s">
        <v>1597</v>
      </c>
      <c r="K1975" s="12">
        <v>5.1039999999999992</v>
      </c>
      <c r="L1975" s="12">
        <f>$K$1*Product[[#This Row],[Quantity]]</f>
        <v>600</v>
      </c>
      <c r="M1975" s="12">
        <f>Product[[#This Row],[Sales]]/Product[[#This Row],[Quantity]]</f>
        <v>1.2759999999999998</v>
      </c>
      <c r="N1975" s="12">
        <v>4</v>
      </c>
      <c r="O1975" s="12">
        <v>0.8</v>
      </c>
      <c r="P1975" s="13">
        <v>-8.6768000000000018</v>
      </c>
      <c r="Q1975" s="13">
        <f>Product[[#This Row],[Profit]]-Product[[#This Row],[Discount]]</f>
        <v>-9.4768000000000026</v>
      </c>
      <c r="R1975" s="12" t="str" cm="1">
        <f t="array" ref="R1975">_xlfn.IFS(Product[[#This Row],[New Sales]]&gt;=2000,"A",Product[[#This Row],[New Sales]]&gt;=1000,"B",Product[[#This Row],[New Sales]]&gt;=500,"C",Product[[#This Row],[New Sales]]&gt;=100,"D",Product[[#This Row],[New Sales]]&lt;100,"E")</f>
        <v>C</v>
      </c>
      <c r="S1975" s="12"/>
    </row>
    <row r="1976" spans="1:19">
      <c r="A1976" s="12">
        <v>1974</v>
      </c>
      <c r="B1976" s="12" t="s">
        <v>84</v>
      </c>
      <c r="C1976" s="12" t="s">
        <v>68</v>
      </c>
      <c r="D1976" s="12" t="s">
        <v>196</v>
      </c>
      <c r="E1976" s="12" t="s">
        <v>158</v>
      </c>
      <c r="F1976" s="12" t="s">
        <v>114</v>
      </c>
      <c r="G1976" s="12" t="s">
        <v>81</v>
      </c>
      <c r="H1976" s="12" t="str">
        <f>VLOOKUP(Product[[#This Row],[Category]],Code!$C$2:$D$5,2,0)</f>
        <v>O-102</v>
      </c>
      <c r="I1976" s="12" t="s">
        <v>182</v>
      </c>
      <c r="J1976" s="12" t="s">
        <v>1119</v>
      </c>
      <c r="K1976" s="12">
        <v>2.8960000000000004</v>
      </c>
      <c r="L1976" s="12">
        <f>$K$1*Product[[#This Row],[Quantity]]</f>
        <v>300</v>
      </c>
      <c r="M1976" s="12">
        <f>Product[[#This Row],[Sales]]/Product[[#This Row],[Quantity]]</f>
        <v>1.4480000000000002</v>
      </c>
      <c r="N1976" s="12">
        <v>2</v>
      </c>
      <c r="O1976" s="12">
        <v>0.2</v>
      </c>
      <c r="P1976" s="13">
        <v>0.4705999999999998</v>
      </c>
      <c r="Q1976" s="13">
        <f>Product[[#This Row],[Profit]]-Product[[#This Row],[Discount]]</f>
        <v>0.27059999999999979</v>
      </c>
      <c r="R1976" s="12" t="str" cm="1">
        <f t="array" ref="R1976">_xlfn.IFS(Product[[#This Row],[New Sales]]&gt;=2000,"A",Product[[#This Row],[New Sales]]&gt;=1000,"B",Product[[#This Row],[New Sales]]&gt;=500,"C",Product[[#This Row],[New Sales]]&gt;=100,"D",Product[[#This Row],[New Sales]]&lt;100,"E")</f>
        <v>D</v>
      </c>
      <c r="S1976" s="12"/>
    </row>
    <row r="1977" spans="1:19">
      <c r="A1977" s="12">
        <v>1975</v>
      </c>
      <c r="B1977" s="12" t="s">
        <v>84</v>
      </c>
      <c r="C1977" s="12" t="s">
        <v>68</v>
      </c>
      <c r="D1977" s="12" t="s">
        <v>196</v>
      </c>
      <c r="E1977" s="12" t="s">
        <v>158</v>
      </c>
      <c r="F1977" s="12" t="s">
        <v>114</v>
      </c>
      <c r="G1977" s="12" t="s">
        <v>95</v>
      </c>
      <c r="H1977" s="12" t="str">
        <f>VLOOKUP(Product[[#This Row],[Category]],Code!$C$2:$D$5,2,0)</f>
        <v>T-103</v>
      </c>
      <c r="I1977" s="12" t="s">
        <v>137</v>
      </c>
      <c r="J1977" s="12" t="s">
        <v>1598</v>
      </c>
      <c r="K1977" s="12">
        <v>35.016000000000005</v>
      </c>
      <c r="L1977" s="12">
        <f>$K$1*Product[[#This Row],[Quantity]]</f>
        <v>450</v>
      </c>
      <c r="M1977" s="12">
        <f>Product[[#This Row],[Sales]]/Product[[#This Row],[Quantity]]</f>
        <v>11.672000000000002</v>
      </c>
      <c r="N1977" s="12">
        <v>3</v>
      </c>
      <c r="O1977" s="12">
        <v>0.2</v>
      </c>
      <c r="P1977" s="13">
        <v>-2.188500000000003</v>
      </c>
      <c r="Q1977" s="13">
        <f>Product[[#This Row],[Profit]]-Product[[#This Row],[Discount]]</f>
        <v>-2.3885000000000032</v>
      </c>
      <c r="R1977" s="12" t="str" cm="1">
        <f t="array" ref="R1977">_xlfn.IFS(Product[[#This Row],[New Sales]]&gt;=2000,"A",Product[[#This Row],[New Sales]]&gt;=1000,"B",Product[[#This Row],[New Sales]]&gt;=500,"C",Product[[#This Row],[New Sales]]&gt;=100,"D",Product[[#This Row],[New Sales]]&lt;100,"E")</f>
        <v>D</v>
      </c>
      <c r="S1977" s="12"/>
    </row>
    <row r="1978" spans="1:19">
      <c r="A1978" s="12">
        <v>1976</v>
      </c>
      <c r="B1978" s="12" t="s">
        <v>67</v>
      </c>
      <c r="C1978" s="12" t="s">
        <v>77</v>
      </c>
      <c r="D1978" s="12" t="s">
        <v>728</v>
      </c>
      <c r="E1978" s="12" t="s">
        <v>218</v>
      </c>
      <c r="F1978" s="12" t="s">
        <v>71</v>
      </c>
      <c r="G1978" s="12" t="s">
        <v>81</v>
      </c>
      <c r="H1978" s="12" t="str">
        <f>VLOOKUP(Product[[#This Row],[Category]],Code!$C$2:$D$5,2,0)</f>
        <v>O-102</v>
      </c>
      <c r="I1978" s="12" t="s">
        <v>89</v>
      </c>
      <c r="J1978" s="12" t="s">
        <v>388</v>
      </c>
      <c r="K1978" s="12">
        <v>275.96999999999997</v>
      </c>
      <c r="L1978" s="12">
        <f>$K$1*Product[[#This Row],[Quantity]]</f>
        <v>450</v>
      </c>
      <c r="M1978" s="12">
        <f>Product[[#This Row],[Sales]]/Product[[#This Row],[Quantity]]</f>
        <v>91.99</v>
      </c>
      <c r="N1978" s="12">
        <v>3</v>
      </c>
      <c r="O1978" s="12">
        <v>0</v>
      </c>
      <c r="P1978" s="13">
        <v>11.038799999999981</v>
      </c>
      <c r="Q1978" s="13">
        <f>Product[[#This Row],[Profit]]-Product[[#This Row],[Discount]]</f>
        <v>11.038799999999981</v>
      </c>
      <c r="R1978" s="12" t="str" cm="1">
        <f t="array" ref="R1978">_xlfn.IFS(Product[[#This Row],[New Sales]]&gt;=2000,"A",Product[[#This Row],[New Sales]]&gt;=1000,"B",Product[[#This Row],[New Sales]]&gt;=500,"C",Product[[#This Row],[New Sales]]&gt;=100,"D",Product[[#This Row],[New Sales]]&lt;100,"E")</f>
        <v>D</v>
      </c>
      <c r="S1978" s="12"/>
    </row>
    <row r="1979" spans="1:19">
      <c r="A1979" s="12">
        <v>1977</v>
      </c>
      <c r="B1979" s="12" t="s">
        <v>67</v>
      </c>
      <c r="C1979" s="12" t="s">
        <v>77</v>
      </c>
      <c r="D1979" s="12" t="s">
        <v>728</v>
      </c>
      <c r="E1979" s="12" t="s">
        <v>218</v>
      </c>
      <c r="F1979" s="12" t="s">
        <v>71</v>
      </c>
      <c r="G1979" s="12" t="s">
        <v>95</v>
      </c>
      <c r="H1979" s="12" t="str">
        <f>VLOOKUP(Product[[#This Row],[Category]],Code!$C$2:$D$5,2,0)</f>
        <v>T-103</v>
      </c>
      <c r="I1979" s="12" t="s">
        <v>96</v>
      </c>
      <c r="J1979" s="12" t="s">
        <v>1599</v>
      </c>
      <c r="K1979" s="12">
        <v>1394.95</v>
      </c>
      <c r="L1979" s="12">
        <f>$K$1*Product[[#This Row],[Quantity]]</f>
        <v>750</v>
      </c>
      <c r="M1979" s="12">
        <f>Product[[#This Row],[Sales]]/Product[[#This Row],[Quantity]]</f>
        <v>278.99</v>
      </c>
      <c r="N1979" s="12">
        <v>5</v>
      </c>
      <c r="O1979" s="12">
        <v>0</v>
      </c>
      <c r="P1979" s="13">
        <v>362.68699999999995</v>
      </c>
      <c r="Q1979" s="13">
        <f>Product[[#This Row],[Profit]]-Product[[#This Row],[Discount]]</f>
        <v>362.68699999999995</v>
      </c>
      <c r="R1979" s="12" t="str" cm="1">
        <f t="array" ref="R1979">_xlfn.IFS(Product[[#This Row],[New Sales]]&gt;=2000,"A",Product[[#This Row],[New Sales]]&gt;=1000,"B",Product[[#This Row],[New Sales]]&gt;=500,"C",Product[[#This Row],[New Sales]]&gt;=100,"D",Product[[#This Row],[New Sales]]&lt;100,"E")</f>
        <v>C</v>
      </c>
      <c r="S1979" s="12"/>
    </row>
    <row r="1980" spans="1:19">
      <c r="A1980" s="12">
        <v>1978</v>
      </c>
      <c r="B1980" s="12" t="s">
        <v>67</v>
      </c>
      <c r="C1980" s="12" t="s">
        <v>77</v>
      </c>
      <c r="D1980" s="12" t="s">
        <v>728</v>
      </c>
      <c r="E1980" s="12" t="s">
        <v>218</v>
      </c>
      <c r="F1980" s="12" t="s">
        <v>71</v>
      </c>
      <c r="G1980" s="12" t="s">
        <v>72</v>
      </c>
      <c r="H1980" s="12" t="str">
        <f>VLOOKUP(Product[[#This Row],[Category]],Code!$C$2:$D$5,2,0)</f>
        <v>F-101</v>
      </c>
      <c r="I1980" s="12" t="s">
        <v>75</v>
      </c>
      <c r="J1980" s="12" t="s">
        <v>1600</v>
      </c>
      <c r="K1980" s="12">
        <v>545.88</v>
      </c>
      <c r="L1980" s="12">
        <f>$K$1*Product[[#This Row],[Quantity]]</f>
        <v>900</v>
      </c>
      <c r="M1980" s="12">
        <f>Product[[#This Row],[Sales]]/Product[[#This Row],[Quantity]]</f>
        <v>90.98</v>
      </c>
      <c r="N1980" s="12">
        <v>6</v>
      </c>
      <c r="O1980" s="12">
        <v>0</v>
      </c>
      <c r="P1980" s="13">
        <v>70.964399999999983</v>
      </c>
      <c r="Q1980" s="13">
        <f>Product[[#This Row],[Profit]]-Product[[#This Row],[Discount]]</f>
        <v>70.964399999999983</v>
      </c>
      <c r="R1980" s="12" t="str" cm="1">
        <f t="array" ref="R1980">_xlfn.IFS(Product[[#This Row],[New Sales]]&gt;=2000,"A",Product[[#This Row],[New Sales]]&gt;=1000,"B",Product[[#This Row],[New Sales]]&gt;=500,"C",Product[[#This Row],[New Sales]]&gt;=100,"D",Product[[#This Row],[New Sales]]&lt;100,"E")</f>
        <v>C</v>
      </c>
      <c r="S1980" s="12"/>
    </row>
    <row r="1981" spans="1:19">
      <c r="A1981" s="12">
        <v>1979</v>
      </c>
      <c r="B1981" s="12" t="s">
        <v>84</v>
      </c>
      <c r="C1981" s="12" t="s">
        <v>68</v>
      </c>
      <c r="D1981" s="12" t="s">
        <v>772</v>
      </c>
      <c r="E1981" s="12" t="s">
        <v>240</v>
      </c>
      <c r="F1981" s="12" t="s">
        <v>80</v>
      </c>
      <c r="G1981" s="12" t="s">
        <v>81</v>
      </c>
      <c r="H1981" s="12" t="str">
        <f>VLOOKUP(Product[[#This Row],[Category]],Code!$C$2:$D$5,2,0)</f>
        <v>O-102</v>
      </c>
      <c r="I1981" s="12" t="s">
        <v>93</v>
      </c>
      <c r="J1981" s="12" t="s">
        <v>1601</v>
      </c>
      <c r="K1981" s="12">
        <v>5.2480000000000002</v>
      </c>
      <c r="L1981" s="12">
        <f>$K$1*Product[[#This Row],[Quantity]]</f>
        <v>300</v>
      </c>
      <c r="M1981" s="12">
        <f>Product[[#This Row],[Sales]]/Product[[#This Row],[Quantity]]</f>
        <v>2.6240000000000001</v>
      </c>
      <c r="N1981" s="12">
        <v>2</v>
      </c>
      <c r="O1981" s="12">
        <v>0.2</v>
      </c>
      <c r="P1981" s="13">
        <v>0.59039999999999915</v>
      </c>
      <c r="Q1981" s="13">
        <f>Product[[#This Row],[Profit]]-Product[[#This Row],[Discount]]</f>
        <v>0.39039999999999914</v>
      </c>
      <c r="R1981" s="12" t="str" cm="1">
        <f t="array" ref="R1981">_xlfn.IFS(Product[[#This Row],[New Sales]]&gt;=2000,"A",Product[[#This Row],[New Sales]]&gt;=1000,"B",Product[[#This Row],[New Sales]]&gt;=500,"C",Product[[#This Row],[New Sales]]&gt;=100,"D",Product[[#This Row],[New Sales]]&lt;100,"E")</f>
        <v>D</v>
      </c>
      <c r="S1981" s="12"/>
    </row>
    <row r="1982" spans="1:19">
      <c r="A1982" s="12">
        <v>1980</v>
      </c>
      <c r="B1982" s="12" t="s">
        <v>547</v>
      </c>
      <c r="C1982" s="12" t="s">
        <v>68</v>
      </c>
      <c r="D1982" s="12" t="s">
        <v>1352</v>
      </c>
      <c r="E1982" s="12" t="s">
        <v>199</v>
      </c>
      <c r="F1982" s="12" t="s">
        <v>80</v>
      </c>
      <c r="G1982" s="12" t="s">
        <v>72</v>
      </c>
      <c r="H1982" s="12" t="str">
        <f>VLOOKUP(Product[[#This Row],[Category]],Code!$C$2:$D$5,2,0)</f>
        <v>F-101</v>
      </c>
      <c r="I1982" s="12" t="s">
        <v>75</v>
      </c>
      <c r="J1982" s="12" t="s">
        <v>494</v>
      </c>
      <c r="K1982" s="12">
        <v>933.53600000000006</v>
      </c>
      <c r="L1982" s="12">
        <f>$K$1*Product[[#This Row],[Quantity]]</f>
        <v>600</v>
      </c>
      <c r="M1982" s="12">
        <f>Product[[#This Row],[Sales]]/Product[[#This Row],[Quantity]]</f>
        <v>233.38400000000001</v>
      </c>
      <c r="N1982" s="12">
        <v>4</v>
      </c>
      <c r="O1982" s="12">
        <v>0.2</v>
      </c>
      <c r="P1982" s="13">
        <v>105.02279999999996</v>
      </c>
      <c r="Q1982" s="13">
        <f>Product[[#This Row],[Profit]]-Product[[#This Row],[Discount]]</f>
        <v>104.82279999999996</v>
      </c>
      <c r="R1982" s="12" t="str" cm="1">
        <f t="array" ref="R1982">_xlfn.IFS(Product[[#This Row],[New Sales]]&gt;=2000,"A",Product[[#This Row],[New Sales]]&gt;=1000,"B",Product[[#This Row],[New Sales]]&gt;=500,"C",Product[[#This Row],[New Sales]]&gt;=100,"D",Product[[#This Row],[New Sales]]&lt;100,"E")</f>
        <v>C</v>
      </c>
      <c r="S1982" s="12"/>
    </row>
    <row r="1983" spans="1:19">
      <c r="A1983" s="12">
        <v>1981</v>
      </c>
      <c r="B1983" s="12" t="s">
        <v>547</v>
      </c>
      <c r="C1983" s="12" t="s">
        <v>68</v>
      </c>
      <c r="D1983" s="12" t="s">
        <v>1352</v>
      </c>
      <c r="E1983" s="12" t="s">
        <v>199</v>
      </c>
      <c r="F1983" s="12" t="s">
        <v>80</v>
      </c>
      <c r="G1983" s="12" t="s">
        <v>81</v>
      </c>
      <c r="H1983" s="12" t="str">
        <f>VLOOKUP(Product[[#This Row],[Category]],Code!$C$2:$D$5,2,0)</f>
        <v>O-102</v>
      </c>
      <c r="I1983" s="12" t="s">
        <v>89</v>
      </c>
      <c r="J1983" s="12" t="s">
        <v>429</v>
      </c>
      <c r="K1983" s="12">
        <v>42.975999999999999</v>
      </c>
      <c r="L1983" s="12">
        <f>$K$1*Product[[#This Row],[Quantity]]</f>
        <v>600</v>
      </c>
      <c r="M1983" s="12">
        <f>Product[[#This Row],[Sales]]/Product[[#This Row],[Quantity]]</f>
        <v>10.744</v>
      </c>
      <c r="N1983" s="12">
        <v>4</v>
      </c>
      <c r="O1983" s="12">
        <v>0.2</v>
      </c>
      <c r="P1983" s="13">
        <v>4.2976000000000028</v>
      </c>
      <c r="Q1983" s="13">
        <f>Product[[#This Row],[Profit]]-Product[[#This Row],[Discount]]</f>
        <v>4.0976000000000026</v>
      </c>
      <c r="R1983" s="12" t="str" cm="1">
        <f t="array" ref="R1983">_xlfn.IFS(Product[[#This Row],[New Sales]]&gt;=2000,"A",Product[[#This Row],[New Sales]]&gt;=1000,"B",Product[[#This Row],[New Sales]]&gt;=500,"C",Product[[#This Row],[New Sales]]&gt;=100,"D",Product[[#This Row],[New Sales]]&lt;100,"E")</f>
        <v>C</v>
      </c>
      <c r="S1983" s="12"/>
    </row>
    <row r="1984" spans="1:19">
      <c r="A1984" s="12">
        <v>1982</v>
      </c>
      <c r="B1984" s="12" t="s">
        <v>67</v>
      </c>
      <c r="C1984" s="12" t="s">
        <v>77</v>
      </c>
      <c r="D1984" s="12" t="s">
        <v>266</v>
      </c>
      <c r="E1984" s="12" t="s">
        <v>541</v>
      </c>
      <c r="F1984" s="12" t="s">
        <v>71</v>
      </c>
      <c r="G1984" s="12" t="s">
        <v>81</v>
      </c>
      <c r="H1984" s="12" t="str">
        <f>VLOOKUP(Product[[#This Row],[Category]],Code!$C$2:$D$5,2,0)</f>
        <v>O-102</v>
      </c>
      <c r="I1984" s="12" t="s">
        <v>98</v>
      </c>
      <c r="J1984" s="12" t="s">
        <v>908</v>
      </c>
      <c r="K1984" s="12">
        <v>3.76</v>
      </c>
      <c r="L1984" s="12">
        <f>$K$1*Product[[#This Row],[Quantity]]</f>
        <v>300</v>
      </c>
      <c r="M1984" s="12">
        <f>Product[[#This Row],[Sales]]/Product[[#This Row],[Quantity]]</f>
        <v>1.88</v>
      </c>
      <c r="N1984" s="12">
        <v>2</v>
      </c>
      <c r="O1984" s="12">
        <v>0</v>
      </c>
      <c r="P1984" s="13">
        <v>1.8047999999999997</v>
      </c>
      <c r="Q1984" s="13">
        <f>Product[[#This Row],[Profit]]-Product[[#This Row],[Discount]]</f>
        <v>1.8047999999999997</v>
      </c>
      <c r="R1984" s="12" t="str" cm="1">
        <f t="array" ref="R1984">_xlfn.IFS(Product[[#This Row],[New Sales]]&gt;=2000,"A",Product[[#This Row],[New Sales]]&gt;=1000,"B",Product[[#This Row],[New Sales]]&gt;=500,"C",Product[[#This Row],[New Sales]]&gt;=100,"D",Product[[#This Row],[New Sales]]&lt;100,"E")</f>
        <v>D</v>
      </c>
      <c r="S1984" s="12"/>
    </row>
    <row r="1985" spans="1:19">
      <c r="A1985" s="12">
        <v>1983</v>
      </c>
      <c r="B1985" s="12" t="s">
        <v>84</v>
      </c>
      <c r="C1985" s="12" t="s">
        <v>68</v>
      </c>
      <c r="D1985" s="12" t="s">
        <v>1602</v>
      </c>
      <c r="E1985" s="12" t="s">
        <v>321</v>
      </c>
      <c r="F1985" s="12" t="s">
        <v>114</v>
      </c>
      <c r="G1985" s="12" t="s">
        <v>95</v>
      </c>
      <c r="H1985" s="12" t="str">
        <f>VLOOKUP(Product[[#This Row],[Category]],Code!$C$2:$D$5,2,0)</f>
        <v>T-103</v>
      </c>
      <c r="I1985" s="12" t="s">
        <v>96</v>
      </c>
      <c r="J1985" s="12" t="s">
        <v>1603</v>
      </c>
      <c r="K1985" s="12">
        <v>479.96</v>
      </c>
      <c r="L1985" s="12">
        <f>$K$1*Product[[#This Row],[Quantity]]</f>
        <v>600</v>
      </c>
      <c r="M1985" s="12">
        <f>Product[[#This Row],[Sales]]/Product[[#This Row],[Quantity]]</f>
        <v>119.99</v>
      </c>
      <c r="N1985" s="12">
        <v>4</v>
      </c>
      <c r="O1985" s="12">
        <v>0</v>
      </c>
      <c r="P1985" s="13">
        <v>134.3888</v>
      </c>
      <c r="Q1985" s="13">
        <f>Product[[#This Row],[Profit]]-Product[[#This Row],[Discount]]</f>
        <v>134.3888</v>
      </c>
      <c r="R1985" s="12" t="str" cm="1">
        <f t="array" ref="R1985">_xlfn.IFS(Product[[#This Row],[New Sales]]&gt;=2000,"A",Product[[#This Row],[New Sales]]&gt;=1000,"B",Product[[#This Row],[New Sales]]&gt;=500,"C",Product[[#This Row],[New Sales]]&gt;=100,"D",Product[[#This Row],[New Sales]]&lt;100,"E")</f>
        <v>C</v>
      </c>
      <c r="S1985" s="12"/>
    </row>
    <row r="1986" spans="1:19">
      <c r="A1986" s="12">
        <v>1984</v>
      </c>
      <c r="B1986" s="12" t="s">
        <v>67</v>
      </c>
      <c r="C1986" s="12" t="s">
        <v>77</v>
      </c>
      <c r="D1986" s="12" t="s">
        <v>439</v>
      </c>
      <c r="E1986" s="12" t="s">
        <v>79</v>
      </c>
      <c r="F1986" s="12" t="s">
        <v>80</v>
      </c>
      <c r="G1986" s="12" t="s">
        <v>81</v>
      </c>
      <c r="H1986" s="12" t="str">
        <f>VLOOKUP(Product[[#This Row],[Category]],Code!$C$2:$D$5,2,0)</f>
        <v>O-102</v>
      </c>
      <c r="I1986" s="12" t="s">
        <v>100</v>
      </c>
      <c r="J1986" s="12" t="s">
        <v>943</v>
      </c>
      <c r="K1986" s="12">
        <v>320.88</v>
      </c>
      <c r="L1986" s="12">
        <f>$K$1*Product[[#This Row],[Quantity]]</f>
        <v>900</v>
      </c>
      <c r="M1986" s="12">
        <f>Product[[#This Row],[Sales]]/Product[[#This Row],[Quantity]]</f>
        <v>53.48</v>
      </c>
      <c r="N1986" s="12">
        <v>6</v>
      </c>
      <c r="O1986" s="12">
        <v>0</v>
      </c>
      <c r="P1986" s="13">
        <v>93.055199999999957</v>
      </c>
      <c r="Q1986" s="13">
        <f>Product[[#This Row],[Profit]]-Product[[#This Row],[Discount]]</f>
        <v>93.055199999999957</v>
      </c>
      <c r="R1986" s="12" t="str" cm="1">
        <f t="array" ref="R1986">_xlfn.IFS(Product[[#This Row],[New Sales]]&gt;=2000,"A",Product[[#This Row],[New Sales]]&gt;=1000,"B",Product[[#This Row],[New Sales]]&gt;=500,"C",Product[[#This Row],[New Sales]]&gt;=100,"D",Product[[#This Row],[New Sales]]&lt;100,"E")</f>
        <v>C</v>
      </c>
      <c r="S1986" s="12"/>
    </row>
    <row r="1987" spans="1:19">
      <c r="A1987" s="12">
        <v>1985</v>
      </c>
      <c r="B1987" s="12" t="s">
        <v>67</v>
      </c>
      <c r="C1987" s="12" t="s">
        <v>77</v>
      </c>
      <c r="D1987" s="12" t="s">
        <v>439</v>
      </c>
      <c r="E1987" s="12" t="s">
        <v>79</v>
      </c>
      <c r="F1987" s="12" t="s">
        <v>80</v>
      </c>
      <c r="G1987" s="12" t="s">
        <v>72</v>
      </c>
      <c r="H1987" s="12" t="str">
        <f>VLOOKUP(Product[[#This Row],[Category]],Code!$C$2:$D$5,2,0)</f>
        <v>F-101</v>
      </c>
      <c r="I1987" s="12" t="s">
        <v>91</v>
      </c>
      <c r="J1987" s="12" t="s">
        <v>418</v>
      </c>
      <c r="K1987" s="12">
        <v>23.88</v>
      </c>
      <c r="L1987" s="12">
        <f>$K$1*Product[[#This Row],[Quantity]]</f>
        <v>450</v>
      </c>
      <c r="M1987" s="12">
        <f>Product[[#This Row],[Sales]]/Product[[#This Row],[Quantity]]</f>
        <v>7.96</v>
      </c>
      <c r="N1987" s="12">
        <v>3</v>
      </c>
      <c r="O1987" s="12">
        <v>0</v>
      </c>
      <c r="P1987" s="13">
        <v>10.507200000000001</v>
      </c>
      <c r="Q1987" s="13">
        <f>Product[[#This Row],[Profit]]-Product[[#This Row],[Discount]]</f>
        <v>10.507200000000001</v>
      </c>
      <c r="R1987" s="12" t="str" cm="1">
        <f t="array" ref="R1987">_xlfn.IFS(Product[[#This Row],[New Sales]]&gt;=2000,"A",Product[[#This Row],[New Sales]]&gt;=1000,"B",Product[[#This Row],[New Sales]]&gt;=500,"C",Product[[#This Row],[New Sales]]&gt;=100,"D",Product[[#This Row],[New Sales]]&lt;100,"E")</f>
        <v>D</v>
      </c>
      <c r="S1987" s="12"/>
    </row>
    <row r="1988" spans="1:19">
      <c r="A1988" s="12">
        <v>1986</v>
      </c>
      <c r="B1988" s="12" t="s">
        <v>67</v>
      </c>
      <c r="C1988" s="12" t="s">
        <v>77</v>
      </c>
      <c r="D1988" s="12" t="s">
        <v>439</v>
      </c>
      <c r="E1988" s="12" t="s">
        <v>79</v>
      </c>
      <c r="F1988" s="12" t="s">
        <v>80</v>
      </c>
      <c r="G1988" s="12" t="s">
        <v>81</v>
      </c>
      <c r="H1988" s="12" t="str">
        <f>VLOOKUP(Product[[#This Row],[Category]],Code!$C$2:$D$5,2,0)</f>
        <v>O-102</v>
      </c>
      <c r="I1988" s="12" t="s">
        <v>106</v>
      </c>
      <c r="J1988" s="12" t="s">
        <v>1435</v>
      </c>
      <c r="K1988" s="12">
        <v>26.76</v>
      </c>
      <c r="L1988" s="12">
        <f>$K$1*Product[[#This Row],[Quantity]]</f>
        <v>600</v>
      </c>
      <c r="M1988" s="12">
        <f>Product[[#This Row],[Sales]]/Product[[#This Row],[Quantity]]</f>
        <v>6.69</v>
      </c>
      <c r="N1988" s="12">
        <v>4</v>
      </c>
      <c r="O1988" s="12">
        <v>0</v>
      </c>
      <c r="P1988" s="13">
        <v>12.3096</v>
      </c>
      <c r="Q1988" s="13">
        <f>Product[[#This Row],[Profit]]-Product[[#This Row],[Discount]]</f>
        <v>12.3096</v>
      </c>
      <c r="R1988" s="12" t="str" cm="1">
        <f t="array" ref="R1988">_xlfn.IFS(Product[[#This Row],[New Sales]]&gt;=2000,"A",Product[[#This Row],[New Sales]]&gt;=1000,"B",Product[[#This Row],[New Sales]]&gt;=500,"C",Product[[#This Row],[New Sales]]&gt;=100,"D",Product[[#This Row],[New Sales]]&lt;100,"E")</f>
        <v>C</v>
      </c>
      <c r="S1988" s="12"/>
    </row>
    <row r="1989" spans="1:19">
      <c r="A1989" s="12">
        <v>1987</v>
      </c>
      <c r="B1989" s="12" t="s">
        <v>149</v>
      </c>
      <c r="C1989" s="12" t="s">
        <v>68</v>
      </c>
      <c r="D1989" s="12" t="s">
        <v>266</v>
      </c>
      <c r="E1989" s="12" t="s">
        <v>267</v>
      </c>
      <c r="F1989" s="12" t="s">
        <v>133</v>
      </c>
      <c r="G1989" s="12" t="s">
        <v>95</v>
      </c>
      <c r="H1989" s="12" t="str">
        <f>VLOOKUP(Product[[#This Row],[Category]],Code!$C$2:$D$5,2,0)</f>
        <v>T-103</v>
      </c>
      <c r="I1989" s="12" t="s">
        <v>521</v>
      </c>
      <c r="J1989" s="12" t="s">
        <v>522</v>
      </c>
      <c r="K1989" s="12">
        <v>1439.9759999999999</v>
      </c>
      <c r="L1989" s="12">
        <f>$K$1*Product[[#This Row],[Quantity]]</f>
        <v>600</v>
      </c>
      <c r="M1989" s="12">
        <f>Product[[#This Row],[Sales]]/Product[[#This Row],[Quantity]]</f>
        <v>359.99399999999997</v>
      </c>
      <c r="N1989" s="12">
        <v>4</v>
      </c>
      <c r="O1989" s="12">
        <v>0.4</v>
      </c>
      <c r="P1989" s="13">
        <v>191.99680000000001</v>
      </c>
      <c r="Q1989" s="13">
        <f>Product[[#This Row],[Profit]]-Product[[#This Row],[Discount]]</f>
        <v>191.5968</v>
      </c>
      <c r="R1989" s="12" t="str" cm="1">
        <f t="array" ref="R1989">_xlfn.IFS(Product[[#This Row],[New Sales]]&gt;=2000,"A",Product[[#This Row],[New Sales]]&gt;=1000,"B",Product[[#This Row],[New Sales]]&gt;=500,"C",Product[[#This Row],[New Sales]]&gt;=100,"D",Product[[#This Row],[New Sales]]&lt;100,"E")</f>
        <v>C</v>
      </c>
      <c r="S1989" s="12"/>
    </row>
    <row r="1990" spans="1:19">
      <c r="A1990" s="12">
        <v>1988</v>
      </c>
      <c r="B1990" s="12" t="s">
        <v>84</v>
      </c>
      <c r="C1990" s="12" t="s">
        <v>68</v>
      </c>
      <c r="D1990" s="12" t="s">
        <v>202</v>
      </c>
      <c r="E1990" s="12" t="s">
        <v>303</v>
      </c>
      <c r="F1990" s="12" t="s">
        <v>114</v>
      </c>
      <c r="G1990" s="12" t="s">
        <v>81</v>
      </c>
      <c r="H1990" s="12" t="str">
        <f>VLOOKUP(Product[[#This Row],[Category]],Code!$C$2:$D$5,2,0)</f>
        <v>O-102</v>
      </c>
      <c r="I1990" s="12" t="s">
        <v>98</v>
      </c>
      <c r="J1990" s="12" t="s">
        <v>1604</v>
      </c>
      <c r="K1990" s="12">
        <v>17.22</v>
      </c>
      <c r="L1990" s="12">
        <f>$K$1*Product[[#This Row],[Quantity]]</f>
        <v>450</v>
      </c>
      <c r="M1990" s="12">
        <f>Product[[#This Row],[Sales]]/Product[[#This Row],[Quantity]]</f>
        <v>5.7399999999999993</v>
      </c>
      <c r="N1990" s="12">
        <v>3</v>
      </c>
      <c r="O1990" s="12">
        <v>0</v>
      </c>
      <c r="P1990" s="13">
        <v>7.9212000000000007</v>
      </c>
      <c r="Q1990" s="13">
        <f>Product[[#This Row],[Profit]]-Product[[#This Row],[Discount]]</f>
        <v>7.9212000000000007</v>
      </c>
      <c r="R1990" s="12" t="str" cm="1">
        <f t="array" ref="R1990">_xlfn.IFS(Product[[#This Row],[New Sales]]&gt;=2000,"A",Product[[#This Row],[New Sales]]&gt;=1000,"B",Product[[#This Row],[New Sales]]&gt;=500,"C",Product[[#This Row],[New Sales]]&gt;=100,"D",Product[[#This Row],[New Sales]]&lt;100,"E")</f>
        <v>D</v>
      </c>
      <c r="S1990" s="12"/>
    </row>
    <row r="1991" spans="1:19">
      <c r="A1991" s="12">
        <v>1989</v>
      </c>
      <c r="B1991" s="12" t="s">
        <v>84</v>
      </c>
      <c r="C1991" s="12" t="s">
        <v>68</v>
      </c>
      <c r="D1991" s="12" t="s">
        <v>202</v>
      </c>
      <c r="E1991" s="12" t="s">
        <v>303</v>
      </c>
      <c r="F1991" s="12" t="s">
        <v>114</v>
      </c>
      <c r="G1991" s="12" t="s">
        <v>72</v>
      </c>
      <c r="H1991" s="12" t="str">
        <f>VLOOKUP(Product[[#This Row],[Category]],Code!$C$2:$D$5,2,0)</f>
        <v>F-101</v>
      </c>
      <c r="I1991" s="12" t="s">
        <v>87</v>
      </c>
      <c r="J1991" s="12" t="s">
        <v>1605</v>
      </c>
      <c r="K1991" s="12">
        <v>1024.3800000000001</v>
      </c>
      <c r="L1991" s="12">
        <f>$K$1*Product[[#This Row],[Quantity]]</f>
        <v>1050</v>
      </c>
      <c r="M1991" s="12">
        <f>Product[[#This Row],[Sales]]/Product[[#This Row],[Quantity]]</f>
        <v>146.34</v>
      </c>
      <c r="N1991" s="12">
        <v>7</v>
      </c>
      <c r="O1991" s="12">
        <v>0</v>
      </c>
      <c r="P1991" s="13">
        <v>215.11979999999994</v>
      </c>
      <c r="Q1991" s="13">
        <f>Product[[#This Row],[Profit]]-Product[[#This Row],[Discount]]</f>
        <v>215.11979999999994</v>
      </c>
      <c r="R1991" s="12" t="str" cm="1">
        <f t="array" ref="R1991">_xlfn.IFS(Product[[#This Row],[New Sales]]&gt;=2000,"A",Product[[#This Row],[New Sales]]&gt;=1000,"B",Product[[#This Row],[New Sales]]&gt;=500,"C",Product[[#This Row],[New Sales]]&gt;=100,"D",Product[[#This Row],[New Sales]]&lt;100,"E")</f>
        <v>B</v>
      </c>
      <c r="S1991" s="12"/>
    </row>
    <row r="1992" spans="1:19">
      <c r="A1992" s="12">
        <v>1990</v>
      </c>
      <c r="B1992" s="12" t="s">
        <v>84</v>
      </c>
      <c r="C1992" s="12" t="s">
        <v>68</v>
      </c>
      <c r="D1992" s="12" t="s">
        <v>202</v>
      </c>
      <c r="E1992" s="12" t="s">
        <v>303</v>
      </c>
      <c r="F1992" s="12" t="s">
        <v>114</v>
      </c>
      <c r="G1992" s="12" t="s">
        <v>81</v>
      </c>
      <c r="H1992" s="12" t="str">
        <f>VLOOKUP(Product[[#This Row],[Category]],Code!$C$2:$D$5,2,0)</f>
        <v>O-102</v>
      </c>
      <c r="I1992" s="12" t="s">
        <v>142</v>
      </c>
      <c r="J1992" s="12" t="s">
        <v>1063</v>
      </c>
      <c r="K1992" s="12">
        <v>26.22</v>
      </c>
      <c r="L1992" s="12">
        <f>$K$1*Product[[#This Row],[Quantity]]</f>
        <v>450</v>
      </c>
      <c r="M1992" s="12">
        <f>Product[[#This Row],[Sales]]/Product[[#This Row],[Quantity]]</f>
        <v>8.74</v>
      </c>
      <c r="N1992" s="12">
        <v>3</v>
      </c>
      <c r="O1992" s="12">
        <v>0</v>
      </c>
      <c r="P1992" s="13">
        <v>12.323399999999999</v>
      </c>
      <c r="Q1992" s="13">
        <f>Product[[#This Row],[Profit]]-Product[[#This Row],[Discount]]</f>
        <v>12.323399999999999</v>
      </c>
      <c r="R1992" s="12" t="str" cm="1">
        <f t="array" ref="R1992">_xlfn.IFS(Product[[#This Row],[New Sales]]&gt;=2000,"A",Product[[#This Row],[New Sales]]&gt;=1000,"B",Product[[#This Row],[New Sales]]&gt;=500,"C",Product[[#This Row],[New Sales]]&gt;=100,"D",Product[[#This Row],[New Sales]]&lt;100,"E")</f>
        <v>D</v>
      </c>
      <c r="S1992" s="12"/>
    </row>
    <row r="1993" spans="1:19">
      <c r="A1993" s="12">
        <v>1991</v>
      </c>
      <c r="B1993" s="12" t="s">
        <v>84</v>
      </c>
      <c r="C1993" s="12" t="s">
        <v>68</v>
      </c>
      <c r="D1993" s="12" t="s">
        <v>202</v>
      </c>
      <c r="E1993" s="12" t="s">
        <v>303</v>
      </c>
      <c r="F1993" s="12" t="s">
        <v>114</v>
      </c>
      <c r="G1993" s="12" t="s">
        <v>81</v>
      </c>
      <c r="H1993" s="12" t="str">
        <f>VLOOKUP(Product[[#This Row],[Category]],Code!$C$2:$D$5,2,0)</f>
        <v>O-102</v>
      </c>
      <c r="I1993" s="12" t="s">
        <v>106</v>
      </c>
      <c r="J1993" s="12" t="s">
        <v>1606</v>
      </c>
      <c r="K1993" s="12">
        <v>17.34</v>
      </c>
      <c r="L1993" s="12">
        <f>$K$1*Product[[#This Row],[Quantity]]</f>
        <v>450</v>
      </c>
      <c r="M1993" s="12">
        <f>Product[[#This Row],[Sales]]/Product[[#This Row],[Quantity]]</f>
        <v>5.78</v>
      </c>
      <c r="N1993" s="12">
        <v>3</v>
      </c>
      <c r="O1993" s="12">
        <v>0</v>
      </c>
      <c r="P1993" s="13">
        <v>8.4966000000000008</v>
      </c>
      <c r="Q1993" s="13">
        <f>Product[[#This Row],[Profit]]-Product[[#This Row],[Discount]]</f>
        <v>8.4966000000000008</v>
      </c>
      <c r="R1993" s="12" t="str" cm="1">
        <f t="array" ref="R1993">_xlfn.IFS(Product[[#This Row],[New Sales]]&gt;=2000,"A",Product[[#This Row],[New Sales]]&gt;=1000,"B",Product[[#This Row],[New Sales]]&gt;=500,"C",Product[[#This Row],[New Sales]]&gt;=100,"D",Product[[#This Row],[New Sales]]&lt;100,"E")</f>
        <v>D</v>
      </c>
      <c r="S1993" s="12"/>
    </row>
    <row r="1994" spans="1:19">
      <c r="A1994" s="12">
        <v>1992</v>
      </c>
      <c r="B1994" s="12" t="s">
        <v>84</v>
      </c>
      <c r="C1994" s="12" t="s">
        <v>68</v>
      </c>
      <c r="D1994" s="12" t="s">
        <v>131</v>
      </c>
      <c r="E1994" s="12" t="s">
        <v>132</v>
      </c>
      <c r="F1994" s="12" t="s">
        <v>133</v>
      </c>
      <c r="G1994" s="12" t="s">
        <v>81</v>
      </c>
      <c r="H1994" s="12" t="str">
        <f>VLOOKUP(Product[[#This Row],[Category]],Code!$C$2:$D$5,2,0)</f>
        <v>O-102</v>
      </c>
      <c r="I1994" s="12" t="s">
        <v>98</v>
      </c>
      <c r="J1994" s="12" t="s">
        <v>1260</v>
      </c>
      <c r="K1994" s="12">
        <v>4.9560000000000004</v>
      </c>
      <c r="L1994" s="12">
        <f>$K$1*Product[[#This Row],[Quantity]]</f>
        <v>600</v>
      </c>
      <c r="M1994" s="12">
        <f>Product[[#This Row],[Sales]]/Product[[#This Row],[Quantity]]</f>
        <v>1.2390000000000001</v>
      </c>
      <c r="N1994" s="12">
        <v>4</v>
      </c>
      <c r="O1994" s="12">
        <v>0.7</v>
      </c>
      <c r="P1994" s="13">
        <v>-3.7995999999999981</v>
      </c>
      <c r="Q1994" s="13">
        <f>Product[[#This Row],[Profit]]-Product[[#This Row],[Discount]]</f>
        <v>-4.4995999999999983</v>
      </c>
      <c r="R1994" s="12" t="str" cm="1">
        <f t="array" ref="R1994">_xlfn.IFS(Product[[#This Row],[New Sales]]&gt;=2000,"A",Product[[#This Row],[New Sales]]&gt;=1000,"B",Product[[#This Row],[New Sales]]&gt;=500,"C",Product[[#This Row],[New Sales]]&gt;=100,"D",Product[[#This Row],[New Sales]]&lt;100,"E")</f>
        <v>C</v>
      </c>
      <c r="S1994" s="12"/>
    </row>
    <row r="1995" spans="1:19">
      <c r="A1995" s="12">
        <v>1993</v>
      </c>
      <c r="B1995" s="12" t="s">
        <v>84</v>
      </c>
      <c r="C1995" s="12" t="s">
        <v>111</v>
      </c>
      <c r="D1995" s="12" t="s">
        <v>202</v>
      </c>
      <c r="E1995" s="12" t="s">
        <v>240</v>
      </c>
      <c r="F1995" s="12" t="s">
        <v>80</v>
      </c>
      <c r="G1995" s="12" t="s">
        <v>81</v>
      </c>
      <c r="H1995" s="12" t="str">
        <f>VLOOKUP(Product[[#This Row],[Category]],Code!$C$2:$D$5,2,0)</f>
        <v>O-102</v>
      </c>
      <c r="I1995" s="12" t="s">
        <v>82</v>
      </c>
      <c r="J1995" s="12" t="s">
        <v>677</v>
      </c>
      <c r="K1995" s="12">
        <v>71.040000000000006</v>
      </c>
      <c r="L1995" s="12">
        <f>$K$1*Product[[#This Row],[Quantity]]</f>
        <v>900</v>
      </c>
      <c r="M1995" s="12">
        <f>Product[[#This Row],[Sales]]/Product[[#This Row],[Quantity]]</f>
        <v>11.840000000000002</v>
      </c>
      <c r="N1995" s="12">
        <v>6</v>
      </c>
      <c r="O1995" s="12">
        <v>0.2</v>
      </c>
      <c r="P1995" s="13">
        <v>26.640000000000004</v>
      </c>
      <c r="Q1995" s="13">
        <f>Product[[#This Row],[Profit]]-Product[[#This Row],[Discount]]</f>
        <v>26.440000000000005</v>
      </c>
      <c r="R1995" s="12" t="str" cm="1">
        <f t="array" ref="R1995">_xlfn.IFS(Product[[#This Row],[New Sales]]&gt;=2000,"A",Product[[#This Row],[New Sales]]&gt;=1000,"B",Product[[#This Row],[New Sales]]&gt;=500,"C",Product[[#This Row],[New Sales]]&gt;=100,"D",Product[[#This Row],[New Sales]]&lt;100,"E")</f>
        <v>C</v>
      </c>
      <c r="S1995" s="12"/>
    </row>
    <row r="1996" spans="1:19">
      <c r="A1996" s="12">
        <v>1994</v>
      </c>
      <c r="B1996" s="12" t="s">
        <v>84</v>
      </c>
      <c r="C1996" s="12" t="s">
        <v>111</v>
      </c>
      <c r="D1996" s="12" t="s">
        <v>202</v>
      </c>
      <c r="E1996" s="12" t="s">
        <v>240</v>
      </c>
      <c r="F1996" s="12" t="s">
        <v>80</v>
      </c>
      <c r="G1996" s="12" t="s">
        <v>81</v>
      </c>
      <c r="H1996" s="12" t="str">
        <f>VLOOKUP(Product[[#This Row],[Category]],Code!$C$2:$D$5,2,0)</f>
        <v>O-102</v>
      </c>
      <c r="I1996" s="12" t="s">
        <v>93</v>
      </c>
      <c r="J1996" s="12" t="s">
        <v>1607</v>
      </c>
      <c r="K1996" s="12">
        <v>5.3440000000000003</v>
      </c>
      <c r="L1996" s="12">
        <f>$K$1*Product[[#This Row],[Quantity]]</f>
        <v>300</v>
      </c>
      <c r="M1996" s="12">
        <f>Product[[#This Row],[Sales]]/Product[[#This Row],[Quantity]]</f>
        <v>2.6720000000000002</v>
      </c>
      <c r="N1996" s="12">
        <v>2</v>
      </c>
      <c r="O1996" s="12">
        <v>0.2</v>
      </c>
      <c r="P1996" s="13">
        <v>0.73479999999999923</v>
      </c>
      <c r="Q1996" s="13">
        <f>Product[[#This Row],[Profit]]-Product[[#This Row],[Discount]]</f>
        <v>0.53479999999999928</v>
      </c>
      <c r="R1996" s="12" t="str" cm="1">
        <f t="array" ref="R1996">_xlfn.IFS(Product[[#This Row],[New Sales]]&gt;=2000,"A",Product[[#This Row],[New Sales]]&gt;=1000,"B",Product[[#This Row],[New Sales]]&gt;=500,"C",Product[[#This Row],[New Sales]]&gt;=100,"D",Product[[#This Row],[New Sales]]&lt;100,"E")</f>
        <v>D</v>
      </c>
      <c r="S1996" s="12"/>
    </row>
    <row r="1997" spans="1:19">
      <c r="A1997" s="12">
        <v>1995</v>
      </c>
      <c r="B1997" s="12" t="s">
        <v>84</v>
      </c>
      <c r="C1997" s="12" t="s">
        <v>111</v>
      </c>
      <c r="D1997" s="12" t="s">
        <v>202</v>
      </c>
      <c r="E1997" s="12" t="s">
        <v>240</v>
      </c>
      <c r="F1997" s="12" t="s">
        <v>80</v>
      </c>
      <c r="G1997" s="12" t="s">
        <v>81</v>
      </c>
      <c r="H1997" s="12" t="str">
        <f>VLOOKUP(Product[[#This Row],[Category]],Code!$C$2:$D$5,2,0)</f>
        <v>O-102</v>
      </c>
      <c r="I1997" s="12" t="s">
        <v>182</v>
      </c>
      <c r="J1997" s="12" t="s">
        <v>1608</v>
      </c>
      <c r="K1997" s="12">
        <v>11.304</v>
      </c>
      <c r="L1997" s="12">
        <f>$K$1*Product[[#This Row],[Quantity]]</f>
        <v>450</v>
      </c>
      <c r="M1997" s="12">
        <f>Product[[#This Row],[Sales]]/Product[[#This Row],[Quantity]]</f>
        <v>3.7680000000000002</v>
      </c>
      <c r="N1997" s="12">
        <v>3</v>
      </c>
      <c r="O1997" s="12">
        <v>0.2</v>
      </c>
      <c r="P1997" s="13">
        <v>-2.1194999999999999</v>
      </c>
      <c r="Q1997" s="13">
        <f>Product[[#This Row],[Profit]]-Product[[#This Row],[Discount]]</f>
        <v>-2.3195000000000001</v>
      </c>
      <c r="R1997" s="12" t="str" cm="1">
        <f t="array" ref="R1997">_xlfn.IFS(Product[[#This Row],[New Sales]]&gt;=2000,"A",Product[[#This Row],[New Sales]]&gt;=1000,"B",Product[[#This Row],[New Sales]]&gt;=500,"C",Product[[#This Row],[New Sales]]&gt;=100,"D",Product[[#This Row],[New Sales]]&lt;100,"E")</f>
        <v>D</v>
      </c>
      <c r="S1997" s="12"/>
    </row>
    <row r="1998" spans="1:19">
      <c r="A1998" s="12">
        <v>1996</v>
      </c>
      <c r="B1998" s="12" t="s">
        <v>67</v>
      </c>
      <c r="C1998" s="12" t="s">
        <v>68</v>
      </c>
      <c r="D1998" s="12" t="s">
        <v>147</v>
      </c>
      <c r="E1998" s="12" t="s">
        <v>113</v>
      </c>
      <c r="F1998" s="12" t="s">
        <v>114</v>
      </c>
      <c r="G1998" s="12" t="s">
        <v>81</v>
      </c>
      <c r="H1998" s="12" t="str">
        <f>VLOOKUP(Product[[#This Row],[Category]],Code!$C$2:$D$5,2,0)</f>
        <v>O-102</v>
      </c>
      <c r="I1998" s="12" t="s">
        <v>100</v>
      </c>
      <c r="J1998" s="12" t="s">
        <v>1609</v>
      </c>
      <c r="K1998" s="12">
        <v>294.61999999999995</v>
      </c>
      <c r="L1998" s="12">
        <f>$K$1*Product[[#This Row],[Quantity]]</f>
        <v>750</v>
      </c>
      <c r="M1998" s="12">
        <f>Product[[#This Row],[Sales]]/Product[[#This Row],[Quantity]]</f>
        <v>58.923999999999992</v>
      </c>
      <c r="N1998" s="12">
        <v>5</v>
      </c>
      <c r="O1998" s="12">
        <v>0.8</v>
      </c>
      <c r="P1998" s="13">
        <v>-766.01199999999994</v>
      </c>
      <c r="Q1998" s="13">
        <f>Product[[#This Row],[Profit]]-Product[[#This Row],[Discount]]</f>
        <v>-766.8119999999999</v>
      </c>
      <c r="R1998" s="12" t="str" cm="1">
        <f t="array" ref="R1998">_xlfn.IFS(Product[[#This Row],[New Sales]]&gt;=2000,"A",Product[[#This Row],[New Sales]]&gt;=1000,"B",Product[[#This Row],[New Sales]]&gt;=500,"C",Product[[#This Row],[New Sales]]&gt;=100,"D",Product[[#This Row],[New Sales]]&lt;100,"E")</f>
        <v>C</v>
      </c>
      <c r="S1998" s="12"/>
    </row>
    <row r="1999" spans="1:19">
      <c r="A1999" s="12">
        <v>1997</v>
      </c>
      <c r="B1999" s="12" t="s">
        <v>67</v>
      </c>
      <c r="C1999" s="12" t="s">
        <v>68</v>
      </c>
      <c r="D1999" s="12" t="s">
        <v>147</v>
      </c>
      <c r="E1999" s="12" t="s">
        <v>113</v>
      </c>
      <c r="F1999" s="12" t="s">
        <v>114</v>
      </c>
      <c r="G1999" s="12" t="s">
        <v>72</v>
      </c>
      <c r="H1999" s="12" t="str">
        <f>VLOOKUP(Product[[#This Row],[Category]],Code!$C$2:$D$5,2,0)</f>
        <v>F-101</v>
      </c>
      <c r="I1999" s="12" t="s">
        <v>91</v>
      </c>
      <c r="J1999" s="12" t="s">
        <v>755</v>
      </c>
      <c r="K1999" s="12">
        <v>8.7520000000000007</v>
      </c>
      <c r="L1999" s="12">
        <f>$K$1*Product[[#This Row],[Quantity]]</f>
        <v>600</v>
      </c>
      <c r="M1999" s="12">
        <f>Product[[#This Row],[Sales]]/Product[[#This Row],[Quantity]]</f>
        <v>2.1880000000000002</v>
      </c>
      <c r="N1999" s="12">
        <v>4</v>
      </c>
      <c r="O1999" s="12">
        <v>0.6</v>
      </c>
      <c r="P1999" s="13">
        <v>-3.719599999999998</v>
      </c>
      <c r="Q1999" s="13">
        <f>Product[[#This Row],[Profit]]-Product[[#This Row],[Discount]]</f>
        <v>-4.3195999999999977</v>
      </c>
      <c r="R1999" s="12" t="str" cm="1">
        <f t="array" ref="R1999">_xlfn.IFS(Product[[#This Row],[New Sales]]&gt;=2000,"A",Product[[#This Row],[New Sales]]&gt;=1000,"B",Product[[#This Row],[New Sales]]&gt;=500,"C",Product[[#This Row],[New Sales]]&gt;=100,"D",Product[[#This Row],[New Sales]]&lt;100,"E")</f>
        <v>C</v>
      </c>
      <c r="S1999" s="12"/>
    </row>
    <row r="2000" spans="1:19">
      <c r="A2000" s="12">
        <v>1998</v>
      </c>
      <c r="B2000" s="12" t="s">
        <v>149</v>
      </c>
      <c r="C2000" s="12" t="s">
        <v>77</v>
      </c>
      <c r="D2000" s="12" t="s">
        <v>1610</v>
      </c>
      <c r="E2000" s="12" t="s">
        <v>203</v>
      </c>
      <c r="F2000" s="12" t="s">
        <v>71</v>
      </c>
      <c r="G2000" s="12" t="s">
        <v>81</v>
      </c>
      <c r="H2000" s="12" t="str">
        <f>VLOOKUP(Product[[#This Row],[Category]],Code!$C$2:$D$5,2,0)</f>
        <v>O-102</v>
      </c>
      <c r="I2000" s="12" t="s">
        <v>82</v>
      </c>
      <c r="J2000" s="12" t="s">
        <v>817</v>
      </c>
      <c r="K2000" s="12">
        <v>15</v>
      </c>
      <c r="L2000" s="12">
        <f>$K$1*Product[[#This Row],[Quantity]]</f>
        <v>600</v>
      </c>
      <c r="M2000" s="12">
        <f>Product[[#This Row],[Sales]]/Product[[#This Row],[Quantity]]</f>
        <v>3.75</v>
      </c>
      <c r="N2000" s="12">
        <v>4</v>
      </c>
      <c r="O2000" s="12">
        <v>0</v>
      </c>
      <c r="P2000" s="13">
        <v>7.1999999999999993</v>
      </c>
      <c r="Q2000" s="13">
        <f>Product[[#This Row],[Profit]]-Product[[#This Row],[Discount]]</f>
        <v>7.1999999999999993</v>
      </c>
      <c r="R2000" s="12" t="str" cm="1">
        <f t="array" ref="R2000">_xlfn.IFS(Product[[#This Row],[New Sales]]&gt;=2000,"A",Product[[#This Row],[New Sales]]&gt;=1000,"B",Product[[#This Row],[New Sales]]&gt;=500,"C",Product[[#This Row],[New Sales]]&gt;=100,"D",Product[[#This Row],[New Sales]]&lt;100,"E")</f>
        <v>C</v>
      </c>
      <c r="S2000" s="12"/>
    </row>
    <row r="2001" spans="1:19">
      <c r="A2001" s="12">
        <v>1999</v>
      </c>
      <c r="B2001" s="12" t="s">
        <v>149</v>
      </c>
      <c r="C2001" s="12" t="s">
        <v>77</v>
      </c>
      <c r="D2001" s="12" t="s">
        <v>1610</v>
      </c>
      <c r="E2001" s="12" t="s">
        <v>203</v>
      </c>
      <c r="F2001" s="12" t="s">
        <v>71</v>
      </c>
      <c r="G2001" s="12" t="s">
        <v>95</v>
      </c>
      <c r="H2001" s="12" t="str">
        <f>VLOOKUP(Product[[#This Row],[Category]],Code!$C$2:$D$5,2,0)</f>
        <v>T-103</v>
      </c>
      <c r="I2001" s="12" t="s">
        <v>96</v>
      </c>
      <c r="J2001" s="12" t="s">
        <v>512</v>
      </c>
      <c r="K2001" s="12">
        <v>161.61000000000001</v>
      </c>
      <c r="L2001" s="12">
        <f>$K$1*Product[[#This Row],[Quantity]]</f>
        <v>150</v>
      </c>
      <c r="M2001" s="12">
        <f>Product[[#This Row],[Sales]]/Product[[#This Row],[Quantity]]</f>
        <v>161.61000000000001</v>
      </c>
      <c r="N2001" s="12">
        <v>1</v>
      </c>
      <c r="O2001" s="12">
        <v>0</v>
      </c>
      <c r="P2001" s="13">
        <v>42.018600000000006</v>
      </c>
      <c r="Q2001" s="13">
        <f>Product[[#This Row],[Profit]]-Product[[#This Row],[Discount]]</f>
        <v>42.018600000000006</v>
      </c>
      <c r="R2001" s="12" t="str" cm="1">
        <f t="array" ref="R2001">_xlfn.IFS(Product[[#This Row],[New Sales]]&gt;=2000,"A",Product[[#This Row],[New Sales]]&gt;=1000,"B",Product[[#This Row],[New Sales]]&gt;=500,"C",Product[[#This Row],[New Sales]]&gt;=100,"D",Product[[#This Row],[New Sales]]&lt;100,"E")</f>
        <v>D</v>
      </c>
      <c r="S2001" s="12"/>
    </row>
    <row r="2005" spans="1:19">
      <c r="B2005" s="49" t="s">
        <v>1616</v>
      </c>
      <c r="C2005" s="50"/>
      <c r="D2005" s="36">
        <f>SUM(Product[Sales])</f>
        <v>457738.49390000099</v>
      </c>
    </row>
    <row r="2006" spans="1:19">
      <c r="B2006" s="49" t="s">
        <v>1617</v>
      </c>
      <c r="C2006" s="50"/>
      <c r="D2006" s="37">
        <f>SUM(Product[Profit])</f>
        <v>43208.147100000024</v>
      </c>
      <c r="I2006"/>
      <c r="L2006" s="12"/>
      <c r="O2006"/>
      <c r="P2006"/>
      <c r="R2006" s="12"/>
      <c r="S2006" s="12"/>
    </row>
    <row r="2007" spans="1:19">
      <c r="B2007" s="49" t="s">
        <v>1657</v>
      </c>
      <c r="C2007" s="50"/>
      <c r="D2007" s="36">
        <f>COUNT(Product[Quantity])</f>
        <v>1999</v>
      </c>
      <c r="I2007"/>
      <c r="L2007" s="12"/>
      <c r="O2007"/>
      <c r="P2007"/>
      <c r="R2007" s="12"/>
      <c r="S2007" s="12"/>
    </row>
    <row r="2008" spans="1:19">
      <c r="B2008" s="49" t="s">
        <v>1619</v>
      </c>
      <c r="C2008" s="50"/>
      <c r="D2008" s="37">
        <f>SUM(Product[profit after discout])</f>
        <v>42888.46709999998</v>
      </c>
      <c r="I2008"/>
      <c r="L2008" s="12"/>
      <c r="O2008"/>
      <c r="P2008"/>
      <c r="R2008" s="12"/>
      <c r="S2008" s="12"/>
    </row>
    <row r="2009" spans="1:19">
      <c r="B2009" s="49" t="s">
        <v>1620</v>
      </c>
      <c r="C2009" s="50"/>
      <c r="D2009" s="36">
        <f>LARGE(Product[Sales],2)</f>
        <v>7999.98</v>
      </c>
      <c r="I2009"/>
      <c r="L2009" s="12"/>
      <c r="O2009"/>
      <c r="P2009"/>
      <c r="R2009" s="12"/>
      <c r="S2009" s="12"/>
    </row>
    <row r="2010" spans="1:19">
      <c r="B2010" s="49" t="s">
        <v>1621</v>
      </c>
      <c r="C2010" s="50"/>
      <c r="D2010" s="36">
        <f>SMALL(Product[Sales],4)</f>
        <v>1.1880000000000002</v>
      </c>
      <c r="I2010"/>
      <c r="L2010" s="12"/>
      <c r="O2010"/>
      <c r="P2010"/>
      <c r="R2010" s="12"/>
      <c r="S2010" s="12"/>
    </row>
    <row r="2011" spans="1:19">
      <c r="B2011" s="49" t="s">
        <v>1622</v>
      </c>
      <c r="C2011" s="50"/>
      <c r="D2011" s="36">
        <f>MAX(Product[Profit])</f>
        <v>3177.4749999999999</v>
      </c>
      <c r="I2011"/>
      <c r="L2011" s="12"/>
      <c r="O2011"/>
      <c r="P2011"/>
      <c r="R2011" s="12"/>
      <c r="S2011" s="12"/>
    </row>
    <row r="2012" spans="1:19">
      <c r="B2012" s="49" t="s">
        <v>1647</v>
      </c>
      <c r="C2012" s="50"/>
      <c r="D2012" s="36">
        <f>SUMIF(Product[Sales],"&gt;3000")</f>
        <v>62777.238000000012</v>
      </c>
      <c r="I2012"/>
      <c r="L2012" s="12"/>
      <c r="O2012"/>
      <c r="P2012"/>
      <c r="R2012" s="12"/>
      <c r="S2012" s="12"/>
    </row>
    <row r="2013" spans="1:19">
      <c r="B2013" s="49" t="s">
        <v>1623</v>
      </c>
      <c r="C2013" s="50"/>
      <c r="D2013" s="43">
        <f>COUNTIF(Product[Sales],"&gt;3000")</f>
        <v>14</v>
      </c>
      <c r="I2013"/>
      <c r="L2013" s="12"/>
      <c r="O2013"/>
      <c r="P2013"/>
      <c r="R2013" s="12"/>
      <c r="S2013" s="12"/>
    </row>
    <row r="2014" spans="1:19">
      <c r="A2014" s="39"/>
      <c r="B2014" s="47" t="s">
        <v>1632</v>
      </c>
      <c r="C2014" s="48"/>
      <c r="D2014" s="42" cm="1">
        <f t="array" ref="D2014">AVERAGE(LARGE(Product[Profit],{1,2,3}))</f>
        <v>2524.8102333333331</v>
      </c>
    </row>
    <row r="2015" spans="1:19">
      <c r="B2015" s="47" t="s">
        <v>1652</v>
      </c>
      <c r="C2015" s="48"/>
      <c r="D2015" s="41">
        <f>MAX(Product[New Sales])</f>
        <v>2100</v>
      </c>
    </row>
    <row r="2016" spans="1:19">
      <c r="B2016" s="47" t="s">
        <v>1653</v>
      </c>
      <c r="C2016" s="48"/>
      <c r="D2016" s="36">
        <f>MIN(Product[New Sales])</f>
        <v>150</v>
      </c>
    </row>
    <row r="2017" spans="2:19">
      <c r="B2017" s="51" t="s">
        <v>1654</v>
      </c>
      <c r="C2017" s="52"/>
      <c r="D2017" s="36">
        <f>AVERAGE(Product[New Sales])</f>
        <v>568.10905452726365</v>
      </c>
    </row>
    <row r="2018" spans="2:19">
      <c r="B2018" s="53" t="s">
        <v>1636</v>
      </c>
      <c r="C2018" s="54"/>
      <c r="D2018" s="36">
        <f>SUMIFS(Product[New Sales],Product[State],"California")</f>
        <v>213300</v>
      </c>
    </row>
    <row r="2019" spans="2:19">
      <c r="B2019" s="53" t="s">
        <v>1637</v>
      </c>
      <c r="C2019" s="54"/>
      <c r="D2019" s="36">
        <f>AVERAGEIFS(Product[New Sales],Product[State],"Texas")</f>
        <v>578.57142857142856</v>
      </c>
    </row>
    <row r="2023" spans="2:19">
      <c r="I2023"/>
      <c r="L2023" s="12"/>
      <c r="O2023"/>
      <c r="P2023"/>
      <c r="R2023" s="12"/>
      <c r="S2023" s="12"/>
    </row>
    <row r="2024" spans="2:19">
      <c r="I2024"/>
      <c r="L2024" s="12"/>
      <c r="O2024"/>
      <c r="P2024"/>
      <c r="R2024" s="12"/>
      <c r="S2024" s="12"/>
    </row>
    <row r="2025" spans="2:19">
      <c r="D2025" s="39"/>
      <c r="I2025"/>
      <c r="L2025" s="12"/>
      <c r="O2025"/>
      <c r="P2025"/>
      <c r="R2025" s="12"/>
      <c r="S2025" s="12"/>
    </row>
    <row r="2026" spans="2:19">
      <c r="I2026"/>
      <c r="L2026" s="12"/>
      <c r="O2026"/>
      <c r="P2026"/>
      <c r="R2026" s="12"/>
      <c r="S2026" s="12"/>
    </row>
  </sheetData>
  <mergeCells count="15">
    <mergeCell ref="B2015:C2015"/>
    <mergeCell ref="B2016:C2016"/>
    <mergeCell ref="B2017:C2017"/>
    <mergeCell ref="B2018:C2018"/>
    <mergeCell ref="B2019:C2019"/>
    <mergeCell ref="B2014:C2014"/>
    <mergeCell ref="B2005:C2005"/>
    <mergeCell ref="B2006:C2006"/>
    <mergeCell ref="B2007:C2007"/>
    <mergeCell ref="B2008:C2008"/>
    <mergeCell ref="B2009:C2009"/>
    <mergeCell ref="B2010:C2010"/>
    <mergeCell ref="B2011:C2011"/>
    <mergeCell ref="B2012:C2012"/>
    <mergeCell ref="B2013:C2013"/>
  </mergeCells>
  <conditionalFormatting sqref="I2:I2001">
    <cfRule type="containsText" dxfId="3" priority="3" operator="containsText" text="phones">
      <formula>NOT(ISERROR(SEARCH("phones",I2)))</formula>
    </cfRule>
  </conditionalFormatting>
  <conditionalFormatting sqref="N1:N2005 N2014:N2022 N2027:N1048576 K2023:K2026 K2006:K2013">
    <cfRule type="top10" dxfId="2" priority="18" rank="5"/>
  </conditionalFormatting>
  <conditionalFormatting sqref="P2:P2001">
    <cfRule type="cellIs" dxfId="1" priority="1" operator="lessThan">
      <formula>0</formula>
    </cfRule>
  </conditionalFormatting>
  <conditionalFormatting sqref="P3:P2001">
    <cfRule type="expression" dxfId="0" priority="17">
      <formula>"if($m2)&gt;1500"</formula>
    </cfRule>
  </conditionalFormatting>
  <pageMargins left="0.7" right="0.7" top="0.75" bottom="0.75" header="0.3" footer="0.3"/>
  <pageSetup orientation="portrait" r:id="rId1"/>
  <tableParts count="1">
    <tablePart r:id="rId2"/>
  </tableParts>
  <extLst>
    <ext xmlns:x14="http://schemas.microsoft.com/office/spreadsheetml/2009/9/main" uri="{05C60535-1F16-4fd2-B633-F4F36F0B64E0}">
      <x14:sparklineGroups xmlns:xm="http://schemas.microsoft.com/office/excel/2006/main">
        <x14:sparklineGroup displayEmptyCellsAs="gap" xr2:uid="{930B7486-2920-4117-8939-B52E7DE69A99}">
          <x14:colorSeries rgb="FF376092"/>
          <x14:colorNegative rgb="FFD00000"/>
          <x14:colorAxis rgb="FF000000"/>
          <x14:colorMarkers rgb="FFD00000"/>
          <x14:colorFirst rgb="FFD00000"/>
          <x14:colorLast rgb="FFD00000"/>
          <x14:colorHigh rgb="FFD00000"/>
          <x14:colorLow rgb="FFD00000"/>
          <x14:sparklines>
            <x14:sparkline>
              <xm:f>'Data-1'!K3:L3</xm:f>
              <xm:sqref>S3</xm:sqref>
            </x14:sparkline>
            <x14:sparkline>
              <xm:f>'Data-1'!K4:L4</xm:f>
              <xm:sqref>S4</xm:sqref>
            </x14:sparkline>
            <x14:sparkline>
              <xm:f>'Data-1'!K5:L5</xm:f>
              <xm:sqref>S5</xm:sqref>
            </x14:sparkline>
            <x14:sparkline>
              <xm:f>'Data-1'!K6:L6</xm:f>
              <xm:sqref>S6</xm:sqref>
            </x14:sparkline>
            <x14:sparkline>
              <xm:f>'Data-1'!K7:L7</xm:f>
              <xm:sqref>S7</xm:sqref>
            </x14:sparkline>
            <x14:sparkline>
              <xm:f>'Data-1'!K8:L8</xm:f>
              <xm:sqref>S8</xm:sqref>
            </x14:sparkline>
            <x14:sparkline>
              <xm:f>'Data-1'!K9:L9</xm:f>
              <xm:sqref>S9</xm:sqref>
            </x14:sparkline>
            <x14:sparkline>
              <xm:f>'Data-1'!K10:L10</xm:f>
              <xm:sqref>S10</xm:sqref>
            </x14:sparkline>
            <x14:sparkline>
              <xm:f>'Data-1'!K11:L11</xm:f>
              <xm:sqref>S11</xm:sqref>
            </x14:sparkline>
            <x14:sparkline>
              <xm:f>'Data-1'!K12:L12</xm:f>
              <xm:sqref>S12</xm:sqref>
            </x14:sparkline>
            <x14:sparkline>
              <xm:f>'Data-1'!K13:L13</xm:f>
              <xm:sqref>S13</xm:sqref>
            </x14:sparkline>
            <x14:sparkline>
              <xm:f>'Data-1'!K14:L14</xm:f>
              <xm:sqref>S14</xm:sqref>
            </x14:sparkline>
            <x14:sparkline>
              <xm:f>'Data-1'!K15:L15</xm:f>
              <xm:sqref>S15</xm:sqref>
            </x14:sparkline>
            <x14:sparkline>
              <xm:f>'Data-1'!K16:L16</xm:f>
              <xm:sqref>S16</xm:sqref>
            </x14:sparkline>
            <x14:sparkline>
              <xm:f>'Data-1'!K17:L17</xm:f>
              <xm:sqref>S17</xm:sqref>
            </x14:sparkline>
            <x14:sparkline>
              <xm:f>'Data-1'!K18:L18</xm:f>
              <xm:sqref>S18</xm:sqref>
            </x14:sparkline>
            <x14:sparkline>
              <xm:f>'Data-1'!K19:L19</xm:f>
              <xm:sqref>S19</xm:sqref>
            </x14:sparkline>
            <x14:sparkline>
              <xm:f>'Data-1'!K20:L20</xm:f>
              <xm:sqref>S20</xm:sqref>
            </x14:sparkline>
            <x14:sparkline>
              <xm:f>'Data-1'!K21:L21</xm:f>
              <xm:sqref>S21</xm:sqref>
            </x14:sparkline>
            <x14:sparkline>
              <xm:f>'Data-1'!K22:L22</xm:f>
              <xm:sqref>S22</xm:sqref>
            </x14:sparkline>
            <x14:sparkline>
              <xm:f>'Data-1'!K23:L23</xm:f>
              <xm:sqref>S23</xm:sqref>
            </x14:sparkline>
            <x14:sparkline>
              <xm:f>'Data-1'!K24:L24</xm:f>
              <xm:sqref>S24</xm:sqref>
            </x14:sparkline>
            <x14:sparkline>
              <xm:f>'Data-1'!K25:L25</xm:f>
              <xm:sqref>S25</xm:sqref>
            </x14:sparkline>
            <x14:sparkline>
              <xm:f>'Data-1'!K26:L26</xm:f>
              <xm:sqref>S26</xm:sqref>
            </x14:sparkline>
            <x14:sparkline>
              <xm:f>'Data-1'!K27:L27</xm:f>
              <xm:sqref>S27</xm:sqref>
            </x14:sparkline>
            <x14:sparkline>
              <xm:f>'Data-1'!K28:L28</xm:f>
              <xm:sqref>S28</xm:sqref>
            </x14:sparkline>
            <x14:sparkline>
              <xm:f>'Data-1'!K29:L29</xm:f>
              <xm:sqref>S29</xm:sqref>
            </x14:sparkline>
            <x14:sparkline>
              <xm:f>'Data-1'!K30:L30</xm:f>
              <xm:sqref>S30</xm:sqref>
            </x14:sparkline>
            <x14:sparkline>
              <xm:f>'Data-1'!K31:L31</xm:f>
              <xm:sqref>S31</xm:sqref>
            </x14:sparkline>
            <x14:sparkline>
              <xm:f>'Data-1'!K32:L32</xm:f>
              <xm:sqref>S32</xm:sqref>
            </x14:sparkline>
            <x14:sparkline>
              <xm:f>'Data-1'!K33:L33</xm:f>
              <xm:sqref>S33</xm:sqref>
            </x14:sparkline>
            <x14:sparkline>
              <xm:f>'Data-1'!K34:L34</xm:f>
              <xm:sqref>S34</xm:sqref>
            </x14:sparkline>
            <x14:sparkline>
              <xm:f>'Data-1'!K35:L35</xm:f>
              <xm:sqref>S35</xm:sqref>
            </x14:sparkline>
            <x14:sparkline>
              <xm:f>'Data-1'!K36:L36</xm:f>
              <xm:sqref>S36</xm:sqref>
            </x14:sparkline>
            <x14:sparkline>
              <xm:f>'Data-1'!K37:L37</xm:f>
              <xm:sqref>S37</xm:sqref>
            </x14:sparkline>
            <x14:sparkline>
              <xm:f>'Data-1'!K38:L38</xm:f>
              <xm:sqref>S38</xm:sqref>
            </x14:sparkline>
            <x14:sparkline>
              <xm:f>'Data-1'!K39:L39</xm:f>
              <xm:sqref>S39</xm:sqref>
            </x14:sparkline>
            <x14:sparkline>
              <xm:f>'Data-1'!K40:L40</xm:f>
              <xm:sqref>S40</xm:sqref>
            </x14:sparkline>
            <x14:sparkline>
              <xm:f>'Data-1'!K41:L41</xm:f>
              <xm:sqref>S41</xm:sqref>
            </x14:sparkline>
            <x14:sparkline>
              <xm:f>'Data-1'!K42:L42</xm:f>
              <xm:sqref>S42</xm:sqref>
            </x14:sparkline>
            <x14:sparkline>
              <xm:f>'Data-1'!K43:L43</xm:f>
              <xm:sqref>S43</xm:sqref>
            </x14:sparkline>
            <x14:sparkline>
              <xm:f>'Data-1'!K44:L44</xm:f>
              <xm:sqref>S44</xm:sqref>
            </x14:sparkline>
            <x14:sparkline>
              <xm:f>'Data-1'!K45:L45</xm:f>
              <xm:sqref>S45</xm:sqref>
            </x14:sparkline>
            <x14:sparkline>
              <xm:f>'Data-1'!K46:L46</xm:f>
              <xm:sqref>S46</xm:sqref>
            </x14:sparkline>
            <x14:sparkline>
              <xm:f>'Data-1'!K47:L47</xm:f>
              <xm:sqref>S47</xm:sqref>
            </x14:sparkline>
            <x14:sparkline>
              <xm:f>'Data-1'!K48:L48</xm:f>
              <xm:sqref>S48</xm:sqref>
            </x14:sparkline>
            <x14:sparkline>
              <xm:f>'Data-1'!K49:L49</xm:f>
              <xm:sqref>S49</xm:sqref>
            </x14:sparkline>
            <x14:sparkline>
              <xm:f>'Data-1'!K50:L50</xm:f>
              <xm:sqref>S50</xm:sqref>
            </x14:sparkline>
            <x14:sparkline>
              <xm:f>'Data-1'!K51:L51</xm:f>
              <xm:sqref>S51</xm:sqref>
            </x14:sparkline>
            <x14:sparkline>
              <xm:f>'Data-1'!K52:L52</xm:f>
              <xm:sqref>S52</xm:sqref>
            </x14:sparkline>
            <x14:sparkline>
              <xm:f>'Data-1'!K53:L53</xm:f>
              <xm:sqref>S53</xm:sqref>
            </x14:sparkline>
            <x14:sparkline>
              <xm:f>'Data-1'!K54:L54</xm:f>
              <xm:sqref>S54</xm:sqref>
            </x14:sparkline>
            <x14:sparkline>
              <xm:f>'Data-1'!K55:L55</xm:f>
              <xm:sqref>S55</xm:sqref>
            </x14:sparkline>
            <x14:sparkline>
              <xm:f>'Data-1'!K56:L56</xm:f>
              <xm:sqref>S56</xm:sqref>
            </x14:sparkline>
            <x14:sparkline>
              <xm:f>'Data-1'!K57:L57</xm:f>
              <xm:sqref>S57</xm:sqref>
            </x14:sparkline>
            <x14:sparkline>
              <xm:f>'Data-1'!K58:L58</xm:f>
              <xm:sqref>S58</xm:sqref>
            </x14:sparkline>
            <x14:sparkline>
              <xm:f>'Data-1'!K59:L59</xm:f>
              <xm:sqref>S59</xm:sqref>
            </x14:sparkline>
            <x14:sparkline>
              <xm:f>'Data-1'!K60:L60</xm:f>
              <xm:sqref>S60</xm:sqref>
            </x14:sparkline>
            <x14:sparkline>
              <xm:f>'Data-1'!K61:L61</xm:f>
              <xm:sqref>S61</xm:sqref>
            </x14:sparkline>
            <x14:sparkline>
              <xm:f>'Data-1'!K62:L62</xm:f>
              <xm:sqref>S62</xm:sqref>
            </x14:sparkline>
            <x14:sparkline>
              <xm:f>'Data-1'!K63:L63</xm:f>
              <xm:sqref>S63</xm:sqref>
            </x14:sparkline>
            <x14:sparkline>
              <xm:f>'Data-1'!K64:L64</xm:f>
              <xm:sqref>S64</xm:sqref>
            </x14:sparkline>
            <x14:sparkline>
              <xm:f>'Data-1'!K65:L65</xm:f>
              <xm:sqref>S65</xm:sqref>
            </x14:sparkline>
            <x14:sparkline>
              <xm:f>'Data-1'!K66:L66</xm:f>
              <xm:sqref>S66</xm:sqref>
            </x14:sparkline>
            <x14:sparkline>
              <xm:f>'Data-1'!K67:L67</xm:f>
              <xm:sqref>S67</xm:sqref>
            </x14:sparkline>
            <x14:sparkline>
              <xm:f>'Data-1'!K68:L68</xm:f>
              <xm:sqref>S68</xm:sqref>
            </x14:sparkline>
            <x14:sparkline>
              <xm:f>'Data-1'!K69:L69</xm:f>
              <xm:sqref>S69</xm:sqref>
            </x14:sparkline>
            <x14:sparkline>
              <xm:f>'Data-1'!K70:L70</xm:f>
              <xm:sqref>S70</xm:sqref>
            </x14:sparkline>
            <x14:sparkline>
              <xm:f>'Data-1'!K71:L71</xm:f>
              <xm:sqref>S71</xm:sqref>
            </x14:sparkline>
            <x14:sparkline>
              <xm:f>'Data-1'!K72:L72</xm:f>
              <xm:sqref>S72</xm:sqref>
            </x14:sparkline>
            <x14:sparkline>
              <xm:f>'Data-1'!K73:L73</xm:f>
              <xm:sqref>S73</xm:sqref>
            </x14:sparkline>
            <x14:sparkline>
              <xm:f>'Data-1'!K74:L74</xm:f>
              <xm:sqref>S74</xm:sqref>
            </x14:sparkline>
            <x14:sparkline>
              <xm:f>'Data-1'!K75:L75</xm:f>
              <xm:sqref>S75</xm:sqref>
            </x14:sparkline>
            <x14:sparkline>
              <xm:f>'Data-1'!K76:L76</xm:f>
              <xm:sqref>S76</xm:sqref>
            </x14:sparkline>
            <x14:sparkline>
              <xm:f>'Data-1'!K77:L77</xm:f>
              <xm:sqref>S77</xm:sqref>
            </x14:sparkline>
            <x14:sparkline>
              <xm:f>'Data-1'!K78:L78</xm:f>
              <xm:sqref>S78</xm:sqref>
            </x14:sparkline>
            <x14:sparkline>
              <xm:f>'Data-1'!K79:L79</xm:f>
              <xm:sqref>S79</xm:sqref>
            </x14:sparkline>
            <x14:sparkline>
              <xm:f>'Data-1'!K80:L80</xm:f>
              <xm:sqref>S80</xm:sqref>
            </x14:sparkline>
            <x14:sparkline>
              <xm:f>'Data-1'!K81:L81</xm:f>
              <xm:sqref>S81</xm:sqref>
            </x14:sparkline>
            <x14:sparkline>
              <xm:f>'Data-1'!K82:L82</xm:f>
              <xm:sqref>S82</xm:sqref>
            </x14:sparkline>
            <x14:sparkline>
              <xm:f>'Data-1'!K83:L83</xm:f>
              <xm:sqref>S83</xm:sqref>
            </x14:sparkline>
            <x14:sparkline>
              <xm:f>'Data-1'!K84:L84</xm:f>
              <xm:sqref>S84</xm:sqref>
            </x14:sparkline>
            <x14:sparkline>
              <xm:f>'Data-1'!K85:L85</xm:f>
              <xm:sqref>S85</xm:sqref>
            </x14:sparkline>
            <x14:sparkline>
              <xm:f>'Data-1'!K86:L86</xm:f>
              <xm:sqref>S86</xm:sqref>
            </x14:sparkline>
            <x14:sparkline>
              <xm:f>'Data-1'!K87:L87</xm:f>
              <xm:sqref>S87</xm:sqref>
            </x14:sparkline>
            <x14:sparkline>
              <xm:f>'Data-1'!K88:L88</xm:f>
              <xm:sqref>S88</xm:sqref>
            </x14:sparkline>
            <x14:sparkline>
              <xm:f>'Data-1'!K89:L89</xm:f>
              <xm:sqref>S89</xm:sqref>
            </x14:sparkline>
            <x14:sparkline>
              <xm:f>'Data-1'!K90:L90</xm:f>
              <xm:sqref>S90</xm:sqref>
            </x14:sparkline>
            <x14:sparkline>
              <xm:f>'Data-1'!K91:L91</xm:f>
              <xm:sqref>S91</xm:sqref>
            </x14:sparkline>
            <x14:sparkline>
              <xm:f>'Data-1'!K92:L92</xm:f>
              <xm:sqref>S92</xm:sqref>
            </x14:sparkline>
            <x14:sparkline>
              <xm:f>'Data-1'!K93:L93</xm:f>
              <xm:sqref>S93</xm:sqref>
            </x14:sparkline>
            <x14:sparkline>
              <xm:f>'Data-1'!K94:L94</xm:f>
              <xm:sqref>S94</xm:sqref>
            </x14:sparkline>
            <x14:sparkline>
              <xm:f>'Data-1'!K95:L95</xm:f>
              <xm:sqref>S95</xm:sqref>
            </x14:sparkline>
            <x14:sparkline>
              <xm:f>'Data-1'!K96:L96</xm:f>
              <xm:sqref>S96</xm:sqref>
            </x14:sparkline>
            <x14:sparkline>
              <xm:f>'Data-1'!K97:L97</xm:f>
              <xm:sqref>S97</xm:sqref>
            </x14:sparkline>
            <x14:sparkline>
              <xm:f>'Data-1'!K98:L98</xm:f>
              <xm:sqref>S98</xm:sqref>
            </x14:sparkline>
            <x14:sparkline>
              <xm:f>'Data-1'!K99:L99</xm:f>
              <xm:sqref>S99</xm:sqref>
            </x14:sparkline>
            <x14:sparkline>
              <xm:f>'Data-1'!K100:L100</xm:f>
              <xm:sqref>S100</xm:sqref>
            </x14:sparkline>
            <x14:sparkline>
              <xm:f>'Data-1'!K101:L101</xm:f>
              <xm:sqref>S101</xm:sqref>
            </x14:sparkline>
            <x14:sparkline>
              <xm:f>'Data-1'!K102:L102</xm:f>
              <xm:sqref>S102</xm:sqref>
            </x14:sparkline>
            <x14:sparkline>
              <xm:f>'Data-1'!K103:L103</xm:f>
              <xm:sqref>S103</xm:sqref>
            </x14:sparkline>
            <x14:sparkline>
              <xm:f>'Data-1'!K104:L104</xm:f>
              <xm:sqref>S104</xm:sqref>
            </x14:sparkline>
            <x14:sparkline>
              <xm:f>'Data-1'!K105:L105</xm:f>
              <xm:sqref>S105</xm:sqref>
            </x14:sparkline>
            <x14:sparkline>
              <xm:f>'Data-1'!K106:L106</xm:f>
              <xm:sqref>S106</xm:sqref>
            </x14:sparkline>
            <x14:sparkline>
              <xm:f>'Data-1'!K107:L107</xm:f>
              <xm:sqref>S107</xm:sqref>
            </x14:sparkline>
            <x14:sparkline>
              <xm:f>'Data-1'!K108:L108</xm:f>
              <xm:sqref>S108</xm:sqref>
            </x14:sparkline>
            <x14:sparkline>
              <xm:f>'Data-1'!K109:L109</xm:f>
              <xm:sqref>S109</xm:sqref>
            </x14:sparkline>
            <x14:sparkline>
              <xm:f>'Data-1'!K110:L110</xm:f>
              <xm:sqref>S110</xm:sqref>
            </x14:sparkline>
            <x14:sparkline>
              <xm:f>'Data-1'!K111:L111</xm:f>
              <xm:sqref>S111</xm:sqref>
            </x14:sparkline>
            <x14:sparkline>
              <xm:f>'Data-1'!K112:L112</xm:f>
              <xm:sqref>S112</xm:sqref>
            </x14:sparkline>
            <x14:sparkline>
              <xm:f>'Data-1'!K113:L113</xm:f>
              <xm:sqref>S113</xm:sqref>
            </x14:sparkline>
            <x14:sparkline>
              <xm:f>'Data-1'!K114:L114</xm:f>
              <xm:sqref>S114</xm:sqref>
            </x14:sparkline>
            <x14:sparkline>
              <xm:f>'Data-1'!K115:L115</xm:f>
              <xm:sqref>S115</xm:sqref>
            </x14:sparkline>
            <x14:sparkline>
              <xm:f>'Data-1'!K116:L116</xm:f>
              <xm:sqref>S116</xm:sqref>
            </x14:sparkline>
            <x14:sparkline>
              <xm:f>'Data-1'!K117:L117</xm:f>
              <xm:sqref>S117</xm:sqref>
            </x14:sparkline>
            <x14:sparkline>
              <xm:f>'Data-1'!K118:L118</xm:f>
              <xm:sqref>S118</xm:sqref>
            </x14:sparkline>
            <x14:sparkline>
              <xm:f>'Data-1'!K119:L119</xm:f>
              <xm:sqref>S119</xm:sqref>
            </x14:sparkline>
            <x14:sparkline>
              <xm:f>'Data-1'!K120:L120</xm:f>
              <xm:sqref>S120</xm:sqref>
            </x14:sparkline>
            <x14:sparkline>
              <xm:f>'Data-1'!K121:L121</xm:f>
              <xm:sqref>S121</xm:sqref>
            </x14:sparkline>
            <x14:sparkline>
              <xm:f>'Data-1'!K122:L122</xm:f>
              <xm:sqref>S122</xm:sqref>
            </x14:sparkline>
            <x14:sparkline>
              <xm:f>'Data-1'!K123:L123</xm:f>
              <xm:sqref>S123</xm:sqref>
            </x14:sparkline>
            <x14:sparkline>
              <xm:f>'Data-1'!K124:L124</xm:f>
              <xm:sqref>S124</xm:sqref>
            </x14:sparkline>
            <x14:sparkline>
              <xm:f>'Data-1'!K125:L125</xm:f>
              <xm:sqref>S125</xm:sqref>
            </x14:sparkline>
            <x14:sparkline>
              <xm:f>'Data-1'!K126:L126</xm:f>
              <xm:sqref>S126</xm:sqref>
            </x14:sparkline>
            <x14:sparkline>
              <xm:f>'Data-1'!K127:L127</xm:f>
              <xm:sqref>S127</xm:sqref>
            </x14:sparkline>
            <x14:sparkline>
              <xm:f>'Data-1'!K128:L128</xm:f>
              <xm:sqref>S128</xm:sqref>
            </x14:sparkline>
            <x14:sparkline>
              <xm:f>'Data-1'!K129:L129</xm:f>
              <xm:sqref>S129</xm:sqref>
            </x14:sparkline>
            <x14:sparkline>
              <xm:f>'Data-1'!K130:L130</xm:f>
              <xm:sqref>S130</xm:sqref>
            </x14:sparkline>
            <x14:sparkline>
              <xm:f>'Data-1'!K131:L131</xm:f>
              <xm:sqref>S131</xm:sqref>
            </x14:sparkline>
            <x14:sparkline>
              <xm:f>'Data-1'!K132:L132</xm:f>
              <xm:sqref>S132</xm:sqref>
            </x14:sparkline>
            <x14:sparkline>
              <xm:f>'Data-1'!K133:L133</xm:f>
              <xm:sqref>S133</xm:sqref>
            </x14:sparkline>
            <x14:sparkline>
              <xm:f>'Data-1'!K134:L134</xm:f>
              <xm:sqref>S134</xm:sqref>
            </x14:sparkline>
            <x14:sparkline>
              <xm:f>'Data-1'!K135:L135</xm:f>
              <xm:sqref>S135</xm:sqref>
            </x14:sparkline>
            <x14:sparkline>
              <xm:f>'Data-1'!K136:L136</xm:f>
              <xm:sqref>S136</xm:sqref>
            </x14:sparkline>
            <x14:sparkline>
              <xm:f>'Data-1'!K137:L137</xm:f>
              <xm:sqref>S137</xm:sqref>
            </x14:sparkline>
            <x14:sparkline>
              <xm:f>'Data-1'!K138:L138</xm:f>
              <xm:sqref>S138</xm:sqref>
            </x14:sparkline>
            <x14:sparkline>
              <xm:f>'Data-1'!K139:L139</xm:f>
              <xm:sqref>S139</xm:sqref>
            </x14:sparkline>
            <x14:sparkline>
              <xm:f>'Data-1'!K140:L140</xm:f>
              <xm:sqref>S140</xm:sqref>
            </x14:sparkline>
            <x14:sparkline>
              <xm:f>'Data-1'!K141:L141</xm:f>
              <xm:sqref>S141</xm:sqref>
            </x14:sparkline>
            <x14:sparkline>
              <xm:f>'Data-1'!K142:L142</xm:f>
              <xm:sqref>S142</xm:sqref>
            </x14:sparkline>
            <x14:sparkline>
              <xm:f>'Data-1'!K143:L143</xm:f>
              <xm:sqref>S143</xm:sqref>
            </x14:sparkline>
            <x14:sparkline>
              <xm:f>'Data-1'!K144:L144</xm:f>
              <xm:sqref>S144</xm:sqref>
            </x14:sparkline>
            <x14:sparkline>
              <xm:f>'Data-1'!K145:L145</xm:f>
              <xm:sqref>S145</xm:sqref>
            </x14:sparkline>
            <x14:sparkline>
              <xm:f>'Data-1'!K146:L146</xm:f>
              <xm:sqref>S146</xm:sqref>
            </x14:sparkline>
            <x14:sparkline>
              <xm:f>'Data-1'!K147:L147</xm:f>
              <xm:sqref>S147</xm:sqref>
            </x14:sparkline>
            <x14:sparkline>
              <xm:f>'Data-1'!K148:L148</xm:f>
              <xm:sqref>S148</xm:sqref>
            </x14:sparkline>
            <x14:sparkline>
              <xm:f>'Data-1'!K149:L149</xm:f>
              <xm:sqref>S149</xm:sqref>
            </x14:sparkline>
            <x14:sparkline>
              <xm:f>'Data-1'!K150:L150</xm:f>
              <xm:sqref>S150</xm:sqref>
            </x14:sparkline>
            <x14:sparkline>
              <xm:f>'Data-1'!K151:L151</xm:f>
              <xm:sqref>S151</xm:sqref>
            </x14:sparkline>
            <x14:sparkline>
              <xm:f>'Data-1'!K152:L152</xm:f>
              <xm:sqref>S152</xm:sqref>
            </x14:sparkline>
            <x14:sparkline>
              <xm:f>'Data-1'!K153:L153</xm:f>
              <xm:sqref>S153</xm:sqref>
            </x14:sparkline>
            <x14:sparkline>
              <xm:f>'Data-1'!K154:L154</xm:f>
              <xm:sqref>S154</xm:sqref>
            </x14:sparkline>
            <x14:sparkline>
              <xm:f>'Data-1'!K155:L155</xm:f>
              <xm:sqref>S155</xm:sqref>
            </x14:sparkline>
            <x14:sparkline>
              <xm:f>'Data-1'!K156:L156</xm:f>
              <xm:sqref>S156</xm:sqref>
            </x14:sparkline>
            <x14:sparkline>
              <xm:f>'Data-1'!K157:L157</xm:f>
              <xm:sqref>S157</xm:sqref>
            </x14:sparkline>
            <x14:sparkline>
              <xm:f>'Data-1'!K158:L158</xm:f>
              <xm:sqref>S158</xm:sqref>
            </x14:sparkline>
            <x14:sparkline>
              <xm:f>'Data-1'!K159:L159</xm:f>
              <xm:sqref>S159</xm:sqref>
            </x14:sparkline>
            <x14:sparkline>
              <xm:f>'Data-1'!K160:L160</xm:f>
              <xm:sqref>S160</xm:sqref>
            </x14:sparkline>
            <x14:sparkline>
              <xm:f>'Data-1'!K161:L161</xm:f>
              <xm:sqref>S161</xm:sqref>
            </x14:sparkline>
            <x14:sparkline>
              <xm:f>'Data-1'!K162:L162</xm:f>
              <xm:sqref>S162</xm:sqref>
            </x14:sparkline>
            <x14:sparkline>
              <xm:f>'Data-1'!K163:L163</xm:f>
              <xm:sqref>S163</xm:sqref>
            </x14:sparkline>
            <x14:sparkline>
              <xm:f>'Data-1'!K164:L164</xm:f>
              <xm:sqref>S164</xm:sqref>
            </x14:sparkline>
            <x14:sparkline>
              <xm:f>'Data-1'!K165:L165</xm:f>
              <xm:sqref>S165</xm:sqref>
            </x14:sparkline>
            <x14:sparkline>
              <xm:f>'Data-1'!K166:L166</xm:f>
              <xm:sqref>S166</xm:sqref>
            </x14:sparkline>
            <x14:sparkline>
              <xm:f>'Data-1'!K167:L167</xm:f>
              <xm:sqref>S167</xm:sqref>
            </x14:sparkline>
            <x14:sparkline>
              <xm:f>'Data-1'!K168:L168</xm:f>
              <xm:sqref>S168</xm:sqref>
            </x14:sparkline>
            <x14:sparkline>
              <xm:f>'Data-1'!K169:L169</xm:f>
              <xm:sqref>S169</xm:sqref>
            </x14:sparkline>
            <x14:sparkline>
              <xm:f>'Data-1'!K170:L170</xm:f>
              <xm:sqref>S170</xm:sqref>
            </x14:sparkline>
            <x14:sparkline>
              <xm:f>'Data-1'!K171:L171</xm:f>
              <xm:sqref>S171</xm:sqref>
            </x14:sparkline>
            <x14:sparkline>
              <xm:f>'Data-1'!K172:L172</xm:f>
              <xm:sqref>S172</xm:sqref>
            </x14:sparkline>
            <x14:sparkline>
              <xm:f>'Data-1'!K173:L173</xm:f>
              <xm:sqref>S173</xm:sqref>
            </x14:sparkline>
            <x14:sparkline>
              <xm:f>'Data-1'!K174:L174</xm:f>
              <xm:sqref>S174</xm:sqref>
            </x14:sparkline>
            <x14:sparkline>
              <xm:f>'Data-1'!K175:L175</xm:f>
              <xm:sqref>S175</xm:sqref>
            </x14:sparkline>
            <x14:sparkline>
              <xm:f>'Data-1'!K176:L176</xm:f>
              <xm:sqref>S176</xm:sqref>
            </x14:sparkline>
            <x14:sparkline>
              <xm:f>'Data-1'!K177:L177</xm:f>
              <xm:sqref>S177</xm:sqref>
            </x14:sparkline>
            <x14:sparkline>
              <xm:f>'Data-1'!K178:L178</xm:f>
              <xm:sqref>S178</xm:sqref>
            </x14:sparkline>
            <x14:sparkline>
              <xm:f>'Data-1'!K179:L179</xm:f>
              <xm:sqref>S179</xm:sqref>
            </x14:sparkline>
            <x14:sparkline>
              <xm:f>'Data-1'!K180:L180</xm:f>
              <xm:sqref>S180</xm:sqref>
            </x14:sparkline>
            <x14:sparkline>
              <xm:f>'Data-1'!K181:L181</xm:f>
              <xm:sqref>S181</xm:sqref>
            </x14:sparkline>
            <x14:sparkline>
              <xm:f>'Data-1'!K182:L182</xm:f>
              <xm:sqref>S182</xm:sqref>
            </x14:sparkline>
            <x14:sparkline>
              <xm:f>'Data-1'!K183:L183</xm:f>
              <xm:sqref>S183</xm:sqref>
            </x14:sparkline>
            <x14:sparkline>
              <xm:f>'Data-1'!K184:L184</xm:f>
              <xm:sqref>S184</xm:sqref>
            </x14:sparkline>
            <x14:sparkline>
              <xm:f>'Data-1'!K185:L185</xm:f>
              <xm:sqref>S185</xm:sqref>
            </x14:sparkline>
            <x14:sparkline>
              <xm:f>'Data-1'!K186:L186</xm:f>
              <xm:sqref>S186</xm:sqref>
            </x14:sparkline>
            <x14:sparkline>
              <xm:f>'Data-1'!K187:L187</xm:f>
              <xm:sqref>S187</xm:sqref>
            </x14:sparkline>
            <x14:sparkline>
              <xm:f>'Data-1'!K188:L188</xm:f>
              <xm:sqref>S188</xm:sqref>
            </x14:sparkline>
            <x14:sparkline>
              <xm:f>'Data-1'!K189:L189</xm:f>
              <xm:sqref>S189</xm:sqref>
            </x14:sparkline>
            <x14:sparkline>
              <xm:f>'Data-1'!K190:L190</xm:f>
              <xm:sqref>S190</xm:sqref>
            </x14:sparkline>
            <x14:sparkline>
              <xm:f>'Data-1'!K191:L191</xm:f>
              <xm:sqref>S191</xm:sqref>
            </x14:sparkline>
            <x14:sparkline>
              <xm:f>'Data-1'!K192:L192</xm:f>
              <xm:sqref>S192</xm:sqref>
            </x14:sparkline>
            <x14:sparkline>
              <xm:f>'Data-1'!K193:L193</xm:f>
              <xm:sqref>S193</xm:sqref>
            </x14:sparkline>
            <x14:sparkline>
              <xm:f>'Data-1'!K194:L194</xm:f>
              <xm:sqref>S194</xm:sqref>
            </x14:sparkline>
            <x14:sparkline>
              <xm:f>'Data-1'!K195:L195</xm:f>
              <xm:sqref>S195</xm:sqref>
            </x14:sparkline>
            <x14:sparkline>
              <xm:f>'Data-1'!K196:L196</xm:f>
              <xm:sqref>S196</xm:sqref>
            </x14:sparkline>
            <x14:sparkline>
              <xm:f>'Data-1'!K197:L197</xm:f>
              <xm:sqref>S197</xm:sqref>
            </x14:sparkline>
            <x14:sparkline>
              <xm:f>'Data-1'!K198:L198</xm:f>
              <xm:sqref>S198</xm:sqref>
            </x14:sparkline>
            <x14:sparkline>
              <xm:f>'Data-1'!K199:L199</xm:f>
              <xm:sqref>S199</xm:sqref>
            </x14:sparkline>
            <x14:sparkline>
              <xm:f>'Data-1'!K200:L200</xm:f>
              <xm:sqref>S200</xm:sqref>
            </x14:sparkline>
            <x14:sparkline>
              <xm:f>'Data-1'!K201:L201</xm:f>
              <xm:sqref>S201</xm:sqref>
            </x14:sparkline>
            <x14:sparkline>
              <xm:f>'Data-1'!K202:L202</xm:f>
              <xm:sqref>S202</xm:sqref>
            </x14:sparkline>
            <x14:sparkline>
              <xm:f>'Data-1'!K203:L203</xm:f>
              <xm:sqref>S203</xm:sqref>
            </x14:sparkline>
            <x14:sparkline>
              <xm:f>'Data-1'!K204:L204</xm:f>
              <xm:sqref>S204</xm:sqref>
            </x14:sparkline>
            <x14:sparkline>
              <xm:f>'Data-1'!K205:L205</xm:f>
              <xm:sqref>S205</xm:sqref>
            </x14:sparkline>
            <x14:sparkline>
              <xm:f>'Data-1'!K206:L206</xm:f>
              <xm:sqref>S206</xm:sqref>
            </x14:sparkline>
            <x14:sparkline>
              <xm:f>'Data-1'!K207:L207</xm:f>
              <xm:sqref>S207</xm:sqref>
            </x14:sparkline>
            <x14:sparkline>
              <xm:f>'Data-1'!K208:L208</xm:f>
              <xm:sqref>S208</xm:sqref>
            </x14:sparkline>
            <x14:sparkline>
              <xm:f>'Data-1'!K209:L209</xm:f>
              <xm:sqref>S209</xm:sqref>
            </x14:sparkline>
            <x14:sparkline>
              <xm:f>'Data-1'!K210:L210</xm:f>
              <xm:sqref>S210</xm:sqref>
            </x14:sparkline>
            <x14:sparkline>
              <xm:f>'Data-1'!K211:L211</xm:f>
              <xm:sqref>S211</xm:sqref>
            </x14:sparkline>
            <x14:sparkline>
              <xm:f>'Data-1'!K212:L212</xm:f>
              <xm:sqref>S212</xm:sqref>
            </x14:sparkline>
            <x14:sparkline>
              <xm:f>'Data-1'!K213:L213</xm:f>
              <xm:sqref>S213</xm:sqref>
            </x14:sparkline>
            <x14:sparkline>
              <xm:f>'Data-1'!K214:L214</xm:f>
              <xm:sqref>S214</xm:sqref>
            </x14:sparkline>
            <x14:sparkline>
              <xm:f>'Data-1'!K215:L215</xm:f>
              <xm:sqref>S215</xm:sqref>
            </x14:sparkline>
            <x14:sparkline>
              <xm:f>'Data-1'!K216:L216</xm:f>
              <xm:sqref>S216</xm:sqref>
            </x14:sparkline>
            <x14:sparkline>
              <xm:f>'Data-1'!K217:L217</xm:f>
              <xm:sqref>S217</xm:sqref>
            </x14:sparkline>
            <x14:sparkline>
              <xm:f>'Data-1'!K218:L218</xm:f>
              <xm:sqref>S218</xm:sqref>
            </x14:sparkline>
            <x14:sparkline>
              <xm:f>'Data-1'!K219:L219</xm:f>
              <xm:sqref>S219</xm:sqref>
            </x14:sparkline>
            <x14:sparkline>
              <xm:f>'Data-1'!K220:L220</xm:f>
              <xm:sqref>S220</xm:sqref>
            </x14:sparkline>
            <x14:sparkline>
              <xm:f>'Data-1'!K221:L221</xm:f>
              <xm:sqref>S221</xm:sqref>
            </x14:sparkline>
            <x14:sparkline>
              <xm:f>'Data-1'!K222:L222</xm:f>
              <xm:sqref>S222</xm:sqref>
            </x14:sparkline>
            <x14:sparkline>
              <xm:f>'Data-1'!K223:L223</xm:f>
              <xm:sqref>S223</xm:sqref>
            </x14:sparkline>
            <x14:sparkline>
              <xm:f>'Data-1'!K224:L224</xm:f>
              <xm:sqref>S224</xm:sqref>
            </x14:sparkline>
            <x14:sparkline>
              <xm:f>'Data-1'!K225:L225</xm:f>
              <xm:sqref>S225</xm:sqref>
            </x14:sparkline>
            <x14:sparkline>
              <xm:f>'Data-1'!K226:L226</xm:f>
              <xm:sqref>S226</xm:sqref>
            </x14:sparkline>
            <x14:sparkline>
              <xm:f>'Data-1'!K227:L227</xm:f>
              <xm:sqref>S227</xm:sqref>
            </x14:sparkline>
            <x14:sparkline>
              <xm:f>'Data-1'!K228:L228</xm:f>
              <xm:sqref>S228</xm:sqref>
            </x14:sparkline>
            <x14:sparkline>
              <xm:f>'Data-1'!K229:L229</xm:f>
              <xm:sqref>S229</xm:sqref>
            </x14:sparkline>
            <x14:sparkline>
              <xm:f>'Data-1'!K230:L230</xm:f>
              <xm:sqref>S230</xm:sqref>
            </x14:sparkline>
            <x14:sparkline>
              <xm:f>'Data-1'!K231:L231</xm:f>
              <xm:sqref>S231</xm:sqref>
            </x14:sparkline>
            <x14:sparkline>
              <xm:f>'Data-1'!K232:L232</xm:f>
              <xm:sqref>S232</xm:sqref>
            </x14:sparkline>
            <x14:sparkline>
              <xm:f>'Data-1'!K233:L233</xm:f>
              <xm:sqref>S233</xm:sqref>
            </x14:sparkline>
            <x14:sparkline>
              <xm:f>'Data-1'!K234:L234</xm:f>
              <xm:sqref>S234</xm:sqref>
            </x14:sparkline>
            <x14:sparkline>
              <xm:f>'Data-1'!K235:L235</xm:f>
              <xm:sqref>S235</xm:sqref>
            </x14:sparkline>
            <x14:sparkline>
              <xm:f>'Data-1'!K236:L236</xm:f>
              <xm:sqref>S236</xm:sqref>
            </x14:sparkline>
            <x14:sparkline>
              <xm:f>'Data-1'!K237:L237</xm:f>
              <xm:sqref>S237</xm:sqref>
            </x14:sparkline>
            <x14:sparkline>
              <xm:f>'Data-1'!K238:L238</xm:f>
              <xm:sqref>S238</xm:sqref>
            </x14:sparkline>
            <x14:sparkline>
              <xm:f>'Data-1'!K239:L239</xm:f>
              <xm:sqref>S239</xm:sqref>
            </x14:sparkline>
            <x14:sparkline>
              <xm:f>'Data-1'!K240:L240</xm:f>
              <xm:sqref>S240</xm:sqref>
            </x14:sparkline>
            <x14:sparkline>
              <xm:f>'Data-1'!K241:L241</xm:f>
              <xm:sqref>S241</xm:sqref>
            </x14:sparkline>
            <x14:sparkline>
              <xm:f>'Data-1'!K242:L242</xm:f>
              <xm:sqref>S242</xm:sqref>
            </x14:sparkline>
            <x14:sparkline>
              <xm:f>'Data-1'!K243:L243</xm:f>
              <xm:sqref>S243</xm:sqref>
            </x14:sparkline>
            <x14:sparkline>
              <xm:f>'Data-1'!K244:L244</xm:f>
              <xm:sqref>S244</xm:sqref>
            </x14:sparkline>
            <x14:sparkline>
              <xm:f>'Data-1'!K245:L245</xm:f>
              <xm:sqref>S245</xm:sqref>
            </x14:sparkline>
            <x14:sparkline>
              <xm:f>'Data-1'!K246:L246</xm:f>
              <xm:sqref>S246</xm:sqref>
            </x14:sparkline>
            <x14:sparkline>
              <xm:f>'Data-1'!K247:L247</xm:f>
              <xm:sqref>S247</xm:sqref>
            </x14:sparkline>
            <x14:sparkline>
              <xm:f>'Data-1'!K248:L248</xm:f>
              <xm:sqref>S248</xm:sqref>
            </x14:sparkline>
            <x14:sparkline>
              <xm:f>'Data-1'!K249:L249</xm:f>
              <xm:sqref>S249</xm:sqref>
            </x14:sparkline>
            <x14:sparkline>
              <xm:f>'Data-1'!K250:L250</xm:f>
              <xm:sqref>S250</xm:sqref>
            </x14:sparkline>
            <x14:sparkline>
              <xm:f>'Data-1'!K251:L251</xm:f>
              <xm:sqref>S251</xm:sqref>
            </x14:sparkline>
            <x14:sparkline>
              <xm:f>'Data-1'!K252:L252</xm:f>
              <xm:sqref>S252</xm:sqref>
            </x14:sparkline>
            <x14:sparkline>
              <xm:f>'Data-1'!K253:L253</xm:f>
              <xm:sqref>S253</xm:sqref>
            </x14:sparkline>
            <x14:sparkline>
              <xm:f>'Data-1'!K254:L254</xm:f>
              <xm:sqref>S254</xm:sqref>
            </x14:sparkline>
            <x14:sparkline>
              <xm:f>'Data-1'!K255:L255</xm:f>
              <xm:sqref>S255</xm:sqref>
            </x14:sparkline>
            <x14:sparkline>
              <xm:f>'Data-1'!K256:L256</xm:f>
              <xm:sqref>S256</xm:sqref>
            </x14:sparkline>
            <x14:sparkline>
              <xm:f>'Data-1'!K257:L257</xm:f>
              <xm:sqref>S257</xm:sqref>
            </x14:sparkline>
            <x14:sparkline>
              <xm:f>'Data-1'!K258:L258</xm:f>
              <xm:sqref>S258</xm:sqref>
            </x14:sparkline>
            <x14:sparkline>
              <xm:f>'Data-1'!K259:L259</xm:f>
              <xm:sqref>S259</xm:sqref>
            </x14:sparkline>
            <x14:sparkline>
              <xm:f>'Data-1'!K260:L260</xm:f>
              <xm:sqref>S260</xm:sqref>
            </x14:sparkline>
            <x14:sparkline>
              <xm:f>'Data-1'!K261:L261</xm:f>
              <xm:sqref>S261</xm:sqref>
            </x14:sparkline>
            <x14:sparkline>
              <xm:f>'Data-1'!K262:L262</xm:f>
              <xm:sqref>S262</xm:sqref>
            </x14:sparkline>
            <x14:sparkline>
              <xm:f>'Data-1'!K263:L263</xm:f>
              <xm:sqref>S263</xm:sqref>
            </x14:sparkline>
            <x14:sparkline>
              <xm:f>'Data-1'!K264:L264</xm:f>
              <xm:sqref>S264</xm:sqref>
            </x14:sparkline>
            <x14:sparkline>
              <xm:f>'Data-1'!K265:L265</xm:f>
              <xm:sqref>S265</xm:sqref>
            </x14:sparkline>
            <x14:sparkline>
              <xm:f>'Data-1'!K266:L266</xm:f>
              <xm:sqref>S266</xm:sqref>
            </x14:sparkline>
            <x14:sparkline>
              <xm:f>'Data-1'!K267:L267</xm:f>
              <xm:sqref>S267</xm:sqref>
            </x14:sparkline>
            <x14:sparkline>
              <xm:f>'Data-1'!K268:L268</xm:f>
              <xm:sqref>S268</xm:sqref>
            </x14:sparkline>
            <x14:sparkline>
              <xm:f>'Data-1'!K269:L269</xm:f>
              <xm:sqref>S269</xm:sqref>
            </x14:sparkline>
            <x14:sparkline>
              <xm:f>'Data-1'!K270:L270</xm:f>
              <xm:sqref>S270</xm:sqref>
            </x14:sparkline>
            <x14:sparkline>
              <xm:f>'Data-1'!K271:L271</xm:f>
              <xm:sqref>S271</xm:sqref>
            </x14:sparkline>
            <x14:sparkline>
              <xm:f>'Data-1'!K272:L272</xm:f>
              <xm:sqref>S272</xm:sqref>
            </x14:sparkline>
            <x14:sparkline>
              <xm:f>'Data-1'!K273:L273</xm:f>
              <xm:sqref>S273</xm:sqref>
            </x14:sparkline>
            <x14:sparkline>
              <xm:f>'Data-1'!K274:L274</xm:f>
              <xm:sqref>S274</xm:sqref>
            </x14:sparkline>
            <x14:sparkline>
              <xm:f>'Data-1'!K275:L275</xm:f>
              <xm:sqref>S275</xm:sqref>
            </x14:sparkline>
            <x14:sparkline>
              <xm:f>'Data-1'!K276:L276</xm:f>
              <xm:sqref>S276</xm:sqref>
            </x14:sparkline>
            <x14:sparkline>
              <xm:f>'Data-1'!K277:L277</xm:f>
              <xm:sqref>S277</xm:sqref>
            </x14:sparkline>
            <x14:sparkline>
              <xm:f>'Data-1'!K278:L278</xm:f>
              <xm:sqref>S278</xm:sqref>
            </x14:sparkline>
            <x14:sparkline>
              <xm:f>'Data-1'!K279:L279</xm:f>
              <xm:sqref>S279</xm:sqref>
            </x14:sparkline>
            <x14:sparkline>
              <xm:f>'Data-1'!K280:L280</xm:f>
              <xm:sqref>S280</xm:sqref>
            </x14:sparkline>
            <x14:sparkline>
              <xm:f>'Data-1'!K281:L281</xm:f>
              <xm:sqref>S281</xm:sqref>
            </x14:sparkline>
            <x14:sparkline>
              <xm:f>'Data-1'!K282:L282</xm:f>
              <xm:sqref>S282</xm:sqref>
            </x14:sparkline>
            <x14:sparkline>
              <xm:f>'Data-1'!K283:L283</xm:f>
              <xm:sqref>S283</xm:sqref>
            </x14:sparkline>
            <x14:sparkline>
              <xm:f>'Data-1'!K284:L284</xm:f>
              <xm:sqref>S284</xm:sqref>
            </x14:sparkline>
            <x14:sparkline>
              <xm:f>'Data-1'!K285:L285</xm:f>
              <xm:sqref>S285</xm:sqref>
            </x14:sparkline>
            <x14:sparkline>
              <xm:f>'Data-1'!K286:L286</xm:f>
              <xm:sqref>S286</xm:sqref>
            </x14:sparkline>
            <x14:sparkline>
              <xm:f>'Data-1'!K287:L287</xm:f>
              <xm:sqref>S287</xm:sqref>
            </x14:sparkline>
            <x14:sparkline>
              <xm:f>'Data-1'!K288:L288</xm:f>
              <xm:sqref>S288</xm:sqref>
            </x14:sparkline>
            <x14:sparkline>
              <xm:f>'Data-1'!K289:L289</xm:f>
              <xm:sqref>S289</xm:sqref>
            </x14:sparkline>
            <x14:sparkline>
              <xm:f>'Data-1'!K290:L290</xm:f>
              <xm:sqref>S290</xm:sqref>
            </x14:sparkline>
            <x14:sparkline>
              <xm:f>'Data-1'!K291:L291</xm:f>
              <xm:sqref>S291</xm:sqref>
            </x14:sparkline>
            <x14:sparkline>
              <xm:f>'Data-1'!K292:L292</xm:f>
              <xm:sqref>S292</xm:sqref>
            </x14:sparkline>
            <x14:sparkline>
              <xm:f>'Data-1'!K293:L293</xm:f>
              <xm:sqref>S293</xm:sqref>
            </x14:sparkline>
            <x14:sparkline>
              <xm:f>'Data-1'!K294:L294</xm:f>
              <xm:sqref>S294</xm:sqref>
            </x14:sparkline>
            <x14:sparkline>
              <xm:f>'Data-1'!K295:L295</xm:f>
              <xm:sqref>S295</xm:sqref>
            </x14:sparkline>
            <x14:sparkline>
              <xm:f>'Data-1'!K296:L296</xm:f>
              <xm:sqref>S296</xm:sqref>
            </x14:sparkline>
            <x14:sparkline>
              <xm:f>'Data-1'!K297:L297</xm:f>
              <xm:sqref>S297</xm:sqref>
            </x14:sparkline>
            <x14:sparkline>
              <xm:f>'Data-1'!K298:L298</xm:f>
              <xm:sqref>S298</xm:sqref>
            </x14:sparkline>
            <x14:sparkline>
              <xm:f>'Data-1'!K299:L299</xm:f>
              <xm:sqref>S299</xm:sqref>
            </x14:sparkline>
            <x14:sparkline>
              <xm:f>'Data-1'!K300:L300</xm:f>
              <xm:sqref>S300</xm:sqref>
            </x14:sparkline>
            <x14:sparkline>
              <xm:f>'Data-1'!K301:L301</xm:f>
              <xm:sqref>S301</xm:sqref>
            </x14:sparkline>
            <x14:sparkline>
              <xm:f>'Data-1'!K302:L302</xm:f>
              <xm:sqref>S302</xm:sqref>
            </x14:sparkline>
            <x14:sparkline>
              <xm:f>'Data-1'!K303:L303</xm:f>
              <xm:sqref>S303</xm:sqref>
            </x14:sparkline>
            <x14:sparkline>
              <xm:f>'Data-1'!K304:L304</xm:f>
              <xm:sqref>S304</xm:sqref>
            </x14:sparkline>
            <x14:sparkline>
              <xm:f>'Data-1'!K305:L305</xm:f>
              <xm:sqref>S305</xm:sqref>
            </x14:sparkline>
            <x14:sparkline>
              <xm:f>'Data-1'!K306:L306</xm:f>
              <xm:sqref>S306</xm:sqref>
            </x14:sparkline>
            <x14:sparkline>
              <xm:f>'Data-1'!K307:L307</xm:f>
              <xm:sqref>S307</xm:sqref>
            </x14:sparkline>
            <x14:sparkline>
              <xm:f>'Data-1'!K308:L308</xm:f>
              <xm:sqref>S308</xm:sqref>
            </x14:sparkline>
            <x14:sparkline>
              <xm:f>'Data-1'!K309:L309</xm:f>
              <xm:sqref>S309</xm:sqref>
            </x14:sparkline>
            <x14:sparkline>
              <xm:f>'Data-1'!K310:L310</xm:f>
              <xm:sqref>S310</xm:sqref>
            </x14:sparkline>
            <x14:sparkline>
              <xm:f>'Data-1'!K311:L311</xm:f>
              <xm:sqref>S311</xm:sqref>
            </x14:sparkline>
            <x14:sparkline>
              <xm:f>'Data-1'!K312:L312</xm:f>
              <xm:sqref>S312</xm:sqref>
            </x14:sparkline>
            <x14:sparkline>
              <xm:f>'Data-1'!K313:L313</xm:f>
              <xm:sqref>S313</xm:sqref>
            </x14:sparkline>
            <x14:sparkline>
              <xm:f>'Data-1'!K314:L314</xm:f>
              <xm:sqref>S314</xm:sqref>
            </x14:sparkline>
            <x14:sparkline>
              <xm:f>'Data-1'!K315:L315</xm:f>
              <xm:sqref>S315</xm:sqref>
            </x14:sparkline>
            <x14:sparkline>
              <xm:f>'Data-1'!K316:L316</xm:f>
              <xm:sqref>S316</xm:sqref>
            </x14:sparkline>
            <x14:sparkline>
              <xm:f>'Data-1'!K317:L317</xm:f>
              <xm:sqref>S317</xm:sqref>
            </x14:sparkline>
            <x14:sparkline>
              <xm:f>'Data-1'!K318:L318</xm:f>
              <xm:sqref>S318</xm:sqref>
            </x14:sparkline>
            <x14:sparkline>
              <xm:f>'Data-1'!K319:L319</xm:f>
              <xm:sqref>S319</xm:sqref>
            </x14:sparkline>
            <x14:sparkline>
              <xm:f>'Data-1'!K320:L320</xm:f>
              <xm:sqref>S320</xm:sqref>
            </x14:sparkline>
            <x14:sparkline>
              <xm:f>'Data-1'!K321:L321</xm:f>
              <xm:sqref>S321</xm:sqref>
            </x14:sparkline>
            <x14:sparkline>
              <xm:f>'Data-1'!K322:L322</xm:f>
              <xm:sqref>S322</xm:sqref>
            </x14:sparkline>
            <x14:sparkline>
              <xm:f>'Data-1'!K323:L323</xm:f>
              <xm:sqref>S323</xm:sqref>
            </x14:sparkline>
            <x14:sparkline>
              <xm:f>'Data-1'!K324:L324</xm:f>
              <xm:sqref>S324</xm:sqref>
            </x14:sparkline>
            <x14:sparkline>
              <xm:f>'Data-1'!K325:L325</xm:f>
              <xm:sqref>S325</xm:sqref>
            </x14:sparkline>
            <x14:sparkline>
              <xm:f>'Data-1'!K326:L326</xm:f>
              <xm:sqref>S326</xm:sqref>
            </x14:sparkline>
            <x14:sparkline>
              <xm:f>'Data-1'!K327:L327</xm:f>
              <xm:sqref>S327</xm:sqref>
            </x14:sparkline>
            <x14:sparkline>
              <xm:f>'Data-1'!K328:L328</xm:f>
              <xm:sqref>S328</xm:sqref>
            </x14:sparkline>
            <x14:sparkline>
              <xm:f>'Data-1'!K329:L329</xm:f>
              <xm:sqref>S329</xm:sqref>
            </x14:sparkline>
            <x14:sparkline>
              <xm:f>'Data-1'!K330:L330</xm:f>
              <xm:sqref>S330</xm:sqref>
            </x14:sparkline>
            <x14:sparkline>
              <xm:f>'Data-1'!K331:L331</xm:f>
              <xm:sqref>S331</xm:sqref>
            </x14:sparkline>
            <x14:sparkline>
              <xm:f>'Data-1'!K332:L332</xm:f>
              <xm:sqref>S332</xm:sqref>
            </x14:sparkline>
            <x14:sparkline>
              <xm:f>'Data-1'!K333:L333</xm:f>
              <xm:sqref>S333</xm:sqref>
            </x14:sparkline>
            <x14:sparkline>
              <xm:f>'Data-1'!K334:L334</xm:f>
              <xm:sqref>S334</xm:sqref>
            </x14:sparkline>
            <x14:sparkline>
              <xm:f>'Data-1'!K335:L335</xm:f>
              <xm:sqref>S335</xm:sqref>
            </x14:sparkline>
            <x14:sparkline>
              <xm:f>'Data-1'!K336:L336</xm:f>
              <xm:sqref>S336</xm:sqref>
            </x14:sparkline>
            <x14:sparkline>
              <xm:f>'Data-1'!K337:L337</xm:f>
              <xm:sqref>S337</xm:sqref>
            </x14:sparkline>
            <x14:sparkline>
              <xm:f>'Data-1'!K338:L338</xm:f>
              <xm:sqref>S338</xm:sqref>
            </x14:sparkline>
            <x14:sparkline>
              <xm:f>'Data-1'!K339:L339</xm:f>
              <xm:sqref>S339</xm:sqref>
            </x14:sparkline>
            <x14:sparkline>
              <xm:f>'Data-1'!K340:L340</xm:f>
              <xm:sqref>S340</xm:sqref>
            </x14:sparkline>
            <x14:sparkline>
              <xm:f>'Data-1'!K341:L341</xm:f>
              <xm:sqref>S341</xm:sqref>
            </x14:sparkline>
            <x14:sparkline>
              <xm:f>'Data-1'!K342:L342</xm:f>
              <xm:sqref>S342</xm:sqref>
            </x14:sparkline>
            <x14:sparkline>
              <xm:f>'Data-1'!K343:L343</xm:f>
              <xm:sqref>S343</xm:sqref>
            </x14:sparkline>
            <x14:sparkline>
              <xm:f>'Data-1'!K344:L344</xm:f>
              <xm:sqref>S344</xm:sqref>
            </x14:sparkline>
            <x14:sparkline>
              <xm:f>'Data-1'!K345:L345</xm:f>
              <xm:sqref>S345</xm:sqref>
            </x14:sparkline>
            <x14:sparkline>
              <xm:f>'Data-1'!K346:L346</xm:f>
              <xm:sqref>S346</xm:sqref>
            </x14:sparkline>
            <x14:sparkline>
              <xm:f>'Data-1'!K347:L347</xm:f>
              <xm:sqref>S347</xm:sqref>
            </x14:sparkline>
            <x14:sparkline>
              <xm:f>'Data-1'!K348:L348</xm:f>
              <xm:sqref>S348</xm:sqref>
            </x14:sparkline>
            <x14:sparkline>
              <xm:f>'Data-1'!K349:L349</xm:f>
              <xm:sqref>S349</xm:sqref>
            </x14:sparkline>
            <x14:sparkline>
              <xm:f>'Data-1'!K350:L350</xm:f>
              <xm:sqref>S350</xm:sqref>
            </x14:sparkline>
            <x14:sparkline>
              <xm:f>'Data-1'!K351:L351</xm:f>
              <xm:sqref>S351</xm:sqref>
            </x14:sparkline>
            <x14:sparkline>
              <xm:f>'Data-1'!K352:L352</xm:f>
              <xm:sqref>S352</xm:sqref>
            </x14:sparkline>
            <x14:sparkline>
              <xm:f>'Data-1'!K353:L353</xm:f>
              <xm:sqref>S353</xm:sqref>
            </x14:sparkline>
            <x14:sparkline>
              <xm:f>'Data-1'!K354:L354</xm:f>
              <xm:sqref>S354</xm:sqref>
            </x14:sparkline>
            <x14:sparkline>
              <xm:f>'Data-1'!K355:L355</xm:f>
              <xm:sqref>S355</xm:sqref>
            </x14:sparkline>
            <x14:sparkline>
              <xm:f>'Data-1'!K356:L356</xm:f>
              <xm:sqref>S356</xm:sqref>
            </x14:sparkline>
            <x14:sparkline>
              <xm:f>'Data-1'!K357:L357</xm:f>
              <xm:sqref>S357</xm:sqref>
            </x14:sparkline>
            <x14:sparkline>
              <xm:f>'Data-1'!K358:L358</xm:f>
              <xm:sqref>S358</xm:sqref>
            </x14:sparkline>
            <x14:sparkline>
              <xm:f>'Data-1'!K359:L359</xm:f>
              <xm:sqref>S359</xm:sqref>
            </x14:sparkline>
            <x14:sparkline>
              <xm:f>'Data-1'!K360:L360</xm:f>
              <xm:sqref>S360</xm:sqref>
            </x14:sparkline>
            <x14:sparkline>
              <xm:f>'Data-1'!K361:L361</xm:f>
              <xm:sqref>S361</xm:sqref>
            </x14:sparkline>
            <x14:sparkline>
              <xm:f>'Data-1'!K362:L362</xm:f>
              <xm:sqref>S362</xm:sqref>
            </x14:sparkline>
            <x14:sparkline>
              <xm:f>'Data-1'!K363:L363</xm:f>
              <xm:sqref>S363</xm:sqref>
            </x14:sparkline>
            <x14:sparkline>
              <xm:f>'Data-1'!K364:L364</xm:f>
              <xm:sqref>S364</xm:sqref>
            </x14:sparkline>
            <x14:sparkline>
              <xm:f>'Data-1'!K365:L365</xm:f>
              <xm:sqref>S365</xm:sqref>
            </x14:sparkline>
            <x14:sparkline>
              <xm:f>'Data-1'!K366:L366</xm:f>
              <xm:sqref>S366</xm:sqref>
            </x14:sparkline>
            <x14:sparkline>
              <xm:f>'Data-1'!K367:L367</xm:f>
              <xm:sqref>S367</xm:sqref>
            </x14:sparkline>
            <x14:sparkline>
              <xm:f>'Data-1'!K368:L368</xm:f>
              <xm:sqref>S368</xm:sqref>
            </x14:sparkline>
            <x14:sparkline>
              <xm:f>'Data-1'!K369:L369</xm:f>
              <xm:sqref>S369</xm:sqref>
            </x14:sparkline>
            <x14:sparkline>
              <xm:f>'Data-1'!K370:L370</xm:f>
              <xm:sqref>S370</xm:sqref>
            </x14:sparkline>
            <x14:sparkline>
              <xm:f>'Data-1'!K371:L371</xm:f>
              <xm:sqref>S371</xm:sqref>
            </x14:sparkline>
            <x14:sparkline>
              <xm:f>'Data-1'!K372:L372</xm:f>
              <xm:sqref>S372</xm:sqref>
            </x14:sparkline>
            <x14:sparkline>
              <xm:f>'Data-1'!K373:L373</xm:f>
              <xm:sqref>S373</xm:sqref>
            </x14:sparkline>
            <x14:sparkline>
              <xm:f>'Data-1'!K374:L374</xm:f>
              <xm:sqref>S374</xm:sqref>
            </x14:sparkline>
            <x14:sparkline>
              <xm:f>'Data-1'!K375:L375</xm:f>
              <xm:sqref>S375</xm:sqref>
            </x14:sparkline>
            <x14:sparkline>
              <xm:f>'Data-1'!K376:L376</xm:f>
              <xm:sqref>S376</xm:sqref>
            </x14:sparkline>
            <x14:sparkline>
              <xm:f>'Data-1'!K377:L377</xm:f>
              <xm:sqref>S377</xm:sqref>
            </x14:sparkline>
            <x14:sparkline>
              <xm:f>'Data-1'!K378:L378</xm:f>
              <xm:sqref>S378</xm:sqref>
            </x14:sparkline>
            <x14:sparkline>
              <xm:f>'Data-1'!K379:L379</xm:f>
              <xm:sqref>S379</xm:sqref>
            </x14:sparkline>
            <x14:sparkline>
              <xm:f>'Data-1'!K380:L380</xm:f>
              <xm:sqref>S380</xm:sqref>
            </x14:sparkline>
            <x14:sparkline>
              <xm:f>'Data-1'!K381:L381</xm:f>
              <xm:sqref>S381</xm:sqref>
            </x14:sparkline>
            <x14:sparkline>
              <xm:f>'Data-1'!K382:L382</xm:f>
              <xm:sqref>S382</xm:sqref>
            </x14:sparkline>
            <x14:sparkline>
              <xm:f>'Data-1'!K383:L383</xm:f>
              <xm:sqref>S383</xm:sqref>
            </x14:sparkline>
            <x14:sparkline>
              <xm:f>'Data-1'!K384:L384</xm:f>
              <xm:sqref>S384</xm:sqref>
            </x14:sparkline>
            <x14:sparkline>
              <xm:f>'Data-1'!K385:L385</xm:f>
              <xm:sqref>S385</xm:sqref>
            </x14:sparkline>
            <x14:sparkline>
              <xm:f>'Data-1'!K386:L386</xm:f>
              <xm:sqref>S386</xm:sqref>
            </x14:sparkline>
            <x14:sparkline>
              <xm:f>'Data-1'!K387:L387</xm:f>
              <xm:sqref>S387</xm:sqref>
            </x14:sparkline>
            <x14:sparkline>
              <xm:f>'Data-1'!K388:L388</xm:f>
              <xm:sqref>S388</xm:sqref>
            </x14:sparkline>
            <x14:sparkline>
              <xm:f>'Data-1'!K389:L389</xm:f>
              <xm:sqref>S389</xm:sqref>
            </x14:sparkline>
            <x14:sparkline>
              <xm:f>'Data-1'!K390:L390</xm:f>
              <xm:sqref>S390</xm:sqref>
            </x14:sparkline>
            <x14:sparkline>
              <xm:f>'Data-1'!K391:L391</xm:f>
              <xm:sqref>S391</xm:sqref>
            </x14:sparkline>
            <x14:sparkline>
              <xm:f>'Data-1'!K392:L392</xm:f>
              <xm:sqref>S392</xm:sqref>
            </x14:sparkline>
            <x14:sparkline>
              <xm:f>'Data-1'!K393:L393</xm:f>
              <xm:sqref>S393</xm:sqref>
            </x14:sparkline>
            <x14:sparkline>
              <xm:f>'Data-1'!K394:L394</xm:f>
              <xm:sqref>S394</xm:sqref>
            </x14:sparkline>
            <x14:sparkline>
              <xm:f>'Data-1'!K395:L395</xm:f>
              <xm:sqref>S395</xm:sqref>
            </x14:sparkline>
            <x14:sparkline>
              <xm:f>'Data-1'!K396:L396</xm:f>
              <xm:sqref>S396</xm:sqref>
            </x14:sparkline>
            <x14:sparkline>
              <xm:f>'Data-1'!K397:L397</xm:f>
              <xm:sqref>S397</xm:sqref>
            </x14:sparkline>
            <x14:sparkline>
              <xm:f>'Data-1'!K398:L398</xm:f>
              <xm:sqref>S398</xm:sqref>
            </x14:sparkline>
            <x14:sparkline>
              <xm:f>'Data-1'!K399:L399</xm:f>
              <xm:sqref>S399</xm:sqref>
            </x14:sparkline>
            <x14:sparkline>
              <xm:f>'Data-1'!K400:L400</xm:f>
              <xm:sqref>S400</xm:sqref>
            </x14:sparkline>
            <x14:sparkline>
              <xm:f>'Data-1'!K401:L401</xm:f>
              <xm:sqref>S401</xm:sqref>
            </x14:sparkline>
            <x14:sparkline>
              <xm:f>'Data-1'!K402:L402</xm:f>
              <xm:sqref>S402</xm:sqref>
            </x14:sparkline>
            <x14:sparkline>
              <xm:f>'Data-1'!K403:L403</xm:f>
              <xm:sqref>S403</xm:sqref>
            </x14:sparkline>
            <x14:sparkline>
              <xm:f>'Data-1'!K404:L404</xm:f>
              <xm:sqref>S404</xm:sqref>
            </x14:sparkline>
            <x14:sparkline>
              <xm:f>'Data-1'!K405:L405</xm:f>
              <xm:sqref>S405</xm:sqref>
            </x14:sparkline>
            <x14:sparkline>
              <xm:f>'Data-1'!K406:L406</xm:f>
              <xm:sqref>S406</xm:sqref>
            </x14:sparkline>
            <x14:sparkline>
              <xm:f>'Data-1'!K407:L407</xm:f>
              <xm:sqref>S407</xm:sqref>
            </x14:sparkline>
            <x14:sparkline>
              <xm:f>'Data-1'!K408:L408</xm:f>
              <xm:sqref>S408</xm:sqref>
            </x14:sparkline>
            <x14:sparkline>
              <xm:f>'Data-1'!K409:L409</xm:f>
              <xm:sqref>S409</xm:sqref>
            </x14:sparkline>
            <x14:sparkline>
              <xm:f>'Data-1'!K410:L410</xm:f>
              <xm:sqref>S410</xm:sqref>
            </x14:sparkline>
            <x14:sparkline>
              <xm:f>'Data-1'!K411:L411</xm:f>
              <xm:sqref>S411</xm:sqref>
            </x14:sparkline>
            <x14:sparkline>
              <xm:f>'Data-1'!K412:L412</xm:f>
              <xm:sqref>S412</xm:sqref>
            </x14:sparkline>
            <x14:sparkline>
              <xm:f>'Data-1'!K413:L413</xm:f>
              <xm:sqref>S413</xm:sqref>
            </x14:sparkline>
            <x14:sparkline>
              <xm:f>'Data-1'!K414:L414</xm:f>
              <xm:sqref>S414</xm:sqref>
            </x14:sparkline>
            <x14:sparkline>
              <xm:f>'Data-1'!K415:L415</xm:f>
              <xm:sqref>S415</xm:sqref>
            </x14:sparkline>
            <x14:sparkline>
              <xm:f>'Data-1'!K416:L416</xm:f>
              <xm:sqref>S416</xm:sqref>
            </x14:sparkline>
            <x14:sparkline>
              <xm:f>'Data-1'!K417:L417</xm:f>
              <xm:sqref>S417</xm:sqref>
            </x14:sparkline>
            <x14:sparkline>
              <xm:f>'Data-1'!K418:L418</xm:f>
              <xm:sqref>S418</xm:sqref>
            </x14:sparkline>
            <x14:sparkline>
              <xm:f>'Data-1'!K419:L419</xm:f>
              <xm:sqref>S419</xm:sqref>
            </x14:sparkline>
            <x14:sparkline>
              <xm:f>'Data-1'!K420:L420</xm:f>
              <xm:sqref>S420</xm:sqref>
            </x14:sparkline>
            <x14:sparkline>
              <xm:f>'Data-1'!K421:L421</xm:f>
              <xm:sqref>S421</xm:sqref>
            </x14:sparkline>
            <x14:sparkline>
              <xm:f>'Data-1'!K422:L422</xm:f>
              <xm:sqref>S422</xm:sqref>
            </x14:sparkline>
            <x14:sparkline>
              <xm:f>'Data-1'!K423:L423</xm:f>
              <xm:sqref>S423</xm:sqref>
            </x14:sparkline>
            <x14:sparkline>
              <xm:f>'Data-1'!K424:L424</xm:f>
              <xm:sqref>S424</xm:sqref>
            </x14:sparkline>
            <x14:sparkline>
              <xm:f>'Data-1'!K425:L425</xm:f>
              <xm:sqref>S425</xm:sqref>
            </x14:sparkline>
            <x14:sparkline>
              <xm:f>'Data-1'!K426:L426</xm:f>
              <xm:sqref>S426</xm:sqref>
            </x14:sparkline>
            <x14:sparkline>
              <xm:f>'Data-1'!K427:L427</xm:f>
              <xm:sqref>S427</xm:sqref>
            </x14:sparkline>
            <x14:sparkline>
              <xm:f>'Data-1'!K428:L428</xm:f>
              <xm:sqref>S428</xm:sqref>
            </x14:sparkline>
            <x14:sparkline>
              <xm:f>'Data-1'!K429:L429</xm:f>
              <xm:sqref>S429</xm:sqref>
            </x14:sparkline>
            <x14:sparkline>
              <xm:f>'Data-1'!K430:L430</xm:f>
              <xm:sqref>S430</xm:sqref>
            </x14:sparkline>
            <x14:sparkline>
              <xm:f>'Data-1'!K431:L431</xm:f>
              <xm:sqref>S431</xm:sqref>
            </x14:sparkline>
            <x14:sparkline>
              <xm:f>'Data-1'!K432:L432</xm:f>
              <xm:sqref>S432</xm:sqref>
            </x14:sparkline>
            <x14:sparkline>
              <xm:f>'Data-1'!K433:L433</xm:f>
              <xm:sqref>S433</xm:sqref>
            </x14:sparkline>
            <x14:sparkline>
              <xm:f>'Data-1'!K434:L434</xm:f>
              <xm:sqref>S434</xm:sqref>
            </x14:sparkline>
            <x14:sparkline>
              <xm:f>'Data-1'!K435:L435</xm:f>
              <xm:sqref>S435</xm:sqref>
            </x14:sparkline>
            <x14:sparkline>
              <xm:f>'Data-1'!K436:L436</xm:f>
              <xm:sqref>S436</xm:sqref>
            </x14:sparkline>
            <x14:sparkline>
              <xm:f>'Data-1'!K437:L437</xm:f>
              <xm:sqref>S437</xm:sqref>
            </x14:sparkline>
            <x14:sparkline>
              <xm:f>'Data-1'!K438:L438</xm:f>
              <xm:sqref>S438</xm:sqref>
            </x14:sparkline>
            <x14:sparkline>
              <xm:f>'Data-1'!K439:L439</xm:f>
              <xm:sqref>S439</xm:sqref>
            </x14:sparkline>
            <x14:sparkline>
              <xm:f>'Data-1'!K440:L440</xm:f>
              <xm:sqref>S440</xm:sqref>
            </x14:sparkline>
            <x14:sparkline>
              <xm:f>'Data-1'!K441:L441</xm:f>
              <xm:sqref>S441</xm:sqref>
            </x14:sparkline>
            <x14:sparkline>
              <xm:f>'Data-1'!K442:L442</xm:f>
              <xm:sqref>S442</xm:sqref>
            </x14:sparkline>
            <x14:sparkline>
              <xm:f>'Data-1'!K443:L443</xm:f>
              <xm:sqref>S443</xm:sqref>
            </x14:sparkline>
            <x14:sparkline>
              <xm:f>'Data-1'!K444:L444</xm:f>
              <xm:sqref>S444</xm:sqref>
            </x14:sparkline>
            <x14:sparkline>
              <xm:f>'Data-1'!K445:L445</xm:f>
              <xm:sqref>S445</xm:sqref>
            </x14:sparkline>
            <x14:sparkline>
              <xm:f>'Data-1'!K446:L446</xm:f>
              <xm:sqref>S446</xm:sqref>
            </x14:sparkline>
            <x14:sparkline>
              <xm:f>'Data-1'!K447:L447</xm:f>
              <xm:sqref>S447</xm:sqref>
            </x14:sparkline>
            <x14:sparkline>
              <xm:f>'Data-1'!K448:L448</xm:f>
              <xm:sqref>S448</xm:sqref>
            </x14:sparkline>
            <x14:sparkline>
              <xm:f>'Data-1'!K449:L449</xm:f>
              <xm:sqref>S449</xm:sqref>
            </x14:sparkline>
            <x14:sparkline>
              <xm:f>'Data-1'!K450:L450</xm:f>
              <xm:sqref>S450</xm:sqref>
            </x14:sparkline>
            <x14:sparkline>
              <xm:f>'Data-1'!K451:L451</xm:f>
              <xm:sqref>S451</xm:sqref>
            </x14:sparkline>
            <x14:sparkline>
              <xm:f>'Data-1'!K452:L452</xm:f>
              <xm:sqref>S452</xm:sqref>
            </x14:sparkline>
            <x14:sparkline>
              <xm:f>'Data-1'!K453:L453</xm:f>
              <xm:sqref>S453</xm:sqref>
            </x14:sparkline>
            <x14:sparkline>
              <xm:f>'Data-1'!K454:L454</xm:f>
              <xm:sqref>S454</xm:sqref>
            </x14:sparkline>
            <x14:sparkline>
              <xm:f>'Data-1'!K455:L455</xm:f>
              <xm:sqref>S455</xm:sqref>
            </x14:sparkline>
            <x14:sparkline>
              <xm:f>'Data-1'!K456:L456</xm:f>
              <xm:sqref>S456</xm:sqref>
            </x14:sparkline>
            <x14:sparkline>
              <xm:f>'Data-1'!K457:L457</xm:f>
              <xm:sqref>S457</xm:sqref>
            </x14:sparkline>
            <x14:sparkline>
              <xm:f>'Data-1'!K458:L458</xm:f>
              <xm:sqref>S458</xm:sqref>
            </x14:sparkline>
            <x14:sparkline>
              <xm:f>'Data-1'!K459:L459</xm:f>
              <xm:sqref>S459</xm:sqref>
            </x14:sparkline>
            <x14:sparkline>
              <xm:f>'Data-1'!K460:L460</xm:f>
              <xm:sqref>S460</xm:sqref>
            </x14:sparkline>
            <x14:sparkline>
              <xm:f>'Data-1'!K461:L461</xm:f>
              <xm:sqref>S461</xm:sqref>
            </x14:sparkline>
            <x14:sparkline>
              <xm:f>'Data-1'!K462:L462</xm:f>
              <xm:sqref>S462</xm:sqref>
            </x14:sparkline>
            <x14:sparkline>
              <xm:f>'Data-1'!K463:L463</xm:f>
              <xm:sqref>S463</xm:sqref>
            </x14:sparkline>
            <x14:sparkline>
              <xm:f>'Data-1'!K464:L464</xm:f>
              <xm:sqref>S464</xm:sqref>
            </x14:sparkline>
            <x14:sparkline>
              <xm:f>'Data-1'!K465:L465</xm:f>
              <xm:sqref>S465</xm:sqref>
            </x14:sparkline>
            <x14:sparkline>
              <xm:f>'Data-1'!K466:L466</xm:f>
              <xm:sqref>S466</xm:sqref>
            </x14:sparkline>
            <x14:sparkline>
              <xm:f>'Data-1'!K467:L467</xm:f>
              <xm:sqref>S467</xm:sqref>
            </x14:sparkline>
            <x14:sparkline>
              <xm:f>'Data-1'!K468:L468</xm:f>
              <xm:sqref>S468</xm:sqref>
            </x14:sparkline>
            <x14:sparkline>
              <xm:f>'Data-1'!K469:L469</xm:f>
              <xm:sqref>S469</xm:sqref>
            </x14:sparkline>
            <x14:sparkline>
              <xm:f>'Data-1'!K470:L470</xm:f>
              <xm:sqref>S470</xm:sqref>
            </x14:sparkline>
            <x14:sparkline>
              <xm:f>'Data-1'!K471:L471</xm:f>
              <xm:sqref>S471</xm:sqref>
            </x14:sparkline>
            <x14:sparkline>
              <xm:f>'Data-1'!K472:L472</xm:f>
              <xm:sqref>S472</xm:sqref>
            </x14:sparkline>
            <x14:sparkline>
              <xm:f>'Data-1'!K473:L473</xm:f>
              <xm:sqref>S473</xm:sqref>
            </x14:sparkline>
            <x14:sparkline>
              <xm:f>'Data-1'!K474:L474</xm:f>
              <xm:sqref>S474</xm:sqref>
            </x14:sparkline>
            <x14:sparkline>
              <xm:f>'Data-1'!K475:L475</xm:f>
              <xm:sqref>S475</xm:sqref>
            </x14:sparkline>
            <x14:sparkline>
              <xm:f>'Data-1'!K476:L476</xm:f>
              <xm:sqref>S476</xm:sqref>
            </x14:sparkline>
            <x14:sparkline>
              <xm:f>'Data-1'!K477:L477</xm:f>
              <xm:sqref>S477</xm:sqref>
            </x14:sparkline>
            <x14:sparkline>
              <xm:f>'Data-1'!K478:L478</xm:f>
              <xm:sqref>S478</xm:sqref>
            </x14:sparkline>
            <x14:sparkline>
              <xm:f>'Data-1'!K479:L479</xm:f>
              <xm:sqref>S479</xm:sqref>
            </x14:sparkline>
            <x14:sparkline>
              <xm:f>'Data-1'!K480:L480</xm:f>
              <xm:sqref>S480</xm:sqref>
            </x14:sparkline>
            <x14:sparkline>
              <xm:f>'Data-1'!K481:L481</xm:f>
              <xm:sqref>S481</xm:sqref>
            </x14:sparkline>
            <x14:sparkline>
              <xm:f>'Data-1'!K482:L482</xm:f>
              <xm:sqref>S482</xm:sqref>
            </x14:sparkline>
            <x14:sparkline>
              <xm:f>'Data-1'!K483:L483</xm:f>
              <xm:sqref>S483</xm:sqref>
            </x14:sparkline>
            <x14:sparkline>
              <xm:f>'Data-1'!K484:L484</xm:f>
              <xm:sqref>S484</xm:sqref>
            </x14:sparkline>
            <x14:sparkline>
              <xm:f>'Data-1'!K485:L485</xm:f>
              <xm:sqref>S485</xm:sqref>
            </x14:sparkline>
            <x14:sparkline>
              <xm:f>'Data-1'!K486:L486</xm:f>
              <xm:sqref>S486</xm:sqref>
            </x14:sparkline>
            <x14:sparkline>
              <xm:f>'Data-1'!K487:L487</xm:f>
              <xm:sqref>S487</xm:sqref>
            </x14:sparkline>
            <x14:sparkline>
              <xm:f>'Data-1'!K488:L488</xm:f>
              <xm:sqref>S488</xm:sqref>
            </x14:sparkline>
            <x14:sparkline>
              <xm:f>'Data-1'!K489:L489</xm:f>
              <xm:sqref>S489</xm:sqref>
            </x14:sparkline>
            <x14:sparkline>
              <xm:f>'Data-1'!K490:L490</xm:f>
              <xm:sqref>S490</xm:sqref>
            </x14:sparkline>
            <x14:sparkline>
              <xm:f>'Data-1'!K491:L491</xm:f>
              <xm:sqref>S491</xm:sqref>
            </x14:sparkline>
            <x14:sparkline>
              <xm:f>'Data-1'!K492:L492</xm:f>
              <xm:sqref>S492</xm:sqref>
            </x14:sparkline>
            <x14:sparkline>
              <xm:f>'Data-1'!K493:L493</xm:f>
              <xm:sqref>S493</xm:sqref>
            </x14:sparkline>
            <x14:sparkline>
              <xm:f>'Data-1'!K494:L494</xm:f>
              <xm:sqref>S494</xm:sqref>
            </x14:sparkline>
            <x14:sparkline>
              <xm:f>'Data-1'!K495:L495</xm:f>
              <xm:sqref>S495</xm:sqref>
            </x14:sparkline>
            <x14:sparkline>
              <xm:f>'Data-1'!K496:L496</xm:f>
              <xm:sqref>S496</xm:sqref>
            </x14:sparkline>
            <x14:sparkline>
              <xm:f>'Data-1'!K497:L497</xm:f>
              <xm:sqref>S497</xm:sqref>
            </x14:sparkline>
            <x14:sparkline>
              <xm:f>'Data-1'!K498:L498</xm:f>
              <xm:sqref>S498</xm:sqref>
            </x14:sparkline>
            <x14:sparkline>
              <xm:f>'Data-1'!K499:L499</xm:f>
              <xm:sqref>S499</xm:sqref>
            </x14:sparkline>
            <x14:sparkline>
              <xm:f>'Data-1'!K500:L500</xm:f>
              <xm:sqref>S500</xm:sqref>
            </x14:sparkline>
            <x14:sparkline>
              <xm:f>'Data-1'!K501:L501</xm:f>
              <xm:sqref>S501</xm:sqref>
            </x14:sparkline>
            <x14:sparkline>
              <xm:f>'Data-1'!K502:L502</xm:f>
              <xm:sqref>S502</xm:sqref>
            </x14:sparkline>
            <x14:sparkline>
              <xm:f>'Data-1'!K503:L503</xm:f>
              <xm:sqref>S503</xm:sqref>
            </x14:sparkline>
            <x14:sparkline>
              <xm:f>'Data-1'!K504:L504</xm:f>
              <xm:sqref>S504</xm:sqref>
            </x14:sparkline>
            <x14:sparkline>
              <xm:f>'Data-1'!K505:L505</xm:f>
              <xm:sqref>S505</xm:sqref>
            </x14:sparkline>
            <x14:sparkline>
              <xm:f>'Data-1'!K506:L506</xm:f>
              <xm:sqref>S506</xm:sqref>
            </x14:sparkline>
            <x14:sparkline>
              <xm:f>'Data-1'!K507:L507</xm:f>
              <xm:sqref>S507</xm:sqref>
            </x14:sparkline>
            <x14:sparkline>
              <xm:f>'Data-1'!K508:L508</xm:f>
              <xm:sqref>S508</xm:sqref>
            </x14:sparkline>
            <x14:sparkline>
              <xm:f>'Data-1'!K509:L509</xm:f>
              <xm:sqref>S509</xm:sqref>
            </x14:sparkline>
            <x14:sparkline>
              <xm:f>'Data-1'!K510:L510</xm:f>
              <xm:sqref>S510</xm:sqref>
            </x14:sparkline>
            <x14:sparkline>
              <xm:f>'Data-1'!K511:L511</xm:f>
              <xm:sqref>S511</xm:sqref>
            </x14:sparkline>
            <x14:sparkline>
              <xm:f>'Data-1'!K512:L512</xm:f>
              <xm:sqref>S512</xm:sqref>
            </x14:sparkline>
            <x14:sparkline>
              <xm:f>'Data-1'!K513:L513</xm:f>
              <xm:sqref>S513</xm:sqref>
            </x14:sparkline>
            <x14:sparkline>
              <xm:f>'Data-1'!K514:L514</xm:f>
              <xm:sqref>S514</xm:sqref>
            </x14:sparkline>
            <x14:sparkline>
              <xm:f>'Data-1'!K515:L515</xm:f>
              <xm:sqref>S515</xm:sqref>
            </x14:sparkline>
            <x14:sparkline>
              <xm:f>'Data-1'!K516:L516</xm:f>
              <xm:sqref>S516</xm:sqref>
            </x14:sparkline>
            <x14:sparkline>
              <xm:f>'Data-1'!K517:L517</xm:f>
              <xm:sqref>S517</xm:sqref>
            </x14:sparkline>
            <x14:sparkline>
              <xm:f>'Data-1'!K518:L518</xm:f>
              <xm:sqref>S518</xm:sqref>
            </x14:sparkline>
            <x14:sparkline>
              <xm:f>'Data-1'!K519:L519</xm:f>
              <xm:sqref>S519</xm:sqref>
            </x14:sparkline>
            <x14:sparkline>
              <xm:f>'Data-1'!K520:L520</xm:f>
              <xm:sqref>S520</xm:sqref>
            </x14:sparkline>
            <x14:sparkline>
              <xm:f>'Data-1'!K521:L521</xm:f>
              <xm:sqref>S521</xm:sqref>
            </x14:sparkline>
            <x14:sparkline>
              <xm:f>'Data-1'!K522:L522</xm:f>
              <xm:sqref>S522</xm:sqref>
            </x14:sparkline>
            <x14:sparkline>
              <xm:f>'Data-1'!K523:L523</xm:f>
              <xm:sqref>S523</xm:sqref>
            </x14:sparkline>
            <x14:sparkline>
              <xm:f>'Data-1'!K524:L524</xm:f>
              <xm:sqref>S524</xm:sqref>
            </x14:sparkline>
            <x14:sparkline>
              <xm:f>'Data-1'!K525:L525</xm:f>
              <xm:sqref>S525</xm:sqref>
            </x14:sparkline>
            <x14:sparkline>
              <xm:f>'Data-1'!K526:L526</xm:f>
              <xm:sqref>S526</xm:sqref>
            </x14:sparkline>
            <x14:sparkline>
              <xm:f>'Data-1'!K527:L527</xm:f>
              <xm:sqref>S527</xm:sqref>
            </x14:sparkline>
            <x14:sparkline>
              <xm:f>'Data-1'!K528:L528</xm:f>
              <xm:sqref>S528</xm:sqref>
            </x14:sparkline>
            <x14:sparkline>
              <xm:f>'Data-1'!K529:L529</xm:f>
              <xm:sqref>S529</xm:sqref>
            </x14:sparkline>
            <x14:sparkline>
              <xm:f>'Data-1'!K530:L530</xm:f>
              <xm:sqref>S530</xm:sqref>
            </x14:sparkline>
            <x14:sparkline>
              <xm:f>'Data-1'!K531:L531</xm:f>
              <xm:sqref>S531</xm:sqref>
            </x14:sparkline>
            <x14:sparkline>
              <xm:f>'Data-1'!K532:L532</xm:f>
              <xm:sqref>S532</xm:sqref>
            </x14:sparkline>
            <x14:sparkline>
              <xm:f>'Data-1'!K533:L533</xm:f>
              <xm:sqref>S533</xm:sqref>
            </x14:sparkline>
            <x14:sparkline>
              <xm:f>'Data-1'!K534:L534</xm:f>
              <xm:sqref>S534</xm:sqref>
            </x14:sparkline>
            <x14:sparkline>
              <xm:f>'Data-1'!K535:L535</xm:f>
              <xm:sqref>S535</xm:sqref>
            </x14:sparkline>
            <x14:sparkline>
              <xm:f>'Data-1'!K536:L536</xm:f>
              <xm:sqref>S536</xm:sqref>
            </x14:sparkline>
            <x14:sparkline>
              <xm:f>'Data-1'!K537:L537</xm:f>
              <xm:sqref>S537</xm:sqref>
            </x14:sparkline>
            <x14:sparkline>
              <xm:f>'Data-1'!K538:L538</xm:f>
              <xm:sqref>S538</xm:sqref>
            </x14:sparkline>
            <x14:sparkline>
              <xm:f>'Data-1'!K539:L539</xm:f>
              <xm:sqref>S539</xm:sqref>
            </x14:sparkline>
            <x14:sparkline>
              <xm:f>'Data-1'!K540:L540</xm:f>
              <xm:sqref>S540</xm:sqref>
            </x14:sparkline>
            <x14:sparkline>
              <xm:f>'Data-1'!K541:L541</xm:f>
              <xm:sqref>S541</xm:sqref>
            </x14:sparkline>
            <x14:sparkline>
              <xm:f>'Data-1'!K542:L542</xm:f>
              <xm:sqref>S542</xm:sqref>
            </x14:sparkline>
            <x14:sparkline>
              <xm:f>'Data-1'!K543:L543</xm:f>
              <xm:sqref>S543</xm:sqref>
            </x14:sparkline>
            <x14:sparkline>
              <xm:f>'Data-1'!K544:L544</xm:f>
              <xm:sqref>S544</xm:sqref>
            </x14:sparkline>
            <x14:sparkline>
              <xm:f>'Data-1'!K545:L545</xm:f>
              <xm:sqref>S545</xm:sqref>
            </x14:sparkline>
            <x14:sparkline>
              <xm:f>'Data-1'!K546:L546</xm:f>
              <xm:sqref>S546</xm:sqref>
            </x14:sparkline>
            <x14:sparkline>
              <xm:f>'Data-1'!K547:L547</xm:f>
              <xm:sqref>S547</xm:sqref>
            </x14:sparkline>
            <x14:sparkline>
              <xm:f>'Data-1'!K548:L548</xm:f>
              <xm:sqref>S548</xm:sqref>
            </x14:sparkline>
            <x14:sparkline>
              <xm:f>'Data-1'!K549:L549</xm:f>
              <xm:sqref>S549</xm:sqref>
            </x14:sparkline>
            <x14:sparkline>
              <xm:f>'Data-1'!K550:L550</xm:f>
              <xm:sqref>S550</xm:sqref>
            </x14:sparkline>
            <x14:sparkline>
              <xm:f>'Data-1'!K551:L551</xm:f>
              <xm:sqref>S551</xm:sqref>
            </x14:sparkline>
            <x14:sparkline>
              <xm:f>'Data-1'!K552:L552</xm:f>
              <xm:sqref>S552</xm:sqref>
            </x14:sparkline>
            <x14:sparkline>
              <xm:f>'Data-1'!K553:L553</xm:f>
              <xm:sqref>S553</xm:sqref>
            </x14:sparkline>
            <x14:sparkline>
              <xm:f>'Data-1'!K554:L554</xm:f>
              <xm:sqref>S554</xm:sqref>
            </x14:sparkline>
            <x14:sparkline>
              <xm:f>'Data-1'!K555:L555</xm:f>
              <xm:sqref>S555</xm:sqref>
            </x14:sparkline>
            <x14:sparkline>
              <xm:f>'Data-1'!K556:L556</xm:f>
              <xm:sqref>S556</xm:sqref>
            </x14:sparkline>
            <x14:sparkline>
              <xm:f>'Data-1'!K557:L557</xm:f>
              <xm:sqref>S557</xm:sqref>
            </x14:sparkline>
            <x14:sparkline>
              <xm:f>'Data-1'!K558:L558</xm:f>
              <xm:sqref>S558</xm:sqref>
            </x14:sparkline>
            <x14:sparkline>
              <xm:f>'Data-1'!K559:L559</xm:f>
              <xm:sqref>S559</xm:sqref>
            </x14:sparkline>
            <x14:sparkline>
              <xm:f>'Data-1'!K560:L560</xm:f>
              <xm:sqref>S560</xm:sqref>
            </x14:sparkline>
            <x14:sparkline>
              <xm:f>'Data-1'!K561:L561</xm:f>
              <xm:sqref>S561</xm:sqref>
            </x14:sparkline>
            <x14:sparkline>
              <xm:f>'Data-1'!K562:L562</xm:f>
              <xm:sqref>S562</xm:sqref>
            </x14:sparkline>
            <x14:sparkline>
              <xm:f>'Data-1'!K563:L563</xm:f>
              <xm:sqref>S563</xm:sqref>
            </x14:sparkline>
            <x14:sparkline>
              <xm:f>'Data-1'!K564:L564</xm:f>
              <xm:sqref>S564</xm:sqref>
            </x14:sparkline>
            <x14:sparkline>
              <xm:f>'Data-1'!K565:L565</xm:f>
              <xm:sqref>S565</xm:sqref>
            </x14:sparkline>
            <x14:sparkline>
              <xm:f>'Data-1'!K566:L566</xm:f>
              <xm:sqref>S566</xm:sqref>
            </x14:sparkline>
            <x14:sparkline>
              <xm:f>'Data-1'!K567:L567</xm:f>
              <xm:sqref>S567</xm:sqref>
            </x14:sparkline>
            <x14:sparkline>
              <xm:f>'Data-1'!K568:L568</xm:f>
              <xm:sqref>S568</xm:sqref>
            </x14:sparkline>
            <x14:sparkline>
              <xm:f>'Data-1'!K569:L569</xm:f>
              <xm:sqref>S569</xm:sqref>
            </x14:sparkline>
            <x14:sparkline>
              <xm:f>'Data-1'!K570:L570</xm:f>
              <xm:sqref>S570</xm:sqref>
            </x14:sparkline>
            <x14:sparkline>
              <xm:f>'Data-1'!K571:L571</xm:f>
              <xm:sqref>S571</xm:sqref>
            </x14:sparkline>
            <x14:sparkline>
              <xm:f>'Data-1'!K572:L572</xm:f>
              <xm:sqref>S572</xm:sqref>
            </x14:sparkline>
            <x14:sparkline>
              <xm:f>'Data-1'!K573:L573</xm:f>
              <xm:sqref>S573</xm:sqref>
            </x14:sparkline>
            <x14:sparkline>
              <xm:f>'Data-1'!K574:L574</xm:f>
              <xm:sqref>S574</xm:sqref>
            </x14:sparkline>
            <x14:sparkline>
              <xm:f>'Data-1'!K575:L575</xm:f>
              <xm:sqref>S575</xm:sqref>
            </x14:sparkline>
            <x14:sparkline>
              <xm:f>'Data-1'!K576:L576</xm:f>
              <xm:sqref>S576</xm:sqref>
            </x14:sparkline>
            <x14:sparkline>
              <xm:f>'Data-1'!K577:L577</xm:f>
              <xm:sqref>S577</xm:sqref>
            </x14:sparkline>
            <x14:sparkline>
              <xm:f>'Data-1'!K578:L578</xm:f>
              <xm:sqref>S578</xm:sqref>
            </x14:sparkline>
            <x14:sparkline>
              <xm:f>'Data-1'!K579:L579</xm:f>
              <xm:sqref>S579</xm:sqref>
            </x14:sparkline>
            <x14:sparkline>
              <xm:f>'Data-1'!K580:L580</xm:f>
              <xm:sqref>S580</xm:sqref>
            </x14:sparkline>
            <x14:sparkline>
              <xm:f>'Data-1'!K581:L581</xm:f>
              <xm:sqref>S581</xm:sqref>
            </x14:sparkline>
            <x14:sparkline>
              <xm:f>'Data-1'!K582:L582</xm:f>
              <xm:sqref>S582</xm:sqref>
            </x14:sparkline>
            <x14:sparkline>
              <xm:f>'Data-1'!K583:L583</xm:f>
              <xm:sqref>S583</xm:sqref>
            </x14:sparkline>
            <x14:sparkline>
              <xm:f>'Data-1'!K584:L584</xm:f>
              <xm:sqref>S584</xm:sqref>
            </x14:sparkline>
            <x14:sparkline>
              <xm:f>'Data-1'!K585:L585</xm:f>
              <xm:sqref>S585</xm:sqref>
            </x14:sparkline>
            <x14:sparkline>
              <xm:f>'Data-1'!K586:L586</xm:f>
              <xm:sqref>S586</xm:sqref>
            </x14:sparkline>
            <x14:sparkline>
              <xm:f>'Data-1'!K587:L587</xm:f>
              <xm:sqref>S587</xm:sqref>
            </x14:sparkline>
            <x14:sparkline>
              <xm:f>'Data-1'!K588:L588</xm:f>
              <xm:sqref>S588</xm:sqref>
            </x14:sparkline>
            <x14:sparkline>
              <xm:f>'Data-1'!K589:L589</xm:f>
              <xm:sqref>S589</xm:sqref>
            </x14:sparkline>
            <x14:sparkline>
              <xm:f>'Data-1'!K590:L590</xm:f>
              <xm:sqref>S590</xm:sqref>
            </x14:sparkline>
            <x14:sparkline>
              <xm:f>'Data-1'!K591:L591</xm:f>
              <xm:sqref>S591</xm:sqref>
            </x14:sparkline>
            <x14:sparkline>
              <xm:f>'Data-1'!K592:L592</xm:f>
              <xm:sqref>S592</xm:sqref>
            </x14:sparkline>
            <x14:sparkline>
              <xm:f>'Data-1'!K593:L593</xm:f>
              <xm:sqref>S593</xm:sqref>
            </x14:sparkline>
            <x14:sparkline>
              <xm:f>'Data-1'!K594:L594</xm:f>
              <xm:sqref>S594</xm:sqref>
            </x14:sparkline>
            <x14:sparkline>
              <xm:f>'Data-1'!K595:L595</xm:f>
              <xm:sqref>S595</xm:sqref>
            </x14:sparkline>
            <x14:sparkline>
              <xm:f>'Data-1'!K596:L596</xm:f>
              <xm:sqref>S596</xm:sqref>
            </x14:sparkline>
            <x14:sparkline>
              <xm:f>'Data-1'!K597:L597</xm:f>
              <xm:sqref>S597</xm:sqref>
            </x14:sparkline>
            <x14:sparkline>
              <xm:f>'Data-1'!K598:L598</xm:f>
              <xm:sqref>S598</xm:sqref>
            </x14:sparkline>
            <x14:sparkline>
              <xm:f>'Data-1'!K599:L599</xm:f>
              <xm:sqref>S599</xm:sqref>
            </x14:sparkline>
            <x14:sparkline>
              <xm:f>'Data-1'!K600:L600</xm:f>
              <xm:sqref>S600</xm:sqref>
            </x14:sparkline>
            <x14:sparkline>
              <xm:f>'Data-1'!K601:L601</xm:f>
              <xm:sqref>S601</xm:sqref>
            </x14:sparkline>
            <x14:sparkline>
              <xm:f>'Data-1'!K602:L602</xm:f>
              <xm:sqref>S602</xm:sqref>
            </x14:sparkline>
            <x14:sparkline>
              <xm:f>'Data-1'!K603:L603</xm:f>
              <xm:sqref>S603</xm:sqref>
            </x14:sparkline>
            <x14:sparkline>
              <xm:f>'Data-1'!K604:L604</xm:f>
              <xm:sqref>S604</xm:sqref>
            </x14:sparkline>
            <x14:sparkline>
              <xm:f>'Data-1'!K605:L605</xm:f>
              <xm:sqref>S605</xm:sqref>
            </x14:sparkline>
            <x14:sparkline>
              <xm:f>'Data-1'!K606:L606</xm:f>
              <xm:sqref>S606</xm:sqref>
            </x14:sparkline>
            <x14:sparkline>
              <xm:f>'Data-1'!K607:L607</xm:f>
              <xm:sqref>S607</xm:sqref>
            </x14:sparkline>
            <x14:sparkline>
              <xm:f>'Data-1'!K608:L608</xm:f>
              <xm:sqref>S608</xm:sqref>
            </x14:sparkline>
            <x14:sparkline>
              <xm:f>'Data-1'!K609:L609</xm:f>
              <xm:sqref>S609</xm:sqref>
            </x14:sparkline>
            <x14:sparkline>
              <xm:f>'Data-1'!K610:L610</xm:f>
              <xm:sqref>S610</xm:sqref>
            </x14:sparkline>
            <x14:sparkline>
              <xm:f>'Data-1'!K611:L611</xm:f>
              <xm:sqref>S611</xm:sqref>
            </x14:sparkline>
            <x14:sparkline>
              <xm:f>'Data-1'!K612:L612</xm:f>
              <xm:sqref>S612</xm:sqref>
            </x14:sparkline>
            <x14:sparkline>
              <xm:f>'Data-1'!K613:L613</xm:f>
              <xm:sqref>S613</xm:sqref>
            </x14:sparkline>
            <x14:sparkline>
              <xm:f>'Data-1'!K614:L614</xm:f>
              <xm:sqref>S614</xm:sqref>
            </x14:sparkline>
            <x14:sparkline>
              <xm:f>'Data-1'!K615:L615</xm:f>
              <xm:sqref>S615</xm:sqref>
            </x14:sparkline>
            <x14:sparkline>
              <xm:f>'Data-1'!K616:L616</xm:f>
              <xm:sqref>S616</xm:sqref>
            </x14:sparkline>
            <x14:sparkline>
              <xm:f>'Data-1'!K617:L617</xm:f>
              <xm:sqref>S617</xm:sqref>
            </x14:sparkline>
            <x14:sparkline>
              <xm:f>'Data-1'!K618:L618</xm:f>
              <xm:sqref>S618</xm:sqref>
            </x14:sparkline>
            <x14:sparkline>
              <xm:f>'Data-1'!K619:L619</xm:f>
              <xm:sqref>S619</xm:sqref>
            </x14:sparkline>
            <x14:sparkline>
              <xm:f>'Data-1'!K620:L620</xm:f>
              <xm:sqref>S620</xm:sqref>
            </x14:sparkline>
            <x14:sparkline>
              <xm:f>'Data-1'!K621:L621</xm:f>
              <xm:sqref>S621</xm:sqref>
            </x14:sparkline>
            <x14:sparkline>
              <xm:f>'Data-1'!K622:L622</xm:f>
              <xm:sqref>S622</xm:sqref>
            </x14:sparkline>
            <x14:sparkline>
              <xm:f>'Data-1'!K623:L623</xm:f>
              <xm:sqref>S623</xm:sqref>
            </x14:sparkline>
            <x14:sparkline>
              <xm:f>'Data-1'!K624:L624</xm:f>
              <xm:sqref>S624</xm:sqref>
            </x14:sparkline>
            <x14:sparkline>
              <xm:f>'Data-1'!K625:L625</xm:f>
              <xm:sqref>S625</xm:sqref>
            </x14:sparkline>
            <x14:sparkline>
              <xm:f>'Data-1'!K626:L626</xm:f>
              <xm:sqref>S626</xm:sqref>
            </x14:sparkline>
            <x14:sparkline>
              <xm:f>'Data-1'!K627:L627</xm:f>
              <xm:sqref>S627</xm:sqref>
            </x14:sparkline>
            <x14:sparkline>
              <xm:f>'Data-1'!K628:L628</xm:f>
              <xm:sqref>S628</xm:sqref>
            </x14:sparkline>
            <x14:sparkline>
              <xm:f>'Data-1'!K629:L629</xm:f>
              <xm:sqref>S629</xm:sqref>
            </x14:sparkline>
            <x14:sparkline>
              <xm:f>'Data-1'!K630:L630</xm:f>
              <xm:sqref>S630</xm:sqref>
            </x14:sparkline>
            <x14:sparkline>
              <xm:f>'Data-1'!K631:L631</xm:f>
              <xm:sqref>S631</xm:sqref>
            </x14:sparkline>
            <x14:sparkline>
              <xm:f>'Data-1'!K632:L632</xm:f>
              <xm:sqref>S632</xm:sqref>
            </x14:sparkline>
            <x14:sparkline>
              <xm:f>'Data-1'!K633:L633</xm:f>
              <xm:sqref>S633</xm:sqref>
            </x14:sparkline>
            <x14:sparkline>
              <xm:f>'Data-1'!K634:L634</xm:f>
              <xm:sqref>S634</xm:sqref>
            </x14:sparkline>
            <x14:sparkline>
              <xm:f>'Data-1'!K635:L635</xm:f>
              <xm:sqref>S635</xm:sqref>
            </x14:sparkline>
            <x14:sparkline>
              <xm:f>'Data-1'!K636:L636</xm:f>
              <xm:sqref>S636</xm:sqref>
            </x14:sparkline>
            <x14:sparkline>
              <xm:f>'Data-1'!K637:L637</xm:f>
              <xm:sqref>S637</xm:sqref>
            </x14:sparkline>
            <x14:sparkline>
              <xm:f>'Data-1'!K638:L638</xm:f>
              <xm:sqref>S638</xm:sqref>
            </x14:sparkline>
            <x14:sparkline>
              <xm:f>'Data-1'!K639:L639</xm:f>
              <xm:sqref>S639</xm:sqref>
            </x14:sparkline>
            <x14:sparkline>
              <xm:f>'Data-1'!K640:L640</xm:f>
              <xm:sqref>S640</xm:sqref>
            </x14:sparkline>
            <x14:sparkline>
              <xm:f>'Data-1'!K641:L641</xm:f>
              <xm:sqref>S641</xm:sqref>
            </x14:sparkline>
            <x14:sparkline>
              <xm:f>'Data-1'!K642:L642</xm:f>
              <xm:sqref>S642</xm:sqref>
            </x14:sparkline>
            <x14:sparkline>
              <xm:f>'Data-1'!K643:L643</xm:f>
              <xm:sqref>S643</xm:sqref>
            </x14:sparkline>
            <x14:sparkline>
              <xm:f>'Data-1'!K644:L644</xm:f>
              <xm:sqref>S644</xm:sqref>
            </x14:sparkline>
            <x14:sparkline>
              <xm:f>'Data-1'!K645:L645</xm:f>
              <xm:sqref>S645</xm:sqref>
            </x14:sparkline>
            <x14:sparkline>
              <xm:f>'Data-1'!K646:L646</xm:f>
              <xm:sqref>S646</xm:sqref>
            </x14:sparkline>
            <x14:sparkline>
              <xm:f>'Data-1'!K647:L647</xm:f>
              <xm:sqref>S647</xm:sqref>
            </x14:sparkline>
            <x14:sparkline>
              <xm:f>'Data-1'!K648:L648</xm:f>
              <xm:sqref>S648</xm:sqref>
            </x14:sparkline>
            <x14:sparkline>
              <xm:f>'Data-1'!K649:L649</xm:f>
              <xm:sqref>S649</xm:sqref>
            </x14:sparkline>
            <x14:sparkline>
              <xm:f>'Data-1'!K650:L650</xm:f>
              <xm:sqref>S650</xm:sqref>
            </x14:sparkline>
            <x14:sparkline>
              <xm:f>'Data-1'!K651:L651</xm:f>
              <xm:sqref>S651</xm:sqref>
            </x14:sparkline>
            <x14:sparkline>
              <xm:f>'Data-1'!K652:L652</xm:f>
              <xm:sqref>S652</xm:sqref>
            </x14:sparkline>
            <x14:sparkline>
              <xm:f>'Data-1'!K653:L653</xm:f>
              <xm:sqref>S653</xm:sqref>
            </x14:sparkline>
            <x14:sparkline>
              <xm:f>'Data-1'!K654:L654</xm:f>
              <xm:sqref>S654</xm:sqref>
            </x14:sparkline>
            <x14:sparkline>
              <xm:f>'Data-1'!K655:L655</xm:f>
              <xm:sqref>S655</xm:sqref>
            </x14:sparkline>
            <x14:sparkline>
              <xm:f>'Data-1'!K656:L656</xm:f>
              <xm:sqref>S656</xm:sqref>
            </x14:sparkline>
            <x14:sparkline>
              <xm:f>'Data-1'!K657:L657</xm:f>
              <xm:sqref>S657</xm:sqref>
            </x14:sparkline>
            <x14:sparkline>
              <xm:f>'Data-1'!K658:L658</xm:f>
              <xm:sqref>S658</xm:sqref>
            </x14:sparkline>
            <x14:sparkline>
              <xm:f>'Data-1'!K659:L659</xm:f>
              <xm:sqref>S659</xm:sqref>
            </x14:sparkline>
            <x14:sparkline>
              <xm:f>'Data-1'!K660:L660</xm:f>
              <xm:sqref>S660</xm:sqref>
            </x14:sparkline>
            <x14:sparkline>
              <xm:f>'Data-1'!K661:L661</xm:f>
              <xm:sqref>S661</xm:sqref>
            </x14:sparkline>
            <x14:sparkline>
              <xm:f>'Data-1'!K662:L662</xm:f>
              <xm:sqref>S662</xm:sqref>
            </x14:sparkline>
            <x14:sparkline>
              <xm:f>'Data-1'!K663:L663</xm:f>
              <xm:sqref>S663</xm:sqref>
            </x14:sparkline>
            <x14:sparkline>
              <xm:f>'Data-1'!K664:L664</xm:f>
              <xm:sqref>S664</xm:sqref>
            </x14:sparkline>
            <x14:sparkline>
              <xm:f>'Data-1'!K665:L665</xm:f>
              <xm:sqref>S665</xm:sqref>
            </x14:sparkline>
            <x14:sparkline>
              <xm:f>'Data-1'!K666:L666</xm:f>
              <xm:sqref>S666</xm:sqref>
            </x14:sparkline>
            <x14:sparkline>
              <xm:f>'Data-1'!K667:L667</xm:f>
              <xm:sqref>S667</xm:sqref>
            </x14:sparkline>
            <x14:sparkline>
              <xm:f>'Data-1'!K668:L668</xm:f>
              <xm:sqref>S668</xm:sqref>
            </x14:sparkline>
            <x14:sparkline>
              <xm:f>'Data-1'!K669:L669</xm:f>
              <xm:sqref>S669</xm:sqref>
            </x14:sparkline>
            <x14:sparkline>
              <xm:f>'Data-1'!K670:L670</xm:f>
              <xm:sqref>S670</xm:sqref>
            </x14:sparkline>
            <x14:sparkline>
              <xm:f>'Data-1'!K671:L671</xm:f>
              <xm:sqref>S671</xm:sqref>
            </x14:sparkline>
            <x14:sparkline>
              <xm:f>'Data-1'!K672:L672</xm:f>
              <xm:sqref>S672</xm:sqref>
            </x14:sparkline>
            <x14:sparkline>
              <xm:f>'Data-1'!K673:L673</xm:f>
              <xm:sqref>S673</xm:sqref>
            </x14:sparkline>
            <x14:sparkline>
              <xm:f>'Data-1'!K674:L674</xm:f>
              <xm:sqref>S674</xm:sqref>
            </x14:sparkline>
            <x14:sparkline>
              <xm:f>'Data-1'!K675:L675</xm:f>
              <xm:sqref>S675</xm:sqref>
            </x14:sparkline>
            <x14:sparkline>
              <xm:f>'Data-1'!K676:L676</xm:f>
              <xm:sqref>S676</xm:sqref>
            </x14:sparkline>
            <x14:sparkline>
              <xm:f>'Data-1'!K677:L677</xm:f>
              <xm:sqref>S677</xm:sqref>
            </x14:sparkline>
            <x14:sparkline>
              <xm:f>'Data-1'!K678:L678</xm:f>
              <xm:sqref>S678</xm:sqref>
            </x14:sparkline>
            <x14:sparkline>
              <xm:f>'Data-1'!K679:L679</xm:f>
              <xm:sqref>S679</xm:sqref>
            </x14:sparkline>
            <x14:sparkline>
              <xm:f>'Data-1'!K680:L680</xm:f>
              <xm:sqref>S680</xm:sqref>
            </x14:sparkline>
            <x14:sparkline>
              <xm:f>'Data-1'!K681:L681</xm:f>
              <xm:sqref>S681</xm:sqref>
            </x14:sparkline>
            <x14:sparkline>
              <xm:f>'Data-1'!K682:L682</xm:f>
              <xm:sqref>S682</xm:sqref>
            </x14:sparkline>
            <x14:sparkline>
              <xm:f>'Data-1'!K683:L683</xm:f>
              <xm:sqref>S683</xm:sqref>
            </x14:sparkline>
            <x14:sparkline>
              <xm:f>'Data-1'!K684:L684</xm:f>
              <xm:sqref>S684</xm:sqref>
            </x14:sparkline>
            <x14:sparkline>
              <xm:f>'Data-1'!K685:L685</xm:f>
              <xm:sqref>S685</xm:sqref>
            </x14:sparkline>
            <x14:sparkline>
              <xm:f>'Data-1'!K686:L686</xm:f>
              <xm:sqref>S686</xm:sqref>
            </x14:sparkline>
            <x14:sparkline>
              <xm:f>'Data-1'!K687:L687</xm:f>
              <xm:sqref>S687</xm:sqref>
            </x14:sparkline>
            <x14:sparkline>
              <xm:f>'Data-1'!K688:L688</xm:f>
              <xm:sqref>S688</xm:sqref>
            </x14:sparkline>
            <x14:sparkline>
              <xm:f>'Data-1'!K689:L689</xm:f>
              <xm:sqref>S689</xm:sqref>
            </x14:sparkline>
            <x14:sparkline>
              <xm:f>'Data-1'!K690:L690</xm:f>
              <xm:sqref>S690</xm:sqref>
            </x14:sparkline>
            <x14:sparkline>
              <xm:f>'Data-1'!K691:L691</xm:f>
              <xm:sqref>S691</xm:sqref>
            </x14:sparkline>
            <x14:sparkline>
              <xm:f>'Data-1'!K692:L692</xm:f>
              <xm:sqref>S692</xm:sqref>
            </x14:sparkline>
            <x14:sparkline>
              <xm:f>'Data-1'!K693:L693</xm:f>
              <xm:sqref>S693</xm:sqref>
            </x14:sparkline>
            <x14:sparkline>
              <xm:f>'Data-1'!K694:L694</xm:f>
              <xm:sqref>S694</xm:sqref>
            </x14:sparkline>
            <x14:sparkline>
              <xm:f>'Data-1'!K695:L695</xm:f>
              <xm:sqref>S695</xm:sqref>
            </x14:sparkline>
            <x14:sparkline>
              <xm:f>'Data-1'!K696:L696</xm:f>
              <xm:sqref>S696</xm:sqref>
            </x14:sparkline>
            <x14:sparkline>
              <xm:f>'Data-1'!K697:L697</xm:f>
              <xm:sqref>S697</xm:sqref>
            </x14:sparkline>
            <x14:sparkline>
              <xm:f>'Data-1'!K698:L698</xm:f>
              <xm:sqref>S698</xm:sqref>
            </x14:sparkline>
            <x14:sparkline>
              <xm:f>'Data-1'!K699:L699</xm:f>
              <xm:sqref>S699</xm:sqref>
            </x14:sparkline>
            <x14:sparkline>
              <xm:f>'Data-1'!K700:L700</xm:f>
              <xm:sqref>S700</xm:sqref>
            </x14:sparkline>
            <x14:sparkline>
              <xm:f>'Data-1'!K701:L701</xm:f>
              <xm:sqref>S701</xm:sqref>
            </x14:sparkline>
            <x14:sparkline>
              <xm:f>'Data-1'!K702:L702</xm:f>
              <xm:sqref>S702</xm:sqref>
            </x14:sparkline>
            <x14:sparkline>
              <xm:f>'Data-1'!K703:L703</xm:f>
              <xm:sqref>S703</xm:sqref>
            </x14:sparkline>
            <x14:sparkline>
              <xm:f>'Data-1'!K704:L704</xm:f>
              <xm:sqref>S704</xm:sqref>
            </x14:sparkline>
            <x14:sparkline>
              <xm:f>'Data-1'!K705:L705</xm:f>
              <xm:sqref>S705</xm:sqref>
            </x14:sparkline>
            <x14:sparkline>
              <xm:f>'Data-1'!K706:L706</xm:f>
              <xm:sqref>S706</xm:sqref>
            </x14:sparkline>
            <x14:sparkline>
              <xm:f>'Data-1'!K707:L707</xm:f>
              <xm:sqref>S707</xm:sqref>
            </x14:sparkline>
            <x14:sparkline>
              <xm:f>'Data-1'!K708:L708</xm:f>
              <xm:sqref>S708</xm:sqref>
            </x14:sparkline>
            <x14:sparkline>
              <xm:f>'Data-1'!K709:L709</xm:f>
              <xm:sqref>S709</xm:sqref>
            </x14:sparkline>
            <x14:sparkline>
              <xm:f>'Data-1'!K710:L710</xm:f>
              <xm:sqref>S710</xm:sqref>
            </x14:sparkline>
            <x14:sparkline>
              <xm:f>'Data-1'!K711:L711</xm:f>
              <xm:sqref>S711</xm:sqref>
            </x14:sparkline>
            <x14:sparkline>
              <xm:f>'Data-1'!K712:L712</xm:f>
              <xm:sqref>S712</xm:sqref>
            </x14:sparkline>
            <x14:sparkline>
              <xm:f>'Data-1'!K713:L713</xm:f>
              <xm:sqref>S713</xm:sqref>
            </x14:sparkline>
            <x14:sparkline>
              <xm:f>'Data-1'!K714:L714</xm:f>
              <xm:sqref>S714</xm:sqref>
            </x14:sparkline>
            <x14:sparkline>
              <xm:f>'Data-1'!K715:L715</xm:f>
              <xm:sqref>S715</xm:sqref>
            </x14:sparkline>
            <x14:sparkline>
              <xm:f>'Data-1'!K716:L716</xm:f>
              <xm:sqref>S716</xm:sqref>
            </x14:sparkline>
            <x14:sparkline>
              <xm:f>'Data-1'!K717:L717</xm:f>
              <xm:sqref>S717</xm:sqref>
            </x14:sparkline>
            <x14:sparkline>
              <xm:f>'Data-1'!K718:L718</xm:f>
              <xm:sqref>S718</xm:sqref>
            </x14:sparkline>
            <x14:sparkline>
              <xm:f>'Data-1'!K719:L719</xm:f>
              <xm:sqref>S719</xm:sqref>
            </x14:sparkline>
            <x14:sparkline>
              <xm:f>'Data-1'!K720:L720</xm:f>
              <xm:sqref>S720</xm:sqref>
            </x14:sparkline>
            <x14:sparkline>
              <xm:f>'Data-1'!K721:L721</xm:f>
              <xm:sqref>S721</xm:sqref>
            </x14:sparkline>
            <x14:sparkline>
              <xm:f>'Data-1'!K722:L722</xm:f>
              <xm:sqref>S722</xm:sqref>
            </x14:sparkline>
            <x14:sparkline>
              <xm:f>'Data-1'!K723:L723</xm:f>
              <xm:sqref>S723</xm:sqref>
            </x14:sparkline>
            <x14:sparkline>
              <xm:f>'Data-1'!K724:L724</xm:f>
              <xm:sqref>S724</xm:sqref>
            </x14:sparkline>
            <x14:sparkline>
              <xm:f>'Data-1'!K725:L725</xm:f>
              <xm:sqref>S725</xm:sqref>
            </x14:sparkline>
            <x14:sparkline>
              <xm:f>'Data-1'!K726:L726</xm:f>
              <xm:sqref>S726</xm:sqref>
            </x14:sparkline>
            <x14:sparkline>
              <xm:f>'Data-1'!K727:L727</xm:f>
              <xm:sqref>S727</xm:sqref>
            </x14:sparkline>
            <x14:sparkline>
              <xm:f>'Data-1'!K728:L728</xm:f>
              <xm:sqref>S728</xm:sqref>
            </x14:sparkline>
            <x14:sparkline>
              <xm:f>'Data-1'!K729:L729</xm:f>
              <xm:sqref>S729</xm:sqref>
            </x14:sparkline>
            <x14:sparkline>
              <xm:f>'Data-1'!K730:L730</xm:f>
              <xm:sqref>S730</xm:sqref>
            </x14:sparkline>
            <x14:sparkline>
              <xm:f>'Data-1'!K731:L731</xm:f>
              <xm:sqref>S731</xm:sqref>
            </x14:sparkline>
            <x14:sparkline>
              <xm:f>'Data-1'!K732:L732</xm:f>
              <xm:sqref>S732</xm:sqref>
            </x14:sparkline>
            <x14:sparkline>
              <xm:f>'Data-1'!K733:L733</xm:f>
              <xm:sqref>S733</xm:sqref>
            </x14:sparkline>
            <x14:sparkline>
              <xm:f>'Data-1'!K734:L734</xm:f>
              <xm:sqref>S734</xm:sqref>
            </x14:sparkline>
            <x14:sparkline>
              <xm:f>'Data-1'!K735:L735</xm:f>
              <xm:sqref>S735</xm:sqref>
            </x14:sparkline>
            <x14:sparkline>
              <xm:f>'Data-1'!K736:L736</xm:f>
              <xm:sqref>S736</xm:sqref>
            </x14:sparkline>
            <x14:sparkline>
              <xm:f>'Data-1'!K737:L737</xm:f>
              <xm:sqref>S737</xm:sqref>
            </x14:sparkline>
            <x14:sparkline>
              <xm:f>'Data-1'!K738:L738</xm:f>
              <xm:sqref>S738</xm:sqref>
            </x14:sparkline>
            <x14:sparkline>
              <xm:f>'Data-1'!K739:L739</xm:f>
              <xm:sqref>S739</xm:sqref>
            </x14:sparkline>
            <x14:sparkline>
              <xm:f>'Data-1'!K740:L740</xm:f>
              <xm:sqref>S740</xm:sqref>
            </x14:sparkline>
            <x14:sparkline>
              <xm:f>'Data-1'!K741:L741</xm:f>
              <xm:sqref>S741</xm:sqref>
            </x14:sparkline>
            <x14:sparkline>
              <xm:f>'Data-1'!K742:L742</xm:f>
              <xm:sqref>S742</xm:sqref>
            </x14:sparkline>
            <x14:sparkline>
              <xm:f>'Data-1'!K743:L743</xm:f>
              <xm:sqref>S743</xm:sqref>
            </x14:sparkline>
            <x14:sparkline>
              <xm:f>'Data-1'!K744:L744</xm:f>
              <xm:sqref>S744</xm:sqref>
            </x14:sparkline>
            <x14:sparkline>
              <xm:f>'Data-1'!K745:L745</xm:f>
              <xm:sqref>S745</xm:sqref>
            </x14:sparkline>
            <x14:sparkline>
              <xm:f>'Data-1'!K746:L746</xm:f>
              <xm:sqref>S746</xm:sqref>
            </x14:sparkline>
            <x14:sparkline>
              <xm:f>'Data-1'!K747:L747</xm:f>
              <xm:sqref>S747</xm:sqref>
            </x14:sparkline>
            <x14:sparkline>
              <xm:f>'Data-1'!K748:L748</xm:f>
              <xm:sqref>S748</xm:sqref>
            </x14:sparkline>
            <x14:sparkline>
              <xm:f>'Data-1'!K749:L749</xm:f>
              <xm:sqref>S749</xm:sqref>
            </x14:sparkline>
            <x14:sparkline>
              <xm:f>'Data-1'!K750:L750</xm:f>
              <xm:sqref>S750</xm:sqref>
            </x14:sparkline>
            <x14:sparkline>
              <xm:f>'Data-1'!K751:L751</xm:f>
              <xm:sqref>S751</xm:sqref>
            </x14:sparkline>
            <x14:sparkline>
              <xm:f>'Data-1'!K752:L752</xm:f>
              <xm:sqref>S752</xm:sqref>
            </x14:sparkline>
            <x14:sparkline>
              <xm:f>'Data-1'!K753:L753</xm:f>
              <xm:sqref>S753</xm:sqref>
            </x14:sparkline>
            <x14:sparkline>
              <xm:f>'Data-1'!K754:L754</xm:f>
              <xm:sqref>S754</xm:sqref>
            </x14:sparkline>
            <x14:sparkline>
              <xm:f>'Data-1'!K755:L755</xm:f>
              <xm:sqref>S755</xm:sqref>
            </x14:sparkline>
            <x14:sparkline>
              <xm:f>'Data-1'!K756:L756</xm:f>
              <xm:sqref>S756</xm:sqref>
            </x14:sparkline>
            <x14:sparkline>
              <xm:f>'Data-1'!K757:L757</xm:f>
              <xm:sqref>S757</xm:sqref>
            </x14:sparkline>
            <x14:sparkline>
              <xm:f>'Data-1'!K758:L758</xm:f>
              <xm:sqref>S758</xm:sqref>
            </x14:sparkline>
            <x14:sparkline>
              <xm:f>'Data-1'!K759:L759</xm:f>
              <xm:sqref>S759</xm:sqref>
            </x14:sparkline>
            <x14:sparkline>
              <xm:f>'Data-1'!K760:L760</xm:f>
              <xm:sqref>S760</xm:sqref>
            </x14:sparkline>
            <x14:sparkline>
              <xm:f>'Data-1'!K761:L761</xm:f>
              <xm:sqref>S761</xm:sqref>
            </x14:sparkline>
            <x14:sparkline>
              <xm:f>'Data-1'!K762:L762</xm:f>
              <xm:sqref>S762</xm:sqref>
            </x14:sparkline>
            <x14:sparkline>
              <xm:f>'Data-1'!K763:L763</xm:f>
              <xm:sqref>S763</xm:sqref>
            </x14:sparkline>
            <x14:sparkline>
              <xm:f>'Data-1'!K764:L764</xm:f>
              <xm:sqref>S764</xm:sqref>
            </x14:sparkline>
            <x14:sparkline>
              <xm:f>'Data-1'!K765:L765</xm:f>
              <xm:sqref>S765</xm:sqref>
            </x14:sparkline>
            <x14:sparkline>
              <xm:f>'Data-1'!K766:L766</xm:f>
              <xm:sqref>S766</xm:sqref>
            </x14:sparkline>
            <x14:sparkline>
              <xm:f>'Data-1'!K767:L767</xm:f>
              <xm:sqref>S767</xm:sqref>
            </x14:sparkline>
            <x14:sparkline>
              <xm:f>'Data-1'!K768:L768</xm:f>
              <xm:sqref>S768</xm:sqref>
            </x14:sparkline>
            <x14:sparkline>
              <xm:f>'Data-1'!K769:L769</xm:f>
              <xm:sqref>S769</xm:sqref>
            </x14:sparkline>
            <x14:sparkline>
              <xm:f>'Data-1'!K770:L770</xm:f>
              <xm:sqref>S770</xm:sqref>
            </x14:sparkline>
            <x14:sparkline>
              <xm:f>'Data-1'!K771:L771</xm:f>
              <xm:sqref>S771</xm:sqref>
            </x14:sparkline>
            <x14:sparkline>
              <xm:f>'Data-1'!K772:L772</xm:f>
              <xm:sqref>S772</xm:sqref>
            </x14:sparkline>
            <x14:sparkline>
              <xm:f>'Data-1'!K773:L773</xm:f>
              <xm:sqref>S773</xm:sqref>
            </x14:sparkline>
            <x14:sparkline>
              <xm:f>'Data-1'!K774:L774</xm:f>
              <xm:sqref>S774</xm:sqref>
            </x14:sparkline>
            <x14:sparkline>
              <xm:f>'Data-1'!K775:L775</xm:f>
              <xm:sqref>S775</xm:sqref>
            </x14:sparkline>
            <x14:sparkline>
              <xm:f>'Data-1'!K776:L776</xm:f>
              <xm:sqref>S776</xm:sqref>
            </x14:sparkline>
            <x14:sparkline>
              <xm:f>'Data-1'!K777:L777</xm:f>
              <xm:sqref>S777</xm:sqref>
            </x14:sparkline>
            <x14:sparkline>
              <xm:f>'Data-1'!K778:L778</xm:f>
              <xm:sqref>S778</xm:sqref>
            </x14:sparkline>
            <x14:sparkline>
              <xm:f>'Data-1'!K779:L779</xm:f>
              <xm:sqref>S779</xm:sqref>
            </x14:sparkline>
            <x14:sparkline>
              <xm:f>'Data-1'!K780:L780</xm:f>
              <xm:sqref>S780</xm:sqref>
            </x14:sparkline>
            <x14:sparkline>
              <xm:f>'Data-1'!K781:L781</xm:f>
              <xm:sqref>S781</xm:sqref>
            </x14:sparkline>
            <x14:sparkline>
              <xm:f>'Data-1'!K782:L782</xm:f>
              <xm:sqref>S782</xm:sqref>
            </x14:sparkline>
            <x14:sparkline>
              <xm:f>'Data-1'!K783:L783</xm:f>
              <xm:sqref>S783</xm:sqref>
            </x14:sparkline>
            <x14:sparkline>
              <xm:f>'Data-1'!K784:L784</xm:f>
              <xm:sqref>S784</xm:sqref>
            </x14:sparkline>
            <x14:sparkline>
              <xm:f>'Data-1'!K785:L785</xm:f>
              <xm:sqref>S785</xm:sqref>
            </x14:sparkline>
            <x14:sparkline>
              <xm:f>'Data-1'!K786:L786</xm:f>
              <xm:sqref>S786</xm:sqref>
            </x14:sparkline>
            <x14:sparkline>
              <xm:f>'Data-1'!K787:L787</xm:f>
              <xm:sqref>S787</xm:sqref>
            </x14:sparkline>
            <x14:sparkline>
              <xm:f>'Data-1'!K788:L788</xm:f>
              <xm:sqref>S788</xm:sqref>
            </x14:sparkline>
            <x14:sparkline>
              <xm:f>'Data-1'!K789:L789</xm:f>
              <xm:sqref>S789</xm:sqref>
            </x14:sparkline>
            <x14:sparkline>
              <xm:f>'Data-1'!K790:L790</xm:f>
              <xm:sqref>S790</xm:sqref>
            </x14:sparkline>
            <x14:sparkline>
              <xm:f>'Data-1'!K791:L791</xm:f>
              <xm:sqref>S791</xm:sqref>
            </x14:sparkline>
            <x14:sparkline>
              <xm:f>'Data-1'!K792:L792</xm:f>
              <xm:sqref>S792</xm:sqref>
            </x14:sparkline>
            <x14:sparkline>
              <xm:f>'Data-1'!K793:L793</xm:f>
              <xm:sqref>S793</xm:sqref>
            </x14:sparkline>
            <x14:sparkline>
              <xm:f>'Data-1'!K794:L794</xm:f>
              <xm:sqref>S794</xm:sqref>
            </x14:sparkline>
            <x14:sparkline>
              <xm:f>'Data-1'!K795:L795</xm:f>
              <xm:sqref>S795</xm:sqref>
            </x14:sparkline>
            <x14:sparkline>
              <xm:f>'Data-1'!K796:L796</xm:f>
              <xm:sqref>S796</xm:sqref>
            </x14:sparkline>
            <x14:sparkline>
              <xm:f>'Data-1'!K797:L797</xm:f>
              <xm:sqref>S797</xm:sqref>
            </x14:sparkline>
            <x14:sparkline>
              <xm:f>'Data-1'!K798:L798</xm:f>
              <xm:sqref>S798</xm:sqref>
            </x14:sparkline>
            <x14:sparkline>
              <xm:f>'Data-1'!K799:L799</xm:f>
              <xm:sqref>S799</xm:sqref>
            </x14:sparkline>
            <x14:sparkline>
              <xm:f>'Data-1'!K800:L800</xm:f>
              <xm:sqref>S800</xm:sqref>
            </x14:sparkline>
            <x14:sparkline>
              <xm:f>'Data-1'!K801:L801</xm:f>
              <xm:sqref>S801</xm:sqref>
            </x14:sparkline>
            <x14:sparkline>
              <xm:f>'Data-1'!K802:L802</xm:f>
              <xm:sqref>S802</xm:sqref>
            </x14:sparkline>
            <x14:sparkline>
              <xm:f>'Data-1'!K803:L803</xm:f>
              <xm:sqref>S803</xm:sqref>
            </x14:sparkline>
            <x14:sparkline>
              <xm:f>'Data-1'!K804:L804</xm:f>
              <xm:sqref>S804</xm:sqref>
            </x14:sparkline>
            <x14:sparkline>
              <xm:f>'Data-1'!K805:L805</xm:f>
              <xm:sqref>S805</xm:sqref>
            </x14:sparkline>
            <x14:sparkline>
              <xm:f>'Data-1'!K806:L806</xm:f>
              <xm:sqref>S806</xm:sqref>
            </x14:sparkline>
            <x14:sparkline>
              <xm:f>'Data-1'!K807:L807</xm:f>
              <xm:sqref>S807</xm:sqref>
            </x14:sparkline>
            <x14:sparkline>
              <xm:f>'Data-1'!K808:L808</xm:f>
              <xm:sqref>S808</xm:sqref>
            </x14:sparkline>
            <x14:sparkline>
              <xm:f>'Data-1'!K809:L809</xm:f>
              <xm:sqref>S809</xm:sqref>
            </x14:sparkline>
            <x14:sparkline>
              <xm:f>'Data-1'!K810:L810</xm:f>
              <xm:sqref>S810</xm:sqref>
            </x14:sparkline>
            <x14:sparkline>
              <xm:f>'Data-1'!K811:L811</xm:f>
              <xm:sqref>S811</xm:sqref>
            </x14:sparkline>
            <x14:sparkline>
              <xm:f>'Data-1'!K812:L812</xm:f>
              <xm:sqref>S812</xm:sqref>
            </x14:sparkline>
            <x14:sparkline>
              <xm:f>'Data-1'!K813:L813</xm:f>
              <xm:sqref>S813</xm:sqref>
            </x14:sparkline>
            <x14:sparkline>
              <xm:f>'Data-1'!K814:L814</xm:f>
              <xm:sqref>S814</xm:sqref>
            </x14:sparkline>
            <x14:sparkline>
              <xm:f>'Data-1'!K815:L815</xm:f>
              <xm:sqref>S815</xm:sqref>
            </x14:sparkline>
            <x14:sparkline>
              <xm:f>'Data-1'!K816:L816</xm:f>
              <xm:sqref>S816</xm:sqref>
            </x14:sparkline>
            <x14:sparkline>
              <xm:f>'Data-1'!K817:L817</xm:f>
              <xm:sqref>S817</xm:sqref>
            </x14:sparkline>
            <x14:sparkline>
              <xm:f>'Data-1'!K818:L818</xm:f>
              <xm:sqref>S818</xm:sqref>
            </x14:sparkline>
            <x14:sparkline>
              <xm:f>'Data-1'!K819:L819</xm:f>
              <xm:sqref>S819</xm:sqref>
            </x14:sparkline>
            <x14:sparkline>
              <xm:f>'Data-1'!K820:L820</xm:f>
              <xm:sqref>S820</xm:sqref>
            </x14:sparkline>
            <x14:sparkline>
              <xm:f>'Data-1'!K821:L821</xm:f>
              <xm:sqref>S821</xm:sqref>
            </x14:sparkline>
            <x14:sparkline>
              <xm:f>'Data-1'!K822:L822</xm:f>
              <xm:sqref>S822</xm:sqref>
            </x14:sparkline>
            <x14:sparkline>
              <xm:f>'Data-1'!K823:L823</xm:f>
              <xm:sqref>S823</xm:sqref>
            </x14:sparkline>
            <x14:sparkline>
              <xm:f>'Data-1'!K824:L824</xm:f>
              <xm:sqref>S824</xm:sqref>
            </x14:sparkline>
            <x14:sparkline>
              <xm:f>'Data-1'!K825:L825</xm:f>
              <xm:sqref>S825</xm:sqref>
            </x14:sparkline>
            <x14:sparkline>
              <xm:f>'Data-1'!K826:L826</xm:f>
              <xm:sqref>S826</xm:sqref>
            </x14:sparkline>
            <x14:sparkline>
              <xm:f>'Data-1'!K827:L827</xm:f>
              <xm:sqref>S827</xm:sqref>
            </x14:sparkline>
            <x14:sparkline>
              <xm:f>'Data-1'!K828:L828</xm:f>
              <xm:sqref>S828</xm:sqref>
            </x14:sparkline>
            <x14:sparkline>
              <xm:f>'Data-1'!K829:L829</xm:f>
              <xm:sqref>S829</xm:sqref>
            </x14:sparkline>
            <x14:sparkline>
              <xm:f>'Data-1'!K830:L830</xm:f>
              <xm:sqref>S830</xm:sqref>
            </x14:sparkline>
            <x14:sparkline>
              <xm:f>'Data-1'!K831:L831</xm:f>
              <xm:sqref>S831</xm:sqref>
            </x14:sparkline>
            <x14:sparkline>
              <xm:f>'Data-1'!K832:L832</xm:f>
              <xm:sqref>S832</xm:sqref>
            </x14:sparkline>
            <x14:sparkline>
              <xm:f>'Data-1'!K833:L833</xm:f>
              <xm:sqref>S833</xm:sqref>
            </x14:sparkline>
            <x14:sparkline>
              <xm:f>'Data-1'!K834:L834</xm:f>
              <xm:sqref>S834</xm:sqref>
            </x14:sparkline>
            <x14:sparkline>
              <xm:f>'Data-1'!K835:L835</xm:f>
              <xm:sqref>S835</xm:sqref>
            </x14:sparkline>
            <x14:sparkline>
              <xm:f>'Data-1'!K836:L836</xm:f>
              <xm:sqref>S836</xm:sqref>
            </x14:sparkline>
            <x14:sparkline>
              <xm:f>'Data-1'!K837:L837</xm:f>
              <xm:sqref>S837</xm:sqref>
            </x14:sparkline>
            <x14:sparkline>
              <xm:f>'Data-1'!K838:L838</xm:f>
              <xm:sqref>S838</xm:sqref>
            </x14:sparkline>
            <x14:sparkline>
              <xm:f>'Data-1'!K839:L839</xm:f>
              <xm:sqref>S839</xm:sqref>
            </x14:sparkline>
            <x14:sparkline>
              <xm:f>'Data-1'!K840:L840</xm:f>
              <xm:sqref>S840</xm:sqref>
            </x14:sparkline>
            <x14:sparkline>
              <xm:f>'Data-1'!K841:L841</xm:f>
              <xm:sqref>S841</xm:sqref>
            </x14:sparkline>
            <x14:sparkline>
              <xm:f>'Data-1'!K842:L842</xm:f>
              <xm:sqref>S842</xm:sqref>
            </x14:sparkline>
            <x14:sparkline>
              <xm:f>'Data-1'!K843:L843</xm:f>
              <xm:sqref>S843</xm:sqref>
            </x14:sparkline>
            <x14:sparkline>
              <xm:f>'Data-1'!K844:L844</xm:f>
              <xm:sqref>S844</xm:sqref>
            </x14:sparkline>
            <x14:sparkline>
              <xm:f>'Data-1'!K845:L845</xm:f>
              <xm:sqref>S845</xm:sqref>
            </x14:sparkline>
            <x14:sparkline>
              <xm:f>'Data-1'!K846:L846</xm:f>
              <xm:sqref>S846</xm:sqref>
            </x14:sparkline>
            <x14:sparkline>
              <xm:f>'Data-1'!K847:L847</xm:f>
              <xm:sqref>S847</xm:sqref>
            </x14:sparkline>
            <x14:sparkline>
              <xm:f>'Data-1'!K848:L848</xm:f>
              <xm:sqref>S848</xm:sqref>
            </x14:sparkline>
            <x14:sparkline>
              <xm:f>'Data-1'!K849:L849</xm:f>
              <xm:sqref>S849</xm:sqref>
            </x14:sparkline>
            <x14:sparkline>
              <xm:f>'Data-1'!K850:L850</xm:f>
              <xm:sqref>S850</xm:sqref>
            </x14:sparkline>
            <x14:sparkline>
              <xm:f>'Data-1'!K851:L851</xm:f>
              <xm:sqref>S851</xm:sqref>
            </x14:sparkline>
            <x14:sparkline>
              <xm:f>'Data-1'!K852:L852</xm:f>
              <xm:sqref>S852</xm:sqref>
            </x14:sparkline>
            <x14:sparkline>
              <xm:f>'Data-1'!K853:L853</xm:f>
              <xm:sqref>S853</xm:sqref>
            </x14:sparkline>
            <x14:sparkline>
              <xm:f>'Data-1'!K854:L854</xm:f>
              <xm:sqref>S854</xm:sqref>
            </x14:sparkline>
            <x14:sparkline>
              <xm:f>'Data-1'!K855:L855</xm:f>
              <xm:sqref>S855</xm:sqref>
            </x14:sparkline>
            <x14:sparkline>
              <xm:f>'Data-1'!K856:L856</xm:f>
              <xm:sqref>S856</xm:sqref>
            </x14:sparkline>
            <x14:sparkline>
              <xm:f>'Data-1'!K857:L857</xm:f>
              <xm:sqref>S857</xm:sqref>
            </x14:sparkline>
            <x14:sparkline>
              <xm:f>'Data-1'!K858:L858</xm:f>
              <xm:sqref>S858</xm:sqref>
            </x14:sparkline>
            <x14:sparkline>
              <xm:f>'Data-1'!K859:L859</xm:f>
              <xm:sqref>S859</xm:sqref>
            </x14:sparkline>
            <x14:sparkline>
              <xm:f>'Data-1'!K860:L860</xm:f>
              <xm:sqref>S860</xm:sqref>
            </x14:sparkline>
            <x14:sparkline>
              <xm:f>'Data-1'!K861:L861</xm:f>
              <xm:sqref>S861</xm:sqref>
            </x14:sparkline>
            <x14:sparkline>
              <xm:f>'Data-1'!K862:L862</xm:f>
              <xm:sqref>S862</xm:sqref>
            </x14:sparkline>
            <x14:sparkline>
              <xm:f>'Data-1'!K863:L863</xm:f>
              <xm:sqref>S863</xm:sqref>
            </x14:sparkline>
            <x14:sparkline>
              <xm:f>'Data-1'!K864:L864</xm:f>
              <xm:sqref>S864</xm:sqref>
            </x14:sparkline>
            <x14:sparkline>
              <xm:f>'Data-1'!K865:L865</xm:f>
              <xm:sqref>S865</xm:sqref>
            </x14:sparkline>
            <x14:sparkline>
              <xm:f>'Data-1'!K866:L866</xm:f>
              <xm:sqref>S866</xm:sqref>
            </x14:sparkline>
            <x14:sparkline>
              <xm:f>'Data-1'!K867:L867</xm:f>
              <xm:sqref>S867</xm:sqref>
            </x14:sparkline>
            <x14:sparkline>
              <xm:f>'Data-1'!K868:L868</xm:f>
              <xm:sqref>S868</xm:sqref>
            </x14:sparkline>
            <x14:sparkline>
              <xm:f>'Data-1'!K869:L869</xm:f>
              <xm:sqref>S869</xm:sqref>
            </x14:sparkline>
            <x14:sparkline>
              <xm:f>'Data-1'!K870:L870</xm:f>
              <xm:sqref>S870</xm:sqref>
            </x14:sparkline>
            <x14:sparkline>
              <xm:f>'Data-1'!K871:L871</xm:f>
              <xm:sqref>S871</xm:sqref>
            </x14:sparkline>
            <x14:sparkline>
              <xm:f>'Data-1'!K872:L872</xm:f>
              <xm:sqref>S872</xm:sqref>
            </x14:sparkline>
            <x14:sparkline>
              <xm:f>'Data-1'!K873:L873</xm:f>
              <xm:sqref>S873</xm:sqref>
            </x14:sparkline>
            <x14:sparkline>
              <xm:f>'Data-1'!K874:L874</xm:f>
              <xm:sqref>S874</xm:sqref>
            </x14:sparkline>
            <x14:sparkline>
              <xm:f>'Data-1'!K875:L875</xm:f>
              <xm:sqref>S875</xm:sqref>
            </x14:sparkline>
            <x14:sparkline>
              <xm:f>'Data-1'!K876:L876</xm:f>
              <xm:sqref>S876</xm:sqref>
            </x14:sparkline>
            <x14:sparkline>
              <xm:f>'Data-1'!K877:L877</xm:f>
              <xm:sqref>S877</xm:sqref>
            </x14:sparkline>
            <x14:sparkline>
              <xm:f>'Data-1'!K878:L878</xm:f>
              <xm:sqref>S878</xm:sqref>
            </x14:sparkline>
            <x14:sparkline>
              <xm:f>'Data-1'!K879:L879</xm:f>
              <xm:sqref>S879</xm:sqref>
            </x14:sparkline>
            <x14:sparkline>
              <xm:f>'Data-1'!K880:L880</xm:f>
              <xm:sqref>S880</xm:sqref>
            </x14:sparkline>
            <x14:sparkline>
              <xm:f>'Data-1'!K881:L881</xm:f>
              <xm:sqref>S881</xm:sqref>
            </x14:sparkline>
            <x14:sparkline>
              <xm:f>'Data-1'!K882:L882</xm:f>
              <xm:sqref>S882</xm:sqref>
            </x14:sparkline>
            <x14:sparkline>
              <xm:f>'Data-1'!K883:L883</xm:f>
              <xm:sqref>S883</xm:sqref>
            </x14:sparkline>
            <x14:sparkline>
              <xm:f>'Data-1'!K884:L884</xm:f>
              <xm:sqref>S884</xm:sqref>
            </x14:sparkline>
            <x14:sparkline>
              <xm:f>'Data-1'!K885:L885</xm:f>
              <xm:sqref>S885</xm:sqref>
            </x14:sparkline>
            <x14:sparkline>
              <xm:f>'Data-1'!K886:L886</xm:f>
              <xm:sqref>S886</xm:sqref>
            </x14:sparkline>
            <x14:sparkline>
              <xm:f>'Data-1'!K887:L887</xm:f>
              <xm:sqref>S887</xm:sqref>
            </x14:sparkline>
            <x14:sparkline>
              <xm:f>'Data-1'!K888:L888</xm:f>
              <xm:sqref>S888</xm:sqref>
            </x14:sparkline>
            <x14:sparkline>
              <xm:f>'Data-1'!K889:L889</xm:f>
              <xm:sqref>S889</xm:sqref>
            </x14:sparkline>
            <x14:sparkline>
              <xm:f>'Data-1'!K890:L890</xm:f>
              <xm:sqref>S890</xm:sqref>
            </x14:sparkline>
            <x14:sparkline>
              <xm:f>'Data-1'!K891:L891</xm:f>
              <xm:sqref>S891</xm:sqref>
            </x14:sparkline>
            <x14:sparkline>
              <xm:f>'Data-1'!K892:L892</xm:f>
              <xm:sqref>S892</xm:sqref>
            </x14:sparkline>
            <x14:sparkline>
              <xm:f>'Data-1'!K893:L893</xm:f>
              <xm:sqref>S893</xm:sqref>
            </x14:sparkline>
            <x14:sparkline>
              <xm:f>'Data-1'!K894:L894</xm:f>
              <xm:sqref>S894</xm:sqref>
            </x14:sparkline>
            <x14:sparkline>
              <xm:f>'Data-1'!K895:L895</xm:f>
              <xm:sqref>S895</xm:sqref>
            </x14:sparkline>
            <x14:sparkline>
              <xm:f>'Data-1'!K896:L896</xm:f>
              <xm:sqref>S896</xm:sqref>
            </x14:sparkline>
            <x14:sparkline>
              <xm:f>'Data-1'!K897:L897</xm:f>
              <xm:sqref>S897</xm:sqref>
            </x14:sparkline>
            <x14:sparkline>
              <xm:f>'Data-1'!K898:L898</xm:f>
              <xm:sqref>S898</xm:sqref>
            </x14:sparkline>
            <x14:sparkline>
              <xm:f>'Data-1'!K899:L899</xm:f>
              <xm:sqref>S899</xm:sqref>
            </x14:sparkline>
            <x14:sparkline>
              <xm:f>'Data-1'!K900:L900</xm:f>
              <xm:sqref>S900</xm:sqref>
            </x14:sparkline>
            <x14:sparkline>
              <xm:f>'Data-1'!K901:L901</xm:f>
              <xm:sqref>S901</xm:sqref>
            </x14:sparkline>
            <x14:sparkline>
              <xm:f>'Data-1'!K902:L902</xm:f>
              <xm:sqref>S902</xm:sqref>
            </x14:sparkline>
            <x14:sparkline>
              <xm:f>'Data-1'!K903:L903</xm:f>
              <xm:sqref>S903</xm:sqref>
            </x14:sparkline>
            <x14:sparkline>
              <xm:f>'Data-1'!K904:L904</xm:f>
              <xm:sqref>S904</xm:sqref>
            </x14:sparkline>
            <x14:sparkline>
              <xm:f>'Data-1'!K905:L905</xm:f>
              <xm:sqref>S905</xm:sqref>
            </x14:sparkline>
            <x14:sparkline>
              <xm:f>'Data-1'!K906:L906</xm:f>
              <xm:sqref>S906</xm:sqref>
            </x14:sparkline>
            <x14:sparkline>
              <xm:f>'Data-1'!K907:L907</xm:f>
              <xm:sqref>S907</xm:sqref>
            </x14:sparkline>
            <x14:sparkline>
              <xm:f>'Data-1'!K908:L908</xm:f>
              <xm:sqref>S908</xm:sqref>
            </x14:sparkline>
            <x14:sparkline>
              <xm:f>'Data-1'!K909:L909</xm:f>
              <xm:sqref>S909</xm:sqref>
            </x14:sparkline>
            <x14:sparkline>
              <xm:f>'Data-1'!K910:L910</xm:f>
              <xm:sqref>S910</xm:sqref>
            </x14:sparkline>
            <x14:sparkline>
              <xm:f>'Data-1'!K911:L911</xm:f>
              <xm:sqref>S911</xm:sqref>
            </x14:sparkline>
            <x14:sparkline>
              <xm:f>'Data-1'!K912:L912</xm:f>
              <xm:sqref>S912</xm:sqref>
            </x14:sparkline>
            <x14:sparkline>
              <xm:f>'Data-1'!K913:L913</xm:f>
              <xm:sqref>S913</xm:sqref>
            </x14:sparkline>
            <x14:sparkline>
              <xm:f>'Data-1'!K914:L914</xm:f>
              <xm:sqref>S914</xm:sqref>
            </x14:sparkline>
            <x14:sparkline>
              <xm:f>'Data-1'!K915:L915</xm:f>
              <xm:sqref>S915</xm:sqref>
            </x14:sparkline>
            <x14:sparkline>
              <xm:f>'Data-1'!K916:L916</xm:f>
              <xm:sqref>S916</xm:sqref>
            </x14:sparkline>
            <x14:sparkline>
              <xm:f>'Data-1'!K917:L917</xm:f>
              <xm:sqref>S917</xm:sqref>
            </x14:sparkline>
            <x14:sparkline>
              <xm:f>'Data-1'!K918:L918</xm:f>
              <xm:sqref>S918</xm:sqref>
            </x14:sparkline>
            <x14:sparkline>
              <xm:f>'Data-1'!K919:L919</xm:f>
              <xm:sqref>S919</xm:sqref>
            </x14:sparkline>
            <x14:sparkline>
              <xm:f>'Data-1'!K920:L920</xm:f>
              <xm:sqref>S920</xm:sqref>
            </x14:sparkline>
            <x14:sparkline>
              <xm:f>'Data-1'!K921:L921</xm:f>
              <xm:sqref>S921</xm:sqref>
            </x14:sparkline>
            <x14:sparkline>
              <xm:f>'Data-1'!K922:L922</xm:f>
              <xm:sqref>S922</xm:sqref>
            </x14:sparkline>
            <x14:sparkline>
              <xm:f>'Data-1'!K923:L923</xm:f>
              <xm:sqref>S923</xm:sqref>
            </x14:sparkline>
            <x14:sparkline>
              <xm:f>'Data-1'!K924:L924</xm:f>
              <xm:sqref>S924</xm:sqref>
            </x14:sparkline>
            <x14:sparkline>
              <xm:f>'Data-1'!K925:L925</xm:f>
              <xm:sqref>S925</xm:sqref>
            </x14:sparkline>
            <x14:sparkline>
              <xm:f>'Data-1'!K926:L926</xm:f>
              <xm:sqref>S926</xm:sqref>
            </x14:sparkline>
            <x14:sparkline>
              <xm:f>'Data-1'!K927:L927</xm:f>
              <xm:sqref>S927</xm:sqref>
            </x14:sparkline>
            <x14:sparkline>
              <xm:f>'Data-1'!K928:L928</xm:f>
              <xm:sqref>S928</xm:sqref>
            </x14:sparkline>
            <x14:sparkline>
              <xm:f>'Data-1'!K929:L929</xm:f>
              <xm:sqref>S929</xm:sqref>
            </x14:sparkline>
            <x14:sparkline>
              <xm:f>'Data-1'!K930:L930</xm:f>
              <xm:sqref>S930</xm:sqref>
            </x14:sparkline>
            <x14:sparkline>
              <xm:f>'Data-1'!K931:L931</xm:f>
              <xm:sqref>S931</xm:sqref>
            </x14:sparkline>
            <x14:sparkline>
              <xm:f>'Data-1'!K932:L932</xm:f>
              <xm:sqref>S932</xm:sqref>
            </x14:sparkline>
            <x14:sparkline>
              <xm:f>'Data-1'!K933:L933</xm:f>
              <xm:sqref>S933</xm:sqref>
            </x14:sparkline>
            <x14:sparkline>
              <xm:f>'Data-1'!K934:L934</xm:f>
              <xm:sqref>S934</xm:sqref>
            </x14:sparkline>
            <x14:sparkline>
              <xm:f>'Data-1'!K935:L935</xm:f>
              <xm:sqref>S935</xm:sqref>
            </x14:sparkline>
            <x14:sparkline>
              <xm:f>'Data-1'!K936:L936</xm:f>
              <xm:sqref>S936</xm:sqref>
            </x14:sparkline>
            <x14:sparkline>
              <xm:f>'Data-1'!K937:L937</xm:f>
              <xm:sqref>S937</xm:sqref>
            </x14:sparkline>
            <x14:sparkline>
              <xm:f>'Data-1'!K938:L938</xm:f>
              <xm:sqref>S938</xm:sqref>
            </x14:sparkline>
            <x14:sparkline>
              <xm:f>'Data-1'!K939:L939</xm:f>
              <xm:sqref>S939</xm:sqref>
            </x14:sparkline>
            <x14:sparkline>
              <xm:f>'Data-1'!K940:L940</xm:f>
              <xm:sqref>S940</xm:sqref>
            </x14:sparkline>
            <x14:sparkline>
              <xm:f>'Data-1'!K941:L941</xm:f>
              <xm:sqref>S941</xm:sqref>
            </x14:sparkline>
            <x14:sparkline>
              <xm:f>'Data-1'!K942:L942</xm:f>
              <xm:sqref>S942</xm:sqref>
            </x14:sparkline>
            <x14:sparkline>
              <xm:f>'Data-1'!K943:L943</xm:f>
              <xm:sqref>S943</xm:sqref>
            </x14:sparkline>
            <x14:sparkline>
              <xm:f>'Data-1'!K944:L944</xm:f>
              <xm:sqref>S944</xm:sqref>
            </x14:sparkline>
            <x14:sparkline>
              <xm:f>'Data-1'!K945:L945</xm:f>
              <xm:sqref>S945</xm:sqref>
            </x14:sparkline>
            <x14:sparkline>
              <xm:f>'Data-1'!K946:L946</xm:f>
              <xm:sqref>S946</xm:sqref>
            </x14:sparkline>
            <x14:sparkline>
              <xm:f>'Data-1'!K947:L947</xm:f>
              <xm:sqref>S947</xm:sqref>
            </x14:sparkline>
            <x14:sparkline>
              <xm:f>'Data-1'!K948:L948</xm:f>
              <xm:sqref>S948</xm:sqref>
            </x14:sparkline>
            <x14:sparkline>
              <xm:f>'Data-1'!K949:L949</xm:f>
              <xm:sqref>S949</xm:sqref>
            </x14:sparkline>
            <x14:sparkline>
              <xm:f>'Data-1'!K950:L950</xm:f>
              <xm:sqref>S950</xm:sqref>
            </x14:sparkline>
            <x14:sparkline>
              <xm:f>'Data-1'!K951:L951</xm:f>
              <xm:sqref>S951</xm:sqref>
            </x14:sparkline>
            <x14:sparkline>
              <xm:f>'Data-1'!K952:L952</xm:f>
              <xm:sqref>S952</xm:sqref>
            </x14:sparkline>
            <x14:sparkline>
              <xm:f>'Data-1'!K953:L953</xm:f>
              <xm:sqref>S953</xm:sqref>
            </x14:sparkline>
            <x14:sparkline>
              <xm:f>'Data-1'!K954:L954</xm:f>
              <xm:sqref>S954</xm:sqref>
            </x14:sparkline>
            <x14:sparkline>
              <xm:f>'Data-1'!K955:L955</xm:f>
              <xm:sqref>S955</xm:sqref>
            </x14:sparkline>
            <x14:sparkline>
              <xm:f>'Data-1'!K956:L956</xm:f>
              <xm:sqref>S956</xm:sqref>
            </x14:sparkline>
            <x14:sparkline>
              <xm:f>'Data-1'!K957:L957</xm:f>
              <xm:sqref>S957</xm:sqref>
            </x14:sparkline>
            <x14:sparkline>
              <xm:f>'Data-1'!K958:L958</xm:f>
              <xm:sqref>S958</xm:sqref>
            </x14:sparkline>
            <x14:sparkline>
              <xm:f>'Data-1'!K959:L959</xm:f>
              <xm:sqref>S959</xm:sqref>
            </x14:sparkline>
            <x14:sparkline>
              <xm:f>'Data-1'!K960:L960</xm:f>
              <xm:sqref>S960</xm:sqref>
            </x14:sparkline>
            <x14:sparkline>
              <xm:f>'Data-1'!K961:L961</xm:f>
              <xm:sqref>S961</xm:sqref>
            </x14:sparkline>
            <x14:sparkline>
              <xm:f>'Data-1'!K962:L962</xm:f>
              <xm:sqref>S962</xm:sqref>
            </x14:sparkline>
            <x14:sparkline>
              <xm:f>'Data-1'!K963:L963</xm:f>
              <xm:sqref>S963</xm:sqref>
            </x14:sparkline>
            <x14:sparkline>
              <xm:f>'Data-1'!K964:L964</xm:f>
              <xm:sqref>S964</xm:sqref>
            </x14:sparkline>
            <x14:sparkline>
              <xm:f>'Data-1'!K965:L965</xm:f>
              <xm:sqref>S965</xm:sqref>
            </x14:sparkline>
            <x14:sparkline>
              <xm:f>'Data-1'!K966:L966</xm:f>
              <xm:sqref>S966</xm:sqref>
            </x14:sparkline>
            <x14:sparkline>
              <xm:f>'Data-1'!K967:L967</xm:f>
              <xm:sqref>S967</xm:sqref>
            </x14:sparkline>
            <x14:sparkline>
              <xm:f>'Data-1'!K968:L968</xm:f>
              <xm:sqref>S968</xm:sqref>
            </x14:sparkline>
            <x14:sparkline>
              <xm:f>'Data-1'!K969:L969</xm:f>
              <xm:sqref>S969</xm:sqref>
            </x14:sparkline>
            <x14:sparkline>
              <xm:f>'Data-1'!K970:L970</xm:f>
              <xm:sqref>S970</xm:sqref>
            </x14:sparkline>
            <x14:sparkline>
              <xm:f>'Data-1'!K971:L971</xm:f>
              <xm:sqref>S971</xm:sqref>
            </x14:sparkline>
            <x14:sparkline>
              <xm:f>'Data-1'!K972:L972</xm:f>
              <xm:sqref>S972</xm:sqref>
            </x14:sparkline>
            <x14:sparkline>
              <xm:f>'Data-1'!K973:L973</xm:f>
              <xm:sqref>S973</xm:sqref>
            </x14:sparkline>
            <x14:sparkline>
              <xm:f>'Data-1'!K974:L974</xm:f>
              <xm:sqref>S974</xm:sqref>
            </x14:sparkline>
            <x14:sparkline>
              <xm:f>'Data-1'!K975:L975</xm:f>
              <xm:sqref>S975</xm:sqref>
            </x14:sparkline>
            <x14:sparkline>
              <xm:f>'Data-1'!K976:L976</xm:f>
              <xm:sqref>S976</xm:sqref>
            </x14:sparkline>
            <x14:sparkline>
              <xm:f>'Data-1'!K977:L977</xm:f>
              <xm:sqref>S977</xm:sqref>
            </x14:sparkline>
            <x14:sparkline>
              <xm:f>'Data-1'!K978:L978</xm:f>
              <xm:sqref>S978</xm:sqref>
            </x14:sparkline>
            <x14:sparkline>
              <xm:f>'Data-1'!K979:L979</xm:f>
              <xm:sqref>S979</xm:sqref>
            </x14:sparkline>
            <x14:sparkline>
              <xm:f>'Data-1'!K980:L980</xm:f>
              <xm:sqref>S980</xm:sqref>
            </x14:sparkline>
            <x14:sparkline>
              <xm:f>'Data-1'!K981:L981</xm:f>
              <xm:sqref>S981</xm:sqref>
            </x14:sparkline>
            <x14:sparkline>
              <xm:f>'Data-1'!K982:L982</xm:f>
              <xm:sqref>S982</xm:sqref>
            </x14:sparkline>
            <x14:sparkline>
              <xm:f>'Data-1'!K983:L983</xm:f>
              <xm:sqref>S983</xm:sqref>
            </x14:sparkline>
            <x14:sparkline>
              <xm:f>'Data-1'!K984:L984</xm:f>
              <xm:sqref>S984</xm:sqref>
            </x14:sparkline>
            <x14:sparkline>
              <xm:f>'Data-1'!K985:L985</xm:f>
              <xm:sqref>S985</xm:sqref>
            </x14:sparkline>
            <x14:sparkline>
              <xm:f>'Data-1'!K986:L986</xm:f>
              <xm:sqref>S986</xm:sqref>
            </x14:sparkline>
            <x14:sparkline>
              <xm:f>'Data-1'!K987:L987</xm:f>
              <xm:sqref>S987</xm:sqref>
            </x14:sparkline>
            <x14:sparkline>
              <xm:f>'Data-1'!K988:L988</xm:f>
              <xm:sqref>S988</xm:sqref>
            </x14:sparkline>
            <x14:sparkline>
              <xm:f>'Data-1'!K989:L989</xm:f>
              <xm:sqref>S989</xm:sqref>
            </x14:sparkline>
            <x14:sparkline>
              <xm:f>'Data-1'!K990:L990</xm:f>
              <xm:sqref>S990</xm:sqref>
            </x14:sparkline>
            <x14:sparkline>
              <xm:f>'Data-1'!K991:L991</xm:f>
              <xm:sqref>S991</xm:sqref>
            </x14:sparkline>
            <x14:sparkline>
              <xm:f>'Data-1'!K992:L992</xm:f>
              <xm:sqref>S992</xm:sqref>
            </x14:sparkline>
            <x14:sparkline>
              <xm:f>'Data-1'!K993:L993</xm:f>
              <xm:sqref>S993</xm:sqref>
            </x14:sparkline>
            <x14:sparkline>
              <xm:f>'Data-1'!K994:L994</xm:f>
              <xm:sqref>S994</xm:sqref>
            </x14:sparkline>
            <x14:sparkline>
              <xm:f>'Data-1'!K995:L995</xm:f>
              <xm:sqref>S995</xm:sqref>
            </x14:sparkline>
            <x14:sparkline>
              <xm:f>'Data-1'!K996:L996</xm:f>
              <xm:sqref>S996</xm:sqref>
            </x14:sparkline>
            <x14:sparkline>
              <xm:f>'Data-1'!K997:L997</xm:f>
              <xm:sqref>S997</xm:sqref>
            </x14:sparkline>
            <x14:sparkline>
              <xm:f>'Data-1'!K998:L998</xm:f>
              <xm:sqref>S998</xm:sqref>
            </x14:sparkline>
            <x14:sparkline>
              <xm:f>'Data-1'!K999:L999</xm:f>
              <xm:sqref>S999</xm:sqref>
            </x14:sparkline>
            <x14:sparkline>
              <xm:f>'Data-1'!K1000:L1000</xm:f>
              <xm:sqref>S1000</xm:sqref>
            </x14:sparkline>
            <x14:sparkline>
              <xm:f>'Data-1'!K1001:L1001</xm:f>
              <xm:sqref>S1001</xm:sqref>
            </x14:sparkline>
            <x14:sparkline>
              <xm:f>'Data-1'!K1002:L1002</xm:f>
              <xm:sqref>S1002</xm:sqref>
            </x14:sparkline>
            <x14:sparkline>
              <xm:f>'Data-1'!K1003:L1003</xm:f>
              <xm:sqref>S1003</xm:sqref>
            </x14:sparkline>
            <x14:sparkline>
              <xm:f>'Data-1'!K1004:L1004</xm:f>
              <xm:sqref>S1004</xm:sqref>
            </x14:sparkline>
            <x14:sparkline>
              <xm:f>'Data-1'!K1005:L1005</xm:f>
              <xm:sqref>S1005</xm:sqref>
            </x14:sparkline>
            <x14:sparkline>
              <xm:f>'Data-1'!K1006:L1006</xm:f>
              <xm:sqref>S1006</xm:sqref>
            </x14:sparkline>
            <x14:sparkline>
              <xm:f>'Data-1'!K1007:L1007</xm:f>
              <xm:sqref>S1007</xm:sqref>
            </x14:sparkline>
            <x14:sparkline>
              <xm:f>'Data-1'!K1008:L1008</xm:f>
              <xm:sqref>S1008</xm:sqref>
            </x14:sparkline>
            <x14:sparkline>
              <xm:f>'Data-1'!K1009:L1009</xm:f>
              <xm:sqref>S1009</xm:sqref>
            </x14:sparkline>
            <x14:sparkline>
              <xm:f>'Data-1'!K1010:L1010</xm:f>
              <xm:sqref>S1010</xm:sqref>
            </x14:sparkline>
            <x14:sparkline>
              <xm:f>'Data-1'!K1011:L1011</xm:f>
              <xm:sqref>S1011</xm:sqref>
            </x14:sparkline>
            <x14:sparkline>
              <xm:f>'Data-1'!K1012:L1012</xm:f>
              <xm:sqref>S1012</xm:sqref>
            </x14:sparkline>
            <x14:sparkline>
              <xm:f>'Data-1'!K1013:L1013</xm:f>
              <xm:sqref>S1013</xm:sqref>
            </x14:sparkline>
            <x14:sparkline>
              <xm:f>'Data-1'!K1014:L1014</xm:f>
              <xm:sqref>S1014</xm:sqref>
            </x14:sparkline>
            <x14:sparkline>
              <xm:f>'Data-1'!K1015:L1015</xm:f>
              <xm:sqref>S1015</xm:sqref>
            </x14:sparkline>
            <x14:sparkline>
              <xm:f>'Data-1'!K1016:L1016</xm:f>
              <xm:sqref>S1016</xm:sqref>
            </x14:sparkline>
            <x14:sparkline>
              <xm:f>'Data-1'!K1017:L1017</xm:f>
              <xm:sqref>S1017</xm:sqref>
            </x14:sparkline>
            <x14:sparkline>
              <xm:f>'Data-1'!K1018:L1018</xm:f>
              <xm:sqref>S1018</xm:sqref>
            </x14:sparkline>
            <x14:sparkline>
              <xm:f>'Data-1'!K1019:L1019</xm:f>
              <xm:sqref>S1019</xm:sqref>
            </x14:sparkline>
            <x14:sparkline>
              <xm:f>'Data-1'!K1020:L1020</xm:f>
              <xm:sqref>S1020</xm:sqref>
            </x14:sparkline>
            <x14:sparkline>
              <xm:f>'Data-1'!K1021:L1021</xm:f>
              <xm:sqref>S1021</xm:sqref>
            </x14:sparkline>
            <x14:sparkline>
              <xm:f>'Data-1'!K1022:L1022</xm:f>
              <xm:sqref>S1022</xm:sqref>
            </x14:sparkline>
            <x14:sparkline>
              <xm:f>'Data-1'!K1023:L1023</xm:f>
              <xm:sqref>S1023</xm:sqref>
            </x14:sparkline>
            <x14:sparkline>
              <xm:f>'Data-1'!K1024:L1024</xm:f>
              <xm:sqref>S1024</xm:sqref>
            </x14:sparkline>
            <x14:sparkline>
              <xm:f>'Data-1'!K1025:L1025</xm:f>
              <xm:sqref>S1025</xm:sqref>
            </x14:sparkline>
            <x14:sparkline>
              <xm:f>'Data-1'!K1026:L1026</xm:f>
              <xm:sqref>S1026</xm:sqref>
            </x14:sparkline>
            <x14:sparkline>
              <xm:f>'Data-1'!K1027:L1027</xm:f>
              <xm:sqref>S1027</xm:sqref>
            </x14:sparkline>
            <x14:sparkline>
              <xm:f>'Data-1'!K1028:L1028</xm:f>
              <xm:sqref>S1028</xm:sqref>
            </x14:sparkline>
            <x14:sparkline>
              <xm:f>'Data-1'!K1029:L1029</xm:f>
              <xm:sqref>S1029</xm:sqref>
            </x14:sparkline>
            <x14:sparkline>
              <xm:f>'Data-1'!K1030:L1030</xm:f>
              <xm:sqref>S1030</xm:sqref>
            </x14:sparkline>
            <x14:sparkline>
              <xm:f>'Data-1'!K1031:L1031</xm:f>
              <xm:sqref>S1031</xm:sqref>
            </x14:sparkline>
            <x14:sparkline>
              <xm:f>'Data-1'!K1032:L1032</xm:f>
              <xm:sqref>S1032</xm:sqref>
            </x14:sparkline>
            <x14:sparkline>
              <xm:f>'Data-1'!K1033:L1033</xm:f>
              <xm:sqref>S1033</xm:sqref>
            </x14:sparkline>
            <x14:sparkline>
              <xm:f>'Data-1'!K1034:L1034</xm:f>
              <xm:sqref>S1034</xm:sqref>
            </x14:sparkline>
            <x14:sparkline>
              <xm:f>'Data-1'!K1035:L1035</xm:f>
              <xm:sqref>S1035</xm:sqref>
            </x14:sparkline>
            <x14:sparkline>
              <xm:f>'Data-1'!K1036:L1036</xm:f>
              <xm:sqref>S1036</xm:sqref>
            </x14:sparkline>
            <x14:sparkline>
              <xm:f>'Data-1'!K1037:L1037</xm:f>
              <xm:sqref>S1037</xm:sqref>
            </x14:sparkline>
            <x14:sparkline>
              <xm:f>'Data-1'!K1038:L1038</xm:f>
              <xm:sqref>S1038</xm:sqref>
            </x14:sparkline>
            <x14:sparkline>
              <xm:f>'Data-1'!K1039:L1039</xm:f>
              <xm:sqref>S1039</xm:sqref>
            </x14:sparkline>
            <x14:sparkline>
              <xm:f>'Data-1'!K1040:L1040</xm:f>
              <xm:sqref>S1040</xm:sqref>
            </x14:sparkline>
            <x14:sparkline>
              <xm:f>'Data-1'!K1041:L1041</xm:f>
              <xm:sqref>S1041</xm:sqref>
            </x14:sparkline>
            <x14:sparkline>
              <xm:f>'Data-1'!K1042:L1042</xm:f>
              <xm:sqref>S1042</xm:sqref>
            </x14:sparkline>
            <x14:sparkline>
              <xm:f>'Data-1'!K1043:L1043</xm:f>
              <xm:sqref>S1043</xm:sqref>
            </x14:sparkline>
            <x14:sparkline>
              <xm:f>'Data-1'!K1044:L1044</xm:f>
              <xm:sqref>S1044</xm:sqref>
            </x14:sparkline>
            <x14:sparkline>
              <xm:f>'Data-1'!K1045:L1045</xm:f>
              <xm:sqref>S1045</xm:sqref>
            </x14:sparkline>
            <x14:sparkline>
              <xm:f>'Data-1'!K1046:L1046</xm:f>
              <xm:sqref>S1046</xm:sqref>
            </x14:sparkline>
            <x14:sparkline>
              <xm:f>'Data-1'!K1047:L1047</xm:f>
              <xm:sqref>S1047</xm:sqref>
            </x14:sparkline>
            <x14:sparkline>
              <xm:f>'Data-1'!K1048:L1048</xm:f>
              <xm:sqref>S1048</xm:sqref>
            </x14:sparkline>
            <x14:sparkline>
              <xm:f>'Data-1'!K1049:L1049</xm:f>
              <xm:sqref>S1049</xm:sqref>
            </x14:sparkline>
            <x14:sparkline>
              <xm:f>'Data-1'!K1050:L1050</xm:f>
              <xm:sqref>S1050</xm:sqref>
            </x14:sparkline>
            <x14:sparkline>
              <xm:f>'Data-1'!K1051:L1051</xm:f>
              <xm:sqref>S1051</xm:sqref>
            </x14:sparkline>
            <x14:sparkline>
              <xm:f>'Data-1'!K1052:L1052</xm:f>
              <xm:sqref>S1052</xm:sqref>
            </x14:sparkline>
            <x14:sparkline>
              <xm:f>'Data-1'!K1053:L1053</xm:f>
              <xm:sqref>S1053</xm:sqref>
            </x14:sparkline>
            <x14:sparkline>
              <xm:f>'Data-1'!K1054:L1054</xm:f>
              <xm:sqref>S1054</xm:sqref>
            </x14:sparkline>
            <x14:sparkline>
              <xm:f>'Data-1'!K1055:L1055</xm:f>
              <xm:sqref>S1055</xm:sqref>
            </x14:sparkline>
            <x14:sparkline>
              <xm:f>'Data-1'!K1056:L1056</xm:f>
              <xm:sqref>S1056</xm:sqref>
            </x14:sparkline>
            <x14:sparkline>
              <xm:f>'Data-1'!K1057:L1057</xm:f>
              <xm:sqref>S1057</xm:sqref>
            </x14:sparkline>
            <x14:sparkline>
              <xm:f>'Data-1'!K1058:L1058</xm:f>
              <xm:sqref>S1058</xm:sqref>
            </x14:sparkline>
            <x14:sparkline>
              <xm:f>'Data-1'!K1059:L1059</xm:f>
              <xm:sqref>S1059</xm:sqref>
            </x14:sparkline>
            <x14:sparkline>
              <xm:f>'Data-1'!K1060:L1060</xm:f>
              <xm:sqref>S1060</xm:sqref>
            </x14:sparkline>
            <x14:sparkline>
              <xm:f>'Data-1'!K1061:L1061</xm:f>
              <xm:sqref>S1061</xm:sqref>
            </x14:sparkline>
            <x14:sparkline>
              <xm:f>'Data-1'!K1062:L1062</xm:f>
              <xm:sqref>S1062</xm:sqref>
            </x14:sparkline>
            <x14:sparkline>
              <xm:f>'Data-1'!K1063:L1063</xm:f>
              <xm:sqref>S1063</xm:sqref>
            </x14:sparkline>
            <x14:sparkline>
              <xm:f>'Data-1'!K1064:L1064</xm:f>
              <xm:sqref>S1064</xm:sqref>
            </x14:sparkline>
            <x14:sparkline>
              <xm:f>'Data-1'!K1065:L1065</xm:f>
              <xm:sqref>S1065</xm:sqref>
            </x14:sparkline>
            <x14:sparkline>
              <xm:f>'Data-1'!K1066:L1066</xm:f>
              <xm:sqref>S1066</xm:sqref>
            </x14:sparkline>
            <x14:sparkline>
              <xm:f>'Data-1'!K1067:L1067</xm:f>
              <xm:sqref>S1067</xm:sqref>
            </x14:sparkline>
            <x14:sparkline>
              <xm:f>'Data-1'!K1068:L1068</xm:f>
              <xm:sqref>S1068</xm:sqref>
            </x14:sparkline>
            <x14:sparkline>
              <xm:f>'Data-1'!K1069:L1069</xm:f>
              <xm:sqref>S1069</xm:sqref>
            </x14:sparkline>
            <x14:sparkline>
              <xm:f>'Data-1'!K1070:L1070</xm:f>
              <xm:sqref>S1070</xm:sqref>
            </x14:sparkline>
            <x14:sparkline>
              <xm:f>'Data-1'!K1071:L1071</xm:f>
              <xm:sqref>S1071</xm:sqref>
            </x14:sparkline>
            <x14:sparkline>
              <xm:f>'Data-1'!K1072:L1072</xm:f>
              <xm:sqref>S1072</xm:sqref>
            </x14:sparkline>
            <x14:sparkline>
              <xm:f>'Data-1'!K1073:L1073</xm:f>
              <xm:sqref>S1073</xm:sqref>
            </x14:sparkline>
            <x14:sparkline>
              <xm:f>'Data-1'!K1074:L1074</xm:f>
              <xm:sqref>S1074</xm:sqref>
            </x14:sparkline>
            <x14:sparkline>
              <xm:f>'Data-1'!K1075:L1075</xm:f>
              <xm:sqref>S1075</xm:sqref>
            </x14:sparkline>
            <x14:sparkline>
              <xm:f>'Data-1'!K1076:L1076</xm:f>
              <xm:sqref>S1076</xm:sqref>
            </x14:sparkline>
            <x14:sparkline>
              <xm:f>'Data-1'!K1077:L1077</xm:f>
              <xm:sqref>S1077</xm:sqref>
            </x14:sparkline>
            <x14:sparkline>
              <xm:f>'Data-1'!K1078:L1078</xm:f>
              <xm:sqref>S1078</xm:sqref>
            </x14:sparkline>
            <x14:sparkline>
              <xm:f>'Data-1'!K1079:L1079</xm:f>
              <xm:sqref>S1079</xm:sqref>
            </x14:sparkline>
            <x14:sparkline>
              <xm:f>'Data-1'!K1080:L1080</xm:f>
              <xm:sqref>S1080</xm:sqref>
            </x14:sparkline>
            <x14:sparkline>
              <xm:f>'Data-1'!K1081:L1081</xm:f>
              <xm:sqref>S1081</xm:sqref>
            </x14:sparkline>
            <x14:sparkline>
              <xm:f>'Data-1'!K1082:L1082</xm:f>
              <xm:sqref>S1082</xm:sqref>
            </x14:sparkline>
            <x14:sparkline>
              <xm:f>'Data-1'!K1083:L1083</xm:f>
              <xm:sqref>S1083</xm:sqref>
            </x14:sparkline>
            <x14:sparkline>
              <xm:f>'Data-1'!K1084:L1084</xm:f>
              <xm:sqref>S1084</xm:sqref>
            </x14:sparkline>
            <x14:sparkline>
              <xm:f>'Data-1'!K1085:L1085</xm:f>
              <xm:sqref>S1085</xm:sqref>
            </x14:sparkline>
            <x14:sparkline>
              <xm:f>'Data-1'!K1086:L1086</xm:f>
              <xm:sqref>S1086</xm:sqref>
            </x14:sparkline>
            <x14:sparkline>
              <xm:f>'Data-1'!K1087:L1087</xm:f>
              <xm:sqref>S1087</xm:sqref>
            </x14:sparkline>
            <x14:sparkline>
              <xm:f>'Data-1'!K1088:L1088</xm:f>
              <xm:sqref>S1088</xm:sqref>
            </x14:sparkline>
            <x14:sparkline>
              <xm:f>'Data-1'!K1089:L1089</xm:f>
              <xm:sqref>S1089</xm:sqref>
            </x14:sparkline>
            <x14:sparkline>
              <xm:f>'Data-1'!K1090:L1090</xm:f>
              <xm:sqref>S1090</xm:sqref>
            </x14:sparkline>
            <x14:sparkline>
              <xm:f>'Data-1'!K1091:L1091</xm:f>
              <xm:sqref>S1091</xm:sqref>
            </x14:sparkline>
            <x14:sparkline>
              <xm:f>'Data-1'!K1092:L1092</xm:f>
              <xm:sqref>S1092</xm:sqref>
            </x14:sparkline>
            <x14:sparkline>
              <xm:f>'Data-1'!K1093:L1093</xm:f>
              <xm:sqref>S1093</xm:sqref>
            </x14:sparkline>
            <x14:sparkline>
              <xm:f>'Data-1'!K1094:L1094</xm:f>
              <xm:sqref>S1094</xm:sqref>
            </x14:sparkline>
            <x14:sparkline>
              <xm:f>'Data-1'!K1095:L1095</xm:f>
              <xm:sqref>S1095</xm:sqref>
            </x14:sparkline>
            <x14:sparkline>
              <xm:f>'Data-1'!K1096:L1096</xm:f>
              <xm:sqref>S1096</xm:sqref>
            </x14:sparkline>
            <x14:sparkline>
              <xm:f>'Data-1'!K1097:L1097</xm:f>
              <xm:sqref>S1097</xm:sqref>
            </x14:sparkline>
            <x14:sparkline>
              <xm:f>'Data-1'!K1098:L1098</xm:f>
              <xm:sqref>S1098</xm:sqref>
            </x14:sparkline>
            <x14:sparkline>
              <xm:f>'Data-1'!K1099:L1099</xm:f>
              <xm:sqref>S1099</xm:sqref>
            </x14:sparkline>
            <x14:sparkline>
              <xm:f>'Data-1'!K1100:L1100</xm:f>
              <xm:sqref>S1100</xm:sqref>
            </x14:sparkline>
            <x14:sparkline>
              <xm:f>'Data-1'!K1101:L1101</xm:f>
              <xm:sqref>S1101</xm:sqref>
            </x14:sparkline>
            <x14:sparkline>
              <xm:f>'Data-1'!K1102:L1102</xm:f>
              <xm:sqref>S1102</xm:sqref>
            </x14:sparkline>
            <x14:sparkline>
              <xm:f>'Data-1'!K1103:L1103</xm:f>
              <xm:sqref>S1103</xm:sqref>
            </x14:sparkline>
            <x14:sparkline>
              <xm:f>'Data-1'!K1104:L1104</xm:f>
              <xm:sqref>S1104</xm:sqref>
            </x14:sparkline>
            <x14:sparkline>
              <xm:f>'Data-1'!K1105:L1105</xm:f>
              <xm:sqref>S1105</xm:sqref>
            </x14:sparkline>
            <x14:sparkline>
              <xm:f>'Data-1'!K1106:L1106</xm:f>
              <xm:sqref>S1106</xm:sqref>
            </x14:sparkline>
            <x14:sparkline>
              <xm:f>'Data-1'!K1107:L1107</xm:f>
              <xm:sqref>S1107</xm:sqref>
            </x14:sparkline>
            <x14:sparkline>
              <xm:f>'Data-1'!K1108:L1108</xm:f>
              <xm:sqref>S1108</xm:sqref>
            </x14:sparkline>
            <x14:sparkline>
              <xm:f>'Data-1'!K1109:L1109</xm:f>
              <xm:sqref>S1109</xm:sqref>
            </x14:sparkline>
            <x14:sparkline>
              <xm:f>'Data-1'!K1110:L1110</xm:f>
              <xm:sqref>S1110</xm:sqref>
            </x14:sparkline>
            <x14:sparkline>
              <xm:f>'Data-1'!K1111:L1111</xm:f>
              <xm:sqref>S1111</xm:sqref>
            </x14:sparkline>
            <x14:sparkline>
              <xm:f>'Data-1'!K1112:L1112</xm:f>
              <xm:sqref>S1112</xm:sqref>
            </x14:sparkline>
            <x14:sparkline>
              <xm:f>'Data-1'!K1113:L1113</xm:f>
              <xm:sqref>S1113</xm:sqref>
            </x14:sparkline>
            <x14:sparkline>
              <xm:f>'Data-1'!K1114:L1114</xm:f>
              <xm:sqref>S1114</xm:sqref>
            </x14:sparkline>
            <x14:sparkline>
              <xm:f>'Data-1'!K1115:L1115</xm:f>
              <xm:sqref>S1115</xm:sqref>
            </x14:sparkline>
            <x14:sparkline>
              <xm:f>'Data-1'!K1116:L1116</xm:f>
              <xm:sqref>S1116</xm:sqref>
            </x14:sparkline>
            <x14:sparkline>
              <xm:f>'Data-1'!K1117:L1117</xm:f>
              <xm:sqref>S1117</xm:sqref>
            </x14:sparkline>
            <x14:sparkline>
              <xm:f>'Data-1'!K1118:L1118</xm:f>
              <xm:sqref>S1118</xm:sqref>
            </x14:sparkline>
            <x14:sparkline>
              <xm:f>'Data-1'!K1119:L1119</xm:f>
              <xm:sqref>S1119</xm:sqref>
            </x14:sparkline>
            <x14:sparkline>
              <xm:f>'Data-1'!K1120:L1120</xm:f>
              <xm:sqref>S1120</xm:sqref>
            </x14:sparkline>
            <x14:sparkline>
              <xm:f>'Data-1'!K1121:L1121</xm:f>
              <xm:sqref>S1121</xm:sqref>
            </x14:sparkline>
            <x14:sparkline>
              <xm:f>'Data-1'!K1122:L1122</xm:f>
              <xm:sqref>S1122</xm:sqref>
            </x14:sparkline>
            <x14:sparkline>
              <xm:f>'Data-1'!K1123:L1123</xm:f>
              <xm:sqref>S1123</xm:sqref>
            </x14:sparkline>
            <x14:sparkline>
              <xm:f>'Data-1'!K1124:L1124</xm:f>
              <xm:sqref>S1124</xm:sqref>
            </x14:sparkline>
            <x14:sparkline>
              <xm:f>'Data-1'!K1125:L1125</xm:f>
              <xm:sqref>S1125</xm:sqref>
            </x14:sparkline>
            <x14:sparkline>
              <xm:f>'Data-1'!K1126:L1126</xm:f>
              <xm:sqref>S1126</xm:sqref>
            </x14:sparkline>
            <x14:sparkline>
              <xm:f>'Data-1'!K1127:L1127</xm:f>
              <xm:sqref>S1127</xm:sqref>
            </x14:sparkline>
            <x14:sparkline>
              <xm:f>'Data-1'!K1128:L1128</xm:f>
              <xm:sqref>S1128</xm:sqref>
            </x14:sparkline>
            <x14:sparkline>
              <xm:f>'Data-1'!K1129:L1129</xm:f>
              <xm:sqref>S1129</xm:sqref>
            </x14:sparkline>
            <x14:sparkline>
              <xm:f>'Data-1'!K1130:L1130</xm:f>
              <xm:sqref>S1130</xm:sqref>
            </x14:sparkline>
            <x14:sparkline>
              <xm:f>'Data-1'!K1131:L1131</xm:f>
              <xm:sqref>S1131</xm:sqref>
            </x14:sparkline>
            <x14:sparkline>
              <xm:f>'Data-1'!K1132:L1132</xm:f>
              <xm:sqref>S1132</xm:sqref>
            </x14:sparkline>
            <x14:sparkline>
              <xm:f>'Data-1'!K1133:L1133</xm:f>
              <xm:sqref>S1133</xm:sqref>
            </x14:sparkline>
            <x14:sparkline>
              <xm:f>'Data-1'!K1134:L1134</xm:f>
              <xm:sqref>S1134</xm:sqref>
            </x14:sparkline>
            <x14:sparkline>
              <xm:f>'Data-1'!K1135:L1135</xm:f>
              <xm:sqref>S1135</xm:sqref>
            </x14:sparkline>
            <x14:sparkline>
              <xm:f>'Data-1'!K1136:L1136</xm:f>
              <xm:sqref>S1136</xm:sqref>
            </x14:sparkline>
            <x14:sparkline>
              <xm:f>'Data-1'!K1137:L1137</xm:f>
              <xm:sqref>S1137</xm:sqref>
            </x14:sparkline>
            <x14:sparkline>
              <xm:f>'Data-1'!K1138:L1138</xm:f>
              <xm:sqref>S1138</xm:sqref>
            </x14:sparkline>
            <x14:sparkline>
              <xm:f>'Data-1'!K1139:L1139</xm:f>
              <xm:sqref>S1139</xm:sqref>
            </x14:sparkline>
            <x14:sparkline>
              <xm:f>'Data-1'!K1140:L1140</xm:f>
              <xm:sqref>S1140</xm:sqref>
            </x14:sparkline>
            <x14:sparkline>
              <xm:f>'Data-1'!K1141:L1141</xm:f>
              <xm:sqref>S1141</xm:sqref>
            </x14:sparkline>
            <x14:sparkline>
              <xm:f>'Data-1'!K1142:L1142</xm:f>
              <xm:sqref>S1142</xm:sqref>
            </x14:sparkline>
            <x14:sparkline>
              <xm:f>'Data-1'!K1143:L1143</xm:f>
              <xm:sqref>S1143</xm:sqref>
            </x14:sparkline>
            <x14:sparkline>
              <xm:f>'Data-1'!K1144:L1144</xm:f>
              <xm:sqref>S1144</xm:sqref>
            </x14:sparkline>
            <x14:sparkline>
              <xm:f>'Data-1'!K1145:L1145</xm:f>
              <xm:sqref>S1145</xm:sqref>
            </x14:sparkline>
            <x14:sparkline>
              <xm:f>'Data-1'!K1146:L1146</xm:f>
              <xm:sqref>S1146</xm:sqref>
            </x14:sparkline>
            <x14:sparkline>
              <xm:f>'Data-1'!K1147:L1147</xm:f>
              <xm:sqref>S1147</xm:sqref>
            </x14:sparkline>
            <x14:sparkline>
              <xm:f>'Data-1'!K1148:L1148</xm:f>
              <xm:sqref>S1148</xm:sqref>
            </x14:sparkline>
            <x14:sparkline>
              <xm:f>'Data-1'!K1149:L1149</xm:f>
              <xm:sqref>S1149</xm:sqref>
            </x14:sparkline>
            <x14:sparkline>
              <xm:f>'Data-1'!K1150:L1150</xm:f>
              <xm:sqref>S1150</xm:sqref>
            </x14:sparkline>
            <x14:sparkline>
              <xm:f>'Data-1'!K1151:L1151</xm:f>
              <xm:sqref>S1151</xm:sqref>
            </x14:sparkline>
            <x14:sparkline>
              <xm:f>'Data-1'!K1152:L1152</xm:f>
              <xm:sqref>S1152</xm:sqref>
            </x14:sparkline>
            <x14:sparkline>
              <xm:f>'Data-1'!K1153:L1153</xm:f>
              <xm:sqref>S1153</xm:sqref>
            </x14:sparkline>
            <x14:sparkline>
              <xm:f>'Data-1'!K1154:L1154</xm:f>
              <xm:sqref>S1154</xm:sqref>
            </x14:sparkline>
            <x14:sparkline>
              <xm:f>'Data-1'!K1155:L1155</xm:f>
              <xm:sqref>S1155</xm:sqref>
            </x14:sparkline>
            <x14:sparkline>
              <xm:f>'Data-1'!K1156:L1156</xm:f>
              <xm:sqref>S1156</xm:sqref>
            </x14:sparkline>
            <x14:sparkline>
              <xm:f>'Data-1'!K1157:L1157</xm:f>
              <xm:sqref>S1157</xm:sqref>
            </x14:sparkline>
            <x14:sparkline>
              <xm:f>'Data-1'!K1158:L1158</xm:f>
              <xm:sqref>S1158</xm:sqref>
            </x14:sparkline>
            <x14:sparkline>
              <xm:f>'Data-1'!K1159:L1159</xm:f>
              <xm:sqref>S1159</xm:sqref>
            </x14:sparkline>
            <x14:sparkline>
              <xm:f>'Data-1'!K1160:L1160</xm:f>
              <xm:sqref>S1160</xm:sqref>
            </x14:sparkline>
            <x14:sparkline>
              <xm:f>'Data-1'!K1161:L1161</xm:f>
              <xm:sqref>S1161</xm:sqref>
            </x14:sparkline>
            <x14:sparkline>
              <xm:f>'Data-1'!K1162:L1162</xm:f>
              <xm:sqref>S1162</xm:sqref>
            </x14:sparkline>
            <x14:sparkline>
              <xm:f>'Data-1'!K1163:L1163</xm:f>
              <xm:sqref>S1163</xm:sqref>
            </x14:sparkline>
            <x14:sparkline>
              <xm:f>'Data-1'!K1164:L1164</xm:f>
              <xm:sqref>S1164</xm:sqref>
            </x14:sparkline>
            <x14:sparkline>
              <xm:f>'Data-1'!K1165:L1165</xm:f>
              <xm:sqref>S1165</xm:sqref>
            </x14:sparkline>
            <x14:sparkline>
              <xm:f>'Data-1'!K1166:L1166</xm:f>
              <xm:sqref>S1166</xm:sqref>
            </x14:sparkline>
            <x14:sparkline>
              <xm:f>'Data-1'!K1167:L1167</xm:f>
              <xm:sqref>S1167</xm:sqref>
            </x14:sparkline>
            <x14:sparkline>
              <xm:f>'Data-1'!K1168:L1168</xm:f>
              <xm:sqref>S1168</xm:sqref>
            </x14:sparkline>
            <x14:sparkline>
              <xm:f>'Data-1'!K1169:L1169</xm:f>
              <xm:sqref>S1169</xm:sqref>
            </x14:sparkline>
            <x14:sparkline>
              <xm:f>'Data-1'!K1170:L1170</xm:f>
              <xm:sqref>S1170</xm:sqref>
            </x14:sparkline>
            <x14:sparkline>
              <xm:f>'Data-1'!K1171:L1171</xm:f>
              <xm:sqref>S1171</xm:sqref>
            </x14:sparkline>
            <x14:sparkline>
              <xm:f>'Data-1'!K1172:L1172</xm:f>
              <xm:sqref>S1172</xm:sqref>
            </x14:sparkline>
            <x14:sparkline>
              <xm:f>'Data-1'!K1173:L1173</xm:f>
              <xm:sqref>S1173</xm:sqref>
            </x14:sparkline>
            <x14:sparkline>
              <xm:f>'Data-1'!K1174:L1174</xm:f>
              <xm:sqref>S1174</xm:sqref>
            </x14:sparkline>
            <x14:sparkline>
              <xm:f>'Data-1'!K1175:L1175</xm:f>
              <xm:sqref>S1175</xm:sqref>
            </x14:sparkline>
            <x14:sparkline>
              <xm:f>'Data-1'!K1176:L1176</xm:f>
              <xm:sqref>S1176</xm:sqref>
            </x14:sparkline>
            <x14:sparkline>
              <xm:f>'Data-1'!K1177:L1177</xm:f>
              <xm:sqref>S1177</xm:sqref>
            </x14:sparkline>
            <x14:sparkline>
              <xm:f>'Data-1'!K1178:L1178</xm:f>
              <xm:sqref>S1178</xm:sqref>
            </x14:sparkline>
            <x14:sparkline>
              <xm:f>'Data-1'!K1179:L1179</xm:f>
              <xm:sqref>S1179</xm:sqref>
            </x14:sparkline>
            <x14:sparkline>
              <xm:f>'Data-1'!K1180:L1180</xm:f>
              <xm:sqref>S1180</xm:sqref>
            </x14:sparkline>
            <x14:sparkline>
              <xm:f>'Data-1'!K1181:L1181</xm:f>
              <xm:sqref>S1181</xm:sqref>
            </x14:sparkline>
            <x14:sparkline>
              <xm:f>'Data-1'!K1182:L1182</xm:f>
              <xm:sqref>S1182</xm:sqref>
            </x14:sparkline>
            <x14:sparkline>
              <xm:f>'Data-1'!K1183:L1183</xm:f>
              <xm:sqref>S1183</xm:sqref>
            </x14:sparkline>
            <x14:sparkline>
              <xm:f>'Data-1'!K1184:L1184</xm:f>
              <xm:sqref>S1184</xm:sqref>
            </x14:sparkline>
            <x14:sparkline>
              <xm:f>'Data-1'!K1185:L1185</xm:f>
              <xm:sqref>S1185</xm:sqref>
            </x14:sparkline>
            <x14:sparkline>
              <xm:f>'Data-1'!K1186:L1186</xm:f>
              <xm:sqref>S1186</xm:sqref>
            </x14:sparkline>
            <x14:sparkline>
              <xm:f>'Data-1'!K1187:L1187</xm:f>
              <xm:sqref>S1187</xm:sqref>
            </x14:sparkline>
            <x14:sparkline>
              <xm:f>'Data-1'!K1188:L1188</xm:f>
              <xm:sqref>S1188</xm:sqref>
            </x14:sparkline>
            <x14:sparkline>
              <xm:f>'Data-1'!K1189:L1189</xm:f>
              <xm:sqref>S1189</xm:sqref>
            </x14:sparkline>
            <x14:sparkline>
              <xm:f>'Data-1'!K1190:L1190</xm:f>
              <xm:sqref>S1190</xm:sqref>
            </x14:sparkline>
            <x14:sparkline>
              <xm:f>'Data-1'!K1191:L1191</xm:f>
              <xm:sqref>S1191</xm:sqref>
            </x14:sparkline>
            <x14:sparkline>
              <xm:f>'Data-1'!K1192:L1192</xm:f>
              <xm:sqref>S1192</xm:sqref>
            </x14:sparkline>
            <x14:sparkline>
              <xm:f>'Data-1'!K1193:L1193</xm:f>
              <xm:sqref>S1193</xm:sqref>
            </x14:sparkline>
            <x14:sparkline>
              <xm:f>'Data-1'!K1194:L1194</xm:f>
              <xm:sqref>S1194</xm:sqref>
            </x14:sparkline>
            <x14:sparkline>
              <xm:f>'Data-1'!K1195:L1195</xm:f>
              <xm:sqref>S1195</xm:sqref>
            </x14:sparkline>
            <x14:sparkline>
              <xm:f>'Data-1'!K1196:L1196</xm:f>
              <xm:sqref>S1196</xm:sqref>
            </x14:sparkline>
            <x14:sparkline>
              <xm:f>'Data-1'!K1197:L1197</xm:f>
              <xm:sqref>S1197</xm:sqref>
            </x14:sparkline>
            <x14:sparkline>
              <xm:f>'Data-1'!K1198:L1198</xm:f>
              <xm:sqref>S1198</xm:sqref>
            </x14:sparkline>
            <x14:sparkline>
              <xm:f>'Data-1'!K1199:L1199</xm:f>
              <xm:sqref>S1199</xm:sqref>
            </x14:sparkline>
            <x14:sparkline>
              <xm:f>'Data-1'!K1200:L1200</xm:f>
              <xm:sqref>S1200</xm:sqref>
            </x14:sparkline>
            <x14:sparkline>
              <xm:f>'Data-1'!K1201:L1201</xm:f>
              <xm:sqref>S1201</xm:sqref>
            </x14:sparkline>
            <x14:sparkline>
              <xm:f>'Data-1'!K1202:L1202</xm:f>
              <xm:sqref>S1202</xm:sqref>
            </x14:sparkline>
            <x14:sparkline>
              <xm:f>'Data-1'!K1203:L1203</xm:f>
              <xm:sqref>S1203</xm:sqref>
            </x14:sparkline>
            <x14:sparkline>
              <xm:f>'Data-1'!K1204:L1204</xm:f>
              <xm:sqref>S1204</xm:sqref>
            </x14:sparkline>
            <x14:sparkline>
              <xm:f>'Data-1'!K1205:L1205</xm:f>
              <xm:sqref>S1205</xm:sqref>
            </x14:sparkline>
            <x14:sparkline>
              <xm:f>'Data-1'!K1206:L1206</xm:f>
              <xm:sqref>S1206</xm:sqref>
            </x14:sparkline>
            <x14:sparkline>
              <xm:f>'Data-1'!K1207:L1207</xm:f>
              <xm:sqref>S1207</xm:sqref>
            </x14:sparkline>
            <x14:sparkline>
              <xm:f>'Data-1'!K1208:L1208</xm:f>
              <xm:sqref>S1208</xm:sqref>
            </x14:sparkline>
            <x14:sparkline>
              <xm:f>'Data-1'!K1209:L1209</xm:f>
              <xm:sqref>S1209</xm:sqref>
            </x14:sparkline>
            <x14:sparkline>
              <xm:f>'Data-1'!K1210:L1210</xm:f>
              <xm:sqref>S1210</xm:sqref>
            </x14:sparkline>
            <x14:sparkline>
              <xm:f>'Data-1'!K1211:L1211</xm:f>
              <xm:sqref>S1211</xm:sqref>
            </x14:sparkline>
            <x14:sparkline>
              <xm:f>'Data-1'!K1212:L1212</xm:f>
              <xm:sqref>S1212</xm:sqref>
            </x14:sparkline>
            <x14:sparkline>
              <xm:f>'Data-1'!K1213:L1213</xm:f>
              <xm:sqref>S1213</xm:sqref>
            </x14:sparkline>
            <x14:sparkline>
              <xm:f>'Data-1'!K1214:L1214</xm:f>
              <xm:sqref>S1214</xm:sqref>
            </x14:sparkline>
            <x14:sparkline>
              <xm:f>'Data-1'!K1215:L1215</xm:f>
              <xm:sqref>S1215</xm:sqref>
            </x14:sparkline>
            <x14:sparkline>
              <xm:f>'Data-1'!K1216:L1216</xm:f>
              <xm:sqref>S1216</xm:sqref>
            </x14:sparkline>
            <x14:sparkline>
              <xm:f>'Data-1'!K1217:L1217</xm:f>
              <xm:sqref>S1217</xm:sqref>
            </x14:sparkline>
            <x14:sparkline>
              <xm:f>'Data-1'!K1218:L1218</xm:f>
              <xm:sqref>S1218</xm:sqref>
            </x14:sparkline>
            <x14:sparkline>
              <xm:f>'Data-1'!K1219:L1219</xm:f>
              <xm:sqref>S1219</xm:sqref>
            </x14:sparkline>
            <x14:sparkline>
              <xm:f>'Data-1'!K1220:L1220</xm:f>
              <xm:sqref>S1220</xm:sqref>
            </x14:sparkline>
            <x14:sparkline>
              <xm:f>'Data-1'!K1221:L1221</xm:f>
              <xm:sqref>S1221</xm:sqref>
            </x14:sparkline>
            <x14:sparkline>
              <xm:f>'Data-1'!K1222:L1222</xm:f>
              <xm:sqref>S1222</xm:sqref>
            </x14:sparkline>
            <x14:sparkline>
              <xm:f>'Data-1'!K1223:L1223</xm:f>
              <xm:sqref>S1223</xm:sqref>
            </x14:sparkline>
            <x14:sparkline>
              <xm:f>'Data-1'!K1224:L1224</xm:f>
              <xm:sqref>S1224</xm:sqref>
            </x14:sparkline>
            <x14:sparkline>
              <xm:f>'Data-1'!K1225:L1225</xm:f>
              <xm:sqref>S1225</xm:sqref>
            </x14:sparkline>
            <x14:sparkline>
              <xm:f>'Data-1'!K1226:L1226</xm:f>
              <xm:sqref>S1226</xm:sqref>
            </x14:sparkline>
            <x14:sparkline>
              <xm:f>'Data-1'!K1227:L1227</xm:f>
              <xm:sqref>S1227</xm:sqref>
            </x14:sparkline>
            <x14:sparkline>
              <xm:f>'Data-1'!K1228:L1228</xm:f>
              <xm:sqref>S1228</xm:sqref>
            </x14:sparkline>
            <x14:sparkline>
              <xm:f>'Data-1'!K1229:L1229</xm:f>
              <xm:sqref>S1229</xm:sqref>
            </x14:sparkline>
            <x14:sparkline>
              <xm:f>'Data-1'!K1230:L1230</xm:f>
              <xm:sqref>S1230</xm:sqref>
            </x14:sparkline>
            <x14:sparkline>
              <xm:f>'Data-1'!K1231:L1231</xm:f>
              <xm:sqref>S1231</xm:sqref>
            </x14:sparkline>
            <x14:sparkline>
              <xm:f>'Data-1'!K1232:L1232</xm:f>
              <xm:sqref>S1232</xm:sqref>
            </x14:sparkline>
            <x14:sparkline>
              <xm:f>'Data-1'!K1233:L1233</xm:f>
              <xm:sqref>S1233</xm:sqref>
            </x14:sparkline>
            <x14:sparkline>
              <xm:f>'Data-1'!K1234:L1234</xm:f>
              <xm:sqref>S1234</xm:sqref>
            </x14:sparkline>
            <x14:sparkline>
              <xm:f>'Data-1'!K1235:L1235</xm:f>
              <xm:sqref>S1235</xm:sqref>
            </x14:sparkline>
            <x14:sparkline>
              <xm:f>'Data-1'!K1236:L1236</xm:f>
              <xm:sqref>S1236</xm:sqref>
            </x14:sparkline>
            <x14:sparkline>
              <xm:f>'Data-1'!K1237:L1237</xm:f>
              <xm:sqref>S1237</xm:sqref>
            </x14:sparkline>
            <x14:sparkline>
              <xm:f>'Data-1'!K1238:L1238</xm:f>
              <xm:sqref>S1238</xm:sqref>
            </x14:sparkline>
            <x14:sparkline>
              <xm:f>'Data-1'!K1239:L1239</xm:f>
              <xm:sqref>S1239</xm:sqref>
            </x14:sparkline>
            <x14:sparkline>
              <xm:f>'Data-1'!K1240:L1240</xm:f>
              <xm:sqref>S1240</xm:sqref>
            </x14:sparkline>
            <x14:sparkline>
              <xm:f>'Data-1'!K1241:L1241</xm:f>
              <xm:sqref>S1241</xm:sqref>
            </x14:sparkline>
            <x14:sparkline>
              <xm:f>'Data-1'!K1242:L1242</xm:f>
              <xm:sqref>S1242</xm:sqref>
            </x14:sparkline>
            <x14:sparkline>
              <xm:f>'Data-1'!K1243:L1243</xm:f>
              <xm:sqref>S1243</xm:sqref>
            </x14:sparkline>
            <x14:sparkline>
              <xm:f>'Data-1'!K1244:L1244</xm:f>
              <xm:sqref>S1244</xm:sqref>
            </x14:sparkline>
            <x14:sparkline>
              <xm:f>'Data-1'!K1245:L1245</xm:f>
              <xm:sqref>S1245</xm:sqref>
            </x14:sparkline>
            <x14:sparkline>
              <xm:f>'Data-1'!K1246:L1246</xm:f>
              <xm:sqref>S1246</xm:sqref>
            </x14:sparkline>
            <x14:sparkline>
              <xm:f>'Data-1'!K1247:L1247</xm:f>
              <xm:sqref>S1247</xm:sqref>
            </x14:sparkline>
            <x14:sparkline>
              <xm:f>'Data-1'!K1248:L1248</xm:f>
              <xm:sqref>S1248</xm:sqref>
            </x14:sparkline>
            <x14:sparkline>
              <xm:f>'Data-1'!K1249:L1249</xm:f>
              <xm:sqref>S1249</xm:sqref>
            </x14:sparkline>
            <x14:sparkline>
              <xm:f>'Data-1'!K1250:L1250</xm:f>
              <xm:sqref>S1250</xm:sqref>
            </x14:sparkline>
            <x14:sparkline>
              <xm:f>'Data-1'!K1251:L1251</xm:f>
              <xm:sqref>S1251</xm:sqref>
            </x14:sparkline>
            <x14:sparkline>
              <xm:f>'Data-1'!K1252:L1252</xm:f>
              <xm:sqref>S1252</xm:sqref>
            </x14:sparkline>
            <x14:sparkline>
              <xm:f>'Data-1'!K1253:L1253</xm:f>
              <xm:sqref>S1253</xm:sqref>
            </x14:sparkline>
            <x14:sparkline>
              <xm:f>'Data-1'!K1254:L1254</xm:f>
              <xm:sqref>S1254</xm:sqref>
            </x14:sparkline>
            <x14:sparkline>
              <xm:f>'Data-1'!K1255:L1255</xm:f>
              <xm:sqref>S1255</xm:sqref>
            </x14:sparkline>
            <x14:sparkline>
              <xm:f>'Data-1'!K1256:L1256</xm:f>
              <xm:sqref>S1256</xm:sqref>
            </x14:sparkline>
            <x14:sparkline>
              <xm:f>'Data-1'!K1257:L1257</xm:f>
              <xm:sqref>S1257</xm:sqref>
            </x14:sparkline>
            <x14:sparkline>
              <xm:f>'Data-1'!K1258:L1258</xm:f>
              <xm:sqref>S1258</xm:sqref>
            </x14:sparkline>
            <x14:sparkline>
              <xm:f>'Data-1'!K1259:L1259</xm:f>
              <xm:sqref>S1259</xm:sqref>
            </x14:sparkline>
            <x14:sparkline>
              <xm:f>'Data-1'!K1260:L1260</xm:f>
              <xm:sqref>S1260</xm:sqref>
            </x14:sparkline>
            <x14:sparkline>
              <xm:f>'Data-1'!K1261:L1261</xm:f>
              <xm:sqref>S1261</xm:sqref>
            </x14:sparkline>
            <x14:sparkline>
              <xm:f>'Data-1'!K1262:L1262</xm:f>
              <xm:sqref>S1262</xm:sqref>
            </x14:sparkline>
            <x14:sparkline>
              <xm:f>'Data-1'!K1263:L1263</xm:f>
              <xm:sqref>S1263</xm:sqref>
            </x14:sparkline>
            <x14:sparkline>
              <xm:f>'Data-1'!K1264:L1264</xm:f>
              <xm:sqref>S1264</xm:sqref>
            </x14:sparkline>
            <x14:sparkline>
              <xm:f>'Data-1'!K1265:L1265</xm:f>
              <xm:sqref>S1265</xm:sqref>
            </x14:sparkline>
            <x14:sparkline>
              <xm:f>'Data-1'!K1266:L1266</xm:f>
              <xm:sqref>S1266</xm:sqref>
            </x14:sparkline>
            <x14:sparkline>
              <xm:f>'Data-1'!K1267:L1267</xm:f>
              <xm:sqref>S1267</xm:sqref>
            </x14:sparkline>
            <x14:sparkline>
              <xm:f>'Data-1'!K1268:L1268</xm:f>
              <xm:sqref>S1268</xm:sqref>
            </x14:sparkline>
            <x14:sparkline>
              <xm:f>'Data-1'!K1269:L1269</xm:f>
              <xm:sqref>S1269</xm:sqref>
            </x14:sparkline>
            <x14:sparkline>
              <xm:f>'Data-1'!K1270:L1270</xm:f>
              <xm:sqref>S1270</xm:sqref>
            </x14:sparkline>
            <x14:sparkline>
              <xm:f>'Data-1'!K1271:L1271</xm:f>
              <xm:sqref>S1271</xm:sqref>
            </x14:sparkline>
            <x14:sparkline>
              <xm:f>'Data-1'!K1272:L1272</xm:f>
              <xm:sqref>S1272</xm:sqref>
            </x14:sparkline>
            <x14:sparkline>
              <xm:f>'Data-1'!K1273:L1273</xm:f>
              <xm:sqref>S1273</xm:sqref>
            </x14:sparkline>
            <x14:sparkline>
              <xm:f>'Data-1'!K1274:L1274</xm:f>
              <xm:sqref>S1274</xm:sqref>
            </x14:sparkline>
            <x14:sparkline>
              <xm:f>'Data-1'!K1275:L1275</xm:f>
              <xm:sqref>S1275</xm:sqref>
            </x14:sparkline>
            <x14:sparkline>
              <xm:f>'Data-1'!K1276:L1276</xm:f>
              <xm:sqref>S1276</xm:sqref>
            </x14:sparkline>
            <x14:sparkline>
              <xm:f>'Data-1'!K1277:L1277</xm:f>
              <xm:sqref>S1277</xm:sqref>
            </x14:sparkline>
            <x14:sparkline>
              <xm:f>'Data-1'!K1278:L1278</xm:f>
              <xm:sqref>S1278</xm:sqref>
            </x14:sparkline>
            <x14:sparkline>
              <xm:f>'Data-1'!K1279:L1279</xm:f>
              <xm:sqref>S1279</xm:sqref>
            </x14:sparkline>
            <x14:sparkline>
              <xm:f>'Data-1'!K1280:L1280</xm:f>
              <xm:sqref>S1280</xm:sqref>
            </x14:sparkline>
            <x14:sparkline>
              <xm:f>'Data-1'!K1281:L1281</xm:f>
              <xm:sqref>S1281</xm:sqref>
            </x14:sparkline>
            <x14:sparkline>
              <xm:f>'Data-1'!K1282:L1282</xm:f>
              <xm:sqref>S1282</xm:sqref>
            </x14:sparkline>
            <x14:sparkline>
              <xm:f>'Data-1'!K1283:L1283</xm:f>
              <xm:sqref>S1283</xm:sqref>
            </x14:sparkline>
            <x14:sparkline>
              <xm:f>'Data-1'!K1284:L1284</xm:f>
              <xm:sqref>S1284</xm:sqref>
            </x14:sparkline>
            <x14:sparkline>
              <xm:f>'Data-1'!K1285:L1285</xm:f>
              <xm:sqref>S1285</xm:sqref>
            </x14:sparkline>
            <x14:sparkline>
              <xm:f>'Data-1'!K1286:L1286</xm:f>
              <xm:sqref>S1286</xm:sqref>
            </x14:sparkline>
            <x14:sparkline>
              <xm:f>'Data-1'!K1287:L1287</xm:f>
              <xm:sqref>S1287</xm:sqref>
            </x14:sparkline>
            <x14:sparkline>
              <xm:f>'Data-1'!K1288:L1288</xm:f>
              <xm:sqref>S1288</xm:sqref>
            </x14:sparkline>
            <x14:sparkline>
              <xm:f>'Data-1'!K1289:L1289</xm:f>
              <xm:sqref>S1289</xm:sqref>
            </x14:sparkline>
            <x14:sparkline>
              <xm:f>'Data-1'!K1290:L1290</xm:f>
              <xm:sqref>S1290</xm:sqref>
            </x14:sparkline>
            <x14:sparkline>
              <xm:f>'Data-1'!K1291:L1291</xm:f>
              <xm:sqref>S1291</xm:sqref>
            </x14:sparkline>
            <x14:sparkline>
              <xm:f>'Data-1'!K1292:L1292</xm:f>
              <xm:sqref>S1292</xm:sqref>
            </x14:sparkline>
            <x14:sparkline>
              <xm:f>'Data-1'!K1293:L1293</xm:f>
              <xm:sqref>S1293</xm:sqref>
            </x14:sparkline>
            <x14:sparkline>
              <xm:f>'Data-1'!K1294:L1294</xm:f>
              <xm:sqref>S1294</xm:sqref>
            </x14:sparkline>
            <x14:sparkline>
              <xm:f>'Data-1'!K1295:L1295</xm:f>
              <xm:sqref>S1295</xm:sqref>
            </x14:sparkline>
            <x14:sparkline>
              <xm:f>'Data-1'!K1296:L1296</xm:f>
              <xm:sqref>S1296</xm:sqref>
            </x14:sparkline>
            <x14:sparkline>
              <xm:f>'Data-1'!K1297:L1297</xm:f>
              <xm:sqref>S1297</xm:sqref>
            </x14:sparkline>
            <x14:sparkline>
              <xm:f>'Data-1'!K1298:L1298</xm:f>
              <xm:sqref>S1298</xm:sqref>
            </x14:sparkline>
            <x14:sparkline>
              <xm:f>'Data-1'!K1299:L1299</xm:f>
              <xm:sqref>S1299</xm:sqref>
            </x14:sparkline>
            <x14:sparkline>
              <xm:f>'Data-1'!K1300:L1300</xm:f>
              <xm:sqref>S1300</xm:sqref>
            </x14:sparkline>
            <x14:sparkline>
              <xm:f>'Data-1'!K1301:L1301</xm:f>
              <xm:sqref>S1301</xm:sqref>
            </x14:sparkline>
            <x14:sparkline>
              <xm:f>'Data-1'!K1302:L1302</xm:f>
              <xm:sqref>S1302</xm:sqref>
            </x14:sparkline>
            <x14:sparkline>
              <xm:f>'Data-1'!K1303:L1303</xm:f>
              <xm:sqref>S1303</xm:sqref>
            </x14:sparkline>
            <x14:sparkline>
              <xm:f>'Data-1'!K1304:L1304</xm:f>
              <xm:sqref>S1304</xm:sqref>
            </x14:sparkline>
            <x14:sparkline>
              <xm:f>'Data-1'!K1305:L1305</xm:f>
              <xm:sqref>S1305</xm:sqref>
            </x14:sparkline>
            <x14:sparkline>
              <xm:f>'Data-1'!K1306:L1306</xm:f>
              <xm:sqref>S1306</xm:sqref>
            </x14:sparkline>
            <x14:sparkline>
              <xm:f>'Data-1'!K1307:L1307</xm:f>
              <xm:sqref>S1307</xm:sqref>
            </x14:sparkline>
            <x14:sparkline>
              <xm:f>'Data-1'!K1308:L1308</xm:f>
              <xm:sqref>S1308</xm:sqref>
            </x14:sparkline>
            <x14:sparkline>
              <xm:f>'Data-1'!K1309:L1309</xm:f>
              <xm:sqref>S1309</xm:sqref>
            </x14:sparkline>
            <x14:sparkline>
              <xm:f>'Data-1'!K1310:L1310</xm:f>
              <xm:sqref>S1310</xm:sqref>
            </x14:sparkline>
            <x14:sparkline>
              <xm:f>'Data-1'!K1311:L1311</xm:f>
              <xm:sqref>S1311</xm:sqref>
            </x14:sparkline>
            <x14:sparkline>
              <xm:f>'Data-1'!K1312:L1312</xm:f>
              <xm:sqref>S1312</xm:sqref>
            </x14:sparkline>
            <x14:sparkline>
              <xm:f>'Data-1'!K1313:L1313</xm:f>
              <xm:sqref>S1313</xm:sqref>
            </x14:sparkline>
            <x14:sparkline>
              <xm:f>'Data-1'!K1314:L1314</xm:f>
              <xm:sqref>S1314</xm:sqref>
            </x14:sparkline>
            <x14:sparkline>
              <xm:f>'Data-1'!K1315:L1315</xm:f>
              <xm:sqref>S1315</xm:sqref>
            </x14:sparkline>
            <x14:sparkline>
              <xm:f>'Data-1'!K1316:L1316</xm:f>
              <xm:sqref>S1316</xm:sqref>
            </x14:sparkline>
            <x14:sparkline>
              <xm:f>'Data-1'!K1317:L1317</xm:f>
              <xm:sqref>S1317</xm:sqref>
            </x14:sparkline>
            <x14:sparkline>
              <xm:f>'Data-1'!K1318:L1318</xm:f>
              <xm:sqref>S1318</xm:sqref>
            </x14:sparkline>
            <x14:sparkline>
              <xm:f>'Data-1'!K1319:L1319</xm:f>
              <xm:sqref>S1319</xm:sqref>
            </x14:sparkline>
            <x14:sparkline>
              <xm:f>'Data-1'!K1320:L1320</xm:f>
              <xm:sqref>S1320</xm:sqref>
            </x14:sparkline>
            <x14:sparkline>
              <xm:f>'Data-1'!K1321:L1321</xm:f>
              <xm:sqref>S1321</xm:sqref>
            </x14:sparkline>
            <x14:sparkline>
              <xm:f>'Data-1'!K1322:L1322</xm:f>
              <xm:sqref>S1322</xm:sqref>
            </x14:sparkline>
            <x14:sparkline>
              <xm:f>'Data-1'!K1323:L1323</xm:f>
              <xm:sqref>S1323</xm:sqref>
            </x14:sparkline>
            <x14:sparkline>
              <xm:f>'Data-1'!K1324:L1324</xm:f>
              <xm:sqref>S1324</xm:sqref>
            </x14:sparkline>
            <x14:sparkline>
              <xm:f>'Data-1'!K1325:L1325</xm:f>
              <xm:sqref>S1325</xm:sqref>
            </x14:sparkline>
            <x14:sparkline>
              <xm:f>'Data-1'!K1326:L1326</xm:f>
              <xm:sqref>S1326</xm:sqref>
            </x14:sparkline>
            <x14:sparkline>
              <xm:f>'Data-1'!K1327:L1327</xm:f>
              <xm:sqref>S1327</xm:sqref>
            </x14:sparkline>
            <x14:sparkline>
              <xm:f>'Data-1'!K1328:L1328</xm:f>
              <xm:sqref>S1328</xm:sqref>
            </x14:sparkline>
            <x14:sparkline>
              <xm:f>'Data-1'!K1329:L1329</xm:f>
              <xm:sqref>S1329</xm:sqref>
            </x14:sparkline>
            <x14:sparkline>
              <xm:f>'Data-1'!K1330:L1330</xm:f>
              <xm:sqref>S1330</xm:sqref>
            </x14:sparkline>
            <x14:sparkline>
              <xm:f>'Data-1'!K1331:L1331</xm:f>
              <xm:sqref>S1331</xm:sqref>
            </x14:sparkline>
            <x14:sparkline>
              <xm:f>'Data-1'!K1332:L1332</xm:f>
              <xm:sqref>S1332</xm:sqref>
            </x14:sparkline>
            <x14:sparkline>
              <xm:f>'Data-1'!K1333:L1333</xm:f>
              <xm:sqref>S1333</xm:sqref>
            </x14:sparkline>
            <x14:sparkline>
              <xm:f>'Data-1'!K1334:L1334</xm:f>
              <xm:sqref>S1334</xm:sqref>
            </x14:sparkline>
            <x14:sparkline>
              <xm:f>'Data-1'!K1335:L1335</xm:f>
              <xm:sqref>S1335</xm:sqref>
            </x14:sparkline>
            <x14:sparkline>
              <xm:f>'Data-1'!K1336:L1336</xm:f>
              <xm:sqref>S1336</xm:sqref>
            </x14:sparkline>
            <x14:sparkline>
              <xm:f>'Data-1'!K1337:L1337</xm:f>
              <xm:sqref>S1337</xm:sqref>
            </x14:sparkline>
            <x14:sparkline>
              <xm:f>'Data-1'!K1338:L1338</xm:f>
              <xm:sqref>S1338</xm:sqref>
            </x14:sparkline>
            <x14:sparkline>
              <xm:f>'Data-1'!K1339:L1339</xm:f>
              <xm:sqref>S1339</xm:sqref>
            </x14:sparkline>
            <x14:sparkline>
              <xm:f>'Data-1'!K1340:L1340</xm:f>
              <xm:sqref>S1340</xm:sqref>
            </x14:sparkline>
            <x14:sparkline>
              <xm:f>'Data-1'!K1341:L1341</xm:f>
              <xm:sqref>S1341</xm:sqref>
            </x14:sparkline>
            <x14:sparkline>
              <xm:f>'Data-1'!K1342:L1342</xm:f>
              <xm:sqref>S1342</xm:sqref>
            </x14:sparkline>
            <x14:sparkline>
              <xm:f>'Data-1'!K1343:L1343</xm:f>
              <xm:sqref>S1343</xm:sqref>
            </x14:sparkline>
            <x14:sparkline>
              <xm:f>'Data-1'!K1344:L1344</xm:f>
              <xm:sqref>S1344</xm:sqref>
            </x14:sparkline>
            <x14:sparkline>
              <xm:f>'Data-1'!K1345:L1345</xm:f>
              <xm:sqref>S1345</xm:sqref>
            </x14:sparkline>
            <x14:sparkline>
              <xm:f>'Data-1'!K1346:L1346</xm:f>
              <xm:sqref>S1346</xm:sqref>
            </x14:sparkline>
            <x14:sparkline>
              <xm:f>'Data-1'!K1347:L1347</xm:f>
              <xm:sqref>S1347</xm:sqref>
            </x14:sparkline>
            <x14:sparkline>
              <xm:f>'Data-1'!K1348:L1348</xm:f>
              <xm:sqref>S1348</xm:sqref>
            </x14:sparkline>
            <x14:sparkline>
              <xm:f>'Data-1'!K1349:L1349</xm:f>
              <xm:sqref>S1349</xm:sqref>
            </x14:sparkline>
            <x14:sparkline>
              <xm:f>'Data-1'!K1350:L1350</xm:f>
              <xm:sqref>S1350</xm:sqref>
            </x14:sparkline>
            <x14:sparkline>
              <xm:f>'Data-1'!K1351:L1351</xm:f>
              <xm:sqref>S1351</xm:sqref>
            </x14:sparkline>
            <x14:sparkline>
              <xm:f>'Data-1'!K1352:L1352</xm:f>
              <xm:sqref>S1352</xm:sqref>
            </x14:sparkline>
            <x14:sparkline>
              <xm:f>'Data-1'!K1353:L1353</xm:f>
              <xm:sqref>S1353</xm:sqref>
            </x14:sparkline>
            <x14:sparkline>
              <xm:f>'Data-1'!K1354:L1354</xm:f>
              <xm:sqref>S1354</xm:sqref>
            </x14:sparkline>
            <x14:sparkline>
              <xm:f>'Data-1'!K1355:L1355</xm:f>
              <xm:sqref>S1355</xm:sqref>
            </x14:sparkline>
            <x14:sparkline>
              <xm:f>'Data-1'!K1356:L1356</xm:f>
              <xm:sqref>S1356</xm:sqref>
            </x14:sparkline>
            <x14:sparkline>
              <xm:f>'Data-1'!K1357:L1357</xm:f>
              <xm:sqref>S1357</xm:sqref>
            </x14:sparkline>
            <x14:sparkline>
              <xm:f>'Data-1'!K1358:L1358</xm:f>
              <xm:sqref>S1358</xm:sqref>
            </x14:sparkline>
            <x14:sparkline>
              <xm:f>'Data-1'!K1359:L1359</xm:f>
              <xm:sqref>S1359</xm:sqref>
            </x14:sparkline>
            <x14:sparkline>
              <xm:f>'Data-1'!K1360:L1360</xm:f>
              <xm:sqref>S1360</xm:sqref>
            </x14:sparkline>
            <x14:sparkline>
              <xm:f>'Data-1'!K1361:L1361</xm:f>
              <xm:sqref>S1361</xm:sqref>
            </x14:sparkline>
            <x14:sparkline>
              <xm:f>'Data-1'!K1362:L1362</xm:f>
              <xm:sqref>S1362</xm:sqref>
            </x14:sparkline>
            <x14:sparkline>
              <xm:f>'Data-1'!K1363:L1363</xm:f>
              <xm:sqref>S1363</xm:sqref>
            </x14:sparkline>
            <x14:sparkline>
              <xm:f>'Data-1'!K1364:L1364</xm:f>
              <xm:sqref>S1364</xm:sqref>
            </x14:sparkline>
            <x14:sparkline>
              <xm:f>'Data-1'!K1365:L1365</xm:f>
              <xm:sqref>S1365</xm:sqref>
            </x14:sparkline>
            <x14:sparkline>
              <xm:f>'Data-1'!K1366:L1366</xm:f>
              <xm:sqref>S1366</xm:sqref>
            </x14:sparkline>
            <x14:sparkline>
              <xm:f>'Data-1'!K1367:L1367</xm:f>
              <xm:sqref>S1367</xm:sqref>
            </x14:sparkline>
            <x14:sparkline>
              <xm:f>'Data-1'!K1368:L1368</xm:f>
              <xm:sqref>S1368</xm:sqref>
            </x14:sparkline>
            <x14:sparkline>
              <xm:f>'Data-1'!K1369:L1369</xm:f>
              <xm:sqref>S1369</xm:sqref>
            </x14:sparkline>
            <x14:sparkline>
              <xm:f>'Data-1'!K1370:L1370</xm:f>
              <xm:sqref>S1370</xm:sqref>
            </x14:sparkline>
            <x14:sparkline>
              <xm:f>'Data-1'!K1371:L1371</xm:f>
              <xm:sqref>S1371</xm:sqref>
            </x14:sparkline>
            <x14:sparkline>
              <xm:f>'Data-1'!K1372:L1372</xm:f>
              <xm:sqref>S1372</xm:sqref>
            </x14:sparkline>
            <x14:sparkline>
              <xm:f>'Data-1'!K1373:L1373</xm:f>
              <xm:sqref>S1373</xm:sqref>
            </x14:sparkline>
            <x14:sparkline>
              <xm:f>'Data-1'!K1374:L1374</xm:f>
              <xm:sqref>S1374</xm:sqref>
            </x14:sparkline>
            <x14:sparkline>
              <xm:f>'Data-1'!K1375:L1375</xm:f>
              <xm:sqref>S1375</xm:sqref>
            </x14:sparkline>
            <x14:sparkline>
              <xm:f>'Data-1'!K1376:L1376</xm:f>
              <xm:sqref>S1376</xm:sqref>
            </x14:sparkline>
            <x14:sparkline>
              <xm:f>'Data-1'!K1377:L1377</xm:f>
              <xm:sqref>S1377</xm:sqref>
            </x14:sparkline>
            <x14:sparkline>
              <xm:f>'Data-1'!K1378:L1378</xm:f>
              <xm:sqref>S1378</xm:sqref>
            </x14:sparkline>
            <x14:sparkline>
              <xm:f>'Data-1'!K1379:L1379</xm:f>
              <xm:sqref>S1379</xm:sqref>
            </x14:sparkline>
            <x14:sparkline>
              <xm:f>'Data-1'!K1380:L1380</xm:f>
              <xm:sqref>S1380</xm:sqref>
            </x14:sparkline>
            <x14:sparkline>
              <xm:f>'Data-1'!K1381:L1381</xm:f>
              <xm:sqref>S1381</xm:sqref>
            </x14:sparkline>
            <x14:sparkline>
              <xm:f>'Data-1'!K1382:L1382</xm:f>
              <xm:sqref>S1382</xm:sqref>
            </x14:sparkline>
            <x14:sparkline>
              <xm:f>'Data-1'!K1383:L1383</xm:f>
              <xm:sqref>S1383</xm:sqref>
            </x14:sparkline>
            <x14:sparkline>
              <xm:f>'Data-1'!K1384:L1384</xm:f>
              <xm:sqref>S1384</xm:sqref>
            </x14:sparkline>
            <x14:sparkline>
              <xm:f>'Data-1'!K1385:L1385</xm:f>
              <xm:sqref>S1385</xm:sqref>
            </x14:sparkline>
            <x14:sparkline>
              <xm:f>'Data-1'!K1386:L1386</xm:f>
              <xm:sqref>S1386</xm:sqref>
            </x14:sparkline>
            <x14:sparkline>
              <xm:f>'Data-1'!K1387:L1387</xm:f>
              <xm:sqref>S1387</xm:sqref>
            </x14:sparkline>
            <x14:sparkline>
              <xm:f>'Data-1'!K1388:L1388</xm:f>
              <xm:sqref>S1388</xm:sqref>
            </x14:sparkline>
            <x14:sparkline>
              <xm:f>'Data-1'!K1389:L1389</xm:f>
              <xm:sqref>S1389</xm:sqref>
            </x14:sparkline>
            <x14:sparkline>
              <xm:f>'Data-1'!K1390:L1390</xm:f>
              <xm:sqref>S1390</xm:sqref>
            </x14:sparkline>
            <x14:sparkline>
              <xm:f>'Data-1'!K1391:L1391</xm:f>
              <xm:sqref>S1391</xm:sqref>
            </x14:sparkline>
            <x14:sparkline>
              <xm:f>'Data-1'!K1392:L1392</xm:f>
              <xm:sqref>S1392</xm:sqref>
            </x14:sparkline>
            <x14:sparkline>
              <xm:f>'Data-1'!K1393:L1393</xm:f>
              <xm:sqref>S1393</xm:sqref>
            </x14:sparkline>
            <x14:sparkline>
              <xm:f>'Data-1'!K1394:L1394</xm:f>
              <xm:sqref>S1394</xm:sqref>
            </x14:sparkline>
            <x14:sparkline>
              <xm:f>'Data-1'!K1395:L1395</xm:f>
              <xm:sqref>S1395</xm:sqref>
            </x14:sparkline>
            <x14:sparkline>
              <xm:f>'Data-1'!K1396:L1396</xm:f>
              <xm:sqref>S1396</xm:sqref>
            </x14:sparkline>
            <x14:sparkline>
              <xm:f>'Data-1'!K1397:L1397</xm:f>
              <xm:sqref>S1397</xm:sqref>
            </x14:sparkline>
            <x14:sparkline>
              <xm:f>'Data-1'!K1398:L1398</xm:f>
              <xm:sqref>S1398</xm:sqref>
            </x14:sparkline>
            <x14:sparkline>
              <xm:f>'Data-1'!K1399:L1399</xm:f>
              <xm:sqref>S1399</xm:sqref>
            </x14:sparkline>
            <x14:sparkline>
              <xm:f>'Data-1'!K1400:L1400</xm:f>
              <xm:sqref>S1400</xm:sqref>
            </x14:sparkline>
            <x14:sparkline>
              <xm:f>'Data-1'!K1401:L1401</xm:f>
              <xm:sqref>S1401</xm:sqref>
            </x14:sparkline>
            <x14:sparkline>
              <xm:f>'Data-1'!K1402:L1402</xm:f>
              <xm:sqref>S1402</xm:sqref>
            </x14:sparkline>
            <x14:sparkline>
              <xm:f>'Data-1'!K1403:L1403</xm:f>
              <xm:sqref>S1403</xm:sqref>
            </x14:sparkline>
            <x14:sparkline>
              <xm:f>'Data-1'!K1404:L1404</xm:f>
              <xm:sqref>S1404</xm:sqref>
            </x14:sparkline>
            <x14:sparkline>
              <xm:f>'Data-1'!K1405:L1405</xm:f>
              <xm:sqref>S1405</xm:sqref>
            </x14:sparkline>
            <x14:sparkline>
              <xm:f>'Data-1'!K1406:L1406</xm:f>
              <xm:sqref>S1406</xm:sqref>
            </x14:sparkline>
            <x14:sparkline>
              <xm:f>'Data-1'!K1407:L1407</xm:f>
              <xm:sqref>S1407</xm:sqref>
            </x14:sparkline>
            <x14:sparkline>
              <xm:f>'Data-1'!K1408:L1408</xm:f>
              <xm:sqref>S1408</xm:sqref>
            </x14:sparkline>
            <x14:sparkline>
              <xm:f>'Data-1'!K1409:L1409</xm:f>
              <xm:sqref>S1409</xm:sqref>
            </x14:sparkline>
            <x14:sparkline>
              <xm:f>'Data-1'!K1410:L1410</xm:f>
              <xm:sqref>S1410</xm:sqref>
            </x14:sparkline>
            <x14:sparkline>
              <xm:f>'Data-1'!K1411:L1411</xm:f>
              <xm:sqref>S1411</xm:sqref>
            </x14:sparkline>
            <x14:sparkline>
              <xm:f>'Data-1'!K1412:L1412</xm:f>
              <xm:sqref>S1412</xm:sqref>
            </x14:sparkline>
            <x14:sparkline>
              <xm:f>'Data-1'!K1413:L1413</xm:f>
              <xm:sqref>S1413</xm:sqref>
            </x14:sparkline>
            <x14:sparkline>
              <xm:f>'Data-1'!K1414:L1414</xm:f>
              <xm:sqref>S1414</xm:sqref>
            </x14:sparkline>
            <x14:sparkline>
              <xm:f>'Data-1'!K1415:L1415</xm:f>
              <xm:sqref>S1415</xm:sqref>
            </x14:sparkline>
            <x14:sparkline>
              <xm:f>'Data-1'!K1416:L1416</xm:f>
              <xm:sqref>S1416</xm:sqref>
            </x14:sparkline>
            <x14:sparkline>
              <xm:f>'Data-1'!K1417:L1417</xm:f>
              <xm:sqref>S1417</xm:sqref>
            </x14:sparkline>
            <x14:sparkline>
              <xm:f>'Data-1'!K1418:L1418</xm:f>
              <xm:sqref>S1418</xm:sqref>
            </x14:sparkline>
            <x14:sparkline>
              <xm:f>'Data-1'!K1419:L1419</xm:f>
              <xm:sqref>S1419</xm:sqref>
            </x14:sparkline>
            <x14:sparkline>
              <xm:f>'Data-1'!K1420:L1420</xm:f>
              <xm:sqref>S1420</xm:sqref>
            </x14:sparkline>
            <x14:sparkline>
              <xm:f>'Data-1'!K1421:L1421</xm:f>
              <xm:sqref>S1421</xm:sqref>
            </x14:sparkline>
            <x14:sparkline>
              <xm:f>'Data-1'!K1422:L1422</xm:f>
              <xm:sqref>S1422</xm:sqref>
            </x14:sparkline>
            <x14:sparkline>
              <xm:f>'Data-1'!K1423:L1423</xm:f>
              <xm:sqref>S1423</xm:sqref>
            </x14:sparkline>
            <x14:sparkline>
              <xm:f>'Data-1'!K1424:L1424</xm:f>
              <xm:sqref>S1424</xm:sqref>
            </x14:sparkline>
            <x14:sparkline>
              <xm:f>'Data-1'!K1425:L1425</xm:f>
              <xm:sqref>S1425</xm:sqref>
            </x14:sparkline>
            <x14:sparkline>
              <xm:f>'Data-1'!K1426:L1426</xm:f>
              <xm:sqref>S1426</xm:sqref>
            </x14:sparkline>
            <x14:sparkline>
              <xm:f>'Data-1'!K1427:L1427</xm:f>
              <xm:sqref>S1427</xm:sqref>
            </x14:sparkline>
            <x14:sparkline>
              <xm:f>'Data-1'!K1428:L1428</xm:f>
              <xm:sqref>S1428</xm:sqref>
            </x14:sparkline>
            <x14:sparkline>
              <xm:f>'Data-1'!K1429:L1429</xm:f>
              <xm:sqref>S1429</xm:sqref>
            </x14:sparkline>
            <x14:sparkline>
              <xm:f>'Data-1'!K1430:L1430</xm:f>
              <xm:sqref>S1430</xm:sqref>
            </x14:sparkline>
            <x14:sparkline>
              <xm:f>'Data-1'!K1431:L1431</xm:f>
              <xm:sqref>S1431</xm:sqref>
            </x14:sparkline>
            <x14:sparkline>
              <xm:f>'Data-1'!K1432:L1432</xm:f>
              <xm:sqref>S1432</xm:sqref>
            </x14:sparkline>
            <x14:sparkline>
              <xm:f>'Data-1'!K1433:L1433</xm:f>
              <xm:sqref>S1433</xm:sqref>
            </x14:sparkline>
            <x14:sparkline>
              <xm:f>'Data-1'!K1434:L1434</xm:f>
              <xm:sqref>S1434</xm:sqref>
            </x14:sparkline>
            <x14:sparkline>
              <xm:f>'Data-1'!K1435:L1435</xm:f>
              <xm:sqref>S1435</xm:sqref>
            </x14:sparkline>
            <x14:sparkline>
              <xm:f>'Data-1'!K1436:L1436</xm:f>
              <xm:sqref>S1436</xm:sqref>
            </x14:sparkline>
            <x14:sparkline>
              <xm:f>'Data-1'!K1437:L1437</xm:f>
              <xm:sqref>S1437</xm:sqref>
            </x14:sparkline>
            <x14:sparkline>
              <xm:f>'Data-1'!K1438:L1438</xm:f>
              <xm:sqref>S1438</xm:sqref>
            </x14:sparkline>
            <x14:sparkline>
              <xm:f>'Data-1'!K1439:L1439</xm:f>
              <xm:sqref>S1439</xm:sqref>
            </x14:sparkline>
            <x14:sparkline>
              <xm:f>'Data-1'!K1440:L1440</xm:f>
              <xm:sqref>S1440</xm:sqref>
            </x14:sparkline>
            <x14:sparkline>
              <xm:f>'Data-1'!K1441:L1441</xm:f>
              <xm:sqref>S1441</xm:sqref>
            </x14:sparkline>
            <x14:sparkline>
              <xm:f>'Data-1'!K1442:L1442</xm:f>
              <xm:sqref>S1442</xm:sqref>
            </x14:sparkline>
            <x14:sparkline>
              <xm:f>'Data-1'!K1443:L1443</xm:f>
              <xm:sqref>S1443</xm:sqref>
            </x14:sparkline>
            <x14:sparkline>
              <xm:f>'Data-1'!K1444:L1444</xm:f>
              <xm:sqref>S1444</xm:sqref>
            </x14:sparkline>
            <x14:sparkline>
              <xm:f>'Data-1'!K1445:L1445</xm:f>
              <xm:sqref>S1445</xm:sqref>
            </x14:sparkline>
            <x14:sparkline>
              <xm:f>'Data-1'!K1446:L1446</xm:f>
              <xm:sqref>S1446</xm:sqref>
            </x14:sparkline>
            <x14:sparkline>
              <xm:f>'Data-1'!K1447:L1447</xm:f>
              <xm:sqref>S1447</xm:sqref>
            </x14:sparkline>
            <x14:sparkline>
              <xm:f>'Data-1'!K1448:L1448</xm:f>
              <xm:sqref>S1448</xm:sqref>
            </x14:sparkline>
            <x14:sparkline>
              <xm:f>'Data-1'!K1449:L1449</xm:f>
              <xm:sqref>S1449</xm:sqref>
            </x14:sparkline>
            <x14:sparkline>
              <xm:f>'Data-1'!K1450:L1450</xm:f>
              <xm:sqref>S1450</xm:sqref>
            </x14:sparkline>
            <x14:sparkline>
              <xm:f>'Data-1'!K1451:L1451</xm:f>
              <xm:sqref>S1451</xm:sqref>
            </x14:sparkline>
            <x14:sparkline>
              <xm:f>'Data-1'!K1452:L1452</xm:f>
              <xm:sqref>S1452</xm:sqref>
            </x14:sparkline>
            <x14:sparkline>
              <xm:f>'Data-1'!K1453:L1453</xm:f>
              <xm:sqref>S1453</xm:sqref>
            </x14:sparkline>
            <x14:sparkline>
              <xm:f>'Data-1'!K1454:L1454</xm:f>
              <xm:sqref>S1454</xm:sqref>
            </x14:sparkline>
            <x14:sparkline>
              <xm:f>'Data-1'!K1455:L1455</xm:f>
              <xm:sqref>S1455</xm:sqref>
            </x14:sparkline>
            <x14:sparkline>
              <xm:f>'Data-1'!K1456:L1456</xm:f>
              <xm:sqref>S1456</xm:sqref>
            </x14:sparkline>
            <x14:sparkline>
              <xm:f>'Data-1'!K1457:L1457</xm:f>
              <xm:sqref>S1457</xm:sqref>
            </x14:sparkline>
            <x14:sparkline>
              <xm:f>'Data-1'!K1458:L1458</xm:f>
              <xm:sqref>S1458</xm:sqref>
            </x14:sparkline>
            <x14:sparkline>
              <xm:f>'Data-1'!K1459:L1459</xm:f>
              <xm:sqref>S1459</xm:sqref>
            </x14:sparkline>
            <x14:sparkline>
              <xm:f>'Data-1'!K1460:L1460</xm:f>
              <xm:sqref>S1460</xm:sqref>
            </x14:sparkline>
            <x14:sparkline>
              <xm:f>'Data-1'!K1461:L1461</xm:f>
              <xm:sqref>S1461</xm:sqref>
            </x14:sparkline>
            <x14:sparkline>
              <xm:f>'Data-1'!K1462:L1462</xm:f>
              <xm:sqref>S1462</xm:sqref>
            </x14:sparkline>
            <x14:sparkline>
              <xm:f>'Data-1'!K1463:L1463</xm:f>
              <xm:sqref>S1463</xm:sqref>
            </x14:sparkline>
            <x14:sparkline>
              <xm:f>'Data-1'!K1464:L1464</xm:f>
              <xm:sqref>S1464</xm:sqref>
            </x14:sparkline>
            <x14:sparkline>
              <xm:f>'Data-1'!K1465:L1465</xm:f>
              <xm:sqref>S1465</xm:sqref>
            </x14:sparkline>
            <x14:sparkline>
              <xm:f>'Data-1'!K1466:L1466</xm:f>
              <xm:sqref>S1466</xm:sqref>
            </x14:sparkline>
            <x14:sparkline>
              <xm:f>'Data-1'!K1467:L1467</xm:f>
              <xm:sqref>S1467</xm:sqref>
            </x14:sparkline>
            <x14:sparkline>
              <xm:f>'Data-1'!K1468:L1468</xm:f>
              <xm:sqref>S1468</xm:sqref>
            </x14:sparkline>
            <x14:sparkline>
              <xm:f>'Data-1'!K1469:L1469</xm:f>
              <xm:sqref>S1469</xm:sqref>
            </x14:sparkline>
            <x14:sparkline>
              <xm:f>'Data-1'!K1470:L1470</xm:f>
              <xm:sqref>S1470</xm:sqref>
            </x14:sparkline>
            <x14:sparkline>
              <xm:f>'Data-1'!K1471:L1471</xm:f>
              <xm:sqref>S1471</xm:sqref>
            </x14:sparkline>
            <x14:sparkline>
              <xm:f>'Data-1'!K1472:L1472</xm:f>
              <xm:sqref>S1472</xm:sqref>
            </x14:sparkline>
            <x14:sparkline>
              <xm:f>'Data-1'!K1473:L1473</xm:f>
              <xm:sqref>S1473</xm:sqref>
            </x14:sparkline>
            <x14:sparkline>
              <xm:f>'Data-1'!K1474:L1474</xm:f>
              <xm:sqref>S1474</xm:sqref>
            </x14:sparkline>
            <x14:sparkline>
              <xm:f>'Data-1'!K1475:L1475</xm:f>
              <xm:sqref>S1475</xm:sqref>
            </x14:sparkline>
            <x14:sparkline>
              <xm:f>'Data-1'!K1476:L1476</xm:f>
              <xm:sqref>S1476</xm:sqref>
            </x14:sparkline>
            <x14:sparkline>
              <xm:f>'Data-1'!K1477:L1477</xm:f>
              <xm:sqref>S1477</xm:sqref>
            </x14:sparkline>
            <x14:sparkline>
              <xm:f>'Data-1'!K1478:L1478</xm:f>
              <xm:sqref>S1478</xm:sqref>
            </x14:sparkline>
            <x14:sparkline>
              <xm:f>'Data-1'!K1479:L1479</xm:f>
              <xm:sqref>S1479</xm:sqref>
            </x14:sparkline>
            <x14:sparkline>
              <xm:f>'Data-1'!K1480:L1480</xm:f>
              <xm:sqref>S1480</xm:sqref>
            </x14:sparkline>
            <x14:sparkline>
              <xm:f>'Data-1'!K1481:L1481</xm:f>
              <xm:sqref>S1481</xm:sqref>
            </x14:sparkline>
            <x14:sparkline>
              <xm:f>'Data-1'!K1482:L1482</xm:f>
              <xm:sqref>S1482</xm:sqref>
            </x14:sparkline>
            <x14:sparkline>
              <xm:f>'Data-1'!K1483:L1483</xm:f>
              <xm:sqref>S1483</xm:sqref>
            </x14:sparkline>
            <x14:sparkline>
              <xm:f>'Data-1'!K1484:L1484</xm:f>
              <xm:sqref>S1484</xm:sqref>
            </x14:sparkline>
            <x14:sparkline>
              <xm:f>'Data-1'!K1485:L1485</xm:f>
              <xm:sqref>S1485</xm:sqref>
            </x14:sparkline>
            <x14:sparkline>
              <xm:f>'Data-1'!K1486:L1486</xm:f>
              <xm:sqref>S1486</xm:sqref>
            </x14:sparkline>
            <x14:sparkline>
              <xm:f>'Data-1'!K1487:L1487</xm:f>
              <xm:sqref>S1487</xm:sqref>
            </x14:sparkline>
            <x14:sparkline>
              <xm:f>'Data-1'!K1488:L1488</xm:f>
              <xm:sqref>S1488</xm:sqref>
            </x14:sparkline>
            <x14:sparkline>
              <xm:f>'Data-1'!K1489:L1489</xm:f>
              <xm:sqref>S1489</xm:sqref>
            </x14:sparkline>
            <x14:sparkline>
              <xm:f>'Data-1'!K1490:L1490</xm:f>
              <xm:sqref>S1490</xm:sqref>
            </x14:sparkline>
            <x14:sparkline>
              <xm:f>'Data-1'!K1491:L1491</xm:f>
              <xm:sqref>S1491</xm:sqref>
            </x14:sparkline>
            <x14:sparkline>
              <xm:f>'Data-1'!K1492:L1492</xm:f>
              <xm:sqref>S1492</xm:sqref>
            </x14:sparkline>
            <x14:sparkline>
              <xm:f>'Data-1'!K1493:L1493</xm:f>
              <xm:sqref>S1493</xm:sqref>
            </x14:sparkline>
            <x14:sparkline>
              <xm:f>'Data-1'!K1494:L1494</xm:f>
              <xm:sqref>S1494</xm:sqref>
            </x14:sparkline>
            <x14:sparkline>
              <xm:f>'Data-1'!K1495:L1495</xm:f>
              <xm:sqref>S1495</xm:sqref>
            </x14:sparkline>
            <x14:sparkline>
              <xm:f>'Data-1'!K1496:L1496</xm:f>
              <xm:sqref>S1496</xm:sqref>
            </x14:sparkline>
            <x14:sparkline>
              <xm:f>'Data-1'!K1497:L1497</xm:f>
              <xm:sqref>S1497</xm:sqref>
            </x14:sparkline>
            <x14:sparkline>
              <xm:f>'Data-1'!K1498:L1498</xm:f>
              <xm:sqref>S1498</xm:sqref>
            </x14:sparkline>
            <x14:sparkline>
              <xm:f>'Data-1'!K1499:L1499</xm:f>
              <xm:sqref>S1499</xm:sqref>
            </x14:sparkline>
            <x14:sparkline>
              <xm:f>'Data-1'!K1500:L1500</xm:f>
              <xm:sqref>S1500</xm:sqref>
            </x14:sparkline>
            <x14:sparkline>
              <xm:f>'Data-1'!K1501:L1501</xm:f>
              <xm:sqref>S1501</xm:sqref>
            </x14:sparkline>
            <x14:sparkline>
              <xm:f>'Data-1'!K1502:L1502</xm:f>
              <xm:sqref>S1502</xm:sqref>
            </x14:sparkline>
            <x14:sparkline>
              <xm:f>'Data-1'!K1503:L1503</xm:f>
              <xm:sqref>S1503</xm:sqref>
            </x14:sparkline>
            <x14:sparkline>
              <xm:f>'Data-1'!K1504:L1504</xm:f>
              <xm:sqref>S1504</xm:sqref>
            </x14:sparkline>
            <x14:sparkline>
              <xm:f>'Data-1'!K1505:L1505</xm:f>
              <xm:sqref>S1505</xm:sqref>
            </x14:sparkline>
            <x14:sparkline>
              <xm:f>'Data-1'!K1506:L1506</xm:f>
              <xm:sqref>S1506</xm:sqref>
            </x14:sparkline>
            <x14:sparkline>
              <xm:f>'Data-1'!K1507:L1507</xm:f>
              <xm:sqref>S1507</xm:sqref>
            </x14:sparkline>
            <x14:sparkline>
              <xm:f>'Data-1'!K1508:L1508</xm:f>
              <xm:sqref>S1508</xm:sqref>
            </x14:sparkline>
            <x14:sparkline>
              <xm:f>'Data-1'!K1509:L1509</xm:f>
              <xm:sqref>S1509</xm:sqref>
            </x14:sparkline>
            <x14:sparkline>
              <xm:f>'Data-1'!K1510:L1510</xm:f>
              <xm:sqref>S1510</xm:sqref>
            </x14:sparkline>
            <x14:sparkline>
              <xm:f>'Data-1'!K1511:L1511</xm:f>
              <xm:sqref>S1511</xm:sqref>
            </x14:sparkline>
            <x14:sparkline>
              <xm:f>'Data-1'!K1512:L1512</xm:f>
              <xm:sqref>S1512</xm:sqref>
            </x14:sparkline>
            <x14:sparkline>
              <xm:f>'Data-1'!K1513:L1513</xm:f>
              <xm:sqref>S1513</xm:sqref>
            </x14:sparkline>
            <x14:sparkline>
              <xm:f>'Data-1'!K1514:L1514</xm:f>
              <xm:sqref>S1514</xm:sqref>
            </x14:sparkline>
            <x14:sparkline>
              <xm:f>'Data-1'!K1515:L1515</xm:f>
              <xm:sqref>S1515</xm:sqref>
            </x14:sparkline>
            <x14:sparkline>
              <xm:f>'Data-1'!K1516:L1516</xm:f>
              <xm:sqref>S1516</xm:sqref>
            </x14:sparkline>
            <x14:sparkline>
              <xm:f>'Data-1'!K1517:L1517</xm:f>
              <xm:sqref>S1517</xm:sqref>
            </x14:sparkline>
            <x14:sparkline>
              <xm:f>'Data-1'!K1518:L1518</xm:f>
              <xm:sqref>S1518</xm:sqref>
            </x14:sparkline>
            <x14:sparkline>
              <xm:f>'Data-1'!K1519:L1519</xm:f>
              <xm:sqref>S1519</xm:sqref>
            </x14:sparkline>
            <x14:sparkline>
              <xm:f>'Data-1'!K1520:L1520</xm:f>
              <xm:sqref>S1520</xm:sqref>
            </x14:sparkline>
            <x14:sparkline>
              <xm:f>'Data-1'!K1521:L1521</xm:f>
              <xm:sqref>S1521</xm:sqref>
            </x14:sparkline>
            <x14:sparkline>
              <xm:f>'Data-1'!K1522:L1522</xm:f>
              <xm:sqref>S1522</xm:sqref>
            </x14:sparkline>
            <x14:sparkline>
              <xm:f>'Data-1'!K1523:L1523</xm:f>
              <xm:sqref>S1523</xm:sqref>
            </x14:sparkline>
            <x14:sparkline>
              <xm:f>'Data-1'!K1524:L1524</xm:f>
              <xm:sqref>S1524</xm:sqref>
            </x14:sparkline>
            <x14:sparkline>
              <xm:f>'Data-1'!K1525:L1525</xm:f>
              <xm:sqref>S1525</xm:sqref>
            </x14:sparkline>
            <x14:sparkline>
              <xm:f>'Data-1'!K1526:L1526</xm:f>
              <xm:sqref>S1526</xm:sqref>
            </x14:sparkline>
            <x14:sparkline>
              <xm:f>'Data-1'!K1527:L1527</xm:f>
              <xm:sqref>S1527</xm:sqref>
            </x14:sparkline>
            <x14:sparkline>
              <xm:f>'Data-1'!K1528:L1528</xm:f>
              <xm:sqref>S1528</xm:sqref>
            </x14:sparkline>
            <x14:sparkline>
              <xm:f>'Data-1'!K1529:L1529</xm:f>
              <xm:sqref>S1529</xm:sqref>
            </x14:sparkline>
            <x14:sparkline>
              <xm:f>'Data-1'!K1530:L1530</xm:f>
              <xm:sqref>S1530</xm:sqref>
            </x14:sparkline>
            <x14:sparkline>
              <xm:f>'Data-1'!K1531:L1531</xm:f>
              <xm:sqref>S1531</xm:sqref>
            </x14:sparkline>
            <x14:sparkline>
              <xm:f>'Data-1'!K1532:L1532</xm:f>
              <xm:sqref>S1532</xm:sqref>
            </x14:sparkline>
            <x14:sparkline>
              <xm:f>'Data-1'!K1533:L1533</xm:f>
              <xm:sqref>S1533</xm:sqref>
            </x14:sparkline>
            <x14:sparkline>
              <xm:f>'Data-1'!K1534:L1534</xm:f>
              <xm:sqref>S1534</xm:sqref>
            </x14:sparkline>
            <x14:sparkline>
              <xm:f>'Data-1'!K1535:L1535</xm:f>
              <xm:sqref>S1535</xm:sqref>
            </x14:sparkline>
            <x14:sparkline>
              <xm:f>'Data-1'!K1536:L1536</xm:f>
              <xm:sqref>S1536</xm:sqref>
            </x14:sparkline>
            <x14:sparkline>
              <xm:f>'Data-1'!K1537:L1537</xm:f>
              <xm:sqref>S1537</xm:sqref>
            </x14:sparkline>
            <x14:sparkline>
              <xm:f>'Data-1'!K1538:L1538</xm:f>
              <xm:sqref>S1538</xm:sqref>
            </x14:sparkline>
            <x14:sparkline>
              <xm:f>'Data-1'!K1539:L1539</xm:f>
              <xm:sqref>S1539</xm:sqref>
            </x14:sparkline>
            <x14:sparkline>
              <xm:f>'Data-1'!K1540:L1540</xm:f>
              <xm:sqref>S1540</xm:sqref>
            </x14:sparkline>
            <x14:sparkline>
              <xm:f>'Data-1'!K1541:L1541</xm:f>
              <xm:sqref>S1541</xm:sqref>
            </x14:sparkline>
            <x14:sparkline>
              <xm:f>'Data-1'!K1542:L1542</xm:f>
              <xm:sqref>S1542</xm:sqref>
            </x14:sparkline>
            <x14:sparkline>
              <xm:f>'Data-1'!K1543:L1543</xm:f>
              <xm:sqref>S1543</xm:sqref>
            </x14:sparkline>
            <x14:sparkline>
              <xm:f>'Data-1'!K1544:L1544</xm:f>
              <xm:sqref>S1544</xm:sqref>
            </x14:sparkline>
            <x14:sparkline>
              <xm:f>'Data-1'!K1545:L1545</xm:f>
              <xm:sqref>S1545</xm:sqref>
            </x14:sparkline>
            <x14:sparkline>
              <xm:f>'Data-1'!K1546:L1546</xm:f>
              <xm:sqref>S1546</xm:sqref>
            </x14:sparkline>
            <x14:sparkline>
              <xm:f>'Data-1'!K1547:L1547</xm:f>
              <xm:sqref>S1547</xm:sqref>
            </x14:sparkline>
            <x14:sparkline>
              <xm:f>'Data-1'!K1548:L1548</xm:f>
              <xm:sqref>S1548</xm:sqref>
            </x14:sparkline>
            <x14:sparkline>
              <xm:f>'Data-1'!K1549:L1549</xm:f>
              <xm:sqref>S1549</xm:sqref>
            </x14:sparkline>
            <x14:sparkline>
              <xm:f>'Data-1'!K1550:L1550</xm:f>
              <xm:sqref>S1550</xm:sqref>
            </x14:sparkline>
            <x14:sparkline>
              <xm:f>'Data-1'!K1551:L1551</xm:f>
              <xm:sqref>S1551</xm:sqref>
            </x14:sparkline>
            <x14:sparkline>
              <xm:f>'Data-1'!K1552:L1552</xm:f>
              <xm:sqref>S1552</xm:sqref>
            </x14:sparkline>
            <x14:sparkline>
              <xm:f>'Data-1'!K1553:L1553</xm:f>
              <xm:sqref>S1553</xm:sqref>
            </x14:sparkline>
            <x14:sparkline>
              <xm:f>'Data-1'!K1554:L1554</xm:f>
              <xm:sqref>S1554</xm:sqref>
            </x14:sparkline>
            <x14:sparkline>
              <xm:f>'Data-1'!K1555:L1555</xm:f>
              <xm:sqref>S1555</xm:sqref>
            </x14:sparkline>
            <x14:sparkline>
              <xm:f>'Data-1'!K1556:L1556</xm:f>
              <xm:sqref>S1556</xm:sqref>
            </x14:sparkline>
            <x14:sparkline>
              <xm:f>'Data-1'!K1557:L1557</xm:f>
              <xm:sqref>S1557</xm:sqref>
            </x14:sparkline>
            <x14:sparkline>
              <xm:f>'Data-1'!K1558:L1558</xm:f>
              <xm:sqref>S1558</xm:sqref>
            </x14:sparkline>
            <x14:sparkline>
              <xm:f>'Data-1'!K1559:L1559</xm:f>
              <xm:sqref>S1559</xm:sqref>
            </x14:sparkline>
            <x14:sparkline>
              <xm:f>'Data-1'!K1560:L1560</xm:f>
              <xm:sqref>S1560</xm:sqref>
            </x14:sparkline>
            <x14:sparkline>
              <xm:f>'Data-1'!K1561:L1561</xm:f>
              <xm:sqref>S1561</xm:sqref>
            </x14:sparkline>
            <x14:sparkline>
              <xm:f>'Data-1'!K1562:L1562</xm:f>
              <xm:sqref>S1562</xm:sqref>
            </x14:sparkline>
            <x14:sparkline>
              <xm:f>'Data-1'!K1563:L1563</xm:f>
              <xm:sqref>S1563</xm:sqref>
            </x14:sparkline>
            <x14:sparkline>
              <xm:f>'Data-1'!K1564:L1564</xm:f>
              <xm:sqref>S1564</xm:sqref>
            </x14:sparkline>
            <x14:sparkline>
              <xm:f>'Data-1'!K1565:L1565</xm:f>
              <xm:sqref>S1565</xm:sqref>
            </x14:sparkline>
            <x14:sparkline>
              <xm:f>'Data-1'!K1566:L1566</xm:f>
              <xm:sqref>S1566</xm:sqref>
            </x14:sparkline>
            <x14:sparkline>
              <xm:f>'Data-1'!K1567:L1567</xm:f>
              <xm:sqref>S1567</xm:sqref>
            </x14:sparkline>
            <x14:sparkline>
              <xm:f>'Data-1'!K1568:L1568</xm:f>
              <xm:sqref>S1568</xm:sqref>
            </x14:sparkline>
            <x14:sparkline>
              <xm:f>'Data-1'!K1569:L1569</xm:f>
              <xm:sqref>S1569</xm:sqref>
            </x14:sparkline>
            <x14:sparkline>
              <xm:f>'Data-1'!K1570:L1570</xm:f>
              <xm:sqref>S1570</xm:sqref>
            </x14:sparkline>
            <x14:sparkline>
              <xm:f>'Data-1'!K1571:L1571</xm:f>
              <xm:sqref>S1571</xm:sqref>
            </x14:sparkline>
            <x14:sparkline>
              <xm:f>'Data-1'!K1572:L1572</xm:f>
              <xm:sqref>S1572</xm:sqref>
            </x14:sparkline>
            <x14:sparkline>
              <xm:f>'Data-1'!K1573:L1573</xm:f>
              <xm:sqref>S1573</xm:sqref>
            </x14:sparkline>
            <x14:sparkline>
              <xm:f>'Data-1'!K1574:L1574</xm:f>
              <xm:sqref>S1574</xm:sqref>
            </x14:sparkline>
            <x14:sparkline>
              <xm:f>'Data-1'!K1575:L1575</xm:f>
              <xm:sqref>S1575</xm:sqref>
            </x14:sparkline>
            <x14:sparkline>
              <xm:f>'Data-1'!K1576:L1576</xm:f>
              <xm:sqref>S1576</xm:sqref>
            </x14:sparkline>
            <x14:sparkline>
              <xm:f>'Data-1'!K1577:L1577</xm:f>
              <xm:sqref>S1577</xm:sqref>
            </x14:sparkline>
            <x14:sparkline>
              <xm:f>'Data-1'!K1578:L1578</xm:f>
              <xm:sqref>S1578</xm:sqref>
            </x14:sparkline>
            <x14:sparkline>
              <xm:f>'Data-1'!K1579:L1579</xm:f>
              <xm:sqref>S1579</xm:sqref>
            </x14:sparkline>
            <x14:sparkline>
              <xm:f>'Data-1'!K1580:L1580</xm:f>
              <xm:sqref>S1580</xm:sqref>
            </x14:sparkline>
            <x14:sparkline>
              <xm:f>'Data-1'!K1581:L1581</xm:f>
              <xm:sqref>S1581</xm:sqref>
            </x14:sparkline>
            <x14:sparkline>
              <xm:f>'Data-1'!K1582:L1582</xm:f>
              <xm:sqref>S1582</xm:sqref>
            </x14:sparkline>
            <x14:sparkline>
              <xm:f>'Data-1'!K1583:L1583</xm:f>
              <xm:sqref>S1583</xm:sqref>
            </x14:sparkline>
            <x14:sparkline>
              <xm:f>'Data-1'!K1584:L1584</xm:f>
              <xm:sqref>S1584</xm:sqref>
            </x14:sparkline>
            <x14:sparkline>
              <xm:f>'Data-1'!K1585:L1585</xm:f>
              <xm:sqref>S1585</xm:sqref>
            </x14:sparkline>
            <x14:sparkline>
              <xm:f>'Data-1'!K1586:L1586</xm:f>
              <xm:sqref>S1586</xm:sqref>
            </x14:sparkline>
            <x14:sparkline>
              <xm:f>'Data-1'!K1587:L1587</xm:f>
              <xm:sqref>S1587</xm:sqref>
            </x14:sparkline>
            <x14:sparkline>
              <xm:f>'Data-1'!K1588:L1588</xm:f>
              <xm:sqref>S1588</xm:sqref>
            </x14:sparkline>
            <x14:sparkline>
              <xm:f>'Data-1'!K1589:L1589</xm:f>
              <xm:sqref>S1589</xm:sqref>
            </x14:sparkline>
            <x14:sparkline>
              <xm:f>'Data-1'!K1590:L1590</xm:f>
              <xm:sqref>S1590</xm:sqref>
            </x14:sparkline>
            <x14:sparkline>
              <xm:f>'Data-1'!K1591:L1591</xm:f>
              <xm:sqref>S1591</xm:sqref>
            </x14:sparkline>
            <x14:sparkline>
              <xm:f>'Data-1'!K1592:L1592</xm:f>
              <xm:sqref>S1592</xm:sqref>
            </x14:sparkline>
            <x14:sparkline>
              <xm:f>'Data-1'!K1593:L1593</xm:f>
              <xm:sqref>S1593</xm:sqref>
            </x14:sparkline>
            <x14:sparkline>
              <xm:f>'Data-1'!K1594:L1594</xm:f>
              <xm:sqref>S1594</xm:sqref>
            </x14:sparkline>
            <x14:sparkline>
              <xm:f>'Data-1'!K1595:L1595</xm:f>
              <xm:sqref>S1595</xm:sqref>
            </x14:sparkline>
            <x14:sparkline>
              <xm:f>'Data-1'!K1596:L1596</xm:f>
              <xm:sqref>S1596</xm:sqref>
            </x14:sparkline>
            <x14:sparkline>
              <xm:f>'Data-1'!K1597:L1597</xm:f>
              <xm:sqref>S1597</xm:sqref>
            </x14:sparkline>
            <x14:sparkline>
              <xm:f>'Data-1'!K1598:L1598</xm:f>
              <xm:sqref>S1598</xm:sqref>
            </x14:sparkline>
            <x14:sparkline>
              <xm:f>'Data-1'!K1599:L1599</xm:f>
              <xm:sqref>S1599</xm:sqref>
            </x14:sparkline>
            <x14:sparkline>
              <xm:f>'Data-1'!K1600:L1600</xm:f>
              <xm:sqref>S1600</xm:sqref>
            </x14:sparkline>
            <x14:sparkline>
              <xm:f>'Data-1'!K1601:L1601</xm:f>
              <xm:sqref>S1601</xm:sqref>
            </x14:sparkline>
            <x14:sparkline>
              <xm:f>'Data-1'!K1602:L1602</xm:f>
              <xm:sqref>S1602</xm:sqref>
            </x14:sparkline>
            <x14:sparkline>
              <xm:f>'Data-1'!K1603:L1603</xm:f>
              <xm:sqref>S1603</xm:sqref>
            </x14:sparkline>
            <x14:sparkline>
              <xm:f>'Data-1'!K1604:L1604</xm:f>
              <xm:sqref>S1604</xm:sqref>
            </x14:sparkline>
            <x14:sparkline>
              <xm:f>'Data-1'!K1605:L1605</xm:f>
              <xm:sqref>S1605</xm:sqref>
            </x14:sparkline>
            <x14:sparkline>
              <xm:f>'Data-1'!K1606:L1606</xm:f>
              <xm:sqref>S1606</xm:sqref>
            </x14:sparkline>
            <x14:sparkline>
              <xm:f>'Data-1'!K1607:L1607</xm:f>
              <xm:sqref>S1607</xm:sqref>
            </x14:sparkline>
            <x14:sparkline>
              <xm:f>'Data-1'!K1608:L1608</xm:f>
              <xm:sqref>S1608</xm:sqref>
            </x14:sparkline>
            <x14:sparkline>
              <xm:f>'Data-1'!K1609:L1609</xm:f>
              <xm:sqref>S1609</xm:sqref>
            </x14:sparkline>
            <x14:sparkline>
              <xm:f>'Data-1'!K1610:L1610</xm:f>
              <xm:sqref>S1610</xm:sqref>
            </x14:sparkline>
            <x14:sparkline>
              <xm:f>'Data-1'!K1611:L1611</xm:f>
              <xm:sqref>S1611</xm:sqref>
            </x14:sparkline>
            <x14:sparkline>
              <xm:f>'Data-1'!K1612:L1612</xm:f>
              <xm:sqref>S1612</xm:sqref>
            </x14:sparkline>
            <x14:sparkline>
              <xm:f>'Data-1'!K1613:L1613</xm:f>
              <xm:sqref>S1613</xm:sqref>
            </x14:sparkline>
            <x14:sparkline>
              <xm:f>'Data-1'!K1614:L1614</xm:f>
              <xm:sqref>S1614</xm:sqref>
            </x14:sparkline>
            <x14:sparkline>
              <xm:f>'Data-1'!K1615:L1615</xm:f>
              <xm:sqref>S1615</xm:sqref>
            </x14:sparkline>
            <x14:sparkline>
              <xm:f>'Data-1'!K1616:L1616</xm:f>
              <xm:sqref>S1616</xm:sqref>
            </x14:sparkline>
            <x14:sparkline>
              <xm:f>'Data-1'!K1617:L1617</xm:f>
              <xm:sqref>S1617</xm:sqref>
            </x14:sparkline>
            <x14:sparkline>
              <xm:f>'Data-1'!K1618:L1618</xm:f>
              <xm:sqref>S1618</xm:sqref>
            </x14:sparkline>
            <x14:sparkline>
              <xm:f>'Data-1'!K1619:L1619</xm:f>
              <xm:sqref>S1619</xm:sqref>
            </x14:sparkline>
            <x14:sparkline>
              <xm:f>'Data-1'!K1620:L1620</xm:f>
              <xm:sqref>S1620</xm:sqref>
            </x14:sparkline>
            <x14:sparkline>
              <xm:f>'Data-1'!K1621:L1621</xm:f>
              <xm:sqref>S1621</xm:sqref>
            </x14:sparkline>
            <x14:sparkline>
              <xm:f>'Data-1'!K1622:L1622</xm:f>
              <xm:sqref>S1622</xm:sqref>
            </x14:sparkline>
            <x14:sparkline>
              <xm:f>'Data-1'!K1623:L1623</xm:f>
              <xm:sqref>S1623</xm:sqref>
            </x14:sparkline>
            <x14:sparkline>
              <xm:f>'Data-1'!K1624:L1624</xm:f>
              <xm:sqref>S1624</xm:sqref>
            </x14:sparkline>
            <x14:sparkline>
              <xm:f>'Data-1'!K1625:L1625</xm:f>
              <xm:sqref>S1625</xm:sqref>
            </x14:sparkline>
            <x14:sparkline>
              <xm:f>'Data-1'!K1626:L1626</xm:f>
              <xm:sqref>S1626</xm:sqref>
            </x14:sparkline>
            <x14:sparkline>
              <xm:f>'Data-1'!K1627:L1627</xm:f>
              <xm:sqref>S1627</xm:sqref>
            </x14:sparkline>
            <x14:sparkline>
              <xm:f>'Data-1'!K1628:L1628</xm:f>
              <xm:sqref>S1628</xm:sqref>
            </x14:sparkline>
            <x14:sparkline>
              <xm:f>'Data-1'!K1629:L1629</xm:f>
              <xm:sqref>S1629</xm:sqref>
            </x14:sparkline>
            <x14:sparkline>
              <xm:f>'Data-1'!K1630:L1630</xm:f>
              <xm:sqref>S1630</xm:sqref>
            </x14:sparkline>
            <x14:sparkline>
              <xm:f>'Data-1'!K1631:L1631</xm:f>
              <xm:sqref>S1631</xm:sqref>
            </x14:sparkline>
            <x14:sparkline>
              <xm:f>'Data-1'!K1632:L1632</xm:f>
              <xm:sqref>S1632</xm:sqref>
            </x14:sparkline>
            <x14:sparkline>
              <xm:f>'Data-1'!K1633:L1633</xm:f>
              <xm:sqref>S1633</xm:sqref>
            </x14:sparkline>
            <x14:sparkline>
              <xm:f>'Data-1'!K1634:L1634</xm:f>
              <xm:sqref>S1634</xm:sqref>
            </x14:sparkline>
            <x14:sparkline>
              <xm:f>'Data-1'!K1635:L1635</xm:f>
              <xm:sqref>S1635</xm:sqref>
            </x14:sparkline>
            <x14:sparkline>
              <xm:f>'Data-1'!K1636:L1636</xm:f>
              <xm:sqref>S1636</xm:sqref>
            </x14:sparkline>
            <x14:sparkline>
              <xm:f>'Data-1'!K1637:L1637</xm:f>
              <xm:sqref>S1637</xm:sqref>
            </x14:sparkline>
            <x14:sparkline>
              <xm:f>'Data-1'!K1638:L1638</xm:f>
              <xm:sqref>S1638</xm:sqref>
            </x14:sparkline>
            <x14:sparkline>
              <xm:f>'Data-1'!K1639:L1639</xm:f>
              <xm:sqref>S1639</xm:sqref>
            </x14:sparkline>
            <x14:sparkline>
              <xm:f>'Data-1'!K1640:L1640</xm:f>
              <xm:sqref>S1640</xm:sqref>
            </x14:sparkline>
            <x14:sparkline>
              <xm:f>'Data-1'!K1641:L1641</xm:f>
              <xm:sqref>S1641</xm:sqref>
            </x14:sparkline>
            <x14:sparkline>
              <xm:f>'Data-1'!K1642:L1642</xm:f>
              <xm:sqref>S1642</xm:sqref>
            </x14:sparkline>
            <x14:sparkline>
              <xm:f>'Data-1'!K1643:L1643</xm:f>
              <xm:sqref>S1643</xm:sqref>
            </x14:sparkline>
            <x14:sparkline>
              <xm:f>'Data-1'!K1644:L1644</xm:f>
              <xm:sqref>S1644</xm:sqref>
            </x14:sparkline>
            <x14:sparkline>
              <xm:f>'Data-1'!K1645:L1645</xm:f>
              <xm:sqref>S1645</xm:sqref>
            </x14:sparkline>
            <x14:sparkline>
              <xm:f>'Data-1'!K1646:L1646</xm:f>
              <xm:sqref>S1646</xm:sqref>
            </x14:sparkline>
            <x14:sparkline>
              <xm:f>'Data-1'!K1647:L1647</xm:f>
              <xm:sqref>S1647</xm:sqref>
            </x14:sparkline>
            <x14:sparkline>
              <xm:f>'Data-1'!K1648:L1648</xm:f>
              <xm:sqref>S1648</xm:sqref>
            </x14:sparkline>
            <x14:sparkline>
              <xm:f>'Data-1'!K1649:L1649</xm:f>
              <xm:sqref>S1649</xm:sqref>
            </x14:sparkline>
            <x14:sparkline>
              <xm:f>'Data-1'!K1650:L1650</xm:f>
              <xm:sqref>S1650</xm:sqref>
            </x14:sparkline>
            <x14:sparkline>
              <xm:f>'Data-1'!K1651:L1651</xm:f>
              <xm:sqref>S1651</xm:sqref>
            </x14:sparkline>
            <x14:sparkline>
              <xm:f>'Data-1'!K1652:L1652</xm:f>
              <xm:sqref>S1652</xm:sqref>
            </x14:sparkline>
            <x14:sparkline>
              <xm:f>'Data-1'!K1653:L1653</xm:f>
              <xm:sqref>S1653</xm:sqref>
            </x14:sparkline>
            <x14:sparkline>
              <xm:f>'Data-1'!K1654:L1654</xm:f>
              <xm:sqref>S1654</xm:sqref>
            </x14:sparkline>
            <x14:sparkline>
              <xm:f>'Data-1'!K1655:L1655</xm:f>
              <xm:sqref>S1655</xm:sqref>
            </x14:sparkline>
            <x14:sparkline>
              <xm:f>'Data-1'!K1656:L1656</xm:f>
              <xm:sqref>S1656</xm:sqref>
            </x14:sparkline>
            <x14:sparkline>
              <xm:f>'Data-1'!K1657:L1657</xm:f>
              <xm:sqref>S1657</xm:sqref>
            </x14:sparkline>
            <x14:sparkline>
              <xm:f>'Data-1'!K1658:L1658</xm:f>
              <xm:sqref>S1658</xm:sqref>
            </x14:sparkline>
            <x14:sparkline>
              <xm:f>'Data-1'!K1659:L1659</xm:f>
              <xm:sqref>S1659</xm:sqref>
            </x14:sparkline>
            <x14:sparkline>
              <xm:f>'Data-1'!K1660:L1660</xm:f>
              <xm:sqref>S1660</xm:sqref>
            </x14:sparkline>
            <x14:sparkline>
              <xm:f>'Data-1'!K1661:L1661</xm:f>
              <xm:sqref>S1661</xm:sqref>
            </x14:sparkline>
            <x14:sparkline>
              <xm:f>'Data-1'!K1662:L1662</xm:f>
              <xm:sqref>S1662</xm:sqref>
            </x14:sparkline>
            <x14:sparkline>
              <xm:f>'Data-1'!K1663:L1663</xm:f>
              <xm:sqref>S1663</xm:sqref>
            </x14:sparkline>
            <x14:sparkline>
              <xm:f>'Data-1'!K1664:L1664</xm:f>
              <xm:sqref>S1664</xm:sqref>
            </x14:sparkline>
            <x14:sparkline>
              <xm:f>'Data-1'!K1665:L1665</xm:f>
              <xm:sqref>S1665</xm:sqref>
            </x14:sparkline>
            <x14:sparkline>
              <xm:f>'Data-1'!K1666:L1666</xm:f>
              <xm:sqref>S1666</xm:sqref>
            </x14:sparkline>
            <x14:sparkline>
              <xm:f>'Data-1'!K1667:L1667</xm:f>
              <xm:sqref>S1667</xm:sqref>
            </x14:sparkline>
            <x14:sparkline>
              <xm:f>'Data-1'!K1668:L1668</xm:f>
              <xm:sqref>S1668</xm:sqref>
            </x14:sparkline>
            <x14:sparkline>
              <xm:f>'Data-1'!K1669:L1669</xm:f>
              <xm:sqref>S1669</xm:sqref>
            </x14:sparkline>
            <x14:sparkline>
              <xm:f>'Data-1'!K1670:L1670</xm:f>
              <xm:sqref>S1670</xm:sqref>
            </x14:sparkline>
            <x14:sparkline>
              <xm:f>'Data-1'!K1671:L1671</xm:f>
              <xm:sqref>S1671</xm:sqref>
            </x14:sparkline>
            <x14:sparkline>
              <xm:f>'Data-1'!K1672:L1672</xm:f>
              <xm:sqref>S1672</xm:sqref>
            </x14:sparkline>
            <x14:sparkline>
              <xm:f>'Data-1'!K1673:L1673</xm:f>
              <xm:sqref>S1673</xm:sqref>
            </x14:sparkline>
            <x14:sparkline>
              <xm:f>'Data-1'!K1674:L1674</xm:f>
              <xm:sqref>S1674</xm:sqref>
            </x14:sparkline>
            <x14:sparkline>
              <xm:f>'Data-1'!K1675:L1675</xm:f>
              <xm:sqref>S1675</xm:sqref>
            </x14:sparkline>
            <x14:sparkline>
              <xm:f>'Data-1'!K1676:L1676</xm:f>
              <xm:sqref>S1676</xm:sqref>
            </x14:sparkline>
            <x14:sparkline>
              <xm:f>'Data-1'!K1677:L1677</xm:f>
              <xm:sqref>S1677</xm:sqref>
            </x14:sparkline>
            <x14:sparkline>
              <xm:f>'Data-1'!K1678:L1678</xm:f>
              <xm:sqref>S1678</xm:sqref>
            </x14:sparkline>
            <x14:sparkline>
              <xm:f>'Data-1'!K1679:L1679</xm:f>
              <xm:sqref>S1679</xm:sqref>
            </x14:sparkline>
            <x14:sparkline>
              <xm:f>'Data-1'!K1680:L1680</xm:f>
              <xm:sqref>S1680</xm:sqref>
            </x14:sparkline>
            <x14:sparkline>
              <xm:f>'Data-1'!K1681:L1681</xm:f>
              <xm:sqref>S1681</xm:sqref>
            </x14:sparkline>
            <x14:sparkline>
              <xm:f>'Data-1'!K1682:L1682</xm:f>
              <xm:sqref>S1682</xm:sqref>
            </x14:sparkline>
            <x14:sparkline>
              <xm:f>'Data-1'!K1683:L1683</xm:f>
              <xm:sqref>S1683</xm:sqref>
            </x14:sparkline>
            <x14:sparkline>
              <xm:f>'Data-1'!K1684:L1684</xm:f>
              <xm:sqref>S1684</xm:sqref>
            </x14:sparkline>
            <x14:sparkline>
              <xm:f>'Data-1'!K1685:L1685</xm:f>
              <xm:sqref>S1685</xm:sqref>
            </x14:sparkline>
            <x14:sparkline>
              <xm:f>'Data-1'!K1686:L1686</xm:f>
              <xm:sqref>S1686</xm:sqref>
            </x14:sparkline>
            <x14:sparkline>
              <xm:f>'Data-1'!K1687:L1687</xm:f>
              <xm:sqref>S1687</xm:sqref>
            </x14:sparkline>
            <x14:sparkline>
              <xm:f>'Data-1'!K1688:L1688</xm:f>
              <xm:sqref>S1688</xm:sqref>
            </x14:sparkline>
            <x14:sparkline>
              <xm:f>'Data-1'!K1689:L1689</xm:f>
              <xm:sqref>S1689</xm:sqref>
            </x14:sparkline>
            <x14:sparkline>
              <xm:f>'Data-1'!K1690:L1690</xm:f>
              <xm:sqref>S1690</xm:sqref>
            </x14:sparkline>
            <x14:sparkline>
              <xm:f>'Data-1'!K1691:L1691</xm:f>
              <xm:sqref>S1691</xm:sqref>
            </x14:sparkline>
            <x14:sparkline>
              <xm:f>'Data-1'!K1692:L1692</xm:f>
              <xm:sqref>S1692</xm:sqref>
            </x14:sparkline>
            <x14:sparkline>
              <xm:f>'Data-1'!K1693:L1693</xm:f>
              <xm:sqref>S1693</xm:sqref>
            </x14:sparkline>
            <x14:sparkline>
              <xm:f>'Data-1'!K1694:L1694</xm:f>
              <xm:sqref>S1694</xm:sqref>
            </x14:sparkline>
            <x14:sparkline>
              <xm:f>'Data-1'!K1695:L1695</xm:f>
              <xm:sqref>S1695</xm:sqref>
            </x14:sparkline>
            <x14:sparkline>
              <xm:f>'Data-1'!K1696:L1696</xm:f>
              <xm:sqref>S1696</xm:sqref>
            </x14:sparkline>
            <x14:sparkline>
              <xm:f>'Data-1'!K1697:L1697</xm:f>
              <xm:sqref>S1697</xm:sqref>
            </x14:sparkline>
            <x14:sparkline>
              <xm:f>'Data-1'!K1698:L1698</xm:f>
              <xm:sqref>S1698</xm:sqref>
            </x14:sparkline>
            <x14:sparkline>
              <xm:f>'Data-1'!K1699:L1699</xm:f>
              <xm:sqref>S1699</xm:sqref>
            </x14:sparkline>
            <x14:sparkline>
              <xm:f>'Data-1'!K1700:L1700</xm:f>
              <xm:sqref>S1700</xm:sqref>
            </x14:sparkline>
            <x14:sparkline>
              <xm:f>'Data-1'!K1701:L1701</xm:f>
              <xm:sqref>S1701</xm:sqref>
            </x14:sparkline>
            <x14:sparkline>
              <xm:f>'Data-1'!K1702:L1702</xm:f>
              <xm:sqref>S1702</xm:sqref>
            </x14:sparkline>
            <x14:sparkline>
              <xm:f>'Data-1'!K1703:L1703</xm:f>
              <xm:sqref>S1703</xm:sqref>
            </x14:sparkline>
            <x14:sparkline>
              <xm:f>'Data-1'!K1704:L1704</xm:f>
              <xm:sqref>S1704</xm:sqref>
            </x14:sparkline>
            <x14:sparkline>
              <xm:f>'Data-1'!K1705:L1705</xm:f>
              <xm:sqref>S1705</xm:sqref>
            </x14:sparkline>
            <x14:sparkline>
              <xm:f>'Data-1'!K1706:L1706</xm:f>
              <xm:sqref>S1706</xm:sqref>
            </x14:sparkline>
            <x14:sparkline>
              <xm:f>'Data-1'!K1707:L1707</xm:f>
              <xm:sqref>S1707</xm:sqref>
            </x14:sparkline>
            <x14:sparkline>
              <xm:f>'Data-1'!K1708:L1708</xm:f>
              <xm:sqref>S1708</xm:sqref>
            </x14:sparkline>
            <x14:sparkline>
              <xm:f>'Data-1'!K1709:L1709</xm:f>
              <xm:sqref>S1709</xm:sqref>
            </x14:sparkline>
            <x14:sparkline>
              <xm:f>'Data-1'!K1710:L1710</xm:f>
              <xm:sqref>S1710</xm:sqref>
            </x14:sparkline>
            <x14:sparkline>
              <xm:f>'Data-1'!K1711:L1711</xm:f>
              <xm:sqref>S1711</xm:sqref>
            </x14:sparkline>
            <x14:sparkline>
              <xm:f>'Data-1'!K1712:L1712</xm:f>
              <xm:sqref>S1712</xm:sqref>
            </x14:sparkline>
            <x14:sparkline>
              <xm:f>'Data-1'!K1713:L1713</xm:f>
              <xm:sqref>S1713</xm:sqref>
            </x14:sparkline>
            <x14:sparkline>
              <xm:f>'Data-1'!K1714:L1714</xm:f>
              <xm:sqref>S1714</xm:sqref>
            </x14:sparkline>
            <x14:sparkline>
              <xm:f>'Data-1'!K1715:L1715</xm:f>
              <xm:sqref>S1715</xm:sqref>
            </x14:sparkline>
            <x14:sparkline>
              <xm:f>'Data-1'!K1716:L1716</xm:f>
              <xm:sqref>S1716</xm:sqref>
            </x14:sparkline>
            <x14:sparkline>
              <xm:f>'Data-1'!K1717:L1717</xm:f>
              <xm:sqref>S1717</xm:sqref>
            </x14:sparkline>
            <x14:sparkline>
              <xm:f>'Data-1'!K1718:L1718</xm:f>
              <xm:sqref>S1718</xm:sqref>
            </x14:sparkline>
            <x14:sparkline>
              <xm:f>'Data-1'!K1719:L1719</xm:f>
              <xm:sqref>S1719</xm:sqref>
            </x14:sparkline>
            <x14:sparkline>
              <xm:f>'Data-1'!K1720:L1720</xm:f>
              <xm:sqref>S1720</xm:sqref>
            </x14:sparkline>
            <x14:sparkline>
              <xm:f>'Data-1'!K1721:L1721</xm:f>
              <xm:sqref>S1721</xm:sqref>
            </x14:sparkline>
            <x14:sparkline>
              <xm:f>'Data-1'!K1722:L1722</xm:f>
              <xm:sqref>S1722</xm:sqref>
            </x14:sparkline>
            <x14:sparkline>
              <xm:f>'Data-1'!K1723:L1723</xm:f>
              <xm:sqref>S1723</xm:sqref>
            </x14:sparkline>
            <x14:sparkline>
              <xm:f>'Data-1'!K1724:L1724</xm:f>
              <xm:sqref>S1724</xm:sqref>
            </x14:sparkline>
            <x14:sparkline>
              <xm:f>'Data-1'!K1725:L1725</xm:f>
              <xm:sqref>S1725</xm:sqref>
            </x14:sparkline>
            <x14:sparkline>
              <xm:f>'Data-1'!K1726:L1726</xm:f>
              <xm:sqref>S1726</xm:sqref>
            </x14:sparkline>
            <x14:sparkline>
              <xm:f>'Data-1'!K1727:L1727</xm:f>
              <xm:sqref>S1727</xm:sqref>
            </x14:sparkline>
            <x14:sparkline>
              <xm:f>'Data-1'!K1728:L1728</xm:f>
              <xm:sqref>S1728</xm:sqref>
            </x14:sparkline>
            <x14:sparkline>
              <xm:f>'Data-1'!K1729:L1729</xm:f>
              <xm:sqref>S1729</xm:sqref>
            </x14:sparkline>
            <x14:sparkline>
              <xm:f>'Data-1'!K1730:L1730</xm:f>
              <xm:sqref>S1730</xm:sqref>
            </x14:sparkline>
            <x14:sparkline>
              <xm:f>'Data-1'!K1731:L1731</xm:f>
              <xm:sqref>S1731</xm:sqref>
            </x14:sparkline>
            <x14:sparkline>
              <xm:f>'Data-1'!K1732:L1732</xm:f>
              <xm:sqref>S1732</xm:sqref>
            </x14:sparkline>
            <x14:sparkline>
              <xm:f>'Data-1'!K1733:L1733</xm:f>
              <xm:sqref>S1733</xm:sqref>
            </x14:sparkline>
            <x14:sparkline>
              <xm:f>'Data-1'!K1734:L1734</xm:f>
              <xm:sqref>S1734</xm:sqref>
            </x14:sparkline>
            <x14:sparkline>
              <xm:f>'Data-1'!K1735:L1735</xm:f>
              <xm:sqref>S1735</xm:sqref>
            </x14:sparkline>
            <x14:sparkline>
              <xm:f>'Data-1'!K1736:L1736</xm:f>
              <xm:sqref>S1736</xm:sqref>
            </x14:sparkline>
            <x14:sparkline>
              <xm:f>'Data-1'!K1737:L1737</xm:f>
              <xm:sqref>S1737</xm:sqref>
            </x14:sparkline>
            <x14:sparkline>
              <xm:f>'Data-1'!K1738:L1738</xm:f>
              <xm:sqref>S1738</xm:sqref>
            </x14:sparkline>
            <x14:sparkline>
              <xm:f>'Data-1'!K1739:L1739</xm:f>
              <xm:sqref>S1739</xm:sqref>
            </x14:sparkline>
            <x14:sparkline>
              <xm:f>'Data-1'!K1740:L1740</xm:f>
              <xm:sqref>S1740</xm:sqref>
            </x14:sparkline>
            <x14:sparkline>
              <xm:f>'Data-1'!K1741:L1741</xm:f>
              <xm:sqref>S1741</xm:sqref>
            </x14:sparkline>
            <x14:sparkline>
              <xm:f>'Data-1'!K1742:L1742</xm:f>
              <xm:sqref>S1742</xm:sqref>
            </x14:sparkline>
            <x14:sparkline>
              <xm:f>'Data-1'!K1743:L1743</xm:f>
              <xm:sqref>S1743</xm:sqref>
            </x14:sparkline>
            <x14:sparkline>
              <xm:f>'Data-1'!K1744:L1744</xm:f>
              <xm:sqref>S1744</xm:sqref>
            </x14:sparkline>
            <x14:sparkline>
              <xm:f>'Data-1'!K1745:L1745</xm:f>
              <xm:sqref>S1745</xm:sqref>
            </x14:sparkline>
            <x14:sparkline>
              <xm:f>'Data-1'!K1746:L1746</xm:f>
              <xm:sqref>S1746</xm:sqref>
            </x14:sparkline>
            <x14:sparkline>
              <xm:f>'Data-1'!K1747:L1747</xm:f>
              <xm:sqref>S1747</xm:sqref>
            </x14:sparkline>
            <x14:sparkline>
              <xm:f>'Data-1'!K1748:L1748</xm:f>
              <xm:sqref>S1748</xm:sqref>
            </x14:sparkline>
            <x14:sparkline>
              <xm:f>'Data-1'!K1749:L1749</xm:f>
              <xm:sqref>S1749</xm:sqref>
            </x14:sparkline>
            <x14:sparkline>
              <xm:f>'Data-1'!K1750:L1750</xm:f>
              <xm:sqref>S1750</xm:sqref>
            </x14:sparkline>
            <x14:sparkline>
              <xm:f>'Data-1'!K1751:L1751</xm:f>
              <xm:sqref>S1751</xm:sqref>
            </x14:sparkline>
            <x14:sparkline>
              <xm:f>'Data-1'!K1752:L1752</xm:f>
              <xm:sqref>S1752</xm:sqref>
            </x14:sparkline>
            <x14:sparkline>
              <xm:f>'Data-1'!K1753:L1753</xm:f>
              <xm:sqref>S1753</xm:sqref>
            </x14:sparkline>
            <x14:sparkline>
              <xm:f>'Data-1'!K1754:L1754</xm:f>
              <xm:sqref>S1754</xm:sqref>
            </x14:sparkline>
            <x14:sparkline>
              <xm:f>'Data-1'!K1755:L1755</xm:f>
              <xm:sqref>S1755</xm:sqref>
            </x14:sparkline>
            <x14:sparkline>
              <xm:f>'Data-1'!K1756:L1756</xm:f>
              <xm:sqref>S1756</xm:sqref>
            </x14:sparkline>
            <x14:sparkline>
              <xm:f>'Data-1'!K1757:L1757</xm:f>
              <xm:sqref>S1757</xm:sqref>
            </x14:sparkline>
            <x14:sparkline>
              <xm:f>'Data-1'!K1758:L1758</xm:f>
              <xm:sqref>S1758</xm:sqref>
            </x14:sparkline>
            <x14:sparkline>
              <xm:f>'Data-1'!K1759:L1759</xm:f>
              <xm:sqref>S1759</xm:sqref>
            </x14:sparkline>
            <x14:sparkline>
              <xm:f>'Data-1'!K1760:L1760</xm:f>
              <xm:sqref>S1760</xm:sqref>
            </x14:sparkline>
            <x14:sparkline>
              <xm:f>'Data-1'!K1761:L1761</xm:f>
              <xm:sqref>S1761</xm:sqref>
            </x14:sparkline>
            <x14:sparkline>
              <xm:f>'Data-1'!K1762:L1762</xm:f>
              <xm:sqref>S1762</xm:sqref>
            </x14:sparkline>
            <x14:sparkline>
              <xm:f>'Data-1'!K1763:L1763</xm:f>
              <xm:sqref>S1763</xm:sqref>
            </x14:sparkline>
            <x14:sparkline>
              <xm:f>'Data-1'!K1764:L1764</xm:f>
              <xm:sqref>S1764</xm:sqref>
            </x14:sparkline>
            <x14:sparkline>
              <xm:f>'Data-1'!K1765:L1765</xm:f>
              <xm:sqref>S1765</xm:sqref>
            </x14:sparkline>
            <x14:sparkline>
              <xm:f>'Data-1'!K1766:L1766</xm:f>
              <xm:sqref>S1766</xm:sqref>
            </x14:sparkline>
            <x14:sparkline>
              <xm:f>'Data-1'!K1767:L1767</xm:f>
              <xm:sqref>S1767</xm:sqref>
            </x14:sparkline>
            <x14:sparkline>
              <xm:f>'Data-1'!K1768:L1768</xm:f>
              <xm:sqref>S1768</xm:sqref>
            </x14:sparkline>
            <x14:sparkline>
              <xm:f>'Data-1'!K1769:L1769</xm:f>
              <xm:sqref>S1769</xm:sqref>
            </x14:sparkline>
            <x14:sparkline>
              <xm:f>'Data-1'!K1770:L1770</xm:f>
              <xm:sqref>S1770</xm:sqref>
            </x14:sparkline>
            <x14:sparkline>
              <xm:f>'Data-1'!K1771:L1771</xm:f>
              <xm:sqref>S1771</xm:sqref>
            </x14:sparkline>
            <x14:sparkline>
              <xm:f>'Data-1'!K1772:L1772</xm:f>
              <xm:sqref>S1772</xm:sqref>
            </x14:sparkline>
            <x14:sparkline>
              <xm:f>'Data-1'!K1773:L1773</xm:f>
              <xm:sqref>S1773</xm:sqref>
            </x14:sparkline>
            <x14:sparkline>
              <xm:f>'Data-1'!K1774:L1774</xm:f>
              <xm:sqref>S1774</xm:sqref>
            </x14:sparkline>
            <x14:sparkline>
              <xm:f>'Data-1'!K1775:L1775</xm:f>
              <xm:sqref>S1775</xm:sqref>
            </x14:sparkline>
            <x14:sparkline>
              <xm:f>'Data-1'!K1776:L1776</xm:f>
              <xm:sqref>S1776</xm:sqref>
            </x14:sparkline>
            <x14:sparkline>
              <xm:f>'Data-1'!K1777:L1777</xm:f>
              <xm:sqref>S1777</xm:sqref>
            </x14:sparkline>
            <x14:sparkline>
              <xm:f>'Data-1'!K1778:L1778</xm:f>
              <xm:sqref>S1778</xm:sqref>
            </x14:sparkline>
            <x14:sparkline>
              <xm:f>'Data-1'!K1779:L1779</xm:f>
              <xm:sqref>S1779</xm:sqref>
            </x14:sparkline>
            <x14:sparkline>
              <xm:f>'Data-1'!K1780:L1780</xm:f>
              <xm:sqref>S1780</xm:sqref>
            </x14:sparkline>
            <x14:sparkline>
              <xm:f>'Data-1'!K1781:L1781</xm:f>
              <xm:sqref>S1781</xm:sqref>
            </x14:sparkline>
            <x14:sparkline>
              <xm:f>'Data-1'!K1782:L1782</xm:f>
              <xm:sqref>S1782</xm:sqref>
            </x14:sparkline>
            <x14:sparkline>
              <xm:f>'Data-1'!K1783:L1783</xm:f>
              <xm:sqref>S1783</xm:sqref>
            </x14:sparkline>
            <x14:sparkline>
              <xm:f>'Data-1'!K1784:L1784</xm:f>
              <xm:sqref>S1784</xm:sqref>
            </x14:sparkline>
            <x14:sparkline>
              <xm:f>'Data-1'!K1785:L1785</xm:f>
              <xm:sqref>S1785</xm:sqref>
            </x14:sparkline>
            <x14:sparkline>
              <xm:f>'Data-1'!K1786:L1786</xm:f>
              <xm:sqref>S1786</xm:sqref>
            </x14:sparkline>
            <x14:sparkline>
              <xm:f>'Data-1'!K1787:L1787</xm:f>
              <xm:sqref>S1787</xm:sqref>
            </x14:sparkline>
            <x14:sparkline>
              <xm:f>'Data-1'!K1788:L1788</xm:f>
              <xm:sqref>S1788</xm:sqref>
            </x14:sparkline>
            <x14:sparkline>
              <xm:f>'Data-1'!K1789:L1789</xm:f>
              <xm:sqref>S1789</xm:sqref>
            </x14:sparkline>
            <x14:sparkline>
              <xm:f>'Data-1'!K1790:L1790</xm:f>
              <xm:sqref>S1790</xm:sqref>
            </x14:sparkline>
            <x14:sparkline>
              <xm:f>'Data-1'!K1791:L1791</xm:f>
              <xm:sqref>S1791</xm:sqref>
            </x14:sparkline>
            <x14:sparkline>
              <xm:f>'Data-1'!K1792:L1792</xm:f>
              <xm:sqref>S1792</xm:sqref>
            </x14:sparkline>
            <x14:sparkline>
              <xm:f>'Data-1'!K1793:L1793</xm:f>
              <xm:sqref>S1793</xm:sqref>
            </x14:sparkline>
            <x14:sparkline>
              <xm:f>'Data-1'!K1794:L1794</xm:f>
              <xm:sqref>S1794</xm:sqref>
            </x14:sparkline>
            <x14:sparkline>
              <xm:f>'Data-1'!K1795:L1795</xm:f>
              <xm:sqref>S1795</xm:sqref>
            </x14:sparkline>
            <x14:sparkline>
              <xm:f>'Data-1'!K1796:L1796</xm:f>
              <xm:sqref>S1796</xm:sqref>
            </x14:sparkline>
            <x14:sparkline>
              <xm:f>'Data-1'!K1797:L1797</xm:f>
              <xm:sqref>S1797</xm:sqref>
            </x14:sparkline>
            <x14:sparkline>
              <xm:f>'Data-1'!K1798:L1798</xm:f>
              <xm:sqref>S1798</xm:sqref>
            </x14:sparkline>
            <x14:sparkline>
              <xm:f>'Data-1'!K1799:L1799</xm:f>
              <xm:sqref>S1799</xm:sqref>
            </x14:sparkline>
            <x14:sparkline>
              <xm:f>'Data-1'!K1800:L1800</xm:f>
              <xm:sqref>S1800</xm:sqref>
            </x14:sparkline>
            <x14:sparkline>
              <xm:f>'Data-1'!K1801:L1801</xm:f>
              <xm:sqref>S1801</xm:sqref>
            </x14:sparkline>
            <x14:sparkline>
              <xm:f>'Data-1'!K1802:L1802</xm:f>
              <xm:sqref>S1802</xm:sqref>
            </x14:sparkline>
            <x14:sparkline>
              <xm:f>'Data-1'!K1803:L1803</xm:f>
              <xm:sqref>S1803</xm:sqref>
            </x14:sparkline>
            <x14:sparkline>
              <xm:f>'Data-1'!K1804:L1804</xm:f>
              <xm:sqref>S1804</xm:sqref>
            </x14:sparkline>
            <x14:sparkline>
              <xm:f>'Data-1'!K1805:L1805</xm:f>
              <xm:sqref>S1805</xm:sqref>
            </x14:sparkline>
            <x14:sparkline>
              <xm:f>'Data-1'!K1806:L1806</xm:f>
              <xm:sqref>S1806</xm:sqref>
            </x14:sparkline>
            <x14:sparkline>
              <xm:f>'Data-1'!K1807:L1807</xm:f>
              <xm:sqref>S1807</xm:sqref>
            </x14:sparkline>
            <x14:sparkline>
              <xm:f>'Data-1'!K1808:L1808</xm:f>
              <xm:sqref>S1808</xm:sqref>
            </x14:sparkline>
            <x14:sparkline>
              <xm:f>'Data-1'!K1809:L1809</xm:f>
              <xm:sqref>S1809</xm:sqref>
            </x14:sparkline>
            <x14:sparkline>
              <xm:f>'Data-1'!K1810:L1810</xm:f>
              <xm:sqref>S1810</xm:sqref>
            </x14:sparkline>
            <x14:sparkline>
              <xm:f>'Data-1'!K1811:L1811</xm:f>
              <xm:sqref>S1811</xm:sqref>
            </x14:sparkline>
            <x14:sparkline>
              <xm:f>'Data-1'!K1812:L1812</xm:f>
              <xm:sqref>S1812</xm:sqref>
            </x14:sparkline>
            <x14:sparkline>
              <xm:f>'Data-1'!K1813:L1813</xm:f>
              <xm:sqref>S1813</xm:sqref>
            </x14:sparkline>
            <x14:sparkline>
              <xm:f>'Data-1'!K1814:L1814</xm:f>
              <xm:sqref>S1814</xm:sqref>
            </x14:sparkline>
            <x14:sparkline>
              <xm:f>'Data-1'!K1815:L1815</xm:f>
              <xm:sqref>S1815</xm:sqref>
            </x14:sparkline>
            <x14:sparkline>
              <xm:f>'Data-1'!K1816:L1816</xm:f>
              <xm:sqref>S1816</xm:sqref>
            </x14:sparkline>
            <x14:sparkline>
              <xm:f>'Data-1'!K1817:L1817</xm:f>
              <xm:sqref>S1817</xm:sqref>
            </x14:sparkline>
            <x14:sparkline>
              <xm:f>'Data-1'!K1818:L1818</xm:f>
              <xm:sqref>S1818</xm:sqref>
            </x14:sparkline>
            <x14:sparkline>
              <xm:f>'Data-1'!K1819:L1819</xm:f>
              <xm:sqref>S1819</xm:sqref>
            </x14:sparkline>
            <x14:sparkline>
              <xm:f>'Data-1'!K1820:L1820</xm:f>
              <xm:sqref>S1820</xm:sqref>
            </x14:sparkline>
            <x14:sparkline>
              <xm:f>'Data-1'!K1821:L1821</xm:f>
              <xm:sqref>S1821</xm:sqref>
            </x14:sparkline>
            <x14:sparkline>
              <xm:f>'Data-1'!K1822:L1822</xm:f>
              <xm:sqref>S1822</xm:sqref>
            </x14:sparkline>
            <x14:sparkline>
              <xm:f>'Data-1'!K1823:L1823</xm:f>
              <xm:sqref>S1823</xm:sqref>
            </x14:sparkline>
            <x14:sparkline>
              <xm:f>'Data-1'!K1824:L1824</xm:f>
              <xm:sqref>S1824</xm:sqref>
            </x14:sparkline>
            <x14:sparkline>
              <xm:f>'Data-1'!K1825:L1825</xm:f>
              <xm:sqref>S1825</xm:sqref>
            </x14:sparkline>
            <x14:sparkline>
              <xm:f>'Data-1'!K1826:L1826</xm:f>
              <xm:sqref>S1826</xm:sqref>
            </x14:sparkline>
            <x14:sparkline>
              <xm:f>'Data-1'!K1827:L1827</xm:f>
              <xm:sqref>S1827</xm:sqref>
            </x14:sparkline>
            <x14:sparkline>
              <xm:f>'Data-1'!K1828:L1828</xm:f>
              <xm:sqref>S1828</xm:sqref>
            </x14:sparkline>
            <x14:sparkline>
              <xm:f>'Data-1'!K1829:L1829</xm:f>
              <xm:sqref>S1829</xm:sqref>
            </x14:sparkline>
            <x14:sparkline>
              <xm:f>'Data-1'!K1830:L1830</xm:f>
              <xm:sqref>S1830</xm:sqref>
            </x14:sparkline>
            <x14:sparkline>
              <xm:f>'Data-1'!K1831:L1831</xm:f>
              <xm:sqref>S1831</xm:sqref>
            </x14:sparkline>
            <x14:sparkline>
              <xm:f>'Data-1'!K1832:L1832</xm:f>
              <xm:sqref>S1832</xm:sqref>
            </x14:sparkline>
            <x14:sparkline>
              <xm:f>'Data-1'!K1833:L1833</xm:f>
              <xm:sqref>S1833</xm:sqref>
            </x14:sparkline>
            <x14:sparkline>
              <xm:f>'Data-1'!K1834:L1834</xm:f>
              <xm:sqref>S1834</xm:sqref>
            </x14:sparkline>
            <x14:sparkline>
              <xm:f>'Data-1'!K1835:L1835</xm:f>
              <xm:sqref>S1835</xm:sqref>
            </x14:sparkline>
            <x14:sparkline>
              <xm:f>'Data-1'!K1836:L1836</xm:f>
              <xm:sqref>S1836</xm:sqref>
            </x14:sparkline>
            <x14:sparkline>
              <xm:f>'Data-1'!K1837:L1837</xm:f>
              <xm:sqref>S1837</xm:sqref>
            </x14:sparkline>
            <x14:sparkline>
              <xm:f>'Data-1'!K1838:L1838</xm:f>
              <xm:sqref>S1838</xm:sqref>
            </x14:sparkline>
            <x14:sparkline>
              <xm:f>'Data-1'!K1839:L1839</xm:f>
              <xm:sqref>S1839</xm:sqref>
            </x14:sparkline>
            <x14:sparkline>
              <xm:f>'Data-1'!K1840:L1840</xm:f>
              <xm:sqref>S1840</xm:sqref>
            </x14:sparkline>
            <x14:sparkline>
              <xm:f>'Data-1'!K1841:L1841</xm:f>
              <xm:sqref>S1841</xm:sqref>
            </x14:sparkline>
            <x14:sparkline>
              <xm:f>'Data-1'!K1842:L1842</xm:f>
              <xm:sqref>S1842</xm:sqref>
            </x14:sparkline>
            <x14:sparkline>
              <xm:f>'Data-1'!K1843:L1843</xm:f>
              <xm:sqref>S1843</xm:sqref>
            </x14:sparkline>
            <x14:sparkline>
              <xm:f>'Data-1'!K1844:L1844</xm:f>
              <xm:sqref>S1844</xm:sqref>
            </x14:sparkline>
            <x14:sparkline>
              <xm:f>'Data-1'!K1845:L1845</xm:f>
              <xm:sqref>S1845</xm:sqref>
            </x14:sparkline>
            <x14:sparkline>
              <xm:f>'Data-1'!K1846:L1846</xm:f>
              <xm:sqref>S1846</xm:sqref>
            </x14:sparkline>
            <x14:sparkline>
              <xm:f>'Data-1'!K1847:L1847</xm:f>
              <xm:sqref>S1847</xm:sqref>
            </x14:sparkline>
            <x14:sparkline>
              <xm:f>'Data-1'!K1848:L1848</xm:f>
              <xm:sqref>S1848</xm:sqref>
            </x14:sparkline>
            <x14:sparkline>
              <xm:f>'Data-1'!K1849:L1849</xm:f>
              <xm:sqref>S1849</xm:sqref>
            </x14:sparkline>
            <x14:sparkline>
              <xm:f>'Data-1'!K1850:L1850</xm:f>
              <xm:sqref>S1850</xm:sqref>
            </x14:sparkline>
            <x14:sparkline>
              <xm:f>'Data-1'!K1851:L1851</xm:f>
              <xm:sqref>S1851</xm:sqref>
            </x14:sparkline>
            <x14:sparkline>
              <xm:f>'Data-1'!K1852:L1852</xm:f>
              <xm:sqref>S1852</xm:sqref>
            </x14:sparkline>
            <x14:sparkline>
              <xm:f>'Data-1'!K1853:L1853</xm:f>
              <xm:sqref>S1853</xm:sqref>
            </x14:sparkline>
            <x14:sparkline>
              <xm:f>'Data-1'!K1854:L1854</xm:f>
              <xm:sqref>S1854</xm:sqref>
            </x14:sparkline>
            <x14:sparkline>
              <xm:f>'Data-1'!K1855:L1855</xm:f>
              <xm:sqref>S1855</xm:sqref>
            </x14:sparkline>
            <x14:sparkline>
              <xm:f>'Data-1'!K1856:L1856</xm:f>
              <xm:sqref>S1856</xm:sqref>
            </x14:sparkline>
            <x14:sparkline>
              <xm:f>'Data-1'!K1857:L1857</xm:f>
              <xm:sqref>S1857</xm:sqref>
            </x14:sparkline>
            <x14:sparkline>
              <xm:f>'Data-1'!K1858:L1858</xm:f>
              <xm:sqref>S1858</xm:sqref>
            </x14:sparkline>
            <x14:sparkline>
              <xm:f>'Data-1'!K1859:L1859</xm:f>
              <xm:sqref>S1859</xm:sqref>
            </x14:sparkline>
            <x14:sparkline>
              <xm:f>'Data-1'!K1860:L1860</xm:f>
              <xm:sqref>S1860</xm:sqref>
            </x14:sparkline>
            <x14:sparkline>
              <xm:f>'Data-1'!K1861:L1861</xm:f>
              <xm:sqref>S1861</xm:sqref>
            </x14:sparkline>
            <x14:sparkline>
              <xm:f>'Data-1'!K1862:L1862</xm:f>
              <xm:sqref>S1862</xm:sqref>
            </x14:sparkline>
            <x14:sparkline>
              <xm:f>'Data-1'!K1863:L1863</xm:f>
              <xm:sqref>S1863</xm:sqref>
            </x14:sparkline>
            <x14:sparkline>
              <xm:f>'Data-1'!K1864:L1864</xm:f>
              <xm:sqref>S1864</xm:sqref>
            </x14:sparkline>
            <x14:sparkline>
              <xm:f>'Data-1'!K1865:L1865</xm:f>
              <xm:sqref>S1865</xm:sqref>
            </x14:sparkline>
            <x14:sparkline>
              <xm:f>'Data-1'!K1866:L1866</xm:f>
              <xm:sqref>S1866</xm:sqref>
            </x14:sparkline>
            <x14:sparkline>
              <xm:f>'Data-1'!K1867:L1867</xm:f>
              <xm:sqref>S1867</xm:sqref>
            </x14:sparkline>
            <x14:sparkline>
              <xm:f>'Data-1'!K1868:L1868</xm:f>
              <xm:sqref>S1868</xm:sqref>
            </x14:sparkline>
            <x14:sparkline>
              <xm:f>'Data-1'!K1869:L1869</xm:f>
              <xm:sqref>S1869</xm:sqref>
            </x14:sparkline>
            <x14:sparkline>
              <xm:f>'Data-1'!K1870:L1870</xm:f>
              <xm:sqref>S1870</xm:sqref>
            </x14:sparkline>
            <x14:sparkline>
              <xm:f>'Data-1'!K1871:L1871</xm:f>
              <xm:sqref>S1871</xm:sqref>
            </x14:sparkline>
            <x14:sparkline>
              <xm:f>'Data-1'!K1872:L1872</xm:f>
              <xm:sqref>S1872</xm:sqref>
            </x14:sparkline>
            <x14:sparkline>
              <xm:f>'Data-1'!K1873:L1873</xm:f>
              <xm:sqref>S1873</xm:sqref>
            </x14:sparkline>
            <x14:sparkline>
              <xm:f>'Data-1'!K1874:L1874</xm:f>
              <xm:sqref>S1874</xm:sqref>
            </x14:sparkline>
            <x14:sparkline>
              <xm:f>'Data-1'!K1875:L1875</xm:f>
              <xm:sqref>S1875</xm:sqref>
            </x14:sparkline>
            <x14:sparkline>
              <xm:f>'Data-1'!K1876:L1876</xm:f>
              <xm:sqref>S1876</xm:sqref>
            </x14:sparkline>
            <x14:sparkline>
              <xm:f>'Data-1'!K1877:L1877</xm:f>
              <xm:sqref>S1877</xm:sqref>
            </x14:sparkline>
            <x14:sparkline>
              <xm:f>'Data-1'!K1878:L1878</xm:f>
              <xm:sqref>S1878</xm:sqref>
            </x14:sparkline>
            <x14:sparkline>
              <xm:f>'Data-1'!K1879:L1879</xm:f>
              <xm:sqref>S1879</xm:sqref>
            </x14:sparkline>
            <x14:sparkline>
              <xm:f>'Data-1'!K1880:L1880</xm:f>
              <xm:sqref>S1880</xm:sqref>
            </x14:sparkline>
            <x14:sparkline>
              <xm:f>'Data-1'!K1881:L1881</xm:f>
              <xm:sqref>S1881</xm:sqref>
            </x14:sparkline>
            <x14:sparkline>
              <xm:f>'Data-1'!K1882:L1882</xm:f>
              <xm:sqref>S1882</xm:sqref>
            </x14:sparkline>
            <x14:sparkline>
              <xm:f>'Data-1'!K1883:L1883</xm:f>
              <xm:sqref>S1883</xm:sqref>
            </x14:sparkline>
            <x14:sparkline>
              <xm:f>'Data-1'!K1884:L1884</xm:f>
              <xm:sqref>S1884</xm:sqref>
            </x14:sparkline>
            <x14:sparkline>
              <xm:f>'Data-1'!K1885:L1885</xm:f>
              <xm:sqref>S1885</xm:sqref>
            </x14:sparkline>
            <x14:sparkline>
              <xm:f>'Data-1'!K1886:L1886</xm:f>
              <xm:sqref>S1886</xm:sqref>
            </x14:sparkline>
            <x14:sparkline>
              <xm:f>'Data-1'!K1887:L1887</xm:f>
              <xm:sqref>S1887</xm:sqref>
            </x14:sparkline>
            <x14:sparkline>
              <xm:f>'Data-1'!K1888:L1888</xm:f>
              <xm:sqref>S1888</xm:sqref>
            </x14:sparkline>
            <x14:sparkline>
              <xm:f>'Data-1'!K1889:L1889</xm:f>
              <xm:sqref>S1889</xm:sqref>
            </x14:sparkline>
            <x14:sparkline>
              <xm:f>'Data-1'!K1890:L1890</xm:f>
              <xm:sqref>S1890</xm:sqref>
            </x14:sparkline>
            <x14:sparkline>
              <xm:f>'Data-1'!K1891:L1891</xm:f>
              <xm:sqref>S1891</xm:sqref>
            </x14:sparkline>
            <x14:sparkline>
              <xm:f>'Data-1'!K1892:L1892</xm:f>
              <xm:sqref>S1892</xm:sqref>
            </x14:sparkline>
            <x14:sparkline>
              <xm:f>'Data-1'!K1893:L1893</xm:f>
              <xm:sqref>S1893</xm:sqref>
            </x14:sparkline>
            <x14:sparkline>
              <xm:f>'Data-1'!K1894:L1894</xm:f>
              <xm:sqref>S1894</xm:sqref>
            </x14:sparkline>
            <x14:sparkline>
              <xm:f>'Data-1'!K1895:L1895</xm:f>
              <xm:sqref>S1895</xm:sqref>
            </x14:sparkline>
            <x14:sparkline>
              <xm:f>'Data-1'!K1896:L1896</xm:f>
              <xm:sqref>S1896</xm:sqref>
            </x14:sparkline>
            <x14:sparkline>
              <xm:f>'Data-1'!K1897:L1897</xm:f>
              <xm:sqref>S1897</xm:sqref>
            </x14:sparkline>
            <x14:sparkline>
              <xm:f>'Data-1'!K1898:L1898</xm:f>
              <xm:sqref>S1898</xm:sqref>
            </x14:sparkline>
            <x14:sparkline>
              <xm:f>'Data-1'!K1899:L1899</xm:f>
              <xm:sqref>S1899</xm:sqref>
            </x14:sparkline>
            <x14:sparkline>
              <xm:f>'Data-1'!K1900:L1900</xm:f>
              <xm:sqref>S1900</xm:sqref>
            </x14:sparkline>
            <x14:sparkline>
              <xm:f>'Data-1'!K1901:L1901</xm:f>
              <xm:sqref>S1901</xm:sqref>
            </x14:sparkline>
            <x14:sparkline>
              <xm:f>'Data-1'!K1902:L1902</xm:f>
              <xm:sqref>S1902</xm:sqref>
            </x14:sparkline>
            <x14:sparkline>
              <xm:f>'Data-1'!K1903:L1903</xm:f>
              <xm:sqref>S1903</xm:sqref>
            </x14:sparkline>
            <x14:sparkline>
              <xm:f>'Data-1'!K1904:L1904</xm:f>
              <xm:sqref>S1904</xm:sqref>
            </x14:sparkline>
            <x14:sparkline>
              <xm:f>'Data-1'!K1905:L1905</xm:f>
              <xm:sqref>S1905</xm:sqref>
            </x14:sparkline>
            <x14:sparkline>
              <xm:f>'Data-1'!K1906:L1906</xm:f>
              <xm:sqref>S1906</xm:sqref>
            </x14:sparkline>
            <x14:sparkline>
              <xm:f>'Data-1'!K1907:L1907</xm:f>
              <xm:sqref>S1907</xm:sqref>
            </x14:sparkline>
            <x14:sparkline>
              <xm:f>'Data-1'!K1908:L1908</xm:f>
              <xm:sqref>S1908</xm:sqref>
            </x14:sparkline>
            <x14:sparkline>
              <xm:f>'Data-1'!K1909:L1909</xm:f>
              <xm:sqref>S1909</xm:sqref>
            </x14:sparkline>
            <x14:sparkline>
              <xm:f>'Data-1'!K1910:L1910</xm:f>
              <xm:sqref>S1910</xm:sqref>
            </x14:sparkline>
            <x14:sparkline>
              <xm:f>'Data-1'!K1911:L1911</xm:f>
              <xm:sqref>S1911</xm:sqref>
            </x14:sparkline>
            <x14:sparkline>
              <xm:f>'Data-1'!K1912:L1912</xm:f>
              <xm:sqref>S1912</xm:sqref>
            </x14:sparkline>
            <x14:sparkline>
              <xm:f>'Data-1'!K1913:L1913</xm:f>
              <xm:sqref>S1913</xm:sqref>
            </x14:sparkline>
            <x14:sparkline>
              <xm:f>'Data-1'!K1914:L1914</xm:f>
              <xm:sqref>S1914</xm:sqref>
            </x14:sparkline>
            <x14:sparkline>
              <xm:f>'Data-1'!K1915:L1915</xm:f>
              <xm:sqref>S1915</xm:sqref>
            </x14:sparkline>
            <x14:sparkline>
              <xm:f>'Data-1'!K1916:L1916</xm:f>
              <xm:sqref>S1916</xm:sqref>
            </x14:sparkline>
            <x14:sparkline>
              <xm:f>'Data-1'!K1917:L1917</xm:f>
              <xm:sqref>S1917</xm:sqref>
            </x14:sparkline>
            <x14:sparkline>
              <xm:f>'Data-1'!K1918:L1918</xm:f>
              <xm:sqref>S1918</xm:sqref>
            </x14:sparkline>
            <x14:sparkline>
              <xm:f>'Data-1'!K1919:L1919</xm:f>
              <xm:sqref>S1919</xm:sqref>
            </x14:sparkline>
            <x14:sparkline>
              <xm:f>'Data-1'!K1920:L1920</xm:f>
              <xm:sqref>S1920</xm:sqref>
            </x14:sparkline>
            <x14:sparkline>
              <xm:f>'Data-1'!K1921:L1921</xm:f>
              <xm:sqref>S1921</xm:sqref>
            </x14:sparkline>
            <x14:sparkline>
              <xm:f>'Data-1'!K1922:L1922</xm:f>
              <xm:sqref>S1922</xm:sqref>
            </x14:sparkline>
            <x14:sparkline>
              <xm:f>'Data-1'!K1923:L1923</xm:f>
              <xm:sqref>S1923</xm:sqref>
            </x14:sparkline>
            <x14:sparkline>
              <xm:f>'Data-1'!K1924:L1924</xm:f>
              <xm:sqref>S1924</xm:sqref>
            </x14:sparkline>
            <x14:sparkline>
              <xm:f>'Data-1'!K1925:L1925</xm:f>
              <xm:sqref>S1925</xm:sqref>
            </x14:sparkline>
            <x14:sparkline>
              <xm:f>'Data-1'!K1926:L1926</xm:f>
              <xm:sqref>S1926</xm:sqref>
            </x14:sparkline>
            <x14:sparkline>
              <xm:f>'Data-1'!K1927:L1927</xm:f>
              <xm:sqref>S1927</xm:sqref>
            </x14:sparkline>
            <x14:sparkline>
              <xm:f>'Data-1'!K1928:L1928</xm:f>
              <xm:sqref>S1928</xm:sqref>
            </x14:sparkline>
            <x14:sparkline>
              <xm:f>'Data-1'!K1929:L1929</xm:f>
              <xm:sqref>S1929</xm:sqref>
            </x14:sparkline>
            <x14:sparkline>
              <xm:f>'Data-1'!K1930:L1930</xm:f>
              <xm:sqref>S1930</xm:sqref>
            </x14:sparkline>
            <x14:sparkline>
              <xm:f>'Data-1'!K1931:L1931</xm:f>
              <xm:sqref>S1931</xm:sqref>
            </x14:sparkline>
            <x14:sparkline>
              <xm:f>'Data-1'!K1932:L1932</xm:f>
              <xm:sqref>S1932</xm:sqref>
            </x14:sparkline>
            <x14:sparkline>
              <xm:f>'Data-1'!K1933:L1933</xm:f>
              <xm:sqref>S1933</xm:sqref>
            </x14:sparkline>
            <x14:sparkline>
              <xm:f>'Data-1'!K1934:L1934</xm:f>
              <xm:sqref>S1934</xm:sqref>
            </x14:sparkline>
            <x14:sparkline>
              <xm:f>'Data-1'!K1935:L1935</xm:f>
              <xm:sqref>S1935</xm:sqref>
            </x14:sparkline>
            <x14:sparkline>
              <xm:f>'Data-1'!K1936:L1936</xm:f>
              <xm:sqref>S1936</xm:sqref>
            </x14:sparkline>
            <x14:sparkline>
              <xm:f>'Data-1'!K1937:L1937</xm:f>
              <xm:sqref>S1937</xm:sqref>
            </x14:sparkline>
            <x14:sparkline>
              <xm:f>'Data-1'!K1938:L1938</xm:f>
              <xm:sqref>S1938</xm:sqref>
            </x14:sparkline>
            <x14:sparkline>
              <xm:f>'Data-1'!K1939:L1939</xm:f>
              <xm:sqref>S1939</xm:sqref>
            </x14:sparkline>
            <x14:sparkline>
              <xm:f>'Data-1'!K1940:L1940</xm:f>
              <xm:sqref>S1940</xm:sqref>
            </x14:sparkline>
            <x14:sparkline>
              <xm:f>'Data-1'!K1941:L1941</xm:f>
              <xm:sqref>S1941</xm:sqref>
            </x14:sparkline>
            <x14:sparkline>
              <xm:f>'Data-1'!K1942:L1942</xm:f>
              <xm:sqref>S1942</xm:sqref>
            </x14:sparkline>
            <x14:sparkline>
              <xm:f>'Data-1'!K1943:L1943</xm:f>
              <xm:sqref>S1943</xm:sqref>
            </x14:sparkline>
            <x14:sparkline>
              <xm:f>'Data-1'!K1944:L1944</xm:f>
              <xm:sqref>S1944</xm:sqref>
            </x14:sparkline>
            <x14:sparkline>
              <xm:f>'Data-1'!K1945:L1945</xm:f>
              <xm:sqref>S1945</xm:sqref>
            </x14:sparkline>
            <x14:sparkline>
              <xm:f>'Data-1'!K1946:L1946</xm:f>
              <xm:sqref>S1946</xm:sqref>
            </x14:sparkline>
            <x14:sparkline>
              <xm:f>'Data-1'!K1947:L1947</xm:f>
              <xm:sqref>S1947</xm:sqref>
            </x14:sparkline>
            <x14:sparkline>
              <xm:f>'Data-1'!K1948:L1948</xm:f>
              <xm:sqref>S1948</xm:sqref>
            </x14:sparkline>
            <x14:sparkline>
              <xm:f>'Data-1'!K1949:L1949</xm:f>
              <xm:sqref>S1949</xm:sqref>
            </x14:sparkline>
            <x14:sparkline>
              <xm:f>'Data-1'!K1950:L1950</xm:f>
              <xm:sqref>S1950</xm:sqref>
            </x14:sparkline>
            <x14:sparkline>
              <xm:f>'Data-1'!K1951:L1951</xm:f>
              <xm:sqref>S1951</xm:sqref>
            </x14:sparkline>
            <x14:sparkline>
              <xm:f>'Data-1'!K1952:L1952</xm:f>
              <xm:sqref>S1952</xm:sqref>
            </x14:sparkline>
            <x14:sparkline>
              <xm:f>'Data-1'!K1953:L1953</xm:f>
              <xm:sqref>S1953</xm:sqref>
            </x14:sparkline>
            <x14:sparkline>
              <xm:f>'Data-1'!K1954:L1954</xm:f>
              <xm:sqref>S1954</xm:sqref>
            </x14:sparkline>
            <x14:sparkline>
              <xm:f>'Data-1'!K1955:L1955</xm:f>
              <xm:sqref>S1955</xm:sqref>
            </x14:sparkline>
            <x14:sparkline>
              <xm:f>'Data-1'!K1956:L1956</xm:f>
              <xm:sqref>S1956</xm:sqref>
            </x14:sparkline>
            <x14:sparkline>
              <xm:f>'Data-1'!K1957:L1957</xm:f>
              <xm:sqref>S1957</xm:sqref>
            </x14:sparkline>
            <x14:sparkline>
              <xm:f>'Data-1'!K1958:L1958</xm:f>
              <xm:sqref>S1958</xm:sqref>
            </x14:sparkline>
            <x14:sparkline>
              <xm:f>'Data-1'!K1959:L1959</xm:f>
              <xm:sqref>S1959</xm:sqref>
            </x14:sparkline>
            <x14:sparkline>
              <xm:f>'Data-1'!K1960:L1960</xm:f>
              <xm:sqref>S1960</xm:sqref>
            </x14:sparkline>
            <x14:sparkline>
              <xm:f>'Data-1'!K1961:L1961</xm:f>
              <xm:sqref>S1961</xm:sqref>
            </x14:sparkline>
            <x14:sparkline>
              <xm:f>'Data-1'!K1962:L1962</xm:f>
              <xm:sqref>S1962</xm:sqref>
            </x14:sparkline>
            <x14:sparkline>
              <xm:f>'Data-1'!K1963:L1963</xm:f>
              <xm:sqref>S1963</xm:sqref>
            </x14:sparkline>
            <x14:sparkline>
              <xm:f>'Data-1'!K1964:L1964</xm:f>
              <xm:sqref>S1964</xm:sqref>
            </x14:sparkline>
            <x14:sparkline>
              <xm:f>'Data-1'!K1965:L1965</xm:f>
              <xm:sqref>S1965</xm:sqref>
            </x14:sparkline>
            <x14:sparkline>
              <xm:f>'Data-1'!K1966:L1966</xm:f>
              <xm:sqref>S1966</xm:sqref>
            </x14:sparkline>
            <x14:sparkline>
              <xm:f>'Data-1'!K1967:L1967</xm:f>
              <xm:sqref>S1967</xm:sqref>
            </x14:sparkline>
            <x14:sparkline>
              <xm:f>'Data-1'!K1968:L1968</xm:f>
              <xm:sqref>S1968</xm:sqref>
            </x14:sparkline>
            <x14:sparkline>
              <xm:f>'Data-1'!K1969:L1969</xm:f>
              <xm:sqref>S1969</xm:sqref>
            </x14:sparkline>
            <x14:sparkline>
              <xm:f>'Data-1'!K1970:L1970</xm:f>
              <xm:sqref>S1970</xm:sqref>
            </x14:sparkline>
            <x14:sparkline>
              <xm:f>'Data-1'!K1971:L1971</xm:f>
              <xm:sqref>S1971</xm:sqref>
            </x14:sparkline>
            <x14:sparkline>
              <xm:f>'Data-1'!K1972:L1972</xm:f>
              <xm:sqref>S1972</xm:sqref>
            </x14:sparkline>
            <x14:sparkline>
              <xm:f>'Data-1'!K1973:L1973</xm:f>
              <xm:sqref>S1973</xm:sqref>
            </x14:sparkline>
            <x14:sparkline>
              <xm:f>'Data-1'!K1974:L1974</xm:f>
              <xm:sqref>S1974</xm:sqref>
            </x14:sparkline>
            <x14:sparkline>
              <xm:f>'Data-1'!K1975:L1975</xm:f>
              <xm:sqref>S1975</xm:sqref>
            </x14:sparkline>
            <x14:sparkline>
              <xm:f>'Data-1'!K1976:L1976</xm:f>
              <xm:sqref>S1976</xm:sqref>
            </x14:sparkline>
            <x14:sparkline>
              <xm:f>'Data-1'!K1977:L1977</xm:f>
              <xm:sqref>S1977</xm:sqref>
            </x14:sparkline>
            <x14:sparkline>
              <xm:f>'Data-1'!K1978:L1978</xm:f>
              <xm:sqref>S1978</xm:sqref>
            </x14:sparkline>
            <x14:sparkline>
              <xm:f>'Data-1'!K1979:L1979</xm:f>
              <xm:sqref>S1979</xm:sqref>
            </x14:sparkline>
            <x14:sparkline>
              <xm:f>'Data-1'!K1980:L1980</xm:f>
              <xm:sqref>S1980</xm:sqref>
            </x14:sparkline>
            <x14:sparkline>
              <xm:f>'Data-1'!K1981:L1981</xm:f>
              <xm:sqref>S1981</xm:sqref>
            </x14:sparkline>
            <x14:sparkline>
              <xm:f>'Data-1'!K1982:L1982</xm:f>
              <xm:sqref>S1982</xm:sqref>
            </x14:sparkline>
            <x14:sparkline>
              <xm:f>'Data-1'!K1983:L1983</xm:f>
              <xm:sqref>S1983</xm:sqref>
            </x14:sparkline>
            <x14:sparkline>
              <xm:f>'Data-1'!K1984:L1984</xm:f>
              <xm:sqref>S1984</xm:sqref>
            </x14:sparkline>
            <x14:sparkline>
              <xm:f>'Data-1'!K1985:L1985</xm:f>
              <xm:sqref>S1985</xm:sqref>
            </x14:sparkline>
            <x14:sparkline>
              <xm:f>'Data-1'!K1986:L1986</xm:f>
              <xm:sqref>S1986</xm:sqref>
            </x14:sparkline>
            <x14:sparkline>
              <xm:f>'Data-1'!K1987:L1987</xm:f>
              <xm:sqref>S1987</xm:sqref>
            </x14:sparkline>
            <x14:sparkline>
              <xm:f>'Data-1'!K1988:L1988</xm:f>
              <xm:sqref>S1988</xm:sqref>
            </x14:sparkline>
            <x14:sparkline>
              <xm:f>'Data-1'!K1989:L1989</xm:f>
              <xm:sqref>S1989</xm:sqref>
            </x14:sparkline>
            <x14:sparkline>
              <xm:f>'Data-1'!K1990:L1990</xm:f>
              <xm:sqref>S1990</xm:sqref>
            </x14:sparkline>
            <x14:sparkline>
              <xm:f>'Data-1'!K1991:L1991</xm:f>
              <xm:sqref>S1991</xm:sqref>
            </x14:sparkline>
            <x14:sparkline>
              <xm:f>'Data-1'!K1992:L1992</xm:f>
              <xm:sqref>S1992</xm:sqref>
            </x14:sparkline>
            <x14:sparkline>
              <xm:f>'Data-1'!K1993:L1993</xm:f>
              <xm:sqref>S1993</xm:sqref>
            </x14:sparkline>
            <x14:sparkline>
              <xm:f>'Data-1'!K1994:L1994</xm:f>
              <xm:sqref>S1994</xm:sqref>
            </x14:sparkline>
            <x14:sparkline>
              <xm:f>'Data-1'!K1995:L1995</xm:f>
              <xm:sqref>S1995</xm:sqref>
            </x14:sparkline>
            <x14:sparkline>
              <xm:f>'Data-1'!K1996:L1996</xm:f>
              <xm:sqref>S1996</xm:sqref>
            </x14:sparkline>
            <x14:sparkline>
              <xm:f>'Data-1'!K1997:L1997</xm:f>
              <xm:sqref>S1997</xm:sqref>
            </x14:sparkline>
            <x14:sparkline>
              <xm:f>'Data-1'!K1998:L1998</xm:f>
              <xm:sqref>S1998</xm:sqref>
            </x14:sparkline>
            <x14:sparkline>
              <xm:f>'Data-1'!K1999:L1999</xm:f>
              <xm:sqref>S1999</xm:sqref>
            </x14:sparkline>
            <x14:sparkline>
              <xm:f>'Data-1'!K2000:L2000</xm:f>
              <xm:sqref>S2000</xm:sqref>
            </x14:sparkline>
            <x14:sparkline>
              <xm:f>'Data-1'!K2001:L2001</xm:f>
              <xm:sqref>S2001</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9B0A6-8E4E-43B7-95C7-B0AA0F2A2660}">
  <sheetPr>
    <tabColor theme="5" tint="-0.249977111117893"/>
  </sheetPr>
  <dimension ref="C2:D5"/>
  <sheetViews>
    <sheetView workbookViewId="0">
      <selection activeCell="C33" sqref="C33"/>
    </sheetView>
  </sheetViews>
  <sheetFormatPr defaultRowHeight="15"/>
  <cols>
    <col min="3" max="3" width="14.5703125" bestFit="1" customWidth="1"/>
  </cols>
  <sheetData>
    <row r="2" spans="3:4">
      <c r="C2" s="40" t="s">
        <v>62</v>
      </c>
      <c r="D2" s="40" t="s">
        <v>1612</v>
      </c>
    </row>
    <row r="3" spans="3:4">
      <c r="C3" s="34" t="s">
        <v>72</v>
      </c>
      <c r="D3" s="34" t="s">
        <v>1613</v>
      </c>
    </row>
    <row r="4" spans="3:4">
      <c r="C4" s="34" t="s">
        <v>81</v>
      </c>
      <c r="D4" s="34" t="s">
        <v>1614</v>
      </c>
    </row>
    <row r="5" spans="3:4">
      <c r="C5" s="34" t="s">
        <v>95</v>
      </c>
      <c r="D5" s="34" t="s">
        <v>1615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8A27-6B5F-4D3F-8121-AF29ABEE9D8A}">
  <sheetPr>
    <tabColor theme="0" tint="-0.499984740745262"/>
  </sheetPr>
  <dimension ref="A3:F24"/>
  <sheetViews>
    <sheetView workbookViewId="0">
      <selection activeCell="A5" sqref="A5"/>
    </sheetView>
  </sheetViews>
  <sheetFormatPr defaultRowHeight="15"/>
  <cols>
    <col min="1" max="1" width="13.140625" bestFit="1" customWidth="1"/>
    <col min="2" max="2" width="12.5703125" bestFit="1" customWidth="1"/>
    <col min="3" max="3" width="15.42578125" bestFit="1" customWidth="1"/>
    <col min="5" max="5" width="14" bestFit="1" customWidth="1"/>
    <col min="6" max="6" width="14.140625" bestFit="1" customWidth="1"/>
  </cols>
  <sheetData>
    <row r="3" spans="1:6">
      <c r="A3" s="44" t="s">
        <v>1658</v>
      </c>
      <c r="B3" t="s">
        <v>1661</v>
      </c>
      <c r="E3" s="44" t="s">
        <v>1658</v>
      </c>
      <c r="F3" t="s">
        <v>1663</v>
      </c>
    </row>
    <row r="4" spans="1:6">
      <c r="A4" s="45" t="s">
        <v>114</v>
      </c>
      <c r="B4" s="35">
        <v>6.3312509513741908</v>
      </c>
      <c r="E4" s="45" t="s">
        <v>68</v>
      </c>
      <c r="F4" s="35">
        <v>1070</v>
      </c>
    </row>
    <row r="5" spans="1:6">
      <c r="A5" s="45" t="s">
        <v>133</v>
      </c>
      <c r="B5" s="35">
        <v>17.559164354838725</v>
      </c>
      <c r="E5" s="45" t="s">
        <v>77</v>
      </c>
      <c r="F5" s="35">
        <v>586</v>
      </c>
    </row>
    <row r="6" spans="1:6">
      <c r="A6" s="45" t="s">
        <v>71</v>
      </c>
      <c r="B6" s="35">
        <v>31.762989726027389</v>
      </c>
      <c r="E6" s="45" t="s">
        <v>111</v>
      </c>
      <c r="F6" s="35">
        <v>343</v>
      </c>
    </row>
    <row r="7" spans="1:6">
      <c r="A7" s="45" t="s">
        <v>80</v>
      </c>
      <c r="B7" s="35">
        <v>32.657964983713299</v>
      </c>
      <c r="E7" s="45" t="s">
        <v>1659</v>
      </c>
      <c r="F7" s="35">
        <v>1999</v>
      </c>
    </row>
    <row r="8" spans="1:6">
      <c r="A8" s="45" t="s">
        <v>1659</v>
      </c>
      <c r="B8" s="35">
        <v>21.614880990495241</v>
      </c>
    </row>
    <row r="11" spans="1:6">
      <c r="A11" s="44" t="s">
        <v>1658</v>
      </c>
      <c r="B11" t="s">
        <v>1660</v>
      </c>
    </row>
    <row r="12" spans="1:6">
      <c r="A12" s="45" t="s">
        <v>114</v>
      </c>
      <c r="B12" s="35">
        <v>2994.6816999999924</v>
      </c>
    </row>
    <row r="13" spans="1:6">
      <c r="A13" s="45" t="s">
        <v>133</v>
      </c>
      <c r="B13" s="35">
        <v>10886.681900000009</v>
      </c>
    </row>
    <row r="14" spans="1:6">
      <c r="A14" s="45" t="s">
        <v>71</v>
      </c>
      <c r="B14" s="35">
        <v>9274.7929999999978</v>
      </c>
    </row>
    <row r="15" spans="1:6">
      <c r="A15" s="45" t="s">
        <v>80</v>
      </c>
      <c r="B15" s="35">
        <v>20051.990499999967</v>
      </c>
    </row>
    <row r="16" spans="1:6">
      <c r="A16" s="45" t="s">
        <v>1659</v>
      </c>
      <c r="B16" s="35">
        <v>43208.147099999966</v>
      </c>
    </row>
    <row r="19" spans="1:3">
      <c r="A19" s="44" t="s">
        <v>1658</v>
      </c>
      <c r="B19" t="s">
        <v>1660</v>
      </c>
      <c r="C19" t="s">
        <v>1662</v>
      </c>
    </row>
    <row r="20" spans="1:3">
      <c r="A20" s="45" t="s">
        <v>114</v>
      </c>
      <c r="B20" s="35">
        <v>2994.6816999999924</v>
      </c>
      <c r="C20" s="35">
        <v>106.18000000000016</v>
      </c>
    </row>
    <row r="21" spans="1:3">
      <c r="A21" s="45" t="s">
        <v>133</v>
      </c>
      <c r="B21" s="35">
        <v>10886.681900000009</v>
      </c>
      <c r="C21" s="35">
        <v>95.600000000000477</v>
      </c>
    </row>
    <row r="22" spans="1:3">
      <c r="A22" s="45" t="s">
        <v>71</v>
      </c>
      <c r="B22" s="35">
        <v>9274.7929999999978</v>
      </c>
      <c r="C22" s="35">
        <v>43.700000000000045</v>
      </c>
    </row>
    <row r="23" spans="1:3">
      <c r="A23" s="45" t="s">
        <v>80</v>
      </c>
      <c r="B23" s="35">
        <v>20051.990499999967</v>
      </c>
      <c r="C23" s="35">
        <v>74.200000000000387</v>
      </c>
    </row>
    <row r="24" spans="1:3">
      <c r="A24" s="45" t="s">
        <v>1659</v>
      </c>
      <c r="B24" s="35">
        <v>43208.147099999966</v>
      </c>
      <c r="C24" s="35">
        <v>319.68000000000109</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2D5E7-1DEF-428B-B4DE-DD3B47175116}">
  <sheetPr>
    <tabColor theme="0" tint="-0.499984740745262"/>
  </sheetPr>
  <dimension ref="A1"/>
  <sheetViews>
    <sheetView workbookViewId="0">
      <selection activeCell="S17" sqref="S17"/>
    </sheetView>
  </sheetViews>
  <sheetFormatPr defaultRowHeight="1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5FCD8-3DF2-44FC-9E86-8B535DAE603E}">
  <sheetPr>
    <tabColor theme="9" tint="-0.249977111117893"/>
  </sheetPr>
  <dimension ref="A1:O3002"/>
  <sheetViews>
    <sheetView topLeftCell="A3" workbookViewId="0">
      <selection activeCell="B6" sqref="B6"/>
    </sheetView>
  </sheetViews>
  <sheetFormatPr defaultRowHeight="15"/>
  <cols>
    <col min="1" max="1" width="7.28515625" style="35" customWidth="1"/>
    <col min="2" max="2" width="15.42578125" bestFit="1" customWidth="1"/>
    <col min="3" max="3" width="13.42578125" customWidth="1"/>
    <col min="4" max="4" width="28.28515625" bestFit="1" customWidth="1"/>
    <col min="5" max="5" width="12.7109375" bestFit="1" customWidth="1"/>
    <col min="6" max="6" width="11.140625" customWidth="1"/>
    <col min="7" max="7" width="15.140625" customWidth="1"/>
    <col min="8" max="8" width="13.85546875" customWidth="1"/>
    <col min="9" max="9" width="14.85546875" customWidth="1"/>
    <col min="10" max="10" width="18.85546875" customWidth="1"/>
    <col min="12" max="12" width="11.7109375" customWidth="1"/>
    <col min="13" max="13" width="13.85546875" bestFit="1" customWidth="1"/>
    <col min="14" max="14" width="12.140625" customWidth="1"/>
    <col min="15" max="15" width="13.28515625" customWidth="1"/>
  </cols>
  <sheetData>
    <row r="1" spans="1:15">
      <c r="N1" s="46">
        <v>0.05</v>
      </c>
    </row>
    <row r="2" spans="1:15">
      <c r="A2" s="38" t="s">
        <v>2</v>
      </c>
      <c r="B2" s="12" t="s">
        <v>3</v>
      </c>
      <c r="C2" s="12" t="s">
        <v>4</v>
      </c>
      <c r="D2" s="12" t="s">
        <v>0</v>
      </c>
      <c r="E2" s="12" t="s">
        <v>5</v>
      </c>
      <c r="F2" s="12" t="s">
        <v>1</v>
      </c>
      <c r="G2" s="12" t="s">
        <v>6</v>
      </c>
      <c r="H2" s="12" t="s">
        <v>7</v>
      </c>
      <c r="I2" s="12" t="s">
        <v>8</v>
      </c>
      <c r="J2" s="12" t="s">
        <v>9</v>
      </c>
      <c r="K2" s="12" t="s">
        <v>1664</v>
      </c>
      <c r="L2" s="12" t="s">
        <v>1665</v>
      </c>
      <c r="M2" s="12" t="s">
        <v>66</v>
      </c>
      <c r="N2" s="12" t="s">
        <v>1666</v>
      </c>
      <c r="O2" s="12" t="s">
        <v>1667</v>
      </c>
    </row>
    <row r="3" spans="1:15">
      <c r="A3" s="38">
        <v>40909</v>
      </c>
      <c r="B3" s="12" t="s">
        <v>10</v>
      </c>
      <c r="C3" s="12" t="s">
        <v>11</v>
      </c>
      <c r="D3" s="12" t="s">
        <v>12</v>
      </c>
      <c r="E3" s="12" t="s">
        <v>13</v>
      </c>
      <c r="F3" s="12">
        <v>8</v>
      </c>
      <c r="G3" s="12">
        <v>2034</v>
      </c>
      <c r="H3" s="12">
        <v>2160</v>
      </c>
      <c r="I3" s="12">
        <v>16272</v>
      </c>
      <c r="J3" s="12">
        <v>40053</v>
      </c>
      <c r="K3" s="12">
        <f>Sales[[#This Row],[Unit Price]]*Sales[[#This Row],[Quantity]]</f>
        <v>17280</v>
      </c>
      <c r="L3" s="12">
        <f>Sales[[#This Row],[Unit Cost]]*Sales[[#This Row],[Quantity]]</f>
        <v>16272</v>
      </c>
      <c r="M3" s="12">
        <f>Sales[[#This Row],[Revenue]]-Sales[[#This Row],[Cost]]</f>
        <v>1008</v>
      </c>
      <c r="N3" s="38">
        <f>Sales[[#This Row],[Profit]]*$N$1</f>
        <v>50.400000000000006</v>
      </c>
      <c r="O3" s="38">
        <f>Sales[[#This Row],[Profit]]-Sales[[#This Row],[Discount ]]</f>
        <v>957.6</v>
      </c>
    </row>
    <row r="4" spans="1:15">
      <c r="A4" s="38">
        <v>40909</v>
      </c>
      <c r="B4" s="12" t="s">
        <v>14</v>
      </c>
      <c r="C4" s="12" t="s">
        <v>11</v>
      </c>
      <c r="D4" s="12" t="s">
        <v>15</v>
      </c>
      <c r="E4" s="12" t="s">
        <v>16</v>
      </c>
      <c r="F4" s="12">
        <v>21</v>
      </c>
      <c r="G4" s="12">
        <v>3582</v>
      </c>
      <c r="H4" s="12">
        <v>3870</v>
      </c>
      <c r="I4" s="12">
        <v>75222</v>
      </c>
      <c r="J4" s="12">
        <v>81270</v>
      </c>
      <c r="K4" s="12">
        <f>Sales[[#This Row],[Unit Price]]*Sales[[#This Row],[Quantity]]</f>
        <v>81270</v>
      </c>
      <c r="L4" s="12">
        <f>Sales[[#This Row],[Unit Cost]]*Sales[[#This Row],[Quantity]]</f>
        <v>75222</v>
      </c>
      <c r="M4" s="12">
        <f>Sales[[#This Row],[Revenue]]-Sales[[#This Row],[Cost]]</f>
        <v>6048</v>
      </c>
      <c r="N4" s="38">
        <f>Sales[[#This Row],[Profit]]*$N$1</f>
        <v>302.40000000000003</v>
      </c>
      <c r="O4" s="38">
        <f>Sales[[#This Row],[Profit]]-Sales[[#This Row],[Discount ]]</f>
        <v>5745.6</v>
      </c>
    </row>
    <row r="5" spans="1:15">
      <c r="A5" s="38">
        <v>40909</v>
      </c>
      <c r="B5" s="12" t="s">
        <v>17</v>
      </c>
      <c r="C5" s="12" t="s">
        <v>18</v>
      </c>
      <c r="D5" s="12" t="s">
        <v>19</v>
      </c>
      <c r="E5" s="12" t="s">
        <v>13</v>
      </c>
      <c r="F5" s="12">
        <v>16</v>
      </c>
      <c r="G5" s="12">
        <v>3978</v>
      </c>
      <c r="H5" s="12">
        <v>4230</v>
      </c>
      <c r="I5" s="12">
        <v>63648</v>
      </c>
      <c r="J5" s="12">
        <v>67680</v>
      </c>
      <c r="K5" s="12">
        <f>Sales[[#This Row],[Unit Price]]*Sales[[#This Row],[Quantity]]</f>
        <v>67680</v>
      </c>
      <c r="L5" s="12">
        <f>Sales[[#This Row],[Unit Cost]]*Sales[[#This Row],[Quantity]]</f>
        <v>63648</v>
      </c>
      <c r="M5" s="12">
        <f>Sales[[#This Row],[Revenue]]-Sales[[#This Row],[Cost]]</f>
        <v>4032</v>
      </c>
      <c r="N5" s="38">
        <f>Sales[[#This Row],[Profit]]*$N$1</f>
        <v>201.60000000000002</v>
      </c>
      <c r="O5" s="38">
        <f>Sales[[#This Row],[Profit]]-Sales[[#This Row],[Discount ]]</f>
        <v>3830.4</v>
      </c>
    </row>
    <row r="6" spans="1:15">
      <c r="A6" s="38">
        <v>40909</v>
      </c>
      <c r="B6" s="12" t="s">
        <v>20</v>
      </c>
      <c r="C6" s="12" t="s">
        <v>18</v>
      </c>
      <c r="D6" s="12" t="s">
        <v>21</v>
      </c>
      <c r="E6" s="12" t="s">
        <v>13</v>
      </c>
      <c r="F6" s="12">
        <v>23</v>
      </c>
      <c r="G6" s="12">
        <v>2196</v>
      </c>
      <c r="H6" s="12">
        <v>2340</v>
      </c>
      <c r="I6" s="12">
        <v>50508</v>
      </c>
      <c r="J6" s="12">
        <v>53820</v>
      </c>
      <c r="K6" s="12">
        <f>Sales[[#This Row],[Unit Price]]*Sales[[#This Row],[Quantity]]</f>
        <v>53820</v>
      </c>
      <c r="L6" s="12">
        <f>Sales[[#This Row],[Unit Cost]]*Sales[[#This Row],[Quantity]]</f>
        <v>50508</v>
      </c>
      <c r="M6" s="12">
        <f>Sales[[#This Row],[Revenue]]-Sales[[#This Row],[Cost]]</f>
        <v>3312</v>
      </c>
      <c r="N6" s="38">
        <f>Sales[[#This Row],[Profit]]*$N$1</f>
        <v>165.60000000000002</v>
      </c>
      <c r="O6" s="38">
        <f>Sales[[#This Row],[Profit]]-Sales[[#This Row],[Discount ]]</f>
        <v>3146.4</v>
      </c>
    </row>
    <row r="7" spans="1:15">
      <c r="A7" s="38">
        <v>40910</v>
      </c>
      <c r="B7" s="12" t="s">
        <v>22</v>
      </c>
      <c r="C7" s="12" t="s">
        <v>23</v>
      </c>
      <c r="D7" s="12" t="s">
        <v>19</v>
      </c>
      <c r="E7" s="12" t="s">
        <v>13</v>
      </c>
      <c r="F7" s="12">
        <v>22</v>
      </c>
      <c r="G7" s="12">
        <v>3978</v>
      </c>
      <c r="H7" s="12">
        <v>4230</v>
      </c>
      <c r="I7" s="12">
        <v>87516</v>
      </c>
      <c r="J7" s="12">
        <v>93060</v>
      </c>
      <c r="K7" s="12">
        <f>Sales[[#This Row],[Unit Price]]*Sales[[#This Row],[Quantity]]</f>
        <v>93060</v>
      </c>
      <c r="L7" s="12">
        <f>Sales[[#This Row],[Unit Cost]]*Sales[[#This Row],[Quantity]]</f>
        <v>87516</v>
      </c>
      <c r="M7" s="12">
        <f>Sales[[#This Row],[Revenue]]-Sales[[#This Row],[Cost]]</f>
        <v>5544</v>
      </c>
      <c r="N7" s="38">
        <f>Sales[[#This Row],[Profit]]*$N$1</f>
        <v>277.2</v>
      </c>
      <c r="O7" s="38">
        <f>Sales[[#This Row],[Profit]]-Sales[[#This Row],[Discount ]]</f>
        <v>5266.8</v>
      </c>
    </row>
    <row r="8" spans="1:15">
      <c r="A8" s="38">
        <v>40910</v>
      </c>
      <c r="B8" s="12" t="s">
        <v>24</v>
      </c>
      <c r="C8" s="12" t="s">
        <v>25</v>
      </c>
      <c r="D8" s="12" t="s">
        <v>19</v>
      </c>
      <c r="E8" s="12" t="s">
        <v>13</v>
      </c>
      <c r="F8" s="12">
        <v>13</v>
      </c>
      <c r="G8" s="12">
        <v>3978</v>
      </c>
      <c r="H8" s="12">
        <v>4230</v>
      </c>
      <c r="I8" s="12">
        <v>51714</v>
      </c>
      <c r="J8" s="12">
        <v>54990</v>
      </c>
      <c r="K8" s="12">
        <f>Sales[[#This Row],[Unit Price]]*Sales[[#This Row],[Quantity]]</f>
        <v>54990</v>
      </c>
      <c r="L8" s="12">
        <f>Sales[[#This Row],[Unit Cost]]*Sales[[#This Row],[Quantity]]</f>
        <v>51714</v>
      </c>
      <c r="M8" s="12">
        <f>Sales[[#This Row],[Revenue]]-Sales[[#This Row],[Cost]]</f>
        <v>3276</v>
      </c>
      <c r="N8" s="38">
        <f>Sales[[#This Row],[Profit]]*$N$1</f>
        <v>163.80000000000001</v>
      </c>
      <c r="O8" s="38">
        <f>Sales[[#This Row],[Profit]]-Sales[[#This Row],[Discount ]]</f>
        <v>3112.2</v>
      </c>
    </row>
    <row r="9" spans="1:15">
      <c r="A9" s="38">
        <v>40910</v>
      </c>
      <c r="B9" s="12" t="s">
        <v>14</v>
      </c>
      <c r="C9" s="12" t="s">
        <v>11</v>
      </c>
      <c r="D9" s="12" t="s">
        <v>26</v>
      </c>
      <c r="E9" s="12" t="s">
        <v>13</v>
      </c>
      <c r="F9" s="12">
        <v>27</v>
      </c>
      <c r="G9" s="12">
        <v>3042</v>
      </c>
      <c r="H9" s="12">
        <v>3240</v>
      </c>
      <c r="I9" s="12">
        <v>82134</v>
      </c>
      <c r="J9" s="12">
        <v>87480</v>
      </c>
      <c r="K9" s="12">
        <f>Sales[[#This Row],[Unit Price]]*Sales[[#This Row],[Quantity]]</f>
        <v>87480</v>
      </c>
      <c r="L9" s="12">
        <f>Sales[[#This Row],[Unit Cost]]*Sales[[#This Row],[Quantity]]</f>
        <v>82134</v>
      </c>
      <c r="M9" s="12">
        <f>Sales[[#This Row],[Revenue]]-Sales[[#This Row],[Cost]]</f>
        <v>5346</v>
      </c>
      <c r="N9" s="38">
        <f>Sales[[#This Row],[Profit]]*$N$1</f>
        <v>267.3</v>
      </c>
      <c r="O9" s="38">
        <f>Sales[[#This Row],[Profit]]-Sales[[#This Row],[Discount ]]</f>
        <v>5078.7</v>
      </c>
    </row>
    <row r="10" spans="1:15">
      <c r="A10" s="38">
        <v>40910</v>
      </c>
      <c r="B10" s="12" t="s">
        <v>27</v>
      </c>
      <c r="C10" s="12" t="s">
        <v>23</v>
      </c>
      <c r="D10" s="12" t="s">
        <v>19</v>
      </c>
      <c r="E10" s="12" t="s">
        <v>13</v>
      </c>
      <c r="F10" s="12">
        <v>27</v>
      </c>
      <c r="G10" s="12">
        <v>3978</v>
      </c>
      <c r="H10" s="12">
        <v>4230</v>
      </c>
      <c r="I10" s="12">
        <v>107406</v>
      </c>
      <c r="J10" s="12">
        <v>114210</v>
      </c>
      <c r="K10" s="12">
        <f>Sales[[#This Row],[Unit Price]]*Sales[[#This Row],[Quantity]]</f>
        <v>114210</v>
      </c>
      <c r="L10" s="12">
        <f>Sales[[#This Row],[Unit Cost]]*Sales[[#This Row],[Quantity]]</f>
        <v>107406</v>
      </c>
      <c r="M10" s="12">
        <f>Sales[[#This Row],[Revenue]]-Sales[[#This Row],[Cost]]</f>
        <v>6804</v>
      </c>
      <c r="N10" s="38">
        <f>Sales[[#This Row],[Profit]]*$N$1</f>
        <v>340.20000000000005</v>
      </c>
      <c r="O10" s="38">
        <f>Sales[[#This Row],[Profit]]-Sales[[#This Row],[Discount ]]</f>
        <v>6463.8</v>
      </c>
    </row>
    <row r="11" spans="1:15">
      <c r="A11" s="38">
        <v>40912</v>
      </c>
      <c r="B11" s="12" t="s">
        <v>10</v>
      </c>
      <c r="C11" s="12" t="s">
        <v>11</v>
      </c>
      <c r="D11" s="12" t="s">
        <v>19</v>
      </c>
      <c r="E11" s="12" t="s">
        <v>13</v>
      </c>
      <c r="F11" s="12">
        <v>27</v>
      </c>
      <c r="G11" s="12">
        <v>3978</v>
      </c>
      <c r="H11" s="12">
        <v>4230</v>
      </c>
      <c r="I11" s="12">
        <v>107406</v>
      </c>
      <c r="J11" s="12">
        <v>114210</v>
      </c>
      <c r="K11" s="12">
        <f>Sales[[#This Row],[Unit Price]]*Sales[[#This Row],[Quantity]]</f>
        <v>114210</v>
      </c>
      <c r="L11" s="12">
        <f>Sales[[#This Row],[Unit Cost]]*Sales[[#This Row],[Quantity]]</f>
        <v>107406</v>
      </c>
      <c r="M11" s="12">
        <f>Sales[[#This Row],[Revenue]]-Sales[[#This Row],[Cost]]</f>
        <v>6804</v>
      </c>
      <c r="N11" s="38">
        <f>Sales[[#This Row],[Profit]]*$N$1</f>
        <v>340.20000000000005</v>
      </c>
      <c r="O11" s="38">
        <f>Sales[[#This Row],[Profit]]-Sales[[#This Row],[Discount ]]</f>
        <v>6463.8</v>
      </c>
    </row>
    <row r="12" spans="1:15">
      <c r="A12" s="38">
        <v>40913</v>
      </c>
      <c r="B12" s="12" t="s">
        <v>24</v>
      </c>
      <c r="C12" s="12" t="s">
        <v>25</v>
      </c>
      <c r="D12" s="12" t="s">
        <v>28</v>
      </c>
      <c r="E12" s="12" t="s">
        <v>13</v>
      </c>
      <c r="F12" s="12">
        <v>27</v>
      </c>
      <c r="G12" s="12">
        <v>5832</v>
      </c>
      <c r="H12" s="12">
        <v>6210</v>
      </c>
      <c r="I12" s="12">
        <v>157464</v>
      </c>
      <c r="J12" s="12">
        <v>167670</v>
      </c>
      <c r="K12" s="12">
        <f>Sales[[#This Row],[Unit Price]]*Sales[[#This Row],[Quantity]]</f>
        <v>167670</v>
      </c>
      <c r="L12" s="12">
        <f>Sales[[#This Row],[Unit Cost]]*Sales[[#This Row],[Quantity]]</f>
        <v>157464</v>
      </c>
      <c r="M12" s="12">
        <f>Sales[[#This Row],[Revenue]]-Sales[[#This Row],[Cost]]</f>
        <v>10206</v>
      </c>
      <c r="N12" s="38">
        <f>Sales[[#This Row],[Profit]]*$N$1</f>
        <v>510.3</v>
      </c>
      <c r="O12" s="38">
        <f>Sales[[#This Row],[Profit]]-Sales[[#This Row],[Discount ]]</f>
        <v>9695.7000000000007</v>
      </c>
    </row>
    <row r="13" spans="1:15">
      <c r="A13" s="38">
        <v>40913</v>
      </c>
      <c r="B13" s="12" t="s">
        <v>29</v>
      </c>
      <c r="C13" s="12" t="s">
        <v>30</v>
      </c>
      <c r="D13" s="12" t="s">
        <v>21</v>
      </c>
      <c r="E13" s="12" t="s">
        <v>13</v>
      </c>
      <c r="F13" s="12">
        <v>27</v>
      </c>
      <c r="G13" s="12">
        <v>2196</v>
      </c>
      <c r="H13" s="12">
        <v>2340</v>
      </c>
      <c r="I13" s="12">
        <v>59292</v>
      </c>
      <c r="J13" s="12">
        <v>63180</v>
      </c>
      <c r="K13" s="12">
        <f>Sales[[#This Row],[Unit Price]]*Sales[[#This Row],[Quantity]]</f>
        <v>63180</v>
      </c>
      <c r="L13" s="12">
        <f>Sales[[#This Row],[Unit Cost]]*Sales[[#This Row],[Quantity]]</f>
        <v>59292</v>
      </c>
      <c r="M13" s="12">
        <f>Sales[[#This Row],[Revenue]]-Sales[[#This Row],[Cost]]</f>
        <v>3888</v>
      </c>
      <c r="N13" s="38">
        <f>Sales[[#This Row],[Profit]]*$N$1</f>
        <v>194.4</v>
      </c>
      <c r="O13" s="38">
        <f>Sales[[#This Row],[Profit]]-Sales[[#This Row],[Discount ]]</f>
        <v>3693.6</v>
      </c>
    </row>
    <row r="14" spans="1:15">
      <c r="A14" s="38">
        <v>40913</v>
      </c>
      <c r="B14" s="12" t="s">
        <v>31</v>
      </c>
      <c r="C14" s="12" t="s">
        <v>30</v>
      </c>
      <c r="D14" s="12" t="s">
        <v>32</v>
      </c>
      <c r="E14" s="12" t="s">
        <v>13</v>
      </c>
      <c r="F14" s="12">
        <v>27</v>
      </c>
      <c r="G14" s="12">
        <v>3546</v>
      </c>
      <c r="H14" s="12">
        <v>3780</v>
      </c>
      <c r="I14" s="12">
        <v>95742</v>
      </c>
      <c r="J14" s="12">
        <v>102060</v>
      </c>
      <c r="K14" s="12">
        <f>Sales[[#This Row],[Unit Price]]*Sales[[#This Row],[Quantity]]</f>
        <v>102060</v>
      </c>
      <c r="L14" s="12">
        <f>Sales[[#This Row],[Unit Cost]]*Sales[[#This Row],[Quantity]]</f>
        <v>95742</v>
      </c>
      <c r="M14" s="12">
        <f>Sales[[#This Row],[Revenue]]-Sales[[#This Row],[Cost]]</f>
        <v>6318</v>
      </c>
      <c r="N14" s="38">
        <f>Sales[[#This Row],[Profit]]*$N$1</f>
        <v>315.90000000000003</v>
      </c>
      <c r="O14" s="38">
        <f>Sales[[#This Row],[Profit]]-Sales[[#This Row],[Discount ]]</f>
        <v>6002.1</v>
      </c>
    </row>
    <row r="15" spans="1:15">
      <c r="A15" s="38">
        <v>40914</v>
      </c>
      <c r="B15" s="12" t="s">
        <v>27</v>
      </c>
      <c r="C15" s="12" t="s">
        <v>23</v>
      </c>
      <c r="D15" s="12" t="s">
        <v>15</v>
      </c>
      <c r="E15" s="12" t="s">
        <v>16</v>
      </c>
      <c r="F15" s="12">
        <v>12</v>
      </c>
      <c r="G15" s="12">
        <v>3582</v>
      </c>
      <c r="H15" s="12">
        <v>3870</v>
      </c>
      <c r="I15" s="12">
        <v>42984</v>
      </c>
      <c r="J15" s="12">
        <v>46440</v>
      </c>
      <c r="K15" s="12">
        <f>Sales[[#This Row],[Unit Price]]*Sales[[#This Row],[Quantity]]</f>
        <v>46440</v>
      </c>
      <c r="L15" s="12">
        <f>Sales[[#This Row],[Unit Cost]]*Sales[[#This Row],[Quantity]]</f>
        <v>42984</v>
      </c>
      <c r="M15" s="12">
        <f>Sales[[#This Row],[Revenue]]-Sales[[#This Row],[Cost]]</f>
        <v>3456</v>
      </c>
      <c r="N15" s="38">
        <f>Sales[[#This Row],[Profit]]*$N$1</f>
        <v>172.8</v>
      </c>
      <c r="O15" s="38">
        <f>Sales[[#This Row],[Profit]]-Sales[[#This Row],[Discount ]]</f>
        <v>3283.2</v>
      </c>
    </row>
    <row r="16" spans="1:15">
      <c r="A16" s="38">
        <v>40915</v>
      </c>
      <c r="B16" s="12" t="s">
        <v>27</v>
      </c>
      <c r="C16" s="12" t="s">
        <v>23</v>
      </c>
      <c r="D16" s="12" t="s">
        <v>33</v>
      </c>
      <c r="E16" s="12" t="s">
        <v>13</v>
      </c>
      <c r="F16" s="12">
        <v>18</v>
      </c>
      <c r="G16" s="12">
        <v>3978</v>
      </c>
      <c r="H16" s="12">
        <v>4230</v>
      </c>
      <c r="I16" s="12">
        <v>71604</v>
      </c>
      <c r="J16" s="12">
        <v>76140</v>
      </c>
      <c r="K16" s="12">
        <f>Sales[[#This Row],[Unit Price]]*Sales[[#This Row],[Quantity]]</f>
        <v>76140</v>
      </c>
      <c r="L16" s="12">
        <f>Sales[[#This Row],[Unit Cost]]*Sales[[#This Row],[Quantity]]</f>
        <v>71604</v>
      </c>
      <c r="M16" s="12">
        <f>Sales[[#This Row],[Revenue]]-Sales[[#This Row],[Cost]]</f>
        <v>4536</v>
      </c>
      <c r="N16" s="38">
        <f>Sales[[#This Row],[Profit]]*$N$1</f>
        <v>226.8</v>
      </c>
      <c r="O16" s="38">
        <f>Sales[[#This Row],[Profit]]-Sales[[#This Row],[Discount ]]</f>
        <v>4309.2</v>
      </c>
    </row>
    <row r="17" spans="1:15">
      <c r="A17" s="38">
        <v>40916</v>
      </c>
      <c r="B17" s="12" t="s">
        <v>31</v>
      </c>
      <c r="C17" s="12" t="s">
        <v>30</v>
      </c>
      <c r="D17" s="12" t="s">
        <v>33</v>
      </c>
      <c r="E17" s="12" t="s">
        <v>13</v>
      </c>
      <c r="F17" s="12">
        <v>8</v>
      </c>
      <c r="G17" s="12">
        <v>3978</v>
      </c>
      <c r="H17" s="12">
        <v>4230</v>
      </c>
      <c r="I17" s="12">
        <v>31824</v>
      </c>
      <c r="J17" s="12">
        <v>33840</v>
      </c>
      <c r="K17" s="12">
        <f>Sales[[#This Row],[Unit Price]]*Sales[[#This Row],[Quantity]]</f>
        <v>33840</v>
      </c>
      <c r="L17" s="12">
        <f>Sales[[#This Row],[Unit Cost]]*Sales[[#This Row],[Quantity]]</f>
        <v>31824</v>
      </c>
      <c r="M17" s="12">
        <f>Sales[[#This Row],[Revenue]]-Sales[[#This Row],[Cost]]</f>
        <v>2016</v>
      </c>
      <c r="N17" s="38">
        <f>Sales[[#This Row],[Profit]]*$N$1</f>
        <v>100.80000000000001</v>
      </c>
      <c r="O17" s="38">
        <f>Sales[[#This Row],[Profit]]-Sales[[#This Row],[Discount ]]</f>
        <v>1915.2</v>
      </c>
    </row>
    <row r="18" spans="1:15">
      <c r="A18" s="38">
        <v>40916</v>
      </c>
      <c r="B18" s="12" t="s">
        <v>34</v>
      </c>
      <c r="C18" s="12" t="s">
        <v>25</v>
      </c>
      <c r="D18" s="12" t="s">
        <v>12</v>
      </c>
      <c r="E18" s="12" t="s">
        <v>13</v>
      </c>
      <c r="F18" s="12">
        <v>21</v>
      </c>
      <c r="G18" s="12">
        <v>2034</v>
      </c>
      <c r="H18" s="12">
        <v>2160</v>
      </c>
      <c r="I18" s="12">
        <v>42714</v>
      </c>
      <c r="J18" s="12">
        <v>45360</v>
      </c>
      <c r="K18" s="12">
        <f>Sales[[#This Row],[Unit Price]]*Sales[[#This Row],[Quantity]]</f>
        <v>45360</v>
      </c>
      <c r="L18" s="12">
        <f>Sales[[#This Row],[Unit Cost]]*Sales[[#This Row],[Quantity]]</f>
        <v>42714</v>
      </c>
      <c r="M18" s="12">
        <f>Sales[[#This Row],[Revenue]]-Sales[[#This Row],[Cost]]</f>
        <v>2646</v>
      </c>
      <c r="N18" s="38">
        <f>Sales[[#This Row],[Profit]]*$N$1</f>
        <v>132.30000000000001</v>
      </c>
      <c r="O18" s="38">
        <f>Sales[[#This Row],[Profit]]-Sales[[#This Row],[Discount ]]</f>
        <v>2513.6999999999998</v>
      </c>
    </row>
    <row r="19" spans="1:15">
      <c r="A19" s="38">
        <v>40916</v>
      </c>
      <c r="B19" s="12" t="s">
        <v>10</v>
      </c>
      <c r="C19" s="12" t="s">
        <v>11</v>
      </c>
      <c r="D19" s="12" t="s">
        <v>26</v>
      </c>
      <c r="E19" s="12" t="s">
        <v>13</v>
      </c>
      <c r="F19" s="12">
        <v>25</v>
      </c>
      <c r="G19" s="12">
        <v>3042</v>
      </c>
      <c r="H19" s="12">
        <v>3240</v>
      </c>
      <c r="I19" s="12">
        <v>76050</v>
      </c>
      <c r="J19" s="12">
        <v>81000</v>
      </c>
      <c r="K19" s="12">
        <f>Sales[[#This Row],[Unit Price]]*Sales[[#This Row],[Quantity]]</f>
        <v>81000</v>
      </c>
      <c r="L19" s="12">
        <f>Sales[[#This Row],[Unit Cost]]*Sales[[#This Row],[Quantity]]</f>
        <v>76050</v>
      </c>
      <c r="M19" s="12">
        <f>Sales[[#This Row],[Revenue]]-Sales[[#This Row],[Cost]]</f>
        <v>4950</v>
      </c>
      <c r="N19" s="38">
        <f>Sales[[#This Row],[Profit]]*$N$1</f>
        <v>247.5</v>
      </c>
      <c r="O19" s="38">
        <f>Sales[[#This Row],[Profit]]-Sales[[#This Row],[Discount ]]</f>
        <v>4702.5</v>
      </c>
    </row>
    <row r="20" spans="1:15">
      <c r="A20" s="38">
        <v>40916</v>
      </c>
      <c r="B20" s="12" t="s">
        <v>10</v>
      </c>
      <c r="C20" s="12" t="s">
        <v>11</v>
      </c>
      <c r="D20" s="12" t="s">
        <v>35</v>
      </c>
      <c r="E20" s="12" t="s">
        <v>13</v>
      </c>
      <c r="F20" s="12">
        <v>12</v>
      </c>
      <c r="G20" s="12">
        <v>5148</v>
      </c>
      <c r="H20" s="12">
        <v>5490</v>
      </c>
      <c r="I20" s="12">
        <v>61776</v>
      </c>
      <c r="J20" s="12">
        <v>65880</v>
      </c>
      <c r="K20" s="12">
        <f>Sales[[#This Row],[Unit Price]]*Sales[[#This Row],[Quantity]]</f>
        <v>65880</v>
      </c>
      <c r="L20" s="12">
        <f>Sales[[#This Row],[Unit Cost]]*Sales[[#This Row],[Quantity]]</f>
        <v>61776</v>
      </c>
      <c r="M20" s="12">
        <f>Sales[[#This Row],[Revenue]]-Sales[[#This Row],[Cost]]</f>
        <v>4104</v>
      </c>
      <c r="N20" s="38">
        <f>Sales[[#This Row],[Profit]]*$N$1</f>
        <v>205.20000000000002</v>
      </c>
      <c r="O20" s="38">
        <f>Sales[[#This Row],[Profit]]-Sales[[#This Row],[Discount ]]</f>
        <v>3898.8</v>
      </c>
    </row>
    <row r="21" spans="1:15">
      <c r="A21" s="38">
        <v>40916</v>
      </c>
      <c r="B21" s="12" t="s">
        <v>31</v>
      </c>
      <c r="C21" s="12" t="s">
        <v>30</v>
      </c>
      <c r="D21" s="12" t="s">
        <v>36</v>
      </c>
      <c r="E21" s="12" t="s">
        <v>13</v>
      </c>
      <c r="F21" s="12">
        <v>9</v>
      </c>
      <c r="G21" s="12">
        <v>2106</v>
      </c>
      <c r="H21" s="12">
        <v>2250</v>
      </c>
      <c r="I21" s="12">
        <v>18954</v>
      </c>
      <c r="J21" s="12">
        <v>20250</v>
      </c>
      <c r="K21" s="12">
        <f>Sales[[#This Row],[Unit Price]]*Sales[[#This Row],[Quantity]]</f>
        <v>20250</v>
      </c>
      <c r="L21" s="12">
        <f>Sales[[#This Row],[Unit Cost]]*Sales[[#This Row],[Quantity]]</f>
        <v>18954</v>
      </c>
      <c r="M21" s="12">
        <f>Sales[[#This Row],[Revenue]]-Sales[[#This Row],[Cost]]</f>
        <v>1296</v>
      </c>
      <c r="N21" s="38">
        <f>Sales[[#This Row],[Profit]]*$N$1</f>
        <v>64.8</v>
      </c>
      <c r="O21" s="38">
        <f>Sales[[#This Row],[Profit]]-Sales[[#This Row],[Discount ]]</f>
        <v>1231.2</v>
      </c>
    </row>
    <row r="22" spans="1:15">
      <c r="A22" s="38">
        <v>40917</v>
      </c>
      <c r="B22" s="12" t="s">
        <v>17</v>
      </c>
      <c r="C22" s="12" t="s">
        <v>18</v>
      </c>
      <c r="D22" s="12" t="s">
        <v>37</v>
      </c>
      <c r="E22" s="12" t="s">
        <v>13</v>
      </c>
      <c r="F22" s="12">
        <v>23</v>
      </c>
      <c r="G22" s="12">
        <v>4482</v>
      </c>
      <c r="H22" s="12">
        <v>4770</v>
      </c>
      <c r="I22" s="12">
        <v>103086</v>
      </c>
      <c r="J22" s="12">
        <v>109710</v>
      </c>
      <c r="K22" s="12">
        <f>Sales[[#This Row],[Unit Price]]*Sales[[#This Row],[Quantity]]</f>
        <v>109710</v>
      </c>
      <c r="L22" s="12">
        <f>Sales[[#This Row],[Unit Cost]]*Sales[[#This Row],[Quantity]]</f>
        <v>103086</v>
      </c>
      <c r="M22" s="12">
        <f>Sales[[#This Row],[Revenue]]-Sales[[#This Row],[Cost]]</f>
        <v>6624</v>
      </c>
      <c r="N22" s="38">
        <f>Sales[[#This Row],[Profit]]*$N$1</f>
        <v>331.20000000000005</v>
      </c>
      <c r="O22" s="38">
        <f>Sales[[#This Row],[Profit]]-Sales[[#This Row],[Discount ]]</f>
        <v>6292.8</v>
      </c>
    </row>
    <row r="23" spans="1:15">
      <c r="A23" s="38">
        <v>40918</v>
      </c>
      <c r="B23" s="12" t="s">
        <v>31</v>
      </c>
      <c r="C23" s="12" t="s">
        <v>30</v>
      </c>
      <c r="D23" s="12" t="s">
        <v>38</v>
      </c>
      <c r="E23" s="12" t="s">
        <v>13</v>
      </c>
      <c r="F23" s="12">
        <v>23</v>
      </c>
      <c r="G23" s="12">
        <v>3546</v>
      </c>
      <c r="H23" s="12">
        <v>3780</v>
      </c>
      <c r="I23" s="12">
        <v>81558</v>
      </c>
      <c r="J23" s="12">
        <v>86940</v>
      </c>
      <c r="K23" s="12">
        <f>Sales[[#This Row],[Unit Price]]*Sales[[#This Row],[Quantity]]</f>
        <v>86940</v>
      </c>
      <c r="L23" s="12">
        <f>Sales[[#This Row],[Unit Cost]]*Sales[[#This Row],[Quantity]]</f>
        <v>81558</v>
      </c>
      <c r="M23" s="12">
        <f>Sales[[#This Row],[Revenue]]-Sales[[#This Row],[Cost]]</f>
        <v>5382</v>
      </c>
      <c r="N23" s="38">
        <f>Sales[[#This Row],[Profit]]*$N$1</f>
        <v>269.10000000000002</v>
      </c>
      <c r="O23" s="38">
        <f>Sales[[#This Row],[Profit]]-Sales[[#This Row],[Discount ]]</f>
        <v>5112.8999999999996</v>
      </c>
    </row>
    <row r="24" spans="1:15">
      <c r="A24" s="38">
        <v>40918</v>
      </c>
      <c r="B24" s="12" t="s">
        <v>17</v>
      </c>
      <c r="C24" s="12" t="s">
        <v>18</v>
      </c>
      <c r="D24" s="12" t="s">
        <v>37</v>
      </c>
      <c r="E24" s="12" t="s">
        <v>13</v>
      </c>
      <c r="F24" s="12">
        <v>20</v>
      </c>
      <c r="G24" s="12">
        <v>4482</v>
      </c>
      <c r="H24" s="12">
        <v>4770</v>
      </c>
      <c r="I24" s="12">
        <v>89640</v>
      </c>
      <c r="J24" s="12">
        <v>95400</v>
      </c>
      <c r="K24" s="12">
        <f>Sales[[#This Row],[Unit Price]]*Sales[[#This Row],[Quantity]]</f>
        <v>95400</v>
      </c>
      <c r="L24" s="12">
        <f>Sales[[#This Row],[Unit Cost]]*Sales[[#This Row],[Quantity]]</f>
        <v>89640</v>
      </c>
      <c r="M24" s="12">
        <f>Sales[[#This Row],[Revenue]]-Sales[[#This Row],[Cost]]</f>
        <v>5760</v>
      </c>
      <c r="N24" s="38">
        <f>Sales[[#This Row],[Profit]]*$N$1</f>
        <v>288</v>
      </c>
      <c r="O24" s="38">
        <f>Sales[[#This Row],[Profit]]-Sales[[#This Row],[Discount ]]</f>
        <v>5472</v>
      </c>
    </row>
    <row r="25" spans="1:15">
      <c r="A25" s="38">
        <v>40919</v>
      </c>
      <c r="B25" s="12" t="s">
        <v>10</v>
      </c>
      <c r="C25" s="12" t="s">
        <v>11</v>
      </c>
      <c r="D25" s="12" t="s">
        <v>37</v>
      </c>
      <c r="E25" s="12" t="s">
        <v>13</v>
      </c>
      <c r="F25" s="12">
        <v>25</v>
      </c>
      <c r="G25" s="12">
        <v>4482</v>
      </c>
      <c r="H25" s="12">
        <v>4770</v>
      </c>
      <c r="I25" s="12">
        <v>112050</v>
      </c>
      <c r="J25" s="12">
        <v>119250</v>
      </c>
      <c r="K25" s="12">
        <f>Sales[[#This Row],[Unit Price]]*Sales[[#This Row],[Quantity]]</f>
        <v>119250</v>
      </c>
      <c r="L25" s="12">
        <f>Sales[[#This Row],[Unit Cost]]*Sales[[#This Row],[Quantity]]</f>
        <v>112050</v>
      </c>
      <c r="M25" s="12">
        <f>Sales[[#This Row],[Revenue]]-Sales[[#This Row],[Cost]]</f>
        <v>7200</v>
      </c>
      <c r="N25" s="38">
        <f>Sales[[#This Row],[Profit]]*$N$1</f>
        <v>360</v>
      </c>
      <c r="O25" s="38">
        <f>Sales[[#This Row],[Profit]]-Sales[[#This Row],[Discount ]]</f>
        <v>6840</v>
      </c>
    </row>
    <row r="26" spans="1:15">
      <c r="A26" s="38">
        <v>40919</v>
      </c>
      <c r="B26" s="12" t="s">
        <v>14</v>
      </c>
      <c r="C26" s="12" t="s">
        <v>11</v>
      </c>
      <c r="D26" s="12" t="s">
        <v>12</v>
      </c>
      <c r="E26" s="12" t="s">
        <v>13</v>
      </c>
      <c r="F26" s="12">
        <v>4</v>
      </c>
      <c r="G26" s="12">
        <v>2034</v>
      </c>
      <c r="H26" s="12">
        <v>2160</v>
      </c>
      <c r="I26" s="12">
        <v>8136</v>
      </c>
      <c r="J26" s="12">
        <v>8640</v>
      </c>
      <c r="K26" s="12">
        <f>Sales[[#This Row],[Unit Price]]*Sales[[#This Row],[Quantity]]</f>
        <v>8640</v>
      </c>
      <c r="L26" s="12">
        <f>Sales[[#This Row],[Unit Cost]]*Sales[[#This Row],[Quantity]]</f>
        <v>8136</v>
      </c>
      <c r="M26" s="12">
        <f>Sales[[#This Row],[Revenue]]-Sales[[#This Row],[Cost]]</f>
        <v>504</v>
      </c>
      <c r="N26" s="38">
        <f>Sales[[#This Row],[Profit]]*$N$1</f>
        <v>25.200000000000003</v>
      </c>
      <c r="O26" s="38">
        <f>Sales[[#This Row],[Profit]]-Sales[[#This Row],[Discount ]]</f>
        <v>478.8</v>
      </c>
    </row>
    <row r="27" spans="1:15">
      <c r="A27" s="38">
        <v>40919</v>
      </c>
      <c r="B27" s="12" t="s">
        <v>31</v>
      </c>
      <c r="C27" s="12" t="s">
        <v>30</v>
      </c>
      <c r="D27" s="12" t="s">
        <v>33</v>
      </c>
      <c r="E27" s="12" t="s">
        <v>13</v>
      </c>
      <c r="F27" s="12">
        <v>24</v>
      </c>
      <c r="G27" s="12">
        <v>3978</v>
      </c>
      <c r="H27" s="12">
        <v>4230</v>
      </c>
      <c r="I27" s="12">
        <v>95472</v>
      </c>
      <c r="J27" s="12">
        <v>101520</v>
      </c>
      <c r="K27" s="12">
        <f>Sales[[#This Row],[Unit Price]]*Sales[[#This Row],[Quantity]]</f>
        <v>101520</v>
      </c>
      <c r="L27" s="12">
        <f>Sales[[#This Row],[Unit Cost]]*Sales[[#This Row],[Quantity]]</f>
        <v>95472</v>
      </c>
      <c r="M27" s="12">
        <f>Sales[[#This Row],[Revenue]]-Sales[[#This Row],[Cost]]</f>
        <v>6048</v>
      </c>
      <c r="N27" s="38">
        <f>Sales[[#This Row],[Profit]]*$N$1</f>
        <v>302.40000000000003</v>
      </c>
      <c r="O27" s="38">
        <f>Sales[[#This Row],[Profit]]-Sales[[#This Row],[Discount ]]</f>
        <v>5745.6</v>
      </c>
    </row>
    <row r="28" spans="1:15">
      <c r="A28" s="38">
        <v>40919</v>
      </c>
      <c r="B28" s="12" t="s">
        <v>10</v>
      </c>
      <c r="C28" s="12" t="s">
        <v>11</v>
      </c>
      <c r="D28" s="12" t="s">
        <v>28</v>
      </c>
      <c r="E28" s="12" t="s">
        <v>13</v>
      </c>
      <c r="F28" s="12">
        <v>24</v>
      </c>
      <c r="G28" s="12">
        <v>5832</v>
      </c>
      <c r="H28" s="12">
        <v>6210</v>
      </c>
      <c r="I28" s="12">
        <v>139968</v>
      </c>
      <c r="J28" s="12">
        <v>149040</v>
      </c>
      <c r="K28" s="12">
        <f>Sales[[#This Row],[Unit Price]]*Sales[[#This Row],[Quantity]]</f>
        <v>149040</v>
      </c>
      <c r="L28" s="12">
        <f>Sales[[#This Row],[Unit Cost]]*Sales[[#This Row],[Quantity]]</f>
        <v>139968</v>
      </c>
      <c r="M28" s="12">
        <f>Sales[[#This Row],[Revenue]]-Sales[[#This Row],[Cost]]</f>
        <v>9072</v>
      </c>
      <c r="N28" s="38">
        <f>Sales[[#This Row],[Profit]]*$N$1</f>
        <v>453.6</v>
      </c>
      <c r="O28" s="38">
        <f>Sales[[#This Row],[Profit]]-Sales[[#This Row],[Discount ]]</f>
        <v>8618.4</v>
      </c>
    </row>
    <row r="29" spans="1:15">
      <c r="A29" s="38">
        <v>40919</v>
      </c>
      <c r="B29" s="12" t="s">
        <v>34</v>
      </c>
      <c r="C29" s="12" t="s">
        <v>25</v>
      </c>
      <c r="D29" s="12" t="s">
        <v>33</v>
      </c>
      <c r="E29" s="12" t="s">
        <v>13</v>
      </c>
      <c r="F29" s="12">
        <v>16</v>
      </c>
      <c r="G29" s="12">
        <v>3978</v>
      </c>
      <c r="H29" s="12">
        <v>4230</v>
      </c>
      <c r="I29" s="12">
        <v>63648</v>
      </c>
      <c r="J29" s="12">
        <v>67680</v>
      </c>
      <c r="K29" s="12">
        <f>Sales[[#This Row],[Unit Price]]*Sales[[#This Row],[Quantity]]</f>
        <v>67680</v>
      </c>
      <c r="L29" s="12">
        <f>Sales[[#This Row],[Unit Cost]]*Sales[[#This Row],[Quantity]]</f>
        <v>63648</v>
      </c>
      <c r="M29" s="12">
        <f>Sales[[#This Row],[Revenue]]-Sales[[#This Row],[Cost]]</f>
        <v>4032</v>
      </c>
      <c r="N29" s="38">
        <f>Sales[[#This Row],[Profit]]*$N$1</f>
        <v>201.60000000000002</v>
      </c>
      <c r="O29" s="38">
        <f>Sales[[#This Row],[Profit]]-Sales[[#This Row],[Discount ]]</f>
        <v>3830.4</v>
      </c>
    </row>
    <row r="30" spans="1:15">
      <c r="A30" s="38">
        <v>40919</v>
      </c>
      <c r="B30" s="12" t="s">
        <v>14</v>
      </c>
      <c r="C30" s="12" t="s">
        <v>11</v>
      </c>
      <c r="D30" s="12" t="s">
        <v>33</v>
      </c>
      <c r="E30" s="12" t="s">
        <v>13</v>
      </c>
      <c r="F30" s="12">
        <v>6</v>
      </c>
      <c r="G30" s="12">
        <v>3978</v>
      </c>
      <c r="H30" s="12">
        <v>4230</v>
      </c>
      <c r="I30" s="12">
        <v>23868</v>
      </c>
      <c r="J30" s="12">
        <v>25380</v>
      </c>
      <c r="K30" s="12">
        <f>Sales[[#This Row],[Unit Price]]*Sales[[#This Row],[Quantity]]</f>
        <v>25380</v>
      </c>
      <c r="L30" s="12">
        <f>Sales[[#This Row],[Unit Cost]]*Sales[[#This Row],[Quantity]]</f>
        <v>23868</v>
      </c>
      <c r="M30" s="12">
        <f>Sales[[#This Row],[Revenue]]-Sales[[#This Row],[Cost]]</f>
        <v>1512</v>
      </c>
      <c r="N30" s="38">
        <f>Sales[[#This Row],[Profit]]*$N$1</f>
        <v>75.600000000000009</v>
      </c>
      <c r="O30" s="38">
        <f>Sales[[#This Row],[Profit]]-Sales[[#This Row],[Discount ]]</f>
        <v>1436.4</v>
      </c>
    </row>
    <row r="31" spans="1:15">
      <c r="A31" s="38">
        <v>40919</v>
      </c>
      <c r="B31" s="12" t="s">
        <v>14</v>
      </c>
      <c r="C31" s="12" t="s">
        <v>11</v>
      </c>
      <c r="D31" s="12" t="s">
        <v>35</v>
      </c>
      <c r="E31" s="12" t="s">
        <v>13</v>
      </c>
      <c r="F31" s="12">
        <v>4</v>
      </c>
      <c r="G31" s="12">
        <v>5148</v>
      </c>
      <c r="H31" s="12">
        <v>5490</v>
      </c>
      <c r="I31" s="12">
        <v>20592</v>
      </c>
      <c r="J31" s="12">
        <v>21960</v>
      </c>
      <c r="K31" s="12">
        <f>Sales[[#This Row],[Unit Price]]*Sales[[#This Row],[Quantity]]</f>
        <v>21960</v>
      </c>
      <c r="L31" s="12">
        <f>Sales[[#This Row],[Unit Cost]]*Sales[[#This Row],[Quantity]]</f>
        <v>20592</v>
      </c>
      <c r="M31" s="12">
        <f>Sales[[#This Row],[Revenue]]-Sales[[#This Row],[Cost]]</f>
        <v>1368</v>
      </c>
      <c r="N31" s="38">
        <f>Sales[[#This Row],[Profit]]*$N$1</f>
        <v>68.400000000000006</v>
      </c>
      <c r="O31" s="38">
        <f>Sales[[#This Row],[Profit]]-Sales[[#This Row],[Discount ]]</f>
        <v>1299.5999999999999</v>
      </c>
    </row>
    <row r="32" spans="1:15">
      <c r="A32" s="38">
        <v>40920</v>
      </c>
      <c r="B32" s="12" t="s">
        <v>20</v>
      </c>
      <c r="C32" s="12" t="s">
        <v>18</v>
      </c>
      <c r="D32" s="12" t="s">
        <v>28</v>
      </c>
      <c r="E32" s="12" t="s">
        <v>13</v>
      </c>
      <c r="F32" s="12">
        <v>24</v>
      </c>
      <c r="G32" s="12">
        <v>5832</v>
      </c>
      <c r="H32" s="12">
        <v>6210</v>
      </c>
      <c r="I32" s="12">
        <v>139968</v>
      </c>
      <c r="J32" s="12">
        <v>149040</v>
      </c>
      <c r="K32" s="12">
        <f>Sales[[#This Row],[Unit Price]]*Sales[[#This Row],[Quantity]]</f>
        <v>149040</v>
      </c>
      <c r="L32" s="12">
        <f>Sales[[#This Row],[Unit Cost]]*Sales[[#This Row],[Quantity]]</f>
        <v>139968</v>
      </c>
      <c r="M32" s="12">
        <f>Sales[[#This Row],[Revenue]]-Sales[[#This Row],[Cost]]</f>
        <v>9072</v>
      </c>
      <c r="N32" s="38">
        <f>Sales[[#This Row],[Profit]]*$N$1</f>
        <v>453.6</v>
      </c>
      <c r="O32" s="38">
        <f>Sales[[#This Row],[Profit]]-Sales[[#This Row],[Discount ]]</f>
        <v>8618.4</v>
      </c>
    </row>
    <row r="33" spans="1:15">
      <c r="A33" s="38">
        <v>40920</v>
      </c>
      <c r="B33" s="12" t="s">
        <v>20</v>
      </c>
      <c r="C33" s="12" t="s">
        <v>18</v>
      </c>
      <c r="D33" s="12" t="s">
        <v>12</v>
      </c>
      <c r="E33" s="12" t="s">
        <v>13</v>
      </c>
      <c r="F33" s="12">
        <v>21</v>
      </c>
      <c r="G33" s="12">
        <v>2034</v>
      </c>
      <c r="H33" s="12">
        <v>2160</v>
      </c>
      <c r="I33" s="12">
        <v>42714</v>
      </c>
      <c r="J33" s="12">
        <v>45360</v>
      </c>
      <c r="K33" s="12">
        <f>Sales[[#This Row],[Unit Price]]*Sales[[#This Row],[Quantity]]</f>
        <v>45360</v>
      </c>
      <c r="L33" s="12">
        <f>Sales[[#This Row],[Unit Cost]]*Sales[[#This Row],[Quantity]]</f>
        <v>42714</v>
      </c>
      <c r="M33" s="12">
        <f>Sales[[#This Row],[Revenue]]-Sales[[#This Row],[Cost]]</f>
        <v>2646</v>
      </c>
      <c r="N33" s="38">
        <f>Sales[[#This Row],[Profit]]*$N$1</f>
        <v>132.30000000000001</v>
      </c>
      <c r="O33" s="38">
        <f>Sales[[#This Row],[Profit]]-Sales[[#This Row],[Discount ]]</f>
        <v>2513.6999999999998</v>
      </c>
    </row>
    <row r="34" spans="1:15">
      <c r="A34" s="38">
        <v>40920</v>
      </c>
      <c r="B34" s="12" t="s">
        <v>22</v>
      </c>
      <c r="C34" s="12" t="s">
        <v>23</v>
      </c>
      <c r="D34" s="12" t="s">
        <v>28</v>
      </c>
      <c r="E34" s="12" t="s">
        <v>13</v>
      </c>
      <c r="F34" s="12">
        <v>13</v>
      </c>
      <c r="G34" s="12">
        <v>5832</v>
      </c>
      <c r="H34" s="12">
        <v>6210</v>
      </c>
      <c r="I34" s="12">
        <v>75816</v>
      </c>
      <c r="J34" s="12">
        <v>80730</v>
      </c>
      <c r="K34" s="12">
        <f>Sales[[#This Row],[Unit Price]]*Sales[[#This Row],[Quantity]]</f>
        <v>80730</v>
      </c>
      <c r="L34" s="12">
        <f>Sales[[#This Row],[Unit Cost]]*Sales[[#This Row],[Quantity]]</f>
        <v>75816</v>
      </c>
      <c r="M34" s="12">
        <f>Sales[[#This Row],[Revenue]]-Sales[[#This Row],[Cost]]</f>
        <v>4914</v>
      </c>
      <c r="N34" s="38">
        <f>Sales[[#This Row],[Profit]]*$N$1</f>
        <v>245.70000000000002</v>
      </c>
      <c r="O34" s="38">
        <f>Sales[[#This Row],[Profit]]-Sales[[#This Row],[Discount ]]</f>
        <v>4668.3</v>
      </c>
    </row>
    <row r="35" spans="1:15">
      <c r="A35" s="38">
        <v>40921</v>
      </c>
      <c r="B35" s="12" t="s">
        <v>24</v>
      </c>
      <c r="C35" s="12" t="s">
        <v>25</v>
      </c>
      <c r="D35" s="12" t="s">
        <v>38</v>
      </c>
      <c r="E35" s="12" t="s">
        <v>13</v>
      </c>
      <c r="F35" s="12">
        <v>2</v>
      </c>
      <c r="G35" s="12">
        <v>3546</v>
      </c>
      <c r="H35" s="12">
        <v>3780</v>
      </c>
      <c r="I35" s="12">
        <v>7092</v>
      </c>
      <c r="J35" s="12">
        <v>7560</v>
      </c>
      <c r="K35" s="12">
        <f>Sales[[#This Row],[Unit Price]]*Sales[[#This Row],[Quantity]]</f>
        <v>7560</v>
      </c>
      <c r="L35" s="12">
        <f>Sales[[#This Row],[Unit Cost]]*Sales[[#This Row],[Quantity]]</f>
        <v>7092</v>
      </c>
      <c r="M35" s="12">
        <f>Sales[[#This Row],[Revenue]]-Sales[[#This Row],[Cost]]</f>
        <v>468</v>
      </c>
      <c r="N35" s="38">
        <f>Sales[[#This Row],[Profit]]*$N$1</f>
        <v>23.400000000000002</v>
      </c>
      <c r="O35" s="38">
        <f>Sales[[#This Row],[Profit]]-Sales[[#This Row],[Discount ]]</f>
        <v>444.6</v>
      </c>
    </row>
    <row r="36" spans="1:15">
      <c r="A36" s="38">
        <v>40921</v>
      </c>
      <c r="B36" s="12" t="s">
        <v>14</v>
      </c>
      <c r="C36" s="12" t="s">
        <v>11</v>
      </c>
      <c r="D36" s="12" t="s">
        <v>39</v>
      </c>
      <c r="E36" s="12" t="s">
        <v>13</v>
      </c>
      <c r="F36" s="12">
        <v>20</v>
      </c>
      <c r="G36" s="12">
        <v>3726</v>
      </c>
      <c r="H36" s="12">
        <v>3960</v>
      </c>
      <c r="I36" s="12">
        <v>74520</v>
      </c>
      <c r="J36" s="12">
        <v>79200</v>
      </c>
      <c r="K36" s="12">
        <f>Sales[[#This Row],[Unit Price]]*Sales[[#This Row],[Quantity]]</f>
        <v>79200</v>
      </c>
      <c r="L36" s="12">
        <f>Sales[[#This Row],[Unit Cost]]*Sales[[#This Row],[Quantity]]</f>
        <v>74520</v>
      </c>
      <c r="M36" s="12">
        <f>Sales[[#This Row],[Revenue]]-Sales[[#This Row],[Cost]]</f>
        <v>4680</v>
      </c>
      <c r="N36" s="38">
        <f>Sales[[#This Row],[Profit]]*$N$1</f>
        <v>234</v>
      </c>
      <c r="O36" s="38">
        <f>Sales[[#This Row],[Profit]]-Sales[[#This Row],[Discount ]]</f>
        <v>4446</v>
      </c>
    </row>
    <row r="37" spans="1:15">
      <c r="A37" s="38">
        <v>40922</v>
      </c>
      <c r="B37" s="12" t="s">
        <v>31</v>
      </c>
      <c r="C37" s="12" t="s">
        <v>30</v>
      </c>
      <c r="D37" s="12" t="s">
        <v>33</v>
      </c>
      <c r="E37" s="12" t="s">
        <v>13</v>
      </c>
      <c r="F37" s="12">
        <v>21</v>
      </c>
      <c r="G37" s="12">
        <v>3978</v>
      </c>
      <c r="H37" s="12">
        <v>4230</v>
      </c>
      <c r="I37" s="12">
        <v>83538</v>
      </c>
      <c r="J37" s="12">
        <v>88830</v>
      </c>
      <c r="K37" s="12">
        <f>Sales[[#This Row],[Unit Price]]*Sales[[#This Row],[Quantity]]</f>
        <v>88830</v>
      </c>
      <c r="L37" s="12">
        <f>Sales[[#This Row],[Unit Cost]]*Sales[[#This Row],[Quantity]]</f>
        <v>83538</v>
      </c>
      <c r="M37" s="12">
        <f>Sales[[#This Row],[Revenue]]-Sales[[#This Row],[Cost]]</f>
        <v>5292</v>
      </c>
      <c r="N37" s="38">
        <f>Sales[[#This Row],[Profit]]*$N$1</f>
        <v>264.60000000000002</v>
      </c>
      <c r="O37" s="38">
        <f>Sales[[#This Row],[Profit]]-Sales[[#This Row],[Discount ]]</f>
        <v>5027.3999999999996</v>
      </c>
    </row>
    <row r="38" spans="1:15">
      <c r="A38" s="38">
        <v>40922</v>
      </c>
      <c r="B38" s="12" t="s">
        <v>27</v>
      </c>
      <c r="C38" s="12" t="s">
        <v>23</v>
      </c>
      <c r="D38" s="12" t="s">
        <v>26</v>
      </c>
      <c r="E38" s="12" t="s">
        <v>13</v>
      </c>
      <c r="F38" s="12">
        <v>12</v>
      </c>
      <c r="G38" s="12">
        <v>3042</v>
      </c>
      <c r="H38" s="12">
        <v>3240</v>
      </c>
      <c r="I38" s="12">
        <v>36504</v>
      </c>
      <c r="J38" s="12">
        <v>38880</v>
      </c>
      <c r="K38" s="12">
        <f>Sales[[#This Row],[Unit Price]]*Sales[[#This Row],[Quantity]]</f>
        <v>38880</v>
      </c>
      <c r="L38" s="12">
        <f>Sales[[#This Row],[Unit Cost]]*Sales[[#This Row],[Quantity]]</f>
        <v>36504</v>
      </c>
      <c r="M38" s="12">
        <f>Sales[[#This Row],[Revenue]]-Sales[[#This Row],[Cost]]</f>
        <v>2376</v>
      </c>
      <c r="N38" s="38">
        <f>Sales[[#This Row],[Profit]]*$N$1</f>
        <v>118.80000000000001</v>
      </c>
      <c r="O38" s="38">
        <f>Sales[[#This Row],[Profit]]-Sales[[#This Row],[Discount ]]</f>
        <v>2257.1999999999998</v>
      </c>
    </row>
    <row r="39" spans="1:15">
      <c r="A39" s="38">
        <v>40922</v>
      </c>
      <c r="B39" s="12" t="s">
        <v>14</v>
      </c>
      <c r="C39" s="12" t="s">
        <v>11</v>
      </c>
      <c r="D39" s="12" t="s">
        <v>38</v>
      </c>
      <c r="E39" s="12" t="s">
        <v>13</v>
      </c>
      <c r="F39" s="12">
        <v>23</v>
      </c>
      <c r="G39" s="12">
        <v>3546</v>
      </c>
      <c r="H39" s="12">
        <v>3780</v>
      </c>
      <c r="I39" s="12">
        <v>81558</v>
      </c>
      <c r="J39" s="12">
        <v>86940</v>
      </c>
      <c r="K39" s="12">
        <f>Sales[[#This Row],[Unit Price]]*Sales[[#This Row],[Quantity]]</f>
        <v>86940</v>
      </c>
      <c r="L39" s="12">
        <f>Sales[[#This Row],[Unit Cost]]*Sales[[#This Row],[Quantity]]</f>
        <v>81558</v>
      </c>
      <c r="M39" s="12">
        <f>Sales[[#This Row],[Revenue]]-Sales[[#This Row],[Cost]]</f>
        <v>5382</v>
      </c>
      <c r="N39" s="38">
        <f>Sales[[#This Row],[Profit]]*$N$1</f>
        <v>269.10000000000002</v>
      </c>
      <c r="O39" s="38">
        <f>Sales[[#This Row],[Profit]]-Sales[[#This Row],[Discount ]]</f>
        <v>5112.8999999999996</v>
      </c>
    </row>
    <row r="40" spans="1:15">
      <c r="A40" s="38">
        <v>40923</v>
      </c>
      <c r="B40" s="12" t="s">
        <v>20</v>
      </c>
      <c r="C40" s="12" t="s">
        <v>18</v>
      </c>
      <c r="D40" s="12" t="s">
        <v>37</v>
      </c>
      <c r="E40" s="12" t="s">
        <v>13</v>
      </c>
      <c r="F40" s="12">
        <v>23</v>
      </c>
      <c r="G40" s="12">
        <v>4482</v>
      </c>
      <c r="H40" s="12">
        <v>4770</v>
      </c>
      <c r="I40" s="12">
        <v>103086</v>
      </c>
      <c r="J40" s="12">
        <v>109710</v>
      </c>
      <c r="K40" s="12">
        <f>Sales[[#This Row],[Unit Price]]*Sales[[#This Row],[Quantity]]</f>
        <v>109710</v>
      </c>
      <c r="L40" s="12">
        <f>Sales[[#This Row],[Unit Cost]]*Sales[[#This Row],[Quantity]]</f>
        <v>103086</v>
      </c>
      <c r="M40" s="12">
        <f>Sales[[#This Row],[Revenue]]-Sales[[#This Row],[Cost]]</f>
        <v>6624</v>
      </c>
      <c r="N40" s="38">
        <f>Sales[[#This Row],[Profit]]*$N$1</f>
        <v>331.20000000000005</v>
      </c>
      <c r="O40" s="38">
        <f>Sales[[#This Row],[Profit]]-Sales[[#This Row],[Discount ]]</f>
        <v>6292.8</v>
      </c>
    </row>
    <row r="41" spans="1:15">
      <c r="A41" s="38">
        <v>40924</v>
      </c>
      <c r="B41" s="12" t="s">
        <v>20</v>
      </c>
      <c r="C41" s="12" t="s">
        <v>18</v>
      </c>
      <c r="D41" s="12" t="s">
        <v>40</v>
      </c>
      <c r="E41" s="12" t="s">
        <v>16</v>
      </c>
      <c r="F41" s="12">
        <v>24</v>
      </c>
      <c r="G41" s="12">
        <v>3924</v>
      </c>
      <c r="H41" s="12">
        <v>4230</v>
      </c>
      <c r="I41" s="12">
        <v>94176</v>
      </c>
      <c r="J41" s="12">
        <v>101520</v>
      </c>
      <c r="K41" s="12">
        <f>Sales[[#This Row],[Unit Price]]*Sales[[#This Row],[Quantity]]</f>
        <v>101520</v>
      </c>
      <c r="L41" s="12">
        <f>Sales[[#This Row],[Unit Cost]]*Sales[[#This Row],[Quantity]]</f>
        <v>94176</v>
      </c>
      <c r="M41" s="12">
        <f>Sales[[#This Row],[Revenue]]-Sales[[#This Row],[Cost]]</f>
        <v>7344</v>
      </c>
      <c r="N41" s="38">
        <f>Sales[[#This Row],[Profit]]*$N$1</f>
        <v>367.20000000000005</v>
      </c>
      <c r="O41" s="38">
        <f>Sales[[#This Row],[Profit]]-Sales[[#This Row],[Discount ]]</f>
        <v>6976.8</v>
      </c>
    </row>
    <row r="42" spans="1:15">
      <c r="A42" s="38">
        <v>40925</v>
      </c>
      <c r="B42" s="12" t="s">
        <v>20</v>
      </c>
      <c r="C42" s="12" t="s">
        <v>18</v>
      </c>
      <c r="D42" s="12" t="s">
        <v>41</v>
      </c>
      <c r="E42" s="12" t="s">
        <v>13</v>
      </c>
      <c r="F42" s="12">
        <v>25</v>
      </c>
      <c r="G42" s="12">
        <v>2952</v>
      </c>
      <c r="H42" s="12">
        <v>3150</v>
      </c>
      <c r="I42" s="12">
        <v>73800</v>
      </c>
      <c r="J42" s="12">
        <v>78750</v>
      </c>
      <c r="K42" s="12">
        <f>Sales[[#This Row],[Unit Price]]*Sales[[#This Row],[Quantity]]</f>
        <v>78750</v>
      </c>
      <c r="L42" s="12">
        <f>Sales[[#This Row],[Unit Cost]]*Sales[[#This Row],[Quantity]]</f>
        <v>73800</v>
      </c>
      <c r="M42" s="12">
        <f>Sales[[#This Row],[Revenue]]-Sales[[#This Row],[Cost]]</f>
        <v>4950</v>
      </c>
      <c r="N42" s="38">
        <f>Sales[[#This Row],[Profit]]*$N$1</f>
        <v>247.5</v>
      </c>
      <c r="O42" s="38">
        <f>Sales[[#This Row],[Profit]]-Sales[[#This Row],[Discount ]]</f>
        <v>4702.5</v>
      </c>
    </row>
    <row r="43" spans="1:15">
      <c r="A43" s="38">
        <v>40926</v>
      </c>
      <c r="B43" s="12" t="s">
        <v>22</v>
      </c>
      <c r="C43" s="12" t="s">
        <v>23</v>
      </c>
      <c r="D43" s="12" t="s">
        <v>39</v>
      </c>
      <c r="E43" s="12" t="s">
        <v>13</v>
      </c>
      <c r="F43" s="12">
        <v>17</v>
      </c>
      <c r="G43" s="12">
        <v>3726</v>
      </c>
      <c r="H43" s="12">
        <v>3960</v>
      </c>
      <c r="I43" s="12">
        <v>63342</v>
      </c>
      <c r="J43" s="12">
        <v>67320</v>
      </c>
      <c r="K43" s="12">
        <f>Sales[[#This Row],[Unit Price]]*Sales[[#This Row],[Quantity]]</f>
        <v>67320</v>
      </c>
      <c r="L43" s="12">
        <f>Sales[[#This Row],[Unit Cost]]*Sales[[#This Row],[Quantity]]</f>
        <v>63342</v>
      </c>
      <c r="M43" s="12">
        <f>Sales[[#This Row],[Revenue]]-Sales[[#This Row],[Cost]]</f>
        <v>3978</v>
      </c>
      <c r="N43" s="38">
        <f>Sales[[#This Row],[Profit]]*$N$1</f>
        <v>198.9</v>
      </c>
      <c r="O43" s="38">
        <f>Sales[[#This Row],[Profit]]-Sales[[#This Row],[Discount ]]</f>
        <v>3779.1</v>
      </c>
    </row>
    <row r="44" spans="1:15">
      <c r="A44" s="38">
        <v>40926</v>
      </c>
      <c r="B44" s="12" t="s">
        <v>24</v>
      </c>
      <c r="C44" s="12" t="s">
        <v>25</v>
      </c>
      <c r="D44" s="12" t="s">
        <v>33</v>
      </c>
      <c r="E44" s="12" t="s">
        <v>13</v>
      </c>
      <c r="F44" s="12">
        <v>21</v>
      </c>
      <c r="G44" s="12">
        <v>3978</v>
      </c>
      <c r="H44" s="12">
        <v>4230</v>
      </c>
      <c r="I44" s="12">
        <v>83538</v>
      </c>
      <c r="J44" s="12">
        <v>88830</v>
      </c>
      <c r="K44" s="12">
        <f>Sales[[#This Row],[Unit Price]]*Sales[[#This Row],[Quantity]]</f>
        <v>88830</v>
      </c>
      <c r="L44" s="12">
        <f>Sales[[#This Row],[Unit Cost]]*Sales[[#This Row],[Quantity]]</f>
        <v>83538</v>
      </c>
      <c r="M44" s="12">
        <f>Sales[[#This Row],[Revenue]]-Sales[[#This Row],[Cost]]</f>
        <v>5292</v>
      </c>
      <c r="N44" s="38">
        <f>Sales[[#This Row],[Profit]]*$N$1</f>
        <v>264.60000000000002</v>
      </c>
      <c r="O44" s="38">
        <f>Sales[[#This Row],[Profit]]-Sales[[#This Row],[Discount ]]</f>
        <v>5027.3999999999996</v>
      </c>
    </row>
    <row r="45" spans="1:15">
      <c r="A45" s="38">
        <v>40926</v>
      </c>
      <c r="B45" s="12" t="s">
        <v>14</v>
      </c>
      <c r="C45" s="12" t="s">
        <v>11</v>
      </c>
      <c r="D45" s="12" t="s">
        <v>39</v>
      </c>
      <c r="E45" s="12" t="s">
        <v>13</v>
      </c>
      <c r="F45" s="12">
        <v>9</v>
      </c>
      <c r="G45" s="12">
        <v>3726</v>
      </c>
      <c r="H45" s="12">
        <v>3960</v>
      </c>
      <c r="I45" s="12">
        <v>33534</v>
      </c>
      <c r="J45" s="12">
        <v>35640</v>
      </c>
      <c r="K45" s="12">
        <f>Sales[[#This Row],[Unit Price]]*Sales[[#This Row],[Quantity]]</f>
        <v>35640</v>
      </c>
      <c r="L45" s="12">
        <f>Sales[[#This Row],[Unit Cost]]*Sales[[#This Row],[Quantity]]</f>
        <v>33534</v>
      </c>
      <c r="M45" s="12">
        <f>Sales[[#This Row],[Revenue]]-Sales[[#This Row],[Cost]]</f>
        <v>2106</v>
      </c>
      <c r="N45" s="38">
        <f>Sales[[#This Row],[Profit]]*$N$1</f>
        <v>105.30000000000001</v>
      </c>
      <c r="O45" s="38">
        <f>Sales[[#This Row],[Profit]]-Sales[[#This Row],[Discount ]]</f>
        <v>2000.7</v>
      </c>
    </row>
    <row r="46" spans="1:15">
      <c r="A46" s="38">
        <v>40926</v>
      </c>
      <c r="B46" s="12" t="s">
        <v>20</v>
      </c>
      <c r="C46" s="12" t="s">
        <v>18</v>
      </c>
      <c r="D46" s="12" t="s">
        <v>37</v>
      </c>
      <c r="E46" s="12" t="s">
        <v>13</v>
      </c>
      <c r="F46" s="12">
        <v>11</v>
      </c>
      <c r="G46" s="12">
        <v>4482</v>
      </c>
      <c r="H46" s="12">
        <v>4770</v>
      </c>
      <c r="I46" s="12">
        <v>49302</v>
      </c>
      <c r="J46" s="12">
        <v>52470</v>
      </c>
      <c r="K46" s="12">
        <f>Sales[[#This Row],[Unit Price]]*Sales[[#This Row],[Quantity]]</f>
        <v>52470</v>
      </c>
      <c r="L46" s="12">
        <f>Sales[[#This Row],[Unit Cost]]*Sales[[#This Row],[Quantity]]</f>
        <v>49302</v>
      </c>
      <c r="M46" s="12">
        <f>Sales[[#This Row],[Revenue]]-Sales[[#This Row],[Cost]]</f>
        <v>3168</v>
      </c>
      <c r="N46" s="38">
        <f>Sales[[#This Row],[Profit]]*$N$1</f>
        <v>158.4</v>
      </c>
      <c r="O46" s="38">
        <f>Sales[[#This Row],[Profit]]-Sales[[#This Row],[Discount ]]</f>
        <v>3009.6</v>
      </c>
    </row>
    <row r="47" spans="1:15">
      <c r="A47" s="38">
        <v>40926</v>
      </c>
      <c r="B47" s="12" t="s">
        <v>24</v>
      </c>
      <c r="C47" s="12" t="s">
        <v>25</v>
      </c>
      <c r="D47" s="12" t="s">
        <v>15</v>
      </c>
      <c r="E47" s="12" t="s">
        <v>16</v>
      </c>
      <c r="F47" s="12">
        <v>4</v>
      </c>
      <c r="G47" s="12">
        <v>3582</v>
      </c>
      <c r="H47" s="12">
        <v>3870</v>
      </c>
      <c r="I47" s="12">
        <v>14328</v>
      </c>
      <c r="J47" s="12">
        <v>15480</v>
      </c>
      <c r="K47" s="12">
        <f>Sales[[#This Row],[Unit Price]]*Sales[[#This Row],[Quantity]]</f>
        <v>15480</v>
      </c>
      <c r="L47" s="12">
        <f>Sales[[#This Row],[Unit Cost]]*Sales[[#This Row],[Quantity]]</f>
        <v>14328</v>
      </c>
      <c r="M47" s="12">
        <f>Sales[[#This Row],[Revenue]]-Sales[[#This Row],[Cost]]</f>
        <v>1152</v>
      </c>
      <c r="N47" s="38">
        <f>Sales[[#This Row],[Profit]]*$N$1</f>
        <v>57.6</v>
      </c>
      <c r="O47" s="38">
        <f>Sales[[#This Row],[Profit]]-Sales[[#This Row],[Discount ]]</f>
        <v>1094.4000000000001</v>
      </c>
    </row>
    <row r="48" spans="1:15">
      <c r="A48" s="38">
        <v>40926</v>
      </c>
      <c r="B48" s="12" t="s">
        <v>10</v>
      </c>
      <c r="C48" s="12" t="s">
        <v>11</v>
      </c>
      <c r="D48" s="12" t="s">
        <v>37</v>
      </c>
      <c r="E48" s="12" t="s">
        <v>13</v>
      </c>
      <c r="F48" s="12">
        <v>22</v>
      </c>
      <c r="G48" s="12">
        <v>4482</v>
      </c>
      <c r="H48" s="12">
        <v>4770</v>
      </c>
      <c r="I48" s="12">
        <v>98604</v>
      </c>
      <c r="J48" s="12">
        <v>104940</v>
      </c>
      <c r="K48" s="12">
        <f>Sales[[#This Row],[Unit Price]]*Sales[[#This Row],[Quantity]]</f>
        <v>104940</v>
      </c>
      <c r="L48" s="12">
        <f>Sales[[#This Row],[Unit Cost]]*Sales[[#This Row],[Quantity]]</f>
        <v>98604</v>
      </c>
      <c r="M48" s="12">
        <f>Sales[[#This Row],[Revenue]]-Sales[[#This Row],[Cost]]</f>
        <v>6336</v>
      </c>
      <c r="N48" s="38">
        <f>Sales[[#This Row],[Profit]]*$N$1</f>
        <v>316.8</v>
      </c>
      <c r="O48" s="38">
        <f>Sales[[#This Row],[Profit]]-Sales[[#This Row],[Discount ]]</f>
        <v>6019.2</v>
      </c>
    </row>
    <row r="49" spans="1:15">
      <c r="A49" s="38">
        <v>40926</v>
      </c>
      <c r="B49" s="12" t="s">
        <v>17</v>
      </c>
      <c r="C49" s="12" t="s">
        <v>18</v>
      </c>
      <c r="D49" s="12" t="s">
        <v>40</v>
      </c>
      <c r="E49" s="12" t="s">
        <v>16</v>
      </c>
      <c r="F49" s="12">
        <v>15</v>
      </c>
      <c r="G49" s="12">
        <v>3924</v>
      </c>
      <c r="H49" s="12">
        <v>4230</v>
      </c>
      <c r="I49" s="12">
        <v>58860</v>
      </c>
      <c r="J49" s="12">
        <v>63450</v>
      </c>
      <c r="K49" s="12">
        <f>Sales[[#This Row],[Unit Price]]*Sales[[#This Row],[Quantity]]</f>
        <v>63450</v>
      </c>
      <c r="L49" s="12">
        <f>Sales[[#This Row],[Unit Cost]]*Sales[[#This Row],[Quantity]]</f>
        <v>58860</v>
      </c>
      <c r="M49" s="12">
        <f>Sales[[#This Row],[Revenue]]-Sales[[#This Row],[Cost]]</f>
        <v>4590</v>
      </c>
      <c r="N49" s="38">
        <f>Sales[[#This Row],[Profit]]*$N$1</f>
        <v>229.5</v>
      </c>
      <c r="O49" s="38">
        <f>Sales[[#This Row],[Profit]]-Sales[[#This Row],[Discount ]]</f>
        <v>4360.5</v>
      </c>
    </row>
    <row r="50" spans="1:15">
      <c r="A50" s="38">
        <v>40926</v>
      </c>
      <c r="B50" s="12" t="s">
        <v>34</v>
      </c>
      <c r="C50" s="12" t="s">
        <v>25</v>
      </c>
      <c r="D50" s="12" t="s">
        <v>42</v>
      </c>
      <c r="E50" s="12" t="s">
        <v>16</v>
      </c>
      <c r="F50" s="12">
        <v>23</v>
      </c>
      <c r="G50" s="12">
        <v>7506</v>
      </c>
      <c r="H50" s="12">
        <v>8100</v>
      </c>
      <c r="I50" s="12">
        <v>172638</v>
      </c>
      <c r="J50" s="12">
        <v>186300</v>
      </c>
      <c r="K50" s="12">
        <f>Sales[[#This Row],[Unit Price]]*Sales[[#This Row],[Quantity]]</f>
        <v>186300</v>
      </c>
      <c r="L50" s="12">
        <f>Sales[[#This Row],[Unit Cost]]*Sales[[#This Row],[Quantity]]</f>
        <v>172638</v>
      </c>
      <c r="M50" s="12">
        <f>Sales[[#This Row],[Revenue]]-Sales[[#This Row],[Cost]]</f>
        <v>13662</v>
      </c>
      <c r="N50" s="38">
        <f>Sales[[#This Row],[Profit]]*$N$1</f>
        <v>683.1</v>
      </c>
      <c r="O50" s="38">
        <f>Sales[[#This Row],[Profit]]-Sales[[#This Row],[Discount ]]</f>
        <v>12978.9</v>
      </c>
    </row>
    <row r="51" spans="1:15">
      <c r="A51" s="38">
        <v>40926</v>
      </c>
      <c r="B51" s="12" t="s">
        <v>14</v>
      </c>
      <c r="C51" s="12" t="s">
        <v>11</v>
      </c>
      <c r="D51" s="12" t="s">
        <v>32</v>
      </c>
      <c r="E51" s="12" t="s">
        <v>13</v>
      </c>
      <c r="F51" s="12">
        <v>9</v>
      </c>
      <c r="G51" s="12">
        <v>3546</v>
      </c>
      <c r="H51" s="12">
        <v>3780</v>
      </c>
      <c r="I51" s="12">
        <v>31914</v>
      </c>
      <c r="J51" s="12">
        <v>34020</v>
      </c>
      <c r="K51" s="12">
        <f>Sales[[#This Row],[Unit Price]]*Sales[[#This Row],[Quantity]]</f>
        <v>34020</v>
      </c>
      <c r="L51" s="12">
        <f>Sales[[#This Row],[Unit Cost]]*Sales[[#This Row],[Quantity]]</f>
        <v>31914</v>
      </c>
      <c r="M51" s="12">
        <f>Sales[[#This Row],[Revenue]]-Sales[[#This Row],[Cost]]</f>
        <v>2106</v>
      </c>
      <c r="N51" s="38">
        <f>Sales[[#This Row],[Profit]]*$N$1</f>
        <v>105.30000000000001</v>
      </c>
      <c r="O51" s="38">
        <f>Sales[[#This Row],[Profit]]-Sales[[#This Row],[Discount ]]</f>
        <v>2000.7</v>
      </c>
    </row>
    <row r="52" spans="1:15">
      <c r="A52" s="38">
        <v>40926</v>
      </c>
      <c r="B52" s="12" t="s">
        <v>17</v>
      </c>
      <c r="C52" s="12" t="s">
        <v>18</v>
      </c>
      <c r="D52" s="12" t="s">
        <v>26</v>
      </c>
      <c r="E52" s="12" t="s">
        <v>13</v>
      </c>
      <c r="F52" s="12">
        <v>7</v>
      </c>
      <c r="G52" s="12">
        <v>3042</v>
      </c>
      <c r="H52" s="12">
        <v>3240</v>
      </c>
      <c r="I52" s="12">
        <v>21294</v>
      </c>
      <c r="J52" s="12">
        <v>22680</v>
      </c>
      <c r="K52" s="12">
        <f>Sales[[#This Row],[Unit Price]]*Sales[[#This Row],[Quantity]]</f>
        <v>22680</v>
      </c>
      <c r="L52" s="12">
        <f>Sales[[#This Row],[Unit Cost]]*Sales[[#This Row],[Quantity]]</f>
        <v>21294</v>
      </c>
      <c r="M52" s="12">
        <f>Sales[[#This Row],[Revenue]]-Sales[[#This Row],[Cost]]</f>
        <v>1386</v>
      </c>
      <c r="N52" s="38">
        <f>Sales[[#This Row],[Profit]]*$N$1</f>
        <v>69.3</v>
      </c>
      <c r="O52" s="38">
        <f>Sales[[#This Row],[Profit]]-Sales[[#This Row],[Discount ]]</f>
        <v>1316.7</v>
      </c>
    </row>
    <row r="53" spans="1:15">
      <c r="A53" s="38">
        <v>40927</v>
      </c>
      <c r="B53" s="12" t="s">
        <v>27</v>
      </c>
      <c r="C53" s="12" t="s">
        <v>23</v>
      </c>
      <c r="D53" s="12" t="s">
        <v>26</v>
      </c>
      <c r="E53" s="12" t="s">
        <v>13</v>
      </c>
      <c r="F53" s="12">
        <v>25</v>
      </c>
      <c r="G53" s="12">
        <v>3042</v>
      </c>
      <c r="H53" s="12">
        <v>3240</v>
      </c>
      <c r="I53" s="12">
        <v>76050</v>
      </c>
      <c r="J53" s="12">
        <v>81000</v>
      </c>
      <c r="K53" s="12">
        <f>Sales[[#This Row],[Unit Price]]*Sales[[#This Row],[Quantity]]</f>
        <v>81000</v>
      </c>
      <c r="L53" s="12">
        <f>Sales[[#This Row],[Unit Cost]]*Sales[[#This Row],[Quantity]]</f>
        <v>76050</v>
      </c>
      <c r="M53" s="12">
        <f>Sales[[#This Row],[Revenue]]-Sales[[#This Row],[Cost]]</f>
        <v>4950</v>
      </c>
      <c r="N53" s="38">
        <f>Sales[[#This Row],[Profit]]*$N$1</f>
        <v>247.5</v>
      </c>
      <c r="O53" s="38">
        <f>Sales[[#This Row],[Profit]]-Sales[[#This Row],[Discount ]]</f>
        <v>4702.5</v>
      </c>
    </row>
    <row r="54" spans="1:15">
      <c r="A54" s="38">
        <v>40927</v>
      </c>
      <c r="B54" s="12" t="s">
        <v>17</v>
      </c>
      <c r="C54" s="12" t="s">
        <v>18</v>
      </c>
      <c r="D54" s="12" t="s">
        <v>19</v>
      </c>
      <c r="E54" s="12" t="s">
        <v>13</v>
      </c>
      <c r="F54" s="12">
        <v>10</v>
      </c>
      <c r="G54" s="12">
        <v>3978</v>
      </c>
      <c r="H54" s="12">
        <v>4230</v>
      </c>
      <c r="I54" s="12">
        <v>39780</v>
      </c>
      <c r="J54" s="12">
        <v>42300</v>
      </c>
      <c r="K54" s="12">
        <f>Sales[[#This Row],[Unit Price]]*Sales[[#This Row],[Quantity]]</f>
        <v>42300</v>
      </c>
      <c r="L54" s="12">
        <f>Sales[[#This Row],[Unit Cost]]*Sales[[#This Row],[Quantity]]</f>
        <v>39780</v>
      </c>
      <c r="M54" s="12">
        <f>Sales[[#This Row],[Revenue]]-Sales[[#This Row],[Cost]]</f>
        <v>2520</v>
      </c>
      <c r="N54" s="38">
        <f>Sales[[#This Row],[Profit]]*$N$1</f>
        <v>126</v>
      </c>
      <c r="O54" s="38">
        <f>Sales[[#This Row],[Profit]]-Sales[[#This Row],[Discount ]]</f>
        <v>2394</v>
      </c>
    </row>
    <row r="55" spans="1:15">
      <c r="A55" s="38">
        <v>40927</v>
      </c>
      <c r="B55" s="12" t="s">
        <v>34</v>
      </c>
      <c r="C55" s="12" t="s">
        <v>25</v>
      </c>
      <c r="D55" s="12" t="s">
        <v>35</v>
      </c>
      <c r="E55" s="12" t="s">
        <v>13</v>
      </c>
      <c r="F55" s="12">
        <v>8</v>
      </c>
      <c r="G55" s="12">
        <v>5148</v>
      </c>
      <c r="H55" s="12">
        <v>5490</v>
      </c>
      <c r="I55" s="12">
        <v>41184</v>
      </c>
      <c r="J55" s="12">
        <v>43920</v>
      </c>
      <c r="K55" s="12">
        <f>Sales[[#This Row],[Unit Price]]*Sales[[#This Row],[Quantity]]</f>
        <v>43920</v>
      </c>
      <c r="L55" s="12">
        <f>Sales[[#This Row],[Unit Cost]]*Sales[[#This Row],[Quantity]]</f>
        <v>41184</v>
      </c>
      <c r="M55" s="12">
        <f>Sales[[#This Row],[Revenue]]-Sales[[#This Row],[Cost]]</f>
        <v>2736</v>
      </c>
      <c r="N55" s="38">
        <f>Sales[[#This Row],[Profit]]*$N$1</f>
        <v>136.80000000000001</v>
      </c>
      <c r="O55" s="38">
        <f>Sales[[#This Row],[Profit]]-Sales[[#This Row],[Discount ]]</f>
        <v>2599.1999999999998</v>
      </c>
    </row>
    <row r="56" spans="1:15">
      <c r="A56" s="38">
        <v>40928</v>
      </c>
      <c r="B56" s="12" t="s">
        <v>24</v>
      </c>
      <c r="C56" s="12" t="s">
        <v>25</v>
      </c>
      <c r="D56" s="12" t="s">
        <v>26</v>
      </c>
      <c r="E56" s="12" t="s">
        <v>13</v>
      </c>
      <c r="F56" s="12">
        <v>18</v>
      </c>
      <c r="G56" s="12">
        <v>3042</v>
      </c>
      <c r="H56" s="12">
        <v>3240</v>
      </c>
      <c r="I56" s="12">
        <v>54756</v>
      </c>
      <c r="J56" s="12">
        <v>58320</v>
      </c>
      <c r="K56" s="12">
        <f>Sales[[#This Row],[Unit Price]]*Sales[[#This Row],[Quantity]]</f>
        <v>58320</v>
      </c>
      <c r="L56" s="12">
        <f>Sales[[#This Row],[Unit Cost]]*Sales[[#This Row],[Quantity]]</f>
        <v>54756</v>
      </c>
      <c r="M56" s="12">
        <f>Sales[[#This Row],[Revenue]]-Sales[[#This Row],[Cost]]</f>
        <v>3564</v>
      </c>
      <c r="N56" s="38">
        <f>Sales[[#This Row],[Profit]]*$N$1</f>
        <v>178.20000000000002</v>
      </c>
      <c r="O56" s="38">
        <f>Sales[[#This Row],[Profit]]-Sales[[#This Row],[Discount ]]</f>
        <v>3385.8</v>
      </c>
    </row>
    <row r="57" spans="1:15">
      <c r="A57" s="38">
        <v>40928</v>
      </c>
      <c r="B57" s="12" t="s">
        <v>31</v>
      </c>
      <c r="C57" s="12" t="s">
        <v>30</v>
      </c>
      <c r="D57" s="12" t="s">
        <v>35</v>
      </c>
      <c r="E57" s="12" t="s">
        <v>13</v>
      </c>
      <c r="F57" s="12">
        <v>8</v>
      </c>
      <c r="G57" s="12">
        <v>5148</v>
      </c>
      <c r="H57" s="12">
        <v>5490</v>
      </c>
      <c r="I57" s="12">
        <v>41184</v>
      </c>
      <c r="J57" s="12">
        <v>43920</v>
      </c>
      <c r="K57" s="12">
        <f>Sales[[#This Row],[Unit Price]]*Sales[[#This Row],[Quantity]]</f>
        <v>43920</v>
      </c>
      <c r="L57" s="12">
        <f>Sales[[#This Row],[Unit Cost]]*Sales[[#This Row],[Quantity]]</f>
        <v>41184</v>
      </c>
      <c r="M57" s="12">
        <f>Sales[[#This Row],[Revenue]]-Sales[[#This Row],[Cost]]</f>
        <v>2736</v>
      </c>
      <c r="N57" s="38">
        <f>Sales[[#This Row],[Profit]]*$N$1</f>
        <v>136.80000000000001</v>
      </c>
      <c r="O57" s="38">
        <f>Sales[[#This Row],[Profit]]-Sales[[#This Row],[Discount ]]</f>
        <v>2599.1999999999998</v>
      </c>
    </row>
    <row r="58" spans="1:15">
      <c r="A58" s="38">
        <v>40929</v>
      </c>
      <c r="B58" s="12" t="s">
        <v>31</v>
      </c>
      <c r="C58" s="12" t="s">
        <v>30</v>
      </c>
      <c r="D58" s="12" t="s">
        <v>42</v>
      </c>
      <c r="E58" s="12" t="s">
        <v>16</v>
      </c>
      <c r="F58" s="12">
        <v>25</v>
      </c>
      <c r="G58" s="12">
        <v>7506</v>
      </c>
      <c r="H58" s="12">
        <v>8100</v>
      </c>
      <c r="I58" s="12">
        <v>187650</v>
      </c>
      <c r="J58" s="12">
        <v>202500</v>
      </c>
      <c r="K58" s="12">
        <f>Sales[[#This Row],[Unit Price]]*Sales[[#This Row],[Quantity]]</f>
        <v>202500</v>
      </c>
      <c r="L58" s="12">
        <f>Sales[[#This Row],[Unit Cost]]*Sales[[#This Row],[Quantity]]</f>
        <v>187650</v>
      </c>
      <c r="M58" s="12">
        <f>Sales[[#This Row],[Revenue]]-Sales[[#This Row],[Cost]]</f>
        <v>14850</v>
      </c>
      <c r="N58" s="38">
        <f>Sales[[#This Row],[Profit]]*$N$1</f>
        <v>742.5</v>
      </c>
      <c r="O58" s="38">
        <f>Sales[[#This Row],[Profit]]-Sales[[#This Row],[Discount ]]</f>
        <v>14107.5</v>
      </c>
    </row>
    <row r="59" spans="1:15">
      <c r="A59" s="38">
        <v>40929</v>
      </c>
      <c r="B59" s="12" t="s">
        <v>29</v>
      </c>
      <c r="C59" s="12" t="s">
        <v>30</v>
      </c>
      <c r="D59" s="12" t="s">
        <v>26</v>
      </c>
      <c r="E59" s="12" t="s">
        <v>13</v>
      </c>
      <c r="F59" s="12">
        <v>7</v>
      </c>
      <c r="G59" s="12">
        <v>3042</v>
      </c>
      <c r="H59" s="12">
        <v>3240</v>
      </c>
      <c r="I59" s="12">
        <v>21294</v>
      </c>
      <c r="J59" s="12">
        <v>22680</v>
      </c>
      <c r="K59" s="12">
        <f>Sales[[#This Row],[Unit Price]]*Sales[[#This Row],[Quantity]]</f>
        <v>22680</v>
      </c>
      <c r="L59" s="12">
        <f>Sales[[#This Row],[Unit Cost]]*Sales[[#This Row],[Quantity]]</f>
        <v>21294</v>
      </c>
      <c r="M59" s="12">
        <f>Sales[[#This Row],[Revenue]]-Sales[[#This Row],[Cost]]</f>
        <v>1386</v>
      </c>
      <c r="N59" s="38">
        <f>Sales[[#This Row],[Profit]]*$N$1</f>
        <v>69.3</v>
      </c>
      <c r="O59" s="38">
        <f>Sales[[#This Row],[Profit]]-Sales[[#This Row],[Discount ]]</f>
        <v>1316.7</v>
      </c>
    </row>
    <row r="60" spans="1:15">
      <c r="A60" s="38">
        <v>40930</v>
      </c>
      <c r="B60" s="12" t="s">
        <v>22</v>
      </c>
      <c r="C60" s="12" t="s">
        <v>23</v>
      </c>
      <c r="D60" s="12" t="s">
        <v>19</v>
      </c>
      <c r="E60" s="12" t="s">
        <v>13</v>
      </c>
      <c r="F60" s="12">
        <v>17</v>
      </c>
      <c r="G60" s="12">
        <v>3978</v>
      </c>
      <c r="H60" s="12">
        <v>4230</v>
      </c>
      <c r="I60" s="12">
        <v>67626</v>
      </c>
      <c r="J60" s="12">
        <v>71910</v>
      </c>
      <c r="K60" s="12">
        <f>Sales[[#This Row],[Unit Price]]*Sales[[#This Row],[Quantity]]</f>
        <v>71910</v>
      </c>
      <c r="L60" s="12">
        <f>Sales[[#This Row],[Unit Cost]]*Sales[[#This Row],[Quantity]]</f>
        <v>67626</v>
      </c>
      <c r="M60" s="12">
        <f>Sales[[#This Row],[Revenue]]-Sales[[#This Row],[Cost]]</f>
        <v>4284</v>
      </c>
      <c r="N60" s="38">
        <f>Sales[[#This Row],[Profit]]*$N$1</f>
        <v>214.20000000000002</v>
      </c>
      <c r="O60" s="38">
        <f>Sales[[#This Row],[Profit]]-Sales[[#This Row],[Discount ]]</f>
        <v>4069.8</v>
      </c>
    </row>
    <row r="61" spans="1:15">
      <c r="A61" s="38">
        <v>40931</v>
      </c>
      <c r="B61" s="12" t="s">
        <v>34</v>
      </c>
      <c r="C61" s="12" t="s">
        <v>25</v>
      </c>
      <c r="D61" s="12" t="s">
        <v>41</v>
      </c>
      <c r="E61" s="12" t="s">
        <v>13</v>
      </c>
      <c r="F61" s="12">
        <v>3</v>
      </c>
      <c r="G61" s="12">
        <v>2952</v>
      </c>
      <c r="H61" s="12">
        <v>3150</v>
      </c>
      <c r="I61" s="12">
        <v>8856</v>
      </c>
      <c r="J61" s="12">
        <v>9450</v>
      </c>
      <c r="K61" s="12">
        <f>Sales[[#This Row],[Unit Price]]*Sales[[#This Row],[Quantity]]</f>
        <v>9450</v>
      </c>
      <c r="L61" s="12">
        <f>Sales[[#This Row],[Unit Cost]]*Sales[[#This Row],[Quantity]]</f>
        <v>8856</v>
      </c>
      <c r="M61" s="12">
        <f>Sales[[#This Row],[Revenue]]-Sales[[#This Row],[Cost]]</f>
        <v>594</v>
      </c>
      <c r="N61" s="38">
        <f>Sales[[#This Row],[Profit]]*$N$1</f>
        <v>29.700000000000003</v>
      </c>
      <c r="O61" s="38">
        <f>Sales[[#This Row],[Profit]]-Sales[[#This Row],[Discount ]]</f>
        <v>564.29999999999995</v>
      </c>
    </row>
    <row r="62" spans="1:15">
      <c r="A62" s="38">
        <v>40931</v>
      </c>
      <c r="B62" s="12" t="s">
        <v>10</v>
      </c>
      <c r="C62" s="12" t="s">
        <v>11</v>
      </c>
      <c r="D62" s="12" t="s">
        <v>12</v>
      </c>
      <c r="E62" s="12" t="s">
        <v>13</v>
      </c>
      <c r="F62" s="12">
        <v>13</v>
      </c>
      <c r="G62" s="12">
        <v>2034</v>
      </c>
      <c r="H62" s="12">
        <v>2160</v>
      </c>
      <c r="I62" s="12">
        <v>26442</v>
      </c>
      <c r="J62" s="12">
        <v>28080</v>
      </c>
      <c r="K62" s="12">
        <f>Sales[[#This Row],[Unit Price]]*Sales[[#This Row],[Quantity]]</f>
        <v>28080</v>
      </c>
      <c r="L62" s="12">
        <f>Sales[[#This Row],[Unit Cost]]*Sales[[#This Row],[Quantity]]</f>
        <v>26442</v>
      </c>
      <c r="M62" s="12">
        <f>Sales[[#This Row],[Revenue]]-Sales[[#This Row],[Cost]]</f>
        <v>1638</v>
      </c>
      <c r="N62" s="38">
        <f>Sales[[#This Row],[Profit]]*$N$1</f>
        <v>81.900000000000006</v>
      </c>
      <c r="O62" s="38">
        <f>Sales[[#This Row],[Profit]]-Sales[[#This Row],[Discount ]]</f>
        <v>1556.1</v>
      </c>
    </row>
    <row r="63" spans="1:15">
      <c r="A63" s="38">
        <v>40932</v>
      </c>
      <c r="B63" s="12" t="s">
        <v>20</v>
      </c>
      <c r="C63" s="12" t="s">
        <v>18</v>
      </c>
      <c r="D63" s="12" t="s">
        <v>15</v>
      </c>
      <c r="E63" s="12" t="s">
        <v>16</v>
      </c>
      <c r="F63" s="12">
        <v>17</v>
      </c>
      <c r="G63" s="12">
        <v>3582</v>
      </c>
      <c r="H63" s="12">
        <v>3870</v>
      </c>
      <c r="I63" s="12">
        <v>60894</v>
      </c>
      <c r="J63" s="12">
        <v>65790</v>
      </c>
      <c r="K63" s="12">
        <f>Sales[[#This Row],[Unit Price]]*Sales[[#This Row],[Quantity]]</f>
        <v>65790</v>
      </c>
      <c r="L63" s="12">
        <f>Sales[[#This Row],[Unit Cost]]*Sales[[#This Row],[Quantity]]</f>
        <v>60894</v>
      </c>
      <c r="M63" s="12">
        <f>Sales[[#This Row],[Revenue]]-Sales[[#This Row],[Cost]]</f>
        <v>4896</v>
      </c>
      <c r="N63" s="38">
        <f>Sales[[#This Row],[Profit]]*$N$1</f>
        <v>244.8</v>
      </c>
      <c r="O63" s="38">
        <f>Sales[[#This Row],[Profit]]-Sales[[#This Row],[Discount ]]</f>
        <v>4651.2</v>
      </c>
    </row>
    <row r="64" spans="1:15">
      <c r="A64" s="38">
        <v>40932</v>
      </c>
      <c r="B64" s="12" t="s">
        <v>20</v>
      </c>
      <c r="C64" s="12" t="s">
        <v>18</v>
      </c>
      <c r="D64" s="12" t="s">
        <v>19</v>
      </c>
      <c r="E64" s="12" t="s">
        <v>13</v>
      </c>
      <c r="F64" s="12">
        <v>22</v>
      </c>
      <c r="G64" s="12">
        <v>3978</v>
      </c>
      <c r="H64" s="12">
        <v>4230</v>
      </c>
      <c r="I64" s="12">
        <v>87516</v>
      </c>
      <c r="J64" s="12">
        <v>93060</v>
      </c>
      <c r="K64" s="12">
        <f>Sales[[#This Row],[Unit Price]]*Sales[[#This Row],[Quantity]]</f>
        <v>93060</v>
      </c>
      <c r="L64" s="12">
        <f>Sales[[#This Row],[Unit Cost]]*Sales[[#This Row],[Quantity]]</f>
        <v>87516</v>
      </c>
      <c r="M64" s="12">
        <f>Sales[[#This Row],[Revenue]]-Sales[[#This Row],[Cost]]</f>
        <v>5544</v>
      </c>
      <c r="N64" s="38">
        <f>Sales[[#This Row],[Profit]]*$N$1</f>
        <v>277.2</v>
      </c>
      <c r="O64" s="38">
        <f>Sales[[#This Row],[Profit]]-Sales[[#This Row],[Discount ]]</f>
        <v>5266.8</v>
      </c>
    </row>
    <row r="65" spans="1:15">
      <c r="A65" s="38">
        <v>40932</v>
      </c>
      <c r="B65" s="12" t="s">
        <v>17</v>
      </c>
      <c r="C65" s="12" t="s">
        <v>18</v>
      </c>
      <c r="D65" s="12" t="s">
        <v>21</v>
      </c>
      <c r="E65" s="12" t="s">
        <v>13</v>
      </c>
      <c r="F65" s="12">
        <v>23</v>
      </c>
      <c r="G65" s="12">
        <v>2196</v>
      </c>
      <c r="H65" s="12">
        <v>2340</v>
      </c>
      <c r="I65" s="12">
        <v>50508</v>
      </c>
      <c r="J65" s="12">
        <v>53820</v>
      </c>
      <c r="K65" s="12">
        <f>Sales[[#This Row],[Unit Price]]*Sales[[#This Row],[Quantity]]</f>
        <v>53820</v>
      </c>
      <c r="L65" s="12">
        <f>Sales[[#This Row],[Unit Cost]]*Sales[[#This Row],[Quantity]]</f>
        <v>50508</v>
      </c>
      <c r="M65" s="12">
        <f>Sales[[#This Row],[Revenue]]-Sales[[#This Row],[Cost]]</f>
        <v>3312</v>
      </c>
      <c r="N65" s="38">
        <f>Sales[[#This Row],[Profit]]*$N$1</f>
        <v>165.60000000000002</v>
      </c>
      <c r="O65" s="38">
        <f>Sales[[#This Row],[Profit]]-Sales[[#This Row],[Discount ]]</f>
        <v>3146.4</v>
      </c>
    </row>
    <row r="66" spans="1:15">
      <c r="A66" s="38">
        <v>40933</v>
      </c>
      <c r="B66" s="12" t="s">
        <v>17</v>
      </c>
      <c r="C66" s="12" t="s">
        <v>18</v>
      </c>
      <c r="D66" s="12" t="s">
        <v>12</v>
      </c>
      <c r="E66" s="12" t="s">
        <v>13</v>
      </c>
      <c r="F66" s="12">
        <v>1</v>
      </c>
      <c r="G66" s="12">
        <v>2034</v>
      </c>
      <c r="H66" s="12">
        <v>2160</v>
      </c>
      <c r="I66" s="12">
        <v>2034</v>
      </c>
      <c r="J66" s="12">
        <v>2160</v>
      </c>
      <c r="K66" s="12">
        <f>Sales[[#This Row],[Unit Price]]*Sales[[#This Row],[Quantity]]</f>
        <v>2160</v>
      </c>
      <c r="L66" s="12">
        <f>Sales[[#This Row],[Unit Cost]]*Sales[[#This Row],[Quantity]]</f>
        <v>2034</v>
      </c>
      <c r="M66" s="12">
        <f>Sales[[#This Row],[Revenue]]-Sales[[#This Row],[Cost]]</f>
        <v>126</v>
      </c>
      <c r="N66" s="38">
        <f>Sales[[#This Row],[Profit]]*$N$1</f>
        <v>6.3000000000000007</v>
      </c>
      <c r="O66" s="38">
        <f>Sales[[#This Row],[Profit]]-Sales[[#This Row],[Discount ]]</f>
        <v>119.7</v>
      </c>
    </row>
    <row r="67" spans="1:15">
      <c r="A67" s="38">
        <v>40934</v>
      </c>
      <c r="B67" s="12" t="s">
        <v>20</v>
      </c>
      <c r="C67" s="12" t="s">
        <v>18</v>
      </c>
      <c r="D67" s="12" t="s">
        <v>35</v>
      </c>
      <c r="E67" s="12" t="s">
        <v>13</v>
      </c>
      <c r="F67" s="12">
        <v>25</v>
      </c>
      <c r="G67" s="12">
        <v>5148</v>
      </c>
      <c r="H67" s="12">
        <v>5490</v>
      </c>
      <c r="I67" s="12">
        <v>128700</v>
      </c>
      <c r="J67" s="12">
        <v>137250</v>
      </c>
      <c r="K67" s="12">
        <f>Sales[[#This Row],[Unit Price]]*Sales[[#This Row],[Quantity]]</f>
        <v>137250</v>
      </c>
      <c r="L67" s="12">
        <f>Sales[[#This Row],[Unit Cost]]*Sales[[#This Row],[Quantity]]</f>
        <v>128700</v>
      </c>
      <c r="M67" s="12">
        <f>Sales[[#This Row],[Revenue]]-Sales[[#This Row],[Cost]]</f>
        <v>8550</v>
      </c>
      <c r="N67" s="38">
        <f>Sales[[#This Row],[Profit]]*$N$1</f>
        <v>427.5</v>
      </c>
      <c r="O67" s="38">
        <f>Sales[[#This Row],[Profit]]-Sales[[#This Row],[Discount ]]</f>
        <v>8122.5</v>
      </c>
    </row>
    <row r="68" spans="1:15">
      <c r="A68" s="38">
        <v>40935</v>
      </c>
      <c r="B68" s="12" t="s">
        <v>24</v>
      </c>
      <c r="C68" s="12" t="s">
        <v>25</v>
      </c>
      <c r="D68" s="12" t="s">
        <v>43</v>
      </c>
      <c r="E68" s="12" t="s">
        <v>13</v>
      </c>
      <c r="F68" s="12">
        <v>22</v>
      </c>
      <c r="G68" s="12">
        <v>3384</v>
      </c>
      <c r="H68" s="12">
        <v>3600</v>
      </c>
      <c r="I68" s="12">
        <v>74448</v>
      </c>
      <c r="J68" s="12">
        <v>79200</v>
      </c>
      <c r="K68" s="12">
        <f>Sales[[#This Row],[Unit Price]]*Sales[[#This Row],[Quantity]]</f>
        <v>79200</v>
      </c>
      <c r="L68" s="12">
        <f>Sales[[#This Row],[Unit Cost]]*Sales[[#This Row],[Quantity]]</f>
        <v>74448</v>
      </c>
      <c r="M68" s="12">
        <f>Sales[[#This Row],[Revenue]]-Sales[[#This Row],[Cost]]</f>
        <v>4752</v>
      </c>
      <c r="N68" s="38">
        <f>Sales[[#This Row],[Profit]]*$N$1</f>
        <v>237.60000000000002</v>
      </c>
      <c r="O68" s="38">
        <f>Sales[[#This Row],[Profit]]-Sales[[#This Row],[Discount ]]</f>
        <v>4514.3999999999996</v>
      </c>
    </row>
    <row r="69" spans="1:15">
      <c r="A69" s="38">
        <v>40935</v>
      </c>
      <c r="B69" s="12" t="s">
        <v>22</v>
      </c>
      <c r="C69" s="12" t="s">
        <v>23</v>
      </c>
      <c r="D69" s="12" t="s">
        <v>19</v>
      </c>
      <c r="E69" s="12" t="s">
        <v>13</v>
      </c>
      <c r="F69" s="12">
        <v>2</v>
      </c>
      <c r="G69" s="12">
        <v>3978</v>
      </c>
      <c r="H69" s="12">
        <v>4230</v>
      </c>
      <c r="I69" s="12">
        <v>7956</v>
      </c>
      <c r="J69" s="12">
        <v>8460</v>
      </c>
      <c r="K69" s="12">
        <f>Sales[[#This Row],[Unit Price]]*Sales[[#This Row],[Quantity]]</f>
        <v>8460</v>
      </c>
      <c r="L69" s="12">
        <f>Sales[[#This Row],[Unit Cost]]*Sales[[#This Row],[Quantity]]</f>
        <v>7956</v>
      </c>
      <c r="M69" s="12">
        <f>Sales[[#This Row],[Revenue]]-Sales[[#This Row],[Cost]]</f>
        <v>504</v>
      </c>
      <c r="N69" s="38">
        <f>Sales[[#This Row],[Profit]]*$N$1</f>
        <v>25.200000000000003</v>
      </c>
      <c r="O69" s="38">
        <f>Sales[[#This Row],[Profit]]-Sales[[#This Row],[Discount ]]</f>
        <v>478.8</v>
      </c>
    </row>
    <row r="70" spans="1:15">
      <c r="A70" s="38">
        <v>40935</v>
      </c>
      <c r="B70" s="12" t="s">
        <v>22</v>
      </c>
      <c r="C70" s="12" t="s">
        <v>23</v>
      </c>
      <c r="D70" s="12" t="s">
        <v>15</v>
      </c>
      <c r="E70" s="12" t="s">
        <v>16</v>
      </c>
      <c r="F70" s="12">
        <v>11</v>
      </c>
      <c r="G70" s="12">
        <v>3582</v>
      </c>
      <c r="H70" s="12">
        <v>3870</v>
      </c>
      <c r="I70" s="12">
        <v>39402</v>
      </c>
      <c r="J70" s="12">
        <v>42570</v>
      </c>
      <c r="K70" s="12">
        <f>Sales[[#This Row],[Unit Price]]*Sales[[#This Row],[Quantity]]</f>
        <v>42570</v>
      </c>
      <c r="L70" s="12">
        <f>Sales[[#This Row],[Unit Cost]]*Sales[[#This Row],[Quantity]]</f>
        <v>39402</v>
      </c>
      <c r="M70" s="12">
        <f>Sales[[#This Row],[Revenue]]-Sales[[#This Row],[Cost]]</f>
        <v>3168</v>
      </c>
      <c r="N70" s="38">
        <f>Sales[[#This Row],[Profit]]*$N$1</f>
        <v>158.4</v>
      </c>
      <c r="O70" s="38">
        <f>Sales[[#This Row],[Profit]]-Sales[[#This Row],[Discount ]]</f>
        <v>3009.6</v>
      </c>
    </row>
    <row r="71" spans="1:15">
      <c r="A71" s="38">
        <v>40936</v>
      </c>
      <c r="B71" s="12" t="s">
        <v>34</v>
      </c>
      <c r="C71" s="12" t="s">
        <v>25</v>
      </c>
      <c r="D71" s="12" t="s">
        <v>32</v>
      </c>
      <c r="E71" s="12" t="s">
        <v>13</v>
      </c>
      <c r="F71" s="12">
        <v>11</v>
      </c>
      <c r="G71" s="12">
        <v>3546</v>
      </c>
      <c r="H71" s="12">
        <v>3780</v>
      </c>
      <c r="I71" s="12">
        <v>39006</v>
      </c>
      <c r="J71" s="12">
        <v>41580</v>
      </c>
      <c r="K71" s="12">
        <f>Sales[[#This Row],[Unit Price]]*Sales[[#This Row],[Quantity]]</f>
        <v>41580</v>
      </c>
      <c r="L71" s="12">
        <f>Sales[[#This Row],[Unit Cost]]*Sales[[#This Row],[Quantity]]</f>
        <v>39006</v>
      </c>
      <c r="M71" s="12">
        <f>Sales[[#This Row],[Revenue]]-Sales[[#This Row],[Cost]]</f>
        <v>2574</v>
      </c>
      <c r="N71" s="38">
        <f>Sales[[#This Row],[Profit]]*$N$1</f>
        <v>128.70000000000002</v>
      </c>
      <c r="O71" s="38">
        <f>Sales[[#This Row],[Profit]]-Sales[[#This Row],[Discount ]]</f>
        <v>2445.3000000000002</v>
      </c>
    </row>
    <row r="72" spans="1:15">
      <c r="A72" s="38">
        <v>40936</v>
      </c>
      <c r="B72" s="12" t="s">
        <v>14</v>
      </c>
      <c r="C72" s="12" t="s">
        <v>11</v>
      </c>
      <c r="D72" s="12" t="s">
        <v>42</v>
      </c>
      <c r="E72" s="12" t="s">
        <v>16</v>
      </c>
      <c r="F72" s="12">
        <v>1</v>
      </c>
      <c r="G72" s="12">
        <v>7506</v>
      </c>
      <c r="H72" s="12">
        <v>8100</v>
      </c>
      <c r="I72" s="12">
        <v>7506</v>
      </c>
      <c r="J72" s="12">
        <v>8100</v>
      </c>
      <c r="K72" s="12">
        <f>Sales[[#This Row],[Unit Price]]*Sales[[#This Row],[Quantity]]</f>
        <v>8100</v>
      </c>
      <c r="L72" s="12">
        <f>Sales[[#This Row],[Unit Cost]]*Sales[[#This Row],[Quantity]]</f>
        <v>7506</v>
      </c>
      <c r="M72" s="12">
        <f>Sales[[#This Row],[Revenue]]-Sales[[#This Row],[Cost]]</f>
        <v>594</v>
      </c>
      <c r="N72" s="38">
        <f>Sales[[#This Row],[Profit]]*$N$1</f>
        <v>29.700000000000003</v>
      </c>
      <c r="O72" s="38">
        <f>Sales[[#This Row],[Profit]]-Sales[[#This Row],[Discount ]]</f>
        <v>564.29999999999995</v>
      </c>
    </row>
    <row r="73" spans="1:15">
      <c r="A73" s="38">
        <v>40937</v>
      </c>
      <c r="B73" s="12" t="s">
        <v>22</v>
      </c>
      <c r="C73" s="12" t="s">
        <v>23</v>
      </c>
      <c r="D73" s="12" t="s">
        <v>33</v>
      </c>
      <c r="E73" s="12" t="s">
        <v>13</v>
      </c>
      <c r="F73" s="12">
        <v>14</v>
      </c>
      <c r="G73" s="12">
        <v>3978</v>
      </c>
      <c r="H73" s="12">
        <v>4230</v>
      </c>
      <c r="I73" s="12">
        <v>55692</v>
      </c>
      <c r="J73" s="12">
        <v>59220</v>
      </c>
      <c r="K73" s="12">
        <f>Sales[[#This Row],[Unit Price]]*Sales[[#This Row],[Quantity]]</f>
        <v>59220</v>
      </c>
      <c r="L73" s="12">
        <f>Sales[[#This Row],[Unit Cost]]*Sales[[#This Row],[Quantity]]</f>
        <v>55692</v>
      </c>
      <c r="M73" s="12">
        <f>Sales[[#This Row],[Revenue]]-Sales[[#This Row],[Cost]]</f>
        <v>3528</v>
      </c>
      <c r="N73" s="38">
        <f>Sales[[#This Row],[Profit]]*$N$1</f>
        <v>176.4</v>
      </c>
      <c r="O73" s="38">
        <f>Sales[[#This Row],[Profit]]-Sales[[#This Row],[Discount ]]</f>
        <v>3351.6</v>
      </c>
    </row>
    <row r="74" spans="1:15">
      <c r="A74" s="38">
        <v>40937</v>
      </c>
      <c r="B74" s="12" t="s">
        <v>10</v>
      </c>
      <c r="C74" s="12" t="s">
        <v>11</v>
      </c>
      <c r="D74" s="12" t="s">
        <v>12</v>
      </c>
      <c r="E74" s="12" t="s">
        <v>13</v>
      </c>
      <c r="F74" s="12">
        <v>11</v>
      </c>
      <c r="G74" s="12">
        <v>2034</v>
      </c>
      <c r="H74" s="12">
        <v>2160</v>
      </c>
      <c r="I74" s="12">
        <v>22374</v>
      </c>
      <c r="J74" s="12">
        <v>23760</v>
      </c>
      <c r="K74" s="12">
        <f>Sales[[#This Row],[Unit Price]]*Sales[[#This Row],[Quantity]]</f>
        <v>23760</v>
      </c>
      <c r="L74" s="12">
        <f>Sales[[#This Row],[Unit Cost]]*Sales[[#This Row],[Quantity]]</f>
        <v>22374</v>
      </c>
      <c r="M74" s="12">
        <f>Sales[[#This Row],[Revenue]]-Sales[[#This Row],[Cost]]</f>
        <v>1386</v>
      </c>
      <c r="N74" s="38">
        <f>Sales[[#This Row],[Profit]]*$N$1</f>
        <v>69.3</v>
      </c>
      <c r="O74" s="38">
        <f>Sales[[#This Row],[Profit]]-Sales[[#This Row],[Discount ]]</f>
        <v>1316.7</v>
      </c>
    </row>
    <row r="75" spans="1:15">
      <c r="A75" s="38">
        <v>40938</v>
      </c>
      <c r="B75" s="12" t="s">
        <v>34</v>
      </c>
      <c r="C75" s="12" t="s">
        <v>25</v>
      </c>
      <c r="D75" s="12" t="s">
        <v>41</v>
      </c>
      <c r="E75" s="12" t="s">
        <v>13</v>
      </c>
      <c r="F75" s="12">
        <v>8</v>
      </c>
      <c r="G75" s="12">
        <v>2952</v>
      </c>
      <c r="H75" s="12">
        <v>3150</v>
      </c>
      <c r="I75" s="12">
        <v>23616</v>
      </c>
      <c r="J75" s="12">
        <v>25200</v>
      </c>
      <c r="K75" s="12">
        <f>Sales[[#This Row],[Unit Price]]*Sales[[#This Row],[Quantity]]</f>
        <v>25200</v>
      </c>
      <c r="L75" s="12">
        <f>Sales[[#This Row],[Unit Cost]]*Sales[[#This Row],[Quantity]]</f>
        <v>23616</v>
      </c>
      <c r="M75" s="12">
        <f>Sales[[#This Row],[Revenue]]-Sales[[#This Row],[Cost]]</f>
        <v>1584</v>
      </c>
      <c r="N75" s="38">
        <f>Sales[[#This Row],[Profit]]*$N$1</f>
        <v>79.2</v>
      </c>
      <c r="O75" s="38">
        <f>Sales[[#This Row],[Profit]]-Sales[[#This Row],[Discount ]]</f>
        <v>1504.8</v>
      </c>
    </row>
    <row r="76" spans="1:15">
      <c r="A76" s="38">
        <v>40938</v>
      </c>
      <c r="B76" s="12" t="s">
        <v>34</v>
      </c>
      <c r="C76" s="12" t="s">
        <v>25</v>
      </c>
      <c r="D76" s="12" t="s">
        <v>38</v>
      </c>
      <c r="E76" s="12" t="s">
        <v>13</v>
      </c>
      <c r="F76" s="12">
        <v>1</v>
      </c>
      <c r="G76" s="12">
        <v>3546</v>
      </c>
      <c r="H76" s="12">
        <v>3780</v>
      </c>
      <c r="I76" s="12">
        <v>3546</v>
      </c>
      <c r="J76" s="12">
        <v>3780</v>
      </c>
      <c r="K76" s="12">
        <f>Sales[[#This Row],[Unit Price]]*Sales[[#This Row],[Quantity]]</f>
        <v>3780</v>
      </c>
      <c r="L76" s="12">
        <f>Sales[[#This Row],[Unit Cost]]*Sales[[#This Row],[Quantity]]</f>
        <v>3546</v>
      </c>
      <c r="M76" s="12">
        <f>Sales[[#This Row],[Revenue]]-Sales[[#This Row],[Cost]]</f>
        <v>234</v>
      </c>
      <c r="N76" s="38">
        <f>Sales[[#This Row],[Profit]]*$N$1</f>
        <v>11.700000000000001</v>
      </c>
      <c r="O76" s="38">
        <f>Sales[[#This Row],[Profit]]-Sales[[#This Row],[Discount ]]</f>
        <v>222.3</v>
      </c>
    </row>
    <row r="77" spans="1:15">
      <c r="A77" s="38">
        <v>40938</v>
      </c>
      <c r="B77" s="12" t="s">
        <v>20</v>
      </c>
      <c r="C77" s="12" t="s">
        <v>18</v>
      </c>
      <c r="D77" s="12" t="s">
        <v>32</v>
      </c>
      <c r="E77" s="12" t="s">
        <v>13</v>
      </c>
      <c r="F77" s="12">
        <v>24</v>
      </c>
      <c r="G77" s="12">
        <v>3546</v>
      </c>
      <c r="H77" s="12">
        <v>3780</v>
      </c>
      <c r="I77" s="12">
        <v>85104</v>
      </c>
      <c r="J77" s="12">
        <v>90720</v>
      </c>
      <c r="K77" s="12">
        <f>Sales[[#This Row],[Unit Price]]*Sales[[#This Row],[Quantity]]</f>
        <v>90720</v>
      </c>
      <c r="L77" s="12">
        <f>Sales[[#This Row],[Unit Cost]]*Sales[[#This Row],[Quantity]]</f>
        <v>85104</v>
      </c>
      <c r="M77" s="12">
        <f>Sales[[#This Row],[Revenue]]-Sales[[#This Row],[Cost]]</f>
        <v>5616</v>
      </c>
      <c r="N77" s="38">
        <f>Sales[[#This Row],[Profit]]*$N$1</f>
        <v>280.8</v>
      </c>
      <c r="O77" s="38">
        <f>Sales[[#This Row],[Profit]]-Sales[[#This Row],[Discount ]]</f>
        <v>5335.2</v>
      </c>
    </row>
    <row r="78" spans="1:15">
      <c r="A78" s="38">
        <v>40939</v>
      </c>
      <c r="B78" s="12" t="s">
        <v>31</v>
      </c>
      <c r="C78" s="12" t="s">
        <v>30</v>
      </c>
      <c r="D78" s="12" t="s">
        <v>33</v>
      </c>
      <c r="E78" s="12" t="s">
        <v>13</v>
      </c>
      <c r="F78" s="12">
        <v>15</v>
      </c>
      <c r="G78" s="12">
        <v>3978</v>
      </c>
      <c r="H78" s="12">
        <v>4230</v>
      </c>
      <c r="I78" s="12">
        <v>59670</v>
      </c>
      <c r="J78" s="12">
        <v>63450</v>
      </c>
      <c r="K78" s="12">
        <f>Sales[[#This Row],[Unit Price]]*Sales[[#This Row],[Quantity]]</f>
        <v>63450</v>
      </c>
      <c r="L78" s="12">
        <f>Sales[[#This Row],[Unit Cost]]*Sales[[#This Row],[Quantity]]</f>
        <v>59670</v>
      </c>
      <c r="M78" s="12">
        <f>Sales[[#This Row],[Revenue]]-Sales[[#This Row],[Cost]]</f>
        <v>3780</v>
      </c>
      <c r="N78" s="38">
        <f>Sales[[#This Row],[Profit]]*$N$1</f>
        <v>189</v>
      </c>
      <c r="O78" s="38">
        <f>Sales[[#This Row],[Profit]]-Sales[[#This Row],[Discount ]]</f>
        <v>3591</v>
      </c>
    </row>
    <row r="79" spans="1:15">
      <c r="A79" s="38">
        <v>40940</v>
      </c>
      <c r="B79" s="12" t="s">
        <v>17</v>
      </c>
      <c r="C79" s="12" t="s">
        <v>18</v>
      </c>
      <c r="D79" s="12" t="s">
        <v>38</v>
      </c>
      <c r="E79" s="12" t="s">
        <v>13</v>
      </c>
      <c r="F79" s="12">
        <v>20</v>
      </c>
      <c r="G79" s="12">
        <v>3546</v>
      </c>
      <c r="H79" s="12">
        <v>3780</v>
      </c>
      <c r="I79" s="12">
        <v>70920</v>
      </c>
      <c r="J79" s="12">
        <v>75600</v>
      </c>
      <c r="K79" s="12">
        <f>Sales[[#This Row],[Unit Price]]*Sales[[#This Row],[Quantity]]</f>
        <v>75600</v>
      </c>
      <c r="L79" s="12">
        <f>Sales[[#This Row],[Unit Cost]]*Sales[[#This Row],[Quantity]]</f>
        <v>70920</v>
      </c>
      <c r="M79" s="12">
        <f>Sales[[#This Row],[Revenue]]-Sales[[#This Row],[Cost]]</f>
        <v>4680</v>
      </c>
      <c r="N79" s="38">
        <f>Sales[[#This Row],[Profit]]*$N$1</f>
        <v>234</v>
      </c>
      <c r="O79" s="38">
        <f>Sales[[#This Row],[Profit]]-Sales[[#This Row],[Discount ]]</f>
        <v>4446</v>
      </c>
    </row>
    <row r="80" spans="1:15">
      <c r="A80" s="38">
        <v>40940</v>
      </c>
      <c r="B80" s="12" t="s">
        <v>27</v>
      </c>
      <c r="C80" s="12" t="s">
        <v>23</v>
      </c>
      <c r="D80" s="12" t="s">
        <v>35</v>
      </c>
      <c r="E80" s="12" t="s">
        <v>13</v>
      </c>
      <c r="F80" s="12">
        <v>1</v>
      </c>
      <c r="G80" s="12">
        <v>5148</v>
      </c>
      <c r="H80" s="12">
        <v>5490</v>
      </c>
      <c r="I80" s="12">
        <v>5148</v>
      </c>
      <c r="J80" s="12">
        <v>5490</v>
      </c>
      <c r="K80" s="12">
        <f>Sales[[#This Row],[Unit Price]]*Sales[[#This Row],[Quantity]]</f>
        <v>5490</v>
      </c>
      <c r="L80" s="12">
        <f>Sales[[#This Row],[Unit Cost]]*Sales[[#This Row],[Quantity]]</f>
        <v>5148</v>
      </c>
      <c r="M80" s="12">
        <f>Sales[[#This Row],[Revenue]]-Sales[[#This Row],[Cost]]</f>
        <v>342</v>
      </c>
      <c r="N80" s="38">
        <f>Sales[[#This Row],[Profit]]*$N$1</f>
        <v>17.100000000000001</v>
      </c>
      <c r="O80" s="38">
        <f>Sales[[#This Row],[Profit]]-Sales[[#This Row],[Discount ]]</f>
        <v>324.89999999999998</v>
      </c>
    </row>
    <row r="81" spans="1:15">
      <c r="A81" s="38">
        <v>40941</v>
      </c>
      <c r="B81" s="12" t="s">
        <v>34</v>
      </c>
      <c r="C81" s="12" t="s">
        <v>25</v>
      </c>
      <c r="D81" s="12" t="s">
        <v>21</v>
      </c>
      <c r="E81" s="12" t="s">
        <v>13</v>
      </c>
      <c r="F81" s="12">
        <v>5</v>
      </c>
      <c r="G81" s="12">
        <v>2196</v>
      </c>
      <c r="H81" s="12">
        <v>2340</v>
      </c>
      <c r="I81" s="12">
        <v>10980</v>
      </c>
      <c r="J81" s="12">
        <v>11700</v>
      </c>
      <c r="K81" s="12">
        <f>Sales[[#This Row],[Unit Price]]*Sales[[#This Row],[Quantity]]</f>
        <v>11700</v>
      </c>
      <c r="L81" s="12">
        <f>Sales[[#This Row],[Unit Cost]]*Sales[[#This Row],[Quantity]]</f>
        <v>10980</v>
      </c>
      <c r="M81" s="12">
        <f>Sales[[#This Row],[Revenue]]-Sales[[#This Row],[Cost]]</f>
        <v>720</v>
      </c>
      <c r="N81" s="38">
        <f>Sales[[#This Row],[Profit]]*$N$1</f>
        <v>36</v>
      </c>
      <c r="O81" s="38">
        <f>Sales[[#This Row],[Profit]]-Sales[[#This Row],[Discount ]]</f>
        <v>684</v>
      </c>
    </row>
    <row r="82" spans="1:15">
      <c r="A82" s="38">
        <v>40942</v>
      </c>
      <c r="B82" s="12" t="s">
        <v>20</v>
      </c>
      <c r="C82" s="12" t="s">
        <v>18</v>
      </c>
      <c r="D82" s="12" t="s">
        <v>40</v>
      </c>
      <c r="E82" s="12" t="s">
        <v>16</v>
      </c>
      <c r="F82" s="12">
        <v>2</v>
      </c>
      <c r="G82" s="12">
        <v>3924</v>
      </c>
      <c r="H82" s="12">
        <v>4230</v>
      </c>
      <c r="I82" s="12">
        <v>7848</v>
      </c>
      <c r="J82" s="12">
        <v>8460</v>
      </c>
      <c r="K82" s="12">
        <f>Sales[[#This Row],[Unit Price]]*Sales[[#This Row],[Quantity]]</f>
        <v>8460</v>
      </c>
      <c r="L82" s="12">
        <f>Sales[[#This Row],[Unit Cost]]*Sales[[#This Row],[Quantity]]</f>
        <v>7848</v>
      </c>
      <c r="M82" s="12">
        <f>Sales[[#This Row],[Revenue]]-Sales[[#This Row],[Cost]]</f>
        <v>612</v>
      </c>
      <c r="N82" s="38">
        <f>Sales[[#This Row],[Profit]]*$N$1</f>
        <v>30.6</v>
      </c>
      <c r="O82" s="38">
        <f>Sales[[#This Row],[Profit]]-Sales[[#This Row],[Discount ]]</f>
        <v>581.4</v>
      </c>
    </row>
    <row r="83" spans="1:15">
      <c r="A83" s="38">
        <v>40942</v>
      </c>
      <c r="B83" s="12" t="s">
        <v>31</v>
      </c>
      <c r="C83" s="12" t="s">
        <v>30</v>
      </c>
      <c r="D83" s="12" t="s">
        <v>33</v>
      </c>
      <c r="E83" s="12" t="s">
        <v>13</v>
      </c>
      <c r="F83" s="12">
        <v>15</v>
      </c>
      <c r="G83" s="12">
        <v>3978</v>
      </c>
      <c r="H83" s="12">
        <v>4230</v>
      </c>
      <c r="I83" s="12">
        <v>59670</v>
      </c>
      <c r="J83" s="12">
        <v>63450</v>
      </c>
      <c r="K83" s="12">
        <f>Sales[[#This Row],[Unit Price]]*Sales[[#This Row],[Quantity]]</f>
        <v>63450</v>
      </c>
      <c r="L83" s="12">
        <f>Sales[[#This Row],[Unit Cost]]*Sales[[#This Row],[Quantity]]</f>
        <v>59670</v>
      </c>
      <c r="M83" s="12">
        <f>Sales[[#This Row],[Revenue]]-Sales[[#This Row],[Cost]]</f>
        <v>3780</v>
      </c>
      <c r="N83" s="38">
        <f>Sales[[#This Row],[Profit]]*$N$1</f>
        <v>189</v>
      </c>
      <c r="O83" s="38">
        <f>Sales[[#This Row],[Profit]]-Sales[[#This Row],[Discount ]]</f>
        <v>3591</v>
      </c>
    </row>
    <row r="84" spans="1:15">
      <c r="A84" s="38">
        <v>40942</v>
      </c>
      <c r="B84" s="12" t="s">
        <v>10</v>
      </c>
      <c r="C84" s="12" t="s">
        <v>11</v>
      </c>
      <c r="D84" s="12" t="s">
        <v>36</v>
      </c>
      <c r="E84" s="12" t="s">
        <v>13</v>
      </c>
      <c r="F84" s="12">
        <v>24</v>
      </c>
      <c r="G84" s="12">
        <v>2106</v>
      </c>
      <c r="H84" s="12">
        <v>2250</v>
      </c>
      <c r="I84" s="12">
        <v>50544</v>
      </c>
      <c r="J84" s="12">
        <v>54000</v>
      </c>
      <c r="K84" s="12">
        <f>Sales[[#This Row],[Unit Price]]*Sales[[#This Row],[Quantity]]</f>
        <v>54000</v>
      </c>
      <c r="L84" s="12">
        <f>Sales[[#This Row],[Unit Cost]]*Sales[[#This Row],[Quantity]]</f>
        <v>50544</v>
      </c>
      <c r="M84" s="12">
        <f>Sales[[#This Row],[Revenue]]-Sales[[#This Row],[Cost]]</f>
        <v>3456</v>
      </c>
      <c r="N84" s="38">
        <f>Sales[[#This Row],[Profit]]*$N$1</f>
        <v>172.8</v>
      </c>
      <c r="O84" s="38">
        <f>Sales[[#This Row],[Profit]]-Sales[[#This Row],[Discount ]]</f>
        <v>3283.2</v>
      </c>
    </row>
    <row r="85" spans="1:15">
      <c r="A85" s="38">
        <v>40943</v>
      </c>
      <c r="B85" s="12" t="s">
        <v>27</v>
      </c>
      <c r="C85" s="12" t="s">
        <v>23</v>
      </c>
      <c r="D85" s="12" t="s">
        <v>35</v>
      </c>
      <c r="E85" s="12" t="s">
        <v>13</v>
      </c>
      <c r="F85" s="12">
        <v>23</v>
      </c>
      <c r="G85" s="12">
        <v>5148</v>
      </c>
      <c r="H85" s="12">
        <v>5490</v>
      </c>
      <c r="I85" s="12">
        <v>118404</v>
      </c>
      <c r="J85" s="12">
        <v>126270</v>
      </c>
      <c r="K85" s="12">
        <f>Sales[[#This Row],[Unit Price]]*Sales[[#This Row],[Quantity]]</f>
        <v>126270</v>
      </c>
      <c r="L85" s="12">
        <f>Sales[[#This Row],[Unit Cost]]*Sales[[#This Row],[Quantity]]</f>
        <v>118404</v>
      </c>
      <c r="M85" s="12">
        <f>Sales[[#This Row],[Revenue]]-Sales[[#This Row],[Cost]]</f>
        <v>7866</v>
      </c>
      <c r="N85" s="38">
        <f>Sales[[#This Row],[Profit]]*$N$1</f>
        <v>393.3</v>
      </c>
      <c r="O85" s="38">
        <f>Sales[[#This Row],[Profit]]-Sales[[#This Row],[Discount ]]</f>
        <v>7472.7</v>
      </c>
    </row>
    <row r="86" spans="1:15">
      <c r="A86" s="38">
        <v>40944</v>
      </c>
      <c r="B86" s="12" t="s">
        <v>27</v>
      </c>
      <c r="C86" s="12" t="s">
        <v>23</v>
      </c>
      <c r="D86" s="12" t="s">
        <v>32</v>
      </c>
      <c r="E86" s="12" t="s">
        <v>13</v>
      </c>
      <c r="F86" s="12">
        <v>20</v>
      </c>
      <c r="G86" s="12">
        <v>3546</v>
      </c>
      <c r="H86" s="12">
        <v>3780</v>
      </c>
      <c r="I86" s="12">
        <v>70920</v>
      </c>
      <c r="J86" s="12">
        <v>75600</v>
      </c>
      <c r="K86" s="12">
        <f>Sales[[#This Row],[Unit Price]]*Sales[[#This Row],[Quantity]]</f>
        <v>75600</v>
      </c>
      <c r="L86" s="12">
        <f>Sales[[#This Row],[Unit Cost]]*Sales[[#This Row],[Quantity]]</f>
        <v>70920</v>
      </c>
      <c r="M86" s="12">
        <f>Sales[[#This Row],[Revenue]]-Sales[[#This Row],[Cost]]</f>
        <v>4680</v>
      </c>
      <c r="N86" s="38">
        <f>Sales[[#This Row],[Profit]]*$N$1</f>
        <v>234</v>
      </c>
      <c r="O86" s="38">
        <f>Sales[[#This Row],[Profit]]-Sales[[#This Row],[Discount ]]</f>
        <v>4446</v>
      </c>
    </row>
    <row r="87" spans="1:15">
      <c r="A87" s="38">
        <v>40945</v>
      </c>
      <c r="B87" s="12" t="s">
        <v>24</v>
      </c>
      <c r="C87" s="12" t="s">
        <v>25</v>
      </c>
      <c r="D87" s="12" t="s">
        <v>38</v>
      </c>
      <c r="E87" s="12" t="s">
        <v>13</v>
      </c>
      <c r="F87" s="12">
        <v>23</v>
      </c>
      <c r="G87" s="12">
        <v>3546</v>
      </c>
      <c r="H87" s="12">
        <v>3780</v>
      </c>
      <c r="I87" s="12">
        <v>81558</v>
      </c>
      <c r="J87" s="12">
        <v>86940</v>
      </c>
      <c r="K87" s="12">
        <f>Sales[[#This Row],[Unit Price]]*Sales[[#This Row],[Quantity]]</f>
        <v>86940</v>
      </c>
      <c r="L87" s="12">
        <f>Sales[[#This Row],[Unit Cost]]*Sales[[#This Row],[Quantity]]</f>
        <v>81558</v>
      </c>
      <c r="M87" s="12">
        <f>Sales[[#This Row],[Revenue]]-Sales[[#This Row],[Cost]]</f>
        <v>5382</v>
      </c>
      <c r="N87" s="38">
        <f>Sales[[#This Row],[Profit]]*$N$1</f>
        <v>269.10000000000002</v>
      </c>
      <c r="O87" s="38">
        <f>Sales[[#This Row],[Profit]]-Sales[[#This Row],[Discount ]]</f>
        <v>5112.8999999999996</v>
      </c>
    </row>
    <row r="88" spans="1:15">
      <c r="A88" s="38">
        <v>40945</v>
      </c>
      <c r="B88" s="12" t="s">
        <v>31</v>
      </c>
      <c r="C88" s="12" t="s">
        <v>30</v>
      </c>
      <c r="D88" s="12" t="s">
        <v>35</v>
      </c>
      <c r="E88" s="12" t="s">
        <v>13</v>
      </c>
      <c r="F88" s="12">
        <v>22</v>
      </c>
      <c r="G88" s="12">
        <v>5148</v>
      </c>
      <c r="H88" s="12">
        <v>5490</v>
      </c>
      <c r="I88" s="12">
        <v>113256</v>
      </c>
      <c r="J88" s="12">
        <v>120780</v>
      </c>
      <c r="K88" s="12">
        <f>Sales[[#This Row],[Unit Price]]*Sales[[#This Row],[Quantity]]</f>
        <v>120780</v>
      </c>
      <c r="L88" s="12">
        <f>Sales[[#This Row],[Unit Cost]]*Sales[[#This Row],[Quantity]]</f>
        <v>113256</v>
      </c>
      <c r="M88" s="12">
        <f>Sales[[#This Row],[Revenue]]-Sales[[#This Row],[Cost]]</f>
        <v>7524</v>
      </c>
      <c r="N88" s="38">
        <f>Sales[[#This Row],[Profit]]*$N$1</f>
        <v>376.20000000000005</v>
      </c>
      <c r="O88" s="38">
        <f>Sales[[#This Row],[Profit]]-Sales[[#This Row],[Discount ]]</f>
        <v>7147.8</v>
      </c>
    </row>
    <row r="89" spans="1:15">
      <c r="A89" s="38">
        <v>40945</v>
      </c>
      <c r="B89" s="12" t="s">
        <v>20</v>
      </c>
      <c r="C89" s="12" t="s">
        <v>18</v>
      </c>
      <c r="D89" s="12" t="s">
        <v>43</v>
      </c>
      <c r="E89" s="12" t="s">
        <v>13</v>
      </c>
      <c r="F89" s="12">
        <v>10</v>
      </c>
      <c r="G89" s="12">
        <v>3384</v>
      </c>
      <c r="H89" s="12">
        <v>3600</v>
      </c>
      <c r="I89" s="12">
        <v>33840</v>
      </c>
      <c r="J89" s="12">
        <v>36000</v>
      </c>
      <c r="K89" s="12">
        <f>Sales[[#This Row],[Unit Price]]*Sales[[#This Row],[Quantity]]</f>
        <v>36000</v>
      </c>
      <c r="L89" s="12">
        <f>Sales[[#This Row],[Unit Cost]]*Sales[[#This Row],[Quantity]]</f>
        <v>33840</v>
      </c>
      <c r="M89" s="12">
        <f>Sales[[#This Row],[Revenue]]-Sales[[#This Row],[Cost]]</f>
        <v>2160</v>
      </c>
      <c r="N89" s="38">
        <f>Sales[[#This Row],[Profit]]*$N$1</f>
        <v>108</v>
      </c>
      <c r="O89" s="38">
        <f>Sales[[#This Row],[Profit]]-Sales[[#This Row],[Discount ]]</f>
        <v>2052</v>
      </c>
    </row>
    <row r="90" spans="1:15">
      <c r="A90" s="38">
        <v>40946</v>
      </c>
      <c r="B90" s="12" t="s">
        <v>20</v>
      </c>
      <c r="C90" s="12" t="s">
        <v>18</v>
      </c>
      <c r="D90" s="12" t="s">
        <v>26</v>
      </c>
      <c r="E90" s="12" t="s">
        <v>13</v>
      </c>
      <c r="F90" s="12">
        <v>5</v>
      </c>
      <c r="G90" s="12">
        <v>3042</v>
      </c>
      <c r="H90" s="12">
        <v>3240</v>
      </c>
      <c r="I90" s="12">
        <v>15210</v>
      </c>
      <c r="J90" s="12">
        <v>16200</v>
      </c>
      <c r="K90" s="12">
        <f>Sales[[#This Row],[Unit Price]]*Sales[[#This Row],[Quantity]]</f>
        <v>16200</v>
      </c>
      <c r="L90" s="12">
        <f>Sales[[#This Row],[Unit Cost]]*Sales[[#This Row],[Quantity]]</f>
        <v>15210</v>
      </c>
      <c r="M90" s="12">
        <f>Sales[[#This Row],[Revenue]]-Sales[[#This Row],[Cost]]</f>
        <v>990</v>
      </c>
      <c r="N90" s="38">
        <f>Sales[[#This Row],[Profit]]*$N$1</f>
        <v>49.5</v>
      </c>
      <c r="O90" s="38">
        <f>Sales[[#This Row],[Profit]]-Sales[[#This Row],[Discount ]]</f>
        <v>940.5</v>
      </c>
    </row>
    <row r="91" spans="1:15">
      <c r="A91" s="38">
        <v>40946</v>
      </c>
      <c r="B91" s="12" t="s">
        <v>14</v>
      </c>
      <c r="C91" s="12" t="s">
        <v>11</v>
      </c>
      <c r="D91" s="12" t="s">
        <v>19</v>
      </c>
      <c r="E91" s="12" t="s">
        <v>13</v>
      </c>
      <c r="F91" s="12">
        <v>12</v>
      </c>
      <c r="G91" s="12">
        <v>3978</v>
      </c>
      <c r="H91" s="12">
        <v>4230</v>
      </c>
      <c r="I91" s="12">
        <v>47736</v>
      </c>
      <c r="J91" s="12">
        <v>50760</v>
      </c>
      <c r="K91" s="12">
        <f>Sales[[#This Row],[Unit Price]]*Sales[[#This Row],[Quantity]]</f>
        <v>50760</v>
      </c>
      <c r="L91" s="12">
        <f>Sales[[#This Row],[Unit Cost]]*Sales[[#This Row],[Quantity]]</f>
        <v>47736</v>
      </c>
      <c r="M91" s="12">
        <f>Sales[[#This Row],[Revenue]]-Sales[[#This Row],[Cost]]</f>
        <v>3024</v>
      </c>
      <c r="N91" s="38">
        <f>Sales[[#This Row],[Profit]]*$N$1</f>
        <v>151.20000000000002</v>
      </c>
      <c r="O91" s="38">
        <f>Sales[[#This Row],[Profit]]-Sales[[#This Row],[Discount ]]</f>
        <v>2872.8</v>
      </c>
    </row>
    <row r="92" spans="1:15">
      <c r="A92" s="38">
        <v>40946</v>
      </c>
      <c r="B92" s="12" t="s">
        <v>10</v>
      </c>
      <c r="C92" s="12" t="s">
        <v>11</v>
      </c>
      <c r="D92" s="12" t="s">
        <v>33</v>
      </c>
      <c r="E92" s="12" t="s">
        <v>13</v>
      </c>
      <c r="F92" s="12">
        <v>19</v>
      </c>
      <c r="G92" s="12">
        <v>3978</v>
      </c>
      <c r="H92" s="12">
        <v>4230</v>
      </c>
      <c r="I92" s="12">
        <v>75582</v>
      </c>
      <c r="J92" s="12">
        <v>80370</v>
      </c>
      <c r="K92" s="12">
        <f>Sales[[#This Row],[Unit Price]]*Sales[[#This Row],[Quantity]]</f>
        <v>80370</v>
      </c>
      <c r="L92" s="12">
        <f>Sales[[#This Row],[Unit Cost]]*Sales[[#This Row],[Quantity]]</f>
        <v>75582</v>
      </c>
      <c r="M92" s="12">
        <f>Sales[[#This Row],[Revenue]]-Sales[[#This Row],[Cost]]</f>
        <v>4788</v>
      </c>
      <c r="N92" s="38">
        <f>Sales[[#This Row],[Profit]]*$N$1</f>
        <v>239.4</v>
      </c>
      <c r="O92" s="38">
        <f>Sales[[#This Row],[Profit]]-Sales[[#This Row],[Discount ]]</f>
        <v>4548.6000000000004</v>
      </c>
    </row>
    <row r="93" spans="1:15">
      <c r="A93" s="38">
        <v>40946</v>
      </c>
      <c r="B93" s="12" t="s">
        <v>22</v>
      </c>
      <c r="C93" s="12" t="s">
        <v>23</v>
      </c>
      <c r="D93" s="12" t="s">
        <v>40</v>
      </c>
      <c r="E93" s="12" t="s">
        <v>16</v>
      </c>
      <c r="F93" s="12">
        <v>18</v>
      </c>
      <c r="G93" s="12">
        <v>3924</v>
      </c>
      <c r="H93" s="12">
        <v>4230</v>
      </c>
      <c r="I93" s="12">
        <v>70632</v>
      </c>
      <c r="J93" s="12">
        <v>76140</v>
      </c>
      <c r="K93" s="12">
        <f>Sales[[#This Row],[Unit Price]]*Sales[[#This Row],[Quantity]]</f>
        <v>76140</v>
      </c>
      <c r="L93" s="12">
        <f>Sales[[#This Row],[Unit Cost]]*Sales[[#This Row],[Quantity]]</f>
        <v>70632</v>
      </c>
      <c r="M93" s="12">
        <f>Sales[[#This Row],[Revenue]]-Sales[[#This Row],[Cost]]</f>
        <v>5508</v>
      </c>
      <c r="N93" s="38">
        <f>Sales[[#This Row],[Profit]]*$N$1</f>
        <v>275.40000000000003</v>
      </c>
      <c r="O93" s="38">
        <f>Sales[[#This Row],[Profit]]-Sales[[#This Row],[Discount ]]</f>
        <v>5232.6000000000004</v>
      </c>
    </row>
    <row r="94" spans="1:15">
      <c r="A94" s="38">
        <v>40946</v>
      </c>
      <c r="B94" s="12" t="s">
        <v>24</v>
      </c>
      <c r="C94" s="12" t="s">
        <v>25</v>
      </c>
      <c r="D94" s="12" t="s">
        <v>41</v>
      </c>
      <c r="E94" s="12" t="s">
        <v>13</v>
      </c>
      <c r="F94" s="12">
        <v>1</v>
      </c>
      <c r="G94" s="12">
        <v>2952</v>
      </c>
      <c r="H94" s="12">
        <v>3150</v>
      </c>
      <c r="I94" s="12">
        <v>2952</v>
      </c>
      <c r="J94" s="12">
        <v>3150</v>
      </c>
      <c r="K94" s="12">
        <f>Sales[[#This Row],[Unit Price]]*Sales[[#This Row],[Quantity]]</f>
        <v>3150</v>
      </c>
      <c r="L94" s="12">
        <f>Sales[[#This Row],[Unit Cost]]*Sales[[#This Row],[Quantity]]</f>
        <v>2952</v>
      </c>
      <c r="M94" s="12">
        <f>Sales[[#This Row],[Revenue]]-Sales[[#This Row],[Cost]]</f>
        <v>198</v>
      </c>
      <c r="N94" s="38">
        <f>Sales[[#This Row],[Profit]]*$N$1</f>
        <v>9.9</v>
      </c>
      <c r="O94" s="38">
        <f>Sales[[#This Row],[Profit]]-Sales[[#This Row],[Discount ]]</f>
        <v>188.1</v>
      </c>
    </row>
    <row r="95" spans="1:15">
      <c r="A95" s="38">
        <v>40946</v>
      </c>
      <c r="B95" s="12" t="s">
        <v>10</v>
      </c>
      <c r="C95" s="12" t="s">
        <v>11</v>
      </c>
      <c r="D95" s="12" t="s">
        <v>26</v>
      </c>
      <c r="E95" s="12" t="s">
        <v>13</v>
      </c>
      <c r="F95" s="12">
        <v>15</v>
      </c>
      <c r="G95" s="12">
        <v>3042</v>
      </c>
      <c r="H95" s="12">
        <v>3240</v>
      </c>
      <c r="I95" s="12">
        <v>45630</v>
      </c>
      <c r="J95" s="12">
        <v>48600</v>
      </c>
      <c r="K95" s="12">
        <f>Sales[[#This Row],[Unit Price]]*Sales[[#This Row],[Quantity]]</f>
        <v>48600</v>
      </c>
      <c r="L95" s="12">
        <f>Sales[[#This Row],[Unit Cost]]*Sales[[#This Row],[Quantity]]</f>
        <v>45630</v>
      </c>
      <c r="M95" s="12">
        <f>Sales[[#This Row],[Revenue]]-Sales[[#This Row],[Cost]]</f>
        <v>2970</v>
      </c>
      <c r="N95" s="38">
        <f>Sales[[#This Row],[Profit]]*$N$1</f>
        <v>148.5</v>
      </c>
      <c r="O95" s="38">
        <f>Sales[[#This Row],[Profit]]-Sales[[#This Row],[Discount ]]</f>
        <v>2821.5</v>
      </c>
    </row>
    <row r="96" spans="1:15">
      <c r="A96" s="38">
        <v>40946</v>
      </c>
      <c r="B96" s="12" t="s">
        <v>31</v>
      </c>
      <c r="C96" s="12" t="s">
        <v>30</v>
      </c>
      <c r="D96" s="12" t="s">
        <v>19</v>
      </c>
      <c r="E96" s="12" t="s">
        <v>13</v>
      </c>
      <c r="F96" s="12">
        <v>4</v>
      </c>
      <c r="G96" s="12">
        <v>3978</v>
      </c>
      <c r="H96" s="12">
        <v>4230</v>
      </c>
      <c r="I96" s="12">
        <v>15912</v>
      </c>
      <c r="J96" s="12">
        <v>16920</v>
      </c>
      <c r="K96" s="12">
        <f>Sales[[#This Row],[Unit Price]]*Sales[[#This Row],[Quantity]]</f>
        <v>16920</v>
      </c>
      <c r="L96" s="12">
        <f>Sales[[#This Row],[Unit Cost]]*Sales[[#This Row],[Quantity]]</f>
        <v>15912</v>
      </c>
      <c r="M96" s="12">
        <f>Sales[[#This Row],[Revenue]]-Sales[[#This Row],[Cost]]</f>
        <v>1008</v>
      </c>
      <c r="N96" s="38">
        <f>Sales[[#This Row],[Profit]]*$N$1</f>
        <v>50.400000000000006</v>
      </c>
      <c r="O96" s="38">
        <f>Sales[[#This Row],[Profit]]-Sales[[#This Row],[Discount ]]</f>
        <v>957.6</v>
      </c>
    </row>
    <row r="97" spans="1:15">
      <c r="A97" s="38">
        <v>40947</v>
      </c>
      <c r="B97" s="12" t="s">
        <v>14</v>
      </c>
      <c r="C97" s="12" t="s">
        <v>11</v>
      </c>
      <c r="D97" s="12" t="s">
        <v>36</v>
      </c>
      <c r="E97" s="12" t="s">
        <v>13</v>
      </c>
      <c r="F97" s="12">
        <v>16</v>
      </c>
      <c r="G97" s="12">
        <v>2106</v>
      </c>
      <c r="H97" s="12">
        <v>2250</v>
      </c>
      <c r="I97" s="12">
        <v>33696</v>
      </c>
      <c r="J97" s="12">
        <v>36000</v>
      </c>
      <c r="K97" s="12">
        <f>Sales[[#This Row],[Unit Price]]*Sales[[#This Row],[Quantity]]</f>
        <v>36000</v>
      </c>
      <c r="L97" s="12">
        <f>Sales[[#This Row],[Unit Cost]]*Sales[[#This Row],[Quantity]]</f>
        <v>33696</v>
      </c>
      <c r="M97" s="12">
        <f>Sales[[#This Row],[Revenue]]-Sales[[#This Row],[Cost]]</f>
        <v>2304</v>
      </c>
      <c r="N97" s="38">
        <f>Sales[[#This Row],[Profit]]*$N$1</f>
        <v>115.2</v>
      </c>
      <c r="O97" s="38">
        <f>Sales[[#This Row],[Profit]]-Sales[[#This Row],[Discount ]]</f>
        <v>2188.8000000000002</v>
      </c>
    </row>
    <row r="98" spans="1:15">
      <c r="A98" s="38">
        <v>40947</v>
      </c>
      <c r="B98" s="12" t="s">
        <v>14</v>
      </c>
      <c r="C98" s="12" t="s">
        <v>11</v>
      </c>
      <c r="D98" s="12" t="s">
        <v>12</v>
      </c>
      <c r="E98" s="12" t="s">
        <v>13</v>
      </c>
      <c r="F98" s="12">
        <v>10</v>
      </c>
      <c r="G98" s="12">
        <v>2034</v>
      </c>
      <c r="H98" s="12">
        <v>2160</v>
      </c>
      <c r="I98" s="12">
        <v>20340</v>
      </c>
      <c r="J98" s="12">
        <v>21600</v>
      </c>
      <c r="K98" s="12">
        <f>Sales[[#This Row],[Unit Price]]*Sales[[#This Row],[Quantity]]</f>
        <v>21600</v>
      </c>
      <c r="L98" s="12">
        <f>Sales[[#This Row],[Unit Cost]]*Sales[[#This Row],[Quantity]]</f>
        <v>20340</v>
      </c>
      <c r="M98" s="12">
        <f>Sales[[#This Row],[Revenue]]-Sales[[#This Row],[Cost]]</f>
        <v>1260</v>
      </c>
      <c r="N98" s="38">
        <f>Sales[[#This Row],[Profit]]*$N$1</f>
        <v>63</v>
      </c>
      <c r="O98" s="38">
        <f>Sales[[#This Row],[Profit]]-Sales[[#This Row],[Discount ]]</f>
        <v>1197</v>
      </c>
    </row>
    <row r="99" spans="1:15">
      <c r="A99" s="38">
        <v>40947</v>
      </c>
      <c r="B99" s="12" t="s">
        <v>29</v>
      </c>
      <c r="C99" s="12" t="s">
        <v>30</v>
      </c>
      <c r="D99" s="12" t="s">
        <v>37</v>
      </c>
      <c r="E99" s="12" t="s">
        <v>13</v>
      </c>
      <c r="F99" s="12">
        <v>21</v>
      </c>
      <c r="G99" s="12">
        <v>4482</v>
      </c>
      <c r="H99" s="12">
        <v>4770</v>
      </c>
      <c r="I99" s="12">
        <v>94122</v>
      </c>
      <c r="J99" s="12">
        <v>100170</v>
      </c>
      <c r="K99" s="12">
        <f>Sales[[#This Row],[Unit Price]]*Sales[[#This Row],[Quantity]]</f>
        <v>100170</v>
      </c>
      <c r="L99" s="12">
        <f>Sales[[#This Row],[Unit Cost]]*Sales[[#This Row],[Quantity]]</f>
        <v>94122</v>
      </c>
      <c r="M99" s="12">
        <f>Sales[[#This Row],[Revenue]]-Sales[[#This Row],[Cost]]</f>
        <v>6048</v>
      </c>
      <c r="N99" s="38">
        <f>Sales[[#This Row],[Profit]]*$N$1</f>
        <v>302.40000000000003</v>
      </c>
      <c r="O99" s="38">
        <f>Sales[[#This Row],[Profit]]-Sales[[#This Row],[Discount ]]</f>
        <v>5745.6</v>
      </c>
    </row>
    <row r="100" spans="1:15">
      <c r="A100" s="38">
        <v>40948</v>
      </c>
      <c r="B100" s="12" t="s">
        <v>29</v>
      </c>
      <c r="C100" s="12" t="s">
        <v>30</v>
      </c>
      <c r="D100" s="12" t="s">
        <v>39</v>
      </c>
      <c r="E100" s="12" t="s">
        <v>13</v>
      </c>
      <c r="F100" s="12">
        <v>7</v>
      </c>
      <c r="G100" s="12">
        <v>3726</v>
      </c>
      <c r="H100" s="12">
        <v>3960</v>
      </c>
      <c r="I100" s="12">
        <v>26082</v>
      </c>
      <c r="J100" s="12">
        <v>27720</v>
      </c>
      <c r="K100" s="12">
        <f>Sales[[#This Row],[Unit Price]]*Sales[[#This Row],[Quantity]]</f>
        <v>27720</v>
      </c>
      <c r="L100" s="12">
        <f>Sales[[#This Row],[Unit Cost]]*Sales[[#This Row],[Quantity]]</f>
        <v>26082</v>
      </c>
      <c r="M100" s="12">
        <f>Sales[[#This Row],[Revenue]]-Sales[[#This Row],[Cost]]</f>
        <v>1638</v>
      </c>
      <c r="N100" s="38">
        <f>Sales[[#This Row],[Profit]]*$N$1</f>
        <v>81.900000000000006</v>
      </c>
      <c r="O100" s="38">
        <f>Sales[[#This Row],[Profit]]-Sales[[#This Row],[Discount ]]</f>
        <v>1556.1</v>
      </c>
    </row>
    <row r="101" spans="1:15">
      <c r="A101" s="38">
        <v>40948</v>
      </c>
      <c r="B101" s="12" t="s">
        <v>17</v>
      </c>
      <c r="C101" s="12" t="s">
        <v>18</v>
      </c>
      <c r="D101" s="12" t="s">
        <v>41</v>
      </c>
      <c r="E101" s="12" t="s">
        <v>13</v>
      </c>
      <c r="F101" s="12">
        <v>22</v>
      </c>
      <c r="G101" s="12">
        <v>2952</v>
      </c>
      <c r="H101" s="12">
        <v>3150</v>
      </c>
      <c r="I101" s="12">
        <v>64944</v>
      </c>
      <c r="J101" s="12">
        <v>69300</v>
      </c>
      <c r="K101" s="12">
        <f>Sales[[#This Row],[Unit Price]]*Sales[[#This Row],[Quantity]]</f>
        <v>69300</v>
      </c>
      <c r="L101" s="12">
        <f>Sales[[#This Row],[Unit Cost]]*Sales[[#This Row],[Quantity]]</f>
        <v>64944</v>
      </c>
      <c r="M101" s="12">
        <f>Sales[[#This Row],[Revenue]]-Sales[[#This Row],[Cost]]</f>
        <v>4356</v>
      </c>
      <c r="N101" s="38">
        <f>Sales[[#This Row],[Profit]]*$N$1</f>
        <v>217.8</v>
      </c>
      <c r="O101" s="38">
        <f>Sales[[#This Row],[Profit]]-Sales[[#This Row],[Discount ]]</f>
        <v>4138.2</v>
      </c>
    </row>
    <row r="102" spans="1:15">
      <c r="A102" s="38">
        <v>40948</v>
      </c>
      <c r="B102" s="12" t="s">
        <v>31</v>
      </c>
      <c r="C102" s="12" t="s">
        <v>30</v>
      </c>
      <c r="D102" s="12" t="s">
        <v>43</v>
      </c>
      <c r="E102" s="12" t="s">
        <v>13</v>
      </c>
      <c r="F102" s="12">
        <v>15</v>
      </c>
      <c r="G102" s="12">
        <v>3384</v>
      </c>
      <c r="H102" s="12">
        <v>3600</v>
      </c>
      <c r="I102" s="12">
        <v>50760</v>
      </c>
      <c r="J102" s="12">
        <v>54000</v>
      </c>
      <c r="K102" s="12">
        <f>Sales[[#This Row],[Unit Price]]*Sales[[#This Row],[Quantity]]</f>
        <v>54000</v>
      </c>
      <c r="L102" s="12">
        <f>Sales[[#This Row],[Unit Cost]]*Sales[[#This Row],[Quantity]]</f>
        <v>50760</v>
      </c>
      <c r="M102" s="12">
        <f>Sales[[#This Row],[Revenue]]-Sales[[#This Row],[Cost]]</f>
        <v>3240</v>
      </c>
      <c r="N102" s="38">
        <f>Sales[[#This Row],[Profit]]*$N$1</f>
        <v>162</v>
      </c>
      <c r="O102" s="38">
        <f>Sales[[#This Row],[Profit]]-Sales[[#This Row],[Discount ]]</f>
        <v>3078</v>
      </c>
    </row>
    <row r="103" spans="1:15">
      <c r="A103" s="38">
        <v>40948</v>
      </c>
      <c r="B103" s="12" t="s">
        <v>10</v>
      </c>
      <c r="C103" s="12" t="s">
        <v>11</v>
      </c>
      <c r="D103" s="12" t="s">
        <v>32</v>
      </c>
      <c r="E103" s="12" t="s">
        <v>13</v>
      </c>
      <c r="F103" s="12">
        <v>7</v>
      </c>
      <c r="G103" s="12">
        <v>3546</v>
      </c>
      <c r="H103" s="12">
        <v>3780</v>
      </c>
      <c r="I103" s="12">
        <v>24822</v>
      </c>
      <c r="J103" s="12">
        <v>26460</v>
      </c>
      <c r="K103" s="12">
        <f>Sales[[#This Row],[Unit Price]]*Sales[[#This Row],[Quantity]]</f>
        <v>26460</v>
      </c>
      <c r="L103" s="12">
        <f>Sales[[#This Row],[Unit Cost]]*Sales[[#This Row],[Quantity]]</f>
        <v>24822</v>
      </c>
      <c r="M103" s="12">
        <f>Sales[[#This Row],[Revenue]]-Sales[[#This Row],[Cost]]</f>
        <v>1638</v>
      </c>
      <c r="N103" s="38">
        <f>Sales[[#This Row],[Profit]]*$N$1</f>
        <v>81.900000000000006</v>
      </c>
      <c r="O103" s="38">
        <f>Sales[[#This Row],[Profit]]-Sales[[#This Row],[Discount ]]</f>
        <v>1556.1</v>
      </c>
    </row>
    <row r="104" spans="1:15">
      <c r="A104" s="38">
        <v>40949</v>
      </c>
      <c r="B104" s="12" t="s">
        <v>22</v>
      </c>
      <c r="C104" s="12" t="s">
        <v>23</v>
      </c>
      <c r="D104" s="12" t="s">
        <v>35</v>
      </c>
      <c r="E104" s="12" t="s">
        <v>13</v>
      </c>
      <c r="F104" s="12">
        <v>17</v>
      </c>
      <c r="G104" s="12">
        <v>5148</v>
      </c>
      <c r="H104" s="12">
        <v>5490</v>
      </c>
      <c r="I104" s="12">
        <v>87516</v>
      </c>
      <c r="J104" s="12">
        <v>93330</v>
      </c>
      <c r="K104" s="12">
        <f>Sales[[#This Row],[Unit Price]]*Sales[[#This Row],[Quantity]]</f>
        <v>93330</v>
      </c>
      <c r="L104" s="12">
        <f>Sales[[#This Row],[Unit Cost]]*Sales[[#This Row],[Quantity]]</f>
        <v>87516</v>
      </c>
      <c r="M104" s="12">
        <f>Sales[[#This Row],[Revenue]]-Sales[[#This Row],[Cost]]</f>
        <v>5814</v>
      </c>
      <c r="N104" s="38">
        <f>Sales[[#This Row],[Profit]]*$N$1</f>
        <v>290.7</v>
      </c>
      <c r="O104" s="38">
        <f>Sales[[#This Row],[Profit]]-Sales[[#This Row],[Discount ]]</f>
        <v>5523.3</v>
      </c>
    </row>
    <row r="105" spans="1:15">
      <c r="A105" s="38">
        <v>40950</v>
      </c>
      <c r="B105" s="12" t="s">
        <v>17</v>
      </c>
      <c r="C105" s="12" t="s">
        <v>18</v>
      </c>
      <c r="D105" s="12" t="s">
        <v>12</v>
      </c>
      <c r="E105" s="12" t="s">
        <v>13</v>
      </c>
      <c r="F105" s="12">
        <v>20</v>
      </c>
      <c r="G105" s="12">
        <v>2034</v>
      </c>
      <c r="H105" s="12">
        <v>2160</v>
      </c>
      <c r="I105" s="12">
        <v>40680</v>
      </c>
      <c r="J105" s="12">
        <v>43200</v>
      </c>
      <c r="K105" s="12">
        <f>Sales[[#This Row],[Unit Price]]*Sales[[#This Row],[Quantity]]</f>
        <v>43200</v>
      </c>
      <c r="L105" s="12">
        <f>Sales[[#This Row],[Unit Cost]]*Sales[[#This Row],[Quantity]]</f>
        <v>40680</v>
      </c>
      <c r="M105" s="12">
        <f>Sales[[#This Row],[Revenue]]-Sales[[#This Row],[Cost]]</f>
        <v>2520</v>
      </c>
      <c r="N105" s="38">
        <f>Sales[[#This Row],[Profit]]*$N$1</f>
        <v>126</v>
      </c>
      <c r="O105" s="38">
        <f>Sales[[#This Row],[Profit]]-Sales[[#This Row],[Discount ]]</f>
        <v>2394</v>
      </c>
    </row>
    <row r="106" spans="1:15">
      <c r="A106" s="38">
        <v>40950</v>
      </c>
      <c r="B106" s="12" t="s">
        <v>24</v>
      </c>
      <c r="C106" s="12" t="s">
        <v>25</v>
      </c>
      <c r="D106" s="12" t="s">
        <v>21</v>
      </c>
      <c r="E106" s="12" t="s">
        <v>13</v>
      </c>
      <c r="F106" s="12">
        <v>5</v>
      </c>
      <c r="G106" s="12">
        <v>2196</v>
      </c>
      <c r="H106" s="12">
        <v>2340</v>
      </c>
      <c r="I106" s="12">
        <v>10980</v>
      </c>
      <c r="J106" s="12">
        <v>11700</v>
      </c>
      <c r="K106" s="12">
        <f>Sales[[#This Row],[Unit Price]]*Sales[[#This Row],[Quantity]]</f>
        <v>11700</v>
      </c>
      <c r="L106" s="12">
        <f>Sales[[#This Row],[Unit Cost]]*Sales[[#This Row],[Quantity]]</f>
        <v>10980</v>
      </c>
      <c r="M106" s="12">
        <f>Sales[[#This Row],[Revenue]]-Sales[[#This Row],[Cost]]</f>
        <v>720</v>
      </c>
      <c r="N106" s="38">
        <f>Sales[[#This Row],[Profit]]*$N$1</f>
        <v>36</v>
      </c>
      <c r="O106" s="38">
        <f>Sales[[#This Row],[Profit]]-Sales[[#This Row],[Discount ]]</f>
        <v>684</v>
      </c>
    </row>
    <row r="107" spans="1:15">
      <c r="A107" s="38">
        <v>40950</v>
      </c>
      <c r="B107" s="12" t="s">
        <v>17</v>
      </c>
      <c r="C107" s="12" t="s">
        <v>18</v>
      </c>
      <c r="D107" s="12" t="s">
        <v>32</v>
      </c>
      <c r="E107" s="12" t="s">
        <v>13</v>
      </c>
      <c r="F107" s="12">
        <v>14</v>
      </c>
      <c r="G107" s="12">
        <v>3546</v>
      </c>
      <c r="H107" s="12">
        <v>3780</v>
      </c>
      <c r="I107" s="12">
        <v>49644</v>
      </c>
      <c r="J107" s="12">
        <v>52920</v>
      </c>
      <c r="K107" s="12">
        <f>Sales[[#This Row],[Unit Price]]*Sales[[#This Row],[Quantity]]</f>
        <v>52920</v>
      </c>
      <c r="L107" s="12">
        <f>Sales[[#This Row],[Unit Cost]]*Sales[[#This Row],[Quantity]]</f>
        <v>49644</v>
      </c>
      <c r="M107" s="12">
        <f>Sales[[#This Row],[Revenue]]-Sales[[#This Row],[Cost]]</f>
        <v>3276</v>
      </c>
      <c r="N107" s="38">
        <f>Sales[[#This Row],[Profit]]*$N$1</f>
        <v>163.80000000000001</v>
      </c>
      <c r="O107" s="38">
        <f>Sales[[#This Row],[Profit]]-Sales[[#This Row],[Discount ]]</f>
        <v>3112.2</v>
      </c>
    </row>
    <row r="108" spans="1:15">
      <c r="A108" s="38">
        <v>40950</v>
      </c>
      <c r="B108" s="12" t="s">
        <v>22</v>
      </c>
      <c r="C108" s="12" t="s">
        <v>23</v>
      </c>
      <c r="D108" s="12" t="s">
        <v>38</v>
      </c>
      <c r="E108" s="12" t="s">
        <v>13</v>
      </c>
      <c r="F108" s="12">
        <v>6</v>
      </c>
      <c r="G108" s="12">
        <v>3546</v>
      </c>
      <c r="H108" s="12">
        <v>3780</v>
      </c>
      <c r="I108" s="12">
        <v>21276</v>
      </c>
      <c r="J108" s="12">
        <v>22680</v>
      </c>
      <c r="K108" s="12">
        <f>Sales[[#This Row],[Unit Price]]*Sales[[#This Row],[Quantity]]</f>
        <v>22680</v>
      </c>
      <c r="L108" s="12">
        <f>Sales[[#This Row],[Unit Cost]]*Sales[[#This Row],[Quantity]]</f>
        <v>21276</v>
      </c>
      <c r="M108" s="12">
        <f>Sales[[#This Row],[Revenue]]-Sales[[#This Row],[Cost]]</f>
        <v>1404</v>
      </c>
      <c r="N108" s="38">
        <f>Sales[[#This Row],[Profit]]*$N$1</f>
        <v>70.2</v>
      </c>
      <c r="O108" s="38">
        <f>Sales[[#This Row],[Profit]]-Sales[[#This Row],[Discount ]]</f>
        <v>1333.8</v>
      </c>
    </row>
    <row r="109" spans="1:15">
      <c r="A109" s="38">
        <v>40951</v>
      </c>
      <c r="B109" s="12" t="s">
        <v>10</v>
      </c>
      <c r="C109" s="12" t="s">
        <v>11</v>
      </c>
      <c r="D109" s="12" t="s">
        <v>42</v>
      </c>
      <c r="E109" s="12" t="s">
        <v>16</v>
      </c>
      <c r="F109" s="12">
        <v>22</v>
      </c>
      <c r="G109" s="12">
        <v>7506</v>
      </c>
      <c r="H109" s="12">
        <v>8100</v>
      </c>
      <c r="I109" s="12">
        <v>165132</v>
      </c>
      <c r="J109" s="12">
        <v>178200</v>
      </c>
      <c r="K109" s="12">
        <f>Sales[[#This Row],[Unit Price]]*Sales[[#This Row],[Quantity]]</f>
        <v>178200</v>
      </c>
      <c r="L109" s="12">
        <f>Sales[[#This Row],[Unit Cost]]*Sales[[#This Row],[Quantity]]</f>
        <v>165132</v>
      </c>
      <c r="M109" s="12">
        <f>Sales[[#This Row],[Revenue]]-Sales[[#This Row],[Cost]]</f>
        <v>13068</v>
      </c>
      <c r="N109" s="38">
        <f>Sales[[#This Row],[Profit]]*$N$1</f>
        <v>653.40000000000009</v>
      </c>
      <c r="O109" s="38">
        <f>Sales[[#This Row],[Profit]]-Sales[[#This Row],[Discount ]]</f>
        <v>12414.6</v>
      </c>
    </row>
    <row r="110" spans="1:15">
      <c r="A110" s="38">
        <v>40951</v>
      </c>
      <c r="B110" s="12" t="s">
        <v>34</v>
      </c>
      <c r="C110" s="12" t="s">
        <v>25</v>
      </c>
      <c r="D110" s="12" t="s">
        <v>40</v>
      </c>
      <c r="E110" s="12" t="s">
        <v>16</v>
      </c>
      <c r="F110" s="12">
        <v>6</v>
      </c>
      <c r="G110" s="12">
        <v>3924</v>
      </c>
      <c r="H110" s="12">
        <v>4230</v>
      </c>
      <c r="I110" s="12">
        <v>23544</v>
      </c>
      <c r="J110" s="12">
        <v>25380</v>
      </c>
      <c r="K110" s="12">
        <f>Sales[[#This Row],[Unit Price]]*Sales[[#This Row],[Quantity]]</f>
        <v>25380</v>
      </c>
      <c r="L110" s="12">
        <f>Sales[[#This Row],[Unit Cost]]*Sales[[#This Row],[Quantity]]</f>
        <v>23544</v>
      </c>
      <c r="M110" s="12">
        <f>Sales[[#This Row],[Revenue]]-Sales[[#This Row],[Cost]]</f>
        <v>1836</v>
      </c>
      <c r="N110" s="38">
        <f>Sales[[#This Row],[Profit]]*$N$1</f>
        <v>91.800000000000011</v>
      </c>
      <c r="O110" s="38">
        <f>Sales[[#This Row],[Profit]]-Sales[[#This Row],[Discount ]]</f>
        <v>1744.2</v>
      </c>
    </row>
    <row r="111" spans="1:15">
      <c r="A111" s="38">
        <v>40951</v>
      </c>
      <c r="B111" s="12" t="s">
        <v>10</v>
      </c>
      <c r="C111" s="12" t="s">
        <v>11</v>
      </c>
      <c r="D111" s="12" t="s">
        <v>37</v>
      </c>
      <c r="E111" s="12" t="s">
        <v>13</v>
      </c>
      <c r="F111" s="12">
        <v>6</v>
      </c>
      <c r="G111" s="12">
        <v>4482</v>
      </c>
      <c r="H111" s="12">
        <v>4770</v>
      </c>
      <c r="I111" s="12">
        <v>26892</v>
      </c>
      <c r="J111" s="12">
        <v>28620</v>
      </c>
      <c r="K111" s="12">
        <f>Sales[[#This Row],[Unit Price]]*Sales[[#This Row],[Quantity]]</f>
        <v>28620</v>
      </c>
      <c r="L111" s="12">
        <f>Sales[[#This Row],[Unit Cost]]*Sales[[#This Row],[Quantity]]</f>
        <v>26892</v>
      </c>
      <c r="M111" s="12">
        <f>Sales[[#This Row],[Revenue]]-Sales[[#This Row],[Cost]]</f>
        <v>1728</v>
      </c>
      <c r="N111" s="38">
        <f>Sales[[#This Row],[Profit]]*$N$1</f>
        <v>86.4</v>
      </c>
      <c r="O111" s="38">
        <f>Sales[[#This Row],[Profit]]-Sales[[#This Row],[Discount ]]</f>
        <v>1641.6</v>
      </c>
    </row>
    <row r="112" spans="1:15">
      <c r="A112" s="38">
        <v>40952</v>
      </c>
      <c r="B112" s="12" t="s">
        <v>22</v>
      </c>
      <c r="C112" s="12" t="s">
        <v>23</v>
      </c>
      <c r="D112" s="12" t="s">
        <v>32</v>
      </c>
      <c r="E112" s="12" t="s">
        <v>13</v>
      </c>
      <c r="F112" s="12">
        <v>2</v>
      </c>
      <c r="G112" s="12">
        <v>3546</v>
      </c>
      <c r="H112" s="12">
        <v>3780</v>
      </c>
      <c r="I112" s="12">
        <v>7092</v>
      </c>
      <c r="J112" s="12">
        <v>7560</v>
      </c>
      <c r="K112" s="12">
        <f>Sales[[#This Row],[Unit Price]]*Sales[[#This Row],[Quantity]]</f>
        <v>7560</v>
      </c>
      <c r="L112" s="12">
        <f>Sales[[#This Row],[Unit Cost]]*Sales[[#This Row],[Quantity]]</f>
        <v>7092</v>
      </c>
      <c r="M112" s="12">
        <f>Sales[[#This Row],[Revenue]]-Sales[[#This Row],[Cost]]</f>
        <v>468</v>
      </c>
      <c r="N112" s="38">
        <f>Sales[[#This Row],[Profit]]*$N$1</f>
        <v>23.400000000000002</v>
      </c>
      <c r="O112" s="38">
        <f>Sales[[#This Row],[Profit]]-Sales[[#This Row],[Discount ]]</f>
        <v>444.6</v>
      </c>
    </row>
    <row r="113" spans="1:15">
      <c r="A113" s="38">
        <v>40952</v>
      </c>
      <c r="B113" s="12" t="s">
        <v>22</v>
      </c>
      <c r="C113" s="12" t="s">
        <v>23</v>
      </c>
      <c r="D113" s="12" t="s">
        <v>39</v>
      </c>
      <c r="E113" s="12" t="s">
        <v>13</v>
      </c>
      <c r="F113" s="12">
        <v>24</v>
      </c>
      <c r="G113" s="12">
        <v>3726</v>
      </c>
      <c r="H113" s="12">
        <v>3960</v>
      </c>
      <c r="I113" s="12">
        <v>89424</v>
      </c>
      <c r="J113" s="12">
        <v>95040</v>
      </c>
      <c r="K113" s="12">
        <f>Sales[[#This Row],[Unit Price]]*Sales[[#This Row],[Quantity]]</f>
        <v>95040</v>
      </c>
      <c r="L113" s="12">
        <f>Sales[[#This Row],[Unit Cost]]*Sales[[#This Row],[Quantity]]</f>
        <v>89424</v>
      </c>
      <c r="M113" s="12">
        <f>Sales[[#This Row],[Revenue]]-Sales[[#This Row],[Cost]]</f>
        <v>5616</v>
      </c>
      <c r="N113" s="38">
        <f>Sales[[#This Row],[Profit]]*$N$1</f>
        <v>280.8</v>
      </c>
      <c r="O113" s="38">
        <f>Sales[[#This Row],[Profit]]-Sales[[#This Row],[Discount ]]</f>
        <v>5335.2</v>
      </c>
    </row>
    <row r="114" spans="1:15">
      <c r="A114" s="38">
        <v>40952</v>
      </c>
      <c r="B114" s="12" t="s">
        <v>20</v>
      </c>
      <c r="C114" s="12" t="s">
        <v>18</v>
      </c>
      <c r="D114" s="12" t="s">
        <v>36</v>
      </c>
      <c r="E114" s="12" t="s">
        <v>13</v>
      </c>
      <c r="F114" s="12">
        <v>11</v>
      </c>
      <c r="G114" s="12">
        <v>2106</v>
      </c>
      <c r="H114" s="12">
        <v>2250</v>
      </c>
      <c r="I114" s="12">
        <v>23166</v>
      </c>
      <c r="J114" s="12">
        <v>24750</v>
      </c>
      <c r="K114" s="12">
        <f>Sales[[#This Row],[Unit Price]]*Sales[[#This Row],[Quantity]]</f>
        <v>24750</v>
      </c>
      <c r="L114" s="12">
        <f>Sales[[#This Row],[Unit Cost]]*Sales[[#This Row],[Quantity]]</f>
        <v>23166</v>
      </c>
      <c r="M114" s="12">
        <f>Sales[[#This Row],[Revenue]]-Sales[[#This Row],[Cost]]</f>
        <v>1584</v>
      </c>
      <c r="N114" s="38">
        <f>Sales[[#This Row],[Profit]]*$N$1</f>
        <v>79.2</v>
      </c>
      <c r="O114" s="38">
        <f>Sales[[#This Row],[Profit]]-Sales[[#This Row],[Discount ]]</f>
        <v>1504.8</v>
      </c>
    </row>
    <row r="115" spans="1:15">
      <c r="A115" s="38">
        <v>40952</v>
      </c>
      <c r="B115" s="12" t="s">
        <v>10</v>
      </c>
      <c r="C115" s="12" t="s">
        <v>11</v>
      </c>
      <c r="D115" s="12" t="s">
        <v>32</v>
      </c>
      <c r="E115" s="12" t="s">
        <v>13</v>
      </c>
      <c r="F115" s="12">
        <v>10</v>
      </c>
      <c r="G115" s="12">
        <v>3546</v>
      </c>
      <c r="H115" s="12">
        <v>3780</v>
      </c>
      <c r="I115" s="12">
        <v>35460</v>
      </c>
      <c r="J115" s="12">
        <v>37800</v>
      </c>
      <c r="K115" s="12">
        <f>Sales[[#This Row],[Unit Price]]*Sales[[#This Row],[Quantity]]</f>
        <v>37800</v>
      </c>
      <c r="L115" s="12">
        <f>Sales[[#This Row],[Unit Cost]]*Sales[[#This Row],[Quantity]]</f>
        <v>35460</v>
      </c>
      <c r="M115" s="12">
        <f>Sales[[#This Row],[Revenue]]-Sales[[#This Row],[Cost]]</f>
        <v>2340</v>
      </c>
      <c r="N115" s="38">
        <f>Sales[[#This Row],[Profit]]*$N$1</f>
        <v>117</v>
      </c>
      <c r="O115" s="38">
        <f>Sales[[#This Row],[Profit]]-Sales[[#This Row],[Discount ]]</f>
        <v>2223</v>
      </c>
    </row>
    <row r="116" spans="1:15">
      <c r="A116" s="38">
        <v>40954</v>
      </c>
      <c r="B116" s="12" t="s">
        <v>10</v>
      </c>
      <c r="C116" s="12" t="s">
        <v>11</v>
      </c>
      <c r="D116" s="12" t="s">
        <v>43</v>
      </c>
      <c r="E116" s="12" t="s">
        <v>13</v>
      </c>
      <c r="F116" s="12">
        <v>7</v>
      </c>
      <c r="G116" s="12">
        <v>3384</v>
      </c>
      <c r="H116" s="12">
        <v>3600</v>
      </c>
      <c r="I116" s="12">
        <v>23688</v>
      </c>
      <c r="J116" s="12">
        <v>25200</v>
      </c>
      <c r="K116" s="12">
        <f>Sales[[#This Row],[Unit Price]]*Sales[[#This Row],[Quantity]]</f>
        <v>25200</v>
      </c>
      <c r="L116" s="12">
        <f>Sales[[#This Row],[Unit Cost]]*Sales[[#This Row],[Quantity]]</f>
        <v>23688</v>
      </c>
      <c r="M116" s="12">
        <f>Sales[[#This Row],[Revenue]]-Sales[[#This Row],[Cost]]</f>
        <v>1512</v>
      </c>
      <c r="N116" s="38">
        <f>Sales[[#This Row],[Profit]]*$N$1</f>
        <v>75.600000000000009</v>
      </c>
      <c r="O116" s="38">
        <f>Sales[[#This Row],[Profit]]-Sales[[#This Row],[Discount ]]</f>
        <v>1436.4</v>
      </c>
    </row>
    <row r="117" spans="1:15">
      <c r="A117" s="38">
        <v>40954</v>
      </c>
      <c r="B117" s="12" t="s">
        <v>24</v>
      </c>
      <c r="C117" s="12" t="s">
        <v>25</v>
      </c>
      <c r="D117" s="12" t="s">
        <v>36</v>
      </c>
      <c r="E117" s="12" t="s">
        <v>13</v>
      </c>
      <c r="F117" s="12">
        <v>22</v>
      </c>
      <c r="G117" s="12">
        <v>2106</v>
      </c>
      <c r="H117" s="12">
        <v>2250</v>
      </c>
      <c r="I117" s="12">
        <v>46332</v>
      </c>
      <c r="J117" s="12">
        <v>49500</v>
      </c>
      <c r="K117" s="12">
        <f>Sales[[#This Row],[Unit Price]]*Sales[[#This Row],[Quantity]]</f>
        <v>49500</v>
      </c>
      <c r="L117" s="12">
        <f>Sales[[#This Row],[Unit Cost]]*Sales[[#This Row],[Quantity]]</f>
        <v>46332</v>
      </c>
      <c r="M117" s="12">
        <f>Sales[[#This Row],[Revenue]]-Sales[[#This Row],[Cost]]</f>
        <v>3168</v>
      </c>
      <c r="N117" s="38">
        <f>Sales[[#This Row],[Profit]]*$N$1</f>
        <v>158.4</v>
      </c>
      <c r="O117" s="38">
        <f>Sales[[#This Row],[Profit]]-Sales[[#This Row],[Discount ]]</f>
        <v>3009.6</v>
      </c>
    </row>
    <row r="118" spans="1:15">
      <c r="A118" s="38">
        <v>40954</v>
      </c>
      <c r="B118" s="12" t="s">
        <v>17</v>
      </c>
      <c r="C118" s="12" t="s">
        <v>18</v>
      </c>
      <c r="D118" s="12" t="s">
        <v>40</v>
      </c>
      <c r="E118" s="12" t="s">
        <v>16</v>
      </c>
      <c r="F118" s="12">
        <v>7</v>
      </c>
      <c r="G118" s="12">
        <v>3924</v>
      </c>
      <c r="H118" s="12">
        <v>4230</v>
      </c>
      <c r="I118" s="12">
        <v>27468</v>
      </c>
      <c r="J118" s="12">
        <v>29610</v>
      </c>
      <c r="K118" s="12">
        <f>Sales[[#This Row],[Unit Price]]*Sales[[#This Row],[Quantity]]</f>
        <v>29610</v>
      </c>
      <c r="L118" s="12">
        <f>Sales[[#This Row],[Unit Cost]]*Sales[[#This Row],[Quantity]]</f>
        <v>27468</v>
      </c>
      <c r="M118" s="12">
        <f>Sales[[#This Row],[Revenue]]-Sales[[#This Row],[Cost]]</f>
        <v>2142</v>
      </c>
      <c r="N118" s="38">
        <f>Sales[[#This Row],[Profit]]*$N$1</f>
        <v>107.10000000000001</v>
      </c>
      <c r="O118" s="38">
        <f>Sales[[#This Row],[Profit]]-Sales[[#This Row],[Discount ]]</f>
        <v>2034.9</v>
      </c>
    </row>
    <row r="119" spans="1:15">
      <c r="A119" s="38">
        <v>40955</v>
      </c>
      <c r="B119" s="12" t="s">
        <v>22</v>
      </c>
      <c r="C119" s="12" t="s">
        <v>23</v>
      </c>
      <c r="D119" s="12" t="s">
        <v>15</v>
      </c>
      <c r="E119" s="12" t="s">
        <v>16</v>
      </c>
      <c r="F119" s="12">
        <v>18</v>
      </c>
      <c r="G119" s="12">
        <v>3582</v>
      </c>
      <c r="H119" s="12">
        <v>3870</v>
      </c>
      <c r="I119" s="12">
        <v>64476</v>
      </c>
      <c r="J119" s="12">
        <v>69660</v>
      </c>
      <c r="K119" s="12">
        <f>Sales[[#This Row],[Unit Price]]*Sales[[#This Row],[Quantity]]</f>
        <v>69660</v>
      </c>
      <c r="L119" s="12">
        <f>Sales[[#This Row],[Unit Cost]]*Sales[[#This Row],[Quantity]]</f>
        <v>64476</v>
      </c>
      <c r="M119" s="12">
        <f>Sales[[#This Row],[Revenue]]-Sales[[#This Row],[Cost]]</f>
        <v>5184</v>
      </c>
      <c r="N119" s="38">
        <f>Sales[[#This Row],[Profit]]*$N$1</f>
        <v>259.2</v>
      </c>
      <c r="O119" s="38">
        <f>Sales[[#This Row],[Profit]]-Sales[[#This Row],[Discount ]]</f>
        <v>4924.8</v>
      </c>
    </row>
    <row r="120" spans="1:15">
      <c r="A120" s="38">
        <v>40955</v>
      </c>
      <c r="B120" s="12" t="s">
        <v>20</v>
      </c>
      <c r="C120" s="12" t="s">
        <v>18</v>
      </c>
      <c r="D120" s="12" t="s">
        <v>15</v>
      </c>
      <c r="E120" s="12" t="s">
        <v>16</v>
      </c>
      <c r="F120" s="12">
        <v>12</v>
      </c>
      <c r="G120" s="12">
        <v>3582</v>
      </c>
      <c r="H120" s="12">
        <v>3870</v>
      </c>
      <c r="I120" s="12">
        <v>42984</v>
      </c>
      <c r="J120" s="12">
        <v>46440</v>
      </c>
      <c r="K120" s="12">
        <f>Sales[[#This Row],[Unit Price]]*Sales[[#This Row],[Quantity]]</f>
        <v>46440</v>
      </c>
      <c r="L120" s="12">
        <f>Sales[[#This Row],[Unit Cost]]*Sales[[#This Row],[Quantity]]</f>
        <v>42984</v>
      </c>
      <c r="M120" s="12">
        <f>Sales[[#This Row],[Revenue]]-Sales[[#This Row],[Cost]]</f>
        <v>3456</v>
      </c>
      <c r="N120" s="38">
        <f>Sales[[#This Row],[Profit]]*$N$1</f>
        <v>172.8</v>
      </c>
      <c r="O120" s="38">
        <f>Sales[[#This Row],[Profit]]-Sales[[#This Row],[Discount ]]</f>
        <v>3283.2</v>
      </c>
    </row>
    <row r="121" spans="1:15">
      <c r="A121" s="38">
        <v>40956</v>
      </c>
      <c r="B121" s="12" t="s">
        <v>22</v>
      </c>
      <c r="C121" s="12" t="s">
        <v>23</v>
      </c>
      <c r="D121" s="12" t="s">
        <v>39</v>
      </c>
      <c r="E121" s="12" t="s">
        <v>13</v>
      </c>
      <c r="F121" s="12">
        <v>19</v>
      </c>
      <c r="G121" s="12">
        <v>3726</v>
      </c>
      <c r="H121" s="12">
        <v>3960</v>
      </c>
      <c r="I121" s="12">
        <v>70794</v>
      </c>
      <c r="J121" s="12">
        <v>75240</v>
      </c>
      <c r="K121" s="12">
        <f>Sales[[#This Row],[Unit Price]]*Sales[[#This Row],[Quantity]]</f>
        <v>75240</v>
      </c>
      <c r="L121" s="12">
        <f>Sales[[#This Row],[Unit Cost]]*Sales[[#This Row],[Quantity]]</f>
        <v>70794</v>
      </c>
      <c r="M121" s="12">
        <f>Sales[[#This Row],[Revenue]]-Sales[[#This Row],[Cost]]</f>
        <v>4446</v>
      </c>
      <c r="N121" s="38">
        <f>Sales[[#This Row],[Profit]]*$N$1</f>
        <v>222.3</v>
      </c>
      <c r="O121" s="38">
        <f>Sales[[#This Row],[Profit]]-Sales[[#This Row],[Discount ]]</f>
        <v>4223.7</v>
      </c>
    </row>
    <row r="122" spans="1:15">
      <c r="A122" s="38">
        <v>40956</v>
      </c>
      <c r="B122" s="12" t="s">
        <v>31</v>
      </c>
      <c r="C122" s="12" t="s">
        <v>30</v>
      </c>
      <c r="D122" s="12" t="s">
        <v>15</v>
      </c>
      <c r="E122" s="12" t="s">
        <v>16</v>
      </c>
      <c r="F122" s="12">
        <v>23</v>
      </c>
      <c r="G122" s="12">
        <v>3582</v>
      </c>
      <c r="H122" s="12">
        <v>3870</v>
      </c>
      <c r="I122" s="12">
        <v>82386</v>
      </c>
      <c r="J122" s="12">
        <v>89010</v>
      </c>
      <c r="K122" s="12">
        <f>Sales[[#This Row],[Unit Price]]*Sales[[#This Row],[Quantity]]</f>
        <v>89010</v>
      </c>
      <c r="L122" s="12">
        <f>Sales[[#This Row],[Unit Cost]]*Sales[[#This Row],[Quantity]]</f>
        <v>82386</v>
      </c>
      <c r="M122" s="12">
        <f>Sales[[#This Row],[Revenue]]-Sales[[#This Row],[Cost]]</f>
        <v>6624</v>
      </c>
      <c r="N122" s="38">
        <f>Sales[[#This Row],[Profit]]*$N$1</f>
        <v>331.20000000000005</v>
      </c>
      <c r="O122" s="38">
        <f>Sales[[#This Row],[Profit]]-Sales[[#This Row],[Discount ]]</f>
        <v>6292.8</v>
      </c>
    </row>
    <row r="123" spans="1:15">
      <c r="A123" s="38">
        <v>40957</v>
      </c>
      <c r="B123" s="12" t="s">
        <v>29</v>
      </c>
      <c r="C123" s="12" t="s">
        <v>30</v>
      </c>
      <c r="D123" s="12" t="s">
        <v>41</v>
      </c>
      <c r="E123" s="12" t="s">
        <v>13</v>
      </c>
      <c r="F123" s="12">
        <v>3</v>
      </c>
      <c r="G123" s="12">
        <v>2952</v>
      </c>
      <c r="H123" s="12">
        <v>3150</v>
      </c>
      <c r="I123" s="12">
        <v>8856</v>
      </c>
      <c r="J123" s="12">
        <v>9450</v>
      </c>
      <c r="K123" s="12">
        <f>Sales[[#This Row],[Unit Price]]*Sales[[#This Row],[Quantity]]</f>
        <v>9450</v>
      </c>
      <c r="L123" s="12">
        <f>Sales[[#This Row],[Unit Cost]]*Sales[[#This Row],[Quantity]]</f>
        <v>8856</v>
      </c>
      <c r="M123" s="12">
        <f>Sales[[#This Row],[Revenue]]-Sales[[#This Row],[Cost]]</f>
        <v>594</v>
      </c>
      <c r="N123" s="38">
        <f>Sales[[#This Row],[Profit]]*$N$1</f>
        <v>29.700000000000003</v>
      </c>
      <c r="O123" s="38">
        <f>Sales[[#This Row],[Profit]]-Sales[[#This Row],[Discount ]]</f>
        <v>564.29999999999995</v>
      </c>
    </row>
    <row r="124" spans="1:15">
      <c r="A124" s="38">
        <v>40957</v>
      </c>
      <c r="B124" s="12" t="s">
        <v>24</v>
      </c>
      <c r="C124" s="12" t="s">
        <v>25</v>
      </c>
      <c r="D124" s="12" t="s">
        <v>19</v>
      </c>
      <c r="E124" s="12" t="s">
        <v>13</v>
      </c>
      <c r="F124" s="12">
        <v>24</v>
      </c>
      <c r="G124" s="12">
        <v>3978</v>
      </c>
      <c r="H124" s="12">
        <v>4230</v>
      </c>
      <c r="I124" s="12">
        <v>95472</v>
      </c>
      <c r="J124" s="12">
        <v>101520</v>
      </c>
      <c r="K124" s="12">
        <f>Sales[[#This Row],[Unit Price]]*Sales[[#This Row],[Quantity]]</f>
        <v>101520</v>
      </c>
      <c r="L124" s="12">
        <f>Sales[[#This Row],[Unit Cost]]*Sales[[#This Row],[Quantity]]</f>
        <v>95472</v>
      </c>
      <c r="M124" s="12">
        <f>Sales[[#This Row],[Revenue]]-Sales[[#This Row],[Cost]]</f>
        <v>6048</v>
      </c>
      <c r="N124" s="38">
        <f>Sales[[#This Row],[Profit]]*$N$1</f>
        <v>302.40000000000003</v>
      </c>
      <c r="O124" s="38">
        <f>Sales[[#This Row],[Profit]]-Sales[[#This Row],[Discount ]]</f>
        <v>5745.6</v>
      </c>
    </row>
    <row r="125" spans="1:15">
      <c r="A125" s="38">
        <v>40957</v>
      </c>
      <c r="B125" s="12" t="s">
        <v>29</v>
      </c>
      <c r="C125" s="12" t="s">
        <v>30</v>
      </c>
      <c r="D125" s="12" t="s">
        <v>12</v>
      </c>
      <c r="E125" s="12" t="s">
        <v>13</v>
      </c>
      <c r="F125" s="12">
        <v>25</v>
      </c>
      <c r="G125" s="12">
        <v>2034</v>
      </c>
      <c r="H125" s="12">
        <v>2160</v>
      </c>
      <c r="I125" s="12">
        <v>50850</v>
      </c>
      <c r="J125" s="12">
        <v>54000</v>
      </c>
      <c r="K125" s="12">
        <f>Sales[[#This Row],[Unit Price]]*Sales[[#This Row],[Quantity]]</f>
        <v>54000</v>
      </c>
      <c r="L125" s="12">
        <f>Sales[[#This Row],[Unit Cost]]*Sales[[#This Row],[Quantity]]</f>
        <v>50850</v>
      </c>
      <c r="M125" s="12">
        <f>Sales[[#This Row],[Revenue]]-Sales[[#This Row],[Cost]]</f>
        <v>3150</v>
      </c>
      <c r="N125" s="38">
        <f>Sales[[#This Row],[Profit]]*$N$1</f>
        <v>157.5</v>
      </c>
      <c r="O125" s="38">
        <f>Sales[[#This Row],[Profit]]-Sales[[#This Row],[Discount ]]</f>
        <v>2992.5</v>
      </c>
    </row>
    <row r="126" spans="1:15">
      <c r="A126" s="38">
        <v>40958</v>
      </c>
      <c r="B126" s="12" t="s">
        <v>34</v>
      </c>
      <c r="C126" s="12" t="s">
        <v>25</v>
      </c>
      <c r="D126" s="12" t="s">
        <v>40</v>
      </c>
      <c r="E126" s="12" t="s">
        <v>16</v>
      </c>
      <c r="F126" s="12">
        <v>5</v>
      </c>
      <c r="G126" s="12">
        <v>3924</v>
      </c>
      <c r="H126" s="12">
        <v>4230</v>
      </c>
      <c r="I126" s="12">
        <v>19620</v>
      </c>
      <c r="J126" s="12">
        <v>21150</v>
      </c>
      <c r="K126" s="12">
        <f>Sales[[#This Row],[Unit Price]]*Sales[[#This Row],[Quantity]]</f>
        <v>21150</v>
      </c>
      <c r="L126" s="12">
        <f>Sales[[#This Row],[Unit Cost]]*Sales[[#This Row],[Quantity]]</f>
        <v>19620</v>
      </c>
      <c r="M126" s="12">
        <f>Sales[[#This Row],[Revenue]]-Sales[[#This Row],[Cost]]</f>
        <v>1530</v>
      </c>
      <c r="N126" s="38">
        <f>Sales[[#This Row],[Profit]]*$N$1</f>
        <v>76.5</v>
      </c>
      <c r="O126" s="38">
        <f>Sales[[#This Row],[Profit]]-Sales[[#This Row],[Discount ]]</f>
        <v>1453.5</v>
      </c>
    </row>
    <row r="127" spans="1:15">
      <c r="A127" s="38">
        <v>40958</v>
      </c>
      <c r="B127" s="12" t="s">
        <v>17</v>
      </c>
      <c r="C127" s="12" t="s">
        <v>18</v>
      </c>
      <c r="D127" s="12" t="s">
        <v>28</v>
      </c>
      <c r="E127" s="12" t="s">
        <v>13</v>
      </c>
      <c r="F127" s="12">
        <v>2</v>
      </c>
      <c r="G127" s="12">
        <v>5832</v>
      </c>
      <c r="H127" s="12">
        <v>6210</v>
      </c>
      <c r="I127" s="12">
        <v>11664</v>
      </c>
      <c r="J127" s="12">
        <v>12420</v>
      </c>
      <c r="K127" s="12">
        <f>Sales[[#This Row],[Unit Price]]*Sales[[#This Row],[Quantity]]</f>
        <v>12420</v>
      </c>
      <c r="L127" s="12">
        <f>Sales[[#This Row],[Unit Cost]]*Sales[[#This Row],[Quantity]]</f>
        <v>11664</v>
      </c>
      <c r="M127" s="12">
        <f>Sales[[#This Row],[Revenue]]-Sales[[#This Row],[Cost]]</f>
        <v>756</v>
      </c>
      <c r="N127" s="38">
        <f>Sales[[#This Row],[Profit]]*$N$1</f>
        <v>37.800000000000004</v>
      </c>
      <c r="O127" s="38">
        <f>Sales[[#This Row],[Profit]]-Sales[[#This Row],[Discount ]]</f>
        <v>718.2</v>
      </c>
    </row>
    <row r="128" spans="1:15">
      <c r="A128" s="38">
        <v>40959</v>
      </c>
      <c r="B128" s="12" t="s">
        <v>24</v>
      </c>
      <c r="C128" s="12" t="s">
        <v>25</v>
      </c>
      <c r="D128" s="12" t="s">
        <v>38</v>
      </c>
      <c r="E128" s="12" t="s">
        <v>13</v>
      </c>
      <c r="F128" s="12">
        <v>14</v>
      </c>
      <c r="G128" s="12">
        <v>3546</v>
      </c>
      <c r="H128" s="12">
        <v>3780</v>
      </c>
      <c r="I128" s="12">
        <v>49644</v>
      </c>
      <c r="J128" s="12">
        <v>52920</v>
      </c>
      <c r="K128" s="12">
        <f>Sales[[#This Row],[Unit Price]]*Sales[[#This Row],[Quantity]]</f>
        <v>52920</v>
      </c>
      <c r="L128" s="12">
        <f>Sales[[#This Row],[Unit Cost]]*Sales[[#This Row],[Quantity]]</f>
        <v>49644</v>
      </c>
      <c r="M128" s="12">
        <f>Sales[[#This Row],[Revenue]]-Sales[[#This Row],[Cost]]</f>
        <v>3276</v>
      </c>
      <c r="N128" s="38">
        <f>Sales[[#This Row],[Profit]]*$N$1</f>
        <v>163.80000000000001</v>
      </c>
      <c r="O128" s="38">
        <f>Sales[[#This Row],[Profit]]-Sales[[#This Row],[Discount ]]</f>
        <v>3112.2</v>
      </c>
    </row>
    <row r="129" spans="1:15">
      <c r="A129" s="38">
        <v>40959</v>
      </c>
      <c r="B129" s="12" t="s">
        <v>14</v>
      </c>
      <c r="C129" s="12" t="s">
        <v>11</v>
      </c>
      <c r="D129" s="12" t="s">
        <v>12</v>
      </c>
      <c r="E129" s="12" t="s">
        <v>13</v>
      </c>
      <c r="F129" s="12">
        <v>6</v>
      </c>
      <c r="G129" s="12">
        <v>2034</v>
      </c>
      <c r="H129" s="12">
        <v>2160</v>
      </c>
      <c r="I129" s="12">
        <v>12204</v>
      </c>
      <c r="J129" s="12">
        <v>12960</v>
      </c>
      <c r="K129" s="12">
        <f>Sales[[#This Row],[Unit Price]]*Sales[[#This Row],[Quantity]]</f>
        <v>12960</v>
      </c>
      <c r="L129" s="12">
        <f>Sales[[#This Row],[Unit Cost]]*Sales[[#This Row],[Quantity]]</f>
        <v>12204</v>
      </c>
      <c r="M129" s="12">
        <f>Sales[[#This Row],[Revenue]]-Sales[[#This Row],[Cost]]</f>
        <v>756</v>
      </c>
      <c r="N129" s="38">
        <f>Sales[[#This Row],[Profit]]*$N$1</f>
        <v>37.800000000000004</v>
      </c>
      <c r="O129" s="38">
        <f>Sales[[#This Row],[Profit]]-Sales[[#This Row],[Discount ]]</f>
        <v>718.2</v>
      </c>
    </row>
    <row r="130" spans="1:15">
      <c r="A130" s="38">
        <v>40960</v>
      </c>
      <c r="B130" s="12" t="s">
        <v>22</v>
      </c>
      <c r="C130" s="12" t="s">
        <v>23</v>
      </c>
      <c r="D130" s="12" t="s">
        <v>12</v>
      </c>
      <c r="E130" s="12" t="s">
        <v>13</v>
      </c>
      <c r="F130" s="12">
        <v>13</v>
      </c>
      <c r="G130" s="12">
        <v>2034</v>
      </c>
      <c r="H130" s="12">
        <v>2160</v>
      </c>
      <c r="I130" s="12">
        <v>26442</v>
      </c>
      <c r="J130" s="12">
        <v>28080</v>
      </c>
      <c r="K130" s="12">
        <f>Sales[[#This Row],[Unit Price]]*Sales[[#This Row],[Quantity]]</f>
        <v>28080</v>
      </c>
      <c r="L130" s="12">
        <f>Sales[[#This Row],[Unit Cost]]*Sales[[#This Row],[Quantity]]</f>
        <v>26442</v>
      </c>
      <c r="M130" s="12">
        <f>Sales[[#This Row],[Revenue]]-Sales[[#This Row],[Cost]]</f>
        <v>1638</v>
      </c>
      <c r="N130" s="38">
        <f>Sales[[#This Row],[Profit]]*$N$1</f>
        <v>81.900000000000006</v>
      </c>
      <c r="O130" s="38">
        <f>Sales[[#This Row],[Profit]]-Sales[[#This Row],[Discount ]]</f>
        <v>1556.1</v>
      </c>
    </row>
    <row r="131" spans="1:15">
      <c r="A131" s="38">
        <v>40961</v>
      </c>
      <c r="B131" s="12" t="s">
        <v>27</v>
      </c>
      <c r="C131" s="12" t="s">
        <v>23</v>
      </c>
      <c r="D131" s="12" t="s">
        <v>26</v>
      </c>
      <c r="E131" s="12" t="s">
        <v>13</v>
      </c>
      <c r="F131" s="12">
        <v>4</v>
      </c>
      <c r="G131" s="12">
        <v>3042</v>
      </c>
      <c r="H131" s="12">
        <v>3240</v>
      </c>
      <c r="I131" s="12">
        <v>12168</v>
      </c>
      <c r="J131" s="12">
        <v>12960</v>
      </c>
      <c r="K131" s="12">
        <f>Sales[[#This Row],[Unit Price]]*Sales[[#This Row],[Quantity]]</f>
        <v>12960</v>
      </c>
      <c r="L131" s="12">
        <f>Sales[[#This Row],[Unit Cost]]*Sales[[#This Row],[Quantity]]</f>
        <v>12168</v>
      </c>
      <c r="M131" s="12">
        <f>Sales[[#This Row],[Revenue]]-Sales[[#This Row],[Cost]]</f>
        <v>792</v>
      </c>
      <c r="N131" s="38">
        <f>Sales[[#This Row],[Profit]]*$N$1</f>
        <v>39.6</v>
      </c>
      <c r="O131" s="38">
        <f>Sales[[#This Row],[Profit]]-Sales[[#This Row],[Discount ]]</f>
        <v>752.4</v>
      </c>
    </row>
    <row r="132" spans="1:15">
      <c r="A132" s="38">
        <v>40961</v>
      </c>
      <c r="B132" s="12" t="s">
        <v>34</v>
      </c>
      <c r="C132" s="12" t="s">
        <v>25</v>
      </c>
      <c r="D132" s="12" t="s">
        <v>26</v>
      </c>
      <c r="E132" s="12" t="s">
        <v>13</v>
      </c>
      <c r="F132" s="12">
        <v>21</v>
      </c>
      <c r="G132" s="12">
        <v>3042</v>
      </c>
      <c r="H132" s="12">
        <v>3240</v>
      </c>
      <c r="I132" s="12">
        <v>63882</v>
      </c>
      <c r="J132" s="12">
        <v>68040</v>
      </c>
      <c r="K132" s="12">
        <f>Sales[[#This Row],[Unit Price]]*Sales[[#This Row],[Quantity]]</f>
        <v>68040</v>
      </c>
      <c r="L132" s="12">
        <f>Sales[[#This Row],[Unit Cost]]*Sales[[#This Row],[Quantity]]</f>
        <v>63882</v>
      </c>
      <c r="M132" s="12">
        <f>Sales[[#This Row],[Revenue]]-Sales[[#This Row],[Cost]]</f>
        <v>4158</v>
      </c>
      <c r="N132" s="38">
        <f>Sales[[#This Row],[Profit]]*$N$1</f>
        <v>207.9</v>
      </c>
      <c r="O132" s="38">
        <f>Sales[[#This Row],[Profit]]-Sales[[#This Row],[Discount ]]</f>
        <v>3950.1</v>
      </c>
    </row>
    <row r="133" spans="1:15">
      <c r="A133" s="38">
        <v>40961</v>
      </c>
      <c r="B133" s="12" t="s">
        <v>27</v>
      </c>
      <c r="C133" s="12" t="s">
        <v>23</v>
      </c>
      <c r="D133" s="12" t="s">
        <v>39</v>
      </c>
      <c r="E133" s="12" t="s">
        <v>13</v>
      </c>
      <c r="F133" s="12">
        <v>16</v>
      </c>
      <c r="G133" s="12">
        <v>3726</v>
      </c>
      <c r="H133" s="12">
        <v>3960</v>
      </c>
      <c r="I133" s="12">
        <v>59616</v>
      </c>
      <c r="J133" s="12">
        <v>63360</v>
      </c>
      <c r="K133" s="12">
        <f>Sales[[#This Row],[Unit Price]]*Sales[[#This Row],[Quantity]]</f>
        <v>63360</v>
      </c>
      <c r="L133" s="12">
        <f>Sales[[#This Row],[Unit Cost]]*Sales[[#This Row],[Quantity]]</f>
        <v>59616</v>
      </c>
      <c r="M133" s="12">
        <f>Sales[[#This Row],[Revenue]]-Sales[[#This Row],[Cost]]</f>
        <v>3744</v>
      </c>
      <c r="N133" s="38">
        <f>Sales[[#This Row],[Profit]]*$N$1</f>
        <v>187.20000000000002</v>
      </c>
      <c r="O133" s="38">
        <f>Sales[[#This Row],[Profit]]-Sales[[#This Row],[Discount ]]</f>
        <v>3556.8</v>
      </c>
    </row>
    <row r="134" spans="1:15">
      <c r="A134" s="38">
        <v>40961</v>
      </c>
      <c r="B134" s="12" t="s">
        <v>17</v>
      </c>
      <c r="C134" s="12" t="s">
        <v>18</v>
      </c>
      <c r="D134" s="12" t="s">
        <v>21</v>
      </c>
      <c r="E134" s="12" t="s">
        <v>13</v>
      </c>
      <c r="F134" s="12">
        <v>10</v>
      </c>
      <c r="G134" s="12">
        <v>2196</v>
      </c>
      <c r="H134" s="12">
        <v>2340</v>
      </c>
      <c r="I134" s="12">
        <v>21960</v>
      </c>
      <c r="J134" s="12">
        <v>23400</v>
      </c>
      <c r="K134" s="12">
        <f>Sales[[#This Row],[Unit Price]]*Sales[[#This Row],[Quantity]]</f>
        <v>23400</v>
      </c>
      <c r="L134" s="12">
        <f>Sales[[#This Row],[Unit Cost]]*Sales[[#This Row],[Quantity]]</f>
        <v>21960</v>
      </c>
      <c r="M134" s="12">
        <f>Sales[[#This Row],[Revenue]]-Sales[[#This Row],[Cost]]</f>
        <v>1440</v>
      </c>
      <c r="N134" s="38">
        <f>Sales[[#This Row],[Profit]]*$N$1</f>
        <v>72</v>
      </c>
      <c r="O134" s="38">
        <f>Sales[[#This Row],[Profit]]-Sales[[#This Row],[Discount ]]</f>
        <v>1368</v>
      </c>
    </row>
    <row r="135" spans="1:15">
      <c r="A135" s="38">
        <v>40963</v>
      </c>
      <c r="B135" s="12" t="s">
        <v>17</v>
      </c>
      <c r="C135" s="12" t="s">
        <v>18</v>
      </c>
      <c r="D135" s="12" t="s">
        <v>37</v>
      </c>
      <c r="E135" s="12" t="s">
        <v>13</v>
      </c>
      <c r="F135" s="12">
        <v>3</v>
      </c>
      <c r="G135" s="12">
        <v>4482</v>
      </c>
      <c r="H135" s="12">
        <v>4770</v>
      </c>
      <c r="I135" s="12">
        <v>13446</v>
      </c>
      <c r="J135" s="12">
        <v>14310</v>
      </c>
      <c r="K135" s="12">
        <f>Sales[[#This Row],[Unit Price]]*Sales[[#This Row],[Quantity]]</f>
        <v>14310</v>
      </c>
      <c r="L135" s="12">
        <f>Sales[[#This Row],[Unit Cost]]*Sales[[#This Row],[Quantity]]</f>
        <v>13446</v>
      </c>
      <c r="M135" s="12">
        <f>Sales[[#This Row],[Revenue]]-Sales[[#This Row],[Cost]]</f>
        <v>864</v>
      </c>
      <c r="N135" s="38">
        <f>Sales[[#This Row],[Profit]]*$N$1</f>
        <v>43.2</v>
      </c>
      <c r="O135" s="38">
        <f>Sales[[#This Row],[Profit]]-Sales[[#This Row],[Discount ]]</f>
        <v>820.8</v>
      </c>
    </row>
    <row r="136" spans="1:15">
      <c r="A136" s="38">
        <v>40963</v>
      </c>
      <c r="B136" s="12" t="s">
        <v>31</v>
      </c>
      <c r="C136" s="12" t="s">
        <v>30</v>
      </c>
      <c r="D136" s="12" t="s">
        <v>35</v>
      </c>
      <c r="E136" s="12" t="s">
        <v>13</v>
      </c>
      <c r="F136" s="12">
        <v>1</v>
      </c>
      <c r="G136" s="12">
        <v>5148</v>
      </c>
      <c r="H136" s="12">
        <v>5490</v>
      </c>
      <c r="I136" s="12">
        <v>5148</v>
      </c>
      <c r="J136" s="12">
        <v>5490</v>
      </c>
      <c r="K136" s="12">
        <f>Sales[[#This Row],[Unit Price]]*Sales[[#This Row],[Quantity]]</f>
        <v>5490</v>
      </c>
      <c r="L136" s="12">
        <f>Sales[[#This Row],[Unit Cost]]*Sales[[#This Row],[Quantity]]</f>
        <v>5148</v>
      </c>
      <c r="M136" s="12">
        <f>Sales[[#This Row],[Revenue]]-Sales[[#This Row],[Cost]]</f>
        <v>342</v>
      </c>
      <c r="N136" s="38">
        <f>Sales[[#This Row],[Profit]]*$N$1</f>
        <v>17.100000000000001</v>
      </c>
      <c r="O136" s="38">
        <f>Sales[[#This Row],[Profit]]-Sales[[#This Row],[Discount ]]</f>
        <v>324.89999999999998</v>
      </c>
    </row>
    <row r="137" spans="1:15">
      <c r="A137" s="38">
        <v>40964</v>
      </c>
      <c r="B137" s="12" t="s">
        <v>31</v>
      </c>
      <c r="C137" s="12" t="s">
        <v>30</v>
      </c>
      <c r="D137" s="12" t="s">
        <v>19</v>
      </c>
      <c r="E137" s="12" t="s">
        <v>13</v>
      </c>
      <c r="F137" s="12">
        <v>13</v>
      </c>
      <c r="G137" s="12">
        <v>3978</v>
      </c>
      <c r="H137" s="12">
        <v>4230</v>
      </c>
      <c r="I137" s="12">
        <v>51714</v>
      </c>
      <c r="J137" s="12">
        <v>54990</v>
      </c>
      <c r="K137" s="12">
        <f>Sales[[#This Row],[Unit Price]]*Sales[[#This Row],[Quantity]]</f>
        <v>54990</v>
      </c>
      <c r="L137" s="12">
        <f>Sales[[#This Row],[Unit Cost]]*Sales[[#This Row],[Quantity]]</f>
        <v>51714</v>
      </c>
      <c r="M137" s="12">
        <f>Sales[[#This Row],[Revenue]]-Sales[[#This Row],[Cost]]</f>
        <v>3276</v>
      </c>
      <c r="N137" s="38">
        <f>Sales[[#This Row],[Profit]]*$N$1</f>
        <v>163.80000000000001</v>
      </c>
      <c r="O137" s="38">
        <f>Sales[[#This Row],[Profit]]-Sales[[#This Row],[Discount ]]</f>
        <v>3112.2</v>
      </c>
    </row>
    <row r="138" spans="1:15">
      <c r="A138" s="38">
        <v>40964</v>
      </c>
      <c r="B138" s="12" t="s">
        <v>22</v>
      </c>
      <c r="C138" s="12" t="s">
        <v>23</v>
      </c>
      <c r="D138" s="12" t="s">
        <v>36</v>
      </c>
      <c r="E138" s="12" t="s">
        <v>13</v>
      </c>
      <c r="F138" s="12">
        <v>15</v>
      </c>
      <c r="G138" s="12">
        <v>2106</v>
      </c>
      <c r="H138" s="12">
        <v>2250</v>
      </c>
      <c r="I138" s="12">
        <v>31590</v>
      </c>
      <c r="J138" s="12">
        <v>33750</v>
      </c>
      <c r="K138" s="12">
        <f>Sales[[#This Row],[Unit Price]]*Sales[[#This Row],[Quantity]]</f>
        <v>33750</v>
      </c>
      <c r="L138" s="12">
        <f>Sales[[#This Row],[Unit Cost]]*Sales[[#This Row],[Quantity]]</f>
        <v>31590</v>
      </c>
      <c r="M138" s="12">
        <f>Sales[[#This Row],[Revenue]]-Sales[[#This Row],[Cost]]</f>
        <v>2160</v>
      </c>
      <c r="N138" s="38">
        <f>Sales[[#This Row],[Profit]]*$N$1</f>
        <v>108</v>
      </c>
      <c r="O138" s="38">
        <f>Sales[[#This Row],[Profit]]-Sales[[#This Row],[Discount ]]</f>
        <v>2052</v>
      </c>
    </row>
    <row r="139" spans="1:15">
      <c r="A139" s="38">
        <v>40964</v>
      </c>
      <c r="B139" s="12" t="s">
        <v>31</v>
      </c>
      <c r="C139" s="12" t="s">
        <v>30</v>
      </c>
      <c r="D139" s="12" t="s">
        <v>19</v>
      </c>
      <c r="E139" s="12" t="s">
        <v>13</v>
      </c>
      <c r="F139" s="12">
        <v>5</v>
      </c>
      <c r="G139" s="12">
        <v>3978</v>
      </c>
      <c r="H139" s="12">
        <v>4230</v>
      </c>
      <c r="I139" s="12">
        <v>19890</v>
      </c>
      <c r="J139" s="12">
        <v>21150</v>
      </c>
      <c r="K139" s="12">
        <f>Sales[[#This Row],[Unit Price]]*Sales[[#This Row],[Quantity]]</f>
        <v>21150</v>
      </c>
      <c r="L139" s="12">
        <f>Sales[[#This Row],[Unit Cost]]*Sales[[#This Row],[Quantity]]</f>
        <v>19890</v>
      </c>
      <c r="M139" s="12">
        <f>Sales[[#This Row],[Revenue]]-Sales[[#This Row],[Cost]]</f>
        <v>1260</v>
      </c>
      <c r="N139" s="38">
        <f>Sales[[#This Row],[Profit]]*$N$1</f>
        <v>63</v>
      </c>
      <c r="O139" s="38">
        <f>Sales[[#This Row],[Profit]]-Sales[[#This Row],[Discount ]]</f>
        <v>1197</v>
      </c>
    </row>
    <row r="140" spans="1:15">
      <c r="A140" s="38">
        <v>40965</v>
      </c>
      <c r="B140" s="12" t="s">
        <v>29</v>
      </c>
      <c r="C140" s="12" t="s">
        <v>30</v>
      </c>
      <c r="D140" s="12" t="s">
        <v>12</v>
      </c>
      <c r="E140" s="12" t="s">
        <v>13</v>
      </c>
      <c r="F140" s="12">
        <v>25</v>
      </c>
      <c r="G140" s="12">
        <v>2034</v>
      </c>
      <c r="H140" s="12">
        <v>2160</v>
      </c>
      <c r="I140" s="12">
        <v>50850</v>
      </c>
      <c r="J140" s="12">
        <v>54000</v>
      </c>
      <c r="K140" s="12">
        <f>Sales[[#This Row],[Unit Price]]*Sales[[#This Row],[Quantity]]</f>
        <v>54000</v>
      </c>
      <c r="L140" s="12">
        <f>Sales[[#This Row],[Unit Cost]]*Sales[[#This Row],[Quantity]]</f>
        <v>50850</v>
      </c>
      <c r="M140" s="12">
        <f>Sales[[#This Row],[Revenue]]-Sales[[#This Row],[Cost]]</f>
        <v>3150</v>
      </c>
      <c r="N140" s="38">
        <f>Sales[[#This Row],[Profit]]*$N$1</f>
        <v>157.5</v>
      </c>
      <c r="O140" s="38">
        <f>Sales[[#This Row],[Profit]]-Sales[[#This Row],[Discount ]]</f>
        <v>2992.5</v>
      </c>
    </row>
    <row r="141" spans="1:15">
      <c r="A141" s="38">
        <v>40965</v>
      </c>
      <c r="B141" s="12" t="s">
        <v>10</v>
      </c>
      <c r="C141" s="12" t="s">
        <v>11</v>
      </c>
      <c r="D141" s="12" t="s">
        <v>33</v>
      </c>
      <c r="E141" s="12" t="s">
        <v>13</v>
      </c>
      <c r="F141" s="12">
        <v>8</v>
      </c>
      <c r="G141" s="12">
        <v>2034</v>
      </c>
      <c r="H141" s="12">
        <v>2160</v>
      </c>
      <c r="I141" s="12">
        <v>19890</v>
      </c>
      <c r="J141" s="12">
        <v>21150</v>
      </c>
      <c r="K141" s="12">
        <f>Sales[[#This Row],[Unit Price]]*Sales[[#This Row],[Quantity]]</f>
        <v>17280</v>
      </c>
      <c r="L141" s="12">
        <f>Sales[[#This Row],[Unit Cost]]*Sales[[#This Row],[Quantity]]</f>
        <v>16272</v>
      </c>
      <c r="M141" s="12">
        <f>Sales[[#This Row],[Revenue]]-Sales[[#This Row],[Cost]]</f>
        <v>1008</v>
      </c>
      <c r="N141" s="38">
        <f>Sales[[#This Row],[Profit]]*$N$1</f>
        <v>50.400000000000006</v>
      </c>
      <c r="O141" s="38">
        <f>Sales[[#This Row],[Profit]]-Sales[[#This Row],[Discount ]]</f>
        <v>957.6</v>
      </c>
    </row>
    <row r="142" spans="1:15">
      <c r="A142" s="38">
        <v>40965</v>
      </c>
      <c r="B142" s="12" t="s">
        <v>10</v>
      </c>
      <c r="C142" s="12" t="s">
        <v>11</v>
      </c>
      <c r="D142" s="12" t="s">
        <v>38</v>
      </c>
      <c r="E142" s="12" t="s">
        <v>13</v>
      </c>
      <c r="F142" s="12">
        <v>21</v>
      </c>
      <c r="G142" s="12">
        <v>3582</v>
      </c>
      <c r="H142" s="12">
        <v>3870</v>
      </c>
      <c r="I142" s="12">
        <v>21276</v>
      </c>
      <c r="J142" s="12">
        <v>22680</v>
      </c>
      <c r="K142" s="12">
        <f>Sales[[#This Row],[Unit Price]]*Sales[[#This Row],[Quantity]]</f>
        <v>81270</v>
      </c>
      <c r="L142" s="12">
        <f>Sales[[#This Row],[Unit Cost]]*Sales[[#This Row],[Quantity]]</f>
        <v>75222</v>
      </c>
      <c r="M142" s="12">
        <f>Sales[[#This Row],[Revenue]]-Sales[[#This Row],[Cost]]</f>
        <v>6048</v>
      </c>
      <c r="N142" s="38">
        <f>Sales[[#This Row],[Profit]]*$N$1</f>
        <v>302.40000000000003</v>
      </c>
      <c r="O142" s="38">
        <f>Sales[[#This Row],[Profit]]-Sales[[#This Row],[Discount ]]</f>
        <v>5745.6</v>
      </c>
    </row>
    <row r="143" spans="1:15">
      <c r="A143" s="38">
        <v>40965</v>
      </c>
      <c r="B143" s="12" t="s">
        <v>10</v>
      </c>
      <c r="C143" s="12" t="s">
        <v>11</v>
      </c>
      <c r="D143" s="12" t="s">
        <v>36</v>
      </c>
      <c r="E143" s="12" t="s">
        <v>13</v>
      </c>
      <c r="F143" s="12">
        <v>16</v>
      </c>
      <c r="G143" s="12">
        <v>3978</v>
      </c>
      <c r="H143" s="12">
        <v>4230</v>
      </c>
      <c r="I143" s="12">
        <v>23166</v>
      </c>
      <c r="J143" s="12">
        <v>24750</v>
      </c>
      <c r="K143" s="12">
        <f>Sales[[#This Row],[Unit Price]]*Sales[[#This Row],[Quantity]]</f>
        <v>67680</v>
      </c>
      <c r="L143" s="12">
        <f>Sales[[#This Row],[Unit Cost]]*Sales[[#This Row],[Quantity]]</f>
        <v>63648</v>
      </c>
      <c r="M143" s="12">
        <f>Sales[[#This Row],[Revenue]]-Sales[[#This Row],[Cost]]</f>
        <v>4032</v>
      </c>
      <c r="N143" s="38">
        <f>Sales[[#This Row],[Profit]]*$N$1</f>
        <v>201.60000000000002</v>
      </c>
      <c r="O143" s="38">
        <f>Sales[[#This Row],[Profit]]-Sales[[#This Row],[Discount ]]</f>
        <v>3830.4</v>
      </c>
    </row>
    <row r="144" spans="1:15">
      <c r="A144" s="38">
        <v>40966</v>
      </c>
      <c r="B144" s="12" t="s">
        <v>24</v>
      </c>
      <c r="C144" s="12" t="s">
        <v>25</v>
      </c>
      <c r="D144" s="12" t="s">
        <v>38</v>
      </c>
      <c r="E144" s="12" t="s">
        <v>13</v>
      </c>
      <c r="F144" s="12">
        <v>23</v>
      </c>
      <c r="G144" s="12">
        <v>2196</v>
      </c>
      <c r="H144" s="12">
        <v>2340</v>
      </c>
      <c r="I144" s="12">
        <v>31914</v>
      </c>
      <c r="J144" s="12">
        <v>34020</v>
      </c>
      <c r="K144" s="12">
        <f>Sales[[#This Row],[Unit Price]]*Sales[[#This Row],[Quantity]]</f>
        <v>53820</v>
      </c>
      <c r="L144" s="12">
        <f>Sales[[#This Row],[Unit Cost]]*Sales[[#This Row],[Quantity]]</f>
        <v>50508</v>
      </c>
      <c r="M144" s="12">
        <f>Sales[[#This Row],[Revenue]]-Sales[[#This Row],[Cost]]</f>
        <v>3312</v>
      </c>
      <c r="N144" s="38">
        <f>Sales[[#This Row],[Profit]]*$N$1</f>
        <v>165.60000000000002</v>
      </c>
      <c r="O144" s="38">
        <f>Sales[[#This Row],[Profit]]-Sales[[#This Row],[Discount ]]</f>
        <v>3146.4</v>
      </c>
    </row>
    <row r="145" spans="1:15">
      <c r="A145" s="38">
        <v>40966</v>
      </c>
      <c r="B145" s="12" t="s">
        <v>10</v>
      </c>
      <c r="C145" s="12" t="s">
        <v>11</v>
      </c>
      <c r="D145" s="12" t="s">
        <v>19</v>
      </c>
      <c r="E145" s="12" t="s">
        <v>13</v>
      </c>
      <c r="F145" s="12">
        <v>22</v>
      </c>
      <c r="G145" s="12">
        <v>3978</v>
      </c>
      <c r="H145" s="12">
        <v>4230</v>
      </c>
      <c r="I145" s="12">
        <v>87516</v>
      </c>
      <c r="J145" s="12">
        <v>93060</v>
      </c>
      <c r="K145" s="12">
        <f>Sales[[#This Row],[Unit Price]]*Sales[[#This Row],[Quantity]]</f>
        <v>93060</v>
      </c>
      <c r="L145" s="12">
        <f>Sales[[#This Row],[Unit Cost]]*Sales[[#This Row],[Quantity]]</f>
        <v>87516</v>
      </c>
      <c r="M145" s="12">
        <f>Sales[[#This Row],[Revenue]]-Sales[[#This Row],[Cost]]</f>
        <v>5544</v>
      </c>
      <c r="N145" s="38">
        <f>Sales[[#This Row],[Profit]]*$N$1</f>
        <v>277.2</v>
      </c>
      <c r="O145" s="38">
        <f>Sales[[#This Row],[Profit]]-Sales[[#This Row],[Discount ]]</f>
        <v>5266.8</v>
      </c>
    </row>
    <row r="146" spans="1:15">
      <c r="A146" s="38">
        <v>40967</v>
      </c>
      <c r="B146" s="12" t="s">
        <v>27</v>
      </c>
      <c r="C146" s="12" t="s">
        <v>23</v>
      </c>
      <c r="D146" s="12" t="s">
        <v>19</v>
      </c>
      <c r="E146" s="12" t="s">
        <v>13</v>
      </c>
      <c r="F146" s="12">
        <v>13</v>
      </c>
      <c r="G146" s="12">
        <v>3978</v>
      </c>
      <c r="H146" s="12">
        <v>4230</v>
      </c>
      <c r="I146" s="12">
        <v>43758</v>
      </c>
      <c r="J146" s="12">
        <v>46530</v>
      </c>
      <c r="K146" s="12">
        <f>Sales[[#This Row],[Unit Price]]*Sales[[#This Row],[Quantity]]</f>
        <v>54990</v>
      </c>
      <c r="L146" s="12">
        <f>Sales[[#This Row],[Unit Cost]]*Sales[[#This Row],[Quantity]]</f>
        <v>51714</v>
      </c>
      <c r="M146" s="12">
        <f>Sales[[#This Row],[Revenue]]-Sales[[#This Row],[Cost]]</f>
        <v>3276</v>
      </c>
      <c r="N146" s="38">
        <f>Sales[[#This Row],[Profit]]*$N$1</f>
        <v>163.80000000000001</v>
      </c>
      <c r="O146" s="38">
        <f>Sales[[#This Row],[Profit]]-Sales[[#This Row],[Discount ]]</f>
        <v>3112.2</v>
      </c>
    </row>
    <row r="147" spans="1:15">
      <c r="A147" s="38">
        <v>40967</v>
      </c>
      <c r="B147" s="12" t="s">
        <v>20</v>
      </c>
      <c r="C147" s="12" t="s">
        <v>18</v>
      </c>
      <c r="D147" s="12" t="s">
        <v>40</v>
      </c>
      <c r="E147" s="12" t="s">
        <v>16</v>
      </c>
      <c r="F147" s="12">
        <v>27</v>
      </c>
      <c r="G147" s="12">
        <v>3042</v>
      </c>
      <c r="H147" s="12">
        <v>3240</v>
      </c>
      <c r="I147" s="12">
        <v>58860</v>
      </c>
      <c r="J147" s="12">
        <v>63450</v>
      </c>
      <c r="K147" s="12">
        <f>Sales[[#This Row],[Unit Price]]*Sales[[#This Row],[Quantity]]</f>
        <v>87480</v>
      </c>
      <c r="L147" s="12">
        <f>Sales[[#This Row],[Unit Cost]]*Sales[[#This Row],[Quantity]]</f>
        <v>82134</v>
      </c>
      <c r="M147" s="12">
        <f>Sales[[#This Row],[Revenue]]-Sales[[#This Row],[Cost]]</f>
        <v>5346</v>
      </c>
      <c r="N147" s="38">
        <f>Sales[[#This Row],[Profit]]*$N$1</f>
        <v>267.3</v>
      </c>
      <c r="O147" s="38">
        <f>Sales[[#This Row],[Profit]]-Sales[[#This Row],[Discount ]]</f>
        <v>5078.7</v>
      </c>
    </row>
    <row r="148" spans="1:15">
      <c r="A148" s="38">
        <v>40968</v>
      </c>
      <c r="B148" s="12" t="s">
        <v>10</v>
      </c>
      <c r="C148" s="12" t="s">
        <v>11</v>
      </c>
      <c r="D148" s="12" t="s">
        <v>36</v>
      </c>
      <c r="E148" s="12" t="s">
        <v>13</v>
      </c>
      <c r="F148" s="12">
        <v>27</v>
      </c>
      <c r="G148" s="12">
        <v>3978</v>
      </c>
      <c r="H148" s="12">
        <v>4230</v>
      </c>
      <c r="I148" s="12">
        <v>52650</v>
      </c>
      <c r="J148" s="12">
        <v>56250</v>
      </c>
      <c r="K148" s="12">
        <f>Sales[[#This Row],[Unit Price]]*Sales[[#This Row],[Quantity]]</f>
        <v>114210</v>
      </c>
      <c r="L148" s="12">
        <f>Sales[[#This Row],[Unit Cost]]*Sales[[#This Row],[Quantity]]</f>
        <v>107406</v>
      </c>
      <c r="M148" s="12">
        <f>Sales[[#This Row],[Revenue]]-Sales[[#This Row],[Cost]]</f>
        <v>6804</v>
      </c>
      <c r="N148" s="38">
        <f>Sales[[#This Row],[Profit]]*$N$1</f>
        <v>340.20000000000005</v>
      </c>
      <c r="O148" s="38">
        <f>Sales[[#This Row],[Profit]]-Sales[[#This Row],[Discount ]]</f>
        <v>6463.8</v>
      </c>
    </row>
    <row r="149" spans="1:15">
      <c r="A149" s="38">
        <v>40968</v>
      </c>
      <c r="B149" s="12" t="s">
        <v>34</v>
      </c>
      <c r="C149" s="12" t="s">
        <v>25</v>
      </c>
      <c r="D149" s="12" t="s">
        <v>43</v>
      </c>
      <c r="E149" s="12" t="s">
        <v>13</v>
      </c>
      <c r="F149" s="12">
        <v>27</v>
      </c>
      <c r="G149" s="12">
        <v>3978</v>
      </c>
      <c r="H149" s="12">
        <v>4230</v>
      </c>
      <c r="I149" s="12">
        <v>20304</v>
      </c>
      <c r="J149" s="12">
        <v>21600</v>
      </c>
      <c r="K149" s="12">
        <f>Sales[[#This Row],[Unit Price]]*Sales[[#This Row],[Quantity]]</f>
        <v>114210</v>
      </c>
      <c r="L149" s="12">
        <f>Sales[[#This Row],[Unit Cost]]*Sales[[#This Row],[Quantity]]</f>
        <v>107406</v>
      </c>
      <c r="M149" s="12">
        <f>Sales[[#This Row],[Revenue]]-Sales[[#This Row],[Cost]]</f>
        <v>6804</v>
      </c>
      <c r="N149" s="38">
        <f>Sales[[#This Row],[Profit]]*$N$1</f>
        <v>340.20000000000005</v>
      </c>
      <c r="O149" s="38">
        <f>Sales[[#This Row],[Profit]]-Sales[[#This Row],[Discount ]]</f>
        <v>6463.8</v>
      </c>
    </row>
    <row r="150" spans="1:15">
      <c r="A150" s="38">
        <v>40969</v>
      </c>
      <c r="B150" s="12" t="s">
        <v>14</v>
      </c>
      <c r="C150" s="12" t="s">
        <v>11</v>
      </c>
      <c r="D150" s="12" t="s">
        <v>35</v>
      </c>
      <c r="E150" s="12" t="s">
        <v>13</v>
      </c>
      <c r="F150" s="12">
        <v>27</v>
      </c>
      <c r="G150" s="12">
        <v>5832</v>
      </c>
      <c r="H150" s="12">
        <v>6210</v>
      </c>
      <c r="I150" s="12">
        <v>61776</v>
      </c>
      <c r="J150" s="12">
        <v>65880</v>
      </c>
      <c r="K150" s="12">
        <f>Sales[[#This Row],[Unit Price]]*Sales[[#This Row],[Quantity]]</f>
        <v>167670</v>
      </c>
      <c r="L150" s="12">
        <f>Sales[[#This Row],[Unit Cost]]*Sales[[#This Row],[Quantity]]</f>
        <v>157464</v>
      </c>
      <c r="M150" s="12">
        <f>Sales[[#This Row],[Revenue]]-Sales[[#This Row],[Cost]]</f>
        <v>10206</v>
      </c>
      <c r="N150" s="38">
        <f>Sales[[#This Row],[Profit]]*$N$1</f>
        <v>510.3</v>
      </c>
      <c r="O150" s="38">
        <f>Sales[[#This Row],[Profit]]-Sales[[#This Row],[Discount ]]</f>
        <v>9695.7000000000007</v>
      </c>
    </row>
    <row r="151" spans="1:15">
      <c r="A151" s="38">
        <v>40969</v>
      </c>
      <c r="B151" s="12" t="s">
        <v>14</v>
      </c>
      <c r="C151" s="12" t="s">
        <v>11</v>
      </c>
      <c r="D151" s="12" t="s">
        <v>42</v>
      </c>
      <c r="E151" s="12" t="s">
        <v>16</v>
      </c>
      <c r="F151" s="12">
        <v>27</v>
      </c>
      <c r="G151" s="12">
        <v>2196</v>
      </c>
      <c r="H151" s="12">
        <v>2340</v>
      </c>
      <c r="I151" s="12">
        <v>82566</v>
      </c>
      <c r="J151" s="12">
        <v>89100</v>
      </c>
      <c r="K151" s="12">
        <f>Sales[[#This Row],[Unit Price]]*Sales[[#This Row],[Quantity]]</f>
        <v>63180</v>
      </c>
      <c r="L151" s="12">
        <f>Sales[[#This Row],[Unit Cost]]*Sales[[#This Row],[Quantity]]</f>
        <v>59292</v>
      </c>
      <c r="M151" s="12">
        <f>Sales[[#This Row],[Revenue]]-Sales[[#This Row],[Cost]]</f>
        <v>3888</v>
      </c>
      <c r="N151" s="38">
        <f>Sales[[#This Row],[Profit]]*$N$1</f>
        <v>194.4</v>
      </c>
      <c r="O151" s="38">
        <f>Sales[[#This Row],[Profit]]-Sales[[#This Row],[Discount ]]</f>
        <v>3693.6</v>
      </c>
    </row>
    <row r="152" spans="1:15">
      <c r="A152" s="38">
        <v>40970</v>
      </c>
      <c r="B152" s="12" t="s">
        <v>20</v>
      </c>
      <c r="C152" s="12" t="s">
        <v>18</v>
      </c>
      <c r="D152" s="12" t="s">
        <v>26</v>
      </c>
      <c r="E152" s="12" t="s">
        <v>13</v>
      </c>
      <c r="F152" s="12">
        <v>27</v>
      </c>
      <c r="G152" s="12">
        <v>3546</v>
      </c>
      <c r="H152" s="12">
        <v>3780</v>
      </c>
      <c r="I152" s="12">
        <v>24336</v>
      </c>
      <c r="J152" s="12">
        <v>25920</v>
      </c>
      <c r="K152" s="12">
        <f>Sales[[#This Row],[Unit Price]]*Sales[[#This Row],[Quantity]]</f>
        <v>102060</v>
      </c>
      <c r="L152" s="12">
        <f>Sales[[#This Row],[Unit Cost]]*Sales[[#This Row],[Quantity]]</f>
        <v>95742</v>
      </c>
      <c r="M152" s="12">
        <f>Sales[[#This Row],[Revenue]]-Sales[[#This Row],[Cost]]</f>
        <v>6318</v>
      </c>
      <c r="N152" s="38">
        <f>Sales[[#This Row],[Profit]]*$N$1</f>
        <v>315.90000000000003</v>
      </c>
      <c r="O152" s="38">
        <f>Sales[[#This Row],[Profit]]-Sales[[#This Row],[Discount ]]</f>
        <v>6002.1</v>
      </c>
    </row>
    <row r="153" spans="1:15">
      <c r="A153" s="38">
        <v>40971</v>
      </c>
      <c r="B153" s="12" t="s">
        <v>34</v>
      </c>
      <c r="C153" s="12" t="s">
        <v>25</v>
      </c>
      <c r="D153" s="12" t="s">
        <v>38</v>
      </c>
      <c r="E153" s="12" t="s">
        <v>13</v>
      </c>
      <c r="F153" s="12">
        <v>12</v>
      </c>
      <c r="G153" s="12">
        <v>3582</v>
      </c>
      <c r="H153" s="12">
        <v>3870</v>
      </c>
      <c r="I153" s="12">
        <v>3546</v>
      </c>
      <c r="J153" s="12">
        <v>3780</v>
      </c>
      <c r="K153" s="12">
        <f>Sales[[#This Row],[Unit Price]]*Sales[[#This Row],[Quantity]]</f>
        <v>46440</v>
      </c>
      <c r="L153" s="12">
        <f>Sales[[#This Row],[Unit Cost]]*Sales[[#This Row],[Quantity]]</f>
        <v>42984</v>
      </c>
      <c r="M153" s="12">
        <f>Sales[[#This Row],[Revenue]]-Sales[[#This Row],[Cost]]</f>
        <v>3456</v>
      </c>
      <c r="N153" s="38">
        <f>Sales[[#This Row],[Profit]]*$N$1</f>
        <v>172.8</v>
      </c>
      <c r="O153" s="38">
        <f>Sales[[#This Row],[Profit]]-Sales[[#This Row],[Discount ]]</f>
        <v>3283.2</v>
      </c>
    </row>
    <row r="154" spans="1:15">
      <c r="A154" s="38">
        <v>40971</v>
      </c>
      <c r="B154" s="12" t="s">
        <v>17</v>
      </c>
      <c r="C154" s="12" t="s">
        <v>18</v>
      </c>
      <c r="D154" s="12" t="s">
        <v>40</v>
      </c>
      <c r="E154" s="12" t="s">
        <v>16</v>
      </c>
      <c r="F154" s="12">
        <v>18</v>
      </c>
      <c r="G154" s="12">
        <v>3978</v>
      </c>
      <c r="H154" s="12">
        <v>4230</v>
      </c>
      <c r="I154" s="12">
        <v>19620</v>
      </c>
      <c r="J154" s="12">
        <v>21150</v>
      </c>
      <c r="K154" s="12">
        <f>Sales[[#This Row],[Unit Price]]*Sales[[#This Row],[Quantity]]</f>
        <v>76140</v>
      </c>
      <c r="L154" s="12">
        <f>Sales[[#This Row],[Unit Cost]]*Sales[[#This Row],[Quantity]]</f>
        <v>71604</v>
      </c>
      <c r="M154" s="12">
        <f>Sales[[#This Row],[Revenue]]-Sales[[#This Row],[Cost]]</f>
        <v>4536</v>
      </c>
      <c r="N154" s="38">
        <f>Sales[[#This Row],[Profit]]*$N$1</f>
        <v>226.8</v>
      </c>
      <c r="O154" s="38">
        <f>Sales[[#This Row],[Profit]]-Sales[[#This Row],[Discount ]]</f>
        <v>4309.2</v>
      </c>
    </row>
    <row r="155" spans="1:15">
      <c r="A155" s="38">
        <v>40971</v>
      </c>
      <c r="B155" s="12" t="s">
        <v>14</v>
      </c>
      <c r="C155" s="12" t="s">
        <v>11</v>
      </c>
      <c r="D155" s="12" t="s">
        <v>21</v>
      </c>
      <c r="E155" s="12" t="s">
        <v>13</v>
      </c>
      <c r="F155" s="12">
        <v>8</v>
      </c>
      <c r="G155" s="12">
        <v>3978</v>
      </c>
      <c r="H155" s="12">
        <v>4230</v>
      </c>
      <c r="I155" s="12">
        <v>24156</v>
      </c>
      <c r="J155" s="12">
        <v>25740</v>
      </c>
      <c r="K155" s="12">
        <f>Sales[[#This Row],[Unit Price]]*Sales[[#This Row],[Quantity]]</f>
        <v>33840</v>
      </c>
      <c r="L155" s="12">
        <f>Sales[[#This Row],[Unit Cost]]*Sales[[#This Row],[Quantity]]</f>
        <v>31824</v>
      </c>
      <c r="M155" s="12">
        <f>Sales[[#This Row],[Revenue]]-Sales[[#This Row],[Cost]]</f>
        <v>2016</v>
      </c>
      <c r="N155" s="38">
        <f>Sales[[#This Row],[Profit]]*$N$1</f>
        <v>100.80000000000001</v>
      </c>
      <c r="O155" s="38">
        <f>Sales[[#This Row],[Profit]]-Sales[[#This Row],[Discount ]]</f>
        <v>1915.2</v>
      </c>
    </row>
    <row r="156" spans="1:15">
      <c r="A156" s="38">
        <v>40971</v>
      </c>
      <c r="B156" s="12" t="s">
        <v>20</v>
      </c>
      <c r="C156" s="12" t="s">
        <v>18</v>
      </c>
      <c r="D156" s="12" t="s">
        <v>26</v>
      </c>
      <c r="E156" s="12" t="s">
        <v>13</v>
      </c>
      <c r="F156" s="12">
        <v>21</v>
      </c>
      <c r="G156" s="12">
        <v>2034</v>
      </c>
      <c r="H156" s="12">
        <v>2160</v>
      </c>
      <c r="I156" s="12">
        <v>30420</v>
      </c>
      <c r="J156" s="12">
        <v>32400</v>
      </c>
      <c r="K156" s="12">
        <f>Sales[[#This Row],[Unit Price]]*Sales[[#This Row],[Quantity]]</f>
        <v>45360</v>
      </c>
      <c r="L156" s="12">
        <f>Sales[[#This Row],[Unit Cost]]*Sales[[#This Row],[Quantity]]</f>
        <v>42714</v>
      </c>
      <c r="M156" s="12">
        <f>Sales[[#This Row],[Revenue]]-Sales[[#This Row],[Cost]]</f>
        <v>2646</v>
      </c>
      <c r="N156" s="38">
        <f>Sales[[#This Row],[Profit]]*$N$1</f>
        <v>132.30000000000001</v>
      </c>
      <c r="O156" s="38">
        <f>Sales[[#This Row],[Profit]]-Sales[[#This Row],[Discount ]]</f>
        <v>2513.6999999999998</v>
      </c>
    </row>
    <row r="157" spans="1:15">
      <c r="A157" s="38">
        <v>40971</v>
      </c>
      <c r="B157" s="12" t="s">
        <v>31</v>
      </c>
      <c r="C157" s="12" t="s">
        <v>30</v>
      </c>
      <c r="D157" s="12" t="s">
        <v>41</v>
      </c>
      <c r="E157" s="12" t="s">
        <v>13</v>
      </c>
      <c r="F157" s="12">
        <v>25</v>
      </c>
      <c r="G157" s="12">
        <v>3042</v>
      </c>
      <c r="H157" s="12">
        <v>3240</v>
      </c>
      <c r="I157" s="12">
        <v>5904</v>
      </c>
      <c r="J157" s="12">
        <v>6300</v>
      </c>
      <c r="K157" s="12">
        <f>Sales[[#This Row],[Unit Price]]*Sales[[#This Row],[Quantity]]</f>
        <v>81000</v>
      </c>
      <c r="L157" s="12">
        <f>Sales[[#This Row],[Unit Cost]]*Sales[[#This Row],[Quantity]]</f>
        <v>76050</v>
      </c>
      <c r="M157" s="12">
        <f>Sales[[#This Row],[Revenue]]-Sales[[#This Row],[Cost]]</f>
        <v>4950</v>
      </c>
      <c r="N157" s="38">
        <f>Sales[[#This Row],[Profit]]*$N$1</f>
        <v>247.5</v>
      </c>
      <c r="O157" s="38">
        <f>Sales[[#This Row],[Profit]]-Sales[[#This Row],[Discount ]]</f>
        <v>4702.5</v>
      </c>
    </row>
    <row r="158" spans="1:15">
      <c r="A158" s="38">
        <v>40972</v>
      </c>
      <c r="B158" s="12" t="s">
        <v>20</v>
      </c>
      <c r="C158" s="12" t="s">
        <v>18</v>
      </c>
      <c r="D158" s="12" t="s">
        <v>28</v>
      </c>
      <c r="E158" s="12" t="s">
        <v>13</v>
      </c>
      <c r="F158" s="12">
        <v>12</v>
      </c>
      <c r="G158" s="12">
        <v>5148</v>
      </c>
      <c r="H158" s="12">
        <v>5490</v>
      </c>
      <c r="I158" s="12">
        <v>64152</v>
      </c>
      <c r="J158" s="12">
        <v>68310</v>
      </c>
      <c r="K158" s="12">
        <f>Sales[[#This Row],[Unit Price]]*Sales[[#This Row],[Quantity]]</f>
        <v>65880</v>
      </c>
      <c r="L158" s="12">
        <f>Sales[[#This Row],[Unit Cost]]*Sales[[#This Row],[Quantity]]</f>
        <v>61776</v>
      </c>
      <c r="M158" s="12">
        <f>Sales[[#This Row],[Revenue]]-Sales[[#This Row],[Cost]]</f>
        <v>4104</v>
      </c>
      <c r="N158" s="38">
        <f>Sales[[#This Row],[Profit]]*$N$1</f>
        <v>205.20000000000002</v>
      </c>
      <c r="O158" s="38">
        <f>Sales[[#This Row],[Profit]]-Sales[[#This Row],[Discount ]]</f>
        <v>3898.8</v>
      </c>
    </row>
    <row r="159" spans="1:15">
      <c r="A159" s="38">
        <v>40972</v>
      </c>
      <c r="B159" s="12" t="s">
        <v>29</v>
      </c>
      <c r="C159" s="12" t="s">
        <v>30</v>
      </c>
      <c r="D159" s="12" t="s">
        <v>43</v>
      </c>
      <c r="E159" s="12" t="s">
        <v>13</v>
      </c>
      <c r="F159" s="12">
        <v>9</v>
      </c>
      <c r="G159" s="12">
        <v>2106</v>
      </c>
      <c r="H159" s="12">
        <v>2250</v>
      </c>
      <c r="I159" s="12">
        <v>77832</v>
      </c>
      <c r="J159" s="12">
        <v>82800</v>
      </c>
      <c r="K159" s="12">
        <f>Sales[[#This Row],[Unit Price]]*Sales[[#This Row],[Quantity]]</f>
        <v>20250</v>
      </c>
      <c r="L159" s="12">
        <f>Sales[[#This Row],[Unit Cost]]*Sales[[#This Row],[Quantity]]</f>
        <v>18954</v>
      </c>
      <c r="M159" s="12">
        <f>Sales[[#This Row],[Revenue]]-Sales[[#This Row],[Cost]]</f>
        <v>1296</v>
      </c>
      <c r="N159" s="38">
        <f>Sales[[#This Row],[Profit]]*$N$1</f>
        <v>64.8</v>
      </c>
      <c r="O159" s="38">
        <f>Sales[[#This Row],[Profit]]-Sales[[#This Row],[Discount ]]</f>
        <v>1231.2</v>
      </c>
    </row>
    <row r="160" spans="1:15">
      <c r="A160" s="38">
        <v>40972</v>
      </c>
      <c r="B160" s="12" t="s">
        <v>10</v>
      </c>
      <c r="C160" s="12" t="s">
        <v>11</v>
      </c>
      <c r="D160" s="12" t="s">
        <v>12</v>
      </c>
      <c r="E160" s="12" t="s">
        <v>13</v>
      </c>
      <c r="F160" s="12">
        <v>23</v>
      </c>
      <c r="G160" s="12">
        <v>4482</v>
      </c>
      <c r="H160" s="12">
        <v>4770</v>
      </c>
      <c r="I160" s="12">
        <v>28476</v>
      </c>
      <c r="J160" s="12">
        <v>30240</v>
      </c>
      <c r="K160" s="12">
        <f>Sales[[#This Row],[Unit Price]]*Sales[[#This Row],[Quantity]]</f>
        <v>109710</v>
      </c>
      <c r="L160" s="12">
        <f>Sales[[#This Row],[Unit Cost]]*Sales[[#This Row],[Quantity]]</f>
        <v>103086</v>
      </c>
      <c r="M160" s="12">
        <f>Sales[[#This Row],[Revenue]]-Sales[[#This Row],[Cost]]</f>
        <v>6624</v>
      </c>
      <c r="N160" s="38">
        <f>Sales[[#This Row],[Profit]]*$N$1</f>
        <v>331.20000000000005</v>
      </c>
      <c r="O160" s="38">
        <f>Sales[[#This Row],[Profit]]-Sales[[#This Row],[Discount ]]</f>
        <v>6292.8</v>
      </c>
    </row>
    <row r="161" spans="1:15">
      <c r="A161" s="38">
        <v>40973</v>
      </c>
      <c r="B161" s="12" t="s">
        <v>34</v>
      </c>
      <c r="C161" s="12" t="s">
        <v>25</v>
      </c>
      <c r="D161" s="12" t="s">
        <v>43</v>
      </c>
      <c r="E161" s="12" t="s">
        <v>13</v>
      </c>
      <c r="F161" s="12">
        <v>23</v>
      </c>
      <c r="G161" s="12">
        <v>3546</v>
      </c>
      <c r="H161" s="12">
        <v>3780</v>
      </c>
      <c r="I161" s="12">
        <v>57528</v>
      </c>
      <c r="J161" s="12">
        <v>61200</v>
      </c>
      <c r="K161" s="12">
        <f>Sales[[#This Row],[Unit Price]]*Sales[[#This Row],[Quantity]]</f>
        <v>86940</v>
      </c>
      <c r="L161" s="12">
        <f>Sales[[#This Row],[Unit Cost]]*Sales[[#This Row],[Quantity]]</f>
        <v>81558</v>
      </c>
      <c r="M161" s="12">
        <f>Sales[[#This Row],[Revenue]]-Sales[[#This Row],[Cost]]</f>
        <v>5382</v>
      </c>
      <c r="N161" s="38">
        <f>Sales[[#This Row],[Profit]]*$N$1</f>
        <v>269.10000000000002</v>
      </c>
      <c r="O161" s="38">
        <f>Sales[[#This Row],[Profit]]-Sales[[#This Row],[Discount ]]</f>
        <v>5112.8999999999996</v>
      </c>
    </row>
    <row r="162" spans="1:15">
      <c r="A162" s="38">
        <v>40973</v>
      </c>
      <c r="B162" s="12" t="s">
        <v>20</v>
      </c>
      <c r="C162" s="12" t="s">
        <v>18</v>
      </c>
      <c r="D162" s="12" t="s">
        <v>37</v>
      </c>
      <c r="E162" s="12" t="s">
        <v>13</v>
      </c>
      <c r="F162" s="12">
        <v>20</v>
      </c>
      <c r="G162" s="12">
        <v>4482</v>
      </c>
      <c r="H162" s="12">
        <v>4770</v>
      </c>
      <c r="I162" s="12">
        <v>31374</v>
      </c>
      <c r="J162" s="12">
        <v>33390</v>
      </c>
      <c r="K162" s="12">
        <f>Sales[[#This Row],[Unit Price]]*Sales[[#This Row],[Quantity]]</f>
        <v>95400</v>
      </c>
      <c r="L162" s="12">
        <f>Sales[[#This Row],[Unit Cost]]*Sales[[#This Row],[Quantity]]</f>
        <v>89640</v>
      </c>
      <c r="M162" s="12">
        <f>Sales[[#This Row],[Revenue]]-Sales[[#This Row],[Cost]]</f>
        <v>5760</v>
      </c>
      <c r="N162" s="38">
        <f>Sales[[#This Row],[Profit]]*$N$1</f>
        <v>288</v>
      </c>
      <c r="O162" s="38">
        <f>Sales[[#This Row],[Profit]]-Sales[[#This Row],[Discount ]]</f>
        <v>5472</v>
      </c>
    </row>
    <row r="163" spans="1:15">
      <c r="A163" s="38">
        <v>40973</v>
      </c>
      <c r="B163" s="12" t="s">
        <v>20</v>
      </c>
      <c r="C163" s="12" t="s">
        <v>18</v>
      </c>
      <c r="D163" s="12" t="s">
        <v>32</v>
      </c>
      <c r="E163" s="12" t="s">
        <v>13</v>
      </c>
      <c r="F163" s="12">
        <v>25</v>
      </c>
      <c r="G163" s="12">
        <v>4482</v>
      </c>
      <c r="H163" s="12">
        <v>4770</v>
      </c>
      <c r="I163" s="12">
        <v>70920</v>
      </c>
      <c r="J163" s="12">
        <v>75600</v>
      </c>
      <c r="K163" s="12">
        <f>Sales[[#This Row],[Unit Price]]*Sales[[#This Row],[Quantity]]</f>
        <v>119250</v>
      </c>
      <c r="L163" s="12">
        <f>Sales[[#This Row],[Unit Cost]]*Sales[[#This Row],[Quantity]]</f>
        <v>112050</v>
      </c>
      <c r="M163" s="12">
        <f>Sales[[#This Row],[Revenue]]-Sales[[#This Row],[Cost]]</f>
        <v>7200</v>
      </c>
      <c r="N163" s="38">
        <f>Sales[[#This Row],[Profit]]*$N$1</f>
        <v>360</v>
      </c>
      <c r="O163" s="38">
        <f>Sales[[#This Row],[Profit]]-Sales[[#This Row],[Discount ]]</f>
        <v>6840</v>
      </c>
    </row>
    <row r="164" spans="1:15">
      <c r="A164" s="38">
        <v>40973</v>
      </c>
      <c r="B164" s="12" t="s">
        <v>10</v>
      </c>
      <c r="C164" s="12" t="s">
        <v>11</v>
      </c>
      <c r="D164" s="12" t="s">
        <v>38</v>
      </c>
      <c r="E164" s="12" t="s">
        <v>13</v>
      </c>
      <c r="F164" s="12">
        <v>4</v>
      </c>
      <c r="G164" s="12">
        <v>2034</v>
      </c>
      <c r="H164" s="12">
        <v>2160</v>
      </c>
      <c r="I164" s="12">
        <v>53190</v>
      </c>
      <c r="J164" s="12">
        <v>56700</v>
      </c>
      <c r="K164" s="12">
        <f>Sales[[#This Row],[Unit Price]]*Sales[[#This Row],[Quantity]]</f>
        <v>8640</v>
      </c>
      <c r="L164" s="12">
        <f>Sales[[#This Row],[Unit Cost]]*Sales[[#This Row],[Quantity]]</f>
        <v>8136</v>
      </c>
      <c r="M164" s="12">
        <f>Sales[[#This Row],[Revenue]]-Sales[[#This Row],[Cost]]</f>
        <v>504</v>
      </c>
      <c r="N164" s="38">
        <f>Sales[[#This Row],[Profit]]*$N$1</f>
        <v>25.200000000000003</v>
      </c>
      <c r="O164" s="38">
        <f>Sales[[#This Row],[Profit]]-Sales[[#This Row],[Discount ]]</f>
        <v>478.8</v>
      </c>
    </row>
    <row r="165" spans="1:15">
      <c r="A165" s="38">
        <v>40973</v>
      </c>
      <c r="B165" s="12" t="s">
        <v>17</v>
      </c>
      <c r="C165" s="12" t="s">
        <v>18</v>
      </c>
      <c r="D165" s="12" t="s">
        <v>38</v>
      </c>
      <c r="E165" s="12" t="s">
        <v>13</v>
      </c>
      <c r="F165" s="12">
        <v>24</v>
      </c>
      <c r="G165" s="12">
        <v>3978</v>
      </c>
      <c r="H165" s="12">
        <v>4230</v>
      </c>
      <c r="I165" s="12">
        <v>85104</v>
      </c>
      <c r="J165" s="12">
        <v>90720</v>
      </c>
      <c r="K165" s="12">
        <f>Sales[[#This Row],[Unit Price]]*Sales[[#This Row],[Quantity]]</f>
        <v>101520</v>
      </c>
      <c r="L165" s="12">
        <f>Sales[[#This Row],[Unit Cost]]*Sales[[#This Row],[Quantity]]</f>
        <v>95472</v>
      </c>
      <c r="M165" s="12">
        <f>Sales[[#This Row],[Revenue]]-Sales[[#This Row],[Cost]]</f>
        <v>6048</v>
      </c>
      <c r="N165" s="38">
        <f>Sales[[#This Row],[Profit]]*$N$1</f>
        <v>302.40000000000003</v>
      </c>
      <c r="O165" s="38">
        <f>Sales[[#This Row],[Profit]]-Sales[[#This Row],[Discount ]]</f>
        <v>5745.6</v>
      </c>
    </row>
    <row r="166" spans="1:15">
      <c r="A166" s="38">
        <v>40974</v>
      </c>
      <c r="B166" s="12" t="s">
        <v>20</v>
      </c>
      <c r="C166" s="12" t="s">
        <v>18</v>
      </c>
      <c r="D166" s="12" t="s">
        <v>32</v>
      </c>
      <c r="E166" s="12" t="s">
        <v>13</v>
      </c>
      <c r="F166" s="12">
        <v>24</v>
      </c>
      <c r="G166" s="12">
        <v>5832</v>
      </c>
      <c r="H166" s="12">
        <v>6210</v>
      </c>
      <c r="I166" s="12">
        <v>74466</v>
      </c>
      <c r="J166" s="12">
        <v>79380</v>
      </c>
      <c r="K166" s="12">
        <f>Sales[[#This Row],[Unit Price]]*Sales[[#This Row],[Quantity]]</f>
        <v>149040</v>
      </c>
      <c r="L166" s="12">
        <f>Sales[[#This Row],[Unit Cost]]*Sales[[#This Row],[Quantity]]</f>
        <v>139968</v>
      </c>
      <c r="M166" s="12">
        <f>Sales[[#This Row],[Revenue]]-Sales[[#This Row],[Cost]]</f>
        <v>9072</v>
      </c>
      <c r="N166" s="38">
        <f>Sales[[#This Row],[Profit]]*$N$1</f>
        <v>453.6</v>
      </c>
      <c r="O166" s="38">
        <f>Sales[[#This Row],[Profit]]-Sales[[#This Row],[Discount ]]</f>
        <v>8618.4</v>
      </c>
    </row>
    <row r="167" spans="1:15">
      <c r="A167" s="38">
        <v>40974</v>
      </c>
      <c r="B167" s="12" t="s">
        <v>31</v>
      </c>
      <c r="C167" s="12" t="s">
        <v>30</v>
      </c>
      <c r="D167" s="12" t="s">
        <v>35</v>
      </c>
      <c r="E167" s="12" t="s">
        <v>13</v>
      </c>
      <c r="F167" s="12">
        <v>16</v>
      </c>
      <c r="G167" s="12">
        <v>3978</v>
      </c>
      <c r="H167" s="12">
        <v>4230</v>
      </c>
      <c r="I167" s="12">
        <v>66924</v>
      </c>
      <c r="J167" s="12">
        <v>71370</v>
      </c>
      <c r="K167" s="12">
        <f>Sales[[#This Row],[Unit Price]]*Sales[[#This Row],[Quantity]]</f>
        <v>67680</v>
      </c>
      <c r="L167" s="12">
        <f>Sales[[#This Row],[Unit Cost]]*Sales[[#This Row],[Quantity]]</f>
        <v>63648</v>
      </c>
      <c r="M167" s="12">
        <f>Sales[[#This Row],[Revenue]]-Sales[[#This Row],[Cost]]</f>
        <v>4032</v>
      </c>
      <c r="N167" s="38">
        <f>Sales[[#This Row],[Profit]]*$N$1</f>
        <v>201.60000000000002</v>
      </c>
      <c r="O167" s="38">
        <f>Sales[[#This Row],[Profit]]-Sales[[#This Row],[Discount ]]</f>
        <v>3830.4</v>
      </c>
    </row>
    <row r="168" spans="1:15">
      <c r="A168" s="38">
        <v>40975</v>
      </c>
      <c r="B168" s="12" t="s">
        <v>22</v>
      </c>
      <c r="C168" s="12" t="s">
        <v>23</v>
      </c>
      <c r="D168" s="12" t="s">
        <v>33</v>
      </c>
      <c r="E168" s="12" t="s">
        <v>13</v>
      </c>
      <c r="F168" s="12">
        <v>6</v>
      </c>
      <c r="G168" s="12">
        <v>3978</v>
      </c>
      <c r="H168" s="12">
        <v>4230</v>
      </c>
      <c r="I168" s="12">
        <v>67626</v>
      </c>
      <c r="J168" s="12">
        <v>71910</v>
      </c>
      <c r="K168" s="12">
        <f>Sales[[#This Row],[Unit Price]]*Sales[[#This Row],[Quantity]]</f>
        <v>25380</v>
      </c>
      <c r="L168" s="12">
        <f>Sales[[#This Row],[Unit Cost]]*Sales[[#This Row],[Quantity]]</f>
        <v>23868</v>
      </c>
      <c r="M168" s="12">
        <f>Sales[[#This Row],[Revenue]]-Sales[[#This Row],[Cost]]</f>
        <v>1512</v>
      </c>
      <c r="N168" s="38">
        <f>Sales[[#This Row],[Profit]]*$N$1</f>
        <v>75.600000000000009</v>
      </c>
      <c r="O168" s="38">
        <f>Sales[[#This Row],[Profit]]-Sales[[#This Row],[Discount ]]</f>
        <v>1436.4</v>
      </c>
    </row>
    <row r="169" spans="1:15">
      <c r="A169" s="38">
        <v>40975</v>
      </c>
      <c r="B169" s="12" t="s">
        <v>24</v>
      </c>
      <c r="C169" s="12" t="s">
        <v>25</v>
      </c>
      <c r="D169" s="12" t="s">
        <v>38</v>
      </c>
      <c r="E169" s="12" t="s">
        <v>13</v>
      </c>
      <c r="F169" s="12">
        <v>4</v>
      </c>
      <c r="G169" s="12">
        <v>5148</v>
      </c>
      <c r="H169" s="12">
        <v>5490</v>
      </c>
      <c r="I169" s="12">
        <v>88650</v>
      </c>
      <c r="J169" s="12">
        <v>94500</v>
      </c>
      <c r="K169" s="12">
        <f>Sales[[#This Row],[Unit Price]]*Sales[[#This Row],[Quantity]]</f>
        <v>21960</v>
      </c>
      <c r="L169" s="12">
        <f>Sales[[#This Row],[Unit Cost]]*Sales[[#This Row],[Quantity]]</f>
        <v>20592</v>
      </c>
      <c r="M169" s="12">
        <f>Sales[[#This Row],[Revenue]]-Sales[[#This Row],[Cost]]</f>
        <v>1368</v>
      </c>
      <c r="N169" s="38">
        <f>Sales[[#This Row],[Profit]]*$N$1</f>
        <v>68.400000000000006</v>
      </c>
      <c r="O169" s="38">
        <f>Sales[[#This Row],[Profit]]-Sales[[#This Row],[Discount ]]</f>
        <v>1299.5999999999999</v>
      </c>
    </row>
    <row r="170" spans="1:15">
      <c r="A170" s="38">
        <v>40975</v>
      </c>
      <c r="B170" s="12" t="s">
        <v>17</v>
      </c>
      <c r="C170" s="12" t="s">
        <v>18</v>
      </c>
      <c r="D170" s="12" t="s">
        <v>12</v>
      </c>
      <c r="E170" s="12" t="s">
        <v>13</v>
      </c>
      <c r="F170" s="12">
        <v>24</v>
      </c>
      <c r="G170" s="12">
        <v>5832</v>
      </c>
      <c r="H170" s="12">
        <v>6210</v>
      </c>
      <c r="I170" s="12">
        <v>50850</v>
      </c>
      <c r="J170" s="12">
        <v>54000</v>
      </c>
      <c r="K170" s="12">
        <f>Sales[[#This Row],[Unit Price]]*Sales[[#This Row],[Quantity]]</f>
        <v>149040</v>
      </c>
      <c r="L170" s="12">
        <f>Sales[[#This Row],[Unit Cost]]*Sales[[#This Row],[Quantity]]</f>
        <v>139968</v>
      </c>
      <c r="M170" s="12">
        <f>Sales[[#This Row],[Revenue]]-Sales[[#This Row],[Cost]]</f>
        <v>9072</v>
      </c>
      <c r="N170" s="38">
        <f>Sales[[#This Row],[Profit]]*$N$1</f>
        <v>453.6</v>
      </c>
      <c r="O170" s="38">
        <f>Sales[[#This Row],[Profit]]-Sales[[#This Row],[Discount ]]</f>
        <v>8618.4</v>
      </c>
    </row>
    <row r="171" spans="1:15">
      <c r="A171" s="38">
        <v>40975</v>
      </c>
      <c r="B171" s="12" t="s">
        <v>27</v>
      </c>
      <c r="C171" s="12" t="s">
        <v>23</v>
      </c>
      <c r="D171" s="12" t="s">
        <v>40</v>
      </c>
      <c r="E171" s="12" t="s">
        <v>16</v>
      </c>
      <c r="F171" s="12">
        <v>21</v>
      </c>
      <c r="G171" s="12">
        <v>2034</v>
      </c>
      <c r="H171" s="12">
        <v>2160</v>
      </c>
      <c r="I171" s="12">
        <v>35316</v>
      </c>
      <c r="J171" s="12">
        <v>38070</v>
      </c>
      <c r="K171" s="12">
        <f>Sales[[#This Row],[Unit Price]]*Sales[[#This Row],[Quantity]]</f>
        <v>45360</v>
      </c>
      <c r="L171" s="12">
        <f>Sales[[#This Row],[Unit Cost]]*Sales[[#This Row],[Quantity]]</f>
        <v>42714</v>
      </c>
      <c r="M171" s="12">
        <f>Sales[[#This Row],[Revenue]]-Sales[[#This Row],[Cost]]</f>
        <v>2646</v>
      </c>
      <c r="N171" s="38">
        <f>Sales[[#This Row],[Profit]]*$N$1</f>
        <v>132.30000000000001</v>
      </c>
      <c r="O171" s="38">
        <f>Sales[[#This Row],[Profit]]-Sales[[#This Row],[Discount ]]</f>
        <v>2513.6999999999998</v>
      </c>
    </row>
    <row r="172" spans="1:15">
      <c r="A172" s="38">
        <v>40975</v>
      </c>
      <c r="B172" s="12" t="s">
        <v>14</v>
      </c>
      <c r="C172" s="12" t="s">
        <v>11</v>
      </c>
      <c r="D172" s="12" t="s">
        <v>41</v>
      </c>
      <c r="E172" s="12" t="s">
        <v>13</v>
      </c>
      <c r="F172" s="12">
        <v>13</v>
      </c>
      <c r="G172" s="12">
        <v>5832</v>
      </c>
      <c r="H172" s="12">
        <v>6210</v>
      </c>
      <c r="I172" s="12">
        <v>56088</v>
      </c>
      <c r="J172" s="12">
        <v>59850</v>
      </c>
      <c r="K172" s="12">
        <f>Sales[[#This Row],[Unit Price]]*Sales[[#This Row],[Quantity]]</f>
        <v>80730</v>
      </c>
      <c r="L172" s="12">
        <f>Sales[[#This Row],[Unit Cost]]*Sales[[#This Row],[Quantity]]</f>
        <v>75816</v>
      </c>
      <c r="M172" s="12">
        <f>Sales[[#This Row],[Revenue]]-Sales[[#This Row],[Cost]]</f>
        <v>4914</v>
      </c>
      <c r="N172" s="38">
        <f>Sales[[#This Row],[Profit]]*$N$1</f>
        <v>245.70000000000002</v>
      </c>
      <c r="O172" s="38">
        <f>Sales[[#This Row],[Profit]]-Sales[[#This Row],[Discount ]]</f>
        <v>4668.3</v>
      </c>
    </row>
    <row r="173" spans="1:15">
      <c r="A173" s="38">
        <v>40975</v>
      </c>
      <c r="B173" s="12" t="s">
        <v>14</v>
      </c>
      <c r="C173" s="12" t="s">
        <v>11</v>
      </c>
      <c r="D173" s="12" t="s">
        <v>36</v>
      </c>
      <c r="E173" s="12" t="s">
        <v>13</v>
      </c>
      <c r="F173" s="12">
        <v>2</v>
      </c>
      <c r="G173" s="12">
        <v>3546</v>
      </c>
      <c r="H173" s="12">
        <v>3780</v>
      </c>
      <c r="I173" s="12">
        <v>4212</v>
      </c>
      <c r="J173" s="12">
        <v>4500</v>
      </c>
      <c r="K173" s="12">
        <f>Sales[[#This Row],[Unit Price]]*Sales[[#This Row],[Quantity]]</f>
        <v>7560</v>
      </c>
      <c r="L173" s="12">
        <f>Sales[[#This Row],[Unit Cost]]*Sales[[#This Row],[Quantity]]</f>
        <v>7092</v>
      </c>
      <c r="M173" s="12">
        <f>Sales[[#This Row],[Revenue]]-Sales[[#This Row],[Cost]]</f>
        <v>468</v>
      </c>
      <c r="N173" s="38">
        <f>Sales[[#This Row],[Profit]]*$N$1</f>
        <v>23.400000000000002</v>
      </c>
      <c r="O173" s="38">
        <f>Sales[[#This Row],[Profit]]-Sales[[#This Row],[Discount ]]</f>
        <v>444.6</v>
      </c>
    </row>
    <row r="174" spans="1:15">
      <c r="A174" s="38">
        <v>40976</v>
      </c>
      <c r="B174" s="12" t="s">
        <v>20</v>
      </c>
      <c r="C174" s="12" t="s">
        <v>18</v>
      </c>
      <c r="D174" s="12" t="s">
        <v>42</v>
      </c>
      <c r="E174" s="12" t="s">
        <v>16</v>
      </c>
      <c r="F174" s="12">
        <v>20</v>
      </c>
      <c r="G174" s="12">
        <v>3726</v>
      </c>
      <c r="H174" s="12">
        <v>3960</v>
      </c>
      <c r="I174" s="12">
        <v>187650</v>
      </c>
      <c r="J174" s="12">
        <v>202500</v>
      </c>
      <c r="K174" s="12">
        <f>Sales[[#This Row],[Unit Price]]*Sales[[#This Row],[Quantity]]</f>
        <v>79200</v>
      </c>
      <c r="L174" s="12">
        <f>Sales[[#This Row],[Unit Cost]]*Sales[[#This Row],[Quantity]]</f>
        <v>74520</v>
      </c>
      <c r="M174" s="12">
        <f>Sales[[#This Row],[Revenue]]-Sales[[#This Row],[Cost]]</f>
        <v>4680</v>
      </c>
      <c r="N174" s="38">
        <f>Sales[[#This Row],[Profit]]*$N$1</f>
        <v>234</v>
      </c>
      <c r="O174" s="38">
        <f>Sales[[#This Row],[Profit]]-Sales[[#This Row],[Discount ]]</f>
        <v>4446</v>
      </c>
    </row>
    <row r="175" spans="1:15">
      <c r="A175" s="38">
        <v>40976</v>
      </c>
      <c r="B175" s="12" t="s">
        <v>10</v>
      </c>
      <c r="C175" s="12" t="s">
        <v>11</v>
      </c>
      <c r="D175" s="12" t="s">
        <v>28</v>
      </c>
      <c r="E175" s="12" t="s">
        <v>13</v>
      </c>
      <c r="F175" s="12">
        <v>21</v>
      </c>
      <c r="G175" s="12">
        <v>3978</v>
      </c>
      <c r="H175" s="12">
        <v>4230</v>
      </c>
      <c r="I175" s="12">
        <v>99144</v>
      </c>
      <c r="J175" s="12">
        <v>105570</v>
      </c>
      <c r="K175" s="12">
        <f>Sales[[#This Row],[Unit Price]]*Sales[[#This Row],[Quantity]]</f>
        <v>88830</v>
      </c>
      <c r="L175" s="12">
        <f>Sales[[#This Row],[Unit Cost]]*Sales[[#This Row],[Quantity]]</f>
        <v>83538</v>
      </c>
      <c r="M175" s="12">
        <f>Sales[[#This Row],[Revenue]]-Sales[[#This Row],[Cost]]</f>
        <v>5292</v>
      </c>
      <c r="N175" s="38">
        <f>Sales[[#This Row],[Profit]]*$N$1</f>
        <v>264.60000000000002</v>
      </c>
      <c r="O175" s="38">
        <f>Sales[[#This Row],[Profit]]-Sales[[#This Row],[Discount ]]</f>
        <v>5027.3999999999996</v>
      </c>
    </row>
    <row r="176" spans="1:15">
      <c r="A176" s="38">
        <v>40976</v>
      </c>
      <c r="B176" s="12" t="s">
        <v>34</v>
      </c>
      <c r="C176" s="12" t="s">
        <v>25</v>
      </c>
      <c r="D176" s="12" t="s">
        <v>42</v>
      </c>
      <c r="E176" s="12" t="s">
        <v>16</v>
      </c>
      <c r="F176" s="12">
        <v>12</v>
      </c>
      <c r="G176" s="12">
        <v>3042</v>
      </c>
      <c r="H176" s="12">
        <v>3240</v>
      </c>
      <c r="I176" s="12">
        <v>45036</v>
      </c>
      <c r="J176" s="12">
        <v>48600</v>
      </c>
      <c r="K176" s="12">
        <f>Sales[[#This Row],[Unit Price]]*Sales[[#This Row],[Quantity]]</f>
        <v>38880</v>
      </c>
      <c r="L176" s="12">
        <f>Sales[[#This Row],[Unit Cost]]*Sales[[#This Row],[Quantity]]</f>
        <v>36504</v>
      </c>
      <c r="M176" s="12">
        <f>Sales[[#This Row],[Revenue]]-Sales[[#This Row],[Cost]]</f>
        <v>2376</v>
      </c>
      <c r="N176" s="38">
        <f>Sales[[#This Row],[Profit]]*$N$1</f>
        <v>118.80000000000001</v>
      </c>
      <c r="O176" s="38">
        <f>Sales[[#This Row],[Profit]]-Sales[[#This Row],[Discount ]]</f>
        <v>2257.1999999999998</v>
      </c>
    </row>
    <row r="177" spans="1:15">
      <c r="A177" s="38">
        <v>40976</v>
      </c>
      <c r="B177" s="12" t="s">
        <v>10</v>
      </c>
      <c r="C177" s="12" t="s">
        <v>11</v>
      </c>
      <c r="D177" s="12" t="s">
        <v>26</v>
      </c>
      <c r="E177" s="12" t="s">
        <v>13</v>
      </c>
      <c r="F177" s="12">
        <v>23</v>
      </c>
      <c r="G177" s="12">
        <v>3546</v>
      </c>
      <c r="H177" s="12">
        <v>3780</v>
      </c>
      <c r="I177" s="12">
        <v>42588</v>
      </c>
      <c r="J177" s="12">
        <v>45360</v>
      </c>
      <c r="K177" s="12">
        <f>Sales[[#This Row],[Unit Price]]*Sales[[#This Row],[Quantity]]</f>
        <v>86940</v>
      </c>
      <c r="L177" s="12">
        <f>Sales[[#This Row],[Unit Cost]]*Sales[[#This Row],[Quantity]]</f>
        <v>81558</v>
      </c>
      <c r="M177" s="12">
        <f>Sales[[#This Row],[Revenue]]-Sales[[#This Row],[Cost]]</f>
        <v>5382</v>
      </c>
      <c r="N177" s="38">
        <f>Sales[[#This Row],[Profit]]*$N$1</f>
        <v>269.10000000000002</v>
      </c>
      <c r="O177" s="38">
        <f>Sales[[#This Row],[Profit]]-Sales[[#This Row],[Discount ]]</f>
        <v>5112.8999999999996</v>
      </c>
    </row>
    <row r="178" spans="1:15">
      <c r="A178" s="38">
        <v>40977</v>
      </c>
      <c r="B178" s="12" t="s">
        <v>14</v>
      </c>
      <c r="C178" s="12" t="s">
        <v>11</v>
      </c>
      <c r="D178" s="12" t="s">
        <v>37</v>
      </c>
      <c r="E178" s="12" t="s">
        <v>13</v>
      </c>
      <c r="F178" s="12">
        <v>23</v>
      </c>
      <c r="G178" s="12">
        <v>4482</v>
      </c>
      <c r="H178" s="12">
        <v>4770</v>
      </c>
      <c r="I178" s="12">
        <v>44820</v>
      </c>
      <c r="J178" s="12">
        <v>47700</v>
      </c>
      <c r="K178" s="12">
        <f>Sales[[#This Row],[Unit Price]]*Sales[[#This Row],[Quantity]]</f>
        <v>109710</v>
      </c>
      <c r="L178" s="12">
        <f>Sales[[#This Row],[Unit Cost]]*Sales[[#This Row],[Quantity]]</f>
        <v>103086</v>
      </c>
      <c r="M178" s="12">
        <f>Sales[[#This Row],[Revenue]]-Sales[[#This Row],[Cost]]</f>
        <v>6624</v>
      </c>
      <c r="N178" s="38">
        <f>Sales[[#This Row],[Profit]]*$N$1</f>
        <v>331.20000000000005</v>
      </c>
      <c r="O178" s="38">
        <f>Sales[[#This Row],[Profit]]-Sales[[#This Row],[Discount ]]</f>
        <v>6292.8</v>
      </c>
    </row>
    <row r="179" spans="1:15">
      <c r="A179" s="38">
        <v>40977</v>
      </c>
      <c r="B179" s="12" t="s">
        <v>29</v>
      </c>
      <c r="C179" s="12" t="s">
        <v>30</v>
      </c>
      <c r="D179" s="12" t="s">
        <v>12</v>
      </c>
      <c r="E179" s="12" t="s">
        <v>13</v>
      </c>
      <c r="F179" s="12">
        <v>24</v>
      </c>
      <c r="G179" s="12">
        <v>3924</v>
      </c>
      <c r="H179" s="12">
        <v>4230</v>
      </c>
      <c r="I179" s="12">
        <v>26442</v>
      </c>
      <c r="J179" s="12">
        <v>28080</v>
      </c>
      <c r="K179" s="12">
        <f>Sales[[#This Row],[Unit Price]]*Sales[[#This Row],[Quantity]]</f>
        <v>101520</v>
      </c>
      <c r="L179" s="12">
        <f>Sales[[#This Row],[Unit Cost]]*Sales[[#This Row],[Quantity]]</f>
        <v>94176</v>
      </c>
      <c r="M179" s="12">
        <f>Sales[[#This Row],[Revenue]]-Sales[[#This Row],[Cost]]</f>
        <v>7344</v>
      </c>
      <c r="N179" s="38">
        <f>Sales[[#This Row],[Profit]]*$N$1</f>
        <v>367.20000000000005</v>
      </c>
      <c r="O179" s="38">
        <f>Sales[[#This Row],[Profit]]-Sales[[#This Row],[Discount ]]</f>
        <v>6976.8</v>
      </c>
    </row>
    <row r="180" spans="1:15">
      <c r="A180" s="38">
        <v>40977</v>
      </c>
      <c r="B180" s="12" t="s">
        <v>22</v>
      </c>
      <c r="C180" s="12" t="s">
        <v>23</v>
      </c>
      <c r="D180" s="12" t="s">
        <v>21</v>
      </c>
      <c r="E180" s="12" t="s">
        <v>13</v>
      </c>
      <c r="F180" s="12">
        <v>25</v>
      </c>
      <c r="G180" s="12">
        <v>2952</v>
      </c>
      <c r="H180" s="12">
        <v>3150</v>
      </c>
      <c r="I180" s="12">
        <v>39528</v>
      </c>
      <c r="J180" s="12">
        <v>42120</v>
      </c>
      <c r="K180" s="12">
        <f>Sales[[#This Row],[Unit Price]]*Sales[[#This Row],[Quantity]]</f>
        <v>78750</v>
      </c>
      <c r="L180" s="12">
        <f>Sales[[#This Row],[Unit Cost]]*Sales[[#This Row],[Quantity]]</f>
        <v>73800</v>
      </c>
      <c r="M180" s="12">
        <f>Sales[[#This Row],[Revenue]]-Sales[[#This Row],[Cost]]</f>
        <v>4950</v>
      </c>
      <c r="N180" s="38">
        <f>Sales[[#This Row],[Profit]]*$N$1</f>
        <v>247.5</v>
      </c>
      <c r="O180" s="38">
        <f>Sales[[#This Row],[Profit]]-Sales[[#This Row],[Discount ]]</f>
        <v>4702.5</v>
      </c>
    </row>
    <row r="181" spans="1:15">
      <c r="A181" s="38">
        <v>40977</v>
      </c>
      <c r="B181" s="12" t="s">
        <v>31</v>
      </c>
      <c r="C181" s="12" t="s">
        <v>30</v>
      </c>
      <c r="D181" s="12" t="s">
        <v>15</v>
      </c>
      <c r="E181" s="12" t="s">
        <v>16</v>
      </c>
      <c r="F181" s="12">
        <v>17</v>
      </c>
      <c r="G181" s="12">
        <v>3726</v>
      </c>
      <c r="H181" s="12">
        <v>3960</v>
      </c>
      <c r="I181" s="12">
        <v>21492</v>
      </c>
      <c r="J181" s="12">
        <v>23220</v>
      </c>
      <c r="K181" s="12">
        <f>Sales[[#This Row],[Unit Price]]*Sales[[#This Row],[Quantity]]</f>
        <v>67320</v>
      </c>
      <c r="L181" s="12">
        <f>Sales[[#This Row],[Unit Cost]]*Sales[[#This Row],[Quantity]]</f>
        <v>63342</v>
      </c>
      <c r="M181" s="12">
        <f>Sales[[#This Row],[Revenue]]-Sales[[#This Row],[Cost]]</f>
        <v>3978</v>
      </c>
      <c r="N181" s="38">
        <f>Sales[[#This Row],[Profit]]*$N$1</f>
        <v>198.9</v>
      </c>
      <c r="O181" s="38">
        <f>Sales[[#This Row],[Profit]]-Sales[[#This Row],[Discount ]]</f>
        <v>3779.1</v>
      </c>
    </row>
    <row r="182" spans="1:15">
      <c r="A182" s="38">
        <v>40978</v>
      </c>
      <c r="B182" s="12" t="s">
        <v>17</v>
      </c>
      <c r="C182" s="12" t="s">
        <v>18</v>
      </c>
      <c r="D182" s="12" t="s">
        <v>21</v>
      </c>
      <c r="E182" s="12" t="s">
        <v>13</v>
      </c>
      <c r="F182" s="12">
        <v>21</v>
      </c>
      <c r="G182" s="12">
        <v>3978</v>
      </c>
      <c r="H182" s="12">
        <v>4230</v>
      </c>
      <c r="I182" s="12">
        <v>48312</v>
      </c>
      <c r="J182" s="12">
        <v>51480</v>
      </c>
      <c r="K182" s="12">
        <f>Sales[[#This Row],[Unit Price]]*Sales[[#This Row],[Quantity]]</f>
        <v>88830</v>
      </c>
      <c r="L182" s="12">
        <f>Sales[[#This Row],[Unit Cost]]*Sales[[#This Row],[Quantity]]</f>
        <v>83538</v>
      </c>
      <c r="M182" s="12">
        <f>Sales[[#This Row],[Revenue]]-Sales[[#This Row],[Cost]]</f>
        <v>5292</v>
      </c>
      <c r="N182" s="38">
        <f>Sales[[#This Row],[Profit]]*$N$1</f>
        <v>264.60000000000002</v>
      </c>
      <c r="O182" s="38">
        <f>Sales[[#This Row],[Profit]]-Sales[[#This Row],[Discount ]]</f>
        <v>5027.3999999999996</v>
      </c>
    </row>
    <row r="183" spans="1:15">
      <c r="A183" s="38">
        <v>40978</v>
      </c>
      <c r="B183" s="12" t="s">
        <v>24</v>
      </c>
      <c r="C183" s="12" t="s">
        <v>25</v>
      </c>
      <c r="D183" s="12" t="s">
        <v>35</v>
      </c>
      <c r="E183" s="12" t="s">
        <v>13</v>
      </c>
      <c r="F183" s="12">
        <v>9</v>
      </c>
      <c r="G183" s="12">
        <v>3726</v>
      </c>
      <c r="H183" s="12">
        <v>3960</v>
      </c>
      <c r="I183" s="12">
        <v>15444</v>
      </c>
      <c r="J183" s="12">
        <v>16470</v>
      </c>
      <c r="K183" s="12">
        <f>Sales[[#This Row],[Unit Price]]*Sales[[#This Row],[Quantity]]</f>
        <v>35640</v>
      </c>
      <c r="L183" s="12">
        <f>Sales[[#This Row],[Unit Cost]]*Sales[[#This Row],[Quantity]]</f>
        <v>33534</v>
      </c>
      <c r="M183" s="12">
        <f>Sales[[#This Row],[Revenue]]-Sales[[#This Row],[Cost]]</f>
        <v>2106</v>
      </c>
      <c r="N183" s="38">
        <f>Sales[[#This Row],[Profit]]*$N$1</f>
        <v>105.30000000000001</v>
      </c>
      <c r="O183" s="38">
        <f>Sales[[#This Row],[Profit]]-Sales[[#This Row],[Discount ]]</f>
        <v>2000.7</v>
      </c>
    </row>
    <row r="184" spans="1:15">
      <c r="A184" s="38">
        <v>40978</v>
      </c>
      <c r="B184" s="12" t="s">
        <v>34</v>
      </c>
      <c r="C184" s="12" t="s">
        <v>25</v>
      </c>
      <c r="D184" s="12" t="s">
        <v>42</v>
      </c>
      <c r="E184" s="12" t="s">
        <v>16</v>
      </c>
      <c r="F184" s="12">
        <v>11</v>
      </c>
      <c r="G184" s="12">
        <v>4482</v>
      </c>
      <c r="H184" s="12">
        <v>4770</v>
      </c>
      <c r="I184" s="12">
        <v>82566</v>
      </c>
      <c r="J184" s="12">
        <v>89100</v>
      </c>
      <c r="K184" s="12">
        <f>Sales[[#This Row],[Unit Price]]*Sales[[#This Row],[Quantity]]</f>
        <v>52470</v>
      </c>
      <c r="L184" s="12">
        <f>Sales[[#This Row],[Unit Cost]]*Sales[[#This Row],[Quantity]]</f>
        <v>49302</v>
      </c>
      <c r="M184" s="12">
        <f>Sales[[#This Row],[Revenue]]-Sales[[#This Row],[Cost]]</f>
        <v>3168</v>
      </c>
      <c r="N184" s="38">
        <f>Sales[[#This Row],[Profit]]*$N$1</f>
        <v>158.4</v>
      </c>
      <c r="O184" s="38">
        <f>Sales[[#This Row],[Profit]]-Sales[[#This Row],[Discount ]]</f>
        <v>3009.6</v>
      </c>
    </row>
    <row r="185" spans="1:15">
      <c r="A185" s="38">
        <v>40978</v>
      </c>
      <c r="B185" s="12" t="s">
        <v>22</v>
      </c>
      <c r="C185" s="12" t="s">
        <v>23</v>
      </c>
      <c r="D185" s="12" t="s">
        <v>39</v>
      </c>
      <c r="E185" s="12" t="s">
        <v>13</v>
      </c>
      <c r="F185" s="12">
        <v>4</v>
      </c>
      <c r="G185" s="12">
        <v>3582</v>
      </c>
      <c r="H185" s="12">
        <v>3870</v>
      </c>
      <c r="I185" s="12">
        <v>52164</v>
      </c>
      <c r="J185" s="12">
        <v>55440</v>
      </c>
      <c r="K185" s="12">
        <f>Sales[[#This Row],[Unit Price]]*Sales[[#This Row],[Quantity]]</f>
        <v>15480</v>
      </c>
      <c r="L185" s="12">
        <f>Sales[[#This Row],[Unit Cost]]*Sales[[#This Row],[Quantity]]</f>
        <v>14328</v>
      </c>
      <c r="M185" s="12">
        <f>Sales[[#This Row],[Revenue]]-Sales[[#This Row],[Cost]]</f>
        <v>1152</v>
      </c>
      <c r="N185" s="38">
        <f>Sales[[#This Row],[Profit]]*$N$1</f>
        <v>57.6</v>
      </c>
      <c r="O185" s="38">
        <f>Sales[[#This Row],[Profit]]-Sales[[#This Row],[Discount ]]</f>
        <v>1094.4000000000001</v>
      </c>
    </row>
    <row r="186" spans="1:15">
      <c r="A186" s="38">
        <v>40978</v>
      </c>
      <c r="B186" s="12" t="s">
        <v>14</v>
      </c>
      <c r="C186" s="12" t="s">
        <v>11</v>
      </c>
      <c r="D186" s="12" t="s">
        <v>26</v>
      </c>
      <c r="E186" s="12" t="s">
        <v>13</v>
      </c>
      <c r="F186" s="12">
        <v>22</v>
      </c>
      <c r="G186" s="12">
        <v>4482</v>
      </c>
      <c r="H186" s="12">
        <v>4770</v>
      </c>
      <c r="I186" s="12">
        <v>57798</v>
      </c>
      <c r="J186" s="12">
        <v>61560</v>
      </c>
      <c r="K186" s="12">
        <f>Sales[[#This Row],[Unit Price]]*Sales[[#This Row],[Quantity]]</f>
        <v>104940</v>
      </c>
      <c r="L186" s="12">
        <f>Sales[[#This Row],[Unit Cost]]*Sales[[#This Row],[Quantity]]</f>
        <v>98604</v>
      </c>
      <c r="M186" s="12">
        <f>Sales[[#This Row],[Revenue]]-Sales[[#This Row],[Cost]]</f>
        <v>6336</v>
      </c>
      <c r="N186" s="38">
        <f>Sales[[#This Row],[Profit]]*$N$1</f>
        <v>316.8</v>
      </c>
      <c r="O186" s="38">
        <f>Sales[[#This Row],[Profit]]-Sales[[#This Row],[Discount ]]</f>
        <v>6019.2</v>
      </c>
    </row>
    <row r="187" spans="1:15">
      <c r="A187" s="38">
        <v>40979</v>
      </c>
      <c r="B187" s="12" t="s">
        <v>24</v>
      </c>
      <c r="C187" s="12" t="s">
        <v>25</v>
      </c>
      <c r="D187" s="12" t="s">
        <v>42</v>
      </c>
      <c r="E187" s="12" t="s">
        <v>16</v>
      </c>
      <c r="F187" s="12">
        <v>15</v>
      </c>
      <c r="G187" s="12">
        <v>3924</v>
      </c>
      <c r="H187" s="12">
        <v>4230</v>
      </c>
      <c r="I187" s="12">
        <v>120096</v>
      </c>
      <c r="J187" s="12">
        <v>129600</v>
      </c>
      <c r="K187" s="12">
        <f>Sales[[#This Row],[Unit Price]]*Sales[[#This Row],[Quantity]]</f>
        <v>63450</v>
      </c>
      <c r="L187" s="12">
        <f>Sales[[#This Row],[Unit Cost]]*Sales[[#This Row],[Quantity]]</f>
        <v>58860</v>
      </c>
      <c r="M187" s="12">
        <f>Sales[[#This Row],[Revenue]]-Sales[[#This Row],[Cost]]</f>
        <v>4590</v>
      </c>
      <c r="N187" s="38">
        <f>Sales[[#This Row],[Profit]]*$N$1</f>
        <v>229.5</v>
      </c>
      <c r="O187" s="38">
        <f>Sales[[#This Row],[Profit]]-Sales[[#This Row],[Discount ]]</f>
        <v>4360.5</v>
      </c>
    </row>
    <row r="188" spans="1:15">
      <c r="A188" s="38">
        <v>40979</v>
      </c>
      <c r="B188" s="12" t="s">
        <v>17</v>
      </c>
      <c r="C188" s="12" t="s">
        <v>18</v>
      </c>
      <c r="D188" s="12" t="s">
        <v>42</v>
      </c>
      <c r="E188" s="12" t="s">
        <v>16</v>
      </c>
      <c r="F188" s="12">
        <v>23</v>
      </c>
      <c r="G188" s="12">
        <v>7506</v>
      </c>
      <c r="H188" s="12">
        <v>8100</v>
      </c>
      <c r="I188" s="12">
        <v>7506</v>
      </c>
      <c r="J188" s="12">
        <v>8100</v>
      </c>
      <c r="K188" s="12">
        <f>Sales[[#This Row],[Unit Price]]*Sales[[#This Row],[Quantity]]</f>
        <v>186300</v>
      </c>
      <c r="L188" s="12">
        <f>Sales[[#This Row],[Unit Cost]]*Sales[[#This Row],[Quantity]]</f>
        <v>172638</v>
      </c>
      <c r="M188" s="12">
        <f>Sales[[#This Row],[Revenue]]-Sales[[#This Row],[Cost]]</f>
        <v>13662</v>
      </c>
      <c r="N188" s="38">
        <f>Sales[[#This Row],[Profit]]*$N$1</f>
        <v>683.1</v>
      </c>
      <c r="O188" s="38">
        <f>Sales[[#This Row],[Profit]]-Sales[[#This Row],[Discount ]]</f>
        <v>12978.9</v>
      </c>
    </row>
    <row r="189" spans="1:15">
      <c r="A189" s="38">
        <v>40979</v>
      </c>
      <c r="B189" s="12" t="s">
        <v>20</v>
      </c>
      <c r="C189" s="12" t="s">
        <v>18</v>
      </c>
      <c r="D189" s="12" t="s">
        <v>40</v>
      </c>
      <c r="E189" s="12" t="s">
        <v>16</v>
      </c>
      <c r="F189" s="12">
        <v>9</v>
      </c>
      <c r="G189" s="12">
        <v>3546</v>
      </c>
      <c r="H189" s="12">
        <v>3780</v>
      </c>
      <c r="I189" s="12">
        <v>47088</v>
      </c>
      <c r="J189" s="12">
        <v>50760</v>
      </c>
      <c r="K189" s="12">
        <f>Sales[[#This Row],[Unit Price]]*Sales[[#This Row],[Quantity]]</f>
        <v>34020</v>
      </c>
      <c r="L189" s="12">
        <f>Sales[[#This Row],[Unit Cost]]*Sales[[#This Row],[Quantity]]</f>
        <v>31914</v>
      </c>
      <c r="M189" s="12">
        <f>Sales[[#This Row],[Revenue]]-Sales[[#This Row],[Cost]]</f>
        <v>2106</v>
      </c>
      <c r="N189" s="38">
        <f>Sales[[#This Row],[Profit]]*$N$1</f>
        <v>105.30000000000001</v>
      </c>
      <c r="O189" s="38">
        <f>Sales[[#This Row],[Profit]]-Sales[[#This Row],[Discount ]]</f>
        <v>2000.7</v>
      </c>
    </row>
    <row r="190" spans="1:15">
      <c r="A190" s="38">
        <v>40979</v>
      </c>
      <c r="B190" s="12" t="s">
        <v>22</v>
      </c>
      <c r="C190" s="12" t="s">
        <v>23</v>
      </c>
      <c r="D190" s="12" t="s">
        <v>39</v>
      </c>
      <c r="E190" s="12" t="s">
        <v>13</v>
      </c>
      <c r="F190" s="12">
        <v>7</v>
      </c>
      <c r="G190" s="12">
        <v>3042</v>
      </c>
      <c r="H190" s="12">
        <v>3240</v>
      </c>
      <c r="I190" s="12">
        <v>89424</v>
      </c>
      <c r="J190" s="12">
        <v>95040</v>
      </c>
      <c r="K190" s="12">
        <f>Sales[[#This Row],[Unit Price]]*Sales[[#This Row],[Quantity]]</f>
        <v>22680</v>
      </c>
      <c r="L190" s="12">
        <f>Sales[[#This Row],[Unit Cost]]*Sales[[#This Row],[Quantity]]</f>
        <v>21294</v>
      </c>
      <c r="M190" s="12">
        <f>Sales[[#This Row],[Revenue]]-Sales[[#This Row],[Cost]]</f>
        <v>1386</v>
      </c>
      <c r="N190" s="38">
        <f>Sales[[#This Row],[Profit]]*$N$1</f>
        <v>69.3</v>
      </c>
      <c r="O190" s="38">
        <f>Sales[[#This Row],[Profit]]-Sales[[#This Row],[Discount ]]</f>
        <v>1316.7</v>
      </c>
    </row>
    <row r="191" spans="1:15">
      <c r="A191" s="38">
        <v>40979</v>
      </c>
      <c r="B191" s="12" t="s">
        <v>10</v>
      </c>
      <c r="C191" s="12" t="s">
        <v>11</v>
      </c>
      <c r="D191" s="12" t="s">
        <v>36</v>
      </c>
      <c r="E191" s="12" t="s">
        <v>13</v>
      </c>
      <c r="F191" s="12">
        <v>25</v>
      </c>
      <c r="G191" s="12">
        <v>3042</v>
      </c>
      <c r="H191" s="12">
        <v>3240</v>
      </c>
      <c r="I191" s="12">
        <v>44226</v>
      </c>
      <c r="J191" s="12">
        <v>47250</v>
      </c>
      <c r="K191" s="12">
        <f>Sales[[#This Row],[Unit Price]]*Sales[[#This Row],[Quantity]]</f>
        <v>81000</v>
      </c>
      <c r="L191" s="12">
        <f>Sales[[#This Row],[Unit Cost]]*Sales[[#This Row],[Quantity]]</f>
        <v>76050</v>
      </c>
      <c r="M191" s="12">
        <f>Sales[[#This Row],[Revenue]]-Sales[[#This Row],[Cost]]</f>
        <v>4950</v>
      </c>
      <c r="N191" s="38">
        <f>Sales[[#This Row],[Profit]]*$N$1</f>
        <v>247.5</v>
      </c>
      <c r="O191" s="38">
        <f>Sales[[#This Row],[Profit]]-Sales[[#This Row],[Discount ]]</f>
        <v>4702.5</v>
      </c>
    </row>
    <row r="192" spans="1:15">
      <c r="A192" s="38">
        <v>40979</v>
      </c>
      <c r="B192" s="12" t="s">
        <v>24</v>
      </c>
      <c r="C192" s="12" t="s">
        <v>25</v>
      </c>
      <c r="D192" s="12" t="s">
        <v>12</v>
      </c>
      <c r="E192" s="12" t="s">
        <v>13</v>
      </c>
      <c r="F192" s="12">
        <v>10</v>
      </c>
      <c r="G192" s="12">
        <v>3978</v>
      </c>
      <c r="H192" s="12">
        <v>4230</v>
      </c>
      <c r="I192" s="12">
        <v>10170</v>
      </c>
      <c r="J192" s="12">
        <v>10800</v>
      </c>
      <c r="K192" s="12">
        <f>Sales[[#This Row],[Unit Price]]*Sales[[#This Row],[Quantity]]</f>
        <v>42300</v>
      </c>
      <c r="L192" s="12">
        <f>Sales[[#This Row],[Unit Cost]]*Sales[[#This Row],[Quantity]]</f>
        <v>39780</v>
      </c>
      <c r="M192" s="12">
        <f>Sales[[#This Row],[Revenue]]-Sales[[#This Row],[Cost]]</f>
        <v>2520</v>
      </c>
      <c r="N192" s="38">
        <f>Sales[[#This Row],[Profit]]*$N$1</f>
        <v>126</v>
      </c>
      <c r="O192" s="38">
        <f>Sales[[#This Row],[Profit]]-Sales[[#This Row],[Discount ]]</f>
        <v>2394</v>
      </c>
    </row>
    <row r="193" spans="1:15">
      <c r="A193" s="38">
        <v>40979</v>
      </c>
      <c r="B193" s="12" t="s">
        <v>17</v>
      </c>
      <c r="C193" s="12" t="s">
        <v>18</v>
      </c>
      <c r="D193" s="12" t="s">
        <v>41</v>
      </c>
      <c r="E193" s="12" t="s">
        <v>13</v>
      </c>
      <c r="F193" s="12">
        <v>8</v>
      </c>
      <c r="G193" s="12">
        <v>5148</v>
      </c>
      <c r="H193" s="12">
        <v>5490</v>
      </c>
      <c r="I193" s="12">
        <v>8856</v>
      </c>
      <c r="J193" s="12">
        <v>9450</v>
      </c>
      <c r="K193" s="12">
        <f>Sales[[#This Row],[Unit Price]]*Sales[[#This Row],[Quantity]]</f>
        <v>43920</v>
      </c>
      <c r="L193" s="12">
        <f>Sales[[#This Row],[Unit Cost]]*Sales[[#This Row],[Quantity]]</f>
        <v>41184</v>
      </c>
      <c r="M193" s="12">
        <f>Sales[[#This Row],[Revenue]]-Sales[[#This Row],[Cost]]</f>
        <v>2736</v>
      </c>
      <c r="N193" s="38">
        <f>Sales[[#This Row],[Profit]]*$N$1</f>
        <v>136.80000000000001</v>
      </c>
      <c r="O193" s="38">
        <f>Sales[[#This Row],[Profit]]-Sales[[#This Row],[Discount ]]</f>
        <v>2599.1999999999998</v>
      </c>
    </row>
    <row r="194" spans="1:15">
      <c r="A194" s="38">
        <v>40980</v>
      </c>
      <c r="B194" s="12" t="s">
        <v>27</v>
      </c>
      <c r="C194" s="12" t="s">
        <v>23</v>
      </c>
      <c r="D194" s="12" t="s">
        <v>39</v>
      </c>
      <c r="E194" s="12" t="s">
        <v>13</v>
      </c>
      <c r="F194" s="12">
        <v>18</v>
      </c>
      <c r="G194" s="12">
        <v>3042</v>
      </c>
      <c r="H194" s="12">
        <v>3240</v>
      </c>
      <c r="I194" s="12">
        <v>74520</v>
      </c>
      <c r="J194" s="12">
        <v>79200</v>
      </c>
      <c r="K194" s="12">
        <f>Sales[[#This Row],[Unit Price]]*Sales[[#This Row],[Quantity]]</f>
        <v>58320</v>
      </c>
      <c r="L194" s="12">
        <f>Sales[[#This Row],[Unit Cost]]*Sales[[#This Row],[Quantity]]</f>
        <v>54756</v>
      </c>
      <c r="M194" s="12">
        <f>Sales[[#This Row],[Revenue]]-Sales[[#This Row],[Cost]]</f>
        <v>3564</v>
      </c>
      <c r="N194" s="38">
        <f>Sales[[#This Row],[Profit]]*$N$1</f>
        <v>178.20000000000002</v>
      </c>
      <c r="O194" s="38">
        <f>Sales[[#This Row],[Profit]]-Sales[[#This Row],[Discount ]]</f>
        <v>3385.8</v>
      </c>
    </row>
    <row r="195" spans="1:15">
      <c r="A195" s="38">
        <v>40980</v>
      </c>
      <c r="B195" s="12" t="s">
        <v>29</v>
      </c>
      <c r="C195" s="12" t="s">
        <v>30</v>
      </c>
      <c r="D195" s="12" t="s">
        <v>28</v>
      </c>
      <c r="E195" s="12" t="s">
        <v>13</v>
      </c>
      <c r="F195" s="12">
        <v>8</v>
      </c>
      <c r="G195" s="12">
        <v>5148</v>
      </c>
      <c r="H195" s="12">
        <v>5490</v>
      </c>
      <c r="I195" s="12">
        <v>110808</v>
      </c>
      <c r="J195" s="12">
        <v>117990</v>
      </c>
      <c r="K195" s="12">
        <f>Sales[[#This Row],[Unit Price]]*Sales[[#This Row],[Quantity]]</f>
        <v>43920</v>
      </c>
      <c r="L195" s="12">
        <f>Sales[[#This Row],[Unit Cost]]*Sales[[#This Row],[Quantity]]</f>
        <v>41184</v>
      </c>
      <c r="M195" s="12">
        <f>Sales[[#This Row],[Revenue]]-Sales[[#This Row],[Cost]]</f>
        <v>2736</v>
      </c>
      <c r="N195" s="38">
        <f>Sales[[#This Row],[Profit]]*$N$1</f>
        <v>136.80000000000001</v>
      </c>
      <c r="O195" s="38">
        <f>Sales[[#This Row],[Profit]]-Sales[[#This Row],[Discount ]]</f>
        <v>2599.1999999999998</v>
      </c>
    </row>
    <row r="196" spans="1:15">
      <c r="A196" s="38">
        <v>40980</v>
      </c>
      <c r="B196" s="12" t="s">
        <v>27</v>
      </c>
      <c r="C196" s="12" t="s">
        <v>23</v>
      </c>
      <c r="D196" s="12" t="s">
        <v>28</v>
      </c>
      <c r="E196" s="12" t="s">
        <v>13</v>
      </c>
      <c r="F196" s="12">
        <v>25</v>
      </c>
      <c r="G196" s="12">
        <v>7506</v>
      </c>
      <c r="H196" s="12">
        <v>8100</v>
      </c>
      <c r="I196" s="12">
        <v>134136</v>
      </c>
      <c r="J196" s="12">
        <v>142830</v>
      </c>
      <c r="K196" s="12">
        <f>Sales[[#This Row],[Unit Price]]*Sales[[#This Row],[Quantity]]</f>
        <v>202500</v>
      </c>
      <c r="L196" s="12">
        <f>Sales[[#This Row],[Unit Cost]]*Sales[[#This Row],[Quantity]]</f>
        <v>187650</v>
      </c>
      <c r="M196" s="12">
        <f>Sales[[#This Row],[Revenue]]-Sales[[#This Row],[Cost]]</f>
        <v>14850</v>
      </c>
      <c r="N196" s="38">
        <f>Sales[[#This Row],[Profit]]*$N$1</f>
        <v>742.5</v>
      </c>
      <c r="O196" s="38">
        <f>Sales[[#This Row],[Profit]]-Sales[[#This Row],[Discount ]]</f>
        <v>14107.5</v>
      </c>
    </row>
    <row r="197" spans="1:15">
      <c r="A197" s="38">
        <v>40980</v>
      </c>
      <c r="B197" s="12" t="s">
        <v>24</v>
      </c>
      <c r="C197" s="12" t="s">
        <v>25</v>
      </c>
      <c r="D197" s="12" t="s">
        <v>39</v>
      </c>
      <c r="E197" s="12" t="s">
        <v>13</v>
      </c>
      <c r="F197" s="12">
        <v>7</v>
      </c>
      <c r="G197" s="12">
        <v>3042</v>
      </c>
      <c r="H197" s="12">
        <v>3240</v>
      </c>
      <c r="I197" s="12">
        <v>29808</v>
      </c>
      <c r="J197" s="12">
        <v>31680</v>
      </c>
      <c r="K197" s="12">
        <f>Sales[[#This Row],[Unit Price]]*Sales[[#This Row],[Quantity]]</f>
        <v>22680</v>
      </c>
      <c r="L197" s="12">
        <f>Sales[[#This Row],[Unit Cost]]*Sales[[#This Row],[Quantity]]</f>
        <v>21294</v>
      </c>
      <c r="M197" s="12">
        <f>Sales[[#This Row],[Revenue]]-Sales[[#This Row],[Cost]]</f>
        <v>1386</v>
      </c>
      <c r="N197" s="38">
        <f>Sales[[#This Row],[Profit]]*$N$1</f>
        <v>69.3</v>
      </c>
      <c r="O197" s="38">
        <f>Sales[[#This Row],[Profit]]-Sales[[#This Row],[Discount ]]</f>
        <v>1316.7</v>
      </c>
    </row>
    <row r="198" spans="1:15">
      <c r="A198" s="38">
        <v>40981</v>
      </c>
      <c r="B198" s="12" t="s">
        <v>29</v>
      </c>
      <c r="C198" s="12" t="s">
        <v>30</v>
      </c>
      <c r="D198" s="12" t="s">
        <v>41</v>
      </c>
      <c r="E198" s="12" t="s">
        <v>13</v>
      </c>
      <c r="F198" s="12">
        <v>17</v>
      </c>
      <c r="G198" s="12">
        <v>3978</v>
      </c>
      <c r="H198" s="12">
        <v>4230</v>
      </c>
      <c r="I198" s="12">
        <v>67896</v>
      </c>
      <c r="J198" s="12">
        <v>72450</v>
      </c>
      <c r="K198" s="12">
        <f>Sales[[#This Row],[Unit Price]]*Sales[[#This Row],[Quantity]]</f>
        <v>71910</v>
      </c>
      <c r="L198" s="12">
        <f>Sales[[#This Row],[Unit Cost]]*Sales[[#This Row],[Quantity]]</f>
        <v>67626</v>
      </c>
      <c r="M198" s="12">
        <f>Sales[[#This Row],[Revenue]]-Sales[[#This Row],[Cost]]</f>
        <v>4284</v>
      </c>
      <c r="N198" s="38">
        <f>Sales[[#This Row],[Profit]]*$N$1</f>
        <v>214.20000000000002</v>
      </c>
      <c r="O198" s="38">
        <f>Sales[[#This Row],[Profit]]-Sales[[#This Row],[Discount ]]</f>
        <v>4069.8</v>
      </c>
    </row>
    <row r="199" spans="1:15">
      <c r="A199" s="38">
        <v>40981</v>
      </c>
      <c r="B199" s="12" t="s">
        <v>27</v>
      </c>
      <c r="C199" s="12" t="s">
        <v>23</v>
      </c>
      <c r="D199" s="12" t="s">
        <v>19</v>
      </c>
      <c r="E199" s="12" t="s">
        <v>13</v>
      </c>
      <c r="F199" s="12">
        <v>3</v>
      </c>
      <c r="G199" s="12">
        <v>2952</v>
      </c>
      <c r="H199" s="12">
        <v>3150</v>
      </c>
      <c r="I199" s="12">
        <v>67626</v>
      </c>
      <c r="J199" s="12">
        <v>71910</v>
      </c>
      <c r="K199" s="12">
        <f>Sales[[#This Row],[Unit Price]]*Sales[[#This Row],[Quantity]]</f>
        <v>9450</v>
      </c>
      <c r="L199" s="12">
        <f>Sales[[#This Row],[Unit Cost]]*Sales[[#This Row],[Quantity]]</f>
        <v>8856</v>
      </c>
      <c r="M199" s="12">
        <f>Sales[[#This Row],[Revenue]]-Sales[[#This Row],[Cost]]</f>
        <v>594</v>
      </c>
      <c r="N199" s="38">
        <f>Sales[[#This Row],[Profit]]*$N$1</f>
        <v>29.700000000000003</v>
      </c>
      <c r="O199" s="38">
        <f>Sales[[#This Row],[Profit]]-Sales[[#This Row],[Discount ]]</f>
        <v>564.29999999999995</v>
      </c>
    </row>
    <row r="200" spans="1:15">
      <c r="A200" s="38">
        <v>40981</v>
      </c>
      <c r="B200" s="12" t="s">
        <v>24</v>
      </c>
      <c r="C200" s="12" t="s">
        <v>25</v>
      </c>
      <c r="D200" s="12" t="s">
        <v>15</v>
      </c>
      <c r="E200" s="12" t="s">
        <v>16</v>
      </c>
      <c r="F200" s="12">
        <v>13</v>
      </c>
      <c r="G200" s="12">
        <v>2034</v>
      </c>
      <c r="H200" s="12">
        <v>2160</v>
      </c>
      <c r="I200" s="12">
        <v>68058</v>
      </c>
      <c r="J200" s="12">
        <v>73530</v>
      </c>
      <c r="K200" s="12">
        <f>Sales[[#This Row],[Unit Price]]*Sales[[#This Row],[Quantity]]</f>
        <v>28080</v>
      </c>
      <c r="L200" s="12">
        <f>Sales[[#This Row],[Unit Cost]]*Sales[[#This Row],[Quantity]]</f>
        <v>26442</v>
      </c>
      <c r="M200" s="12">
        <f>Sales[[#This Row],[Revenue]]-Sales[[#This Row],[Cost]]</f>
        <v>1638</v>
      </c>
      <c r="N200" s="38">
        <f>Sales[[#This Row],[Profit]]*$N$1</f>
        <v>81.900000000000006</v>
      </c>
      <c r="O200" s="38">
        <f>Sales[[#This Row],[Profit]]-Sales[[#This Row],[Discount ]]</f>
        <v>1556.1</v>
      </c>
    </row>
    <row r="201" spans="1:15">
      <c r="A201" s="38">
        <v>40983</v>
      </c>
      <c r="B201" s="12" t="s">
        <v>24</v>
      </c>
      <c r="C201" s="12" t="s">
        <v>25</v>
      </c>
      <c r="D201" s="12" t="s">
        <v>35</v>
      </c>
      <c r="E201" s="12" t="s">
        <v>13</v>
      </c>
      <c r="F201" s="12">
        <v>17</v>
      </c>
      <c r="G201" s="12">
        <v>3582</v>
      </c>
      <c r="H201" s="12">
        <v>3870</v>
      </c>
      <c r="I201" s="12">
        <v>97812</v>
      </c>
      <c r="J201" s="12">
        <v>104310</v>
      </c>
      <c r="K201" s="12">
        <f>Sales[[#This Row],[Unit Price]]*Sales[[#This Row],[Quantity]]</f>
        <v>65790</v>
      </c>
      <c r="L201" s="12">
        <f>Sales[[#This Row],[Unit Cost]]*Sales[[#This Row],[Quantity]]</f>
        <v>60894</v>
      </c>
      <c r="M201" s="12">
        <f>Sales[[#This Row],[Revenue]]-Sales[[#This Row],[Cost]]</f>
        <v>4896</v>
      </c>
      <c r="N201" s="38">
        <f>Sales[[#This Row],[Profit]]*$N$1</f>
        <v>244.8</v>
      </c>
      <c r="O201" s="38">
        <f>Sales[[#This Row],[Profit]]-Sales[[#This Row],[Discount ]]</f>
        <v>4651.2</v>
      </c>
    </row>
    <row r="202" spans="1:15">
      <c r="A202" s="38">
        <v>40983</v>
      </c>
      <c r="B202" s="12" t="s">
        <v>10</v>
      </c>
      <c r="C202" s="12" t="s">
        <v>11</v>
      </c>
      <c r="D202" s="12" t="s">
        <v>28</v>
      </c>
      <c r="E202" s="12" t="s">
        <v>13</v>
      </c>
      <c r="F202" s="12">
        <v>22</v>
      </c>
      <c r="G202" s="12">
        <v>3978</v>
      </c>
      <c r="H202" s="12">
        <v>4230</v>
      </c>
      <c r="I202" s="12">
        <v>139968</v>
      </c>
      <c r="J202" s="12">
        <v>149040</v>
      </c>
      <c r="K202" s="12">
        <f>Sales[[#This Row],[Unit Price]]*Sales[[#This Row],[Quantity]]</f>
        <v>93060</v>
      </c>
      <c r="L202" s="12">
        <f>Sales[[#This Row],[Unit Cost]]*Sales[[#This Row],[Quantity]]</f>
        <v>87516</v>
      </c>
      <c r="M202" s="12">
        <f>Sales[[#This Row],[Revenue]]-Sales[[#This Row],[Cost]]</f>
        <v>5544</v>
      </c>
      <c r="N202" s="38">
        <f>Sales[[#This Row],[Profit]]*$N$1</f>
        <v>277.2</v>
      </c>
      <c r="O202" s="38">
        <f>Sales[[#This Row],[Profit]]-Sales[[#This Row],[Discount ]]</f>
        <v>5266.8</v>
      </c>
    </row>
    <row r="203" spans="1:15">
      <c r="A203" s="38">
        <v>40983</v>
      </c>
      <c r="B203" s="12" t="s">
        <v>10</v>
      </c>
      <c r="C203" s="12" t="s">
        <v>11</v>
      </c>
      <c r="D203" s="12" t="s">
        <v>15</v>
      </c>
      <c r="E203" s="12" t="s">
        <v>16</v>
      </c>
      <c r="F203" s="12">
        <v>23</v>
      </c>
      <c r="G203" s="12">
        <v>2196</v>
      </c>
      <c r="H203" s="12">
        <v>2340</v>
      </c>
      <c r="I203" s="12">
        <v>46566</v>
      </c>
      <c r="J203" s="12">
        <v>50310</v>
      </c>
      <c r="K203" s="12">
        <f>Sales[[#This Row],[Unit Price]]*Sales[[#This Row],[Quantity]]</f>
        <v>53820</v>
      </c>
      <c r="L203" s="12">
        <f>Sales[[#This Row],[Unit Cost]]*Sales[[#This Row],[Quantity]]</f>
        <v>50508</v>
      </c>
      <c r="M203" s="12">
        <f>Sales[[#This Row],[Revenue]]-Sales[[#This Row],[Cost]]</f>
        <v>3312</v>
      </c>
      <c r="N203" s="38">
        <f>Sales[[#This Row],[Profit]]*$N$1</f>
        <v>165.60000000000002</v>
      </c>
      <c r="O203" s="38">
        <f>Sales[[#This Row],[Profit]]-Sales[[#This Row],[Discount ]]</f>
        <v>3146.4</v>
      </c>
    </row>
    <row r="204" spans="1:15">
      <c r="A204" s="38">
        <v>40983</v>
      </c>
      <c r="B204" s="12" t="s">
        <v>31</v>
      </c>
      <c r="C204" s="12" t="s">
        <v>30</v>
      </c>
      <c r="D204" s="12" t="s">
        <v>28</v>
      </c>
      <c r="E204" s="12" t="s">
        <v>13</v>
      </c>
      <c r="F204" s="12">
        <v>1</v>
      </c>
      <c r="G204" s="12">
        <v>2034</v>
      </c>
      <c r="H204" s="12">
        <v>2160</v>
      </c>
      <c r="I204" s="12">
        <v>134136</v>
      </c>
      <c r="J204" s="12">
        <v>142830</v>
      </c>
      <c r="K204" s="12">
        <f>Sales[[#This Row],[Unit Price]]*Sales[[#This Row],[Quantity]]</f>
        <v>2160</v>
      </c>
      <c r="L204" s="12">
        <f>Sales[[#This Row],[Unit Cost]]*Sales[[#This Row],[Quantity]]</f>
        <v>2034</v>
      </c>
      <c r="M204" s="12">
        <f>Sales[[#This Row],[Revenue]]-Sales[[#This Row],[Cost]]</f>
        <v>126</v>
      </c>
      <c r="N204" s="38">
        <f>Sales[[#This Row],[Profit]]*$N$1</f>
        <v>6.3000000000000007</v>
      </c>
      <c r="O204" s="38">
        <f>Sales[[#This Row],[Profit]]-Sales[[#This Row],[Discount ]]</f>
        <v>119.7</v>
      </c>
    </row>
    <row r="205" spans="1:15">
      <c r="A205" s="38">
        <v>40983</v>
      </c>
      <c r="B205" s="12" t="s">
        <v>20</v>
      </c>
      <c r="C205" s="12" t="s">
        <v>18</v>
      </c>
      <c r="D205" s="12" t="s">
        <v>37</v>
      </c>
      <c r="E205" s="12" t="s">
        <v>13</v>
      </c>
      <c r="F205" s="12">
        <v>25</v>
      </c>
      <c r="G205" s="12">
        <v>5148</v>
      </c>
      <c r="H205" s="12">
        <v>5490</v>
      </c>
      <c r="I205" s="12">
        <v>17928</v>
      </c>
      <c r="J205" s="12">
        <v>19080</v>
      </c>
      <c r="K205" s="12">
        <f>Sales[[#This Row],[Unit Price]]*Sales[[#This Row],[Quantity]]</f>
        <v>137250</v>
      </c>
      <c r="L205" s="12">
        <f>Sales[[#This Row],[Unit Cost]]*Sales[[#This Row],[Quantity]]</f>
        <v>128700</v>
      </c>
      <c r="M205" s="12">
        <f>Sales[[#This Row],[Revenue]]-Sales[[#This Row],[Cost]]</f>
        <v>8550</v>
      </c>
      <c r="N205" s="38">
        <f>Sales[[#This Row],[Profit]]*$N$1</f>
        <v>427.5</v>
      </c>
      <c r="O205" s="38">
        <f>Sales[[#This Row],[Profit]]-Sales[[#This Row],[Discount ]]</f>
        <v>8122.5</v>
      </c>
    </row>
    <row r="206" spans="1:15">
      <c r="A206" s="38">
        <v>40983</v>
      </c>
      <c r="B206" s="12" t="s">
        <v>14</v>
      </c>
      <c r="C206" s="12" t="s">
        <v>11</v>
      </c>
      <c r="D206" s="12" t="s">
        <v>15</v>
      </c>
      <c r="E206" s="12" t="s">
        <v>16</v>
      </c>
      <c r="F206" s="12">
        <v>22</v>
      </c>
      <c r="G206" s="12">
        <v>3384</v>
      </c>
      <c r="H206" s="12">
        <v>3600</v>
      </c>
      <c r="I206" s="12">
        <v>17910</v>
      </c>
      <c r="J206" s="12">
        <v>19350</v>
      </c>
      <c r="K206" s="12">
        <f>Sales[[#This Row],[Unit Price]]*Sales[[#This Row],[Quantity]]</f>
        <v>79200</v>
      </c>
      <c r="L206" s="12">
        <f>Sales[[#This Row],[Unit Cost]]*Sales[[#This Row],[Quantity]]</f>
        <v>74448</v>
      </c>
      <c r="M206" s="12">
        <f>Sales[[#This Row],[Revenue]]-Sales[[#This Row],[Cost]]</f>
        <v>4752</v>
      </c>
      <c r="N206" s="38">
        <f>Sales[[#This Row],[Profit]]*$N$1</f>
        <v>237.60000000000002</v>
      </c>
      <c r="O206" s="38">
        <f>Sales[[#This Row],[Profit]]-Sales[[#This Row],[Discount ]]</f>
        <v>4514.3999999999996</v>
      </c>
    </row>
    <row r="207" spans="1:15">
      <c r="A207" s="38">
        <v>40984</v>
      </c>
      <c r="B207" s="12" t="s">
        <v>31</v>
      </c>
      <c r="C207" s="12" t="s">
        <v>30</v>
      </c>
      <c r="D207" s="12" t="s">
        <v>26</v>
      </c>
      <c r="E207" s="12" t="s">
        <v>13</v>
      </c>
      <c r="F207" s="12">
        <v>2</v>
      </c>
      <c r="G207" s="12">
        <v>3978</v>
      </c>
      <c r="H207" s="12">
        <v>4230</v>
      </c>
      <c r="I207" s="12">
        <v>69966</v>
      </c>
      <c r="J207" s="12">
        <v>74520</v>
      </c>
      <c r="K207" s="12">
        <f>Sales[[#This Row],[Unit Price]]*Sales[[#This Row],[Quantity]]</f>
        <v>8460</v>
      </c>
      <c r="L207" s="12">
        <f>Sales[[#This Row],[Unit Cost]]*Sales[[#This Row],[Quantity]]</f>
        <v>7956</v>
      </c>
      <c r="M207" s="12">
        <f>Sales[[#This Row],[Revenue]]-Sales[[#This Row],[Cost]]</f>
        <v>504</v>
      </c>
      <c r="N207" s="38">
        <f>Sales[[#This Row],[Profit]]*$N$1</f>
        <v>25.200000000000003</v>
      </c>
      <c r="O207" s="38">
        <f>Sales[[#This Row],[Profit]]-Sales[[#This Row],[Discount ]]</f>
        <v>478.8</v>
      </c>
    </row>
    <row r="208" spans="1:15">
      <c r="A208" s="38">
        <v>40984</v>
      </c>
      <c r="B208" s="12" t="s">
        <v>29</v>
      </c>
      <c r="C208" s="12" t="s">
        <v>30</v>
      </c>
      <c r="D208" s="12" t="s">
        <v>21</v>
      </c>
      <c r="E208" s="12" t="s">
        <v>13</v>
      </c>
      <c r="F208" s="12">
        <v>11</v>
      </c>
      <c r="G208" s="12">
        <v>3582</v>
      </c>
      <c r="H208" s="12">
        <v>3870</v>
      </c>
      <c r="I208" s="12">
        <v>4392</v>
      </c>
      <c r="J208" s="12">
        <v>4680</v>
      </c>
      <c r="K208" s="12">
        <f>Sales[[#This Row],[Unit Price]]*Sales[[#This Row],[Quantity]]</f>
        <v>42570</v>
      </c>
      <c r="L208" s="12">
        <f>Sales[[#This Row],[Unit Cost]]*Sales[[#This Row],[Quantity]]</f>
        <v>39402</v>
      </c>
      <c r="M208" s="12">
        <f>Sales[[#This Row],[Revenue]]-Sales[[#This Row],[Cost]]</f>
        <v>3168</v>
      </c>
      <c r="N208" s="38">
        <f>Sales[[#This Row],[Profit]]*$N$1</f>
        <v>158.4</v>
      </c>
      <c r="O208" s="38">
        <f>Sales[[#This Row],[Profit]]-Sales[[#This Row],[Discount ]]</f>
        <v>3009.6</v>
      </c>
    </row>
    <row r="209" spans="1:15">
      <c r="A209" s="38">
        <v>40985</v>
      </c>
      <c r="B209" s="12" t="s">
        <v>31</v>
      </c>
      <c r="C209" s="12" t="s">
        <v>30</v>
      </c>
      <c r="D209" s="12" t="s">
        <v>33</v>
      </c>
      <c r="E209" s="12" t="s">
        <v>13</v>
      </c>
      <c r="F209" s="12">
        <v>11</v>
      </c>
      <c r="G209" s="12">
        <v>3546</v>
      </c>
      <c r="H209" s="12">
        <v>3780</v>
      </c>
      <c r="I209" s="12">
        <v>19890</v>
      </c>
      <c r="J209" s="12">
        <v>21150</v>
      </c>
      <c r="K209" s="12">
        <f>Sales[[#This Row],[Unit Price]]*Sales[[#This Row],[Quantity]]</f>
        <v>41580</v>
      </c>
      <c r="L209" s="12">
        <f>Sales[[#This Row],[Unit Cost]]*Sales[[#This Row],[Quantity]]</f>
        <v>39006</v>
      </c>
      <c r="M209" s="12">
        <f>Sales[[#This Row],[Revenue]]-Sales[[#This Row],[Cost]]</f>
        <v>2574</v>
      </c>
      <c r="N209" s="38">
        <f>Sales[[#This Row],[Profit]]*$N$1</f>
        <v>128.70000000000002</v>
      </c>
      <c r="O209" s="38">
        <f>Sales[[#This Row],[Profit]]-Sales[[#This Row],[Discount ]]</f>
        <v>2445.3000000000002</v>
      </c>
    </row>
    <row r="210" spans="1:15">
      <c r="A210" s="38">
        <v>40985</v>
      </c>
      <c r="B210" s="12" t="s">
        <v>22</v>
      </c>
      <c r="C210" s="12" t="s">
        <v>23</v>
      </c>
      <c r="D210" s="12" t="s">
        <v>35</v>
      </c>
      <c r="E210" s="12" t="s">
        <v>13</v>
      </c>
      <c r="F210" s="12">
        <v>1</v>
      </c>
      <c r="G210" s="12">
        <v>7506</v>
      </c>
      <c r="H210" s="12">
        <v>8100</v>
      </c>
      <c r="I210" s="12">
        <v>128700</v>
      </c>
      <c r="J210" s="12">
        <v>137250</v>
      </c>
      <c r="K210" s="12">
        <f>Sales[[#This Row],[Unit Price]]*Sales[[#This Row],[Quantity]]</f>
        <v>8100</v>
      </c>
      <c r="L210" s="12">
        <f>Sales[[#This Row],[Unit Cost]]*Sales[[#This Row],[Quantity]]</f>
        <v>7506</v>
      </c>
      <c r="M210" s="12">
        <f>Sales[[#This Row],[Revenue]]-Sales[[#This Row],[Cost]]</f>
        <v>594</v>
      </c>
      <c r="N210" s="38">
        <f>Sales[[#This Row],[Profit]]*$N$1</f>
        <v>29.700000000000003</v>
      </c>
      <c r="O210" s="38">
        <f>Sales[[#This Row],[Profit]]-Sales[[#This Row],[Discount ]]</f>
        <v>564.29999999999995</v>
      </c>
    </row>
    <row r="211" spans="1:15">
      <c r="A211" s="38">
        <v>40985</v>
      </c>
      <c r="B211" s="12" t="s">
        <v>10</v>
      </c>
      <c r="C211" s="12" t="s">
        <v>11</v>
      </c>
      <c r="D211" s="12" t="s">
        <v>41</v>
      </c>
      <c r="E211" s="12" t="s">
        <v>13</v>
      </c>
      <c r="F211" s="12">
        <v>14</v>
      </c>
      <c r="G211" s="12">
        <v>3978</v>
      </c>
      <c r="H211" s="12">
        <v>4230</v>
      </c>
      <c r="I211" s="12">
        <v>32472</v>
      </c>
      <c r="J211" s="12">
        <v>34650</v>
      </c>
      <c r="K211" s="12">
        <f>Sales[[#This Row],[Unit Price]]*Sales[[#This Row],[Quantity]]</f>
        <v>59220</v>
      </c>
      <c r="L211" s="12">
        <f>Sales[[#This Row],[Unit Cost]]*Sales[[#This Row],[Quantity]]</f>
        <v>55692</v>
      </c>
      <c r="M211" s="12">
        <f>Sales[[#This Row],[Revenue]]-Sales[[#This Row],[Cost]]</f>
        <v>3528</v>
      </c>
      <c r="N211" s="38">
        <f>Sales[[#This Row],[Profit]]*$N$1</f>
        <v>176.4</v>
      </c>
      <c r="O211" s="38">
        <f>Sales[[#This Row],[Profit]]-Sales[[#This Row],[Discount ]]</f>
        <v>3351.6</v>
      </c>
    </row>
    <row r="212" spans="1:15">
      <c r="A212" s="38">
        <v>40986</v>
      </c>
      <c r="B212" s="12" t="s">
        <v>20</v>
      </c>
      <c r="C212" s="12" t="s">
        <v>18</v>
      </c>
      <c r="D212" s="12" t="s">
        <v>36</v>
      </c>
      <c r="E212" s="12" t="s">
        <v>13</v>
      </c>
      <c r="F212" s="12">
        <v>11</v>
      </c>
      <c r="G212" s="12">
        <v>2034</v>
      </c>
      <c r="H212" s="12">
        <v>2160</v>
      </c>
      <c r="I212" s="12">
        <v>31590</v>
      </c>
      <c r="J212" s="12">
        <v>33750</v>
      </c>
      <c r="K212" s="12">
        <f>Sales[[#This Row],[Unit Price]]*Sales[[#This Row],[Quantity]]</f>
        <v>23760</v>
      </c>
      <c r="L212" s="12">
        <f>Sales[[#This Row],[Unit Cost]]*Sales[[#This Row],[Quantity]]</f>
        <v>22374</v>
      </c>
      <c r="M212" s="12">
        <f>Sales[[#This Row],[Revenue]]-Sales[[#This Row],[Cost]]</f>
        <v>1386</v>
      </c>
      <c r="N212" s="38">
        <f>Sales[[#This Row],[Profit]]*$N$1</f>
        <v>69.3</v>
      </c>
      <c r="O212" s="38">
        <f>Sales[[#This Row],[Profit]]-Sales[[#This Row],[Discount ]]</f>
        <v>1316.7</v>
      </c>
    </row>
    <row r="213" spans="1:15">
      <c r="A213" s="38">
        <v>40986</v>
      </c>
      <c r="B213" s="12" t="s">
        <v>34</v>
      </c>
      <c r="C213" s="12" t="s">
        <v>25</v>
      </c>
      <c r="D213" s="12" t="s">
        <v>41</v>
      </c>
      <c r="E213" s="12" t="s">
        <v>13</v>
      </c>
      <c r="F213" s="12">
        <v>8</v>
      </c>
      <c r="G213" s="12">
        <v>2952</v>
      </c>
      <c r="H213" s="12">
        <v>3150</v>
      </c>
      <c r="I213" s="12">
        <v>67896</v>
      </c>
      <c r="J213" s="12">
        <v>72450</v>
      </c>
      <c r="K213" s="12">
        <f>Sales[[#This Row],[Unit Price]]*Sales[[#This Row],[Quantity]]</f>
        <v>25200</v>
      </c>
      <c r="L213" s="12">
        <f>Sales[[#This Row],[Unit Cost]]*Sales[[#This Row],[Quantity]]</f>
        <v>23616</v>
      </c>
      <c r="M213" s="12">
        <f>Sales[[#This Row],[Revenue]]-Sales[[#This Row],[Cost]]</f>
        <v>1584</v>
      </c>
      <c r="N213" s="38">
        <f>Sales[[#This Row],[Profit]]*$N$1</f>
        <v>79.2</v>
      </c>
      <c r="O213" s="38">
        <f>Sales[[#This Row],[Profit]]-Sales[[#This Row],[Discount ]]</f>
        <v>1504.8</v>
      </c>
    </row>
    <row r="214" spans="1:15">
      <c r="A214" s="38">
        <v>40987</v>
      </c>
      <c r="B214" s="12" t="s">
        <v>22</v>
      </c>
      <c r="C214" s="12" t="s">
        <v>23</v>
      </c>
      <c r="D214" s="12" t="s">
        <v>38</v>
      </c>
      <c r="E214" s="12" t="s">
        <v>13</v>
      </c>
      <c r="F214" s="12">
        <v>1</v>
      </c>
      <c r="G214" s="12">
        <v>3546</v>
      </c>
      <c r="H214" s="12">
        <v>3780</v>
      </c>
      <c r="I214" s="12">
        <v>39006</v>
      </c>
      <c r="J214" s="12">
        <v>41580</v>
      </c>
      <c r="K214" s="12">
        <f>Sales[[#This Row],[Unit Price]]*Sales[[#This Row],[Quantity]]</f>
        <v>3780</v>
      </c>
      <c r="L214" s="12">
        <f>Sales[[#This Row],[Unit Cost]]*Sales[[#This Row],[Quantity]]</f>
        <v>3546</v>
      </c>
      <c r="M214" s="12">
        <f>Sales[[#This Row],[Revenue]]-Sales[[#This Row],[Cost]]</f>
        <v>234</v>
      </c>
      <c r="N214" s="38">
        <f>Sales[[#This Row],[Profit]]*$N$1</f>
        <v>11.700000000000001</v>
      </c>
      <c r="O214" s="38">
        <f>Sales[[#This Row],[Profit]]-Sales[[#This Row],[Discount ]]</f>
        <v>222.3</v>
      </c>
    </row>
    <row r="215" spans="1:15">
      <c r="A215" s="38">
        <v>40987</v>
      </c>
      <c r="B215" s="12" t="s">
        <v>20</v>
      </c>
      <c r="C215" s="12" t="s">
        <v>18</v>
      </c>
      <c r="D215" s="12" t="s">
        <v>26</v>
      </c>
      <c r="E215" s="12" t="s">
        <v>13</v>
      </c>
      <c r="F215" s="12">
        <v>24</v>
      </c>
      <c r="G215" s="12">
        <v>3546</v>
      </c>
      <c r="H215" s="12">
        <v>3780</v>
      </c>
      <c r="I215" s="12">
        <v>63882</v>
      </c>
      <c r="J215" s="12">
        <v>68040</v>
      </c>
      <c r="K215" s="12">
        <f>Sales[[#This Row],[Unit Price]]*Sales[[#This Row],[Quantity]]</f>
        <v>90720</v>
      </c>
      <c r="L215" s="12">
        <f>Sales[[#This Row],[Unit Cost]]*Sales[[#This Row],[Quantity]]</f>
        <v>85104</v>
      </c>
      <c r="M215" s="12">
        <f>Sales[[#This Row],[Revenue]]-Sales[[#This Row],[Cost]]</f>
        <v>5616</v>
      </c>
      <c r="N215" s="38">
        <f>Sales[[#This Row],[Profit]]*$N$1</f>
        <v>280.8</v>
      </c>
      <c r="O215" s="38">
        <f>Sales[[#This Row],[Profit]]-Sales[[#This Row],[Discount ]]</f>
        <v>5335.2</v>
      </c>
    </row>
    <row r="216" spans="1:15">
      <c r="A216" s="38">
        <v>40987</v>
      </c>
      <c r="B216" s="12" t="s">
        <v>20</v>
      </c>
      <c r="C216" s="12" t="s">
        <v>18</v>
      </c>
      <c r="D216" s="12" t="s">
        <v>39</v>
      </c>
      <c r="E216" s="12" t="s">
        <v>13</v>
      </c>
      <c r="F216" s="12">
        <v>15</v>
      </c>
      <c r="G216" s="12">
        <v>3978</v>
      </c>
      <c r="H216" s="12">
        <v>4230</v>
      </c>
      <c r="I216" s="12">
        <v>59616</v>
      </c>
      <c r="J216" s="12">
        <v>63360</v>
      </c>
      <c r="K216" s="12">
        <f>Sales[[#This Row],[Unit Price]]*Sales[[#This Row],[Quantity]]</f>
        <v>63450</v>
      </c>
      <c r="L216" s="12">
        <f>Sales[[#This Row],[Unit Cost]]*Sales[[#This Row],[Quantity]]</f>
        <v>59670</v>
      </c>
      <c r="M216" s="12">
        <f>Sales[[#This Row],[Revenue]]-Sales[[#This Row],[Cost]]</f>
        <v>3780</v>
      </c>
      <c r="N216" s="38">
        <f>Sales[[#This Row],[Profit]]*$N$1</f>
        <v>189</v>
      </c>
      <c r="O216" s="38">
        <f>Sales[[#This Row],[Profit]]-Sales[[#This Row],[Discount ]]</f>
        <v>3591</v>
      </c>
    </row>
    <row r="217" spans="1:15">
      <c r="A217" s="38">
        <v>40988</v>
      </c>
      <c r="B217" s="12" t="s">
        <v>31</v>
      </c>
      <c r="C217" s="12" t="s">
        <v>30</v>
      </c>
      <c r="D217" s="12" t="s">
        <v>39</v>
      </c>
      <c r="E217" s="12" t="s">
        <v>13</v>
      </c>
      <c r="F217" s="12">
        <v>20</v>
      </c>
      <c r="G217" s="12">
        <v>3546</v>
      </c>
      <c r="H217" s="12">
        <v>3780</v>
      </c>
      <c r="I217" s="12">
        <v>29808</v>
      </c>
      <c r="J217" s="12">
        <v>31680</v>
      </c>
      <c r="K217" s="12">
        <f>Sales[[#This Row],[Unit Price]]*Sales[[#This Row],[Quantity]]</f>
        <v>75600</v>
      </c>
      <c r="L217" s="12">
        <f>Sales[[#This Row],[Unit Cost]]*Sales[[#This Row],[Quantity]]</f>
        <v>70920</v>
      </c>
      <c r="M217" s="12">
        <f>Sales[[#This Row],[Revenue]]-Sales[[#This Row],[Cost]]</f>
        <v>4680</v>
      </c>
      <c r="N217" s="38">
        <f>Sales[[#This Row],[Profit]]*$N$1</f>
        <v>234</v>
      </c>
      <c r="O217" s="38">
        <f>Sales[[#This Row],[Profit]]-Sales[[#This Row],[Discount ]]</f>
        <v>4446</v>
      </c>
    </row>
    <row r="218" spans="1:15">
      <c r="A218" s="38">
        <v>40988</v>
      </c>
      <c r="B218" s="12" t="s">
        <v>17</v>
      </c>
      <c r="C218" s="12" t="s">
        <v>18</v>
      </c>
      <c r="D218" s="12" t="s">
        <v>26</v>
      </c>
      <c r="E218" s="12" t="s">
        <v>13</v>
      </c>
      <c r="F218" s="12">
        <v>1</v>
      </c>
      <c r="G218" s="12">
        <v>5148</v>
      </c>
      <c r="H218" s="12">
        <v>5490</v>
      </c>
      <c r="I218" s="12">
        <v>48672</v>
      </c>
      <c r="J218" s="12">
        <v>51840</v>
      </c>
      <c r="K218" s="12">
        <f>Sales[[#This Row],[Unit Price]]*Sales[[#This Row],[Quantity]]</f>
        <v>5490</v>
      </c>
      <c r="L218" s="12">
        <f>Sales[[#This Row],[Unit Cost]]*Sales[[#This Row],[Quantity]]</f>
        <v>5148</v>
      </c>
      <c r="M218" s="12">
        <f>Sales[[#This Row],[Revenue]]-Sales[[#This Row],[Cost]]</f>
        <v>342</v>
      </c>
      <c r="N218" s="38">
        <f>Sales[[#This Row],[Profit]]*$N$1</f>
        <v>17.100000000000001</v>
      </c>
      <c r="O218" s="38">
        <f>Sales[[#This Row],[Profit]]-Sales[[#This Row],[Discount ]]</f>
        <v>324.89999999999998</v>
      </c>
    </row>
    <row r="219" spans="1:15">
      <c r="A219" s="38">
        <v>40989</v>
      </c>
      <c r="B219" s="12" t="s">
        <v>29</v>
      </c>
      <c r="C219" s="12" t="s">
        <v>30</v>
      </c>
      <c r="D219" s="12" t="s">
        <v>28</v>
      </c>
      <c r="E219" s="12" t="s">
        <v>13</v>
      </c>
      <c r="F219" s="12">
        <v>5</v>
      </c>
      <c r="G219" s="12">
        <v>2196</v>
      </c>
      <c r="H219" s="12">
        <v>2340</v>
      </c>
      <c r="I219" s="12">
        <v>17496</v>
      </c>
      <c r="J219" s="12">
        <v>18630</v>
      </c>
      <c r="K219" s="12">
        <f>Sales[[#This Row],[Unit Price]]*Sales[[#This Row],[Quantity]]</f>
        <v>11700</v>
      </c>
      <c r="L219" s="12">
        <f>Sales[[#This Row],[Unit Cost]]*Sales[[#This Row],[Quantity]]</f>
        <v>10980</v>
      </c>
      <c r="M219" s="12">
        <f>Sales[[#This Row],[Revenue]]-Sales[[#This Row],[Cost]]</f>
        <v>720</v>
      </c>
      <c r="N219" s="38">
        <f>Sales[[#This Row],[Profit]]*$N$1</f>
        <v>36</v>
      </c>
      <c r="O219" s="38">
        <f>Sales[[#This Row],[Profit]]-Sales[[#This Row],[Discount ]]</f>
        <v>684</v>
      </c>
    </row>
    <row r="220" spans="1:15">
      <c r="A220" s="38">
        <v>40989</v>
      </c>
      <c r="B220" s="12" t="s">
        <v>24</v>
      </c>
      <c r="C220" s="12" t="s">
        <v>25</v>
      </c>
      <c r="D220" s="12" t="s">
        <v>33</v>
      </c>
      <c r="E220" s="12" t="s">
        <v>13</v>
      </c>
      <c r="F220" s="12">
        <v>2</v>
      </c>
      <c r="G220" s="12">
        <v>3924</v>
      </c>
      <c r="H220" s="12">
        <v>4230</v>
      </c>
      <c r="I220" s="12">
        <v>71604</v>
      </c>
      <c r="J220" s="12">
        <v>76140</v>
      </c>
      <c r="K220" s="12">
        <f>Sales[[#This Row],[Unit Price]]*Sales[[#This Row],[Quantity]]</f>
        <v>8460</v>
      </c>
      <c r="L220" s="12">
        <f>Sales[[#This Row],[Unit Cost]]*Sales[[#This Row],[Quantity]]</f>
        <v>7848</v>
      </c>
      <c r="M220" s="12">
        <f>Sales[[#This Row],[Revenue]]-Sales[[#This Row],[Cost]]</f>
        <v>612</v>
      </c>
      <c r="N220" s="38">
        <f>Sales[[#This Row],[Profit]]*$N$1</f>
        <v>30.6</v>
      </c>
      <c r="O220" s="38">
        <f>Sales[[#This Row],[Profit]]-Sales[[#This Row],[Discount ]]</f>
        <v>581.4</v>
      </c>
    </row>
    <row r="221" spans="1:15">
      <c r="A221" s="38">
        <v>40989</v>
      </c>
      <c r="B221" s="12" t="s">
        <v>24</v>
      </c>
      <c r="C221" s="12" t="s">
        <v>25</v>
      </c>
      <c r="D221" s="12" t="s">
        <v>43</v>
      </c>
      <c r="E221" s="12" t="s">
        <v>13</v>
      </c>
      <c r="F221" s="12">
        <v>15</v>
      </c>
      <c r="G221" s="12">
        <v>3978</v>
      </c>
      <c r="H221" s="12">
        <v>4230</v>
      </c>
      <c r="I221" s="12">
        <v>64296</v>
      </c>
      <c r="J221" s="12">
        <v>68400</v>
      </c>
      <c r="K221" s="12">
        <f>Sales[[#This Row],[Unit Price]]*Sales[[#This Row],[Quantity]]</f>
        <v>63450</v>
      </c>
      <c r="L221" s="12">
        <f>Sales[[#This Row],[Unit Cost]]*Sales[[#This Row],[Quantity]]</f>
        <v>59670</v>
      </c>
      <c r="M221" s="12">
        <f>Sales[[#This Row],[Revenue]]-Sales[[#This Row],[Cost]]</f>
        <v>3780</v>
      </c>
      <c r="N221" s="38">
        <f>Sales[[#This Row],[Profit]]*$N$1</f>
        <v>189</v>
      </c>
      <c r="O221" s="38">
        <f>Sales[[#This Row],[Profit]]-Sales[[#This Row],[Discount ]]</f>
        <v>3591</v>
      </c>
    </row>
    <row r="222" spans="1:15">
      <c r="A222" s="38">
        <v>40989</v>
      </c>
      <c r="B222" s="12" t="s">
        <v>17</v>
      </c>
      <c r="C222" s="12" t="s">
        <v>18</v>
      </c>
      <c r="D222" s="12" t="s">
        <v>39</v>
      </c>
      <c r="E222" s="12" t="s">
        <v>13</v>
      </c>
      <c r="F222" s="12">
        <v>24</v>
      </c>
      <c r="G222" s="12">
        <v>2106</v>
      </c>
      <c r="H222" s="12">
        <v>2250</v>
      </c>
      <c r="I222" s="12">
        <v>48438</v>
      </c>
      <c r="J222" s="12">
        <v>51480</v>
      </c>
      <c r="K222" s="12">
        <f>Sales[[#This Row],[Unit Price]]*Sales[[#This Row],[Quantity]]</f>
        <v>54000</v>
      </c>
      <c r="L222" s="12">
        <f>Sales[[#This Row],[Unit Cost]]*Sales[[#This Row],[Quantity]]</f>
        <v>50544</v>
      </c>
      <c r="M222" s="12">
        <f>Sales[[#This Row],[Revenue]]-Sales[[#This Row],[Cost]]</f>
        <v>3456</v>
      </c>
      <c r="N222" s="38">
        <f>Sales[[#This Row],[Profit]]*$N$1</f>
        <v>172.8</v>
      </c>
      <c r="O222" s="38">
        <f>Sales[[#This Row],[Profit]]-Sales[[#This Row],[Discount ]]</f>
        <v>3283.2</v>
      </c>
    </row>
    <row r="223" spans="1:15">
      <c r="A223" s="38">
        <v>40989</v>
      </c>
      <c r="B223" s="12" t="s">
        <v>34</v>
      </c>
      <c r="C223" s="12" t="s">
        <v>25</v>
      </c>
      <c r="D223" s="12" t="s">
        <v>41</v>
      </c>
      <c r="E223" s="12" t="s">
        <v>13</v>
      </c>
      <c r="F223" s="12">
        <v>23</v>
      </c>
      <c r="G223" s="12">
        <v>5148</v>
      </c>
      <c r="H223" s="12">
        <v>5490</v>
      </c>
      <c r="I223" s="12">
        <v>8856</v>
      </c>
      <c r="J223" s="12">
        <v>9450</v>
      </c>
      <c r="K223" s="12">
        <f>Sales[[#This Row],[Unit Price]]*Sales[[#This Row],[Quantity]]</f>
        <v>126270</v>
      </c>
      <c r="L223" s="12">
        <f>Sales[[#This Row],[Unit Cost]]*Sales[[#This Row],[Quantity]]</f>
        <v>118404</v>
      </c>
      <c r="M223" s="12">
        <f>Sales[[#This Row],[Revenue]]-Sales[[#This Row],[Cost]]</f>
        <v>7866</v>
      </c>
      <c r="N223" s="38">
        <f>Sales[[#This Row],[Profit]]*$N$1</f>
        <v>393.3</v>
      </c>
      <c r="O223" s="38">
        <f>Sales[[#This Row],[Profit]]-Sales[[#This Row],[Discount ]]</f>
        <v>7472.7</v>
      </c>
    </row>
    <row r="224" spans="1:15">
      <c r="A224" s="38">
        <v>40990</v>
      </c>
      <c r="B224" s="12" t="s">
        <v>22</v>
      </c>
      <c r="C224" s="12" t="s">
        <v>23</v>
      </c>
      <c r="D224" s="12" t="s">
        <v>35</v>
      </c>
      <c r="E224" s="12" t="s">
        <v>13</v>
      </c>
      <c r="F224" s="12">
        <v>20</v>
      </c>
      <c r="G224" s="12">
        <v>3546</v>
      </c>
      <c r="H224" s="12">
        <v>3780</v>
      </c>
      <c r="I224" s="12">
        <v>72072</v>
      </c>
      <c r="J224" s="12">
        <v>76860</v>
      </c>
      <c r="K224" s="12">
        <f>Sales[[#This Row],[Unit Price]]*Sales[[#This Row],[Quantity]]</f>
        <v>75600</v>
      </c>
      <c r="L224" s="12">
        <f>Sales[[#This Row],[Unit Cost]]*Sales[[#This Row],[Quantity]]</f>
        <v>70920</v>
      </c>
      <c r="M224" s="12">
        <f>Sales[[#This Row],[Revenue]]-Sales[[#This Row],[Cost]]</f>
        <v>4680</v>
      </c>
      <c r="N224" s="38">
        <f>Sales[[#This Row],[Profit]]*$N$1</f>
        <v>234</v>
      </c>
      <c r="O224" s="38">
        <f>Sales[[#This Row],[Profit]]-Sales[[#This Row],[Discount ]]</f>
        <v>4446</v>
      </c>
    </row>
    <row r="225" spans="1:15">
      <c r="A225" s="38">
        <v>40990</v>
      </c>
      <c r="B225" s="12" t="s">
        <v>14</v>
      </c>
      <c r="C225" s="12" t="s">
        <v>11</v>
      </c>
      <c r="D225" s="12" t="s">
        <v>12</v>
      </c>
      <c r="E225" s="12" t="s">
        <v>13</v>
      </c>
      <c r="F225" s="12">
        <v>23</v>
      </c>
      <c r="G225" s="12">
        <v>3546</v>
      </c>
      <c r="H225" s="12">
        <v>3780</v>
      </c>
      <c r="I225" s="12">
        <v>36612</v>
      </c>
      <c r="J225" s="12">
        <v>38880</v>
      </c>
      <c r="K225" s="12">
        <f>Sales[[#This Row],[Unit Price]]*Sales[[#This Row],[Quantity]]</f>
        <v>86940</v>
      </c>
      <c r="L225" s="12">
        <f>Sales[[#This Row],[Unit Cost]]*Sales[[#This Row],[Quantity]]</f>
        <v>81558</v>
      </c>
      <c r="M225" s="12">
        <f>Sales[[#This Row],[Revenue]]-Sales[[#This Row],[Cost]]</f>
        <v>5382</v>
      </c>
      <c r="N225" s="38">
        <f>Sales[[#This Row],[Profit]]*$N$1</f>
        <v>269.10000000000002</v>
      </c>
      <c r="O225" s="38">
        <f>Sales[[#This Row],[Profit]]-Sales[[#This Row],[Discount ]]</f>
        <v>5112.8999999999996</v>
      </c>
    </row>
    <row r="226" spans="1:15">
      <c r="A226" s="38">
        <v>40991</v>
      </c>
      <c r="B226" s="12" t="s">
        <v>34</v>
      </c>
      <c r="C226" s="12" t="s">
        <v>25</v>
      </c>
      <c r="D226" s="12" t="s">
        <v>33</v>
      </c>
      <c r="E226" s="12" t="s">
        <v>13</v>
      </c>
      <c r="F226" s="12">
        <v>22</v>
      </c>
      <c r="G226" s="12">
        <v>5148</v>
      </c>
      <c r="H226" s="12">
        <v>5490</v>
      </c>
      <c r="I226" s="12">
        <v>87516</v>
      </c>
      <c r="J226" s="12">
        <v>93060</v>
      </c>
      <c r="K226" s="12">
        <f>Sales[[#This Row],[Unit Price]]*Sales[[#This Row],[Quantity]]</f>
        <v>120780</v>
      </c>
      <c r="L226" s="12">
        <f>Sales[[#This Row],[Unit Cost]]*Sales[[#This Row],[Quantity]]</f>
        <v>113256</v>
      </c>
      <c r="M226" s="12">
        <f>Sales[[#This Row],[Revenue]]-Sales[[#This Row],[Cost]]</f>
        <v>7524</v>
      </c>
      <c r="N226" s="38">
        <f>Sales[[#This Row],[Profit]]*$N$1</f>
        <v>376.20000000000005</v>
      </c>
      <c r="O226" s="38">
        <f>Sales[[#This Row],[Profit]]-Sales[[#This Row],[Discount ]]</f>
        <v>7147.8</v>
      </c>
    </row>
    <row r="227" spans="1:15">
      <c r="A227" s="38">
        <v>40991</v>
      </c>
      <c r="B227" s="12" t="s">
        <v>29</v>
      </c>
      <c r="C227" s="12" t="s">
        <v>30</v>
      </c>
      <c r="D227" s="12" t="s">
        <v>36</v>
      </c>
      <c r="E227" s="12" t="s">
        <v>13</v>
      </c>
      <c r="F227" s="12">
        <v>10</v>
      </c>
      <c r="G227" s="12">
        <v>3384</v>
      </c>
      <c r="H227" s="12">
        <v>3600</v>
      </c>
      <c r="I227" s="12">
        <v>52650</v>
      </c>
      <c r="J227" s="12">
        <v>56250</v>
      </c>
      <c r="K227" s="12">
        <f>Sales[[#This Row],[Unit Price]]*Sales[[#This Row],[Quantity]]</f>
        <v>36000</v>
      </c>
      <c r="L227" s="12">
        <f>Sales[[#This Row],[Unit Cost]]*Sales[[#This Row],[Quantity]]</f>
        <v>33840</v>
      </c>
      <c r="M227" s="12">
        <f>Sales[[#This Row],[Revenue]]-Sales[[#This Row],[Cost]]</f>
        <v>2160</v>
      </c>
      <c r="N227" s="38">
        <f>Sales[[#This Row],[Profit]]*$N$1</f>
        <v>108</v>
      </c>
      <c r="O227" s="38">
        <f>Sales[[#This Row],[Profit]]-Sales[[#This Row],[Discount ]]</f>
        <v>2052</v>
      </c>
    </row>
    <row r="228" spans="1:15">
      <c r="A228" s="38">
        <v>40991</v>
      </c>
      <c r="B228" s="12" t="s">
        <v>20</v>
      </c>
      <c r="C228" s="12" t="s">
        <v>18</v>
      </c>
      <c r="D228" s="12" t="s">
        <v>42</v>
      </c>
      <c r="E228" s="12" t="s">
        <v>16</v>
      </c>
      <c r="F228" s="12">
        <v>5</v>
      </c>
      <c r="G228" s="12">
        <v>3042</v>
      </c>
      <c r="H228" s="12">
        <v>3240</v>
      </c>
      <c r="I228" s="12">
        <v>7506</v>
      </c>
      <c r="J228" s="12">
        <v>8100</v>
      </c>
      <c r="K228" s="12">
        <f>Sales[[#This Row],[Unit Price]]*Sales[[#This Row],[Quantity]]</f>
        <v>16200</v>
      </c>
      <c r="L228" s="12">
        <f>Sales[[#This Row],[Unit Cost]]*Sales[[#This Row],[Quantity]]</f>
        <v>15210</v>
      </c>
      <c r="M228" s="12">
        <f>Sales[[#This Row],[Revenue]]-Sales[[#This Row],[Cost]]</f>
        <v>990</v>
      </c>
      <c r="N228" s="38">
        <f>Sales[[#This Row],[Profit]]*$N$1</f>
        <v>49.5</v>
      </c>
      <c r="O228" s="38">
        <f>Sales[[#This Row],[Profit]]-Sales[[#This Row],[Discount ]]</f>
        <v>940.5</v>
      </c>
    </row>
    <row r="229" spans="1:15">
      <c r="A229" s="38">
        <v>40991</v>
      </c>
      <c r="B229" s="12" t="s">
        <v>24</v>
      </c>
      <c r="C229" s="12" t="s">
        <v>25</v>
      </c>
      <c r="D229" s="12" t="s">
        <v>35</v>
      </c>
      <c r="E229" s="12" t="s">
        <v>13</v>
      </c>
      <c r="F229" s="12">
        <v>12</v>
      </c>
      <c r="G229" s="12">
        <v>3978</v>
      </c>
      <c r="H229" s="12">
        <v>4230</v>
      </c>
      <c r="I229" s="12">
        <v>30888</v>
      </c>
      <c r="J229" s="12">
        <v>32940</v>
      </c>
      <c r="K229" s="12">
        <f>Sales[[#This Row],[Unit Price]]*Sales[[#This Row],[Quantity]]</f>
        <v>50760</v>
      </c>
      <c r="L229" s="12">
        <f>Sales[[#This Row],[Unit Cost]]*Sales[[#This Row],[Quantity]]</f>
        <v>47736</v>
      </c>
      <c r="M229" s="12">
        <f>Sales[[#This Row],[Revenue]]-Sales[[#This Row],[Cost]]</f>
        <v>3024</v>
      </c>
      <c r="N229" s="38">
        <f>Sales[[#This Row],[Profit]]*$N$1</f>
        <v>151.20000000000002</v>
      </c>
      <c r="O229" s="38">
        <f>Sales[[#This Row],[Profit]]-Sales[[#This Row],[Discount ]]</f>
        <v>2872.8</v>
      </c>
    </row>
    <row r="230" spans="1:15">
      <c r="A230" s="38">
        <v>40991</v>
      </c>
      <c r="B230" s="12" t="s">
        <v>29</v>
      </c>
      <c r="C230" s="12" t="s">
        <v>30</v>
      </c>
      <c r="D230" s="12" t="s">
        <v>28</v>
      </c>
      <c r="E230" s="12" t="s">
        <v>13</v>
      </c>
      <c r="F230" s="12">
        <v>19</v>
      </c>
      <c r="G230" s="12">
        <v>3978</v>
      </c>
      <c r="H230" s="12">
        <v>4230</v>
      </c>
      <c r="I230" s="12">
        <v>46656</v>
      </c>
      <c r="J230" s="12">
        <v>49680</v>
      </c>
      <c r="K230" s="12">
        <f>Sales[[#This Row],[Unit Price]]*Sales[[#This Row],[Quantity]]</f>
        <v>80370</v>
      </c>
      <c r="L230" s="12">
        <f>Sales[[#This Row],[Unit Cost]]*Sales[[#This Row],[Quantity]]</f>
        <v>75582</v>
      </c>
      <c r="M230" s="12">
        <f>Sales[[#This Row],[Revenue]]-Sales[[#This Row],[Cost]]</f>
        <v>4788</v>
      </c>
      <c r="N230" s="38">
        <f>Sales[[#This Row],[Profit]]*$N$1</f>
        <v>239.4</v>
      </c>
      <c r="O230" s="38">
        <f>Sales[[#This Row],[Profit]]-Sales[[#This Row],[Discount ]]</f>
        <v>4548.6000000000004</v>
      </c>
    </row>
    <row r="231" spans="1:15">
      <c r="A231" s="38">
        <v>40991</v>
      </c>
      <c r="B231" s="12" t="s">
        <v>22</v>
      </c>
      <c r="C231" s="12" t="s">
        <v>23</v>
      </c>
      <c r="D231" s="12" t="s">
        <v>21</v>
      </c>
      <c r="E231" s="12" t="s">
        <v>13</v>
      </c>
      <c r="F231" s="12">
        <v>18</v>
      </c>
      <c r="G231" s="12">
        <v>3924</v>
      </c>
      <c r="H231" s="12">
        <v>4230</v>
      </c>
      <c r="I231" s="12">
        <v>43920</v>
      </c>
      <c r="J231" s="12">
        <v>46800</v>
      </c>
      <c r="K231" s="12">
        <f>Sales[[#This Row],[Unit Price]]*Sales[[#This Row],[Quantity]]</f>
        <v>76140</v>
      </c>
      <c r="L231" s="12">
        <f>Sales[[#This Row],[Unit Cost]]*Sales[[#This Row],[Quantity]]</f>
        <v>70632</v>
      </c>
      <c r="M231" s="12">
        <f>Sales[[#This Row],[Revenue]]-Sales[[#This Row],[Cost]]</f>
        <v>5508</v>
      </c>
      <c r="N231" s="38">
        <f>Sales[[#This Row],[Profit]]*$N$1</f>
        <v>275.40000000000003</v>
      </c>
      <c r="O231" s="38">
        <f>Sales[[#This Row],[Profit]]-Sales[[#This Row],[Discount ]]</f>
        <v>5232.6000000000004</v>
      </c>
    </row>
    <row r="232" spans="1:15">
      <c r="A232" s="38">
        <v>40991</v>
      </c>
      <c r="B232" s="12" t="s">
        <v>34</v>
      </c>
      <c r="C232" s="12" t="s">
        <v>25</v>
      </c>
      <c r="D232" s="12" t="s">
        <v>33</v>
      </c>
      <c r="E232" s="12" t="s">
        <v>13</v>
      </c>
      <c r="F232" s="12">
        <v>1</v>
      </c>
      <c r="G232" s="12">
        <v>2952</v>
      </c>
      <c r="H232" s="12">
        <v>3150</v>
      </c>
      <c r="I232" s="12">
        <v>3978</v>
      </c>
      <c r="J232" s="12">
        <v>4230</v>
      </c>
      <c r="K232" s="12">
        <f>Sales[[#This Row],[Unit Price]]*Sales[[#This Row],[Quantity]]</f>
        <v>3150</v>
      </c>
      <c r="L232" s="12">
        <f>Sales[[#This Row],[Unit Cost]]*Sales[[#This Row],[Quantity]]</f>
        <v>2952</v>
      </c>
      <c r="M232" s="12">
        <f>Sales[[#This Row],[Revenue]]-Sales[[#This Row],[Cost]]</f>
        <v>198</v>
      </c>
      <c r="N232" s="38">
        <f>Sales[[#This Row],[Profit]]*$N$1</f>
        <v>9.9</v>
      </c>
      <c r="O232" s="38">
        <f>Sales[[#This Row],[Profit]]-Sales[[#This Row],[Discount ]]</f>
        <v>188.1</v>
      </c>
    </row>
    <row r="233" spans="1:15">
      <c r="A233" s="38">
        <v>40991</v>
      </c>
      <c r="B233" s="12" t="s">
        <v>17</v>
      </c>
      <c r="C233" s="12" t="s">
        <v>18</v>
      </c>
      <c r="D233" s="12" t="s">
        <v>38</v>
      </c>
      <c r="E233" s="12" t="s">
        <v>13</v>
      </c>
      <c r="F233" s="12">
        <v>15</v>
      </c>
      <c r="G233" s="12">
        <v>3042</v>
      </c>
      <c r="H233" s="12">
        <v>3240</v>
      </c>
      <c r="I233" s="12">
        <v>35460</v>
      </c>
      <c r="J233" s="12">
        <v>37800</v>
      </c>
      <c r="K233" s="12">
        <f>Sales[[#This Row],[Unit Price]]*Sales[[#This Row],[Quantity]]</f>
        <v>48600</v>
      </c>
      <c r="L233" s="12">
        <f>Sales[[#This Row],[Unit Cost]]*Sales[[#This Row],[Quantity]]</f>
        <v>45630</v>
      </c>
      <c r="M233" s="12">
        <f>Sales[[#This Row],[Revenue]]-Sales[[#This Row],[Cost]]</f>
        <v>2970</v>
      </c>
      <c r="N233" s="38">
        <f>Sales[[#This Row],[Profit]]*$N$1</f>
        <v>148.5</v>
      </c>
      <c r="O233" s="38">
        <f>Sales[[#This Row],[Profit]]-Sales[[#This Row],[Discount ]]</f>
        <v>2821.5</v>
      </c>
    </row>
    <row r="234" spans="1:15">
      <c r="A234" s="38">
        <v>40992</v>
      </c>
      <c r="B234" s="12" t="s">
        <v>31</v>
      </c>
      <c r="C234" s="12" t="s">
        <v>30</v>
      </c>
      <c r="D234" s="12" t="s">
        <v>41</v>
      </c>
      <c r="E234" s="12" t="s">
        <v>13</v>
      </c>
      <c r="F234" s="12">
        <v>4</v>
      </c>
      <c r="G234" s="12">
        <v>3978</v>
      </c>
      <c r="H234" s="12">
        <v>4230</v>
      </c>
      <c r="I234" s="12">
        <v>8856</v>
      </c>
      <c r="J234" s="12">
        <v>9450</v>
      </c>
      <c r="K234" s="12">
        <f>Sales[[#This Row],[Unit Price]]*Sales[[#This Row],[Quantity]]</f>
        <v>16920</v>
      </c>
      <c r="L234" s="12">
        <f>Sales[[#This Row],[Unit Cost]]*Sales[[#This Row],[Quantity]]</f>
        <v>15912</v>
      </c>
      <c r="M234" s="12">
        <f>Sales[[#This Row],[Revenue]]-Sales[[#This Row],[Cost]]</f>
        <v>1008</v>
      </c>
      <c r="N234" s="38">
        <f>Sales[[#This Row],[Profit]]*$N$1</f>
        <v>50.400000000000006</v>
      </c>
      <c r="O234" s="38">
        <f>Sales[[#This Row],[Profit]]-Sales[[#This Row],[Discount ]]</f>
        <v>957.6</v>
      </c>
    </row>
    <row r="235" spans="1:15">
      <c r="A235" s="38">
        <v>40993</v>
      </c>
      <c r="B235" s="12" t="s">
        <v>17</v>
      </c>
      <c r="C235" s="12" t="s">
        <v>18</v>
      </c>
      <c r="D235" s="12" t="s">
        <v>21</v>
      </c>
      <c r="E235" s="12" t="s">
        <v>13</v>
      </c>
      <c r="F235" s="12">
        <v>16</v>
      </c>
      <c r="G235" s="12">
        <v>2106</v>
      </c>
      <c r="H235" s="12">
        <v>2250</v>
      </c>
      <c r="I235" s="12">
        <v>26352</v>
      </c>
      <c r="J235" s="12">
        <v>28080</v>
      </c>
      <c r="K235" s="12">
        <f>Sales[[#This Row],[Unit Price]]*Sales[[#This Row],[Quantity]]</f>
        <v>36000</v>
      </c>
      <c r="L235" s="12">
        <f>Sales[[#This Row],[Unit Cost]]*Sales[[#This Row],[Quantity]]</f>
        <v>33696</v>
      </c>
      <c r="M235" s="12">
        <f>Sales[[#This Row],[Revenue]]-Sales[[#This Row],[Cost]]</f>
        <v>2304</v>
      </c>
      <c r="N235" s="38">
        <f>Sales[[#This Row],[Profit]]*$N$1</f>
        <v>115.2</v>
      </c>
      <c r="O235" s="38">
        <f>Sales[[#This Row],[Profit]]-Sales[[#This Row],[Discount ]]</f>
        <v>2188.8000000000002</v>
      </c>
    </row>
    <row r="236" spans="1:15">
      <c r="A236" s="38">
        <v>40994</v>
      </c>
      <c r="B236" s="12" t="s">
        <v>14</v>
      </c>
      <c r="C236" s="12" t="s">
        <v>11</v>
      </c>
      <c r="D236" s="12" t="s">
        <v>43</v>
      </c>
      <c r="E236" s="12" t="s">
        <v>13</v>
      </c>
      <c r="F236" s="12">
        <v>10</v>
      </c>
      <c r="G236" s="12">
        <v>2034</v>
      </c>
      <c r="H236" s="12">
        <v>2160</v>
      </c>
      <c r="I236" s="12">
        <v>50760</v>
      </c>
      <c r="J236" s="12">
        <v>54000</v>
      </c>
      <c r="K236" s="12">
        <f>Sales[[#This Row],[Unit Price]]*Sales[[#This Row],[Quantity]]</f>
        <v>21600</v>
      </c>
      <c r="L236" s="12">
        <f>Sales[[#This Row],[Unit Cost]]*Sales[[#This Row],[Quantity]]</f>
        <v>20340</v>
      </c>
      <c r="M236" s="12">
        <f>Sales[[#This Row],[Revenue]]-Sales[[#This Row],[Cost]]</f>
        <v>1260</v>
      </c>
      <c r="N236" s="38">
        <f>Sales[[#This Row],[Profit]]*$N$1</f>
        <v>63</v>
      </c>
      <c r="O236" s="38">
        <f>Sales[[#This Row],[Profit]]-Sales[[#This Row],[Discount ]]</f>
        <v>1197</v>
      </c>
    </row>
    <row r="237" spans="1:15">
      <c r="A237" s="38">
        <v>40994</v>
      </c>
      <c r="B237" s="12" t="s">
        <v>22</v>
      </c>
      <c r="C237" s="12" t="s">
        <v>23</v>
      </c>
      <c r="D237" s="12" t="s">
        <v>21</v>
      </c>
      <c r="E237" s="12" t="s">
        <v>13</v>
      </c>
      <c r="F237" s="12">
        <v>21</v>
      </c>
      <c r="G237" s="12">
        <v>4482</v>
      </c>
      <c r="H237" s="12">
        <v>4770</v>
      </c>
      <c r="I237" s="12">
        <v>32940</v>
      </c>
      <c r="J237" s="12">
        <v>35100</v>
      </c>
      <c r="K237" s="12">
        <f>Sales[[#This Row],[Unit Price]]*Sales[[#This Row],[Quantity]]</f>
        <v>100170</v>
      </c>
      <c r="L237" s="12">
        <f>Sales[[#This Row],[Unit Cost]]*Sales[[#This Row],[Quantity]]</f>
        <v>94122</v>
      </c>
      <c r="M237" s="12">
        <f>Sales[[#This Row],[Revenue]]-Sales[[#This Row],[Cost]]</f>
        <v>6048</v>
      </c>
      <c r="N237" s="38">
        <f>Sales[[#This Row],[Profit]]*$N$1</f>
        <v>302.40000000000003</v>
      </c>
      <c r="O237" s="38">
        <f>Sales[[#This Row],[Profit]]-Sales[[#This Row],[Discount ]]</f>
        <v>5745.6</v>
      </c>
    </row>
    <row r="238" spans="1:15">
      <c r="A238" s="38">
        <v>40995</v>
      </c>
      <c r="B238" s="12" t="s">
        <v>14</v>
      </c>
      <c r="C238" s="12" t="s">
        <v>11</v>
      </c>
      <c r="D238" s="12" t="s">
        <v>40</v>
      </c>
      <c r="E238" s="12" t="s">
        <v>16</v>
      </c>
      <c r="F238" s="12">
        <v>7</v>
      </c>
      <c r="G238" s="12">
        <v>3726</v>
      </c>
      <c r="H238" s="12">
        <v>3960</v>
      </c>
      <c r="I238" s="12">
        <v>66708</v>
      </c>
      <c r="J238" s="12">
        <v>71910</v>
      </c>
      <c r="K238" s="12">
        <f>Sales[[#This Row],[Unit Price]]*Sales[[#This Row],[Quantity]]</f>
        <v>27720</v>
      </c>
      <c r="L238" s="12">
        <f>Sales[[#This Row],[Unit Cost]]*Sales[[#This Row],[Quantity]]</f>
        <v>26082</v>
      </c>
      <c r="M238" s="12">
        <f>Sales[[#This Row],[Revenue]]-Sales[[#This Row],[Cost]]</f>
        <v>1638</v>
      </c>
      <c r="N238" s="38">
        <f>Sales[[#This Row],[Profit]]*$N$1</f>
        <v>81.900000000000006</v>
      </c>
      <c r="O238" s="38">
        <f>Sales[[#This Row],[Profit]]-Sales[[#This Row],[Discount ]]</f>
        <v>1556.1</v>
      </c>
    </row>
    <row r="239" spans="1:15">
      <c r="A239" s="38">
        <v>40996</v>
      </c>
      <c r="B239" s="12" t="s">
        <v>14</v>
      </c>
      <c r="C239" s="12" t="s">
        <v>11</v>
      </c>
      <c r="D239" s="12" t="s">
        <v>42</v>
      </c>
      <c r="E239" s="12" t="s">
        <v>16</v>
      </c>
      <c r="F239" s="12">
        <v>22</v>
      </c>
      <c r="G239" s="12">
        <v>2952</v>
      </c>
      <c r="H239" s="12">
        <v>3150</v>
      </c>
      <c r="I239" s="12">
        <v>165132</v>
      </c>
      <c r="J239" s="12">
        <v>178200</v>
      </c>
      <c r="K239" s="12">
        <f>Sales[[#This Row],[Unit Price]]*Sales[[#This Row],[Quantity]]</f>
        <v>69300</v>
      </c>
      <c r="L239" s="12">
        <f>Sales[[#This Row],[Unit Cost]]*Sales[[#This Row],[Quantity]]</f>
        <v>64944</v>
      </c>
      <c r="M239" s="12">
        <f>Sales[[#This Row],[Revenue]]-Sales[[#This Row],[Cost]]</f>
        <v>4356</v>
      </c>
      <c r="N239" s="38">
        <f>Sales[[#This Row],[Profit]]*$N$1</f>
        <v>217.8</v>
      </c>
      <c r="O239" s="38">
        <f>Sales[[#This Row],[Profit]]-Sales[[#This Row],[Discount ]]</f>
        <v>4138.2</v>
      </c>
    </row>
    <row r="240" spans="1:15">
      <c r="A240" s="38">
        <v>40996</v>
      </c>
      <c r="B240" s="12" t="s">
        <v>10</v>
      </c>
      <c r="C240" s="12" t="s">
        <v>11</v>
      </c>
      <c r="D240" s="12" t="s">
        <v>40</v>
      </c>
      <c r="E240" s="12" t="s">
        <v>16</v>
      </c>
      <c r="F240" s="12">
        <v>15</v>
      </c>
      <c r="G240" s="12">
        <v>3384</v>
      </c>
      <c r="H240" s="12">
        <v>3600</v>
      </c>
      <c r="I240" s="12">
        <v>7848</v>
      </c>
      <c r="J240" s="12">
        <v>8460</v>
      </c>
      <c r="K240" s="12">
        <f>Sales[[#This Row],[Unit Price]]*Sales[[#This Row],[Quantity]]</f>
        <v>54000</v>
      </c>
      <c r="L240" s="12">
        <f>Sales[[#This Row],[Unit Cost]]*Sales[[#This Row],[Quantity]]</f>
        <v>50760</v>
      </c>
      <c r="M240" s="12">
        <f>Sales[[#This Row],[Revenue]]-Sales[[#This Row],[Cost]]</f>
        <v>3240</v>
      </c>
      <c r="N240" s="38">
        <f>Sales[[#This Row],[Profit]]*$N$1</f>
        <v>162</v>
      </c>
      <c r="O240" s="38">
        <f>Sales[[#This Row],[Profit]]-Sales[[#This Row],[Discount ]]</f>
        <v>3078</v>
      </c>
    </row>
    <row r="241" spans="1:15">
      <c r="A241" s="38">
        <v>40997</v>
      </c>
      <c r="B241" s="12" t="s">
        <v>34</v>
      </c>
      <c r="C241" s="12" t="s">
        <v>25</v>
      </c>
      <c r="D241" s="12" t="s">
        <v>37</v>
      </c>
      <c r="E241" s="12" t="s">
        <v>13</v>
      </c>
      <c r="F241" s="12">
        <v>7</v>
      </c>
      <c r="G241" s="12">
        <v>3546</v>
      </c>
      <c r="H241" s="12">
        <v>3780</v>
      </c>
      <c r="I241" s="12">
        <v>26892</v>
      </c>
      <c r="J241" s="12">
        <v>28620</v>
      </c>
      <c r="K241" s="12">
        <f>Sales[[#This Row],[Unit Price]]*Sales[[#This Row],[Quantity]]</f>
        <v>26460</v>
      </c>
      <c r="L241" s="12">
        <f>Sales[[#This Row],[Unit Cost]]*Sales[[#This Row],[Quantity]]</f>
        <v>24822</v>
      </c>
      <c r="M241" s="12">
        <f>Sales[[#This Row],[Revenue]]-Sales[[#This Row],[Cost]]</f>
        <v>1638</v>
      </c>
      <c r="N241" s="38">
        <f>Sales[[#This Row],[Profit]]*$N$1</f>
        <v>81.900000000000006</v>
      </c>
      <c r="O241" s="38">
        <f>Sales[[#This Row],[Profit]]-Sales[[#This Row],[Discount ]]</f>
        <v>1556.1</v>
      </c>
    </row>
    <row r="242" spans="1:15">
      <c r="A242" s="38">
        <v>40997</v>
      </c>
      <c r="B242" s="12" t="s">
        <v>29</v>
      </c>
      <c r="C242" s="12" t="s">
        <v>30</v>
      </c>
      <c r="D242" s="12" t="s">
        <v>33</v>
      </c>
      <c r="E242" s="12" t="s">
        <v>13</v>
      </c>
      <c r="F242" s="12">
        <v>17</v>
      </c>
      <c r="G242" s="12">
        <v>5148</v>
      </c>
      <c r="H242" s="12">
        <v>5490</v>
      </c>
      <c r="I242" s="12">
        <v>3978</v>
      </c>
      <c r="J242" s="12">
        <v>4230</v>
      </c>
      <c r="K242" s="12">
        <f>Sales[[#This Row],[Unit Price]]*Sales[[#This Row],[Quantity]]</f>
        <v>93330</v>
      </c>
      <c r="L242" s="12">
        <f>Sales[[#This Row],[Unit Cost]]*Sales[[#This Row],[Quantity]]</f>
        <v>87516</v>
      </c>
      <c r="M242" s="12">
        <f>Sales[[#This Row],[Revenue]]-Sales[[#This Row],[Cost]]</f>
        <v>5814</v>
      </c>
      <c r="N242" s="38">
        <f>Sales[[#This Row],[Profit]]*$N$1</f>
        <v>290.7</v>
      </c>
      <c r="O242" s="38">
        <f>Sales[[#This Row],[Profit]]-Sales[[#This Row],[Discount ]]</f>
        <v>5523.3</v>
      </c>
    </row>
    <row r="243" spans="1:15">
      <c r="A243" s="38">
        <v>40997</v>
      </c>
      <c r="B243" s="12" t="s">
        <v>24</v>
      </c>
      <c r="C243" s="12" t="s">
        <v>25</v>
      </c>
      <c r="D243" s="12" t="s">
        <v>39</v>
      </c>
      <c r="E243" s="12" t="s">
        <v>13</v>
      </c>
      <c r="F243" s="12">
        <v>20</v>
      </c>
      <c r="G243" s="12">
        <v>2034</v>
      </c>
      <c r="H243" s="12">
        <v>2160</v>
      </c>
      <c r="I243" s="12">
        <v>52164</v>
      </c>
      <c r="J243" s="12">
        <v>55440</v>
      </c>
      <c r="K243" s="12">
        <f>Sales[[#This Row],[Unit Price]]*Sales[[#This Row],[Quantity]]</f>
        <v>43200</v>
      </c>
      <c r="L243" s="12">
        <f>Sales[[#This Row],[Unit Cost]]*Sales[[#This Row],[Quantity]]</f>
        <v>40680</v>
      </c>
      <c r="M243" s="12">
        <f>Sales[[#This Row],[Revenue]]-Sales[[#This Row],[Cost]]</f>
        <v>2520</v>
      </c>
      <c r="N243" s="38">
        <f>Sales[[#This Row],[Profit]]*$N$1</f>
        <v>126</v>
      </c>
      <c r="O243" s="38">
        <f>Sales[[#This Row],[Profit]]-Sales[[#This Row],[Discount ]]</f>
        <v>2394</v>
      </c>
    </row>
    <row r="244" spans="1:15">
      <c r="A244" s="38">
        <v>40997</v>
      </c>
      <c r="B244" s="12" t="s">
        <v>17</v>
      </c>
      <c r="C244" s="12" t="s">
        <v>18</v>
      </c>
      <c r="D244" s="12" t="s">
        <v>43</v>
      </c>
      <c r="E244" s="12" t="s">
        <v>13</v>
      </c>
      <c r="F244" s="12">
        <v>5</v>
      </c>
      <c r="G244" s="12">
        <v>2196</v>
      </c>
      <c r="H244" s="12">
        <v>2340</v>
      </c>
      <c r="I244" s="12">
        <v>47376</v>
      </c>
      <c r="J244" s="12">
        <v>50400</v>
      </c>
      <c r="K244" s="12">
        <f>Sales[[#This Row],[Unit Price]]*Sales[[#This Row],[Quantity]]</f>
        <v>11700</v>
      </c>
      <c r="L244" s="12">
        <f>Sales[[#This Row],[Unit Cost]]*Sales[[#This Row],[Quantity]]</f>
        <v>10980</v>
      </c>
      <c r="M244" s="12">
        <f>Sales[[#This Row],[Revenue]]-Sales[[#This Row],[Cost]]</f>
        <v>720</v>
      </c>
      <c r="N244" s="38">
        <f>Sales[[#This Row],[Profit]]*$N$1</f>
        <v>36</v>
      </c>
      <c r="O244" s="38">
        <f>Sales[[#This Row],[Profit]]-Sales[[#This Row],[Discount ]]</f>
        <v>684</v>
      </c>
    </row>
    <row r="245" spans="1:15">
      <c r="A245" s="38">
        <v>40998</v>
      </c>
      <c r="B245" s="12" t="s">
        <v>24</v>
      </c>
      <c r="C245" s="12" t="s">
        <v>25</v>
      </c>
      <c r="D245" s="12" t="s">
        <v>26</v>
      </c>
      <c r="E245" s="12" t="s">
        <v>13</v>
      </c>
      <c r="F245" s="12">
        <v>14</v>
      </c>
      <c r="G245" s="12">
        <v>3546</v>
      </c>
      <c r="H245" s="12">
        <v>3780</v>
      </c>
      <c r="I245" s="12">
        <v>3042</v>
      </c>
      <c r="J245" s="12">
        <v>3240</v>
      </c>
      <c r="K245" s="12">
        <f>Sales[[#This Row],[Unit Price]]*Sales[[#This Row],[Quantity]]</f>
        <v>52920</v>
      </c>
      <c r="L245" s="12">
        <f>Sales[[#This Row],[Unit Cost]]*Sales[[#This Row],[Quantity]]</f>
        <v>49644</v>
      </c>
      <c r="M245" s="12">
        <f>Sales[[#This Row],[Revenue]]-Sales[[#This Row],[Cost]]</f>
        <v>3276</v>
      </c>
      <c r="N245" s="38">
        <f>Sales[[#This Row],[Profit]]*$N$1</f>
        <v>163.80000000000001</v>
      </c>
      <c r="O245" s="38">
        <f>Sales[[#This Row],[Profit]]-Sales[[#This Row],[Discount ]]</f>
        <v>3112.2</v>
      </c>
    </row>
    <row r="246" spans="1:15">
      <c r="A246" s="38">
        <v>40998</v>
      </c>
      <c r="B246" s="12" t="s">
        <v>10</v>
      </c>
      <c r="C246" s="12" t="s">
        <v>11</v>
      </c>
      <c r="D246" s="12" t="s">
        <v>36</v>
      </c>
      <c r="E246" s="12" t="s">
        <v>13</v>
      </c>
      <c r="F246" s="12">
        <v>6</v>
      </c>
      <c r="G246" s="12">
        <v>3546</v>
      </c>
      <c r="H246" s="12">
        <v>3780</v>
      </c>
      <c r="I246" s="12">
        <v>8424</v>
      </c>
      <c r="J246" s="12">
        <v>9000</v>
      </c>
      <c r="K246" s="12">
        <f>Sales[[#This Row],[Unit Price]]*Sales[[#This Row],[Quantity]]</f>
        <v>22680</v>
      </c>
      <c r="L246" s="12">
        <f>Sales[[#This Row],[Unit Cost]]*Sales[[#This Row],[Quantity]]</f>
        <v>21276</v>
      </c>
      <c r="M246" s="12">
        <f>Sales[[#This Row],[Revenue]]-Sales[[#This Row],[Cost]]</f>
        <v>1404</v>
      </c>
      <c r="N246" s="38">
        <f>Sales[[#This Row],[Profit]]*$N$1</f>
        <v>70.2</v>
      </c>
      <c r="O246" s="38">
        <f>Sales[[#This Row],[Profit]]-Sales[[#This Row],[Discount ]]</f>
        <v>1333.8</v>
      </c>
    </row>
    <row r="247" spans="1:15">
      <c r="A247" s="38">
        <v>40998</v>
      </c>
      <c r="B247" s="12" t="s">
        <v>34</v>
      </c>
      <c r="C247" s="12" t="s">
        <v>25</v>
      </c>
      <c r="D247" s="12" t="s">
        <v>42</v>
      </c>
      <c r="E247" s="12" t="s">
        <v>16</v>
      </c>
      <c r="F247" s="12">
        <v>22</v>
      </c>
      <c r="G247" s="12">
        <v>7506</v>
      </c>
      <c r="H247" s="12">
        <v>8100</v>
      </c>
      <c r="I247" s="12">
        <v>7506</v>
      </c>
      <c r="J247" s="12">
        <v>8100</v>
      </c>
      <c r="K247" s="12">
        <f>Sales[[#This Row],[Unit Price]]*Sales[[#This Row],[Quantity]]</f>
        <v>178200</v>
      </c>
      <c r="L247" s="12">
        <f>Sales[[#This Row],[Unit Cost]]*Sales[[#This Row],[Quantity]]</f>
        <v>165132</v>
      </c>
      <c r="M247" s="12">
        <f>Sales[[#This Row],[Revenue]]-Sales[[#This Row],[Cost]]</f>
        <v>13068</v>
      </c>
      <c r="N247" s="38">
        <f>Sales[[#This Row],[Profit]]*$N$1</f>
        <v>653.40000000000009</v>
      </c>
      <c r="O247" s="38">
        <f>Sales[[#This Row],[Profit]]-Sales[[#This Row],[Discount ]]</f>
        <v>12414.6</v>
      </c>
    </row>
    <row r="248" spans="1:15">
      <c r="A248" s="38">
        <v>40998</v>
      </c>
      <c r="B248" s="12" t="s">
        <v>31</v>
      </c>
      <c r="C248" s="12" t="s">
        <v>30</v>
      </c>
      <c r="D248" s="12" t="s">
        <v>28</v>
      </c>
      <c r="E248" s="12" t="s">
        <v>13</v>
      </c>
      <c r="F248" s="12">
        <v>6</v>
      </c>
      <c r="G248" s="12">
        <v>3924</v>
      </c>
      <c r="H248" s="12">
        <v>4230</v>
      </c>
      <c r="I248" s="12">
        <v>87480</v>
      </c>
      <c r="J248" s="12">
        <v>93150</v>
      </c>
      <c r="K248" s="12">
        <f>Sales[[#This Row],[Unit Price]]*Sales[[#This Row],[Quantity]]</f>
        <v>25380</v>
      </c>
      <c r="L248" s="12">
        <f>Sales[[#This Row],[Unit Cost]]*Sales[[#This Row],[Quantity]]</f>
        <v>23544</v>
      </c>
      <c r="M248" s="12">
        <f>Sales[[#This Row],[Revenue]]-Sales[[#This Row],[Cost]]</f>
        <v>1836</v>
      </c>
      <c r="N248" s="38">
        <f>Sales[[#This Row],[Profit]]*$N$1</f>
        <v>91.800000000000011</v>
      </c>
      <c r="O248" s="38">
        <f>Sales[[#This Row],[Profit]]-Sales[[#This Row],[Discount ]]</f>
        <v>1744.2</v>
      </c>
    </row>
    <row r="249" spans="1:15">
      <c r="A249" s="38">
        <v>40998</v>
      </c>
      <c r="B249" s="12" t="s">
        <v>20</v>
      </c>
      <c r="C249" s="12" t="s">
        <v>18</v>
      </c>
      <c r="D249" s="12" t="s">
        <v>39</v>
      </c>
      <c r="E249" s="12" t="s">
        <v>13</v>
      </c>
      <c r="F249" s="12">
        <v>6</v>
      </c>
      <c r="G249" s="12">
        <v>4482</v>
      </c>
      <c r="H249" s="12">
        <v>4770</v>
      </c>
      <c r="I249" s="12">
        <v>3726</v>
      </c>
      <c r="J249" s="12">
        <v>3960</v>
      </c>
      <c r="K249" s="12">
        <f>Sales[[#This Row],[Unit Price]]*Sales[[#This Row],[Quantity]]</f>
        <v>28620</v>
      </c>
      <c r="L249" s="12">
        <f>Sales[[#This Row],[Unit Cost]]*Sales[[#This Row],[Quantity]]</f>
        <v>26892</v>
      </c>
      <c r="M249" s="12">
        <f>Sales[[#This Row],[Revenue]]-Sales[[#This Row],[Cost]]</f>
        <v>1728</v>
      </c>
      <c r="N249" s="38">
        <f>Sales[[#This Row],[Profit]]*$N$1</f>
        <v>86.4</v>
      </c>
      <c r="O249" s="38">
        <f>Sales[[#This Row],[Profit]]-Sales[[#This Row],[Discount ]]</f>
        <v>1641.6</v>
      </c>
    </row>
    <row r="250" spans="1:15">
      <c r="A250" s="38">
        <v>40999</v>
      </c>
      <c r="B250" s="12" t="s">
        <v>29</v>
      </c>
      <c r="C250" s="12" t="s">
        <v>30</v>
      </c>
      <c r="D250" s="12" t="s">
        <v>39</v>
      </c>
      <c r="E250" s="12" t="s">
        <v>13</v>
      </c>
      <c r="F250" s="12">
        <v>2</v>
      </c>
      <c r="G250" s="12">
        <v>3546</v>
      </c>
      <c r="H250" s="12">
        <v>3780</v>
      </c>
      <c r="I250" s="12">
        <v>29808</v>
      </c>
      <c r="J250" s="12">
        <v>31680</v>
      </c>
      <c r="K250" s="12">
        <f>Sales[[#This Row],[Unit Price]]*Sales[[#This Row],[Quantity]]</f>
        <v>7560</v>
      </c>
      <c r="L250" s="12">
        <f>Sales[[#This Row],[Unit Cost]]*Sales[[#This Row],[Quantity]]</f>
        <v>7092</v>
      </c>
      <c r="M250" s="12">
        <f>Sales[[#This Row],[Revenue]]-Sales[[#This Row],[Cost]]</f>
        <v>468</v>
      </c>
      <c r="N250" s="38">
        <f>Sales[[#This Row],[Profit]]*$N$1</f>
        <v>23.400000000000002</v>
      </c>
      <c r="O250" s="38">
        <f>Sales[[#This Row],[Profit]]-Sales[[#This Row],[Discount ]]</f>
        <v>444.6</v>
      </c>
    </row>
    <row r="251" spans="1:15">
      <c r="A251" s="38">
        <v>40999</v>
      </c>
      <c r="B251" s="12" t="s">
        <v>27</v>
      </c>
      <c r="C251" s="12" t="s">
        <v>23</v>
      </c>
      <c r="D251" s="12" t="s">
        <v>38</v>
      </c>
      <c r="E251" s="12" t="s">
        <v>13</v>
      </c>
      <c r="F251" s="12">
        <v>24</v>
      </c>
      <c r="G251" s="12">
        <v>3726</v>
      </c>
      <c r="H251" s="12">
        <v>3960</v>
      </c>
      <c r="I251" s="12">
        <v>85104</v>
      </c>
      <c r="J251" s="12">
        <v>90720</v>
      </c>
      <c r="K251" s="12">
        <f>Sales[[#This Row],[Unit Price]]*Sales[[#This Row],[Quantity]]</f>
        <v>95040</v>
      </c>
      <c r="L251" s="12">
        <f>Sales[[#This Row],[Unit Cost]]*Sales[[#This Row],[Quantity]]</f>
        <v>89424</v>
      </c>
      <c r="M251" s="12">
        <f>Sales[[#This Row],[Revenue]]-Sales[[#This Row],[Cost]]</f>
        <v>5616</v>
      </c>
      <c r="N251" s="38">
        <f>Sales[[#This Row],[Profit]]*$N$1</f>
        <v>280.8</v>
      </c>
      <c r="O251" s="38">
        <f>Sales[[#This Row],[Profit]]-Sales[[#This Row],[Discount ]]</f>
        <v>5335.2</v>
      </c>
    </row>
    <row r="252" spans="1:15">
      <c r="A252" s="38">
        <v>40999</v>
      </c>
      <c r="B252" s="12" t="s">
        <v>24</v>
      </c>
      <c r="C252" s="12" t="s">
        <v>25</v>
      </c>
      <c r="D252" s="12" t="s">
        <v>43</v>
      </c>
      <c r="E252" s="12" t="s">
        <v>13</v>
      </c>
      <c r="F252" s="12">
        <v>11</v>
      </c>
      <c r="G252" s="12">
        <v>2106</v>
      </c>
      <c r="H252" s="12">
        <v>2250</v>
      </c>
      <c r="I252" s="12">
        <v>74448</v>
      </c>
      <c r="J252" s="12">
        <v>79200</v>
      </c>
      <c r="K252" s="12">
        <f>Sales[[#This Row],[Unit Price]]*Sales[[#This Row],[Quantity]]</f>
        <v>24750</v>
      </c>
      <c r="L252" s="12">
        <f>Sales[[#This Row],[Unit Cost]]*Sales[[#This Row],[Quantity]]</f>
        <v>23166</v>
      </c>
      <c r="M252" s="12">
        <f>Sales[[#This Row],[Revenue]]-Sales[[#This Row],[Cost]]</f>
        <v>1584</v>
      </c>
      <c r="N252" s="38">
        <f>Sales[[#This Row],[Profit]]*$N$1</f>
        <v>79.2</v>
      </c>
      <c r="O252" s="38">
        <f>Sales[[#This Row],[Profit]]-Sales[[#This Row],[Discount ]]</f>
        <v>1504.8</v>
      </c>
    </row>
    <row r="253" spans="1:15">
      <c r="A253" s="38">
        <v>40999</v>
      </c>
      <c r="B253" s="12" t="s">
        <v>14</v>
      </c>
      <c r="C253" s="12" t="s">
        <v>11</v>
      </c>
      <c r="D253" s="12" t="s">
        <v>42</v>
      </c>
      <c r="E253" s="12" t="s">
        <v>16</v>
      </c>
      <c r="F253" s="12">
        <v>10</v>
      </c>
      <c r="G253" s="12">
        <v>3546</v>
      </c>
      <c r="H253" s="12">
        <v>3780</v>
      </c>
      <c r="I253" s="12">
        <v>127602</v>
      </c>
      <c r="J253" s="12">
        <v>137700</v>
      </c>
      <c r="K253" s="12">
        <f>Sales[[#This Row],[Unit Price]]*Sales[[#This Row],[Quantity]]</f>
        <v>37800</v>
      </c>
      <c r="L253" s="12">
        <f>Sales[[#This Row],[Unit Cost]]*Sales[[#This Row],[Quantity]]</f>
        <v>35460</v>
      </c>
      <c r="M253" s="12">
        <f>Sales[[#This Row],[Revenue]]-Sales[[#This Row],[Cost]]</f>
        <v>2340</v>
      </c>
      <c r="N253" s="38">
        <f>Sales[[#This Row],[Profit]]*$N$1</f>
        <v>117</v>
      </c>
      <c r="O253" s="38">
        <f>Sales[[#This Row],[Profit]]-Sales[[#This Row],[Discount ]]</f>
        <v>2223</v>
      </c>
    </row>
    <row r="254" spans="1:15">
      <c r="A254" s="38">
        <v>40999</v>
      </c>
      <c r="B254" s="12" t="s">
        <v>27</v>
      </c>
      <c r="C254" s="12" t="s">
        <v>23</v>
      </c>
      <c r="D254" s="12" t="s">
        <v>12</v>
      </c>
      <c r="E254" s="12" t="s">
        <v>13</v>
      </c>
      <c r="F254" s="12">
        <v>7</v>
      </c>
      <c r="G254" s="12">
        <v>3384</v>
      </c>
      <c r="H254" s="12">
        <v>3600</v>
      </c>
      <c r="I254" s="12">
        <v>4068</v>
      </c>
      <c r="J254" s="12">
        <v>4320</v>
      </c>
      <c r="K254" s="12">
        <f>Sales[[#This Row],[Unit Price]]*Sales[[#This Row],[Quantity]]</f>
        <v>25200</v>
      </c>
      <c r="L254" s="12">
        <f>Sales[[#This Row],[Unit Cost]]*Sales[[#This Row],[Quantity]]</f>
        <v>23688</v>
      </c>
      <c r="M254" s="12">
        <f>Sales[[#This Row],[Revenue]]-Sales[[#This Row],[Cost]]</f>
        <v>1512</v>
      </c>
      <c r="N254" s="38">
        <f>Sales[[#This Row],[Profit]]*$N$1</f>
        <v>75.600000000000009</v>
      </c>
      <c r="O254" s="38">
        <f>Sales[[#This Row],[Profit]]-Sales[[#This Row],[Discount ]]</f>
        <v>1436.4</v>
      </c>
    </row>
    <row r="255" spans="1:15">
      <c r="A255" s="38">
        <v>41000</v>
      </c>
      <c r="B255" s="12" t="s">
        <v>10</v>
      </c>
      <c r="C255" s="12" t="s">
        <v>11</v>
      </c>
      <c r="D255" s="12" t="s">
        <v>28</v>
      </c>
      <c r="E255" s="12" t="s">
        <v>13</v>
      </c>
      <c r="F255" s="12">
        <v>22</v>
      </c>
      <c r="G255" s="12">
        <v>2106</v>
      </c>
      <c r="H255" s="12">
        <v>2250</v>
      </c>
      <c r="I255" s="12">
        <v>69984</v>
      </c>
      <c r="J255" s="12">
        <v>74520</v>
      </c>
      <c r="K255" s="12">
        <f>Sales[[#This Row],[Unit Price]]*Sales[[#This Row],[Quantity]]</f>
        <v>49500</v>
      </c>
      <c r="L255" s="12">
        <f>Sales[[#This Row],[Unit Cost]]*Sales[[#This Row],[Quantity]]</f>
        <v>46332</v>
      </c>
      <c r="M255" s="12">
        <f>Sales[[#This Row],[Revenue]]-Sales[[#This Row],[Cost]]</f>
        <v>3168</v>
      </c>
      <c r="N255" s="38">
        <f>Sales[[#This Row],[Profit]]*$N$1</f>
        <v>158.4</v>
      </c>
      <c r="O255" s="38">
        <f>Sales[[#This Row],[Profit]]-Sales[[#This Row],[Discount ]]</f>
        <v>3009.6</v>
      </c>
    </row>
    <row r="256" spans="1:15">
      <c r="A256" s="38">
        <v>41000</v>
      </c>
      <c r="B256" s="12" t="s">
        <v>10</v>
      </c>
      <c r="C256" s="12" t="s">
        <v>11</v>
      </c>
      <c r="D256" s="12" t="s">
        <v>32</v>
      </c>
      <c r="E256" s="12" t="s">
        <v>13</v>
      </c>
      <c r="F256" s="12">
        <v>7</v>
      </c>
      <c r="G256" s="12">
        <v>3924</v>
      </c>
      <c r="H256" s="12">
        <v>4230</v>
      </c>
      <c r="I256" s="12">
        <v>70920</v>
      </c>
      <c r="J256" s="12">
        <v>75600</v>
      </c>
      <c r="K256" s="12">
        <f>Sales[[#This Row],[Unit Price]]*Sales[[#This Row],[Quantity]]</f>
        <v>29610</v>
      </c>
      <c r="L256" s="12">
        <f>Sales[[#This Row],[Unit Cost]]*Sales[[#This Row],[Quantity]]</f>
        <v>27468</v>
      </c>
      <c r="M256" s="12">
        <f>Sales[[#This Row],[Revenue]]-Sales[[#This Row],[Cost]]</f>
        <v>2142</v>
      </c>
      <c r="N256" s="38">
        <f>Sales[[#This Row],[Profit]]*$N$1</f>
        <v>107.10000000000001</v>
      </c>
      <c r="O256" s="38">
        <f>Sales[[#This Row],[Profit]]-Sales[[#This Row],[Discount ]]</f>
        <v>2034.9</v>
      </c>
    </row>
    <row r="257" spans="1:15">
      <c r="A257" s="38">
        <v>41000</v>
      </c>
      <c r="B257" s="12" t="s">
        <v>24</v>
      </c>
      <c r="C257" s="12" t="s">
        <v>25</v>
      </c>
      <c r="D257" s="12" t="s">
        <v>15</v>
      </c>
      <c r="E257" s="12" t="s">
        <v>16</v>
      </c>
      <c r="F257" s="12">
        <v>18</v>
      </c>
      <c r="G257" s="12">
        <v>3582</v>
      </c>
      <c r="H257" s="12">
        <v>3870</v>
      </c>
      <c r="I257" s="12">
        <v>46566</v>
      </c>
      <c r="J257" s="12">
        <v>50310</v>
      </c>
      <c r="K257" s="12">
        <f>Sales[[#This Row],[Unit Price]]*Sales[[#This Row],[Quantity]]</f>
        <v>69660</v>
      </c>
      <c r="L257" s="12">
        <f>Sales[[#This Row],[Unit Cost]]*Sales[[#This Row],[Quantity]]</f>
        <v>64476</v>
      </c>
      <c r="M257" s="12">
        <f>Sales[[#This Row],[Revenue]]-Sales[[#This Row],[Cost]]</f>
        <v>5184</v>
      </c>
      <c r="N257" s="38">
        <f>Sales[[#This Row],[Profit]]*$N$1</f>
        <v>259.2</v>
      </c>
      <c r="O257" s="38">
        <f>Sales[[#This Row],[Profit]]-Sales[[#This Row],[Discount ]]</f>
        <v>4924.8</v>
      </c>
    </row>
    <row r="258" spans="1:15">
      <c r="A258" s="38">
        <v>41001</v>
      </c>
      <c r="B258" s="12" t="s">
        <v>31</v>
      </c>
      <c r="C258" s="12" t="s">
        <v>30</v>
      </c>
      <c r="D258" s="12" t="s">
        <v>33</v>
      </c>
      <c r="E258" s="12" t="s">
        <v>13</v>
      </c>
      <c r="F258" s="12">
        <v>12</v>
      </c>
      <c r="G258" s="12">
        <v>3582</v>
      </c>
      <c r="H258" s="12">
        <v>3870</v>
      </c>
      <c r="I258" s="12">
        <v>11934</v>
      </c>
      <c r="J258" s="12">
        <v>12690</v>
      </c>
      <c r="K258" s="12">
        <f>Sales[[#This Row],[Unit Price]]*Sales[[#This Row],[Quantity]]</f>
        <v>46440</v>
      </c>
      <c r="L258" s="12">
        <f>Sales[[#This Row],[Unit Cost]]*Sales[[#This Row],[Quantity]]</f>
        <v>42984</v>
      </c>
      <c r="M258" s="12">
        <f>Sales[[#This Row],[Revenue]]-Sales[[#This Row],[Cost]]</f>
        <v>3456</v>
      </c>
      <c r="N258" s="38">
        <f>Sales[[#This Row],[Profit]]*$N$1</f>
        <v>172.8</v>
      </c>
      <c r="O258" s="38">
        <f>Sales[[#This Row],[Profit]]-Sales[[#This Row],[Discount ]]</f>
        <v>3283.2</v>
      </c>
    </row>
    <row r="259" spans="1:15">
      <c r="A259" s="38">
        <v>41001</v>
      </c>
      <c r="B259" s="12" t="s">
        <v>14</v>
      </c>
      <c r="C259" s="12" t="s">
        <v>11</v>
      </c>
      <c r="D259" s="12" t="s">
        <v>37</v>
      </c>
      <c r="E259" s="12" t="s">
        <v>13</v>
      </c>
      <c r="F259" s="12">
        <v>19</v>
      </c>
      <c r="G259" s="12">
        <v>3726</v>
      </c>
      <c r="H259" s="12">
        <v>3960</v>
      </c>
      <c r="I259" s="12">
        <v>35856</v>
      </c>
      <c r="J259" s="12">
        <v>38160</v>
      </c>
      <c r="K259" s="12">
        <f>Sales[[#This Row],[Unit Price]]*Sales[[#This Row],[Quantity]]</f>
        <v>75240</v>
      </c>
      <c r="L259" s="12">
        <f>Sales[[#This Row],[Unit Cost]]*Sales[[#This Row],[Quantity]]</f>
        <v>70794</v>
      </c>
      <c r="M259" s="12">
        <f>Sales[[#This Row],[Revenue]]-Sales[[#This Row],[Cost]]</f>
        <v>4446</v>
      </c>
      <c r="N259" s="38">
        <f>Sales[[#This Row],[Profit]]*$N$1</f>
        <v>222.3</v>
      </c>
      <c r="O259" s="38">
        <f>Sales[[#This Row],[Profit]]-Sales[[#This Row],[Discount ]]</f>
        <v>4223.7</v>
      </c>
    </row>
    <row r="260" spans="1:15">
      <c r="A260" s="38">
        <v>41001</v>
      </c>
      <c r="B260" s="12" t="s">
        <v>29</v>
      </c>
      <c r="C260" s="12" t="s">
        <v>30</v>
      </c>
      <c r="D260" s="12" t="s">
        <v>40</v>
      </c>
      <c r="E260" s="12" t="s">
        <v>16</v>
      </c>
      <c r="F260" s="12">
        <v>23</v>
      </c>
      <c r="G260" s="12">
        <v>3582</v>
      </c>
      <c r="H260" s="12">
        <v>3870</v>
      </c>
      <c r="I260" s="12">
        <v>62784</v>
      </c>
      <c r="J260" s="12">
        <v>67680</v>
      </c>
      <c r="K260" s="12">
        <f>Sales[[#This Row],[Unit Price]]*Sales[[#This Row],[Quantity]]</f>
        <v>89010</v>
      </c>
      <c r="L260" s="12">
        <f>Sales[[#This Row],[Unit Cost]]*Sales[[#This Row],[Quantity]]</f>
        <v>82386</v>
      </c>
      <c r="M260" s="12">
        <f>Sales[[#This Row],[Revenue]]-Sales[[#This Row],[Cost]]</f>
        <v>6624</v>
      </c>
      <c r="N260" s="38">
        <f>Sales[[#This Row],[Profit]]*$N$1</f>
        <v>331.20000000000005</v>
      </c>
      <c r="O260" s="38">
        <f>Sales[[#This Row],[Profit]]-Sales[[#This Row],[Discount ]]</f>
        <v>6292.8</v>
      </c>
    </row>
    <row r="261" spans="1:15">
      <c r="A261" s="38">
        <v>41001</v>
      </c>
      <c r="B261" s="12" t="s">
        <v>31</v>
      </c>
      <c r="C261" s="12" t="s">
        <v>30</v>
      </c>
      <c r="D261" s="12" t="s">
        <v>28</v>
      </c>
      <c r="E261" s="12" t="s">
        <v>13</v>
      </c>
      <c r="F261" s="12">
        <v>3</v>
      </c>
      <c r="G261" s="12">
        <v>2952</v>
      </c>
      <c r="H261" s="12">
        <v>3150</v>
      </c>
      <c r="I261" s="12">
        <v>134136</v>
      </c>
      <c r="J261" s="12">
        <v>142830</v>
      </c>
      <c r="K261" s="12">
        <f>Sales[[#This Row],[Unit Price]]*Sales[[#This Row],[Quantity]]</f>
        <v>9450</v>
      </c>
      <c r="L261" s="12">
        <f>Sales[[#This Row],[Unit Cost]]*Sales[[#This Row],[Quantity]]</f>
        <v>8856</v>
      </c>
      <c r="M261" s="12">
        <f>Sales[[#This Row],[Revenue]]-Sales[[#This Row],[Cost]]</f>
        <v>594</v>
      </c>
      <c r="N261" s="38">
        <f>Sales[[#This Row],[Profit]]*$N$1</f>
        <v>29.700000000000003</v>
      </c>
      <c r="O261" s="38">
        <f>Sales[[#This Row],[Profit]]-Sales[[#This Row],[Discount ]]</f>
        <v>564.29999999999995</v>
      </c>
    </row>
    <row r="262" spans="1:15">
      <c r="A262" s="38">
        <v>41002</v>
      </c>
      <c r="B262" s="12" t="s">
        <v>17</v>
      </c>
      <c r="C262" s="12" t="s">
        <v>18</v>
      </c>
      <c r="D262" s="12" t="s">
        <v>40</v>
      </c>
      <c r="E262" s="12" t="s">
        <v>16</v>
      </c>
      <c r="F262" s="12">
        <v>24</v>
      </c>
      <c r="G262" s="12">
        <v>3978</v>
      </c>
      <c r="H262" s="12">
        <v>4230</v>
      </c>
      <c r="I262" s="12">
        <v>15696</v>
      </c>
      <c r="J262" s="12">
        <v>16920</v>
      </c>
      <c r="K262" s="12">
        <f>Sales[[#This Row],[Unit Price]]*Sales[[#This Row],[Quantity]]</f>
        <v>101520</v>
      </c>
      <c r="L262" s="12">
        <f>Sales[[#This Row],[Unit Cost]]*Sales[[#This Row],[Quantity]]</f>
        <v>95472</v>
      </c>
      <c r="M262" s="12">
        <f>Sales[[#This Row],[Revenue]]-Sales[[#This Row],[Cost]]</f>
        <v>6048</v>
      </c>
      <c r="N262" s="38">
        <f>Sales[[#This Row],[Profit]]*$N$1</f>
        <v>302.40000000000003</v>
      </c>
      <c r="O262" s="38">
        <f>Sales[[#This Row],[Profit]]-Sales[[#This Row],[Discount ]]</f>
        <v>5745.6</v>
      </c>
    </row>
    <row r="263" spans="1:15">
      <c r="A263" s="38">
        <v>41002</v>
      </c>
      <c r="B263" s="12" t="s">
        <v>29</v>
      </c>
      <c r="C263" s="12" t="s">
        <v>30</v>
      </c>
      <c r="D263" s="12" t="s">
        <v>42</v>
      </c>
      <c r="E263" s="12" t="s">
        <v>16</v>
      </c>
      <c r="F263" s="12">
        <v>25</v>
      </c>
      <c r="G263" s="12">
        <v>2034</v>
      </c>
      <c r="H263" s="12">
        <v>2160</v>
      </c>
      <c r="I263" s="12">
        <v>45036</v>
      </c>
      <c r="J263" s="12">
        <v>48600</v>
      </c>
      <c r="K263" s="12">
        <f>Sales[[#This Row],[Unit Price]]*Sales[[#This Row],[Quantity]]</f>
        <v>54000</v>
      </c>
      <c r="L263" s="12">
        <f>Sales[[#This Row],[Unit Cost]]*Sales[[#This Row],[Quantity]]</f>
        <v>50850</v>
      </c>
      <c r="M263" s="12">
        <f>Sales[[#This Row],[Revenue]]-Sales[[#This Row],[Cost]]</f>
        <v>3150</v>
      </c>
      <c r="N263" s="38">
        <f>Sales[[#This Row],[Profit]]*$N$1</f>
        <v>157.5</v>
      </c>
      <c r="O263" s="38">
        <f>Sales[[#This Row],[Profit]]-Sales[[#This Row],[Discount ]]</f>
        <v>2992.5</v>
      </c>
    </row>
    <row r="264" spans="1:15">
      <c r="A264" s="38">
        <v>41003</v>
      </c>
      <c r="B264" s="12" t="s">
        <v>34</v>
      </c>
      <c r="C264" s="12" t="s">
        <v>25</v>
      </c>
      <c r="D264" s="12" t="s">
        <v>36</v>
      </c>
      <c r="E264" s="12" t="s">
        <v>13</v>
      </c>
      <c r="F264" s="12">
        <v>5</v>
      </c>
      <c r="G264" s="12">
        <v>3924</v>
      </c>
      <c r="H264" s="12">
        <v>4230</v>
      </c>
      <c r="I264" s="12">
        <v>10530</v>
      </c>
      <c r="J264" s="12">
        <v>11250</v>
      </c>
      <c r="K264" s="12">
        <f>Sales[[#This Row],[Unit Price]]*Sales[[#This Row],[Quantity]]</f>
        <v>21150</v>
      </c>
      <c r="L264" s="12">
        <f>Sales[[#This Row],[Unit Cost]]*Sales[[#This Row],[Quantity]]</f>
        <v>19620</v>
      </c>
      <c r="M264" s="12">
        <f>Sales[[#This Row],[Revenue]]-Sales[[#This Row],[Cost]]</f>
        <v>1530</v>
      </c>
      <c r="N264" s="38">
        <f>Sales[[#This Row],[Profit]]*$N$1</f>
        <v>76.5</v>
      </c>
      <c r="O264" s="38">
        <f>Sales[[#This Row],[Profit]]-Sales[[#This Row],[Discount ]]</f>
        <v>1453.5</v>
      </c>
    </row>
    <row r="265" spans="1:15">
      <c r="A265" s="38">
        <v>41004</v>
      </c>
      <c r="B265" s="12" t="s">
        <v>27</v>
      </c>
      <c r="C265" s="12" t="s">
        <v>23</v>
      </c>
      <c r="D265" s="12" t="s">
        <v>35</v>
      </c>
      <c r="E265" s="12" t="s">
        <v>13</v>
      </c>
      <c r="F265" s="12">
        <v>2</v>
      </c>
      <c r="G265" s="12">
        <v>5832</v>
      </c>
      <c r="H265" s="12">
        <v>6210</v>
      </c>
      <c r="I265" s="12">
        <v>102960</v>
      </c>
      <c r="J265" s="12">
        <v>109800</v>
      </c>
      <c r="K265" s="12">
        <f>Sales[[#This Row],[Unit Price]]*Sales[[#This Row],[Quantity]]</f>
        <v>12420</v>
      </c>
      <c r="L265" s="12">
        <f>Sales[[#This Row],[Unit Cost]]*Sales[[#This Row],[Quantity]]</f>
        <v>11664</v>
      </c>
      <c r="M265" s="12">
        <f>Sales[[#This Row],[Revenue]]-Sales[[#This Row],[Cost]]</f>
        <v>756</v>
      </c>
      <c r="N265" s="38">
        <f>Sales[[#This Row],[Profit]]*$N$1</f>
        <v>37.800000000000004</v>
      </c>
      <c r="O265" s="38">
        <f>Sales[[#This Row],[Profit]]-Sales[[#This Row],[Discount ]]</f>
        <v>718.2</v>
      </c>
    </row>
    <row r="266" spans="1:15">
      <c r="A266" s="38">
        <v>41004</v>
      </c>
      <c r="B266" s="12" t="s">
        <v>17</v>
      </c>
      <c r="C266" s="12" t="s">
        <v>18</v>
      </c>
      <c r="D266" s="12" t="s">
        <v>38</v>
      </c>
      <c r="E266" s="12" t="s">
        <v>13</v>
      </c>
      <c r="F266" s="12">
        <v>14</v>
      </c>
      <c r="G266" s="12">
        <v>3546</v>
      </c>
      <c r="H266" s="12">
        <v>3780</v>
      </c>
      <c r="I266" s="12">
        <v>24822</v>
      </c>
      <c r="J266" s="12">
        <v>26460</v>
      </c>
      <c r="K266" s="12">
        <f>Sales[[#This Row],[Unit Price]]*Sales[[#This Row],[Quantity]]</f>
        <v>52920</v>
      </c>
      <c r="L266" s="12">
        <f>Sales[[#This Row],[Unit Cost]]*Sales[[#This Row],[Quantity]]</f>
        <v>49644</v>
      </c>
      <c r="M266" s="12">
        <f>Sales[[#This Row],[Revenue]]-Sales[[#This Row],[Cost]]</f>
        <v>3276</v>
      </c>
      <c r="N266" s="38">
        <f>Sales[[#This Row],[Profit]]*$N$1</f>
        <v>163.80000000000001</v>
      </c>
      <c r="O266" s="38">
        <f>Sales[[#This Row],[Profit]]-Sales[[#This Row],[Discount ]]</f>
        <v>3112.2</v>
      </c>
    </row>
    <row r="267" spans="1:15">
      <c r="A267" s="38">
        <v>41004</v>
      </c>
      <c r="B267" s="12" t="s">
        <v>31</v>
      </c>
      <c r="C267" s="12" t="s">
        <v>30</v>
      </c>
      <c r="D267" s="12" t="s">
        <v>28</v>
      </c>
      <c r="E267" s="12" t="s">
        <v>13</v>
      </c>
      <c r="F267" s="12">
        <v>6</v>
      </c>
      <c r="G267" s="12">
        <v>2034</v>
      </c>
      <c r="H267" s="12">
        <v>2160</v>
      </c>
      <c r="I267" s="12">
        <v>5832</v>
      </c>
      <c r="J267" s="12">
        <v>6210</v>
      </c>
      <c r="K267" s="12">
        <f>Sales[[#This Row],[Unit Price]]*Sales[[#This Row],[Quantity]]</f>
        <v>12960</v>
      </c>
      <c r="L267" s="12">
        <f>Sales[[#This Row],[Unit Cost]]*Sales[[#This Row],[Quantity]]</f>
        <v>12204</v>
      </c>
      <c r="M267" s="12">
        <f>Sales[[#This Row],[Revenue]]-Sales[[#This Row],[Cost]]</f>
        <v>756</v>
      </c>
      <c r="N267" s="38">
        <f>Sales[[#This Row],[Profit]]*$N$1</f>
        <v>37.800000000000004</v>
      </c>
      <c r="O267" s="38">
        <f>Sales[[#This Row],[Profit]]-Sales[[#This Row],[Discount ]]</f>
        <v>718.2</v>
      </c>
    </row>
    <row r="268" spans="1:15">
      <c r="A268" s="38">
        <v>41005</v>
      </c>
      <c r="B268" s="12" t="s">
        <v>31</v>
      </c>
      <c r="C268" s="12" t="s">
        <v>30</v>
      </c>
      <c r="D268" s="12" t="s">
        <v>21</v>
      </c>
      <c r="E268" s="12" t="s">
        <v>13</v>
      </c>
      <c r="F268" s="12">
        <v>13</v>
      </c>
      <c r="G268" s="12">
        <v>2034</v>
      </c>
      <c r="H268" s="12">
        <v>2160</v>
      </c>
      <c r="I268" s="12">
        <v>13176</v>
      </c>
      <c r="J268" s="12">
        <v>14040</v>
      </c>
      <c r="K268" s="12">
        <f>Sales[[#This Row],[Unit Price]]*Sales[[#This Row],[Quantity]]</f>
        <v>28080</v>
      </c>
      <c r="L268" s="12">
        <f>Sales[[#This Row],[Unit Cost]]*Sales[[#This Row],[Quantity]]</f>
        <v>26442</v>
      </c>
      <c r="M268" s="12">
        <f>Sales[[#This Row],[Revenue]]-Sales[[#This Row],[Cost]]</f>
        <v>1638</v>
      </c>
      <c r="N268" s="38">
        <f>Sales[[#This Row],[Profit]]*$N$1</f>
        <v>81.900000000000006</v>
      </c>
      <c r="O268" s="38">
        <f>Sales[[#This Row],[Profit]]-Sales[[#This Row],[Discount ]]</f>
        <v>1556.1</v>
      </c>
    </row>
    <row r="269" spans="1:15">
      <c r="A269" s="38">
        <v>41006</v>
      </c>
      <c r="B269" s="12" t="s">
        <v>27</v>
      </c>
      <c r="C269" s="12" t="s">
        <v>23</v>
      </c>
      <c r="D269" s="12" t="s">
        <v>28</v>
      </c>
      <c r="E269" s="12" t="s">
        <v>13</v>
      </c>
      <c r="F269" s="12">
        <v>4</v>
      </c>
      <c r="G269" s="12">
        <v>3042</v>
      </c>
      <c r="H269" s="12">
        <v>3240</v>
      </c>
      <c r="I269" s="12">
        <v>64152</v>
      </c>
      <c r="J269" s="12">
        <v>68310</v>
      </c>
      <c r="K269" s="12">
        <f>Sales[[#This Row],[Unit Price]]*Sales[[#This Row],[Quantity]]</f>
        <v>12960</v>
      </c>
      <c r="L269" s="12">
        <f>Sales[[#This Row],[Unit Cost]]*Sales[[#This Row],[Quantity]]</f>
        <v>12168</v>
      </c>
      <c r="M269" s="12">
        <f>Sales[[#This Row],[Revenue]]-Sales[[#This Row],[Cost]]</f>
        <v>792</v>
      </c>
      <c r="N269" s="38">
        <f>Sales[[#This Row],[Profit]]*$N$1</f>
        <v>39.6</v>
      </c>
      <c r="O269" s="38">
        <f>Sales[[#This Row],[Profit]]-Sales[[#This Row],[Discount ]]</f>
        <v>752.4</v>
      </c>
    </row>
    <row r="270" spans="1:15">
      <c r="A270" s="38">
        <v>41006</v>
      </c>
      <c r="B270" s="12" t="s">
        <v>34</v>
      </c>
      <c r="C270" s="12" t="s">
        <v>25</v>
      </c>
      <c r="D270" s="12" t="s">
        <v>42</v>
      </c>
      <c r="E270" s="12" t="s">
        <v>16</v>
      </c>
      <c r="F270" s="12">
        <v>21</v>
      </c>
      <c r="G270" s="12">
        <v>3042</v>
      </c>
      <c r="H270" s="12">
        <v>3240</v>
      </c>
      <c r="I270" s="12">
        <v>120096</v>
      </c>
      <c r="J270" s="12">
        <v>129600</v>
      </c>
      <c r="K270" s="12">
        <f>Sales[[#This Row],[Unit Price]]*Sales[[#This Row],[Quantity]]</f>
        <v>68040</v>
      </c>
      <c r="L270" s="12">
        <f>Sales[[#This Row],[Unit Cost]]*Sales[[#This Row],[Quantity]]</f>
        <v>63882</v>
      </c>
      <c r="M270" s="12">
        <f>Sales[[#This Row],[Revenue]]-Sales[[#This Row],[Cost]]</f>
        <v>4158</v>
      </c>
      <c r="N270" s="38">
        <f>Sales[[#This Row],[Profit]]*$N$1</f>
        <v>207.9</v>
      </c>
      <c r="O270" s="38">
        <f>Sales[[#This Row],[Profit]]-Sales[[#This Row],[Discount ]]</f>
        <v>3950.1</v>
      </c>
    </row>
    <row r="271" spans="1:15">
      <c r="A271" s="38">
        <v>41006</v>
      </c>
      <c r="B271" s="12" t="s">
        <v>14</v>
      </c>
      <c r="C271" s="12" t="s">
        <v>11</v>
      </c>
      <c r="D271" s="12" t="s">
        <v>21</v>
      </c>
      <c r="E271" s="12" t="s">
        <v>13</v>
      </c>
      <c r="F271" s="12">
        <v>16</v>
      </c>
      <c r="G271" s="12">
        <v>3726</v>
      </c>
      <c r="H271" s="12">
        <v>3960</v>
      </c>
      <c r="I271" s="12">
        <v>48312</v>
      </c>
      <c r="J271" s="12">
        <v>51480</v>
      </c>
      <c r="K271" s="12">
        <f>Sales[[#This Row],[Unit Price]]*Sales[[#This Row],[Quantity]]</f>
        <v>63360</v>
      </c>
      <c r="L271" s="12">
        <f>Sales[[#This Row],[Unit Cost]]*Sales[[#This Row],[Quantity]]</f>
        <v>59616</v>
      </c>
      <c r="M271" s="12">
        <f>Sales[[#This Row],[Revenue]]-Sales[[#This Row],[Cost]]</f>
        <v>3744</v>
      </c>
      <c r="N271" s="38">
        <f>Sales[[#This Row],[Profit]]*$N$1</f>
        <v>187.20000000000002</v>
      </c>
      <c r="O271" s="38">
        <f>Sales[[#This Row],[Profit]]-Sales[[#This Row],[Discount ]]</f>
        <v>3556.8</v>
      </c>
    </row>
    <row r="272" spans="1:15">
      <c r="A272" s="38">
        <v>41006</v>
      </c>
      <c r="B272" s="12" t="s">
        <v>14</v>
      </c>
      <c r="C272" s="12" t="s">
        <v>11</v>
      </c>
      <c r="D272" s="12" t="s">
        <v>21</v>
      </c>
      <c r="E272" s="12" t="s">
        <v>13</v>
      </c>
      <c r="F272" s="12">
        <v>10</v>
      </c>
      <c r="G272" s="12">
        <v>2196</v>
      </c>
      <c r="H272" s="12">
        <v>2340</v>
      </c>
      <c r="I272" s="12">
        <v>4392</v>
      </c>
      <c r="J272" s="12">
        <v>4680</v>
      </c>
      <c r="K272" s="12">
        <f>Sales[[#This Row],[Unit Price]]*Sales[[#This Row],[Quantity]]</f>
        <v>23400</v>
      </c>
      <c r="L272" s="12">
        <f>Sales[[#This Row],[Unit Cost]]*Sales[[#This Row],[Quantity]]</f>
        <v>21960</v>
      </c>
      <c r="M272" s="12">
        <f>Sales[[#This Row],[Revenue]]-Sales[[#This Row],[Cost]]</f>
        <v>1440</v>
      </c>
      <c r="N272" s="38">
        <f>Sales[[#This Row],[Profit]]*$N$1</f>
        <v>72</v>
      </c>
      <c r="O272" s="38">
        <f>Sales[[#This Row],[Profit]]-Sales[[#This Row],[Discount ]]</f>
        <v>1368</v>
      </c>
    </row>
    <row r="273" spans="1:15">
      <c r="A273" s="38">
        <v>41007</v>
      </c>
      <c r="B273" s="12" t="s">
        <v>10</v>
      </c>
      <c r="C273" s="12" t="s">
        <v>11</v>
      </c>
      <c r="D273" s="12" t="s">
        <v>39</v>
      </c>
      <c r="E273" s="12" t="s">
        <v>13</v>
      </c>
      <c r="F273" s="12">
        <v>3</v>
      </c>
      <c r="G273" s="12">
        <v>4482</v>
      </c>
      <c r="H273" s="12">
        <v>4770</v>
      </c>
      <c r="I273" s="12">
        <v>78246</v>
      </c>
      <c r="J273" s="12">
        <v>83160</v>
      </c>
      <c r="K273" s="12">
        <f>Sales[[#This Row],[Unit Price]]*Sales[[#This Row],[Quantity]]</f>
        <v>14310</v>
      </c>
      <c r="L273" s="12">
        <f>Sales[[#This Row],[Unit Cost]]*Sales[[#This Row],[Quantity]]</f>
        <v>13446</v>
      </c>
      <c r="M273" s="12">
        <f>Sales[[#This Row],[Revenue]]-Sales[[#This Row],[Cost]]</f>
        <v>864</v>
      </c>
      <c r="N273" s="38">
        <f>Sales[[#This Row],[Profit]]*$N$1</f>
        <v>43.2</v>
      </c>
      <c r="O273" s="38">
        <f>Sales[[#This Row],[Profit]]-Sales[[#This Row],[Discount ]]</f>
        <v>820.8</v>
      </c>
    </row>
    <row r="274" spans="1:15">
      <c r="A274" s="38">
        <v>41007</v>
      </c>
      <c r="B274" s="12" t="s">
        <v>10</v>
      </c>
      <c r="C274" s="12" t="s">
        <v>11</v>
      </c>
      <c r="D274" s="12" t="s">
        <v>32</v>
      </c>
      <c r="E274" s="12" t="s">
        <v>13</v>
      </c>
      <c r="F274" s="12">
        <v>1</v>
      </c>
      <c r="G274" s="12">
        <v>5148</v>
      </c>
      <c r="H274" s="12">
        <v>5490</v>
      </c>
      <c r="I274" s="12">
        <v>21276</v>
      </c>
      <c r="J274" s="12">
        <v>22680</v>
      </c>
      <c r="K274" s="12">
        <f>Sales[[#This Row],[Unit Price]]*Sales[[#This Row],[Quantity]]</f>
        <v>5490</v>
      </c>
      <c r="L274" s="12">
        <f>Sales[[#This Row],[Unit Cost]]*Sales[[#This Row],[Quantity]]</f>
        <v>5148</v>
      </c>
      <c r="M274" s="12">
        <f>Sales[[#This Row],[Revenue]]-Sales[[#This Row],[Cost]]</f>
        <v>342</v>
      </c>
      <c r="N274" s="38">
        <f>Sales[[#This Row],[Profit]]*$N$1</f>
        <v>17.100000000000001</v>
      </c>
      <c r="O274" s="38">
        <f>Sales[[#This Row],[Profit]]-Sales[[#This Row],[Discount ]]</f>
        <v>324.89999999999998</v>
      </c>
    </row>
    <row r="275" spans="1:15">
      <c r="A275" s="38">
        <v>41007</v>
      </c>
      <c r="B275" s="12" t="s">
        <v>22</v>
      </c>
      <c r="C275" s="12" t="s">
        <v>23</v>
      </c>
      <c r="D275" s="12" t="s">
        <v>12</v>
      </c>
      <c r="E275" s="12" t="s">
        <v>13</v>
      </c>
      <c r="F275" s="12">
        <v>13</v>
      </c>
      <c r="G275" s="12">
        <v>3978</v>
      </c>
      <c r="H275" s="12">
        <v>4230</v>
      </c>
      <c r="I275" s="12">
        <v>26442</v>
      </c>
      <c r="J275" s="12">
        <v>28080</v>
      </c>
      <c r="K275" s="12">
        <f>Sales[[#This Row],[Unit Price]]*Sales[[#This Row],[Quantity]]</f>
        <v>54990</v>
      </c>
      <c r="L275" s="12">
        <f>Sales[[#This Row],[Unit Cost]]*Sales[[#This Row],[Quantity]]</f>
        <v>51714</v>
      </c>
      <c r="M275" s="12">
        <f>Sales[[#This Row],[Revenue]]-Sales[[#This Row],[Cost]]</f>
        <v>3276</v>
      </c>
      <c r="N275" s="38">
        <f>Sales[[#This Row],[Profit]]*$N$1</f>
        <v>163.80000000000001</v>
      </c>
      <c r="O275" s="38">
        <f>Sales[[#This Row],[Profit]]-Sales[[#This Row],[Discount ]]</f>
        <v>3112.2</v>
      </c>
    </row>
    <row r="276" spans="1:15">
      <c r="A276" s="38">
        <v>41007</v>
      </c>
      <c r="B276" s="12" t="s">
        <v>22</v>
      </c>
      <c r="C276" s="12" t="s">
        <v>23</v>
      </c>
      <c r="D276" s="12" t="s">
        <v>35</v>
      </c>
      <c r="E276" s="12" t="s">
        <v>13</v>
      </c>
      <c r="F276" s="12">
        <v>15</v>
      </c>
      <c r="G276" s="12">
        <v>2106</v>
      </c>
      <c r="H276" s="12">
        <v>2250</v>
      </c>
      <c r="I276" s="12">
        <v>77220</v>
      </c>
      <c r="J276" s="12">
        <v>82350</v>
      </c>
      <c r="K276" s="12">
        <f>Sales[[#This Row],[Unit Price]]*Sales[[#This Row],[Quantity]]</f>
        <v>33750</v>
      </c>
      <c r="L276" s="12">
        <f>Sales[[#This Row],[Unit Cost]]*Sales[[#This Row],[Quantity]]</f>
        <v>31590</v>
      </c>
      <c r="M276" s="12">
        <f>Sales[[#This Row],[Revenue]]-Sales[[#This Row],[Cost]]</f>
        <v>2160</v>
      </c>
      <c r="N276" s="38">
        <f>Sales[[#This Row],[Profit]]*$N$1</f>
        <v>108</v>
      </c>
      <c r="O276" s="38">
        <f>Sales[[#This Row],[Profit]]-Sales[[#This Row],[Discount ]]</f>
        <v>2052</v>
      </c>
    </row>
    <row r="277" spans="1:15">
      <c r="A277" s="38">
        <v>41007</v>
      </c>
      <c r="B277" s="12" t="s">
        <v>24</v>
      </c>
      <c r="C277" s="12" t="s">
        <v>25</v>
      </c>
      <c r="D277" s="12" t="s">
        <v>19</v>
      </c>
      <c r="E277" s="12" t="s">
        <v>13</v>
      </c>
      <c r="F277" s="12">
        <v>5</v>
      </c>
      <c r="G277" s="12">
        <v>3978</v>
      </c>
      <c r="H277" s="12">
        <v>4230</v>
      </c>
      <c r="I277" s="12">
        <v>51714</v>
      </c>
      <c r="J277" s="12">
        <v>54990</v>
      </c>
      <c r="K277" s="12">
        <f>Sales[[#This Row],[Unit Price]]*Sales[[#This Row],[Quantity]]</f>
        <v>21150</v>
      </c>
      <c r="L277" s="12">
        <f>Sales[[#This Row],[Unit Cost]]*Sales[[#This Row],[Quantity]]</f>
        <v>19890</v>
      </c>
      <c r="M277" s="12">
        <f>Sales[[#This Row],[Revenue]]-Sales[[#This Row],[Cost]]</f>
        <v>1260</v>
      </c>
      <c r="N277" s="38">
        <f>Sales[[#This Row],[Profit]]*$N$1</f>
        <v>63</v>
      </c>
      <c r="O277" s="38">
        <f>Sales[[#This Row],[Profit]]-Sales[[#This Row],[Discount ]]</f>
        <v>1197</v>
      </c>
    </row>
    <row r="278" spans="1:15">
      <c r="A278" s="38">
        <v>41007</v>
      </c>
      <c r="B278" s="12" t="s">
        <v>10</v>
      </c>
      <c r="C278" s="12" t="s">
        <v>11</v>
      </c>
      <c r="D278" s="12" t="s">
        <v>33</v>
      </c>
      <c r="E278" s="12" t="s">
        <v>13</v>
      </c>
      <c r="F278" s="12">
        <v>25</v>
      </c>
      <c r="G278" s="12">
        <v>2034</v>
      </c>
      <c r="H278" s="12">
        <v>2160</v>
      </c>
      <c r="I278" s="12">
        <v>75582</v>
      </c>
      <c r="J278" s="12">
        <v>80370</v>
      </c>
      <c r="K278" s="12">
        <f>Sales[[#This Row],[Unit Price]]*Sales[[#This Row],[Quantity]]</f>
        <v>54000</v>
      </c>
      <c r="L278" s="12">
        <f>Sales[[#This Row],[Unit Cost]]*Sales[[#This Row],[Quantity]]</f>
        <v>50850</v>
      </c>
      <c r="M278" s="12">
        <f>Sales[[#This Row],[Revenue]]-Sales[[#This Row],[Cost]]</f>
        <v>3150</v>
      </c>
      <c r="N278" s="38">
        <f>Sales[[#This Row],[Profit]]*$N$1</f>
        <v>157.5</v>
      </c>
      <c r="O278" s="38">
        <f>Sales[[#This Row],[Profit]]-Sales[[#This Row],[Discount ]]</f>
        <v>2992.5</v>
      </c>
    </row>
    <row r="279" spans="1:15">
      <c r="A279" s="38">
        <v>41007</v>
      </c>
      <c r="B279" s="12" t="s">
        <v>20</v>
      </c>
      <c r="C279" s="12" t="s">
        <v>18</v>
      </c>
      <c r="D279" s="12" t="s">
        <v>40</v>
      </c>
      <c r="E279" s="12" t="s">
        <v>16</v>
      </c>
      <c r="F279" s="12">
        <v>8</v>
      </c>
      <c r="G279" s="12">
        <v>2034</v>
      </c>
      <c r="H279" s="12">
        <v>2160</v>
      </c>
      <c r="I279" s="12">
        <v>23544</v>
      </c>
      <c r="J279" s="12">
        <v>25380</v>
      </c>
      <c r="K279" s="12">
        <f>Sales[[#This Row],[Unit Price]]*Sales[[#This Row],[Quantity]]</f>
        <v>17280</v>
      </c>
      <c r="L279" s="12">
        <f>Sales[[#This Row],[Unit Cost]]*Sales[[#This Row],[Quantity]]</f>
        <v>16272</v>
      </c>
      <c r="M279" s="12">
        <f>Sales[[#This Row],[Revenue]]-Sales[[#This Row],[Cost]]</f>
        <v>1008</v>
      </c>
      <c r="N279" s="38">
        <f>Sales[[#This Row],[Profit]]*$N$1</f>
        <v>50.400000000000006</v>
      </c>
      <c r="O279" s="38">
        <f>Sales[[#This Row],[Profit]]-Sales[[#This Row],[Discount ]]</f>
        <v>957.6</v>
      </c>
    </row>
    <row r="280" spans="1:15">
      <c r="A280" s="38">
        <v>41008</v>
      </c>
      <c r="B280" s="12" t="s">
        <v>10</v>
      </c>
      <c r="C280" s="12" t="s">
        <v>11</v>
      </c>
      <c r="D280" s="12" t="s">
        <v>37</v>
      </c>
      <c r="E280" s="12" t="s">
        <v>13</v>
      </c>
      <c r="F280" s="12">
        <v>21</v>
      </c>
      <c r="G280" s="12">
        <v>3582</v>
      </c>
      <c r="H280" s="12">
        <v>3870</v>
      </c>
      <c r="I280" s="12">
        <v>71712</v>
      </c>
      <c r="J280" s="12">
        <v>76320</v>
      </c>
      <c r="K280" s="12">
        <f>Sales[[#This Row],[Unit Price]]*Sales[[#This Row],[Quantity]]</f>
        <v>81270</v>
      </c>
      <c r="L280" s="12">
        <f>Sales[[#This Row],[Unit Cost]]*Sales[[#This Row],[Quantity]]</f>
        <v>75222</v>
      </c>
      <c r="M280" s="12">
        <f>Sales[[#This Row],[Revenue]]-Sales[[#This Row],[Cost]]</f>
        <v>6048</v>
      </c>
      <c r="N280" s="38">
        <f>Sales[[#This Row],[Profit]]*$N$1</f>
        <v>302.40000000000003</v>
      </c>
      <c r="O280" s="38">
        <f>Sales[[#This Row],[Profit]]-Sales[[#This Row],[Discount ]]</f>
        <v>5745.6</v>
      </c>
    </row>
    <row r="281" spans="1:15">
      <c r="A281" s="38">
        <v>41008</v>
      </c>
      <c r="B281" s="12" t="s">
        <v>14</v>
      </c>
      <c r="C281" s="12" t="s">
        <v>11</v>
      </c>
      <c r="D281" s="12" t="s">
        <v>39</v>
      </c>
      <c r="E281" s="12" t="s">
        <v>13</v>
      </c>
      <c r="F281" s="12">
        <v>16</v>
      </c>
      <c r="G281" s="12">
        <v>3978</v>
      </c>
      <c r="H281" s="12">
        <v>4230</v>
      </c>
      <c r="I281" s="12">
        <v>52164</v>
      </c>
      <c r="J281" s="12">
        <v>55440</v>
      </c>
      <c r="K281" s="12">
        <f>Sales[[#This Row],[Unit Price]]*Sales[[#This Row],[Quantity]]</f>
        <v>67680</v>
      </c>
      <c r="L281" s="12">
        <f>Sales[[#This Row],[Unit Cost]]*Sales[[#This Row],[Quantity]]</f>
        <v>63648</v>
      </c>
      <c r="M281" s="12">
        <f>Sales[[#This Row],[Revenue]]-Sales[[#This Row],[Cost]]</f>
        <v>4032</v>
      </c>
      <c r="N281" s="38">
        <f>Sales[[#This Row],[Profit]]*$N$1</f>
        <v>201.60000000000002</v>
      </c>
      <c r="O281" s="38">
        <f>Sales[[#This Row],[Profit]]-Sales[[#This Row],[Discount ]]</f>
        <v>3830.4</v>
      </c>
    </row>
    <row r="282" spans="1:15">
      <c r="A282" s="38">
        <v>41008</v>
      </c>
      <c r="B282" s="12" t="s">
        <v>14</v>
      </c>
      <c r="C282" s="12" t="s">
        <v>11</v>
      </c>
      <c r="D282" s="12" t="s">
        <v>15</v>
      </c>
      <c r="E282" s="12" t="s">
        <v>16</v>
      </c>
      <c r="F282" s="12">
        <v>23</v>
      </c>
      <c r="G282" s="12">
        <v>2196</v>
      </c>
      <c r="H282" s="12">
        <v>2340</v>
      </c>
      <c r="I282" s="12">
        <v>71640</v>
      </c>
      <c r="J282" s="12">
        <v>77400</v>
      </c>
      <c r="K282" s="12">
        <f>Sales[[#This Row],[Unit Price]]*Sales[[#This Row],[Quantity]]</f>
        <v>53820</v>
      </c>
      <c r="L282" s="12">
        <f>Sales[[#This Row],[Unit Cost]]*Sales[[#This Row],[Quantity]]</f>
        <v>50508</v>
      </c>
      <c r="M282" s="12">
        <f>Sales[[#This Row],[Revenue]]-Sales[[#This Row],[Cost]]</f>
        <v>3312</v>
      </c>
      <c r="N282" s="38">
        <f>Sales[[#This Row],[Profit]]*$N$1</f>
        <v>165.60000000000002</v>
      </c>
      <c r="O282" s="38">
        <f>Sales[[#This Row],[Profit]]-Sales[[#This Row],[Discount ]]</f>
        <v>3146.4</v>
      </c>
    </row>
    <row r="283" spans="1:15">
      <c r="A283" s="38">
        <v>41009</v>
      </c>
      <c r="B283" s="12" t="s">
        <v>14</v>
      </c>
      <c r="C283" s="12" t="s">
        <v>11</v>
      </c>
      <c r="D283" s="12" t="s">
        <v>37</v>
      </c>
      <c r="E283" s="12" t="s">
        <v>13</v>
      </c>
      <c r="F283" s="12">
        <v>22</v>
      </c>
      <c r="G283" s="12">
        <v>3978</v>
      </c>
      <c r="H283" s="12">
        <v>4230</v>
      </c>
      <c r="I283" s="12">
        <v>8964</v>
      </c>
      <c r="J283" s="12">
        <v>9540</v>
      </c>
      <c r="K283" s="12">
        <f>Sales[[#This Row],[Unit Price]]*Sales[[#This Row],[Quantity]]</f>
        <v>93060</v>
      </c>
      <c r="L283" s="12">
        <f>Sales[[#This Row],[Unit Cost]]*Sales[[#This Row],[Quantity]]</f>
        <v>87516</v>
      </c>
      <c r="M283" s="12">
        <f>Sales[[#This Row],[Revenue]]-Sales[[#This Row],[Cost]]</f>
        <v>5544</v>
      </c>
      <c r="N283" s="38">
        <f>Sales[[#This Row],[Profit]]*$N$1</f>
        <v>277.2</v>
      </c>
      <c r="O283" s="38">
        <f>Sales[[#This Row],[Profit]]-Sales[[#This Row],[Discount ]]</f>
        <v>5266.8</v>
      </c>
    </row>
    <row r="284" spans="1:15">
      <c r="A284" s="38">
        <v>41009</v>
      </c>
      <c r="B284" s="12" t="s">
        <v>10</v>
      </c>
      <c r="C284" s="12" t="s">
        <v>11</v>
      </c>
      <c r="D284" s="12" t="s">
        <v>41</v>
      </c>
      <c r="E284" s="12" t="s">
        <v>13</v>
      </c>
      <c r="F284" s="12">
        <v>13</v>
      </c>
      <c r="G284" s="12">
        <v>3978</v>
      </c>
      <c r="H284" s="12">
        <v>4230</v>
      </c>
      <c r="I284" s="12">
        <v>5904</v>
      </c>
      <c r="J284" s="12">
        <v>6300</v>
      </c>
      <c r="K284" s="12">
        <f>Sales[[#This Row],[Unit Price]]*Sales[[#This Row],[Quantity]]</f>
        <v>54990</v>
      </c>
      <c r="L284" s="12">
        <f>Sales[[#This Row],[Unit Cost]]*Sales[[#This Row],[Quantity]]</f>
        <v>51714</v>
      </c>
      <c r="M284" s="12">
        <f>Sales[[#This Row],[Revenue]]-Sales[[#This Row],[Cost]]</f>
        <v>3276</v>
      </c>
      <c r="N284" s="38">
        <f>Sales[[#This Row],[Profit]]*$N$1</f>
        <v>163.80000000000001</v>
      </c>
      <c r="O284" s="38">
        <f>Sales[[#This Row],[Profit]]-Sales[[#This Row],[Discount ]]</f>
        <v>3112.2</v>
      </c>
    </row>
    <row r="285" spans="1:15">
      <c r="A285" s="38">
        <v>41009</v>
      </c>
      <c r="B285" s="12" t="s">
        <v>31</v>
      </c>
      <c r="C285" s="12" t="s">
        <v>30</v>
      </c>
      <c r="D285" s="12" t="s">
        <v>42</v>
      </c>
      <c r="E285" s="12" t="s">
        <v>16</v>
      </c>
      <c r="F285" s="12">
        <v>27</v>
      </c>
      <c r="G285" s="12">
        <v>3042</v>
      </c>
      <c r="H285" s="12">
        <v>3240</v>
      </c>
      <c r="I285" s="12">
        <v>150120</v>
      </c>
      <c r="J285" s="12">
        <v>162000</v>
      </c>
      <c r="K285" s="12">
        <f>Sales[[#This Row],[Unit Price]]*Sales[[#This Row],[Quantity]]</f>
        <v>87480</v>
      </c>
      <c r="L285" s="12">
        <f>Sales[[#This Row],[Unit Cost]]*Sales[[#This Row],[Quantity]]</f>
        <v>82134</v>
      </c>
      <c r="M285" s="12">
        <f>Sales[[#This Row],[Revenue]]-Sales[[#This Row],[Cost]]</f>
        <v>5346</v>
      </c>
      <c r="N285" s="38">
        <f>Sales[[#This Row],[Profit]]*$N$1</f>
        <v>267.3</v>
      </c>
      <c r="O285" s="38">
        <f>Sales[[#This Row],[Profit]]-Sales[[#This Row],[Discount ]]</f>
        <v>5078.7</v>
      </c>
    </row>
    <row r="286" spans="1:15">
      <c r="A286" s="38">
        <v>41009</v>
      </c>
      <c r="B286" s="12" t="s">
        <v>20</v>
      </c>
      <c r="C286" s="12" t="s">
        <v>18</v>
      </c>
      <c r="D286" s="12" t="s">
        <v>40</v>
      </c>
      <c r="E286" s="12" t="s">
        <v>16</v>
      </c>
      <c r="F286" s="12">
        <v>27</v>
      </c>
      <c r="G286" s="12">
        <v>3978</v>
      </c>
      <c r="H286" s="12">
        <v>4230</v>
      </c>
      <c r="I286" s="12">
        <v>51012</v>
      </c>
      <c r="J286" s="12">
        <v>54990</v>
      </c>
      <c r="K286" s="12">
        <f>Sales[[#This Row],[Unit Price]]*Sales[[#This Row],[Quantity]]</f>
        <v>114210</v>
      </c>
      <c r="L286" s="12">
        <f>Sales[[#This Row],[Unit Cost]]*Sales[[#This Row],[Quantity]]</f>
        <v>107406</v>
      </c>
      <c r="M286" s="12">
        <f>Sales[[#This Row],[Revenue]]-Sales[[#This Row],[Cost]]</f>
        <v>6804</v>
      </c>
      <c r="N286" s="38">
        <f>Sales[[#This Row],[Profit]]*$N$1</f>
        <v>340.20000000000005</v>
      </c>
      <c r="O286" s="38">
        <f>Sales[[#This Row],[Profit]]-Sales[[#This Row],[Discount ]]</f>
        <v>6463.8</v>
      </c>
    </row>
    <row r="287" spans="1:15">
      <c r="A287" s="38">
        <v>41010</v>
      </c>
      <c r="B287" s="12" t="s">
        <v>22</v>
      </c>
      <c r="C287" s="12" t="s">
        <v>23</v>
      </c>
      <c r="D287" s="12" t="s">
        <v>26</v>
      </c>
      <c r="E287" s="12" t="s">
        <v>13</v>
      </c>
      <c r="F287" s="12">
        <v>27</v>
      </c>
      <c r="G287" s="12">
        <v>3978</v>
      </c>
      <c r="H287" s="12">
        <v>4230</v>
      </c>
      <c r="I287" s="12">
        <v>33462</v>
      </c>
      <c r="J287" s="12">
        <v>35640</v>
      </c>
      <c r="K287" s="12">
        <f>Sales[[#This Row],[Unit Price]]*Sales[[#This Row],[Quantity]]</f>
        <v>114210</v>
      </c>
      <c r="L287" s="12">
        <f>Sales[[#This Row],[Unit Cost]]*Sales[[#This Row],[Quantity]]</f>
        <v>107406</v>
      </c>
      <c r="M287" s="12">
        <f>Sales[[#This Row],[Revenue]]-Sales[[#This Row],[Cost]]</f>
        <v>6804</v>
      </c>
      <c r="N287" s="38">
        <f>Sales[[#This Row],[Profit]]*$N$1</f>
        <v>340.20000000000005</v>
      </c>
      <c r="O287" s="38">
        <f>Sales[[#This Row],[Profit]]-Sales[[#This Row],[Discount ]]</f>
        <v>6463.8</v>
      </c>
    </row>
    <row r="288" spans="1:15">
      <c r="A288" s="38">
        <v>41010</v>
      </c>
      <c r="B288" s="12" t="s">
        <v>24</v>
      </c>
      <c r="C288" s="12" t="s">
        <v>25</v>
      </c>
      <c r="D288" s="12" t="s">
        <v>39</v>
      </c>
      <c r="E288" s="12" t="s">
        <v>13</v>
      </c>
      <c r="F288" s="12">
        <v>27</v>
      </c>
      <c r="G288" s="12">
        <v>5832</v>
      </c>
      <c r="H288" s="12">
        <v>6210</v>
      </c>
      <c r="I288" s="12">
        <v>33534</v>
      </c>
      <c r="J288" s="12">
        <v>35640</v>
      </c>
      <c r="K288" s="12">
        <f>Sales[[#This Row],[Unit Price]]*Sales[[#This Row],[Quantity]]</f>
        <v>167670</v>
      </c>
      <c r="L288" s="12">
        <f>Sales[[#This Row],[Unit Cost]]*Sales[[#This Row],[Quantity]]</f>
        <v>157464</v>
      </c>
      <c r="M288" s="12">
        <f>Sales[[#This Row],[Revenue]]-Sales[[#This Row],[Cost]]</f>
        <v>10206</v>
      </c>
      <c r="N288" s="38">
        <f>Sales[[#This Row],[Profit]]*$N$1</f>
        <v>510.3</v>
      </c>
      <c r="O288" s="38">
        <f>Sales[[#This Row],[Profit]]-Sales[[#This Row],[Discount ]]</f>
        <v>9695.7000000000007</v>
      </c>
    </row>
    <row r="289" spans="1:15">
      <c r="A289" s="38">
        <v>41010</v>
      </c>
      <c r="B289" s="12" t="s">
        <v>10</v>
      </c>
      <c r="C289" s="12" t="s">
        <v>11</v>
      </c>
      <c r="D289" s="12" t="s">
        <v>41</v>
      </c>
      <c r="E289" s="12" t="s">
        <v>13</v>
      </c>
      <c r="F289" s="12">
        <v>27</v>
      </c>
      <c r="G289" s="12">
        <v>2196</v>
      </c>
      <c r="H289" s="12">
        <v>2340</v>
      </c>
      <c r="I289" s="12">
        <v>26568</v>
      </c>
      <c r="J289" s="12">
        <v>28350</v>
      </c>
      <c r="K289" s="12">
        <f>Sales[[#This Row],[Unit Price]]*Sales[[#This Row],[Quantity]]</f>
        <v>63180</v>
      </c>
      <c r="L289" s="12">
        <f>Sales[[#This Row],[Unit Cost]]*Sales[[#This Row],[Quantity]]</f>
        <v>59292</v>
      </c>
      <c r="M289" s="12">
        <f>Sales[[#This Row],[Revenue]]-Sales[[#This Row],[Cost]]</f>
        <v>3888</v>
      </c>
      <c r="N289" s="38">
        <f>Sales[[#This Row],[Profit]]*$N$1</f>
        <v>194.4</v>
      </c>
      <c r="O289" s="38">
        <f>Sales[[#This Row],[Profit]]-Sales[[#This Row],[Discount ]]</f>
        <v>3693.6</v>
      </c>
    </row>
    <row r="290" spans="1:15">
      <c r="A290" s="38">
        <v>41011</v>
      </c>
      <c r="B290" s="12" t="s">
        <v>17</v>
      </c>
      <c r="C290" s="12" t="s">
        <v>18</v>
      </c>
      <c r="D290" s="12" t="s">
        <v>15</v>
      </c>
      <c r="E290" s="12" t="s">
        <v>16</v>
      </c>
      <c r="F290" s="12">
        <v>27</v>
      </c>
      <c r="G290" s="12">
        <v>3546</v>
      </c>
      <c r="H290" s="12">
        <v>3780</v>
      </c>
      <c r="I290" s="12">
        <v>21492</v>
      </c>
      <c r="J290" s="12">
        <v>23220</v>
      </c>
      <c r="K290" s="12">
        <f>Sales[[#This Row],[Unit Price]]*Sales[[#This Row],[Quantity]]</f>
        <v>102060</v>
      </c>
      <c r="L290" s="12">
        <f>Sales[[#This Row],[Unit Cost]]*Sales[[#This Row],[Quantity]]</f>
        <v>95742</v>
      </c>
      <c r="M290" s="12">
        <f>Sales[[#This Row],[Revenue]]-Sales[[#This Row],[Cost]]</f>
        <v>6318</v>
      </c>
      <c r="N290" s="38">
        <f>Sales[[#This Row],[Profit]]*$N$1</f>
        <v>315.90000000000003</v>
      </c>
      <c r="O290" s="38">
        <f>Sales[[#This Row],[Profit]]-Sales[[#This Row],[Discount ]]</f>
        <v>6002.1</v>
      </c>
    </row>
    <row r="291" spans="1:15">
      <c r="A291" s="38">
        <v>41011</v>
      </c>
      <c r="B291" s="12" t="s">
        <v>34</v>
      </c>
      <c r="C291" s="12" t="s">
        <v>25</v>
      </c>
      <c r="D291" s="12" t="s">
        <v>12</v>
      </c>
      <c r="E291" s="12" t="s">
        <v>13</v>
      </c>
      <c r="F291" s="12">
        <v>12</v>
      </c>
      <c r="G291" s="12">
        <v>3582</v>
      </c>
      <c r="H291" s="12">
        <v>3870</v>
      </c>
      <c r="I291" s="12">
        <v>2034</v>
      </c>
      <c r="J291" s="12">
        <v>2160</v>
      </c>
      <c r="K291" s="12">
        <f>Sales[[#This Row],[Unit Price]]*Sales[[#This Row],[Quantity]]</f>
        <v>46440</v>
      </c>
      <c r="L291" s="12">
        <f>Sales[[#This Row],[Unit Cost]]*Sales[[#This Row],[Quantity]]</f>
        <v>42984</v>
      </c>
      <c r="M291" s="12">
        <f>Sales[[#This Row],[Revenue]]-Sales[[#This Row],[Cost]]</f>
        <v>3456</v>
      </c>
      <c r="N291" s="38">
        <f>Sales[[#This Row],[Profit]]*$N$1</f>
        <v>172.8</v>
      </c>
      <c r="O291" s="38">
        <f>Sales[[#This Row],[Profit]]-Sales[[#This Row],[Discount ]]</f>
        <v>3283.2</v>
      </c>
    </row>
    <row r="292" spans="1:15">
      <c r="A292" s="38">
        <v>41012</v>
      </c>
      <c r="B292" s="12" t="s">
        <v>31</v>
      </c>
      <c r="C292" s="12" t="s">
        <v>30</v>
      </c>
      <c r="D292" s="12" t="s">
        <v>43</v>
      </c>
      <c r="E292" s="12" t="s">
        <v>13</v>
      </c>
      <c r="F292" s="12">
        <v>18</v>
      </c>
      <c r="G292" s="12">
        <v>3978</v>
      </c>
      <c r="H292" s="12">
        <v>4230</v>
      </c>
      <c r="I292" s="12">
        <v>43992</v>
      </c>
      <c r="J292" s="12">
        <v>46800</v>
      </c>
      <c r="K292" s="12">
        <f>Sales[[#This Row],[Unit Price]]*Sales[[#This Row],[Quantity]]</f>
        <v>76140</v>
      </c>
      <c r="L292" s="12">
        <f>Sales[[#This Row],[Unit Cost]]*Sales[[#This Row],[Quantity]]</f>
        <v>71604</v>
      </c>
      <c r="M292" s="12">
        <f>Sales[[#This Row],[Revenue]]-Sales[[#This Row],[Cost]]</f>
        <v>4536</v>
      </c>
      <c r="N292" s="38">
        <f>Sales[[#This Row],[Profit]]*$N$1</f>
        <v>226.8</v>
      </c>
      <c r="O292" s="38">
        <f>Sales[[#This Row],[Profit]]-Sales[[#This Row],[Discount ]]</f>
        <v>4309.2</v>
      </c>
    </row>
    <row r="293" spans="1:15">
      <c r="A293" s="38">
        <v>41012</v>
      </c>
      <c r="B293" s="12" t="s">
        <v>34</v>
      </c>
      <c r="C293" s="12" t="s">
        <v>25</v>
      </c>
      <c r="D293" s="12" t="s">
        <v>40</v>
      </c>
      <c r="E293" s="12" t="s">
        <v>16</v>
      </c>
      <c r="F293" s="12">
        <v>8</v>
      </c>
      <c r="G293" s="12">
        <v>3978</v>
      </c>
      <c r="H293" s="12">
        <v>4230</v>
      </c>
      <c r="I293" s="12">
        <v>70632</v>
      </c>
      <c r="J293" s="12">
        <v>76140</v>
      </c>
      <c r="K293" s="12">
        <f>Sales[[#This Row],[Unit Price]]*Sales[[#This Row],[Quantity]]</f>
        <v>33840</v>
      </c>
      <c r="L293" s="12">
        <f>Sales[[#This Row],[Unit Cost]]*Sales[[#This Row],[Quantity]]</f>
        <v>31824</v>
      </c>
      <c r="M293" s="12">
        <f>Sales[[#This Row],[Revenue]]-Sales[[#This Row],[Cost]]</f>
        <v>2016</v>
      </c>
      <c r="N293" s="38">
        <f>Sales[[#This Row],[Profit]]*$N$1</f>
        <v>100.80000000000001</v>
      </c>
      <c r="O293" s="38">
        <f>Sales[[#This Row],[Profit]]-Sales[[#This Row],[Discount ]]</f>
        <v>1915.2</v>
      </c>
    </row>
    <row r="294" spans="1:15">
      <c r="A294" s="38">
        <v>41012</v>
      </c>
      <c r="B294" s="12" t="s">
        <v>20</v>
      </c>
      <c r="C294" s="12" t="s">
        <v>18</v>
      </c>
      <c r="D294" s="12" t="s">
        <v>28</v>
      </c>
      <c r="E294" s="12" t="s">
        <v>13</v>
      </c>
      <c r="F294" s="12">
        <v>21</v>
      </c>
      <c r="G294" s="12">
        <v>2034</v>
      </c>
      <c r="H294" s="12">
        <v>2160</v>
      </c>
      <c r="I294" s="12">
        <v>128304</v>
      </c>
      <c r="J294" s="12">
        <v>136620</v>
      </c>
      <c r="K294" s="12">
        <f>Sales[[#This Row],[Unit Price]]*Sales[[#This Row],[Quantity]]</f>
        <v>45360</v>
      </c>
      <c r="L294" s="12">
        <f>Sales[[#This Row],[Unit Cost]]*Sales[[#This Row],[Quantity]]</f>
        <v>42714</v>
      </c>
      <c r="M294" s="12">
        <f>Sales[[#This Row],[Revenue]]-Sales[[#This Row],[Cost]]</f>
        <v>2646</v>
      </c>
      <c r="N294" s="38">
        <f>Sales[[#This Row],[Profit]]*$N$1</f>
        <v>132.30000000000001</v>
      </c>
      <c r="O294" s="38">
        <f>Sales[[#This Row],[Profit]]-Sales[[#This Row],[Discount ]]</f>
        <v>2513.6999999999998</v>
      </c>
    </row>
    <row r="295" spans="1:15">
      <c r="A295" s="38">
        <v>41012</v>
      </c>
      <c r="B295" s="12" t="s">
        <v>24</v>
      </c>
      <c r="C295" s="12" t="s">
        <v>25</v>
      </c>
      <c r="D295" s="12" t="s">
        <v>38</v>
      </c>
      <c r="E295" s="12" t="s">
        <v>13</v>
      </c>
      <c r="F295" s="12">
        <v>25</v>
      </c>
      <c r="G295" s="12">
        <v>3042</v>
      </c>
      <c r="H295" s="12">
        <v>3240</v>
      </c>
      <c r="I295" s="12">
        <v>31914</v>
      </c>
      <c r="J295" s="12">
        <v>34020</v>
      </c>
      <c r="K295" s="12">
        <f>Sales[[#This Row],[Unit Price]]*Sales[[#This Row],[Quantity]]</f>
        <v>81000</v>
      </c>
      <c r="L295" s="12">
        <f>Sales[[#This Row],[Unit Cost]]*Sales[[#This Row],[Quantity]]</f>
        <v>76050</v>
      </c>
      <c r="M295" s="12">
        <f>Sales[[#This Row],[Revenue]]-Sales[[#This Row],[Cost]]</f>
        <v>4950</v>
      </c>
      <c r="N295" s="38">
        <f>Sales[[#This Row],[Profit]]*$N$1</f>
        <v>247.5</v>
      </c>
      <c r="O295" s="38">
        <f>Sales[[#This Row],[Profit]]-Sales[[#This Row],[Discount ]]</f>
        <v>4702.5</v>
      </c>
    </row>
    <row r="296" spans="1:15">
      <c r="A296" s="38">
        <v>41013</v>
      </c>
      <c r="B296" s="12" t="s">
        <v>22</v>
      </c>
      <c r="C296" s="12" t="s">
        <v>23</v>
      </c>
      <c r="D296" s="12" t="s">
        <v>41</v>
      </c>
      <c r="E296" s="12" t="s">
        <v>13</v>
      </c>
      <c r="F296" s="12">
        <v>12</v>
      </c>
      <c r="G296" s="12">
        <v>5148</v>
      </c>
      <c r="H296" s="12">
        <v>5490</v>
      </c>
      <c r="I296" s="12">
        <v>14760</v>
      </c>
      <c r="J296" s="12">
        <v>15750</v>
      </c>
      <c r="K296" s="12">
        <f>Sales[[#This Row],[Unit Price]]*Sales[[#This Row],[Quantity]]</f>
        <v>65880</v>
      </c>
      <c r="L296" s="12">
        <f>Sales[[#This Row],[Unit Cost]]*Sales[[#This Row],[Quantity]]</f>
        <v>61776</v>
      </c>
      <c r="M296" s="12">
        <f>Sales[[#This Row],[Revenue]]-Sales[[#This Row],[Cost]]</f>
        <v>4104</v>
      </c>
      <c r="N296" s="38">
        <f>Sales[[#This Row],[Profit]]*$N$1</f>
        <v>205.20000000000002</v>
      </c>
      <c r="O296" s="38">
        <f>Sales[[#This Row],[Profit]]-Sales[[#This Row],[Discount ]]</f>
        <v>3898.8</v>
      </c>
    </row>
    <row r="297" spans="1:15">
      <c r="A297" s="38">
        <v>41013</v>
      </c>
      <c r="B297" s="12" t="s">
        <v>29</v>
      </c>
      <c r="C297" s="12" t="s">
        <v>30</v>
      </c>
      <c r="D297" s="12" t="s">
        <v>39</v>
      </c>
      <c r="E297" s="12" t="s">
        <v>13</v>
      </c>
      <c r="F297" s="12">
        <v>9</v>
      </c>
      <c r="G297" s="12">
        <v>2106</v>
      </c>
      <c r="H297" s="12">
        <v>2250</v>
      </c>
      <c r="I297" s="12">
        <v>93150</v>
      </c>
      <c r="J297" s="12">
        <v>99000</v>
      </c>
      <c r="K297" s="12">
        <f>Sales[[#This Row],[Unit Price]]*Sales[[#This Row],[Quantity]]</f>
        <v>20250</v>
      </c>
      <c r="L297" s="12">
        <f>Sales[[#This Row],[Unit Cost]]*Sales[[#This Row],[Quantity]]</f>
        <v>18954</v>
      </c>
      <c r="M297" s="12">
        <f>Sales[[#This Row],[Revenue]]-Sales[[#This Row],[Cost]]</f>
        <v>1296</v>
      </c>
      <c r="N297" s="38">
        <f>Sales[[#This Row],[Profit]]*$N$1</f>
        <v>64.8</v>
      </c>
      <c r="O297" s="38">
        <f>Sales[[#This Row],[Profit]]-Sales[[#This Row],[Discount ]]</f>
        <v>1231.2</v>
      </c>
    </row>
    <row r="298" spans="1:15">
      <c r="A298" s="38">
        <v>41013</v>
      </c>
      <c r="B298" s="12" t="s">
        <v>17</v>
      </c>
      <c r="C298" s="12" t="s">
        <v>18</v>
      </c>
      <c r="D298" s="12" t="s">
        <v>15</v>
      </c>
      <c r="E298" s="12" t="s">
        <v>16</v>
      </c>
      <c r="F298" s="12">
        <v>23</v>
      </c>
      <c r="G298" s="12">
        <v>4482</v>
      </c>
      <c r="H298" s="12">
        <v>4770</v>
      </c>
      <c r="I298" s="12">
        <v>82386</v>
      </c>
      <c r="J298" s="12">
        <v>89010</v>
      </c>
      <c r="K298" s="12">
        <f>Sales[[#This Row],[Unit Price]]*Sales[[#This Row],[Quantity]]</f>
        <v>109710</v>
      </c>
      <c r="L298" s="12">
        <f>Sales[[#This Row],[Unit Cost]]*Sales[[#This Row],[Quantity]]</f>
        <v>103086</v>
      </c>
      <c r="M298" s="12">
        <f>Sales[[#This Row],[Revenue]]-Sales[[#This Row],[Cost]]</f>
        <v>6624</v>
      </c>
      <c r="N298" s="38">
        <f>Sales[[#This Row],[Profit]]*$N$1</f>
        <v>331.20000000000005</v>
      </c>
      <c r="O298" s="38">
        <f>Sales[[#This Row],[Profit]]-Sales[[#This Row],[Discount ]]</f>
        <v>6292.8</v>
      </c>
    </row>
    <row r="299" spans="1:15">
      <c r="A299" s="38">
        <v>41013</v>
      </c>
      <c r="B299" s="12" t="s">
        <v>24</v>
      </c>
      <c r="C299" s="12" t="s">
        <v>25</v>
      </c>
      <c r="D299" s="12" t="s">
        <v>21</v>
      </c>
      <c r="E299" s="12" t="s">
        <v>13</v>
      </c>
      <c r="F299" s="12">
        <v>23</v>
      </c>
      <c r="G299" s="12">
        <v>3546</v>
      </c>
      <c r="H299" s="12">
        <v>3780</v>
      </c>
      <c r="I299" s="12">
        <v>19764</v>
      </c>
      <c r="J299" s="12">
        <v>21060</v>
      </c>
      <c r="K299" s="12">
        <f>Sales[[#This Row],[Unit Price]]*Sales[[#This Row],[Quantity]]</f>
        <v>86940</v>
      </c>
      <c r="L299" s="12">
        <f>Sales[[#This Row],[Unit Cost]]*Sales[[#This Row],[Quantity]]</f>
        <v>81558</v>
      </c>
      <c r="M299" s="12">
        <f>Sales[[#This Row],[Revenue]]-Sales[[#This Row],[Cost]]</f>
        <v>5382</v>
      </c>
      <c r="N299" s="38">
        <f>Sales[[#This Row],[Profit]]*$N$1</f>
        <v>269.10000000000002</v>
      </c>
      <c r="O299" s="38">
        <f>Sales[[#This Row],[Profit]]-Sales[[#This Row],[Discount ]]</f>
        <v>5112.8999999999996</v>
      </c>
    </row>
    <row r="300" spans="1:15">
      <c r="A300" s="38">
        <v>41014</v>
      </c>
      <c r="B300" s="12" t="s">
        <v>27</v>
      </c>
      <c r="C300" s="12" t="s">
        <v>23</v>
      </c>
      <c r="D300" s="12" t="s">
        <v>12</v>
      </c>
      <c r="E300" s="12" t="s">
        <v>13</v>
      </c>
      <c r="F300" s="12">
        <v>20</v>
      </c>
      <c r="G300" s="12">
        <v>4482</v>
      </c>
      <c r="H300" s="12">
        <v>4770</v>
      </c>
      <c r="I300" s="12">
        <v>36612</v>
      </c>
      <c r="J300" s="12">
        <v>38880</v>
      </c>
      <c r="K300" s="12">
        <f>Sales[[#This Row],[Unit Price]]*Sales[[#This Row],[Quantity]]</f>
        <v>95400</v>
      </c>
      <c r="L300" s="12">
        <f>Sales[[#This Row],[Unit Cost]]*Sales[[#This Row],[Quantity]]</f>
        <v>89640</v>
      </c>
      <c r="M300" s="12">
        <f>Sales[[#This Row],[Revenue]]-Sales[[#This Row],[Cost]]</f>
        <v>5760</v>
      </c>
      <c r="N300" s="38">
        <f>Sales[[#This Row],[Profit]]*$N$1</f>
        <v>288</v>
      </c>
      <c r="O300" s="38">
        <f>Sales[[#This Row],[Profit]]-Sales[[#This Row],[Discount ]]</f>
        <v>5472</v>
      </c>
    </row>
    <row r="301" spans="1:15">
      <c r="A301" s="38">
        <v>41014</v>
      </c>
      <c r="B301" s="12" t="s">
        <v>29</v>
      </c>
      <c r="C301" s="12" t="s">
        <v>30</v>
      </c>
      <c r="D301" s="12" t="s">
        <v>42</v>
      </c>
      <c r="E301" s="12" t="s">
        <v>16</v>
      </c>
      <c r="F301" s="12">
        <v>25</v>
      </c>
      <c r="G301" s="12">
        <v>4482</v>
      </c>
      <c r="H301" s="12">
        <v>4770</v>
      </c>
      <c r="I301" s="12">
        <v>112590</v>
      </c>
      <c r="J301" s="12">
        <v>121500</v>
      </c>
      <c r="K301" s="12">
        <f>Sales[[#This Row],[Unit Price]]*Sales[[#This Row],[Quantity]]</f>
        <v>119250</v>
      </c>
      <c r="L301" s="12">
        <f>Sales[[#This Row],[Unit Cost]]*Sales[[#This Row],[Quantity]]</f>
        <v>112050</v>
      </c>
      <c r="M301" s="12">
        <f>Sales[[#This Row],[Revenue]]-Sales[[#This Row],[Cost]]</f>
        <v>7200</v>
      </c>
      <c r="N301" s="38">
        <f>Sales[[#This Row],[Profit]]*$N$1</f>
        <v>360</v>
      </c>
      <c r="O301" s="38">
        <f>Sales[[#This Row],[Profit]]-Sales[[#This Row],[Discount ]]</f>
        <v>6840</v>
      </c>
    </row>
    <row r="302" spans="1:15">
      <c r="A302" s="38">
        <v>41014</v>
      </c>
      <c r="B302" s="12" t="s">
        <v>34</v>
      </c>
      <c r="C302" s="12" t="s">
        <v>25</v>
      </c>
      <c r="D302" s="12" t="s">
        <v>32</v>
      </c>
      <c r="E302" s="12" t="s">
        <v>13</v>
      </c>
      <c r="F302" s="12">
        <v>4</v>
      </c>
      <c r="G302" s="12">
        <v>2034</v>
      </c>
      <c r="H302" s="12">
        <v>2160</v>
      </c>
      <c r="I302" s="12">
        <v>28368</v>
      </c>
      <c r="J302" s="12">
        <v>30240</v>
      </c>
      <c r="K302" s="12">
        <f>Sales[[#This Row],[Unit Price]]*Sales[[#This Row],[Quantity]]</f>
        <v>8640</v>
      </c>
      <c r="L302" s="12">
        <f>Sales[[#This Row],[Unit Cost]]*Sales[[#This Row],[Quantity]]</f>
        <v>8136</v>
      </c>
      <c r="M302" s="12">
        <f>Sales[[#This Row],[Revenue]]-Sales[[#This Row],[Cost]]</f>
        <v>504</v>
      </c>
      <c r="N302" s="38">
        <f>Sales[[#This Row],[Profit]]*$N$1</f>
        <v>25.200000000000003</v>
      </c>
      <c r="O302" s="38">
        <f>Sales[[#This Row],[Profit]]-Sales[[#This Row],[Discount ]]</f>
        <v>478.8</v>
      </c>
    </row>
    <row r="303" spans="1:15">
      <c r="A303" s="38">
        <v>41014</v>
      </c>
      <c r="B303" s="12" t="s">
        <v>20</v>
      </c>
      <c r="C303" s="12" t="s">
        <v>18</v>
      </c>
      <c r="D303" s="12" t="s">
        <v>36</v>
      </c>
      <c r="E303" s="12" t="s">
        <v>13</v>
      </c>
      <c r="F303" s="12">
        <v>24</v>
      </c>
      <c r="G303" s="12">
        <v>3978</v>
      </c>
      <c r="H303" s="12">
        <v>4230</v>
      </c>
      <c r="I303" s="12">
        <v>21060</v>
      </c>
      <c r="J303" s="12">
        <v>22500</v>
      </c>
      <c r="K303" s="12">
        <f>Sales[[#This Row],[Unit Price]]*Sales[[#This Row],[Quantity]]</f>
        <v>101520</v>
      </c>
      <c r="L303" s="12">
        <f>Sales[[#This Row],[Unit Cost]]*Sales[[#This Row],[Quantity]]</f>
        <v>95472</v>
      </c>
      <c r="M303" s="12">
        <f>Sales[[#This Row],[Revenue]]-Sales[[#This Row],[Cost]]</f>
        <v>6048</v>
      </c>
      <c r="N303" s="38">
        <f>Sales[[#This Row],[Profit]]*$N$1</f>
        <v>302.40000000000003</v>
      </c>
      <c r="O303" s="38">
        <f>Sales[[#This Row],[Profit]]-Sales[[#This Row],[Discount ]]</f>
        <v>5745.6</v>
      </c>
    </row>
    <row r="304" spans="1:15">
      <c r="A304" s="38">
        <v>41014</v>
      </c>
      <c r="B304" s="12" t="s">
        <v>22</v>
      </c>
      <c r="C304" s="12" t="s">
        <v>23</v>
      </c>
      <c r="D304" s="12" t="s">
        <v>43</v>
      </c>
      <c r="E304" s="12" t="s">
        <v>13</v>
      </c>
      <c r="F304" s="12">
        <v>24</v>
      </c>
      <c r="G304" s="12">
        <v>5832</v>
      </c>
      <c r="H304" s="12">
        <v>6210</v>
      </c>
      <c r="I304" s="12">
        <v>16920</v>
      </c>
      <c r="J304" s="12">
        <v>18000</v>
      </c>
      <c r="K304" s="12">
        <f>Sales[[#This Row],[Unit Price]]*Sales[[#This Row],[Quantity]]</f>
        <v>149040</v>
      </c>
      <c r="L304" s="12">
        <f>Sales[[#This Row],[Unit Cost]]*Sales[[#This Row],[Quantity]]</f>
        <v>139968</v>
      </c>
      <c r="M304" s="12">
        <f>Sales[[#This Row],[Revenue]]-Sales[[#This Row],[Cost]]</f>
        <v>9072</v>
      </c>
      <c r="N304" s="38">
        <f>Sales[[#This Row],[Profit]]*$N$1</f>
        <v>453.6</v>
      </c>
      <c r="O304" s="38">
        <f>Sales[[#This Row],[Profit]]-Sales[[#This Row],[Discount ]]</f>
        <v>8618.4</v>
      </c>
    </row>
    <row r="305" spans="1:15">
      <c r="A305" s="38">
        <v>41015</v>
      </c>
      <c r="B305" s="12" t="s">
        <v>22</v>
      </c>
      <c r="C305" s="12" t="s">
        <v>23</v>
      </c>
      <c r="D305" s="12" t="s">
        <v>39</v>
      </c>
      <c r="E305" s="12" t="s">
        <v>13</v>
      </c>
      <c r="F305" s="12">
        <v>16</v>
      </c>
      <c r="G305" s="12">
        <v>3978</v>
      </c>
      <c r="H305" s="12">
        <v>4230</v>
      </c>
      <c r="I305" s="12">
        <v>85698</v>
      </c>
      <c r="J305" s="12">
        <v>91080</v>
      </c>
      <c r="K305" s="12">
        <f>Sales[[#This Row],[Unit Price]]*Sales[[#This Row],[Quantity]]</f>
        <v>67680</v>
      </c>
      <c r="L305" s="12">
        <f>Sales[[#This Row],[Unit Cost]]*Sales[[#This Row],[Quantity]]</f>
        <v>63648</v>
      </c>
      <c r="M305" s="12">
        <f>Sales[[#This Row],[Revenue]]-Sales[[#This Row],[Cost]]</f>
        <v>4032</v>
      </c>
      <c r="N305" s="38">
        <f>Sales[[#This Row],[Profit]]*$N$1</f>
        <v>201.60000000000002</v>
      </c>
      <c r="O305" s="38">
        <f>Sales[[#This Row],[Profit]]-Sales[[#This Row],[Discount ]]</f>
        <v>3830.4</v>
      </c>
    </row>
    <row r="306" spans="1:15">
      <c r="A306" s="38">
        <v>41015</v>
      </c>
      <c r="B306" s="12" t="s">
        <v>14</v>
      </c>
      <c r="C306" s="12" t="s">
        <v>11</v>
      </c>
      <c r="D306" s="12" t="s">
        <v>42</v>
      </c>
      <c r="E306" s="12" t="s">
        <v>16</v>
      </c>
      <c r="F306" s="12">
        <v>6</v>
      </c>
      <c r="G306" s="12">
        <v>3978</v>
      </c>
      <c r="H306" s="12">
        <v>4230</v>
      </c>
      <c r="I306" s="12">
        <v>52542</v>
      </c>
      <c r="J306" s="12">
        <v>56700</v>
      </c>
      <c r="K306" s="12">
        <f>Sales[[#This Row],[Unit Price]]*Sales[[#This Row],[Quantity]]</f>
        <v>25380</v>
      </c>
      <c r="L306" s="12">
        <f>Sales[[#This Row],[Unit Cost]]*Sales[[#This Row],[Quantity]]</f>
        <v>23868</v>
      </c>
      <c r="M306" s="12">
        <f>Sales[[#This Row],[Revenue]]-Sales[[#This Row],[Cost]]</f>
        <v>1512</v>
      </c>
      <c r="N306" s="38">
        <f>Sales[[#This Row],[Profit]]*$N$1</f>
        <v>75.600000000000009</v>
      </c>
      <c r="O306" s="38">
        <f>Sales[[#This Row],[Profit]]-Sales[[#This Row],[Discount ]]</f>
        <v>1436.4</v>
      </c>
    </row>
    <row r="307" spans="1:15">
      <c r="A307" s="38">
        <v>41016</v>
      </c>
      <c r="B307" s="12" t="s">
        <v>24</v>
      </c>
      <c r="C307" s="12" t="s">
        <v>25</v>
      </c>
      <c r="D307" s="12" t="s">
        <v>15</v>
      </c>
      <c r="E307" s="12" t="s">
        <v>16</v>
      </c>
      <c r="F307" s="12">
        <v>4</v>
      </c>
      <c r="G307" s="12">
        <v>5148</v>
      </c>
      <c r="H307" s="12">
        <v>5490</v>
      </c>
      <c r="I307" s="12">
        <v>60894</v>
      </c>
      <c r="J307" s="12">
        <v>65790</v>
      </c>
      <c r="K307" s="12">
        <f>Sales[[#This Row],[Unit Price]]*Sales[[#This Row],[Quantity]]</f>
        <v>21960</v>
      </c>
      <c r="L307" s="12">
        <f>Sales[[#This Row],[Unit Cost]]*Sales[[#This Row],[Quantity]]</f>
        <v>20592</v>
      </c>
      <c r="M307" s="12">
        <f>Sales[[#This Row],[Revenue]]-Sales[[#This Row],[Cost]]</f>
        <v>1368</v>
      </c>
      <c r="N307" s="38">
        <f>Sales[[#This Row],[Profit]]*$N$1</f>
        <v>68.400000000000006</v>
      </c>
      <c r="O307" s="38">
        <f>Sales[[#This Row],[Profit]]-Sales[[#This Row],[Discount ]]</f>
        <v>1299.5999999999999</v>
      </c>
    </row>
    <row r="308" spans="1:15">
      <c r="A308" s="38">
        <v>41016</v>
      </c>
      <c r="B308" s="12" t="s">
        <v>14</v>
      </c>
      <c r="C308" s="12" t="s">
        <v>11</v>
      </c>
      <c r="D308" s="12" t="s">
        <v>40</v>
      </c>
      <c r="E308" s="12" t="s">
        <v>16</v>
      </c>
      <c r="F308" s="12">
        <v>24</v>
      </c>
      <c r="G308" s="12">
        <v>5832</v>
      </c>
      <c r="H308" s="12">
        <v>6210</v>
      </c>
      <c r="I308" s="12">
        <v>15696</v>
      </c>
      <c r="J308" s="12">
        <v>16920</v>
      </c>
      <c r="K308" s="12">
        <f>Sales[[#This Row],[Unit Price]]*Sales[[#This Row],[Quantity]]</f>
        <v>149040</v>
      </c>
      <c r="L308" s="12">
        <f>Sales[[#This Row],[Unit Cost]]*Sales[[#This Row],[Quantity]]</f>
        <v>139968</v>
      </c>
      <c r="M308" s="12">
        <f>Sales[[#This Row],[Revenue]]-Sales[[#This Row],[Cost]]</f>
        <v>9072</v>
      </c>
      <c r="N308" s="38">
        <f>Sales[[#This Row],[Profit]]*$N$1</f>
        <v>453.6</v>
      </c>
      <c r="O308" s="38">
        <f>Sales[[#This Row],[Profit]]-Sales[[#This Row],[Discount ]]</f>
        <v>8618.4</v>
      </c>
    </row>
    <row r="309" spans="1:15">
      <c r="A309" s="38">
        <v>41016</v>
      </c>
      <c r="B309" s="12" t="s">
        <v>17</v>
      </c>
      <c r="C309" s="12" t="s">
        <v>18</v>
      </c>
      <c r="D309" s="12" t="s">
        <v>33</v>
      </c>
      <c r="E309" s="12" t="s">
        <v>13</v>
      </c>
      <c r="F309" s="12">
        <v>21</v>
      </c>
      <c r="G309" s="12">
        <v>2034</v>
      </c>
      <c r="H309" s="12">
        <v>2160</v>
      </c>
      <c r="I309" s="12">
        <v>47736</v>
      </c>
      <c r="J309" s="12">
        <v>50760</v>
      </c>
      <c r="K309" s="12">
        <f>Sales[[#This Row],[Unit Price]]*Sales[[#This Row],[Quantity]]</f>
        <v>45360</v>
      </c>
      <c r="L309" s="12">
        <f>Sales[[#This Row],[Unit Cost]]*Sales[[#This Row],[Quantity]]</f>
        <v>42714</v>
      </c>
      <c r="M309" s="12">
        <f>Sales[[#This Row],[Revenue]]-Sales[[#This Row],[Cost]]</f>
        <v>2646</v>
      </c>
      <c r="N309" s="38">
        <f>Sales[[#This Row],[Profit]]*$N$1</f>
        <v>132.30000000000001</v>
      </c>
      <c r="O309" s="38">
        <f>Sales[[#This Row],[Profit]]-Sales[[#This Row],[Discount ]]</f>
        <v>2513.6999999999998</v>
      </c>
    </row>
    <row r="310" spans="1:15">
      <c r="A310" s="38">
        <v>41016</v>
      </c>
      <c r="B310" s="12" t="s">
        <v>20</v>
      </c>
      <c r="C310" s="12" t="s">
        <v>18</v>
      </c>
      <c r="D310" s="12" t="s">
        <v>40</v>
      </c>
      <c r="E310" s="12" t="s">
        <v>16</v>
      </c>
      <c r="F310" s="12">
        <v>13</v>
      </c>
      <c r="G310" s="12">
        <v>5832</v>
      </c>
      <c r="H310" s="12">
        <v>6210</v>
      </c>
      <c r="I310" s="12">
        <v>7848</v>
      </c>
      <c r="J310" s="12">
        <v>8460</v>
      </c>
      <c r="K310" s="12">
        <f>Sales[[#This Row],[Unit Price]]*Sales[[#This Row],[Quantity]]</f>
        <v>80730</v>
      </c>
      <c r="L310" s="12">
        <f>Sales[[#This Row],[Unit Cost]]*Sales[[#This Row],[Quantity]]</f>
        <v>75816</v>
      </c>
      <c r="M310" s="12">
        <f>Sales[[#This Row],[Revenue]]-Sales[[#This Row],[Cost]]</f>
        <v>4914</v>
      </c>
      <c r="N310" s="38">
        <f>Sales[[#This Row],[Profit]]*$N$1</f>
        <v>245.70000000000002</v>
      </c>
      <c r="O310" s="38">
        <f>Sales[[#This Row],[Profit]]-Sales[[#This Row],[Discount ]]</f>
        <v>4668.3</v>
      </c>
    </row>
    <row r="311" spans="1:15">
      <c r="A311" s="38">
        <v>41016</v>
      </c>
      <c r="B311" s="12" t="s">
        <v>22</v>
      </c>
      <c r="C311" s="12" t="s">
        <v>23</v>
      </c>
      <c r="D311" s="12" t="s">
        <v>36</v>
      </c>
      <c r="E311" s="12" t="s">
        <v>13</v>
      </c>
      <c r="F311" s="12">
        <v>2</v>
      </c>
      <c r="G311" s="12">
        <v>3546</v>
      </c>
      <c r="H311" s="12">
        <v>3780</v>
      </c>
      <c r="I311" s="12">
        <v>27378</v>
      </c>
      <c r="J311" s="12">
        <v>29250</v>
      </c>
      <c r="K311" s="12">
        <f>Sales[[#This Row],[Unit Price]]*Sales[[#This Row],[Quantity]]</f>
        <v>7560</v>
      </c>
      <c r="L311" s="12">
        <f>Sales[[#This Row],[Unit Cost]]*Sales[[#This Row],[Quantity]]</f>
        <v>7092</v>
      </c>
      <c r="M311" s="12">
        <f>Sales[[#This Row],[Revenue]]-Sales[[#This Row],[Cost]]</f>
        <v>468</v>
      </c>
      <c r="N311" s="38">
        <f>Sales[[#This Row],[Profit]]*$N$1</f>
        <v>23.400000000000002</v>
      </c>
      <c r="O311" s="38">
        <f>Sales[[#This Row],[Profit]]-Sales[[#This Row],[Discount ]]</f>
        <v>444.6</v>
      </c>
    </row>
    <row r="312" spans="1:15">
      <c r="A312" s="38">
        <v>41017</v>
      </c>
      <c r="B312" s="12" t="s">
        <v>27</v>
      </c>
      <c r="C312" s="12" t="s">
        <v>23</v>
      </c>
      <c r="D312" s="12" t="s">
        <v>39</v>
      </c>
      <c r="E312" s="12" t="s">
        <v>13</v>
      </c>
      <c r="F312" s="12">
        <v>20</v>
      </c>
      <c r="G312" s="12">
        <v>3726</v>
      </c>
      <c r="H312" s="12">
        <v>3960</v>
      </c>
      <c r="I312" s="12">
        <v>3726</v>
      </c>
      <c r="J312" s="12">
        <v>3960</v>
      </c>
      <c r="K312" s="12">
        <f>Sales[[#This Row],[Unit Price]]*Sales[[#This Row],[Quantity]]</f>
        <v>79200</v>
      </c>
      <c r="L312" s="12">
        <f>Sales[[#This Row],[Unit Cost]]*Sales[[#This Row],[Quantity]]</f>
        <v>74520</v>
      </c>
      <c r="M312" s="12">
        <f>Sales[[#This Row],[Revenue]]-Sales[[#This Row],[Cost]]</f>
        <v>4680</v>
      </c>
      <c r="N312" s="38">
        <f>Sales[[#This Row],[Profit]]*$N$1</f>
        <v>234</v>
      </c>
      <c r="O312" s="38">
        <f>Sales[[#This Row],[Profit]]-Sales[[#This Row],[Discount ]]</f>
        <v>4446</v>
      </c>
    </row>
    <row r="313" spans="1:15">
      <c r="A313" s="38">
        <v>41017</v>
      </c>
      <c r="B313" s="12" t="s">
        <v>14</v>
      </c>
      <c r="C313" s="12" t="s">
        <v>11</v>
      </c>
      <c r="D313" s="12" t="s">
        <v>28</v>
      </c>
      <c r="E313" s="12" t="s">
        <v>13</v>
      </c>
      <c r="F313" s="12">
        <v>21</v>
      </c>
      <c r="G313" s="12">
        <v>3978</v>
      </c>
      <c r="H313" s="12">
        <v>4230</v>
      </c>
      <c r="I313" s="12">
        <v>23328</v>
      </c>
      <c r="J313" s="12">
        <v>24840</v>
      </c>
      <c r="K313" s="12">
        <f>Sales[[#This Row],[Unit Price]]*Sales[[#This Row],[Quantity]]</f>
        <v>88830</v>
      </c>
      <c r="L313" s="12">
        <f>Sales[[#This Row],[Unit Cost]]*Sales[[#This Row],[Quantity]]</f>
        <v>83538</v>
      </c>
      <c r="M313" s="12">
        <f>Sales[[#This Row],[Revenue]]-Sales[[#This Row],[Cost]]</f>
        <v>5292</v>
      </c>
      <c r="N313" s="38">
        <f>Sales[[#This Row],[Profit]]*$N$1</f>
        <v>264.60000000000002</v>
      </c>
      <c r="O313" s="38">
        <f>Sales[[#This Row],[Profit]]-Sales[[#This Row],[Discount ]]</f>
        <v>5027.3999999999996</v>
      </c>
    </row>
    <row r="314" spans="1:15">
      <c r="A314" s="38">
        <v>41017</v>
      </c>
      <c r="B314" s="12" t="s">
        <v>31</v>
      </c>
      <c r="C314" s="12" t="s">
        <v>30</v>
      </c>
      <c r="D314" s="12" t="s">
        <v>28</v>
      </c>
      <c r="E314" s="12" t="s">
        <v>13</v>
      </c>
      <c r="F314" s="12">
        <v>12</v>
      </c>
      <c r="G314" s="12">
        <v>3042</v>
      </c>
      <c r="H314" s="12">
        <v>3240</v>
      </c>
      <c r="I314" s="12">
        <v>46656</v>
      </c>
      <c r="J314" s="12">
        <v>49680</v>
      </c>
      <c r="K314" s="12">
        <f>Sales[[#This Row],[Unit Price]]*Sales[[#This Row],[Quantity]]</f>
        <v>38880</v>
      </c>
      <c r="L314" s="12">
        <f>Sales[[#This Row],[Unit Cost]]*Sales[[#This Row],[Quantity]]</f>
        <v>36504</v>
      </c>
      <c r="M314" s="12">
        <f>Sales[[#This Row],[Revenue]]-Sales[[#This Row],[Cost]]</f>
        <v>2376</v>
      </c>
      <c r="N314" s="38">
        <f>Sales[[#This Row],[Profit]]*$N$1</f>
        <v>118.80000000000001</v>
      </c>
      <c r="O314" s="38">
        <f>Sales[[#This Row],[Profit]]-Sales[[#This Row],[Discount ]]</f>
        <v>2257.1999999999998</v>
      </c>
    </row>
    <row r="315" spans="1:15">
      <c r="A315" s="38">
        <v>41017</v>
      </c>
      <c r="B315" s="12" t="s">
        <v>10</v>
      </c>
      <c r="C315" s="12" t="s">
        <v>11</v>
      </c>
      <c r="D315" s="12" t="s">
        <v>40</v>
      </c>
      <c r="E315" s="12" t="s">
        <v>16</v>
      </c>
      <c r="F315" s="12">
        <v>23</v>
      </c>
      <c r="G315" s="12">
        <v>3546</v>
      </c>
      <c r="H315" s="12">
        <v>3780</v>
      </c>
      <c r="I315" s="12">
        <v>98100</v>
      </c>
      <c r="J315" s="12">
        <v>105750</v>
      </c>
      <c r="K315" s="12">
        <f>Sales[[#This Row],[Unit Price]]*Sales[[#This Row],[Quantity]]</f>
        <v>86940</v>
      </c>
      <c r="L315" s="12">
        <f>Sales[[#This Row],[Unit Cost]]*Sales[[#This Row],[Quantity]]</f>
        <v>81558</v>
      </c>
      <c r="M315" s="12">
        <f>Sales[[#This Row],[Revenue]]-Sales[[#This Row],[Cost]]</f>
        <v>5382</v>
      </c>
      <c r="N315" s="38">
        <f>Sales[[#This Row],[Profit]]*$N$1</f>
        <v>269.10000000000002</v>
      </c>
      <c r="O315" s="38">
        <f>Sales[[#This Row],[Profit]]-Sales[[#This Row],[Discount ]]</f>
        <v>5112.8999999999996</v>
      </c>
    </row>
    <row r="316" spans="1:15">
      <c r="A316" s="38">
        <v>41017</v>
      </c>
      <c r="B316" s="12" t="s">
        <v>27</v>
      </c>
      <c r="C316" s="12" t="s">
        <v>23</v>
      </c>
      <c r="D316" s="12" t="s">
        <v>35</v>
      </c>
      <c r="E316" s="12" t="s">
        <v>13</v>
      </c>
      <c r="F316" s="12">
        <v>23</v>
      </c>
      <c r="G316" s="12">
        <v>4482</v>
      </c>
      <c r="H316" s="12">
        <v>4770</v>
      </c>
      <c r="I316" s="12">
        <v>10296</v>
      </c>
      <c r="J316" s="12">
        <v>10980</v>
      </c>
      <c r="K316" s="12">
        <f>Sales[[#This Row],[Unit Price]]*Sales[[#This Row],[Quantity]]</f>
        <v>109710</v>
      </c>
      <c r="L316" s="12">
        <f>Sales[[#This Row],[Unit Cost]]*Sales[[#This Row],[Quantity]]</f>
        <v>103086</v>
      </c>
      <c r="M316" s="12">
        <f>Sales[[#This Row],[Revenue]]-Sales[[#This Row],[Cost]]</f>
        <v>6624</v>
      </c>
      <c r="N316" s="38">
        <f>Sales[[#This Row],[Profit]]*$N$1</f>
        <v>331.20000000000005</v>
      </c>
      <c r="O316" s="38">
        <f>Sales[[#This Row],[Profit]]-Sales[[#This Row],[Discount ]]</f>
        <v>6292.8</v>
      </c>
    </row>
    <row r="317" spans="1:15">
      <c r="A317" s="38">
        <v>41017</v>
      </c>
      <c r="B317" s="12" t="s">
        <v>27</v>
      </c>
      <c r="C317" s="12" t="s">
        <v>23</v>
      </c>
      <c r="D317" s="12" t="s">
        <v>21</v>
      </c>
      <c r="E317" s="12" t="s">
        <v>13</v>
      </c>
      <c r="F317" s="12">
        <v>24</v>
      </c>
      <c r="G317" s="12">
        <v>3924</v>
      </c>
      <c r="H317" s="12">
        <v>4230</v>
      </c>
      <c r="I317" s="12">
        <v>10980</v>
      </c>
      <c r="J317" s="12">
        <v>11700</v>
      </c>
      <c r="K317" s="12">
        <f>Sales[[#This Row],[Unit Price]]*Sales[[#This Row],[Quantity]]</f>
        <v>101520</v>
      </c>
      <c r="L317" s="12">
        <f>Sales[[#This Row],[Unit Cost]]*Sales[[#This Row],[Quantity]]</f>
        <v>94176</v>
      </c>
      <c r="M317" s="12">
        <f>Sales[[#This Row],[Revenue]]-Sales[[#This Row],[Cost]]</f>
        <v>7344</v>
      </c>
      <c r="N317" s="38">
        <f>Sales[[#This Row],[Profit]]*$N$1</f>
        <v>367.20000000000005</v>
      </c>
      <c r="O317" s="38">
        <f>Sales[[#This Row],[Profit]]-Sales[[#This Row],[Discount ]]</f>
        <v>6976.8</v>
      </c>
    </row>
    <row r="318" spans="1:15">
      <c r="A318" s="38">
        <v>41017</v>
      </c>
      <c r="B318" s="12" t="s">
        <v>31</v>
      </c>
      <c r="C318" s="12" t="s">
        <v>30</v>
      </c>
      <c r="D318" s="12" t="s">
        <v>15</v>
      </c>
      <c r="E318" s="12" t="s">
        <v>16</v>
      </c>
      <c r="F318" s="12">
        <v>25</v>
      </c>
      <c r="G318" s="12">
        <v>2952</v>
      </c>
      <c r="H318" s="12">
        <v>3150</v>
      </c>
      <c r="I318" s="12">
        <v>60894</v>
      </c>
      <c r="J318" s="12">
        <v>65790</v>
      </c>
      <c r="K318" s="12">
        <f>Sales[[#This Row],[Unit Price]]*Sales[[#This Row],[Quantity]]</f>
        <v>78750</v>
      </c>
      <c r="L318" s="12">
        <f>Sales[[#This Row],[Unit Cost]]*Sales[[#This Row],[Quantity]]</f>
        <v>73800</v>
      </c>
      <c r="M318" s="12">
        <f>Sales[[#This Row],[Revenue]]-Sales[[#This Row],[Cost]]</f>
        <v>4950</v>
      </c>
      <c r="N318" s="38">
        <f>Sales[[#This Row],[Profit]]*$N$1</f>
        <v>247.5</v>
      </c>
      <c r="O318" s="38">
        <f>Sales[[#This Row],[Profit]]-Sales[[#This Row],[Discount ]]</f>
        <v>4702.5</v>
      </c>
    </row>
    <row r="319" spans="1:15">
      <c r="A319" s="38">
        <v>41018</v>
      </c>
      <c r="B319" s="12" t="s">
        <v>17</v>
      </c>
      <c r="C319" s="12" t="s">
        <v>18</v>
      </c>
      <c r="D319" s="12" t="s">
        <v>42</v>
      </c>
      <c r="E319" s="12" t="s">
        <v>16</v>
      </c>
      <c r="F319" s="12">
        <v>17</v>
      </c>
      <c r="G319" s="12">
        <v>3726</v>
      </c>
      <c r="H319" s="12">
        <v>3960</v>
      </c>
      <c r="I319" s="12">
        <v>127602</v>
      </c>
      <c r="J319" s="12">
        <v>137700</v>
      </c>
      <c r="K319" s="12">
        <f>Sales[[#This Row],[Unit Price]]*Sales[[#This Row],[Quantity]]</f>
        <v>67320</v>
      </c>
      <c r="L319" s="12">
        <f>Sales[[#This Row],[Unit Cost]]*Sales[[#This Row],[Quantity]]</f>
        <v>63342</v>
      </c>
      <c r="M319" s="12">
        <f>Sales[[#This Row],[Revenue]]-Sales[[#This Row],[Cost]]</f>
        <v>3978</v>
      </c>
      <c r="N319" s="38">
        <f>Sales[[#This Row],[Profit]]*$N$1</f>
        <v>198.9</v>
      </c>
      <c r="O319" s="38">
        <f>Sales[[#This Row],[Profit]]-Sales[[#This Row],[Discount ]]</f>
        <v>3779.1</v>
      </c>
    </row>
    <row r="320" spans="1:15">
      <c r="A320" s="38">
        <v>41018</v>
      </c>
      <c r="B320" s="12" t="s">
        <v>29</v>
      </c>
      <c r="C320" s="12" t="s">
        <v>30</v>
      </c>
      <c r="D320" s="12" t="s">
        <v>41</v>
      </c>
      <c r="E320" s="12" t="s">
        <v>13</v>
      </c>
      <c r="F320" s="12">
        <v>21</v>
      </c>
      <c r="G320" s="12">
        <v>3978</v>
      </c>
      <c r="H320" s="12">
        <v>4230</v>
      </c>
      <c r="I320" s="12">
        <v>8856</v>
      </c>
      <c r="J320" s="12">
        <v>9450</v>
      </c>
      <c r="K320" s="12">
        <f>Sales[[#This Row],[Unit Price]]*Sales[[#This Row],[Quantity]]</f>
        <v>88830</v>
      </c>
      <c r="L320" s="12">
        <f>Sales[[#This Row],[Unit Cost]]*Sales[[#This Row],[Quantity]]</f>
        <v>83538</v>
      </c>
      <c r="M320" s="12">
        <f>Sales[[#This Row],[Revenue]]-Sales[[#This Row],[Cost]]</f>
        <v>5292</v>
      </c>
      <c r="N320" s="38">
        <f>Sales[[#This Row],[Profit]]*$N$1</f>
        <v>264.60000000000002</v>
      </c>
      <c r="O320" s="38">
        <f>Sales[[#This Row],[Profit]]-Sales[[#This Row],[Discount ]]</f>
        <v>5027.3999999999996</v>
      </c>
    </row>
    <row r="321" spans="1:15">
      <c r="A321" s="38">
        <v>41018</v>
      </c>
      <c r="B321" s="12" t="s">
        <v>10</v>
      </c>
      <c r="C321" s="12" t="s">
        <v>11</v>
      </c>
      <c r="D321" s="12" t="s">
        <v>15</v>
      </c>
      <c r="E321" s="12" t="s">
        <v>16</v>
      </c>
      <c r="F321" s="12">
        <v>9</v>
      </c>
      <c r="G321" s="12">
        <v>3726</v>
      </c>
      <c r="H321" s="12">
        <v>3960</v>
      </c>
      <c r="I321" s="12">
        <v>75222</v>
      </c>
      <c r="J321" s="12">
        <v>81270</v>
      </c>
      <c r="K321" s="12">
        <f>Sales[[#This Row],[Unit Price]]*Sales[[#This Row],[Quantity]]</f>
        <v>35640</v>
      </c>
      <c r="L321" s="12">
        <f>Sales[[#This Row],[Unit Cost]]*Sales[[#This Row],[Quantity]]</f>
        <v>33534</v>
      </c>
      <c r="M321" s="12">
        <f>Sales[[#This Row],[Revenue]]-Sales[[#This Row],[Cost]]</f>
        <v>2106</v>
      </c>
      <c r="N321" s="38">
        <f>Sales[[#This Row],[Profit]]*$N$1</f>
        <v>105.30000000000001</v>
      </c>
      <c r="O321" s="38">
        <f>Sales[[#This Row],[Profit]]-Sales[[#This Row],[Discount ]]</f>
        <v>2000.7</v>
      </c>
    </row>
    <row r="322" spans="1:15">
      <c r="A322" s="38">
        <v>41018</v>
      </c>
      <c r="B322" s="12" t="s">
        <v>20</v>
      </c>
      <c r="C322" s="12" t="s">
        <v>18</v>
      </c>
      <c r="D322" s="12" t="s">
        <v>12</v>
      </c>
      <c r="E322" s="12" t="s">
        <v>13</v>
      </c>
      <c r="F322" s="12">
        <v>11</v>
      </c>
      <c r="G322" s="12">
        <v>4482</v>
      </c>
      <c r="H322" s="12">
        <v>4770</v>
      </c>
      <c r="I322" s="12">
        <v>28476</v>
      </c>
      <c r="J322" s="12">
        <v>30240</v>
      </c>
      <c r="K322" s="12">
        <f>Sales[[#This Row],[Unit Price]]*Sales[[#This Row],[Quantity]]</f>
        <v>52470</v>
      </c>
      <c r="L322" s="12">
        <f>Sales[[#This Row],[Unit Cost]]*Sales[[#This Row],[Quantity]]</f>
        <v>49302</v>
      </c>
      <c r="M322" s="12">
        <f>Sales[[#This Row],[Revenue]]-Sales[[#This Row],[Cost]]</f>
        <v>3168</v>
      </c>
      <c r="N322" s="38">
        <f>Sales[[#This Row],[Profit]]*$N$1</f>
        <v>158.4</v>
      </c>
      <c r="O322" s="38">
        <f>Sales[[#This Row],[Profit]]-Sales[[#This Row],[Discount ]]</f>
        <v>3009.6</v>
      </c>
    </row>
    <row r="323" spans="1:15">
      <c r="A323" s="38">
        <v>41019</v>
      </c>
      <c r="B323" s="12" t="s">
        <v>31</v>
      </c>
      <c r="C323" s="12" t="s">
        <v>30</v>
      </c>
      <c r="D323" s="12" t="s">
        <v>19</v>
      </c>
      <c r="E323" s="12" t="s">
        <v>13</v>
      </c>
      <c r="F323" s="12">
        <v>4</v>
      </c>
      <c r="G323" s="12">
        <v>3582</v>
      </c>
      <c r="H323" s="12">
        <v>3870</v>
      </c>
      <c r="I323" s="12">
        <v>19890</v>
      </c>
      <c r="J323" s="12">
        <v>21150</v>
      </c>
      <c r="K323" s="12">
        <f>Sales[[#This Row],[Unit Price]]*Sales[[#This Row],[Quantity]]</f>
        <v>15480</v>
      </c>
      <c r="L323" s="12">
        <f>Sales[[#This Row],[Unit Cost]]*Sales[[#This Row],[Quantity]]</f>
        <v>14328</v>
      </c>
      <c r="M323" s="12">
        <f>Sales[[#This Row],[Revenue]]-Sales[[#This Row],[Cost]]</f>
        <v>1152</v>
      </c>
      <c r="N323" s="38">
        <f>Sales[[#This Row],[Profit]]*$N$1</f>
        <v>57.6</v>
      </c>
      <c r="O323" s="38">
        <f>Sales[[#This Row],[Profit]]-Sales[[#This Row],[Discount ]]</f>
        <v>1094.4000000000001</v>
      </c>
    </row>
    <row r="324" spans="1:15">
      <c r="A324" s="38">
        <v>41019</v>
      </c>
      <c r="B324" s="12" t="s">
        <v>10</v>
      </c>
      <c r="C324" s="12" t="s">
        <v>11</v>
      </c>
      <c r="D324" s="12" t="s">
        <v>40</v>
      </c>
      <c r="E324" s="12" t="s">
        <v>16</v>
      </c>
      <c r="F324" s="12">
        <v>22</v>
      </c>
      <c r="G324" s="12">
        <v>4482</v>
      </c>
      <c r="H324" s="12">
        <v>4770</v>
      </c>
      <c r="I324" s="12">
        <v>62784</v>
      </c>
      <c r="J324" s="12">
        <v>67680</v>
      </c>
      <c r="K324" s="12">
        <f>Sales[[#This Row],[Unit Price]]*Sales[[#This Row],[Quantity]]</f>
        <v>104940</v>
      </c>
      <c r="L324" s="12">
        <f>Sales[[#This Row],[Unit Cost]]*Sales[[#This Row],[Quantity]]</f>
        <v>98604</v>
      </c>
      <c r="M324" s="12">
        <f>Sales[[#This Row],[Revenue]]-Sales[[#This Row],[Cost]]</f>
        <v>6336</v>
      </c>
      <c r="N324" s="38">
        <f>Sales[[#This Row],[Profit]]*$N$1</f>
        <v>316.8</v>
      </c>
      <c r="O324" s="38">
        <f>Sales[[#This Row],[Profit]]-Sales[[#This Row],[Discount ]]</f>
        <v>6019.2</v>
      </c>
    </row>
    <row r="325" spans="1:15">
      <c r="A325" s="38">
        <v>41019</v>
      </c>
      <c r="B325" s="12" t="s">
        <v>29</v>
      </c>
      <c r="C325" s="12" t="s">
        <v>30</v>
      </c>
      <c r="D325" s="12" t="s">
        <v>39</v>
      </c>
      <c r="E325" s="12" t="s">
        <v>13</v>
      </c>
      <c r="F325" s="12">
        <v>15</v>
      </c>
      <c r="G325" s="12">
        <v>3924</v>
      </c>
      <c r="H325" s="12">
        <v>4230</v>
      </c>
      <c r="I325" s="12">
        <v>26082</v>
      </c>
      <c r="J325" s="12">
        <v>27720</v>
      </c>
      <c r="K325" s="12">
        <f>Sales[[#This Row],[Unit Price]]*Sales[[#This Row],[Quantity]]</f>
        <v>63450</v>
      </c>
      <c r="L325" s="12">
        <f>Sales[[#This Row],[Unit Cost]]*Sales[[#This Row],[Quantity]]</f>
        <v>58860</v>
      </c>
      <c r="M325" s="12">
        <f>Sales[[#This Row],[Revenue]]-Sales[[#This Row],[Cost]]</f>
        <v>4590</v>
      </c>
      <c r="N325" s="38">
        <f>Sales[[#This Row],[Profit]]*$N$1</f>
        <v>229.5</v>
      </c>
      <c r="O325" s="38">
        <f>Sales[[#This Row],[Profit]]-Sales[[#This Row],[Discount ]]</f>
        <v>4360.5</v>
      </c>
    </row>
    <row r="326" spans="1:15">
      <c r="A326" s="38">
        <v>41019</v>
      </c>
      <c r="B326" s="12" t="s">
        <v>29</v>
      </c>
      <c r="C326" s="12" t="s">
        <v>30</v>
      </c>
      <c r="D326" s="12" t="s">
        <v>12</v>
      </c>
      <c r="E326" s="12" t="s">
        <v>13</v>
      </c>
      <c r="F326" s="12">
        <v>23</v>
      </c>
      <c r="G326" s="12">
        <v>7506</v>
      </c>
      <c r="H326" s="12">
        <v>8100</v>
      </c>
      <c r="I326" s="12">
        <v>12204</v>
      </c>
      <c r="J326" s="12">
        <v>12960</v>
      </c>
      <c r="K326" s="12">
        <f>Sales[[#This Row],[Unit Price]]*Sales[[#This Row],[Quantity]]</f>
        <v>186300</v>
      </c>
      <c r="L326" s="12">
        <f>Sales[[#This Row],[Unit Cost]]*Sales[[#This Row],[Quantity]]</f>
        <v>172638</v>
      </c>
      <c r="M326" s="12">
        <f>Sales[[#This Row],[Revenue]]-Sales[[#This Row],[Cost]]</f>
        <v>13662</v>
      </c>
      <c r="N326" s="38">
        <f>Sales[[#This Row],[Profit]]*$N$1</f>
        <v>683.1</v>
      </c>
      <c r="O326" s="38">
        <f>Sales[[#This Row],[Profit]]-Sales[[#This Row],[Discount ]]</f>
        <v>12978.9</v>
      </c>
    </row>
    <row r="327" spans="1:15">
      <c r="A327" s="38">
        <v>41019</v>
      </c>
      <c r="B327" s="12" t="s">
        <v>20</v>
      </c>
      <c r="C327" s="12" t="s">
        <v>18</v>
      </c>
      <c r="D327" s="12" t="s">
        <v>42</v>
      </c>
      <c r="E327" s="12" t="s">
        <v>16</v>
      </c>
      <c r="F327" s="12">
        <v>9</v>
      </c>
      <c r="G327" s="12">
        <v>3546</v>
      </c>
      <c r="H327" s="12">
        <v>3780</v>
      </c>
      <c r="I327" s="12">
        <v>180144</v>
      </c>
      <c r="J327" s="12">
        <v>194400</v>
      </c>
      <c r="K327" s="12">
        <f>Sales[[#This Row],[Unit Price]]*Sales[[#This Row],[Quantity]]</f>
        <v>34020</v>
      </c>
      <c r="L327" s="12">
        <f>Sales[[#This Row],[Unit Cost]]*Sales[[#This Row],[Quantity]]</f>
        <v>31914</v>
      </c>
      <c r="M327" s="12">
        <f>Sales[[#This Row],[Revenue]]-Sales[[#This Row],[Cost]]</f>
        <v>2106</v>
      </c>
      <c r="N327" s="38">
        <f>Sales[[#This Row],[Profit]]*$N$1</f>
        <v>105.30000000000001</v>
      </c>
      <c r="O327" s="38">
        <f>Sales[[#This Row],[Profit]]-Sales[[#This Row],[Discount ]]</f>
        <v>2000.7</v>
      </c>
    </row>
    <row r="328" spans="1:15">
      <c r="A328" s="38">
        <v>41019</v>
      </c>
      <c r="B328" s="12" t="s">
        <v>24</v>
      </c>
      <c r="C328" s="12" t="s">
        <v>25</v>
      </c>
      <c r="D328" s="12" t="s">
        <v>40</v>
      </c>
      <c r="E328" s="12" t="s">
        <v>16</v>
      </c>
      <c r="F328" s="12">
        <v>7</v>
      </c>
      <c r="G328" s="12">
        <v>3042</v>
      </c>
      <c r="H328" s="12">
        <v>3240</v>
      </c>
      <c r="I328" s="12">
        <v>15696</v>
      </c>
      <c r="J328" s="12">
        <v>16920</v>
      </c>
      <c r="K328" s="12">
        <f>Sales[[#This Row],[Unit Price]]*Sales[[#This Row],[Quantity]]</f>
        <v>22680</v>
      </c>
      <c r="L328" s="12">
        <f>Sales[[#This Row],[Unit Cost]]*Sales[[#This Row],[Quantity]]</f>
        <v>21294</v>
      </c>
      <c r="M328" s="12">
        <f>Sales[[#This Row],[Revenue]]-Sales[[#This Row],[Cost]]</f>
        <v>1386</v>
      </c>
      <c r="N328" s="38">
        <f>Sales[[#This Row],[Profit]]*$N$1</f>
        <v>69.3</v>
      </c>
      <c r="O328" s="38">
        <f>Sales[[#This Row],[Profit]]-Sales[[#This Row],[Discount ]]</f>
        <v>1316.7</v>
      </c>
    </row>
    <row r="329" spans="1:15">
      <c r="A329" s="38">
        <v>41020</v>
      </c>
      <c r="B329" s="12" t="s">
        <v>20</v>
      </c>
      <c r="C329" s="12" t="s">
        <v>18</v>
      </c>
      <c r="D329" s="12" t="s">
        <v>32</v>
      </c>
      <c r="E329" s="12" t="s">
        <v>13</v>
      </c>
      <c r="F329" s="12">
        <v>25</v>
      </c>
      <c r="G329" s="12">
        <v>3042</v>
      </c>
      <c r="H329" s="12">
        <v>3240</v>
      </c>
      <c r="I329" s="12">
        <v>24822</v>
      </c>
      <c r="J329" s="12">
        <v>26460</v>
      </c>
      <c r="K329" s="12">
        <f>Sales[[#This Row],[Unit Price]]*Sales[[#This Row],[Quantity]]</f>
        <v>81000</v>
      </c>
      <c r="L329" s="12">
        <f>Sales[[#This Row],[Unit Cost]]*Sales[[#This Row],[Quantity]]</f>
        <v>76050</v>
      </c>
      <c r="M329" s="12">
        <f>Sales[[#This Row],[Revenue]]-Sales[[#This Row],[Cost]]</f>
        <v>4950</v>
      </c>
      <c r="N329" s="38">
        <f>Sales[[#This Row],[Profit]]*$N$1</f>
        <v>247.5</v>
      </c>
      <c r="O329" s="38">
        <f>Sales[[#This Row],[Profit]]-Sales[[#This Row],[Discount ]]</f>
        <v>4702.5</v>
      </c>
    </row>
    <row r="330" spans="1:15">
      <c r="A330" s="38">
        <v>41020</v>
      </c>
      <c r="B330" s="12" t="s">
        <v>24</v>
      </c>
      <c r="C330" s="12" t="s">
        <v>25</v>
      </c>
      <c r="D330" s="12" t="s">
        <v>38</v>
      </c>
      <c r="E330" s="12" t="s">
        <v>13</v>
      </c>
      <c r="F330" s="12">
        <v>10</v>
      </c>
      <c r="G330" s="12">
        <v>3978</v>
      </c>
      <c r="H330" s="12">
        <v>4230</v>
      </c>
      <c r="I330" s="12">
        <v>39006</v>
      </c>
      <c r="J330" s="12">
        <v>41580</v>
      </c>
      <c r="K330" s="12">
        <f>Sales[[#This Row],[Unit Price]]*Sales[[#This Row],[Quantity]]</f>
        <v>42300</v>
      </c>
      <c r="L330" s="12">
        <f>Sales[[#This Row],[Unit Cost]]*Sales[[#This Row],[Quantity]]</f>
        <v>39780</v>
      </c>
      <c r="M330" s="12">
        <f>Sales[[#This Row],[Revenue]]-Sales[[#This Row],[Cost]]</f>
        <v>2520</v>
      </c>
      <c r="N330" s="38">
        <f>Sales[[#This Row],[Profit]]*$N$1</f>
        <v>126</v>
      </c>
      <c r="O330" s="38">
        <f>Sales[[#This Row],[Profit]]-Sales[[#This Row],[Discount ]]</f>
        <v>2394</v>
      </c>
    </row>
    <row r="331" spans="1:15">
      <c r="A331" s="38">
        <v>41020</v>
      </c>
      <c r="B331" s="12" t="s">
        <v>27</v>
      </c>
      <c r="C331" s="12" t="s">
        <v>23</v>
      </c>
      <c r="D331" s="12" t="s">
        <v>12</v>
      </c>
      <c r="E331" s="12" t="s">
        <v>13</v>
      </c>
      <c r="F331" s="12">
        <v>8</v>
      </c>
      <c r="G331" s="12">
        <v>5148</v>
      </c>
      <c r="H331" s="12">
        <v>5490</v>
      </c>
      <c r="I331" s="12">
        <v>10170</v>
      </c>
      <c r="J331" s="12">
        <v>10800</v>
      </c>
      <c r="K331" s="12">
        <f>Sales[[#This Row],[Unit Price]]*Sales[[#This Row],[Quantity]]</f>
        <v>43920</v>
      </c>
      <c r="L331" s="12">
        <f>Sales[[#This Row],[Unit Cost]]*Sales[[#This Row],[Quantity]]</f>
        <v>41184</v>
      </c>
      <c r="M331" s="12">
        <f>Sales[[#This Row],[Revenue]]-Sales[[#This Row],[Cost]]</f>
        <v>2736</v>
      </c>
      <c r="N331" s="38">
        <f>Sales[[#This Row],[Profit]]*$N$1</f>
        <v>136.80000000000001</v>
      </c>
      <c r="O331" s="38">
        <f>Sales[[#This Row],[Profit]]-Sales[[#This Row],[Discount ]]</f>
        <v>2599.1999999999998</v>
      </c>
    </row>
    <row r="332" spans="1:15">
      <c r="A332" s="38">
        <v>41020</v>
      </c>
      <c r="B332" s="12" t="s">
        <v>20</v>
      </c>
      <c r="C332" s="12" t="s">
        <v>18</v>
      </c>
      <c r="D332" s="12" t="s">
        <v>40</v>
      </c>
      <c r="E332" s="12" t="s">
        <v>16</v>
      </c>
      <c r="F332" s="12">
        <v>18</v>
      </c>
      <c r="G332" s="12">
        <v>3042</v>
      </c>
      <c r="H332" s="12">
        <v>3240</v>
      </c>
      <c r="I332" s="12">
        <v>62784</v>
      </c>
      <c r="J332" s="12">
        <v>67680</v>
      </c>
      <c r="K332" s="12">
        <f>Sales[[#This Row],[Unit Price]]*Sales[[#This Row],[Quantity]]</f>
        <v>58320</v>
      </c>
      <c r="L332" s="12">
        <f>Sales[[#This Row],[Unit Cost]]*Sales[[#This Row],[Quantity]]</f>
        <v>54756</v>
      </c>
      <c r="M332" s="12">
        <f>Sales[[#This Row],[Revenue]]-Sales[[#This Row],[Cost]]</f>
        <v>3564</v>
      </c>
      <c r="N332" s="38">
        <f>Sales[[#This Row],[Profit]]*$N$1</f>
        <v>178.20000000000002</v>
      </c>
      <c r="O332" s="38">
        <f>Sales[[#This Row],[Profit]]-Sales[[#This Row],[Discount ]]</f>
        <v>3385.8</v>
      </c>
    </row>
    <row r="333" spans="1:15">
      <c r="A333" s="38">
        <v>41020</v>
      </c>
      <c r="B333" s="12" t="s">
        <v>34</v>
      </c>
      <c r="C333" s="12" t="s">
        <v>25</v>
      </c>
      <c r="D333" s="12" t="s">
        <v>15</v>
      </c>
      <c r="E333" s="12" t="s">
        <v>16</v>
      </c>
      <c r="F333" s="12">
        <v>8</v>
      </c>
      <c r="G333" s="12">
        <v>5148</v>
      </c>
      <c r="H333" s="12">
        <v>5490</v>
      </c>
      <c r="I333" s="12">
        <v>64476</v>
      </c>
      <c r="J333" s="12">
        <v>69660</v>
      </c>
      <c r="K333" s="12">
        <f>Sales[[#This Row],[Unit Price]]*Sales[[#This Row],[Quantity]]</f>
        <v>43920</v>
      </c>
      <c r="L333" s="12">
        <f>Sales[[#This Row],[Unit Cost]]*Sales[[#This Row],[Quantity]]</f>
        <v>41184</v>
      </c>
      <c r="M333" s="12">
        <f>Sales[[#This Row],[Revenue]]-Sales[[#This Row],[Cost]]</f>
        <v>2736</v>
      </c>
      <c r="N333" s="38">
        <f>Sales[[#This Row],[Profit]]*$N$1</f>
        <v>136.80000000000001</v>
      </c>
      <c r="O333" s="38">
        <f>Sales[[#This Row],[Profit]]-Sales[[#This Row],[Discount ]]</f>
        <v>2599.1999999999998</v>
      </c>
    </row>
    <row r="334" spans="1:15">
      <c r="A334" s="38">
        <v>41020</v>
      </c>
      <c r="B334" s="12" t="s">
        <v>31</v>
      </c>
      <c r="C334" s="12" t="s">
        <v>30</v>
      </c>
      <c r="D334" s="12" t="s">
        <v>15</v>
      </c>
      <c r="E334" s="12" t="s">
        <v>16</v>
      </c>
      <c r="F334" s="12">
        <v>25</v>
      </c>
      <c r="G334" s="12">
        <v>7506</v>
      </c>
      <c r="H334" s="12">
        <v>8100</v>
      </c>
      <c r="I334" s="12">
        <v>28656</v>
      </c>
      <c r="J334" s="12">
        <v>30960</v>
      </c>
      <c r="K334" s="12">
        <f>Sales[[#This Row],[Unit Price]]*Sales[[#This Row],[Quantity]]</f>
        <v>202500</v>
      </c>
      <c r="L334" s="12">
        <f>Sales[[#This Row],[Unit Cost]]*Sales[[#This Row],[Quantity]]</f>
        <v>187650</v>
      </c>
      <c r="M334" s="12">
        <f>Sales[[#This Row],[Revenue]]-Sales[[#This Row],[Cost]]</f>
        <v>14850</v>
      </c>
      <c r="N334" s="38">
        <f>Sales[[#This Row],[Profit]]*$N$1</f>
        <v>742.5</v>
      </c>
      <c r="O334" s="38">
        <f>Sales[[#This Row],[Profit]]-Sales[[#This Row],[Discount ]]</f>
        <v>14107.5</v>
      </c>
    </row>
    <row r="335" spans="1:15">
      <c r="A335" s="38">
        <v>41021</v>
      </c>
      <c r="B335" s="12" t="s">
        <v>10</v>
      </c>
      <c r="C335" s="12" t="s">
        <v>11</v>
      </c>
      <c r="D335" s="12" t="s">
        <v>43</v>
      </c>
      <c r="E335" s="12" t="s">
        <v>13</v>
      </c>
      <c r="F335" s="12">
        <v>7</v>
      </c>
      <c r="G335" s="12">
        <v>3042</v>
      </c>
      <c r="H335" s="12">
        <v>3240</v>
      </c>
      <c r="I335" s="12">
        <v>27072</v>
      </c>
      <c r="J335" s="12">
        <v>28800</v>
      </c>
      <c r="K335" s="12">
        <f>Sales[[#This Row],[Unit Price]]*Sales[[#This Row],[Quantity]]</f>
        <v>22680</v>
      </c>
      <c r="L335" s="12">
        <f>Sales[[#This Row],[Unit Cost]]*Sales[[#This Row],[Quantity]]</f>
        <v>21294</v>
      </c>
      <c r="M335" s="12">
        <f>Sales[[#This Row],[Revenue]]-Sales[[#This Row],[Cost]]</f>
        <v>1386</v>
      </c>
      <c r="N335" s="38">
        <f>Sales[[#This Row],[Profit]]*$N$1</f>
        <v>69.3</v>
      </c>
      <c r="O335" s="38">
        <f>Sales[[#This Row],[Profit]]-Sales[[#This Row],[Discount ]]</f>
        <v>1316.7</v>
      </c>
    </row>
    <row r="336" spans="1:15">
      <c r="A336" s="38">
        <v>41021</v>
      </c>
      <c r="B336" s="12" t="s">
        <v>17</v>
      </c>
      <c r="C336" s="12" t="s">
        <v>18</v>
      </c>
      <c r="D336" s="12" t="s">
        <v>19</v>
      </c>
      <c r="E336" s="12" t="s">
        <v>13</v>
      </c>
      <c r="F336" s="12">
        <v>17</v>
      </c>
      <c r="G336" s="12">
        <v>3978</v>
      </c>
      <c r="H336" s="12">
        <v>4230</v>
      </c>
      <c r="I336" s="12">
        <v>35802</v>
      </c>
      <c r="J336" s="12">
        <v>38070</v>
      </c>
      <c r="K336" s="12">
        <f>Sales[[#This Row],[Unit Price]]*Sales[[#This Row],[Quantity]]</f>
        <v>71910</v>
      </c>
      <c r="L336" s="12">
        <f>Sales[[#This Row],[Unit Cost]]*Sales[[#This Row],[Quantity]]</f>
        <v>67626</v>
      </c>
      <c r="M336" s="12">
        <f>Sales[[#This Row],[Revenue]]-Sales[[#This Row],[Cost]]</f>
        <v>4284</v>
      </c>
      <c r="N336" s="38">
        <f>Sales[[#This Row],[Profit]]*$N$1</f>
        <v>214.20000000000002</v>
      </c>
      <c r="O336" s="38">
        <f>Sales[[#This Row],[Profit]]-Sales[[#This Row],[Discount ]]</f>
        <v>4069.8</v>
      </c>
    </row>
    <row r="337" spans="1:15">
      <c r="A337" s="38">
        <v>41021</v>
      </c>
      <c r="B337" s="12" t="s">
        <v>27</v>
      </c>
      <c r="C337" s="12" t="s">
        <v>23</v>
      </c>
      <c r="D337" s="12" t="s">
        <v>28</v>
      </c>
      <c r="E337" s="12" t="s">
        <v>13</v>
      </c>
      <c r="F337" s="12">
        <v>3</v>
      </c>
      <c r="G337" s="12">
        <v>2952</v>
      </c>
      <c r="H337" s="12">
        <v>3150</v>
      </c>
      <c r="I337" s="12">
        <v>75816</v>
      </c>
      <c r="J337" s="12">
        <v>80730</v>
      </c>
      <c r="K337" s="12">
        <f>Sales[[#This Row],[Unit Price]]*Sales[[#This Row],[Quantity]]</f>
        <v>9450</v>
      </c>
      <c r="L337" s="12">
        <f>Sales[[#This Row],[Unit Cost]]*Sales[[#This Row],[Quantity]]</f>
        <v>8856</v>
      </c>
      <c r="M337" s="12">
        <f>Sales[[#This Row],[Revenue]]-Sales[[#This Row],[Cost]]</f>
        <v>594</v>
      </c>
      <c r="N337" s="38">
        <f>Sales[[#This Row],[Profit]]*$N$1</f>
        <v>29.700000000000003</v>
      </c>
      <c r="O337" s="38">
        <f>Sales[[#This Row],[Profit]]-Sales[[#This Row],[Discount ]]</f>
        <v>564.29999999999995</v>
      </c>
    </row>
    <row r="338" spans="1:15">
      <c r="A338" s="38">
        <v>41021</v>
      </c>
      <c r="B338" s="12" t="s">
        <v>24</v>
      </c>
      <c r="C338" s="12" t="s">
        <v>25</v>
      </c>
      <c r="D338" s="12" t="s">
        <v>32</v>
      </c>
      <c r="E338" s="12" t="s">
        <v>13</v>
      </c>
      <c r="F338" s="12">
        <v>13</v>
      </c>
      <c r="G338" s="12">
        <v>2034</v>
      </c>
      <c r="H338" s="12">
        <v>2160</v>
      </c>
      <c r="I338" s="12">
        <v>63828</v>
      </c>
      <c r="J338" s="12">
        <v>68040</v>
      </c>
      <c r="K338" s="12">
        <f>Sales[[#This Row],[Unit Price]]*Sales[[#This Row],[Quantity]]</f>
        <v>28080</v>
      </c>
      <c r="L338" s="12">
        <f>Sales[[#This Row],[Unit Cost]]*Sales[[#This Row],[Quantity]]</f>
        <v>26442</v>
      </c>
      <c r="M338" s="12">
        <f>Sales[[#This Row],[Revenue]]-Sales[[#This Row],[Cost]]</f>
        <v>1638</v>
      </c>
      <c r="N338" s="38">
        <f>Sales[[#This Row],[Profit]]*$N$1</f>
        <v>81.900000000000006</v>
      </c>
      <c r="O338" s="38">
        <f>Sales[[#This Row],[Profit]]-Sales[[#This Row],[Discount ]]</f>
        <v>1556.1</v>
      </c>
    </row>
    <row r="339" spans="1:15">
      <c r="A339" s="38">
        <v>41021</v>
      </c>
      <c r="B339" s="12" t="s">
        <v>24</v>
      </c>
      <c r="C339" s="12" t="s">
        <v>25</v>
      </c>
      <c r="D339" s="12" t="s">
        <v>42</v>
      </c>
      <c r="E339" s="12" t="s">
        <v>16</v>
      </c>
      <c r="F339" s="12">
        <v>17</v>
      </c>
      <c r="G339" s="12">
        <v>3582</v>
      </c>
      <c r="H339" s="12">
        <v>3870</v>
      </c>
      <c r="I339" s="12">
        <v>30024</v>
      </c>
      <c r="J339" s="12">
        <v>32400</v>
      </c>
      <c r="K339" s="12">
        <f>Sales[[#This Row],[Unit Price]]*Sales[[#This Row],[Quantity]]</f>
        <v>65790</v>
      </c>
      <c r="L339" s="12">
        <f>Sales[[#This Row],[Unit Cost]]*Sales[[#This Row],[Quantity]]</f>
        <v>60894</v>
      </c>
      <c r="M339" s="12">
        <f>Sales[[#This Row],[Revenue]]-Sales[[#This Row],[Cost]]</f>
        <v>4896</v>
      </c>
      <c r="N339" s="38">
        <f>Sales[[#This Row],[Profit]]*$N$1</f>
        <v>244.8</v>
      </c>
      <c r="O339" s="38">
        <f>Sales[[#This Row],[Profit]]-Sales[[#This Row],[Discount ]]</f>
        <v>4651.2</v>
      </c>
    </row>
    <row r="340" spans="1:15">
      <c r="A340" s="38">
        <v>41021</v>
      </c>
      <c r="B340" s="12" t="s">
        <v>31</v>
      </c>
      <c r="C340" s="12" t="s">
        <v>30</v>
      </c>
      <c r="D340" s="12" t="s">
        <v>39</v>
      </c>
      <c r="E340" s="12" t="s">
        <v>13</v>
      </c>
      <c r="F340" s="12">
        <v>22</v>
      </c>
      <c r="G340" s="12">
        <v>3978</v>
      </c>
      <c r="H340" s="12">
        <v>4230</v>
      </c>
      <c r="I340" s="12">
        <v>26082</v>
      </c>
      <c r="J340" s="12">
        <v>27720</v>
      </c>
      <c r="K340" s="12">
        <f>Sales[[#This Row],[Unit Price]]*Sales[[#This Row],[Quantity]]</f>
        <v>93060</v>
      </c>
      <c r="L340" s="12">
        <f>Sales[[#This Row],[Unit Cost]]*Sales[[#This Row],[Quantity]]</f>
        <v>87516</v>
      </c>
      <c r="M340" s="12">
        <f>Sales[[#This Row],[Revenue]]-Sales[[#This Row],[Cost]]</f>
        <v>5544</v>
      </c>
      <c r="N340" s="38">
        <f>Sales[[#This Row],[Profit]]*$N$1</f>
        <v>277.2</v>
      </c>
      <c r="O340" s="38">
        <f>Sales[[#This Row],[Profit]]-Sales[[#This Row],[Discount ]]</f>
        <v>5266.8</v>
      </c>
    </row>
    <row r="341" spans="1:15">
      <c r="A341" s="38">
        <v>41022</v>
      </c>
      <c r="B341" s="12" t="s">
        <v>17</v>
      </c>
      <c r="C341" s="12" t="s">
        <v>18</v>
      </c>
      <c r="D341" s="12" t="s">
        <v>26</v>
      </c>
      <c r="E341" s="12" t="s">
        <v>13</v>
      </c>
      <c r="F341" s="12">
        <v>23</v>
      </c>
      <c r="G341" s="12">
        <v>2196</v>
      </c>
      <c r="H341" s="12">
        <v>2340</v>
      </c>
      <c r="I341" s="12">
        <v>18252</v>
      </c>
      <c r="J341" s="12">
        <v>19440</v>
      </c>
      <c r="K341" s="12">
        <f>Sales[[#This Row],[Unit Price]]*Sales[[#This Row],[Quantity]]</f>
        <v>53820</v>
      </c>
      <c r="L341" s="12">
        <f>Sales[[#This Row],[Unit Cost]]*Sales[[#This Row],[Quantity]]</f>
        <v>50508</v>
      </c>
      <c r="M341" s="12">
        <f>Sales[[#This Row],[Revenue]]-Sales[[#This Row],[Cost]]</f>
        <v>3312</v>
      </c>
      <c r="N341" s="38">
        <f>Sales[[#This Row],[Profit]]*$N$1</f>
        <v>165.60000000000002</v>
      </c>
      <c r="O341" s="38">
        <f>Sales[[#This Row],[Profit]]-Sales[[#This Row],[Discount ]]</f>
        <v>3146.4</v>
      </c>
    </row>
    <row r="342" spans="1:15">
      <c r="A342" s="38">
        <v>41023</v>
      </c>
      <c r="B342" s="12" t="s">
        <v>31</v>
      </c>
      <c r="C342" s="12" t="s">
        <v>30</v>
      </c>
      <c r="D342" s="12" t="s">
        <v>43</v>
      </c>
      <c r="E342" s="12" t="s">
        <v>13</v>
      </c>
      <c r="F342" s="12">
        <v>1</v>
      </c>
      <c r="G342" s="12">
        <v>2034</v>
      </c>
      <c r="H342" s="12">
        <v>2160</v>
      </c>
      <c r="I342" s="12">
        <v>50760</v>
      </c>
      <c r="J342" s="12">
        <v>54000</v>
      </c>
      <c r="K342" s="12">
        <f>Sales[[#This Row],[Unit Price]]*Sales[[#This Row],[Quantity]]</f>
        <v>2160</v>
      </c>
      <c r="L342" s="12">
        <f>Sales[[#This Row],[Unit Cost]]*Sales[[#This Row],[Quantity]]</f>
        <v>2034</v>
      </c>
      <c r="M342" s="12">
        <f>Sales[[#This Row],[Revenue]]-Sales[[#This Row],[Cost]]</f>
        <v>126</v>
      </c>
      <c r="N342" s="38">
        <f>Sales[[#This Row],[Profit]]*$N$1</f>
        <v>6.3000000000000007</v>
      </c>
      <c r="O342" s="38">
        <f>Sales[[#This Row],[Profit]]-Sales[[#This Row],[Discount ]]</f>
        <v>119.7</v>
      </c>
    </row>
    <row r="343" spans="1:15">
      <c r="A343" s="38">
        <v>41023</v>
      </c>
      <c r="B343" s="12" t="s">
        <v>22</v>
      </c>
      <c r="C343" s="12" t="s">
        <v>23</v>
      </c>
      <c r="D343" s="12" t="s">
        <v>36</v>
      </c>
      <c r="E343" s="12" t="s">
        <v>13</v>
      </c>
      <c r="F343" s="12">
        <v>25</v>
      </c>
      <c r="G343" s="12">
        <v>5148</v>
      </c>
      <c r="H343" s="12">
        <v>5490</v>
      </c>
      <c r="I343" s="12">
        <v>12636</v>
      </c>
      <c r="J343" s="12">
        <v>13500</v>
      </c>
      <c r="K343" s="12">
        <f>Sales[[#This Row],[Unit Price]]*Sales[[#This Row],[Quantity]]</f>
        <v>137250</v>
      </c>
      <c r="L343" s="12">
        <f>Sales[[#This Row],[Unit Cost]]*Sales[[#This Row],[Quantity]]</f>
        <v>128700</v>
      </c>
      <c r="M343" s="12">
        <f>Sales[[#This Row],[Revenue]]-Sales[[#This Row],[Cost]]</f>
        <v>8550</v>
      </c>
      <c r="N343" s="38">
        <f>Sales[[#This Row],[Profit]]*$N$1</f>
        <v>427.5</v>
      </c>
      <c r="O343" s="38">
        <f>Sales[[#This Row],[Profit]]-Sales[[#This Row],[Discount ]]</f>
        <v>8122.5</v>
      </c>
    </row>
    <row r="344" spans="1:15">
      <c r="A344" s="38">
        <v>41023</v>
      </c>
      <c r="B344" s="12" t="s">
        <v>20</v>
      </c>
      <c r="C344" s="12" t="s">
        <v>18</v>
      </c>
      <c r="D344" s="12" t="s">
        <v>32</v>
      </c>
      <c r="E344" s="12" t="s">
        <v>13</v>
      </c>
      <c r="F344" s="12">
        <v>22</v>
      </c>
      <c r="G344" s="12">
        <v>3384</v>
      </c>
      <c r="H344" s="12">
        <v>3600</v>
      </c>
      <c r="I344" s="12">
        <v>70920</v>
      </c>
      <c r="J344" s="12">
        <v>75600</v>
      </c>
      <c r="K344" s="12">
        <f>Sales[[#This Row],[Unit Price]]*Sales[[#This Row],[Quantity]]</f>
        <v>79200</v>
      </c>
      <c r="L344" s="12">
        <f>Sales[[#This Row],[Unit Cost]]*Sales[[#This Row],[Quantity]]</f>
        <v>74448</v>
      </c>
      <c r="M344" s="12">
        <f>Sales[[#This Row],[Revenue]]-Sales[[#This Row],[Cost]]</f>
        <v>4752</v>
      </c>
      <c r="N344" s="38">
        <f>Sales[[#This Row],[Profit]]*$N$1</f>
        <v>237.60000000000002</v>
      </c>
      <c r="O344" s="38">
        <f>Sales[[#This Row],[Profit]]-Sales[[#This Row],[Discount ]]</f>
        <v>4514.3999999999996</v>
      </c>
    </row>
    <row r="345" spans="1:15">
      <c r="A345" s="38">
        <v>41024</v>
      </c>
      <c r="B345" s="12" t="s">
        <v>29</v>
      </c>
      <c r="C345" s="12" t="s">
        <v>30</v>
      </c>
      <c r="D345" s="12" t="s">
        <v>26</v>
      </c>
      <c r="E345" s="12" t="s">
        <v>13</v>
      </c>
      <c r="F345" s="12">
        <v>2</v>
      </c>
      <c r="G345" s="12">
        <v>3978</v>
      </c>
      <c r="H345" s="12">
        <v>4230</v>
      </c>
      <c r="I345" s="12">
        <v>66924</v>
      </c>
      <c r="J345" s="12">
        <v>71280</v>
      </c>
      <c r="K345" s="12">
        <f>Sales[[#This Row],[Unit Price]]*Sales[[#This Row],[Quantity]]</f>
        <v>8460</v>
      </c>
      <c r="L345" s="12">
        <f>Sales[[#This Row],[Unit Cost]]*Sales[[#This Row],[Quantity]]</f>
        <v>7956</v>
      </c>
      <c r="M345" s="12">
        <f>Sales[[#This Row],[Revenue]]-Sales[[#This Row],[Cost]]</f>
        <v>504</v>
      </c>
      <c r="N345" s="38">
        <f>Sales[[#This Row],[Profit]]*$N$1</f>
        <v>25.200000000000003</v>
      </c>
      <c r="O345" s="38">
        <f>Sales[[#This Row],[Profit]]-Sales[[#This Row],[Discount ]]</f>
        <v>478.8</v>
      </c>
    </row>
    <row r="346" spans="1:15">
      <c r="A346" s="38">
        <v>41024</v>
      </c>
      <c r="B346" s="12" t="s">
        <v>17</v>
      </c>
      <c r="C346" s="12" t="s">
        <v>18</v>
      </c>
      <c r="D346" s="12" t="s">
        <v>35</v>
      </c>
      <c r="E346" s="12" t="s">
        <v>13</v>
      </c>
      <c r="F346" s="12">
        <v>11</v>
      </c>
      <c r="G346" s="12">
        <v>3582</v>
      </c>
      <c r="H346" s="12">
        <v>3870</v>
      </c>
      <c r="I346" s="12">
        <v>30888</v>
      </c>
      <c r="J346" s="12">
        <v>32940</v>
      </c>
      <c r="K346" s="12">
        <f>Sales[[#This Row],[Unit Price]]*Sales[[#This Row],[Quantity]]</f>
        <v>42570</v>
      </c>
      <c r="L346" s="12">
        <f>Sales[[#This Row],[Unit Cost]]*Sales[[#This Row],[Quantity]]</f>
        <v>39402</v>
      </c>
      <c r="M346" s="12">
        <f>Sales[[#This Row],[Revenue]]-Sales[[#This Row],[Cost]]</f>
        <v>3168</v>
      </c>
      <c r="N346" s="38">
        <f>Sales[[#This Row],[Profit]]*$N$1</f>
        <v>158.4</v>
      </c>
      <c r="O346" s="38">
        <f>Sales[[#This Row],[Profit]]-Sales[[#This Row],[Discount ]]</f>
        <v>3009.6</v>
      </c>
    </row>
    <row r="347" spans="1:15">
      <c r="A347" s="38">
        <v>41024</v>
      </c>
      <c r="B347" s="12" t="s">
        <v>24</v>
      </c>
      <c r="C347" s="12" t="s">
        <v>25</v>
      </c>
      <c r="D347" s="12" t="s">
        <v>12</v>
      </c>
      <c r="E347" s="12" t="s">
        <v>13</v>
      </c>
      <c r="F347" s="12">
        <v>11</v>
      </c>
      <c r="G347" s="12">
        <v>3546</v>
      </c>
      <c r="H347" s="12">
        <v>3780</v>
      </c>
      <c r="I347" s="12">
        <v>28476</v>
      </c>
      <c r="J347" s="12">
        <v>30240</v>
      </c>
      <c r="K347" s="12">
        <f>Sales[[#This Row],[Unit Price]]*Sales[[#This Row],[Quantity]]</f>
        <v>41580</v>
      </c>
      <c r="L347" s="12">
        <f>Sales[[#This Row],[Unit Cost]]*Sales[[#This Row],[Quantity]]</f>
        <v>39006</v>
      </c>
      <c r="M347" s="12">
        <f>Sales[[#This Row],[Revenue]]-Sales[[#This Row],[Cost]]</f>
        <v>2574</v>
      </c>
      <c r="N347" s="38">
        <f>Sales[[#This Row],[Profit]]*$N$1</f>
        <v>128.70000000000002</v>
      </c>
      <c r="O347" s="38">
        <f>Sales[[#This Row],[Profit]]-Sales[[#This Row],[Discount ]]</f>
        <v>2445.3000000000002</v>
      </c>
    </row>
    <row r="348" spans="1:15">
      <c r="A348" s="38">
        <v>41024</v>
      </c>
      <c r="B348" s="12" t="s">
        <v>29</v>
      </c>
      <c r="C348" s="12" t="s">
        <v>30</v>
      </c>
      <c r="D348" s="12" t="s">
        <v>19</v>
      </c>
      <c r="E348" s="12" t="s">
        <v>13</v>
      </c>
      <c r="F348" s="12">
        <v>1</v>
      </c>
      <c r="G348" s="12">
        <v>7506</v>
      </c>
      <c r="H348" s="12">
        <v>8100</v>
      </c>
      <c r="I348" s="12">
        <v>59670</v>
      </c>
      <c r="J348" s="12">
        <v>63450</v>
      </c>
      <c r="K348" s="12">
        <f>Sales[[#This Row],[Unit Price]]*Sales[[#This Row],[Quantity]]</f>
        <v>8100</v>
      </c>
      <c r="L348" s="12">
        <f>Sales[[#This Row],[Unit Cost]]*Sales[[#This Row],[Quantity]]</f>
        <v>7506</v>
      </c>
      <c r="M348" s="12">
        <f>Sales[[#This Row],[Revenue]]-Sales[[#This Row],[Cost]]</f>
        <v>594</v>
      </c>
      <c r="N348" s="38">
        <f>Sales[[#This Row],[Profit]]*$N$1</f>
        <v>29.700000000000003</v>
      </c>
      <c r="O348" s="38">
        <f>Sales[[#This Row],[Profit]]-Sales[[#This Row],[Discount ]]</f>
        <v>564.29999999999995</v>
      </c>
    </row>
    <row r="349" spans="1:15">
      <c r="A349" s="38">
        <v>41024</v>
      </c>
      <c r="B349" s="12" t="s">
        <v>27</v>
      </c>
      <c r="C349" s="12" t="s">
        <v>23</v>
      </c>
      <c r="D349" s="12" t="s">
        <v>42</v>
      </c>
      <c r="E349" s="12" t="s">
        <v>16</v>
      </c>
      <c r="F349" s="12">
        <v>14</v>
      </c>
      <c r="G349" s="12">
        <v>3978</v>
      </c>
      <c r="H349" s="12">
        <v>4230</v>
      </c>
      <c r="I349" s="12">
        <v>172638</v>
      </c>
      <c r="J349" s="12">
        <v>186300</v>
      </c>
      <c r="K349" s="12">
        <f>Sales[[#This Row],[Unit Price]]*Sales[[#This Row],[Quantity]]</f>
        <v>59220</v>
      </c>
      <c r="L349" s="12">
        <f>Sales[[#This Row],[Unit Cost]]*Sales[[#This Row],[Quantity]]</f>
        <v>55692</v>
      </c>
      <c r="M349" s="12">
        <f>Sales[[#This Row],[Revenue]]-Sales[[#This Row],[Cost]]</f>
        <v>3528</v>
      </c>
      <c r="N349" s="38">
        <f>Sales[[#This Row],[Profit]]*$N$1</f>
        <v>176.4</v>
      </c>
      <c r="O349" s="38">
        <f>Sales[[#This Row],[Profit]]-Sales[[#This Row],[Discount ]]</f>
        <v>3351.6</v>
      </c>
    </row>
    <row r="350" spans="1:15">
      <c r="A350" s="38">
        <v>41025</v>
      </c>
      <c r="B350" s="12" t="s">
        <v>14</v>
      </c>
      <c r="C350" s="12" t="s">
        <v>11</v>
      </c>
      <c r="D350" s="12" t="s">
        <v>37</v>
      </c>
      <c r="E350" s="12" t="s">
        <v>13</v>
      </c>
      <c r="F350" s="12">
        <v>11</v>
      </c>
      <c r="G350" s="12">
        <v>2034</v>
      </c>
      <c r="H350" s="12">
        <v>2160</v>
      </c>
      <c r="I350" s="12">
        <v>31374</v>
      </c>
      <c r="J350" s="12">
        <v>33390</v>
      </c>
      <c r="K350" s="12">
        <f>Sales[[#This Row],[Unit Price]]*Sales[[#This Row],[Quantity]]</f>
        <v>23760</v>
      </c>
      <c r="L350" s="12">
        <f>Sales[[#This Row],[Unit Cost]]*Sales[[#This Row],[Quantity]]</f>
        <v>22374</v>
      </c>
      <c r="M350" s="12">
        <f>Sales[[#This Row],[Revenue]]-Sales[[#This Row],[Cost]]</f>
        <v>1386</v>
      </c>
      <c r="N350" s="38">
        <f>Sales[[#This Row],[Profit]]*$N$1</f>
        <v>69.3</v>
      </c>
      <c r="O350" s="38">
        <f>Sales[[#This Row],[Profit]]-Sales[[#This Row],[Discount ]]</f>
        <v>1316.7</v>
      </c>
    </row>
    <row r="351" spans="1:15">
      <c r="A351" s="38">
        <v>41025</v>
      </c>
      <c r="B351" s="12" t="s">
        <v>22</v>
      </c>
      <c r="C351" s="12" t="s">
        <v>23</v>
      </c>
      <c r="D351" s="12" t="s">
        <v>37</v>
      </c>
      <c r="E351" s="12" t="s">
        <v>13</v>
      </c>
      <c r="F351" s="12">
        <v>8</v>
      </c>
      <c r="G351" s="12">
        <v>2952</v>
      </c>
      <c r="H351" s="12">
        <v>3150</v>
      </c>
      <c r="I351" s="12">
        <v>67230</v>
      </c>
      <c r="J351" s="12">
        <v>71550</v>
      </c>
      <c r="K351" s="12">
        <f>Sales[[#This Row],[Unit Price]]*Sales[[#This Row],[Quantity]]</f>
        <v>25200</v>
      </c>
      <c r="L351" s="12">
        <f>Sales[[#This Row],[Unit Cost]]*Sales[[#This Row],[Quantity]]</f>
        <v>23616</v>
      </c>
      <c r="M351" s="12">
        <f>Sales[[#This Row],[Revenue]]-Sales[[#This Row],[Cost]]</f>
        <v>1584</v>
      </c>
      <c r="N351" s="38">
        <f>Sales[[#This Row],[Profit]]*$N$1</f>
        <v>79.2</v>
      </c>
      <c r="O351" s="38">
        <f>Sales[[#This Row],[Profit]]-Sales[[#This Row],[Discount ]]</f>
        <v>1504.8</v>
      </c>
    </row>
    <row r="352" spans="1:15">
      <c r="A352" s="38">
        <v>41026</v>
      </c>
      <c r="B352" s="12" t="s">
        <v>24</v>
      </c>
      <c r="C352" s="12" t="s">
        <v>25</v>
      </c>
      <c r="D352" s="12" t="s">
        <v>37</v>
      </c>
      <c r="E352" s="12" t="s">
        <v>13</v>
      </c>
      <c r="F352" s="12">
        <v>1</v>
      </c>
      <c r="G352" s="12">
        <v>3546</v>
      </c>
      <c r="H352" s="12">
        <v>3780</v>
      </c>
      <c r="I352" s="12">
        <v>80676</v>
      </c>
      <c r="J352" s="12">
        <v>85860</v>
      </c>
      <c r="K352" s="12">
        <f>Sales[[#This Row],[Unit Price]]*Sales[[#This Row],[Quantity]]</f>
        <v>3780</v>
      </c>
      <c r="L352" s="12">
        <f>Sales[[#This Row],[Unit Cost]]*Sales[[#This Row],[Quantity]]</f>
        <v>3546</v>
      </c>
      <c r="M352" s="12">
        <f>Sales[[#This Row],[Revenue]]-Sales[[#This Row],[Cost]]</f>
        <v>234</v>
      </c>
      <c r="N352" s="38">
        <f>Sales[[#This Row],[Profit]]*$N$1</f>
        <v>11.700000000000001</v>
      </c>
      <c r="O352" s="38">
        <f>Sales[[#This Row],[Profit]]-Sales[[#This Row],[Discount ]]</f>
        <v>222.3</v>
      </c>
    </row>
    <row r="353" spans="1:15">
      <c r="A353" s="38">
        <v>41026</v>
      </c>
      <c r="B353" s="12" t="s">
        <v>10</v>
      </c>
      <c r="C353" s="12" t="s">
        <v>11</v>
      </c>
      <c r="D353" s="12" t="s">
        <v>32</v>
      </c>
      <c r="E353" s="12" t="s">
        <v>13</v>
      </c>
      <c r="F353" s="12">
        <v>24</v>
      </c>
      <c r="G353" s="12">
        <v>3546</v>
      </c>
      <c r="H353" s="12">
        <v>3780</v>
      </c>
      <c r="I353" s="12">
        <v>28368</v>
      </c>
      <c r="J353" s="12">
        <v>30240</v>
      </c>
      <c r="K353" s="12">
        <f>Sales[[#This Row],[Unit Price]]*Sales[[#This Row],[Quantity]]</f>
        <v>90720</v>
      </c>
      <c r="L353" s="12">
        <f>Sales[[#This Row],[Unit Cost]]*Sales[[#This Row],[Quantity]]</f>
        <v>85104</v>
      </c>
      <c r="M353" s="12">
        <f>Sales[[#This Row],[Revenue]]-Sales[[#This Row],[Cost]]</f>
        <v>5616</v>
      </c>
      <c r="N353" s="38">
        <f>Sales[[#This Row],[Profit]]*$N$1</f>
        <v>280.8</v>
      </c>
      <c r="O353" s="38">
        <f>Sales[[#This Row],[Profit]]-Sales[[#This Row],[Discount ]]</f>
        <v>5335.2</v>
      </c>
    </row>
    <row r="354" spans="1:15">
      <c r="A354" s="38">
        <v>41026</v>
      </c>
      <c r="B354" s="12" t="s">
        <v>14</v>
      </c>
      <c r="C354" s="12" t="s">
        <v>11</v>
      </c>
      <c r="D354" s="12" t="s">
        <v>43</v>
      </c>
      <c r="E354" s="12" t="s">
        <v>13</v>
      </c>
      <c r="F354" s="12">
        <v>15</v>
      </c>
      <c r="G354" s="12">
        <v>3978</v>
      </c>
      <c r="H354" s="12">
        <v>4230</v>
      </c>
      <c r="I354" s="12">
        <v>23688</v>
      </c>
      <c r="J354" s="12">
        <v>25200</v>
      </c>
      <c r="K354" s="12">
        <f>Sales[[#This Row],[Unit Price]]*Sales[[#This Row],[Quantity]]</f>
        <v>63450</v>
      </c>
      <c r="L354" s="12">
        <f>Sales[[#This Row],[Unit Cost]]*Sales[[#This Row],[Quantity]]</f>
        <v>59670</v>
      </c>
      <c r="M354" s="12">
        <f>Sales[[#This Row],[Revenue]]-Sales[[#This Row],[Cost]]</f>
        <v>3780</v>
      </c>
      <c r="N354" s="38">
        <f>Sales[[#This Row],[Profit]]*$N$1</f>
        <v>189</v>
      </c>
      <c r="O354" s="38">
        <f>Sales[[#This Row],[Profit]]-Sales[[#This Row],[Discount ]]</f>
        <v>3591</v>
      </c>
    </row>
    <row r="355" spans="1:15">
      <c r="A355" s="38">
        <v>41026</v>
      </c>
      <c r="B355" s="12" t="s">
        <v>24</v>
      </c>
      <c r="C355" s="12" t="s">
        <v>25</v>
      </c>
      <c r="D355" s="12" t="s">
        <v>12</v>
      </c>
      <c r="E355" s="12" t="s">
        <v>13</v>
      </c>
      <c r="F355" s="12">
        <v>20</v>
      </c>
      <c r="G355" s="12">
        <v>3546</v>
      </c>
      <c r="H355" s="12">
        <v>3780</v>
      </c>
      <c r="I355" s="12">
        <v>30510</v>
      </c>
      <c r="J355" s="12">
        <v>32400</v>
      </c>
      <c r="K355" s="12">
        <f>Sales[[#This Row],[Unit Price]]*Sales[[#This Row],[Quantity]]</f>
        <v>75600</v>
      </c>
      <c r="L355" s="12">
        <f>Sales[[#This Row],[Unit Cost]]*Sales[[#This Row],[Quantity]]</f>
        <v>70920</v>
      </c>
      <c r="M355" s="12">
        <f>Sales[[#This Row],[Revenue]]-Sales[[#This Row],[Cost]]</f>
        <v>4680</v>
      </c>
      <c r="N355" s="38">
        <f>Sales[[#This Row],[Profit]]*$N$1</f>
        <v>234</v>
      </c>
      <c r="O355" s="38">
        <f>Sales[[#This Row],[Profit]]-Sales[[#This Row],[Discount ]]</f>
        <v>4446</v>
      </c>
    </row>
    <row r="356" spans="1:15">
      <c r="A356" s="38">
        <v>41026</v>
      </c>
      <c r="B356" s="12" t="s">
        <v>31</v>
      </c>
      <c r="C356" s="12" t="s">
        <v>30</v>
      </c>
      <c r="D356" s="12" t="s">
        <v>38</v>
      </c>
      <c r="E356" s="12" t="s">
        <v>13</v>
      </c>
      <c r="F356" s="12">
        <v>1</v>
      </c>
      <c r="G356" s="12">
        <v>5148</v>
      </c>
      <c r="H356" s="12">
        <v>5490</v>
      </c>
      <c r="I356" s="12">
        <v>53190</v>
      </c>
      <c r="J356" s="12">
        <v>56700</v>
      </c>
      <c r="K356" s="12">
        <f>Sales[[#This Row],[Unit Price]]*Sales[[#This Row],[Quantity]]</f>
        <v>5490</v>
      </c>
      <c r="L356" s="12">
        <f>Sales[[#This Row],[Unit Cost]]*Sales[[#This Row],[Quantity]]</f>
        <v>5148</v>
      </c>
      <c r="M356" s="12">
        <f>Sales[[#This Row],[Revenue]]-Sales[[#This Row],[Cost]]</f>
        <v>342</v>
      </c>
      <c r="N356" s="38">
        <f>Sales[[#This Row],[Profit]]*$N$1</f>
        <v>17.100000000000001</v>
      </c>
      <c r="O356" s="38">
        <f>Sales[[#This Row],[Profit]]-Sales[[#This Row],[Discount ]]</f>
        <v>324.89999999999998</v>
      </c>
    </row>
    <row r="357" spans="1:15">
      <c r="A357" s="38">
        <v>41027</v>
      </c>
      <c r="B357" s="12" t="s">
        <v>29</v>
      </c>
      <c r="C357" s="12" t="s">
        <v>30</v>
      </c>
      <c r="D357" s="12" t="s">
        <v>15</v>
      </c>
      <c r="E357" s="12" t="s">
        <v>16</v>
      </c>
      <c r="F357" s="12">
        <v>5</v>
      </c>
      <c r="G357" s="12">
        <v>2196</v>
      </c>
      <c r="H357" s="12">
        <v>2340</v>
      </c>
      <c r="I357" s="12">
        <v>21492</v>
      </c>
      <c r="J357" s="12">
        <v>23220</v>
      </c>
      <c r="K357" s="12">
        <f>Sales[[#This Row],[Unit Price]]*Sales[[#This Row],[Quantity]]</f>
        <v>11700</v>
      </c>
      <c r="L357" s="12">
        <f>Sales[[#This Row],[Unit Cost]]*Sales[[#This Row],[Quantity]]</f>
        <v>10980</v>
      </c>
      <c r="M357" s="12">
        <f>Sales[[#This Row],[Revenue]]-Sales[[#This Row],[Cost]]</f>
        <v>720</v>
      </c>
      <c r="N357" s="38">
        <f>Sales[[#This Row],[Profit]]*$N$1</f>
        <v>36</v>
      </c>
      <c r="O357" s="38">
        <f>Sales[[#This Row],[Profit]]-Sales[[#This Row],[Discount ]]</f>
        <v>684</v>
      </c>
    </row>
    <row r="358" spans="1:15">
      <c r="A358" s="38">
        <v>41027</v>
      </c>
      <c r="B358" s="12" t="s">
        <v>20</v>
      </c>
      <c r="C358" s="12" t="s">
        <v>18</v>
      </c>
      <c r="D358" s="12" t="s">
        <v>12</v>
      </c>
      <c r="E358" s="12" t="s">
        <v>13</v>
      </c>
      <c r="F358" s="12">
        <v>2</v>
      </c>
      <c r="G358" s="12">
        <v>3924</v>
      </c>
      <c r="H358" s="12">
        <v>4230</v>
      </c>
      <c r="I358" s="12">
        <v>36612</v>
      </c>
      <c r="J358" s="12">
        <v>38880</v>
      </c>
      <c r="K358" s="12">
        <f>Sales[[#This Row],[Unit Price]]*Sales[[#This Row],[Quantity]]</f>
        <v>8460</v>
      </c>
      <c r="L358" s="12">
        <f>Sales[[#This Row],[Unit Cost]]*Sales[[#This Row],[Quantity]]</f>
        <v>7848</v>
      </c>
      <c r="M358" s="12">
        <f>Sales[[#This Row],[Revenue]]-Sales[[#This Row],[Cost]]</f>
        <v>612</v>
      </c>
      <c r="N358" s="38">
        <f>Sales[[#This Row],[Profit]]*$N$1</f>
        <v>30.6</v>
      </c>
      <c r="O358" s="38">
        <f>Sales[[#This Row],[Profit]]-Sales[[#This Row],[Discount ]]</f>
        <v>581.4</v>
      </c>
    </row>
    <row r="359" spans="1:15">
      <c r="A359" s="38">
        <v>41028</v>
      </c>
      <c r="B359" s="12" t="s">
        <v>20</v>
      </c>
      <c r="C359" s="12" t="s">
        <v>18</v>
      </c>
      <c r="D359" s="12" t="s">
        <v>42</v>
      </c>
      <c r="E359" s="12" t="s">
        <v>16</v>
      </c>
      <c r="F359" s="12">
        <v>15</v>
      </c>
      <c r="G359" s="12">
        <v>3978</v>
      </c>
      <c r="H359" s="12">
        <v>4230</v>
      </c>
      <c r="I359" s="12">
        <v>30024</v>
      </c>
      <c r="J359" s="12">
        <v>32400</v>
      </c>
      <c r="K359" s="12">
        <f>Sales[[#This Row],[Unit Price]]*Sales[[#This Row],[Quantity]]</f>
        <v>63450</v>
      </c>
      <c r="L359" s="12">
        <f>Sales[[#This Row],[Unit Cost]]*Sales[[#This Row],[Quantity]]</f>
        <v>59670</v>
      </c>
      <c r="M359" s="12">
        <f>Sales[[#This Row],[Revenue]]-Sales[[#This Row],[Cost]]</f>
        <v>3780</v>
      </c>
      <c r="N359" s="38">
        <f>Sales[[#This Row],[Profit]]*$N$1</f>
        <v>189</v>
      </c>
      <c r="O359" s="38">
        <f>Sales[[#This Row],[Profit]]-Sales[[#This Row],[Discount ]]</f>
        <v>3591</v>
      </c>
    </row>
    <row r="360" spans="1:15">
      <c r="A360" s="38">
        <v>41029</v>
      </c>
      <c r="B360" s="12" t="s">
        <v>27</v>
      </c>
      <c r="C360" s="12" t="s">
        <v>23</v>
      </c>
      <c r="D360" s="12" t="s">
        <v>21</v>
      </c>
      <c r="E360" s="12" t="s">
        <v>13</v>
      </c>
      <c r="F360" s="12">
        <v>24</v>
      </c>
      <c r="G360" s="12">
        <v>2106</v>
      </c>
      <c r="H360" s="12">
        <v>2250</v>
      </c>
      <c r="I360" s="12">
        <v>30744</v>
      </c>
      <c r="J360" s="12">
        <v>32760</v>
      </c>
      <c r="K360" s="12">
        <f>Sales[[#This Row],[Unit Price]]*Sales[[#This Row],[Quantity]]</f>
        <v>54000</v>
      </c>
      <c r="L360" s="12">
        <f>Sales[[#This Row],[Unit Cost]]*Sales[[#This Row],[Quantity]]</f>
        <v>50544</v>
      </c>
      <c r="M360" s="12">
        <f>Sales[[#This Row],[Revenue]]-Sales[[#This Row],[Cost]]</f>
        <v>3456</v>
      </c>
      <c r="N360" s="38">
        <f>Sales[[#This Row],[Profit]]*$N$1</f>
        <v>172.8</v>
      </c>
      <c r="O360" s="38">
        <f>Sales[[#This Row],[Profit]]-Sales[[#This Row],[Discount ]]</f>
        <v>3283.2</v>
      </c>
    </row>
    <row r="361" spans="1:15">
      <c r="A361" s="38">
        <v>41030</v>
      </c>
      <c r="B361" s="12" t="s">
        <v>17</v>
      </c>
      <c r="C361" s="12" t="s">
        <v>18</v>
      </c>
      <c r="D361" s="12" t="s">
        <v>41</v>
      </c>
      <c r="E361" s="12" t="s">
        <v>13</v>
      </c>
      <c r="F361" s="12">
        <v>23</v>
      </c>
      <c r="G361" s="12">
        <v>5148</v>
      </c>
      <c r="H361" s="12">
        <v>5490</v>
      </c>
      <c r="I361" s="12">
        <v>64944</v>
      </c>
      <c r="J361" s="12">
        <v>69300</v>
      </c>
      <c r="K361" s="12">
        <f>Sales[[#This Row],[Unit Price]]*Sales[[#This Row],[Quantity]]</f>
        <v>126270</v>
      </c>
      <c r="L361" s="12">
        <f>Sales[[#This Row],[Unit Cost]]*Sales[[#This Row],[Quantity]]</f>
        <v>118404</v>
      </c>
      <c r="M361" s="12">
        <f>Sales[[#This Row],[Revenue]]-Sales[[#This Row],[Cost]]</f>
        <v>7866</v>
      </c>
      <c r="N361" s="38">
        <f>Sales[[#This Row],[Profit]]*$N$1</f>
        <v>393.3</v>
      </c>
      <c r="O361" s="38">
        <f>Sales[[#This Row],[Profit]]-Sales[[#This Row],[Discount ]]</f>
        <v>7472.7</v>
      </c>
    </row>
    <row r="362" spans="1:15">
      <c r="A362" s="38">
        <v>41031</v>
      </c>
      <c r="B362" s="12" t="s">
        <v>24</v>
      </c>
      <c r="C362" s="12" t="s">
        <v>25</v>
      </c>
      <c r="D362" s="12" t="s">
        <v>43</v>
      </c>
      <c r="E362" s="12" t="s">
        <v>13</v>
      </c>
      <c r="F362" s="12">
        <v>20</v>
      </c>
      <c r="G362" s="12">
        <v>3546</v>
      </c>
      <c r="H362" s="12">
        <v>3780</v>
      </c>
      <c r="I362" s="12">
        <v>6768</v>
      </c>
      <c r="J362" s="12">
        <v>7200</v>
      </c>
      <c r="K362" s="12">
        <f>Sales[[#This Row],[Unit Price]]*Sales[[#This Row],[Quantity]]</f>
        <v>75600</v>
      </c>
      <c r="L362" s="12">
        <f>Sales[[#This Row],[Unit Cost]]*Sales[[#This Row],[Quantity]]</f>
        <v>70920</v>
      </c>
      <c r="M362" s="12">
        <f>Sales[[#This Row],[Revenue]]-Sales[[#This Row],[Cost]]</f>
        <v>4680</v>
      </c>
      <c r="N362" s="38">
        <f>Sales[[#This Row],[Profit]]*$N$1</f>
        <v>234</v>
      </c>
      <c r="O362" s="38">
        <f>Sales[[#This Row],[Profit]]-Sales[[#This Row],[Discount ]]</f>
        <v>4446</v>
      </c>
    </row>
    <row r="363" spans="1:15">
      <c r="A363" s="38">
        <v>41031</v>
      </c>
      <c r="B363" s="12" t="s">
        <v>10</v>
      </c>
      <c r="C363" s="12" t="s">
        <v>11</v>
      </c>
      <c r="D363" s="12" t="s">
        <v>33</v>
      </c>
      <c r="E363" s="12" t="s">
        <v>13</v>
      </c>
      <c r="F363" s="12">
        <v>23</v>
      </c>
      <c r="G363" s="12">
        <v>3546</v>
      </c>
      <c r="H363" s="12">
        <v>3780</v>
      </c>
      <c r="I363" s="12">
        <v>51714</v>
      </c>
      <c r="J363" s="12">
        <v>54990</v>
      </c>
      <c r="K363" s="12">
        <f>Sales[[#This Row],[Unit Price]]*Sales[[#This Row],[Quantity]]</f>
        <v>86940</v>
      </c>
      <c r="L363" s="12">
        <f>Sales[[#This Row],[Unit Cost]]*Sales[[#This Row],[Quantity]]</f>
        <v>81558</v>
      </c>
      <c r="M363" s="12">
        <f>Sales[[#This Row],[Revenue]]-Sales[[#This Row],[Cost]]</f>
        <v>5382</v>
      </c>
      <c r="N363" s="38">
        <f>Sales[[#This Row],[Profit]]*$N$1</f>
        <v>269.10000000000002</v>
      </c>
      <c r="O363" s="38">
        <f>Sales[[#This Row],[Profit]]-Sales[[#This Row],[Discount ]]</f>
        <v>5112.8999999999996</v>
      </c>
    </row>
    <row r="364" spans="1:15">
      <c r="A364" s="38">
        <v>41031</v>
      </c>
      <c r="B364" s="12" t="s">
        <v>24</v>
      </c>
      <c r="C364" s="12" t="s">
        <v>25</v>
      </c>
      <c r="D364" s="12" t="s">
        <v>38</v>
      </c>
      <c r="E364" s="12" t="s">
        <v>13</v>
      </c>
      <c r="F364" s="12">
        <v>22</v>
      </c>
      <c r="G364" s="12">
        <v>5148</v>
      </c>
      <c r="H364" s="12">
        <v>5490</v>
      </c>
      <c r="I364" s="12">
        <v>49644</v>
      </c>
      <c r="J364" s="12">
        <v>52920</v>
      </c>
      <c r="K364" s="12">
        <f>Sales[[#This Row],[Unit Price]]*Sales[[#This Row],[Quantity]]</f>
        <v>120780</v>
      </c>
      <c r="L364" s="12">
        <f>Sales[[#This Row],[Unit Cost]]*Sales[[#This Row],[Quantity]]</f>
        <v>113256</v>
      </c>
      <c r="M364" s="12">
        <f>Sales[[#This Row],[Revenue]]-Sales[[#This Row],[Cost]]</f>
        <v>7524</v>
      </c>
      <c r="N364" s="38">
        <f>Sales[[#This Row],[Profit]]*$N$1</f>
        <v>376.20000000000005</v>
      </c>
      <c r="O364" s="38">
        <f>Sales[[#This Row],[Profit]]-Sales[[#This Row],[Discount ]]</f>
        <v>7147.8</v>
      </c>
    </row>
    <row r="365" spans="1:15">
      <c r="A365" s="38">
        <v>41031</v>
      </c>
      <c r="B365" s="12" t="s">
        <v>31</v>
      </c>
      <c r="C365" s="12" t="s">
        <v>30</v>
      </c>
      <c r="D365" s="12" t="s">
        <v>19</v>
      </c>
      <c r="E365" s="12" t="s">
        <v>13</v>
      </c>
      <c r="F365" s="12">
        <v>10</v>
      </c>
      <c r="G365" s="12">
        <v>3384</v>
      </c>
      <c r="H365" s="12">
        <v>3600</v>
      </c>
      <c r="I365" s="12">
        <v>11934</v>
      </c>
      <c r="J365" s="12">
        <v>12690</v>
      </c>
      <c r="K365" s="12">
        <f>Sales[[#This Row],[Unit Price]]*Sales[[#This Row],[Quantity]]</f>
        <v>36000</v>
      </c>
      <c r="L365" s="12">
        <f>Sales[[#This Row],[Unit Cost]]*Sales[[#This Row],[Quantity]]</f>
        <v>33840</v>
      </c>
      <c r="M365" s="12">
        <f>Sales[[#This Row],[Revenue]]-Sales[[#This Row],[Cost]]</f>
        <v>2160</v>
      </c>
      <c r="N365" s="38">
        <f>Sales[[#This Row],[Profit]]*$N$1</f>
        <v>108</v>
      </c>
      <c r="O365" s="38">
        <f>Sales[[#This Row],[Profit]]-Sales[[#This Row],[Discount ]]</f>
        <v>2052</v>
      </c>
    </row>
    <row r="366" spans="1:15">
      <c r="A366" s="38">
        <v>41032</v>
      </c>
      <c r="B366" s="12" t="s">
        <v>27</v>
      </c>
      <c r="C366" s="12" t="s">
        <v>23</v>
      </c>
      <c r="D366" s="12" t="s">
        <v>43</v>
      </c>
      <c r="E366" s="12" t="s">
        <v>13</v>
      </c>
      <c r="F366" s="12">
        <v>5</v>
      </c>
      <c r="G366" s="12">
        <v>3042</v>
      </c>
      <c r="H366" s="12">
        <v>3240</v>
      </c>
      <c r="I366" s="12">
        <v>23688</v>
      </c>
      <c r="J366" s="12">
        <v>25200</v>
      </c>
      <c r="K366" s="12">
        <f>Sales[[#This Row],[Unit Price]]*Sales[[#This Row],[Quantity]]</f>
        <v>16200</v>
      </c>
      <c r="L366" s="12">
        <f>Sales[[#This Row],[Unit Cost]]*Sales[[#This Row],[Quantity]]</f>
        <v>15210</v>
      </c>
      <c r="M366" s="12">
        <f>Sales[[#This Row],[Revenue]]-Sales[[#This Row],[Cost]]</f>
        <v>990</v>
      </c>
      <c r="N366" s="38">
        <f>Sales[[#This Row],[Profit]]*$N$1</f>
        <v>49.5</v>
      </c>
      <c r="O366" s="38">
        <f>Sales[[#This Row],[Profit]]-Sales[[#This Row],[Discount ]]</f>
        <v>940.5</v>
      </c>
    </row>
    <row r="367" spans="1:15">
      <c r="A367" s="38">
        <v>41032</v>
      </c>
      <c r="B367" s="12" t="s">
        <v>10</v>
      </c>
      <c r="C367" s="12" t="s">
        <v>11</v>
      </c>
      <c r="D367" s="12" t="s">
        <v>26</v>
      </c>
      <c r="E367" s="12" t="s">
        <v>13</v>
      </c>
      <c r="F367" s="12">
        <v>12</v>
      </c>
      <c r="G367" s="12">
        <v>3978</v>
      </c>
      <c r="H367" s="12">
        <v>4230</v>
      </c>
      <c r="I367" s="12">
        <v>36504</v>
      </c>
      <c r="J367" s="12">
        <v>38880</v>
      </c>
      <c r="K367" s="12">
        <f>Sales[[#This Row],[Unit Price]]*Sales[[#This Row],[Quantity]]</f>
        <v>50760</v>
      </c>
      <c r="L367" s="12">
        <f>Sales[[#This Row],[Unit Cost]]*Sales[[#This Row],[Quantity]]</f>
        <v>47736</v>
      </c>
      <c r="M367" s="12">
        <f>Sales[[#This Row],[Revenue]]-Sales[[#This Row],[Cost]]</f>
        <v>3024</v>
      </c>
      <c r="N367" s="38">
        <f>Sales[[#This Row],[Profit]]*$N$1</f>
        <v>151.20000000000002</v>
      </c>
      <c r="O367" s="38">
        <f>Sales[[#This Row],[Profit]]-Sales[[#This Row],[Discount ]]</f>
        <v>2872.8</v>
      </c>
    </row>
    <row r="368" spans="1:15">
      <c r="A368" s="38">
        <v>41032</v>
      </c>
      <c r="B368" s="12" t="s">
        <v>27</v>
      </c>
      <c r="C368" s="12" t="s">
        <v>23</v>
      </c>
      <c r="D368" s="12" t="s">
        <v>15</v>
      </c>
      <c r="E368" s="12" t="s">
        <v>16</v>
      </c>
      <c r="F368" s="12">
        <v>19</v>
      </c>
      <c r="G368" s="12">
        <v>3978</v>
      </c>
      <c r="H368" s="12">
        <v>4230</v>
      </c>
      <c r="I368" s="12">
        <v>17910</v>
      </c>
      <c r="J368" s="12">
        <v>19350</v>
      </c>
      <c r="K368" s="12">
        <f>Sales[[#This Row],[Unit Price]]*Sales[[#This Row],[Quantity]]</f>
        <v>80370</v>
      </c>
      <c r="L368" s="12">
        <f>Sales[[#This Row],[Unit Cost]]*Sales[[#This Row],[Quantity]]</f>
        <v>75582</v>
      </c>
      <c r="M368" s="12">
        <f>Sales[[#This Row],[Revenue]]-Sales[[#This Row],[Cost]]</f>
        <v>4788</v>
      </c>
      <c r="N368" s="38">
        <f>Sales[[#This Row],[Profit]]*$N$1</f>
        <v>239.4</v>
      </c>
      <c r="O368" s="38">
        <f>Sales[[#This Row],[Profit]]-Sales[[#This Row],[Discount ]]</f>
        <v>4548.6000000000004</v>
      </c>
    </row>
    <row r="369" spans="1:15">
      <c r="A369" s="38">
        <v>41033</v>
      </c>
      <c r="B369" s="12" t="s">
        <v>34</v>
      </c>
      <c r="C369" s="12" t="s">
        <v>25</v>
      </c>
      <c r="D369" s="12" t="s">
        <v>39</v>
      </c>
      <c r="E369" s="12" t="s">
        <v>13</v>
      </c>
      <c r="F369" s="12">
        <v>18</v>
      </c>
      <c r="G369" s="12">
        <v>3924</v>
      </c>
      <c r="H369" s="12">
        <v>4230</v>
      </c>
      <c r="I369" s="12">
        <v>26082</v>
      </c>
      <c r="J369" s="12">
        <v>27720</v>
      </c>
      <c r="K369" s="12">
        <f>Sales[[#This Row],[Unit Price]]*Sales[[#This Row],[Quantity]]</f>
        <v>76140</v>
      </c>
      <c r="L369" s="12">
        <f>Sales[[#This Row],[Unit Cost]]*Sales[[#This Row],[Quantity]]</f>
        <v>70632</v>
      </c>
      <c r="M369" s="12">
        <f>Sales[[#This Row],[Revenue]]-Sales[[#This Row],[Cost]]</f>
        <v>5508</v>
      </c>
      <c r="N369" s="38">
        <f>Sales[[#This Row],[Profit]]*$N$1</f>
        <v>275.40000000000003</v>
      </c>
      <c r="O369" s="38">
        <f>Sales[[#This Row],[Profit]]-Sales[[#This Row],[Discount ]]</f>
        <v>5232.6000000000004</v>
      </c>
    </row>
    <row r="370" spans="1:15">
      <c r="A370" s="38">
        <v>41033</v>
      </c>
      <c r="B370" s="12" t="s">
        <v>10</v>
      </c>
      <c r="C370" s="12" t="s">
        <v>11</v>
      </c>
      <c r="D370" s="12" t="s">
        <v>21</v>
      </c>
      <c r="E370" s="12" t="s">
        <v>13</v>
      </c>
      <c r="F370" s="12">
        <v>1</v>
      </c>
      <c r="G370" s="12">
        <v>2952</v>
      </c>
      <c r="H370" s="12">
        <v>3150</v>
      </c>
      <c r="I370" s="12">
        <v>24156</v>
      </c>
      <c r="J370" s="12">
        <v>25740</v>
      </c>
      <c r="K370" s="12">
        <f>Sales[[#This Row],[Unit Price]]*Sales[[#This Row],[Quantity]]</f>
        <v>3150</v>
      </c>
      <c r="L370" s="12">
        <f>Sales[[#This Row],[Unit Cost]]*Sales[[#This Row],[Quantity]]</f>
        <v>2952</v>
      </c>
      <c r="M370" s="12">
        <f>Sales[[#This Row],[Revenue]]-Sales[[#This Row],[Cost]]</f>
        <v>198</v>
      </c>
      <c r="N370" s="38">
        <f>Sales[[#This Row],[Profit]]*$N$1</f>
        <v>9.9</v>
      </c>
      <c r="O370" s="38">
        <f>Sales[[#This Row],[Profit]]-Sales[[#This Row],[Discount ]]</f>
        <v>188.1</v>
      </c>
    </row>
    <row r="371" spans="1:15">
      <c r="A371" s="38">
        <v>41033</v>
      </c>
      <c r="B371" s="12" t="s">
        <v>24</v>
      </c>
      <c r="C371" s="12" t="s">
        <v>25</v>
      </c>
      <c r="D371" s="12" t="s">
        <v>15</v>
      </c>
      <c r="E371" s="12" t="s">
        <v>16</v>
      </c>
      <c r="F371" s="12">
        <v>15</v>
      </c>
      <c r="G371" s="12">
        <v>3042</v>
      </c>
      <c r="H371" s="12">
        <v>3240</v>
      </c>
      <c r="I371" s="12">
        <v>71640</v>
      </c>
      <c r="J371" s="12">
        <v>77400</v>
      </c>
      <c r="K371" s="12">
        <f>Sales[[#This Row],[Unit Price]]*Sales[[#This Row],[Quantity]]</f>
        <v>48600</v>
      </c>
      <c r="L371" s="12">
        <f>Sales[[#This Row],[Unit Cost]]*Sales[[#This Row],[Quantity]]</f>
        <v>45630</v>
      </c>
      <c r="M371" s="12">
        <f>Sales[[#This Row],[Revenue]]-Sales[[#This Row],[Cost]]</f>
        <v>2970</v>
      </c>
      <c r="N371" s="38">
        <f>Sales[[#This Row],[Profit]]*$N$1</f>
        <v>148.5</v>
      </c>
      <c r="O371" s="38">
        <f>Sales[[#This Row],[Profit]]-Sales[[#This Row],[Discount ]]</f>
        <v>2821.5</v>
      </c>
    </row>
    <row r="372" spans="1:15">
      <c r="A372" s="38">
        <v>41033</v>
      </c>
      <c r="B372" s="12" t="s">
        <v>34</v>
      </c>
      <c r="C372" s="12" t="s">
        <v>25</v>
      </c>
      <c r="D372" s="12" t="s">
        <v>15</v>
      </c>
      <c r="E372" s="12" t="s">
        <v>16</v>
      </c>
      <c r="F372" s="12">
        <v>4</v>
      </c>
      <c r="G372" s="12">
        <v>3978</v>
      </c>
      <c r="H372" s="12">
        <v>4230</v>
      </c>
      <c r="I372" s="12">
        <v>85968</v>
      </c>
      <c r="J372" s="12">
        <v>92880</v>
      </c>
      <c r="K372" s="12">
        <f>Sales[[#This Row],[Unit Price]]*Sales[[#This Row],[Quantity]]</f>
        <v>16920</v>
      </c>
      <c r="L372" s="12">
        <f>Sales[[#This Row],[Unit Cost]]*Sales[[#This Row],[Quantity]]</f>
        <v>15912</v>
      </c>
      <c r="M372" s="12">
        <f>Sales[[#This Row],[Revenue]]-Sales[[#This Row],[Cost]]</f>
        <v>1008</v>
      </c>
      <c r="N372" s="38">
        <f>Sales[[#This Row],[Profit]]*$N$1</f>
        <v>50.400000000000006</v>
      </c>
      <c r="O372" s="38">
        <f>Sales[[#This Row],[Profit]]-Sales[[#This Row],[Discount ]]</f>
        <v>957.6</v>
      </c>
    </row>
    <row r="373" spans="1:15">
      <c r="A373" s="38">
        <v>41034</v>
      </c>
      <c r="B373" s="12" t="s">
        <v>20</v>
      </c>
      <c r="C373" s="12" t="s">
        <v>18</v>
      </c>
      <c r="D373" s="12" t="s">
        <v>43</v>
      </c>
      <c r="E373" s="12" t="s">
        <v>13</v>
      </c>
      <c r="F373" s="12">
        <v>16</v>
      </c>
      <c r="G373" s="12">
        <v>2106</v>
      </c>
      <c r="H373" s="12">
        <v>2250</v>
      </c>
      <c r="I373" s="12">
        <v>84600</v>
      </c>
      <c r="J373" s="12">
        <v>90000</v>
      </c>
      <c r="K373" s="12">
        <f>Sales[[#This Row],[Unit Price]]*Sales[[#This Row],[Quantity]]</f>
        <v>36000</v>
      </c>
      <c r="L373" s="12">
        <f>Sales[[#This Row],[Unit Cost]]*Sales[[#This Row],[Quantity]]</f>
        <v>33696</v>
      </c>
      <c r="M373" s="12">
        <f>Sales[[#This Row],[Revenue]]-Sales[[#This Row],[Cost]]</f>
        <v>2304</v>
      </c>
      <c r="N373" s="38">
        <f>Sales[[#This Row],[Profit]]*$N$1</f>
        <v>115.2</v>
      </c>
      <c r="O373" s="38">
        <f>Sales[[#This Row],[Profit]]-Sales[[#This Row],[Discount ]]</f>
        <v>2188.8000000000002</v>
      </c>
    </row>
    <row r="374" spans="1:15">
      <c r="A374" s="38">
        <v>41034</v>
      </c>
      <c r="B374" s="12" t="s">
        <v>10</v>
      </c>
      <c r="C374" s="12" t="s">
        <v>11</v>
      </c>
      <c r="D374" s="12" t="s">
        <v>38</v>
      </c>
      <c r="E374" s="12" t="s">
        <v>13</v>
      </c>
      <c r="F374" s="12">
        <v>10</v>
      </c>
      <c r="G374" s="12">
        <v>2034</v>
      </c>
      <c r="H374" s="12">
        <v>2160</v>
      </c>
      <c r="I374" s="12">
        <v>74466</v>
      </c>
      <c r="J374" s="12">
        <v>79380</v>
      </c>
      <c r="K374" s="12">
        <f>Sales[[#This Row],[Unit Price]]*Sales[[#This Row],[Quantity]]</f>
        <v>21600</v>
      </c>
      <c r="L374" s="12">
        <f>Sales[[#This Row],[Unit Cost]]*Sales[[#This Row],[Quantity]]</f>
        <v>20340</v>
      </c>
      <c r="M374" s="12">
        <f>Sales[[#This Row],[Revenue]]-Sales[[#This Row],[Cost]]</f>
        <v>1260</v>
      </c>
      <c r="N374" s="38">
        <f>Sales[[#This Row],[Profit]]*$N$1</f>
        <v>63</v>
      </c>
      <c r="O374" s="38">
        <f>Sales[[#This Row],[Profit]]-Sales[[#This Row],[Discount ]]</f>
        <v>1197</v>
      </c>
    </row>
    <row r="375" spans="1:15">
      <c r="A375" s="38">
        <v>41034</v>
      </c>
      <c r="B375" s="12" t="s">
        <v>22</v>
      </c>
      <c r="C375" s="12" t="s">
        <v>23</v>
      </c>
      <c r="D375" s="12" t="s">
        <v>41</v>
      </c>
      <c r="E375" s="12" t="s">
        <v>13</v>
      </c>
      <c r="F375" s="12">
        <v>21</v>
      </c>
      <c r="G375" s="12">
        <v>4482</v>
      </c>
      <c r="H375" s="12">
        <v>4770</v>
      </c>
      <c r="I375" s="12">
        <v>64944</v>
      </c>
      <c r="J375" s="12">
        <v>69300</v>
      </c>
      <c r="K375" s="12">
        <f>Sales[[#This Row],[Unit Price]]*Sales[[#This Row],[Quantity]]</f>
        <v>100170</v>
      </c>
      <c r="L375" s="12">
        <f>Sales[[#This Row],[Unit Cost]]*Sales[[#This Row],[Quantity]]</f>
        <v>94122</v>
      </c>
      <c r="M375" s="12">
        <f>Sales[[#This Row],[Revenue]]-Sales[[#This Row],[Cost]]</f>
        <v>6048</v>
      </c>
      <c r="N375" s="38">
        <f>Sales[[#This Row],[Profit]]*$N$1</f>
        <v>302.40000000000003</v>
      </c>
      <c r="O375" s="38">
        <f>Sales[[#This Row],[Profit]]-Sales[[#This Row],[Discount ]]</f>
        <v>5745.6</v>
      </c>
    </row>
    <row r="376" spans="1:15">
      <c r="A376" s="38">
        <v>41034</v>
      </c>
      <c r="B376" s="12" t="s">
        <v>22</v>
      </c>
      <c r="C376" s="12" t="s">
        <v>23</v>
      </c>
      <c r="D376" s="12" t="s">
        <v>28</v>
      </c>
      <c r="E376" s="12" t="s">
        <v>13</v>
      </c>
      <c r="F376" s="12">
        <v>7</v>
      </c>
      <c r="G376" s="12">
        <v>3726</v>
      </c>
      <c r="H376" s="12">
        <v>3960</v>
      </c>
      <c r="I376" s="12">
        <v>110808</v>
      </c>
      <c r="J376" s="12">
        <v>117990</v>
      </c>
      <c r="K376" s="12">
        <f>Sales[[#This Row],[Unit Price]]*Sales[[#This Row],[Quantity]]</f>
        <v>27720</v>
      </c>
      <c r="L376" s="12">
        <f>Sales[[#This Row],[Unit Cost]]*Sales[[#This Row],[Quantity]]</f>
        <v>26082</v>
      </c>
      <c r="M376" s="12">
        <f>Sales[[#This Row],[Revenue]]-Sales[[#This Row],[Cost]]</f>
        <v>1638</v>
      </c>
      <c r="N376" s="38">
        <f>Sales[[#This Row],[Profit]]*$N$1</f>
        <v>81.900000000000006</v>
      </c>
      <c r="O376" s="38">
        <f>Sales[[#This Row],[Profit]]-Sales[[#This Row],[Discount ]]</f>
        <v>1556.1</v>
      </c>
    </row>
    <row r="377" spans="1:15">
      <c r="A377" s="38">
        <v>41035</v>
      </c>
      <c r="B377" s="12" t="s">
        <v>29</v>
      </c>
      <c r="C377" s="12" t="s">
        <v>30</v>
      </c>
      <c r="D377" s="12" t="s">
        <v>36</v>
      </c>
      <c r="E377" s="12" t="s">
        <v>13</v>
      </c>
      <c r="F377" s="12">
        <v>22</v>
      </c>
      <c r="G377" s="12">
        <v>2952</v>
      </c>
      <c r="H377" s="12">
        <v>3150</v>
      </c>
      <c r="I377" s="12">
        <v>42120</v>
      </c>
      <c r="J377" s="12">
        <v>45000</v>
      </c>
      <c r="K377" s="12">
        <f>Sales[[#This Row],[Unit Price]]*Sales[[#This Row],[Quantity]]</f>
        <v>69300</v>
      </c>
      <c r="L377" s="12">
        <f>Sales[[#This Row],[Unit Cost]]*Sales[[#This Row],[Quantity]]</f>
        <v>64944</v>
      </c>
      <c r="M377" s="12">
        <f>Sales[[#This Row],[Revenue]]-Sales[[#This Row],[Cost]]</f>
        <v>4356</v>
      </c>
      <c r="N377" s="38">
        <f>Sales[[#This Row],[Profit]]*$N$1</f>
        <v>217.8</v>
      </c>
      <c r="O377" s="38">
        <f>Sales[[#This Row],[Profit]]-Sales[[#This Row],[Discount ]]</f>
        <v>4138.2</v>
      </c>
    </row>
    <row r="378" spans="1:15">
      <c r="A378" s="38">
        <v>41035</v>
      </c>
      <c r="B378" s="12" t="s">
        <v>14</v>
      </c>
      <c r="C378" s="12" t="s">
        <v>11</v>
      </c>
      <c r="D378" s="12" t="s">
        <v>28</v>
      </c>
      <c r="E378" s="12" t="s">
        <v>13</v>
      </c>
      <c r="F378" s="12">
        <v>15</v>
      </c>
      <c r="G378" s="12">
        <v>3384</v>
      </c>
      <c r="H378" s="12">
        <v>3600</v>
      </c>
      <c r="I378" s="12">
        <v>58320</v>
      </c>
      <c r="J378" s="12">
        <v>62100</v>
      </c>
      <c r="K378" s="12">
        <f>Sales[[#This Row],[Unit Price]]*Sales[[#This Row],[Quantity]]</f>
        <v>54000</v>
      </c>
      <c r="L378" s="12">
        <f>Sales[[#This Row],[Unit Cost]]*Sales[[#This Row],[Quantity]]</f>
        <v>50760</v>
      </c>
      <c r="M378" s="12">
        <f>Sales[[#This Row],[Revenue]]-Sales[[#This Row],[Cost]]</f>
        <v>3240</v>
      </c>
      <c r="N378" s="38">
        <f>Sales[[#This Row],[Profit]]*$N$1</f>
        <v>162</v>
      </c>
      <c r="O378" s="38">
        <f>Sales[[#This Row],[Profit]]-Sales[[#This Row],[Discount ]]</f>
        <v>3078</v>
      </c>
    </row>
    <row r="379" spans="1:15">
      <c r="A379" s="38">
        <v>41035</v>
      </c>
      <c r="B379" s="12" t="s">
        <v>31</v>
      </c>
      <c r="C379" s="12" t="s">
        <v>30</v>
      </c>
      <c r="D379" s="12" t="s">
        <v>42</v>
      </c>
      <c r="E379" s="12" t="s">
        <v>16</v>
      </c>
      <c r="F379" s="12">
        <v>7</v>
      </c>
      <c r="G379" s="12">
        <v>3546</v>
      </c>
      <c r="H379" s="12">
        <v>3780</v>
      </c>
      <c r="I379" s="12">
        <v>37530</v>
      </c>
      <c r="J379" s="12">
        <v>40500</v>
      </c>
      <c r="K379" s="12">
        <f>Sales[[#This Row],[Unit Price]]*Sales[[#This Row],[Quantity]]</f>
        <v>26460</v>
      </c>
      <c r="L379" s="12">
        <f>Sales[[#This Row],[Unit Cost]]*Sales[[#This Row],[Quantity]]</f>
        <v>24822</v>
      </c>
      <c r="M379" s="12">
        <f>Sales[[#This Row],[Revenue]]-Sales[[#This Row],[Cost]]</f>
        <v>1638</v>
      </c>
      <c r="N379" s="38">
        <f>Sales[[#This Row],[Profit]]*$N$1</f>
        <v>81.900000000000006</v>
      </c>
      <c r="O379" s="38">
        <f>Sales[[#This Row],[Profit]]-Sales[[#This Row],[Discount ]]</f>
        <v>1556.1</v>
      </c>
    </row>
    <row r="380" spans="1:15">
      <c r="A380" s="38">
        <v>41035</v>
      </c>
      <c r="B380" s="12" t="s">
        <v>34</v>
      </c>
      <c r="C380" s="12" t="s">
        <v>25</v>
      </c>
      <c r="D380" s="12" t="s">
        <v>38</v>
      </c>
      <c r="E380" s="12" t="s">
        <v>13</v>
      </c>
      <c r="F380" s="12">
        <v>17</v>
      </c>
      <c r="G380" s="12">
        <v>5148</v>
      </c>
      <c r="H380" s="12">
        <v>5490</v>
      </c>
      <c r="I380" s="12">
        <v>88650</v>
      </c>
      <c r="J380" s="12">
        <v>94500</v>
      </c>
      <c r="K380" s="12">
        <f>Sales[[#This Row],[Unit Price]]*Sales[[#This Row],[Quantity]]</f>
        <v>93330</v>
      </c>
      <c r="L380" s="12">
        <f>Sales[[#This Row],[Unit Cost]]*Sales[[#This Row],[Quantity]]</f>
        <v>87516</v>
      </c>
      <c r="M380" s="12">
        <f>Sales[[#This Row],[Revenue]]-Sales[[#This Row],[Cost]]</f>
        <v>5814</v>
      </c>
      <c r="N380" s="38">
        <f>Sales[[#This Row],[Profit]]*$N$1</f>
        <v>290.7</v>
      </c>
      <c r="O380" s="38">
        <f>Sales[[#This Row],[Profit]]-Sales[[#This Row],[Discount ]]</f>
        <v>5523.3</v>
      </c>
    </row>
    <row r="381" spans="1:15">
      <c r="A381" s="38">
        <v>41036</v>
      </c>
      <c r="B381" s="12" t="s">
        <v>14</v>
      </c>
      <c r="C381" s="12" t="s">
        <v>11</v>
      </c>
      <c r="D381" s="12" t="s">
        <v>32</v>
      </c>
      <c r="E381" s="12" t="s">
        <v>13</v>
      </c>
      <c r="F381" s="12">
        <v>20</v>
      </c>
      <c r="G381" s="12">
        <v>2034</v>
      </c>
      <c r="H381" s="12">
        <v>2160</v>
      </c>
      <c r="I381" s="12">
        <v>78012</v>
      </c>
      <c r="J381" s="12">
        <v>83160</v>
      </c>
      <c r="K381" s="12">
        <f>Sales[[#This Row],[Unit Price]]*Sales[[#This Row],[Quantity]]</f>
        <v>43200</v>
      </c>
      <c r="L381" s="12">
        <f>Sales[[#This Row],[Unit Cost]]*Sales[[#This Row],[Quantity]]</f>
        <v>40680</v>
      </c>
      <c r="M381" s="12">
        <f>Sales[[#This Row],[Revenue]]-Sales[[#This Row],[Cost]]</f>
        <v>2520</v>
      </c>
      <c r="N381" s="38">
        <f>Sales[[#This Row],[Profit]]*$N$1</f>
        <v>126</v>
      </c>
      <c r="O381" s="38">
        <f>Sales[[#This Row],[Profit]]-Sales[[#This Row],[Discount ]]</f>
        <v>2394</v>
      </c>
    </row>
    <row r="382" spans="1:15">
      <c r="A382" s="38">
        <v>41036</v>
      </c>
      <c r="B382" s="12" t="s">
        <v>14</v>
      </c>
      <c r="C382" s="12" t="s">
        <v>11</v>
      </c>
      <c r="D382" s="12" t="s">
        <v>28</v>
      </c>
      <c r="E382" s="12" t="s">
        <v>13</v>
      </c>
      <c r="F382" s="12">
        <v>5</v>
      </c>
      <c r="G382" s="12">
        <v>2196</v>
      </c>
      <c r="H382" s="12">
        <v>2340</v>
      </c>
      <c r="I382" s="12">
        <v>40824</v>
      </c>
      <c r="J382" s="12">
        <v>43470</v>
      </c>
      <c r="K382" s="12">
        <f>Sales[[#This Row],[Unit Price]]*Sales[[#This Row],[Quantity]]</f>
        <v>11700</v>
      </c>
      <c r="L382" s="12">
        <f>Sales[[#This Row],[Unit Cost]]*Sales[[#This Row],[Quantity]]</f>
        <v>10980</v>
      </c>
      <c r="M382" s="12">
        <f>Sales[[#This Row],[Revenue]]-Sales[[#This Row],[Cost]]</f>
        <v>720</v>
      </c>
      <c r="N382" s="38">
        <f>Sales[[#This Row],[Profit]]*$N$1</f>
        <v>36</v>
      </c>
      <c r="O382" s="38">
        <f>Sales[[#This Row],[Profit]]-Sales[[#This Row],[Discount ]]</f>
        <v>684</v>
      </c>
    </row>
    <row r="383" spans="1:15">
      <c r="A383" s="38">
        <v>41036</v>
      </c>
      <c r="B383" s="12" t="s">
        <v>31</v>
      </c>
      <c r="C383" s="12" t="s">
        <v>30</v>
      </c>
      <c r="D383" s="12" t="s">
        <v>35</v>
      </c>
      <c r="E383" s="12" t="s">
        <v>13</v>
      </c>
      <c r="F383" s="12">
        <v>14</v>
      </c>
      <c r="G383" s="12">
        <v>3546</v>
      </c>
      <c r="H383" s="12">
        <v>3780</v>
      </c>
      <c r="I383" s="12">
        <v>77220</v>
      </c>
      <c r="J383" s="12">
        <v>82350</v>
      </c>
      <c r="K383" s="12">
        <f>Sales[[#This Row],[Unit Price]]*Sales[[#This Row],[Quantity]]</f>
        <v>52920</v>
      </c>
      <c r="L383" s="12">
        <f>Sales[[#This Row],[Unit Cost]]*Sales[[#This Row],[Quantity]]</f>
        <v>49644</v>
      </c>
      <c r="M383" s="12">
        <f>Sales[[#This Row],[Revenue]]-Sales[[#This Row],[Cost]]</f>
        <v>3276</v>
      </c>
      <c r="N383" s="38">
        <f>Sales[[#This Row],[Profit]]*$N$1</f>
        <v>163.80000000000001</v>
      </c>
      <c r="O383" s="38">
        <f>Sales[[#This Row],[Profit]]-Sales[[#This Row],[Discount ]]</f>
        <v>3112.2</v>
      </c>
    </row>
    <row r="384" spans="1:15">
      <c r="A384" s="38">
        <v>41036</v>
      </c>
      <c r="B384" s="12" t="s">
        <v>22</v>
      </c>
      <c r="C384" s="12" t="s">
        <v>23</v>
      </c>
      <c r="D384" s="12" t="s">
        <v>42</v>
      </c>
      <c r="E384" s="12" t="s">
        <v>16</v>
      </c>
      <c r="F384" s="12">
        <v>6</v>
      </c>
      <c r="G384" s="12">
        <v>3546</v>
      </c>
      <c r="H384" s="12">
        <v>3780</v>
      </c>
      <c r="I384" s="12">
        <v>82566</v>
      </c>
      <c r="J384" s="12">
        <v>89100</v>
      </c>
      <c r="K384" s="12">
        <f>Sales[[#This Row],[Unit Price]]*Sales[[#This Row],[Quantity]]</f>
        <v>22680</v>
      </c>
      <c r="L384" s="12">
        <f>Sales[[#This Row],[Unit Cost]]*Sales[[#This Row],[Quantity]]</f>
        <v>21276</v>
      </c>
      <c r="M384" s="12">
        <f>Sales[[#This Row],[Revenue]]-Sales[[#This Row],[Cost]]</f>
        <v>1404</v>
      </c>
      <c r="N384" s="38">
        <f>Sales[[#This Row],[Profit]]*$N$1</f>
        <v>70.2</v>
      </c>
      <c r="O384" s="38">
        <f>Sales[[#This Row],[Profit]]-Sales[[#This Row],[Discount ]]</f>
        <v>1333.8</v>
      </c>
    </row>
    <row r="385" spans="1:15">
      <c r="A385" s="38">
        <v>41036</v>
      </c>
      <c r="B385" s="12" t="s">
        <v>24</v>
      </c>
      <c r="C385" s="12" t="s">
        <v>25</v>
      </c>
      <c r="D385" s="12" t="s">
        <v>35</v>
      </c>
      <c r="E385" s="12" t="s">
        <v>13</v>
      </c>
      <c r="F385" s="12">
        <v>22</v>
      </c>
      <c r="G385" s="12">
        <v>7506</v>
      </c>
      <c r="H385" s="12">
        <v>8100</v>
      </c>
      <c r="I385" s="12">
        <v>77220</v>
      </c>
      <c r="J385" s="12">
        <v>82350</v>
      </c>
      <c r="K385" s="12">
        <f>Sales[[#This Row],[Unit Price]]*Sales[[#This Row],[Quantity]]</f>
        <v>178200</v>
      </c>
      <c r="L385" s="12">
        <f>Sales[[#This Row],[Unit Cost]]*Sales[[#This Row],[Quantity]]</f>
        <v>165132</v>
      </c>
      <c r="M385" s="12">
        <f>Sales[[#This Row],[Revenue]]-Sales[[#This Row],[Cost]]</f>
        <v>13068</v>
      </c>
      <c r="N385" s="38">
        <f>Sales[[#This Row],[Profit]]*$N$1</f>
        <v>653.40000000000009</v>
      </c>
      <c r="O385" s="38">
        <f>Sales[[#This Row],[Profit]]-Sales[[#This Row],[Discount ]]</f>
        <v>12414.6</v>
      </c>
    </row>
    <row r="386" spans="1:15">
      <c r="A386" s="38">
        <v>41036</v>
      </c>
      <c r="B386" s="12" t="s">
        <v>10</v>
      </c>
      <c r="C386" s="12" t="s">
        <v>11</v>
      </c>
      <c r="D386" s="12" t="s">
        <v>41</v>
      </c>
      <c r="E386" s="12" t="s">
        <v>13</v>
      </c>
      <c r="F386" s="12">
        <v>6</v>
      </c>
      <c r="G386" s="12">
        <v>3924</v>
      </c>
      <c r="H386" s="12">
        <v>4230</v>
      </c>
      <c r="I386" s="12">
        <v>53136</v>
      </c>
      <c r="J386" s="12">
        <v>56700</v>
      </c>
      <c r="K386" s="12">
        <f>Sales[[#This Row],[Unit Price]]*Sales[[#This Row],[Quantity]]</f>
        <v>25380</v>
      </c>
      <c r="L386" s="12">
        <f>Sales[[#This Row],[Unit Cost]]*Sales[[#This Row],[Quantity]]</f>
        <v>23544</v>
      </c>
      <c r="M386" s="12">
        <f>Sales[[#This Row],[Revenue]]-Sales[[#This Row],[Cost]]</f>
        <v>1836</v>
      </c>
      <c r="N386" s="38">
        <f>Sales[[#This Row],[Profit]]*$N$1</f>
        <v>91.800000000000011</v>
      </c>
      <c r="O386" s="38">
        <f>Sales[[#This Row],[Profit]]-Sales[[#This Row],[Discount ]]</f>
        <v>1744.2</v>
      </c>
    </row>
    <row r="387" spans="1:15">
      <c r="A387" s="38">
        <v>41036</v>
      </c>
      <c r="B387" s="12" t="s">
        <v>29</v>
      </c>
      <c r="C387" s="12" t="s">
        <v>30</v>
      </c>
      <c r="D387" s="12" t="s">
        <v>36</v>
      </c>
      <c r="E387" s="12" t="s">
        <v>13</v>
      </c>
      <c r="F387" s="12">
        <v>6</v>
      </c>
      <c r="G387" s="12">
        <v>4482</v>
      </c>
      <c r="H387" s="12">
        <v>4770</v>
      </c>
      <c r="I387" s="12">
        <v>33696</v>
      </c>
      <c r="J387" s="12">
        <v>36000</v>
      </c>
      <c r="K387" s="12">
        <f>Sales[[#This Row],[Unit Price]]*Sales[[#This Row],[Quantity]]</f>
        <v>28620</v>
      </c>
      <c r="L387" s="12">
        <f>Sales[[#This Row],[Unit Cost]]*Sales[[#This Row],[Quantity]]</f>
        <v>26892</v>
      </c>
      <c r="M387" s="12">
        <f>Sales[[#This Row],[Revenue]]-Sales[[#This Row],[Cost]]</f>
        <v>1728</v>
      </c>
      <c r="N387" s="38">
        <f>Sales[[#This Row],[Profit]]*$N$1</f>
        <v>86.4</v>
      </c>
      <c r="O387" s="38">
        <f>Sales[[#This Row],[Profit]]-Sales[[#This Row],[Discount ]]</f>
        <v>1641.6</v>
      </c>
    </row>
    <row r="388" spans="1:15">
      <c r="A388" s="38">
        <v>41037</v>
      </c>
      <c r="B388" s="12" t="s">
        <v>29</v>
      </c>
      <c r="C388" s="12" t="s">
        <v>30</v>
      </c>
      <c r="D388" s="12" t="s">
        <v>39</v>
      </c>
      <c r="E388" s="12" t="s">
        <v>13</v>
      </c>
      <c r="F388" s="12">
        <v>2</v>
      </c>
      <c r="G388" s="12">
        <v>3546</v>
      </c>
      <c r="H388" s="12">
        <v>3780</v>
      </c>
      <c r="I388" s="12">
        <v>59616</v>
      </c>
      <c r="J388" s="12">
        <v>63360</v>
      </c>
      <c r="K388" s="12">
        <f>Sales[[#This Row],[Unit Price]]*Sales[[#This Row],[Quantity]]</f>
        <v>7560</v>
      </c>
      <c r="L388" s="12">
        <f>Sales[[#This Row],[Unit Cost]]*Sales[[#This Row],[Quantity]]</f>
        <v>7092</v>
      </c>
      <c r="M388" s="12">
        <f>Sales[[#This Row],[Revenue]]-Sales[[#This Row],[Cost]]</f>
        <v>468</v>
      </c>
      <c r="N388" s="38">
        <f>Sales[[#This Row],[Profit]]*$N$1</f>
        <v>23.400000000000002</v>
      </c>
      <c r="O388" s="38">
        <f>Sales[[#This Row],[Profit]]-Sales[[#This Row],[Discount ]]</f>
        <v>444.6</v>
      </c>
    </row>
    <row r="389" spans="1:15">
      <c r="A389" s="38">
        <v>41038</v>
      </c>
      <c r="B389" s="12" t="s">
        <v>17</v>
      </c>
      <c r="C389" s="12" t="s">
        <v>18</v>
      </c>
      <c r="D389" s="12" t="s">
        <v>21</v>
      </c>
      <c r="E389" s="12" t="s">
        <v>13</v>
      </c>
      <c r="F389" s="12">
        <v>24</v>
      </c>
      <c r="G389" s="12">
        <v>3726</v>
      </c>
      <c r="H389" s="12">
        <v>3960</v>
      </c>
      <c r="I389" s="12">
        <v>8784</v>
      </c>
      <c r="J389" s="12">
        <v>9360</v>
      </c>
      <c r="K389" s="12">
        <f>Sales[[#This Row],[Unit Price]]*Sales[[#This Row],[Quantity]]</f>
        <v>95040</v>
      </c>
      <c r="L389" s="12">
        <f>Sales[[#This Row],[Unit Cost]]*Sales[[#This Row],[Quantity]]</f>
        <v>89424</v>
      </c>
      <c r="M389" s="12">
        <f>Sales[[#This Row],[Revenue]]-Sales[[#This Row],[Cost]]</f>
        <v>5616</v>
      </c>
      <c r="N389" s="38">
        <f>Sales[[#This Row],[Profit]]*$N$1</f>
        <v>280.8</v>
      </c>
      <c r="O389" s="38">
        <f>Sales[[#This Row],[Profit]]-Sales[[#This Row],[Discount ]]</f>
        <v>5335.2</v>
      </c>
    </row>
    <row r="390" spans="1:15">
      <c r="A390" s="38">
        <v>41039</v>
      </c>
      <c r="B390" s="12" t="s">
        <v>10</v>
      </c>
      <c r="C390" s="12" t="s">
        <v>11</v>
      </c>
      <c r="D390" s="12" t="s">
        <v>37</v>
      </c>
      <c r="E390" s="12" t="s">
        <v>13</v>
      </c>
      <c r="F390" s="12">
        <v>11</v>
      </c>
      <c r="G390" s="12">
        <v>2106</v>
      </c>
      <c r="H390" s="12">
        <v>2250</v>
      </c>
      <c r="I390" s="12">
        <v>26892</v>
      </c>
      <c r="J390" s="12">
        <v>28620</v>
      </c>
      <c r="K390" s="12">
        <f>Sales[[#This Row],[Unit Price]]*Sales[[#This Row],[Quantity]]</f>
        <v>24750</v>
      </c>
      <c r="L390" s="12">
        <f>Sales[[#This Row],[Unit Cost]]*Sales[[#This Row],[Quantity]]</f>
        <v>23166</v>
      </c>
      <c r="M390" s="12">
        <f>Sales[[#This Row],[Revenue]]-Sales[[#This Row],[Cost]]</f>
        <v>1584</v>
      </c>
      <c r="N390" s="38">
        <f>Sales[[#This Row],[Profit]]*$N$1</f>
        <v>79.2</v>
      </c>
      <c r="O390" s="38">
        <f>Sales[[#This Row],[Profit]]-Sales[[#This Row],[Discount ]]</f>
        <v>1504.8</v>
      </c>
    </row>
    <row r="391" spans="1:15">
      <c r="A391" s="38">
        <v>41039</v>
      </c>
      <c r="B391" s="12" t="s">
        <v>17</v>
      </c>
      <c r="C391" s="12" t="s">
        <v>18</v>
      </c>
      <c r="D391" s="12" t="s">
        <v>19</v>
      </c>
      <c r="E391" s="12" t="s">
        <v>13</v>
      </c>
      <c r="F391" s="12">
        <v>10</v>
      </c>
      <c r="G391" s="12">
        <v>3546</v>
      </c>
      <c r="H391" s="12">
        <v>3780</v>
      </c>
      <c r="I391" s="12">
        <v>67626</v>
      </c>
      <c r="J391" s="12">
        <v>71910</v>
      </c>
      <c r="K391" s="12">
        <f>Sales[[#This Row],[Unit Price]]*Sales[[#This Row],[Quantity]]</f>
        <v>37800</v>
      </c>
      <c r="L391" s="12">
        <f>Sales[[#This Row],[Unit Cost]]*Sales[[#This Row],[Quantity]]</f>
        <v>35460</v>
      </c>
      <c r="M391" s="12">
        <f>Sales[[#This Row],[Revenue]]-Sales[[#This Row],[Cost]]</f>
        <v>2340</v>
      </c>
      <c r="N391" s="38">
        <f>Sales[[#This Row],[Profit]]*$N$1</f>
        <v>117</v>
      </c>
      <c r="O391" s="38">
        <f>Sales[[#This Row],[Profit]]-Sales[[#This Row],[Discount ]]</f>
        <v>2223</v>
      </c>
    </row>
    <row r="392" spans="1:15">
      <c r="A392" s="38">
        <v>41039</v>
      </c>
      <c r="B392" s="12" t="s">
        <v>10</v>
      </c>
      <c r="C392" s="12" t="s">
        <v>11</v>
      </c>
      <c r="D392" s="12" t="s">
        <v>42</v>
      </c>
      <c r="E392" s="12" t="s">
        <v>16</v>
      </c>
      <c r="F392" s="12">
        <v>7</v>
      </c>
      <c r="G392" s="12">
        <v>3384</v>
      </c>
      <c r="H392" s="12">
        <v>3600</v>
      </c>
      <c r="I392" s="12">
        <v>67554</v>
      </c>
      <c r="J392" s="12">
        <v>72900</v>
      </c>
      <c r="K392" s="12">
        <f>Sales[[#This Row],[Unit Price]]*Sales[[#This Row],[Quantity]]</f>
        <v>25200</v>
      </c>
      <c r="L392" s="12">
        <f>Sales[[#This Row],[Unit Cost]]*Sales[[#This Row],[Quantity]]</f>
        <v>23688</v>
      </c>
      <c r="M392" s="12">
        <f>Sales[[#This Row],[Revenue]]-Sales[[#This Row],[Cost]]</f>
        <v>1512</v>
      </c>
      <c r="N392" s="38">
        <f>Sales[[#This Row],[Profit]]*$N$1</f>
        <v>75.600000000000009</v>
      </c>
      <c r="O392" s="38">
        <f>Sales[[#This Row],[Profit]]-Sales[[#This Row],[Discount ]]</f>
        <v>1436.4</v>
      </c>
    </row>
    <row r="393" spans="1:15">
      <c r="A393" s="38">
        <v>41040</v>
      </c>
      <c r="B393" s="12" t="s">
        <v>17</v>
      </c>
      <c r="C393" s="12" t="s">
        <v>18</v>
      </c>
      <c r="D393" s="12" t="s">
        <v>42</v>
      </c>
      <c r="E393" s="12" t="s">
        <v>16</v>
      </c>
      <c r="F393" s="12">
        <v>22</v>
      </c>
      <c r="G393" s="12">
        <v>2106</v>
      </c>
      <c r="H393" s="12">
        <v>2250</v>
      </c>
      <c r="I393" s="12">
        <v>105084</v>
      </c>
      <c r="J393" s="12">
        <v>113400</v>
      </c>
      <c r="K393" s="12">
        <f>Sales[[#This Row],[Unit Price]]*Sales[[#This Row],[Quantity]]</f>
        <v>49500</v>
      </c>
      <c r="L393" s="12">
        <f>Sales[[#This Row],[Unit Cost]]*Sales[[#This Row],[Quantity]]</f>
        <v>46332</v>
      </c>
      <c r="M393" s="12">
        <f>Sales[[#This Row],[Revenue]]-Sales[[#This Row],[Cost]]</f>
        <v>3168</v>
      </c>
      <c r="N393" s="38">
        <f>Sales[[#This Row],[Profit]]*$N$1</f>
        <v>158.4</v>
      </c>
      <c r="O393" s="38">
        <f>Sales[[#This Row],[Profit]]-Sales[[#This Row],[Discount ]]</f>
        <v>3009.6</v>
      </c>
    </row>
    <row r="394" spans="1:15">
      <c r="A394" s="38">
        <v>41041</v>
      </c>
      <c r="B394" s="12" t="s">
        <v>29</v>
      </c>
      <c r="C394" s="12" t="s">
        <v>30</v>
      </c>
      <c r="D394" s="12" t="s">
        <v>43</v>
      </c>
      <c r="E394" s="12" t="s">
        <v>13</v>
      </c>
      <c r="F394" s="12">
        <v>7</v>
      </c>
      <c r="G394" s="12">
        <v>3924</v>
      </c>
      <c r="H394" s="12">
        <v>4230</v>
      </c>
      <c r="I394" s="12">
        <v>57528</v>
      </c>
      <c r="J394" s="12">
        <v>61200</v>
      </c>
      <c r="K394" s="12">
        <f>Sales[[#This Row],[Unit Price]]*Sales[[#This Row],[Quantity]]</f>
        <v>29610</v>
      </c>
      <c r="L394" s="12">
        <f>Sales[[#This Row],[Unit Cost]]*Sales[[#This Row],[Quantity]]</f>
        <v>27468</v>
      </c>
      <c r="M394" s="12">
        <f>Sales[[#This Row],[Revenue]]-Sales[[#This Row],[Cost]]</f>
        <v>2142</v>
      </c>
      <c r="N394" s="38">
        <f>Sales[[#This Row],[Profit]]*$N$1</f>
        <v>107.10000000000001</v>
      </c>
      <c r="O394" s="38">
        <f>Sales[[#This Row],[Profit]]-Sales[[#This Row],[Discount ]]</f>
        <v>2034.9</v>
      </c>
    </row>
    <row r="395" spans="1:15">
      <c r="A395" s="38">
        <v>41041</v>
      </c>
      <c r="B395" s="12" t="s">
        <v>34</v>
      </c>
      <c r="C395" s="12" t="s">
        <v>25</v>
      </c>
      <c r="D395" s="12" t="s">
        <v>15</v>
      </c>
      <c r="E395" s="12" t="s">
        <v>16</v>
      </c>
      <c r="F395" s="12">
        <v>18</v>
      </c>
      <c r="G395" s="12">
        <v>3582</v>
      </c>
      <c r="H395" s="12">
        <v>3870</v>
      </c>
      <c r="I395" s="12">
        <v>78804</v>
      </c>
      <c r="J395" s="12">
        <v>85140</v>
      </c>
      <c r="K395" s="12">
        <f>Sales[[#This Row],[Unit Price]]*Sales[[#This Row],[Quantity]]</f>
        <v>69660</v>
      </c>
      <c r="L395" s="12">
        <f>Sales[[#This Row],[Unit Cost]]*Sales[[#This Row],[Quantity]]</f>
        <v>64476</v>
      </c>
      <c r="M395" s="12">
        <f>Sales[[#This Row],[Revenue]]-Sales[[#This Row],[Cost]]</f>
        <v>5184</v>
      </c>
      <c r="N395" s="38">
        <f>Sales[[#This Row],[Profit]]*$N$1</f>
        <v>259.2</v>
      </c>
      <c r="O395" s="38">
        <f>Sales[[#This Row],[Profit]]-Sales[[#This Row],[Discount ]]</f>
        <v>4924.8</v>
      </c>
    </row>
    <row r="396" spans="1:15">
      <c r="A396" s="38">
        <v>41041</v>
      </c>
      <c r="B396" s="12" t="s">
        <v>10</v>
      </c>
      <c r="C396" s="12" t="s">
        <v>11</v>
      </c>
      <c r="D396" s="12" t="s">
        <v>21</v>
      </c>
      <c r="E396" s="12" t="s">
        <v>13</v>
      </c>
      <c r="F396" s="12">
        <v>12</v>
      </c>
      <c r="G396" s="12">
        <v>3582</v>
      </c>
      <c r="H396" s="12">
        <v>3870</v>
      </c>
      <c r="I396" s="12">
        <v>48312</v>
      </c>
      <c r="J396" s="12">
        <v>51480</v>
      </c>
      <c r="K396" s="12">
        <f>Sales[[#This Row],[Unit Price]]*Sales[[#This Row],[Quantity]]</f>
        <v>46440</v>
      </c>
      <c r="L396" s="12">
        <f>Sales[[#This Row],[Unit Cost]]*Sales[[#This Row],[Quantity]]</f>
        <v>42984</v>
      </c>
      <c r="M396" s="12">
        <f>Sales[[#This Row],[Revenue]]-Sales[[#This Row],[Cost]]</f>
        <v>3456</v>
      </c>
      <c r="N396" s="38">
        <f>Sales[[#This Row],[Profit]]*$N$1</f>
        <v>172.8</v>
      </c>
      <c r="O396" s="38">
        <f>Sales[[#This Row],[Profit]]-Sales[[#This Row],[Discount ]]</f>
        <v>3283.2</v>
      </c>
    </row>
    <row r="397" spans="1:15">
      <c r="A397" s="38">
        <v>41041</v>
      </c>
      <c r="B397" s="12" t="s">
        <v>14</v>
      </c>
      <c r="C397" s="12" t="s">
        <v>11</v>
      </c>
      <c r="D397" s="12" t="s">
        <v>41</v>
      </c>
      <c r="E397" s="12" t="s">
        <v>13</v>
      </c>
      <c r="F397" s="12">
        <v>19</v>
      </c>
      <c r="G397" s="12">
        <v>3726</v>
      </c>
      <c r="H397" s="12">
        <v>3960</v>
      </c>
      <c r="I397" s="12">
        <v>14760</v>
      </c>
      <c r="J397" s="12">
        <v>15750</v>
      </c>
      <c r="K397" s="12">
        <f>Sales[[#This Row],[Unit Price]]*Sales[[#This Row],[Quantity]]</f>
        <v>75240</v>
      </c>
      <c r="L397" s="12">
        <f>Sales[[#This Row],[Unit Cost]]*Sales[[#This Row],[Quantity]]</f>
        <v>70794</v>
      </c>
      <c r="M397" s="12">
        <f>Sales[[#This Row],[Revenue]]-Sales[[#This Row],[Cost]]</f>
        <v>4446</v>
      </c>
      <c r="N397" s="38">
        <f>Sales[[#This Row],[Profit]]*$N$1</f>
        <v>222.3</v>
      </c>
      <c r="O397" s="38">
        <f>Sales[[#This Row],[Profit]]-Sales[[#This Row],[Discount ]]</f>
        <v>4223.7</v>
      </c>
    </row>
    <row r="398" spans="1:15">
      <c r="A398" s="38">
        <v>41042</v>
      </c>
      <c r="B398" s="12" t="s">
        <v>31</v>
      </c>
      <c r="C398" s="12" t="s">
        <v>30</v>
      </c>
      <c r="D398" s="12" t="s">
        <v>21</v>
      </c>
      <c r="E398" s="12" t="s">
        <v>13</v>
      </c>
      <c r="F398" s="12">
        <v>23</v>
      </c>
      <c r="G398" s="12">
        <v>3582</v>
      </c>
      <c r="H398" s="12">
        <v>3870</v>
      </c>
      <c r="I398" s="12">
        <v>43920</v>
      </c>
      <c r="J398" s="12">
        <v>46800</v>
      </c>
      <c r="K398" s="12">
        <f>Sales[[#This Row],[Unit Price]]*Sales[[#This Row],[Quantity]]</f>
        <v>89010</v>
      </c>
      <c r="L398" s="12">
        <f>Sales[[#This Row],[Unit Cost]]*Sales[[#This Row],[Quantity]]</f>
        <v>82386</v>
      </c>
      <c r="M398" s="12">
        <f>Sales[[#This Row],[Revenue]]-Sales[[#This Row],[Cost]]</f>
        <v>6624</v>
      </c>
      <c r="N398" s="38">
        <f>Sales[[#This Row],[Profit]]*$N$1</f>
        <v>331.20000000000005</v>
      </c>
      <c r="O398" s="38">
        <f>Sales[[#This Row],[Profit]]-Sales[[#This Row],[Discount ]]</f>
        <v>6292.8</v>
      </c>
    </row>
    <row r="399" spans="1:15">
      <c r="A399" s="38">
        <v>41043</v>
      </c>
      <c r="B399" s="12" t="s">
        <v>34</v>
      </c>
      <c r="C399" s="12" t="s">
        <v>25</v>
      </c>
      <c r="D399" s="12" t="s">
        <v>21</v>
      </c>
      <c r="E399" s="12" t="s">
        <v>13</v>
      </c>
      <c r="F399" s="12">
        <v>3</v>
      </c>
      <c r="G399" s="12">
        <v>2952</v>
      </c>
      <c r="H399" s="12">
        <v>3150</v>
      </c>
      <c r="I399" s="12">
        <v>39528</v>
      </c>
      <c r="J399" s="12">
        <v>42120</v>
      </c>
      <c r="K399" s="12">
        <f>Sales[[#This Row],[Unit Price]]*Sales[[#This Row],[Quantity]]</f>
        <v>9450</v>
      </c>
      <c r="L399" s="12">
        <f>Sales[[#This Row],[Unit Cost]]*Sales[[#This Row],[Quantity]]</f>
        <v>8856</v>
      </c>
      <c r="M399" s="12">
        <f>Sales[[#This Row],[Revenue]]-Sales[[#This Row],[Cost]]</f>
        <v>594</v>
      </c>
      <c r="N399" s="38">
        <f>Sales[[#This Row],[Profit]]*$N$1</f>
        <v>29.700000000000003</v>
      </c>
      <c r="O399" s="38">
        <f>Sales[[#This Row],[Profit]]-Sales[[#This Row],[Discount ]]</f>
        <v>564.29999999999995</v>
      </c>
    </row>
    <row r="400" spans="1:15">
      <c r="A400" s="38">
        <v>41043</v>
      </c>
      <c r="B400" s="12" t="s">
        <v>29</v>
      </c>
      <c r="C400" s="12" t="s">
        <v>30</v>
      </c>
      <c r="D400" s="12" t="s">
        <v>21</v>
      </c>
      <c r="E400" s="12" t="s">
        <v>13</v>
      </c>
      <c r="F400" s="12">
        <v>24</v>
      </c>
      <c r="G400" s="12">
        <v>3978</v>
      </c>
      <c r="H400" s="12">
        <v>4230</v>
      </c>
      <c r="I400" s="12">
        <v>24156</v>
      </c>
      <c r="J400" s="12">
        <v>25740</v>
      </c>
      <c r="K400" s="12">
        <f>Sales[[#This Row],[Unit Price]]*Sales[[#This Row],[Quantity]]</f>
        <v>101520</v>
      </c>
      <c r="L400" s="12">
        <f>Sales[[#This Row],[Unit Cost]]*Sales[[#This Row],[Quantity]]</f>
        <v>95472</v>
      </c>
      <c r="M400" s="12">
        <f>Sales[[#This Row],[Revenue]]-Sales[[#This Row],[Cost]]</f>
        <v>6048</v>
      </c>
      <c r="N400" s="38">
        <f>Sales[[#This Row],[Profit]]*$N$1</f>
        <v>302.40000000000003</v>
      </c>
      <c r="O400" s="38">
        <f>Sales[[#This Row],[Profit]]-Sales[[#This Row],[Discount ]]</f>
        <v>5745.6</v>
      </c>
    </row>
    <row r="401" spans="1:15">
      <c r="A401" s="38">
        <v>41043</v>
      </c>
      <c r="B401" s="12" t="s">
        <v>14</v>
      </c>
      <c r="C401" s="12" t="s">
        <v>11</v>
      </c>
      <c r="D401" s="12" t="s">
        <v>12</v>
      </c>
      <c r="E401" s="12" t="s">
        <v>13</v>
      </c>
      <c r="F401" s="12">
        <v>25</v>
      </c>
      <c r="G401" s="12">
        <v>2034</v>
      </c>
      <c r="H401" s="12">
        <v>2160</v>
      </c>
      <c r="I401" s="12">
        <v>14238</v>
      </c>
      <c r="J401" s="12">
        <v>15120</v>
      </c>
      <c r="K401" s="12">
        <f>Sales[[#This Row],[Unit Price]]*Sales[[#This Row],[Quantity]]</f>
        <v>54000</v>
      </c>
      <c r="L401" s="12">
        <f>Sales[[#This Row],[Unit Cost]]*Sales[[#This Row],[Quantity]]</f>
        <v>50850</v>
      </c>
      <c r="M401" s="12">
        <f>Sales[[#This Row],[Revenue]]-Sales[[#This Row],[Cost]]</f>
        <v>3150</v>
      </c>
      <c r="N401" s="38">
        <f>Sales[[#This Row],[Profit]]*$N$1</f>
        <v>157.5</v>
      </c>
      <c r="O401" s="38">
        <f>Sales[[#This Row],[Profit]]-Sales[[#This Row],[Discount ]]</f>
        <v>2992.5</v>
      </c>
    </row>
    <row r="402" spans="1:15">
      <c r="A402" s="38">
        <v>41044</v>
      </c>
      <c r="B402" s="12" t="s">
        <v>20</v>
      </c>
      <c r="C402" s="12" t="s">
        <v>18</v>
      </c>
      <c r="D402" s="12" t="s">
        <v>42</v>
      </c>
      <c r="E402" s="12" t="s">
        <v>16</v>
      </c>
      <c r="F402" s="12">
        <v>5</v>
      </c>
      <c r="G402" s="12">
        <v>3924</v>
      </c>
      <c r="H402" s="12">
        <v>4230</v>
      </c>
      <c r="I402" s="12">
        <v>30024</v>
      </c>
      <c r="J402" s="12">
        <v>32400</v>
      </c>
      <c r="K402" s="12">
        <f>Sales[[#This Row],[Unit Price]]*Sales[[#This Row],[Quantity]]</f>
        <v>21150</v>
      </c>
      <c r="L402" s="12">
        <f>Sales[[#This Row],[Unit Cost]]*Sales[[#This Row],[Quantity]]</f>
        <v>19620</v>
      </c>
      <c r="M402" s="12">
        <f>Sales[[#This Row],[Revenue]]-Sales[[#This Row],[Cost]]</f>
        <v>1530</v>
      </c>
      <c r="N402" s="38">
        <f>Sales[[#This Row],[Profit]]*$N$1</f>
        <v>76.5</v>
      </c>
      <c r="O402" s="38">
        <f>Sales[[#This Row],[Profit]]-Sales[[#This Row],[Discount ]]</f>
        <v>1453.5</v>
      </c>
    </row>
    <row r="403" spans="1:15">
      <c r="A403" s="38">
        <v>41045</v>
      </c>
      <c r="B403" s="12" t="s">
        <v>14</v>
      </c>
      <c r="C403" s="12" t="s">
        <v>11</v>
      </c>
      <c r="D403" s="12" t="s">
        <v>42</v>
      </c>
      <c r="E403" s="12" t="s">
        <v>16</v>
      </c>
      <c r="F403" s="12">
        <v>2</v>
      </c>
      <c r="G403" s="12">
        <v>5832</v>
      </c>
      <c r="H403" s="12">
        <v>6210</v>
      </c>
      <c r="I403" s="12">
        <v>135108</v>
      </c>
      <c r="J403" s="12">
        <v>145800</v>
      </c>
      <c r="K403" s="12">
        <f>Sales[[#This Row],[Unit Price]]*Sales[[#This Row],[Quantity]]</f>
        <v>12420</v>
      </c>
      <c r="L403" s="12">
        <f>Sales[[#This Row],[Unit Cost]]*Sales[[#This Row],[Quantity]]</f>
        <v>11664</v>
      </c>
      <c r="M403" s="12">
        <f>Sales[[#This Row],[Revenue]]-Sales[[#This Row],[Cost]]</f>
        <v>756</v>
      </c>
      <c r="N403" s="38">
        <f>Sales[[#This Row],[Profit]]*$N$1</f>
        <v>37.800000000000004</v>
      </c>
      <c r="O403" s="38">
        <f>Sales[[#This Row],[Profit]]-Sales[[#This Row],[Discount ]]</f>
        <v>718.2</v>
      </c>
    </row>
    <row r="404" spans="1:15">
      <c r="A404" s="38">
        <v>41045</v>
      </c>
      <c r="B404" s="12" t="s">
        <v>31</v>
      </c>
      <c r="C404" s="12" t="s">
        <v>30</v>
      </c>
      <c r="D404" s="12" t="s">
        <v>43</v>
      </c>
      <c r="E404" s="12" t="s">
        <v>13</v>
      </c>
      <c r="F404" s="12">
        <v>14</v>
      </c>
      <c r="G404" s="12">
        <v>3546</v>
      </c>
      <c r="H404" s="12">
        <v>3780</v>
      </c>
      <c r="I404" s="12">
        <v>30456</v>
      </c>
      <c r="J404" s="12">
        <v>32400</v>
      </c>
      <c r="K404" s="12">
        <f>Sales[[#This Row],[Unit Price]]*Sales[[#This Row],[Quantity]]</f>
        <v>52920</v>
      </c>
      <c r="L404" s="12">
        <f>Sales[[#This Row],[Unit Cost]]*Sales[[#This Row],[Quantity]]</f>
        <v>49644</v>
      </c>
      <c r="M404" s="12">
        <f>Sales[[#This Row],[Revenue]]-Sales[[#This Row],[Cost]]</f>
        <v>3276</v>
      </c>
      <c r="N404" s="38">
        <f>Sales[[#This Row],[Profit]]*$N$1</f>
        <v>163.80000000000001</v>
      </c>
      <c r="O404" s="38">
        <f>Sales[[#This Row],[Profit]]-Sales[[#This Row],[Discount ]]</f>
        <v>3112.2</v>
      </c>
    </row>
    <row r="405" spans="1:15">
      <c r="A405" s="38">
        <v>41045</v>
      </c>
      <c r="B405" s="12" t="s">
        <v>10</v>
      </c>
      <c r="C405" s="12" t="s">
        <v>11</v>
      </c>
      <c r="D405" s="12" t="s">
        <v>32</v>
      </c>
      <c r="E405" s="12" t="s">
        <v>13</v>
      </c>
      <c r="F405" s="12">
        <v>6</v>
      </c>
      <c r="G405" s="12">
        <v>2034</v>
      </c>
      <c r="H405" s="12">
        <v>2160</v>
      </c>
      <c r="I405" s="12">
        <v>21276</v>
      </c>
      <c r="J405" s="12">
        <v>22680</v>
      </c>
      <c r="K405" s="12">
        <f>Sales[[#This Row],[Unit Price]]*Sales[[#This Row],[Quantity]]</f>
        <v>12960</v>
      </c>
      <c r="L405" s="12">
        <f>Sales[[#This Row],[Unit Cost]]*Sales[[#This Row],[Quantity]]</f>
        <v>12204</v>
      </c>
      <c r="M405" s="12">
        <f>Sales[[#This Row],[Revenue]]-Sales[[#This Row],[Cost]]</f>
        <v>756</v>
      </c>
      <c r="N405" s="38">
        <f>Sales[[#This Row],[Profit]]*$N$1</f>
        <v>37.800000000000004</v>
      </c>
      <c r="O405" s="38">
        <f>Sales[[#This Row],[Profit]]-Sales[[#This Row],[Discount ]]</f>
        <v>718.2</v>
      </c>
    </row>
    <row r="406" spans="1:15">
      <c r="A406" s="38">
        <v>41046</v>
      </c>
      <c r="B406" s="12" t="s">
        <v>29</v>
      </c>
      <c r="C406" s="12" t="s">
        <v>30</v>
      </c>
      <c r="D406" s="12" t="s">
        <v>15</v>
      </c>
      <c r="E406" s="12" t="s">
        <v>16</v>
      </c>
      <c r="F406" s="12">
        <v>13</v>
      </c>
      <c r="G406" s="12">
        <v>2034</v>
      </c>
      <c r="H406" s="12">
        <v>2160</v>
      </c>
      <c r="I406" s="12">
        <v>53730</v>
      </c>
      <c r="J406" s="12">
        <v>58050</v>
      </c>
      <c r="K406" s="12">
        <f>Sales[[#This Row],[Unit Price]]*Sales[[#This Row],[Quantity]]</f>
        <v>28080</v>
      </c>
      <c r="L406" s="12">
        <f>Sales[[#This Row],[Unit Cost]]*Sales[[#This Row],[Quantity]]</f>
        <v>26442</v>
      </c>
      <c r="M406" s="12">
        <f>Sales[[#This Row],[Revenue]]-Sales[[#This Row],[Cost]]</f>
        <v>1638</v>
      </c>
      <c r="N406" s="38">
        <f>Sales[[#This Row],[Profit]]*$N$1</f>
        <v>81.900000000000006</v>
      </c>
      <c r="O406" s="38">
        <f>Sales[[#This Row],[Profit]]-Sales[[#This Row],[Discount ]]</f>
        <v>1556.1</v>
      </c>
    </row>
    <row r="407" spans="1:15">
      <c r="A407" s="38">
        <v>41046</v>
      </c>
      <c r="B407" s="12" t="s">
        <v>29</v>
      </c>
      <c r="C407" s="12" t="s">
        <v>30</v>
      </c>
      <c r="D407" s="12" t="s">
        <v>28</v>
      </c>
      <c r="E407" s="12" t="s">
        <v>13</v>
      </c>
      <c r="F407" s="12">
        <v>4</v>
      </c>
      <c r="G407" s="12">
        <v>3042</v>
      </c>
      <c r="H407" s="12">
        <v>3240</v>
      </c>
      <c r="I407" s="12">
        <v>104976</v>
      </c>
      <c r="J407" s="12">
        <v>111780</v>
      </c>
      <c r="K407" s="12">
        <f>Sales[[#This Row],[Unit Price]]*Sales[[#This Row],[Quantity]]</f>
        <v>12960</v>
      </c>
      <c r="L407" s="12">
        <f>Sales[[#This Row],[Unit Cost]]*Sales[[#This Row],[Quantity]]</f>
        <v>12168</v>
      </c>
      <c r="M407" s="12">
        <f>Sales[[#This Row],[Revenue]]-Sales[[#This Row],[Cost]]</f>
        <v>792</v>
      </c>
      <c r="N407" s="38">
        <f>Sales[[#This Row],[Profit]]*$N$1</f>
        <v>39.6</v>
      </c>
      <c r="O407" s="38">
        <f>Sales[[#This Row],[Profit]]-Sales[[#This Row],[Discount ]]</f>
        <v>752.4</v>
      </c>
    </row>
    <row r="408" spans="1:15">
      <c r="A408" s="38">
        <v>41047</v>
      </c>
      <c r="B408" s="12" t="s">
        <v>34</v>
      </c>
      <c r="C408" s="12" t="s">
        <v>25</v>
      </c>
      <c r="D408" s="12" t="s">
        <v>38</v>
      </c>
      <c r="E408" s="12" t="s">
        <v>13</v>
      </c>
      <c r="F408" s="12">
        <v>21</v>
      </c>
      <c r="G408" s="12">
        <v>3042</v>
      </c>
      <c r="H408" s="12">
        <v>3240</v>
      </c>
      <c r="I408" s="12">
        <v>49644</v>
      </c>
      <c r="J408" s="12">
        <v>52920</v>
      </c>
      <c r="K408" s="12">
        <f>Sales[[#This Row],[Unit Price]]*Sales[[#This Row],[Quantity]]</f>
        <v>68040</v>
      </c>
      <c r="L408" s="12">
        <f>Sales[[#This Row],[Unit Cost]]*Sales[[#This Row],[Quantity]]</f>
        <v>63882</v>
      </c>
      <c r="M408" s="12">
        <f>Sales[[#This Row],[Revenue]]-Sales[[#This Row],[Cost]]</f>
        <v>4158</v>
      </c>
      <c r="N408" s="38">
        <f>Sales[[#This Row],[Profit]]*$N$1</f>
        <v>207.9</v>
      </c>
      <c r="O408" s="38">
        <f>Sales[[#This Row],[Profit]]-Sales[[#This Row],[Discount ]]</f>
        <v>3950.1</v>
      </c>
    </row>
    <row r="409" spans="1:15">
      <c r="A409" s="38">
        <v>41048</v>
      </c>
      <c r="B409" s="12" t="s">
        <v>10</v>
      </c>
      <c r="C409" s="12" t="s">
        <v>11</v>
      </c>
      <c r="D409" s="12" t="s">
        <v>32</v>
      </c>
      <c r="E409" s="12" t="s">
        <v>13</v>
      </c>
      <c r="F409" s="12">
        <v>16</v>
      </c>
      <c r="G409" s="12">
        <v>3726</v>
      </c>
      <c r="H409" s="12">
        <v>3960</v>
      </c>
      <c r="I409" s="12">
        <v>67374</v>
      </c>
      <c r="J409" s="12">
        <v>71820</v>
      </c>
      <c r="K409" s="12">
        <f>Sales[[#This Row],[Unit Price]]*Sales[[#This Row],[Quantity]]</f>
        <v>63360</v>
      </c>
      <c r="L409" s="12">
        <f>Sales[[#This Row],[Unit Cost]]*Sales[[#This Row],[Quantity]]</f>
        <v>59616</v>
      </c>
      <c r="M409" s="12">
        <f>Sales[[#This Row],[Revenue]]-Sales[[#This Row],[Cost]]</f>
        <v>3744</v>
      </c>
      <c r="N409" s="38">
        <f>Sales[[#This Row],[Profit]]*$N$1</f>
        <v>187.20000000000002</v>
      </c>
      <c r="O409" s="38">
        <f>Sales[[#This Row],[Profit]]-Sales[[#This Row],[Discount ]]</f>
        <v>3556.8</v>
      </c>
    </row>
    <row r="410" spans="1:15">
      <c r="A410" s="38">
        <v>41048</v>
      </c>
      <c r="B410" s="12" t="s">
        <v>14</v>
      </c>
      <c r="C410" s="12" t="s">
        <v>11</v>
      </c>
      <c r="D410" s="12" t="s">
        <v>35</v>
      </c>
      <c r="E410" s="12" t="s">
        <v>13</v>
      </c>
      <c r="F410" s="12">
        <v>10</v>
      </c>
      <c r="G410" s="12">
        <v>2196</v>
      </c>
      <c r="H410" s="12">
        <v>2340</v>
      </c>
      <c r="I410" s="12">
        <v>10296</v>
      </c>
      <c r="J410" s="12">
        <v>10980</v>
      </c>
      <c r="K410" s="12">
        <f>Sales[[#This Row],[Unit Price]]*Sales[[#This Row],[Quantity]]</f>
        <v>23400</v>
      </c>
      <c r="L410" s="12">
        <f>Sales[[#This Row],[Unit Cost]]*Sales[[#This Row],[Quantity]]</f>
        <v>21960</v>
      </c>
      <c r="M410" s="12">
        <f>Sales[[#This Row],[Revenue]]-Sales[[#This Row],[Cost]]</f>
        <v>1440</v>
      </c>
      <c r="N410" s="38">
        <f>Sales[[#This Row],[Profit]]*$N$1</f>
        <v>72</v>
      </c>
      <c r="O410" s="38">
        <f>Sales[[#This Row],[Profit]]-Sales[[#This Row],[Discount ]]</f>
        <v>1368</v>
      </c>
    </row>
    <row r="411" spans="1:15">
      <c r="A411" s="38">
        <v>41048</v>
      </c>
      <c r="B411" s="12" t="s">
        <v>10</v>
      </c>
      <c r="C411" s="12" t="s">
        <v>11</v>
      </c>
      <c r="D411" s="12" t="s">
        <v>39</v>
      </c>
      <c r="E411" s="12" t="s">
        <v>13</v>
      </c>
      <c r="F411" s="12">
        <v>3</v>
      </c>
      <c r="G411" s="12">
        <v>4482</v>
      </c>
      <c r="H411" s="12">
        <v>4770</v>
      </c>
      <c r="I411" s="12">
        <v>67068</v>
      </c>
      <c r="J411" s="12">
        <v>71280</v>
      </c>
      <c r="K411" s="12">
        <f>Sales[[#This Row],[Unit Price]]*Sales[[#This Row],[Quantity]]</f>
        <v>14310</v>
      </c>
      <c r="L411" s="12">
        <f>Sales[[#This Row],[Unit Cost]]*Sales[[#This Row],[Quantity]]</f>
        <v>13446</v>
      </c>
      <c r="M411" s="12">
        <f>Sales[[#This Row],[Revenue]]-Sales[[#This Row],[Cost]]</f>
        <v>864</v>
      </c>
      <c r="N411" s="38">
        <f>Sales[[#This Row],[Profit]]*$N$1</f>
        <v>43.2</v>
      </c>
      <c r="O411" s="38">
        <f>Sales[[#This Row],[Profit]]-Sales[[#This Row],[Discount ]]</f>
        <v>820.8</v>
      </c>
    </row>
    <row r="412" spans="1:15">
      <c r="A412" s="38">
        <v>41049</v>
      </c>
      <c r="B412" s="12" t="s">
        <v>27</v>
      </c>
      <c r="C412" s="12" t="s">
        <v>23</v>
      </c>
      <c r="D412" s="12" t="s">
        <v>40</v>
      </c>
      <c r="E412" s="12" t="s">
        <v>16</v>
      </c>
      <c r="F412" s="12">
        <v>1</v>
      </c>
      <c r="G412" s="12">
        <v>5148</v>
      </c>
      <c r="H412" s="12">
        <v>5490</v>
      </c>
      <c r="I412" s="12">
        <v>66708</v>
      </c>
      <c r="J412" s="12">
        <v>71910</v>
      </c>
      <c r="K412" s="12">
        <f>Sales[[#This Row],[Unit Price]]*Sales[[#This Row],[Quantity]]</f>
        <v>5490</v>
      </c>
      <c r="L412" s="12">
        <f>Sales[[#This Row],[Unit Cost]]*Sales[[#This Row],[Quantity]]</f>
        <v>5148</v>
      </c>
      <c r="M412" s="12">
        <f>Sales[[#This Row],[Revenue]]-Sales[[#This Row],[Cost]]</f>
        <v>342</v>
      </c>
      <c r="N412" s="38">
        <f>Sales[[#This Row],[Profit]]*$N$1</f>
        <v>17.100000000000001</v>
      </c>
      <c r="O412" s="38">
        <f>Sales[[#This Row],[Profit]]-Sales[[#This Row],[Discount ]]</f>
        <v>324.89999999999998</v>
      </c>
    </row>
    <row r="413" spans="1:15">
      <c r="A413" s="38">
        <v>41049</v>
      </c>
      <c r="B413" s="12" t="s">
        <v>31</v>
      </c>
      <c r="C413" s="12" t="s">
        <v>30</v>
      </c>
      <c r="D413" s="12" t="s">
        <v>41</v>
      </c>
      <c r="E413" s="12" t="s">
        <v>13</v>
      </c>
      <c r="F413" s="12">
        <v>13</v>
      </c>
      <c r="G413" s="12">
        <v>3978</v>
      </c>
      <c r="H413" s="12">
        <v>4230</v>
      </c>
      <c r="I413" s="12">
        <v>44280</v>
      </c>
      <c r="J413" s="12">
        <v>47250</v>
      </c>
      <c r="K413" s="12">
        <f>Sales[[#This Row],[Unit Price]]*Sales[[#This Row],[Quantity]]</f>
        <v>54990</v>
      </c>
      <c r="L413" s="12">
        <f>Sales[[#This Row],[Unit Cost]]*Sales[[#This Row],[Quantity]]</f>
        <v>51714</v>
      </c>
      <c r="M413" s="12">
        <f>Sales[[#This Row],[Revenue]]-Sales[[#This Row],[Cost]]</f>
        <v>3276</v>
      </c>
      <c r="N413" s="38">
        <f>Sales[[#This Row],[Profit]]*$N$1</f>
        <v>163.80000000000001</v>
      </c>
      <c r="O413" s="38">
        <f>Sales[[#This Row],[Profit]]-Sales[[#This Row],[Discount ]]</f>
        <v>3112.2</v>
      </c>
    </row>
    <row r="414" spans="1:15">
      <c r="A414" s="38">
        <v>41049</v>
      </c>
      <c r="B414" s="12" t="s">
        <v>22</v>
      </c>
      <c r="C414" s="12" t="s">
        <v>23</v>
      </c>
      <c r="D414" s="12" t="s">
        <v>15</v>
      </c>
      <c r="E414" s="12" t="s">
        <v>16</v>
      </c>
      <c r="F414" s="12">
        <v>15</v>
      </c>
      <c r="G414" s="12">
        <v>2106</v>
      </c>
      <c r="H414" s="12">
        <v>2250</v>
      </c>
      <c r="I414" s="12">
        <v>46566</v>
      </c>
      <c r="J414" s="12">
        <v>50310</v>
      </c>
      <c r="K414" s="12">
        <f>Sales[[#This Row],[Unit Price]]*Sales[[#This Row],[Quantity]]</f>
        <v>33750</v>
      </c>
      <c r="L414" s="12">
        <f>Sales[[#This Row],[Unit Cost]]*Sales[[#This Row],[Quantity]]</f>
        <v>31590</v>
      </c>
      <c r="M414" s="12">
        <f>Sales[[#This Row],[Revenue]]-Sales[[#This Row],[Cost]]</f>
        <v>2160</v>
      </c>
      <c r="N414" s="38">
        <f>Sales[[#This Row],[Profit]]*$N$1</f>
        <v>108</v>
      </c>
      <c r="O414" s="38">
        <f>Sales[[#This Row],[Profit]]-Sales[[#This Row],[Discount ]]</f>
        <v>2052</v>
      </c>
    </row>
    <row r="415" spans="1:15">
      <c r="A415" s="38">
        <v>41049</v>
      </c>
      <c r="B415" s="12" t="s">
        <v>24</v>
      </c>
      <c r="C415" s="12" t="s">
        <v>25</v>
      </c>
      <c r="D415" s="12" t="s">
        <v>19</v>
      </c>
      <c r="E415" s="12" t="s">
        <v>13</v>
      </c>
      <c r="F415" s="12">
        <v>5</v>
      </c>
      <c r="G415" s="12">
        <v>3978</v>
      </c>
      <c r="H415" s="12">
        <v>4230</v>
      </c>
      <c r="I415" s="12">
        <v>31824</v>
      </c>
      <c r="J415" s="12">
        <v>33840</v>
      </c>
      <c r="K415" s="12">
        <f>Sales[[#This Row],[Unit Price]]*Sales[[#This Row],[Quantity]]</f>
        <v>21150</v>
      </c>
      <c r="L415" s="12">
        <f>Sales[[#This Row],[Unit Cost]]*Sales[[#This Row],[Quantity]]</f>
        <v>19890</v>
      </c>
      <c r="M415" s="12">
        <f>Sales[[#This Row],[Revenue]]-Sales[[#This Row],[Cost]]</f>
        <v>1260</v>
      </c>
      <c r="N415" s="38">
        <f>Sales[[#This Row],[Profit]]*$N$1</f>
        <v>63</v>
      </c>
      <c r="O415" s="38">
        <f>Sales[[#This Row],[Profit]]-Sales[[#This Row],[Discount ]]</f>
        <v>1197</v>
      </c>
    </row>
    <row r="416" spans="1:15">
      <c r="A416" s="38">
        <v>41050</v>
      </c>
      <c r="B416" s="12" t="s">
        <v>34</v>
      </c>
      <c r="C416" s="12" t="s">
        <v>25</v>
      </c>
      <c r="D416" s="12" t="s">
        <v>28</v>
      </c>
      <c r="E416" s="12" t="s">
        <v>13</v>
      </c>
      <c r="F416" s="12">
        <v>25</v>
      </c>
      <c r="G416" s="12">
        <v>2034</v>
      </c>
      <c r="H416" s="12">
        <v>2160</v>
      </c>
      <c r="I416" s="12">
        <v>69984</v>
      </c>
      <c r="J416" s="12">
        <v>74520</v>
      </c>
      <c r="K416" s="12">
        <f>Sales[[#This Row],[Unit Price]]*Sales[[#This Row],[Quantity]]</f>
        <v>54000</v>
      </c>
      <c r="L416" s="12">
        <f>Sales[[#This Row],[Unit Cost]]*Sales[[#This Row],[Quantity]]</f>
        <v>50850</v>
      </c>
      <c r="M416" s="12">
        <f>Sales[[#This Row],[Revenue]]-Sales[[#This Row],[Cost]]</f>
        <v>3150</v>
      </c>
      <c r="N416" s="38">
        <f>Sales[[#This Row],[Profit]]*$N$1</f>
        <v>157.5</v>
      </c>
      <c r="O416" s="38">
        <f>Sales[[#This Row],[Profit]]-Sales[[#This Row],[Discount ]]</f>
        <v>2992.5</v>
      </c>
    </row>
    <row r="417" spans="1:15">
      <c r="A417" s="38">
        <v>41050</v>
      </c>
      <c r="B417" s="12" t="s">
        <v>29</v>
      </c>
      <c r="C417" s="12" t="s">
        <v>30</v>
      </c>
      <c r="D417" s="12" t="s">
        <v>32</v>
      </c>
      <c r="E417" s="12" t="s">
        <v>13</v>
      </c>
      <c r="F417" s="12">
        <v>8</v>
      </c>
      <c r="G417" s="12">
        <v>2034</v>
      </c>
      <c r="H417" s="12">
        <v>2160</v>
      </c>
      <c r="I417" s="12">
        <v>78012</v>
      </c>
      <c r="J417" s="12">
        <v>83160</v>
      </c>
      <c r="K417" s="12">
        <f>Sales[[#This Row],[Unit Price]]*Sales[[#This Row],[Quantity]]</f>
        <v>17280</v>
      </c>
      <c r="L417" s="12">
        <f>Sales[[#This Row],[Unit Cost]]*Sales[[#This Row],[Quantity]]</f>
        <v>16272</v>
      </c>
      <c r="M417" s="12">
        <f>Sales[[#This Row],[Revenue]]-Sales[[#This Row],[Cost]]</f>
        <v>1008</v>
      </c>
      <c r="N417" s="38">
        <f>Sales[[#This Row],[Profit]]*$N$1</f>
        <v>50.400000000000006</v>
      </c>
      <c r="O417" s="38">
        <f>Sales[[#This Row],[Profit]]-Sales[[#This Row],[Discount ]]</f>
        <v>957.6</v>
      </c>
    </row>
    <row r="418" spans="1:15">
      <c r="A418" s="38">
        <v>41050</v>
      </c>
      <c r="B418" s="12" t="s">
        <v>31</v>
      </c>
      <c r="C418" s="12" t="s">
        <v>30</v>
      </c>
      <c r="D418" s="12" t="s">
        <v>19</v>
      </c>
      <c r="E418" s="12" t="s">
        <v>13</v>
      </c>
      <c r="F418" s="12">
        <v>21</v>
      </c>
      <c r="G418" s="12">
        <v>3582</v>
      </c>
      <c r="H418" s="12">
        <v>3870</v>
      </c>
      <c r="I418" s="12">
        <v>95472</v>
      </c>
      <c r="J418" s="12">
        <v>101520</v>
      </c>
      <c r="K418" s="12">
        <f>Sales[[#This Row],[Unit Price]]*Sales[[#This Row],[Quantity]]</f>
        <v>81270</v>
      </c>
      <c r="L418" s="12">
        <f>Sales[[#This Row],[Unit Cost]]*Sales[[#This Row],[Quantity]]</f>
        <v>75222</v>
      </c>
      <c r="M418" s="12">
        <f>Sales[[#This Row],[Revenue]]-Sales[[#This Row],[Cost]]</f>
        <v>6048</v>
      </c>
      <c r="N418" s="38">
        <f>Sales[[#This Row],[Profit]]*$N$1</f>
        <v>302.40000000000003</v>
      </c>
      <c r="O418" s="38">
        <f>Sales[[#This Row],[Profit]]-Sales[[#This Row],[Discount ]]</f>
        <v>5745.6</v>
      </c>
    </row>
    <row r="419" spans="1:15">
      <c r="A419" s="38">
        <v>41051</v>
      </c>
      <c r="B419" s="12" t="s">
        <v>17</v>
      </c>
      <c r="C419" s="12" t="s">
        <v>18</v>
      </c>
      <c r="D419" s="12" t="s">
        <v>19</v>
      </c>
      <c r="E419" s="12" t="s">
        <v>13</v>
      </c>
      <c r="F419" s="12">
        <v>16</v>
      </c>
      <c r="G419" s="12">
        <v>3978</v>
      </c>
      <c r="H419" s="12">
        <v>4230</v>
      </c>
      <c r="I419" s="12">
        <v>79560</v>
      </c>
      <c r="J419" s="12">
        <v>84600</v>
      </c>
      <c r="K419" s="12">
        <f>Sales[[#This Row],[Unit Price]]*Sales[[#This Row],[Quantity]]</f>
        <v>67680</v>
      </c>
      <c r="L419" s="12">
        <f>Sales[[#This Row],[Unit Cost]]*Sales[[#This Row],[Quantity]]</f>
        <v>63648</v>
      </c>
      <c r="M419" s="12">
        <f>Sales[[#This Row],[Revenue]]-Sales[[#This Row],[Cost]]</f>
        <v>4032</v>
      </c>
      <c r="N419" s="38">
        <f>Sales[[#This Row],[Profit]]*$N$1</f>
        <v>201.60000000000002</v>
      </c>
      <c r="O419" s="38">
        <f>Sales[[#This Row],[Profit]]-Sales[[#This Row],[Discount ]]</f>
        <v>3830.4</v>
      </c>
    </row>
    <row r="420" spans="1:15">
      <c r="A420" s="38">
        <v>41051</v>
      </c>
      <c r="B420" s="12" t="s">
        <v>24</v>
      </c>
      <c r="C420" s="12" t="s">
        <v>25</v>
      </c>
      <c r="D420" s="12" t="s">
        <v>41</v>
      </c>
      <c r="E420" s="12" t="s">
        <v>13</v>
      </c>
      <c r="F420" s="12">
        <v>23</v>
      </c>
      <c r="G420" s="12">
        <v>2196</v>
      </c>
      <c r="H420" s="12">
        <v>2340</v>
      </c>
      <c r="I420" s="12">
        <v>35424</v>
      </c>
      <c r="J420" s="12">
        <v>37800</v>
      </c>
      <c r="K420" s="12">
        <f>Sales[[#This Row],[Unit Price]]*Sales[[#This Row],[Quantity]]</f>
        <v>53820</v>
      </c>
      <c r="L420" s="12">
        <f>Sales[[#This Row],[Unit Cost]]*Sales[[#This Row],[Quantity]]</f>
        <v>50508</v>
      </c>
      <c r="M420" s="12">
        <f>Sales[[#This Row],[Revenue]]-Sales[[#This Row],[Cost]]</f>
        <v>3312</v>
      </c>
      <c r="N420" s="38">
        <f>Sales[[#This Row],[Profit]]*$N$1</f>
        <v>165.60000000000002</v>
      </c>
      <c r="O420" s="38">
        <f>Sales[[#This Row],[Profit]]-Sales[[#This Row],[Discount ]]</f>
        <v>3146.4</v>
      </c>
    </row>
    <row r="421" spans="1:15">
      <c r="A421" s="38">
        <v>41051</v>
      </c>
      <c r="B421" s="12" t="s">
        <v>31</v>
      </c>
      <c r="C421" s="12" t="s">
        <v>30</v>
      </c>
      <c r="D421" s="12" t="s">
        <v>26</v>
      </c>
      <c r="E421" s="12" t="s">
        <v>13</v>
      </c>
      <c r="F421" s="12">
        <v>22</v>
      </c>
      <c r="G421" s="12">
        <v>3978</v>
      </c>
      <c r="H421" s="12">
        <v>4230</v>
      </c>
      <c r="I421" s="12">
        <v>3042</v>
      </c>
      <c r="J421" s="12">
        <v>3240</v>
      </c>
      <c r="K421" s="12">
        <f>Sales[[#This Row],[Unit Price]]*Sales[[#This Row],[Quantity]]</f>
        <v>93060</v>
      </c>
      <c r="L421" s="12">
        <f>Sales[[#This Row],[Unit Cost]]*Sales[[#This Row],[Quantity]]</f>
        <v>87516</v>
      </c>
      <c r="M421" s="12">
        <f>Sales[[#This Row],[Revenue]]-Sales[[#This Row],[Cost]]</f>
        <v>5544</v>
      </c>
      <c r="N421" s="38">
        <f>Sales[[#This Row],[Profit]]*$N$1</f>
        <v>277.2</v>
      </c>
      <c r="O421" s="38">
        <f>Sales[[#This Row],[Profit]]-Sales[[#This Row],[Discount ]]</f>
        <v>5266.8</v>
      </c>
    </row>
    <row r="422" spans="1:15">
      <c r="A422" s="38">
        <v>41052</v>
      </c>
      <c r="B422" s="12" t="s">
        <v>20</v>
      </c>
      <c r="C422" s="12" t="s">
        <v>18</v>
      </c>
      <c r="D422" s="12" t="s">
        <v>12</v>
      </c>
      <c r="E422" s="12" t="s">
        <v>13</v>
      </c>
      <c r="F422" s="12">
        <v>13</v>
      </c>
      <c r="G422" s="12">
        <v>3978</v>
      </c>
      <c r="H422" s="12">
        <v>4230</v>
      </c>
      <c r="I422" s="12">
        <v>44748</v>
      </c>
      <c r="J422" s="12">
        <v>47520</v>
      </c>
      <c r="K422" s="12">
        <f>Sales[[#This Row],[Unit Price]]*Sales[[#This Row],[Quantity]]</f>
        <v>54990</v>
      </c>
      <c r="L422" s="12">
        <f>Sales[[#This Row],[Unit Cost]]*Sales[[#This Row],[Quantity]]</f>
        <v>51714</v>
      </c>
      <c r="M422" s="12">
        <f>Sales[[#This Row],[Revenue]]-Sales[[#This Row],[Cost]]</f>
        <v>3276</v>
      </c>
      <c r="N422" s="38">
        <f>Sales[[#This Row],[Profit]]*$N$1</f>
        <v>163.80000000000001</v>
      </c>
      <c r="O422" s="38">
        <f>Sales[[#This Row],[Profit]]-Sales[[#This Row],[Discount ]]</f>
        <v>3112.2</v>
      </c>
    </row>
    <row r="423" spans="1:15">
      <c r="A423" s="38">
        <v>41052</v>
      </c>
      <c r="B423" s="12" t="s">
        <v>14</v>
      </c>
      <c r="C423" s="12" t="s">
        <v>11</v>
      </c>
      <c r="D423" s="12" t="s">
        <v>42</v>
      </c>
      <c r="E423" s="12" t="s">
        <v>16</v>
      </c>
      <c r="F423" s="12">
        <v>27</v>
      </c>
      <c r="G423" s="12">
        <v>3042</v>
      </c>
      <c r="H423" s="12">
        <v>3240</v>
      </c>
      <c r="I423" s="12">
        <v>150120</v>
      </c>
      <c r="J423" s="12">
        <v>162000</v>
      </c>
      <c r="K423" s="12">
        <f>Sales[[#This Row],[Unit Price]]*Sales[[#This Row],[Quantity]]</f>
        <v>87480</v>
      </c>
      <c r="L423" s="12">
        <f>Sales[[#This Row],[Unit Cost]]*Sales[[#This Row],[Quantity]]</f>
        <v>82134</v>
      </c>
      <c r="M423" s="12">
        <f>Sales[[#This Row],[Revenue]]-Sales[[#This Row],[Cost]]</f>
        <v>5346</v>
      </c>
      <c r="N423" s="38">
        <f>Sales[[#This Row],[Profit]]*$N$1</f>
        <v>267.3</v>
      </c>
      <c r="O423" s="38">
        <f>Sales[[#This Row],[Profit]]-Sales[[#This Row],[Discount ]]</f>
        <v>5078.7</v>
      </c>
    </row>
    <row r="424" spans="1:15">
      <c r="A424" s="38">
        <v>41052</v>
      </c>
      <c r="B424" s="12" t="s">
        <v>27</v>
      </c>
      <c r="C424" s="12" t="s">
        <v>23</v>
      </c>
      <c r="D424" s="12" t="s">
        <v>15</v>
      </c>
      <c r="E424" s="12" t="s">
        <v>16</v>
      </c>
      <c r="F424" s="12">
        <v>27</v>
      </c>
      <c r="G424" s="12">
        <v>3978</v>
      </c>
      <c r="H424" s="12">
        <v>4230</v>
      </c>
      <c r="I424" s="12">
        <v>32238</v>
      </c>
      <c r="J424" s="12">
        <v>34830</v>
      </c>
      <c r="K424" s="12">
        <f>Sales[[#This Row],[Unit Price]]*Sales[[#This Row],[Quantity]]</f>
        <v>114210</v>
      </c>
      <c r="L424" s="12">
        <f>Sales[[#This Row],[Unit Cost]]*Sales[[#This Row],[Quantity]]</f>
        <v>107406</v>
      </c>
      <c r="M424" s="12">
        <f>Sales[[#This Row],[Revenue]]-Sales[[#This Row],[Cost]]</f>
        <v>6804</v>
      </c>
      <c r="N424" s="38">
        <f>Sales[[#This Row],[Profit]]*$N$1</f>
        <v>340.20000000000005</v>
      </c>
      <c r="O424" s="38">
        <f>Sales[[#This Row],[Profit]]-Sales[[#This Row],[Discount ]]</f>
        <v>6463.8</v>
      </c>
    </row>
    <row r="425" spans="1:15">
      <c r="A425" s="38">
        <v>41052</v>
      </c>
      <c r="B425" s="12" t="s">
        <v>22</v>
      </c>
      <c r="C425" s="12" t="s">
        <v>23</v>
      </c>
      <c r="D425" s="12" t="s">
        <v>33</v>
      </c>
      <c r="E425" s="12" t="s">
        <v>13</v>
      </c>
      <c r="F425" s="12">
        <v>27</v>
      </c>
      <c r="G425" s="12">
        <v>3978</v>
      </c>
      <c r="H425" s="12">
        <v>4230</v>
      </c>
      <c r="I425" s="12">
        <v>27846</v>
      </c>
      <c r="J425" s="12">
        <v>29610</v>
      </c>
      <c r="K425" s="12">
        <f>Sales[[#This Row],[Unit Price]]*Sales[[#This Row],[Quantity]]</f>
        <v>114210</v>
      </c>
      <c r="L425" s="12">
        <f>Sales[[#This Row],[Unit Cost]]*Sales[[#This Row],[Quantity]]</f>
        <v>107406</v>
      </c>
      <c r="M425" s="12">
        <f>Sales[[#This Row],[Revenue]]-Sales[[#This Row],[Cost]]</f>
        <v>6804</v>
      </c>
      <c r="N425" s="38">
        <f>Sales[[#This Row],[Profit]]*$N$1</f>
        <v>340.20000000000005</v>
      </c>
      <c r="O425" s="38">
        <f>Sales[[#This Row],[Profit]]-Sales[[#This Row],[Discount ]]</f>
        <v>6463.8</v>
      </c>
    </row>
    <row r="426" spans="1:15">
      <c r="A426" s="38">
        <v>41053</v>
      </c>
      <c r="B426" s="12" t="s">
        <v>31</v>
      </c>
      <c r="C426" s="12" t="s">
        <v>30</v>
      </c>
      <c r="D426" s="12" t="s">
        <v>39</v>
      </c>
      <c r="E426" s="12" t="s">
        <v>13</v>
      </c>
      <c r="F426" s="12">
        <v>27</v>
      </c>
      <c r="G426" s="12">
        <v>5832</v>
      </c>
      <c r="H426" s="12">
        <v>6210</v>
      </c>
      <c r="I426" s="12">
        <v>67068</v>
      </c>
      <c r="J426" s="12">
        <v>71280</v>
      </c>
      <c r="K426" s="12">
        <f>Sales[[#This Row],[Unit Price]]*Sales[[#This Row],[Quantity]]</f>
        <v>167670</v>
      </c>
      <c r="L426" s="12">
        <f>Sales[[#This Row],[Unit Cost]]*Sales[[#This Row],[Quantity]]</f>
        <v>157464</v>
      </c>
      <c r="M426" s="12">
        <f>Sales[[#This Row],[Revenue]]-Sales[[#This Row],[Cost]]</f>
        <v>10206</v>
      </c>
      <c r="N426" s="38">
        <f>Sales[[#This Row],[Profit]]*$N$1</f>
        <v>510.3</v>
      </c>
      <c r="O426" s="38">
        <f>Sales[[#This Row],[Profit]]-Sales[[#This Row],[Discount ]]</f>
        <v>9695.7000000000007</v>
      </c>
    </row>
    <row r="427" spans="1:15">
      <c r="A427" s="38">
        <v>41053</v>
      </c>
      <c r="B427" s="12" t="s">
        <v>34</v>
      </c>
      <c r="C427" s="12" t="s">
        <v>25</v>
      </c>
      <c r="D427" s="12" t="s">
        <v>37</v>
      </c>
      <c r="E427" s="12" t="s">
        <v>13</v>
      </c>
      <c r="F427" s="12">
        <v>27</v>
      </c>
      <c r="G427" s="12">
        <v>2196</v>
      </c>
      <c r="H427" s="12">
        <v>2340</v>
      </c>
      <c r="I427" s="12">
        <v>76194</v>
      </c>
      <c r="J427" s="12">
        <v>81090</v>
      </c>
      <c r="K427" s="12">
        <f>Sales[[#This Row],[Unit Price]]*Sales[[#This Row],[Quantity]]</f>
        <v>63180</v>
      </c>
      <c r="L427" s="12">
        <f>Sales[[#This Row],[Unit Cost]]*Sales[[#This Row],[Quantity]]</f>
        <v>59292</v>
      </c>
      <c r="M427" s="12">
        <f>Sales[[#This Row],[Revenue]]-Sales[[#This Row],[Cost]]</f>
        <v>3888</v>
      </c>
      <c r="N427" s="38">
        <f>Sales[[#This Row],[Profit]]*$N$1</f>
        <v>194.4</v>
      </c>
      <c r="O427" s="38">
        <f>Sales[[#This Row],[Profit]]-Sales[[#This Row],[Discount ]]</f>
        <v>3693.6</v>
      </c>
    </row>
    <row r="428" spans="1:15">
      <c r="A428" s="38">
        <v>41053</v>
      </c>
      <c r="B428" s="12" t="s">
        <v>10</v>
      </c>
      <c r="C428" s="12" t="s">
        <v>11</v>
      </c>
      <c r="D428" s="12" t="s">
        <v>21</v>
      </c>
      <c r="E428" s="12" t="s">
        <v>13</v>
      </c>
      <c r="F428" s="12">
        <v>27</v>
      </c>
      <c r="G428" s="12">
        <v>3546</v>
      </c>
      <c r="H428" s="12">
        <v>3780</v>
      </c>
      <c r="I428" s="12">
        <v>21960</v>
      </c>
      <c r="J428" s="12">
        <v>23400</v>
      </c>
      <c r="K428" s="12">
        <f>Sales[[#This Row],[Unit Price]]*Sales[[#This Row],[Quantity]]</f>
        <v>102060</v>
      </c>
      <c r="L428" s="12">
        <f>Sales[[#This Row],[Unit Cost]]*Sales[[#This Row],[Quantity]]</f>
        <v>95742</v>
      </c>
      <c r="M428" s="12">
        <f>Sales[[#This Row],[Revenue]]-Sales[[#This Row],[Cost]]</f>
        <v>6318</v>
      </c>
      <c r="N428" s="38">
        <f>Sales[[#This Row],[Profit]]*$N$1</f>
        <v>315.90000000000003</v>
      </c>
      <c r="O428" s="38">
        <f>Sales[[#This Row],[Profit]]-Sales[[#This Row],[Discount ]]</f>
        <v>6002.1</v>
      </c>
    </row>
    <row r="429" spans="1:15">
      <c r="A429" s="38">
        <v>41053</v>
      </c>
      <c r="B429" s="12" t="s">
        <v>27</v>
      </c>
      <c r="C429" s="12" t="s">
        <v>23</v>
      </c>
      <c r="D429" s="12" t="s">
        <v>28</v>
      </c>
      <c r="E429" s="12" t="s">
        <v>13</v>
      </c>
      <c r="F429" s="12">
        <v>12</v>
      </c>
      <c r="G429" s="12">
        <v>3582</v>
      </c>
      <c r="H429" s="12">
        <v>3870</v>
      </c>
      <c r="I429" s="12">
        <v>52488</v>
      </c>
      <c r="J429" s="12">
        <v>55890</v>
      </c>
      <c r="K429" s="12">
        <f>Sales[[#This Row],[Unit Price]]*Sales[[#This Row],[Quantity]]</f>
        <v>46440</v>
      </c>
      <c r="L429" s="12">
        <f>Sales[[#This Row],[Unit Cost]]*Sales[[#This Row],[Quantity]]</f>
        <v>42984</v>
      </c>
      <c r="M429" s="12">
        <f>Sales[[#This Row],[Revenue]]-Sales[[#This Row],[Cost]]</f>
        <v>3456</v>
      </c>
      <c r="N429" s="38">
        <f>Sales[[#This Row],[Profit]]*$N$1</f>
        <v>172.8</v>
      </c>
      <c r="O429" s="38">
        <f>Sales[[#This Row],[Profit]]-Sales[[#This Row],[Discount ]]</f>
        <v>3283.2</v>
      </c>
    </row>
    <row r="430" spans="1:15">
      <c r="A430" s="38">
        <v>41054</v>
      </c>
      <c r="B430" s="12" t="s">
        <v>22</v>
      </c>
      <c r="C430" s="12" t="s">
        <v>23</v>
      </c>
      <c r="D430" s="12" t="s">
        <v>33</v>
      </c>
      <c r="E430" s="12" t="s">
        <v>13</v>
      </c>
      <c r="F430" s="12">
        <v>18</v>
      </c>
      <c r="G430" s="12">
        <v>3978</v>
      </c>
      <c r="H430" s="12">
        <v>4230</v>
      </c>
      <c r="I430" s="12">
        <v>47736</v>
      </c>
      <c r="J430" s="12">
        <v>50760</v>
      </c>
      <c r="K430" s="12">
        <f>Sales[[#This Row],[Unit Price]]*Sales[[#This Row],[Quantity]]</f>
        <v>76140</v>
      </c>
      <c r="L430" s="12">
        <f>Sales[[#This Row],[Unit Cost]]*Sales[[#This Row],[Quantity]]</f>
        <v>71604</v>
      </c>
      <c r="M430" s="12">
        <f>Sales[[#This Row],[Revenue]]-Sales[[#This Row],[Cost]]</f>
        <v>4536</v>
      </c>
      <c r="N430" s="38">
        <f>Sales[[#This Row],[Profit]]*$N$1</f>
        <v>226.8</v>
      </c>
      <c r="O430" s="38">
        <f>Sales[[#This Row],[Profit]]-Sales[[#This Row],[Discount ]]</f>
        <v>4309.2</v>
      </c>
    </row>
    <row r="431" spans="1:15">
      <c r="A431" s="38">
        <v>41054</v>
      </c>
      <c r="B431" s="12" t="s">
        <v>24</v>
      </c>
      <c r="C431" s="12" t="s">
        <v>25</v>
      </c>
      <c r="D431" s="12" t="s">
        <v>12</v>
      </c>
      <c r="E431" s="12" t="s">
        <v>13</v>
      </c>
      <c r="F431" s="12">
        <v>8</v>
      </c>
      <c r="G431" s="12">
        <v>3978</v>
      </c>
      <c r="H431" s="12">
        <v>4230</v>
      </c>
      <c r="I431" s="12">
        <v>16272</v>
      </c>
      <c r="J431" s="12">
        <v>17280</v>
      </c>
      <c r="K431" s="12">
        <f>Sales[[#This Row],[Unit Price]]*Sales[[#This Row],[Quantity]]</f>
        <v>33840</v>
      </c>
      <c r="L431" s="12">
        <f>Sales[[#This Row],[Unit Cost]]*Sales[[#This Row],[Quantity]]</f>
        <v>31824</v>
      </c>
      <c r="M431" s="12">
        <f>Sales[[#This Row],[Revenue]]-Sales[[#This Row],[Cost]]</f>
        <v>2016</v>
      </c>
      <c r="N431" s="38">
        <f>Sales[[#This Row],[Profit]]*$N$1</f>
        <v>100.80000000000001</v>
      </c>
      <c r="O431" s="38">
        <f>Sales[[#This Row],[Profit]]-Sales[[#This Row],[Discount ]]</f>
        <v>1915.2</v>
      </c>
    </row>
    <row r="432" spans="1:15">
      <c r="A432" s="38">
        <v>41054</v>
      </c>
      <c r="B432" s="12" t="s">
        <v>29</v>
      </c>
      <c r="C432" s="12" t="s">
        <v>30</v>
      </c>
      <c r="D432" s="12" t="s">
        <v>36</v>
      </c>
      <c r="E432" s="12" t="s">
        <v>13</v>
      </c>
      <c r="F432" s="12">
        <v>21</v>
      </c>
      <c r="G432" s="12">
        <v>2034</v>
      </c>
      <c r="H432" s="12">
        <v>2160</v>
      </c>
      <c r="I432" s="12">
        <v>4212</v>
      </c>
      <c r="J432" s="12">
        <v>4500</v>
      </c>
      <c r="K432" s="12">
        <f>Sales[[#This Row],[Unit Price]]*Sales[[#This Row],[Quantity]]</f>
        <v>45360</v>
      </c>
      <c r="L432" s="12">
        <f>Sales[[#This Row],[Unit Cost]]*Sales[[#This Row],[Quantity]]</f>
        <v>42714</v>
      </c>
      <c r="M432" s="12">
        <f>Sales[[#This Row],[Revenue]]-Sales[[#This Row],[Cost]]</f>
        <v>2646</v>
      </c>
      <c r="N432" s="38">
        <f>Sales[[#This Row],[Profit]]*$N$1</f>
        <v>132.30000000000001</v>
      </c>
      <c r="O432" s="38">
        <f>Sales[[#This Row],[Profit]]-Sales[[#This Row],[Discount ]]</f>
        <v>2513.6999999999998</v>
      </c>
    </row>
    <row r="433" spans="1:15">
      <c r="A433" s="38">
        <v>41054</v>
      </c>
      <c r="B433" s="12" t="s">
        <v>27</v>
      </c>
      <c r="C433" s="12" t="s">
        <v>23</v>
      </c>
      <c r="D433" s="12" t="s">
        <v>35</v>
      </c>
      <c r="E433" s="12" t="s">
        <v>13</v>
      </c>
      <c r="F433" s="12">
        <v>25</v>
      </c>
      <c r="G433" s="12">
        <v>3042</v>
      </c>
      <c r="H433" s="12">
        <v>3240</v>
      </c>
      <c r="I433" s="12">
        <v>66924</v>
      </c>
      <c r="J433" s="12">
        <v>71370</v>
      </c>
      <c r="K433" s="12">
        <f>Sales[[#This Row],[Unit Price]]*Sales[[#This Row],[Quantity]]</f>
        <v>81000</v>
      </c>
      <c r="L433" s="12">
        <f>Sales[[#This Row],[Unit Cost]]*Sales[[#This Row],[Quantity]]</f>
        <v>76050</v>
      </c>
      <c r="M433" s="12">
        <f>Sales[[#This Row],[Revenue]]-Sales[[#This Row],[Cost]]</f>
        <v>4950</v>
      </c>
      <c r="N433" s="38">
        <f>Sales[[#This Row],[Profit]]*$N$1</f>
        <v>247.5</v>
      </c>
      <c r="O433" s="38">
        <f>Sales[[#This Row],[Profit]]-Sales[[#This Row],[Discount ]]</f>
        <v>4702.5</v>
      </c>
    </row>
    <row r="434" spans="1:15">
      <c r="A434" s="38">
        <v>41054</v>
      </c>
      <c r="B434" s="12" t="s">
        <v>20</v>
      </c>
      <c r="C434" s="12" t="s">
        <v>18</v>
      </c>
      <c r="D434" s="12" t="s">
        <v>37</v>
      </c>
      <c r="E434" s="12" t="s">
        <v>13</v>
      </c>
      <c r="F434" s="12">
        <v>12</v>
      </c>
      <c r="G434" s="12">
        <v>5148</v>
      </c>
      <c r="H434" s="12">
        <v>5490</v>
      </c>
      <c r="I434" s="12">
        <v>112050</v>
      </c>
      <c r="J434" s="12">
        <v>119250</v>
      </c>
      <c r="K434" s="12">
        <f>Sales[[#This Row],[Unit Price]]*Sales[[#This Row],[Quantity]]</f>
        <v>65880</v>
      </c>
      <c r="L434" s="12">
        <f>Sales[[#This Row],[Unit Cost]]*Sales[[#This Row],[Quantity]]</f>
        <v>61776</v>
      </c>
      <c r="M434" s="12">
        <f>Sales[[#This Row],[Revenue]]-Sales[[#This Row],[Cost]]</f>
        <v>4104</v>
      </c>
      <c r="N434" s="38">
        <f>Sales[[#This Row],[Profit]]*$N$1</f>
        <v>205.20000000000002</v>
      </c>
      <c r="O434" s="38">
        <f>Sales[[#This Row],[Profit]]-Sales[[#This Row],[Discount ]]</f>
        <v>3898.8</v>
      </c>
    </row>
    <row r="435" spans="1:15">
      <c r="A435" s="38">
        <v>41055</v>
      </c>
      <c r="B435" s="12" t="s">
        <v>17</v>
      </c>
      <c r="C435" s="12" t="s">
        <v>18</v>
      </c>
      <c r="D435" s="12" t="s">
        <v>41</v>
      </c>
      <c r="E435" s="12" t="s">
        <v>13</v>
      </c>
      <c r="F435" s="12">
        <v>9</v>
      </c>
      <c r="G435" s="12">
        <v>2106</v>
      </c>
      <c r="H435" s="12">
        <v>2250</v>
      </c>
      <c r="I435" s="12">
        <v>8856</v>
      </c>
      <c r="J435" s="12">
        <v>9450</v>
      </c>
      <c r="K435" s="12">
        <f>Sales[[#This Row],[Unit Price]]*Sales[[#This Row],[Quantity]]</f>
        <v>20250</v>
      </c>
      <c r="L435" s="12">
        <f>Sales[[#This Row],[Unit Cost]]*Sales[[#This Row],[Quantity]]</f>
        <v>18954</v>
      </c>
      <c r="M435" s="12">
        <f>Sales[[#This Row],[Revenue]]-Sales[[#This Row],[Cost]]</f>
        <v>1296</v>
      </c>
      <c r="N435" s="38">
        <f>Sales[[#This Row],[Profit]]*$N$1</f>
        <v>64.8</v>
      </c>
      <c r="O435" s="38">
        <f>Sales[[#This Row],[Profit]]-Sales[[#This Row],[Discount ]]</f>
        <v>1231.2</v>
      </c>
    </row>
    <row r="436" spans="1:15">
      <c r="A436" s="38">
        <v>41056</v>
      </c>
      <c r="B436" s="12" t="s">
        <v>22</v>
      </c>
      <c r="C436" s="12" t="s">
        <v>23</v>
      </c>
      <c r="D436" s="12" t="s">
        <v>39</v>
      </c>
      <c r="E436" s="12" t="s">
        <v>13</v>
      </c>
      <c r="F436" s="12">
        <v>23</v>
      </c>
      <c r="G436" s="12">
        <v>4482</v>
      </c>
      <c r="H436" s="12">
        <v>4770</v>
      </c>
      <c r="I436" s="12">
        <v>59616</v>
      </c>
      <c r="J436" s="12">
        <v>63360</v>
      </c>
      <c r="K436" s="12">
        <f>Sales[[#This Row],[Unit Price]]*Sales[[#This Row],[Quantity]]</f>
        <v>109710</v>
      </c>
      <c r="L436" s="12">
        <f>Sales[[#This Row],[Unit Cost]]*Sales[[#This Row],[Quantity]]</f>
        <v>103086</v>
      </c>
      <c r="M436" s="12">
        <f>Sales[[#This Row],[Revenue]]-Sales[[#This Row],[Cost]]</f>
        <v>6624</v>
      </c>
      <c r="N436" s="38">
        <f>Sales[[#This Row],[Profit]]*$N$1</f>
        <v>331.20000000000005</v>
      </c>
      <c r="O436" s="38">
        <f>Sales[[#This Row],[Profit]]-Sales[[#This Row],[Discount ]]</f>
        <v>6292.8</v>
      </c>
    </row>
    <row r="437" spans="1:15">
      <c r="A437" s="38">
        <v>41056</v>
      </c>
      <c r="B437" s="12" t="s">
        <v>17</v>
      </c>
      <c r="C437" s="12" t="s">
        <v>18</v>
      </c>
      <c r="D437" s="12" t="s">
        <v>43</v>
      </c>
      <c r="E437" s="12" t="s">
        <v>13</v>
      </c>
      <c r="F437" s="12">
        <v>23</v>
      </c>
      <c r="G437" s="12">
        <v>3546</v>
      </c>
      <c r="H437" s="12">
        <v>3780</v>
      </c>
      <c r="I437" s="12">
        <v>71064</v>
      </c>
      <c r="J437" s="12">
        <v>75600</v>
      </c>
      <c r="K437" s="12">
        <f>Sales[[#This Row],[Unit Price]]*Sales[[#This Row],[Quantity]]</f>
        <v>86940</v>
      </c>
      <c r="L437" s="12">
        <f>Sales[[#This Row],[Unit Cost]]*Sales[[#This Row],[Quantity]]</f>
        <v>81558</v>
      </c>
      <c r="M437" s="12">
        <f>Sales[[#This Row],[Revenue]]-Sales[[#This Row],[Cost]]</f>
        <v>5382</v>
      </c>
      <c r="N437" s="38">
        <f>Sales[[#This Row],[Profit]]*$N$1</f>
        <v>269.10000000000002</v>
      </c>
      <c r="O437" s="38">
        <f>Sales[[#This Row],[Profit]]-Sales[[#This Row],[Discount ]]</f>
        <v>5112.8999999999996</v>
      </c>
    </row>
    <row r="438" spans="1:15">
      <c r="A438" s="38">
        <v>41056</v>
      </c>
      <c r="B438" s="12" t="s">
        <v>22</v>
      </c>
      <c r="C438" s="12" t="s">
        <v>23</v>
      </c>
      <c r="D438" s="12" t="s">
        <v>43</v>
      </c>
      <c r="E438" s="12" t="s">
        <v>13</v>
      </c>
      <c r="F438" s="12">
        <v>20</v>
      </c>
      <c r="G438" s="12">
        <v>4482</v>
      </c>
      <c r="H438" s="12">
        <v>4770</v>
      </c>
      <c r="I438" s="12">
        <v>40608</v>
      </c>
      <c r="J438" s="12">
        <v>43200</v>
      </c>
      <c r="K438" s="12">
        <f>Sales[[#This Row],[Unit Price]]*Sales[[#This Row],[Quantity]]</f>
        <v>95400</v>
      </c>
      <c r="L438" s="12">
        <f>Sales[[#This Row],[Unit Cost]]*Sales[[#This Row],[Quantity]]</f>
        <v>89640</v>
      </c>
      <c r="M438" s="12">
        <f>Sales[[#This Row],[Revenue]]-Sales[[#This Row],[Cost]]</f>
        <v>5760</v>
      </c>
      <c r="N438" s="38">
        <f>Sales[[#This Row],[Profit]]*$N$1</f>
        <v>288</v>
      </c>
      <c r="O438" s="38">
        <f>Sales[[#This Row],[Profit]]-Sales[[#This Row],[Discount ]]</f>
        <v>5472</v>
      </c>
    </row>
    <row r="439" spans="1:15">
      <c r="A439" s="38">
        <v>41056</v>
      </c>
      <c r="B439" s="12" t="s">
        <v>31</v>
      </c>
      <c r="C439" s="12" t="s">
        <v>30</v>
      </c>
      <c r="D439" s="12" t="s">
        <v>40</v>
      </c>
      <c r="E439" s="12" t="s">
        <v>16</v>
      </c>
      <c r="F439" s="12">
        <v>25</v>
      </c>
      <c r="G439" s="12">
        <v>4482</v>
      </c>
      <c r="H439" s="12">
        <v>4770</v>
      </c>
      <c r="I439" s="12">
        <v>31392</v>
      </c>
      <c r="J439" s="12">
        <v>33840</v>
      </c>
      <c r="K439" s="12">
        <f>Sales[[#This Row],[Unit Price]]*Sales[[#This Row],[Quantity]]</f>
        <v>119250</v>
      </c>
      <c r="L439" s="12">
        <f>Sales[[#This Row],[Unit Cost]]*Sales[[#This Row],[Quantity]]</f>
        <v>112050</v>
      </c>
      <c r="M439" s="12">
        <f>Sales[[#This Row],[Revenue]]-Sales[[#This Row],[Cost]]</f>
        <v>7200</v>
      </c>
      <c r="N439" s="38">
        <f>Sales[[#This Row],[Profit]]*$N$1</f>
        <v>360</v>
      </c>
      <c r="O439" s="38">
        <f>Sales[[#This Row],[Profit]]-Sales[[#This Row],[Discount ]]</f>
        <v>6840</v>
      </c>
    </row>
    <row r="440" spans="1:15">
      <c r="A440" s="38">
        <v>41057</v>
      </c>
      <c r="B440" s="12" t="s">
        <v>20</v>
      </c>
      <c r="C440" s="12" t="s">
        <v>18</v>
      </c>
      <c r="D440" s="12" t="s">
        <v>28</v>
      </c>
      <c r="E440" s="12" t="s">
        <v>13</v>
      </c>
      <c r="F440" s="12">
        <v>4</v>
      </c>
      <c r="G440" s="12">
        <v>2034</v>
      </c>
      <c r="H440" s="12">
        <v>2160</v>
      </c>
      <c r="I440" s="12">
        <v>99144</v>
      </c>
      <c r="J440" s="12">
        <v>105570</v>
      </c>
      <c r="K440" s="12">
        <f>Sales[[#This Row],[Unit Price]]*Sales[[#This Row],[Quantity]]</f>
        <v>8640</v>
      </c>
      <c r="L440" s="12">
        <f>Sales[[#This Row],[Unit Cost]]*Sales[[#This Row],[Quantity]]</f>
        <v>8136</v>
      </c>
      <c r="M440" s="12">
        <f>Sales[[#This Row],[Revenue]]-Sales[[#This Row],[Cost]]</f>
        <v>504</v>
      </c>
      <c r="N440" s="38">
        <f>Sales[[#This Row],[Profit]]*$N$1</f>
        <v>25.200000000000003</v>
      </c>
      <c r="O440" s="38">
        <f>Sales[[#This Row],[Profit]]-Sales[[#This Row],[Discount ]]</f>
        <v>478.8</v>
      </c>
    </row>
    <row r="441" spans="1:15">
      <c r="A441" s="38">
        <v>41057</v>
      </c>
      <c r="B441" s="12" t="s">
        <v>22</v>
      </c>
      <c r="C441" s="12" t="s">
        <v>23</v>
      </c>
      <c r="D441" s="12" t="s">
        <v>33</v>
      </c>
      <c r="E441" s="12" t="s">
        <v>13</v>
      </c>
      <c r="F441" s="12">
        <v>24</v>
      </c>
      <c r="G441" s="12">
        <v>3978</v>
      </c>
      <c r="H441" s="12">
        <v>4230</v>
      </c>
      <c r="I441" s="12">
        <v>87516</v>
      </c>
      <c r="J441" s="12">
        <v>93060</v>
      </c>
      <c r="K441" s="12">
        <f>Sales[[#This Row],[Unit Price]]*Sales[[#This Row],[Quantity]]</f>
        <v>101520</v>
      </c>
      <c r="L441" s="12">
        <f>Sales[[#This Row],[Unit Cost]]*Sales[[#This Row],[Quantity]]</f>
        <v>95472</v>
      </c>
      <c r="M441" s="12">
        <f>Sales[[#This Row],[Revenue]]-Sales[[#This Row],[Cost]]</f>
        <v>6048</v>
      </c>
      <c r="N441" s="38">
        <f>Sales[[#This Row],[Profit]]*$N$1</f>
        <v>302.40000000000003</v>
      </c>
      <c r="O441" s="38">
        <f>Sales[[#This Row],[Profit]]-Sales[[#This Row],[Discount ]]</f>
        <v>5745.6</v>
      </c>
    </row>
    <row r="442" spans="1:15">
      <c r="A442" s="38">
        <v>41057</v>
      </c>
      <c r="B442" s="12" t="s">
        <v>14</v>
      </c>
      <c r="C442" s="12" t="s">
        <v>11</v>
      </c>
      <c r="D442" s="12" t="s">
        <v>35</v>
      </c>
      <c r="E442" s="12" t="s">
        <v>13</v>
      </c>
      <c r="F442" s="12">
        <v>24</v>
      </c>
      <c r="G442" s="12">
        <v>5832</v>
      </c>
      <c r="H442" s="12">
        <v>6210</v>
      </c>
      <c r="I442" s="12">
        <v>20592</v>
      </c>
      <c r="J442" s="12">
        <v>21960</v>
      </c>
      <c r="K442" s="12">
        <f>Sales[[#This Row],[Unit Price]]*Sales[[#This Row],[Quantity]]</f>
        <v>149040</v>
      </c>
      <c r="L442" s="12">
        <f>Sales[[#This Row],[Unit Cost]]*Sales[[#This Row],[Quantity]]</f>
        <v>139968</v>
      </c>
      <c r="M442" s="12">
        <f>Sales[[#This Row],[Revenue]]-Sales[[#This Row],[Cost]]</f>
        <v>9072</v>
      </c>
      <c r="N442" s="38">
        <f>Sales[[#This Row],[Profit]]*$N$1</f>
        <v>453.6</v>
      </c>
      <c r="O442" s="38">
        <f>Sales[[#This Row],[Profit]]-Sales[[#This Row],[Discount ]]</f>
        <v>8618.4</v>
      </c>
    </row>
    <row r="443" spans="1:15">
      <c r="A443" s="38">
        <v>41058</v>
      </c>
      <c r="B443" s="12" t="s">
        <v>20</v>
      </c>
      <c r="C443" s="12" t="s">
        <v>18</v>
      </c>
      <c r="D443" s="12" t="s">
        <v>35</v>
      </c>
      <c r="E443" s="12" t="s">
        <v>13</v>
      </c>
      <c r="F443" s="12">
        <v>16</v>
      </c>
      <c r="G443" s="12">
        <v>3978</v>
      </c>
      <c r="H443" s="12">
        <v>4230</v>
      </c>
      <c r="I443" s="12">
        <v>82368</v>
      </c>
      <c r="J443" s="12">
        <v>87840</v>
      </c>
      <c r="K443" s="12">
        <f>Sales[[#This Row],[Unit Price]]*Sales[[#This Row],[Quantity]]</f>
        <v>67680</v>
      </c>
      <c r="L443" s="12">
        <f>Sales[[#This Row],[Unit Cost]]*Sales[[#This Row],[Quantity]]</f>
        <v>63648</v>
      </c>
      <c r="M443" s="12">
        <f>Sales[[#This Row],[Revenue]]-Sales[[#This Row],[Cost]]</f>
        <v>4032</v>
      </c>
      <c r="N443" s="38">
        <f>Sales[[#This Row],[Profit]]*$N$1</f>
        <v>201.60000000000002</v>
      </c>
      <c r="O443" s="38">
        <f>Sales[[#This Row],[Profit]]-Sales[[#This Row],[Discount ]]</f>
        <v>3830.4</v>
      </c>
    </row>
    <row r="444" spans="1:15">
      <c r="A444" s="38">
        <v>41059</v>
      </c>
      <c r="B444" s="12" t="s">
        <v>24</v>
      </c>
      <c r="C444" s="12" t="s">
        <v>25</v>
      </c>
      <c r="D444" s="12" t="s">
        <v>40</v>
      </c>
      <c r="E444" s="12" t="s">
        <v>16</v>
      </c>
      <c r="F444" s="12">
        <v>6</v>
      </c>
      <c r="G444" s="12">
        <v>3978</v>
      </c>
      <c r="H444" s="12">
        <v>4230</v>
      </c>
      <c r="I444" s="12">
        <v>94176</v>
      </c>
      <c r="J444" s="12">
        <v>101520</v>
      </c>
      <c r="K444" s="12">
        <f>Sales[[#This Row],[Unit Price]]*Sales[[#This Row],[Quantity]]</f>
        <v>25380</v>
      </c>
      <c r="L444" s="12">
        <f>Sales[[#This Row],[Unit Cost]]*Sales[[#This Row],[Quantity]]</f>
        <v>23868</v>
      </c>
      <c r="M444" s="12">
        <f>Sales[[#This Row],[Revenue]]-Sales[[#This Row],[Cost]]</f>
        <v>1512</v>
      </c>
      <c r="N444" s="38">
        <f>Sales[[#This Row],[Profit]]*$N$1</f>
        <v>75.600000000000009</v>
      </c>
      <c r="O444" s="38">
        <f>Sales[[#This Row],[Profit]]-Sales[[#This Row],[Discount ]]</f>
        <v>1436.4</v>
      </c>
    </row>
    <row r="445" spans="1:15">
      <c r="A445" s="38">
        <v>41059</v>
      </c>
      <c r="B445" s="12" t="s">
        <v>31</v>
      </c>
      <c r="C445" s="12" t="s">
        <v>30</v>
      </c>
      <c r="D445" s="12" t="s">
        <v>35</v>
      </c>
      <c r="E445" s="12" t="s">
        <v>13</v>
      </c>
      <c r="F445" s="12">
        <v>4</v>
      </c>
      <c r="G445" s="12">
        <v>5148</v>
      </c>
      <c r="H445" s="12">
        <v>5490</v>
      </c>
      <c r="I445" s="12">
        <v>66924</v>
      </c>
      <c r="J445" s="12">
        <v>71370</v>
      </c>
      <c r="K445" s="12">
        <f>Sales[[#This Row],[Unit Price]]*Sales[[#This Row],[Quantity]]</f>
        <v>21960</v>
      </c>
      <c r="L445" s="12">
        <f>Sales[[#This Row],[Unit Cost]]*Sales[[#This Row],[Quantity]]</f>
        <v>20592</v>
      </c>
      <c r="M445" s="12">
        <f>Sales[[#This Row],[Revenue]]-Sales[[#This Row],[Cost]]</f>
        <v>1368</v>
      </c>
      <c r="N445" s="38">
        <f>Sales[[#This Row],[Profit]]*$N$1</f>
        <v>68.400000000000006</v>
      </c>
      <c r="O445" s="38">
        <f>Sales[[#This Row],[Profit]]-Sales[[#This Row],[Discount ]]</f>
        <v>1299.5999999999999</v>
      </c>
    </row>
    <row r="446" spans="1:15">
      <c r="A446" s="38">
        <v>41059</v>
      </c>
      <c r="B446" s="12" t="s">
        <v>10</v>
      </c>
      <c r="C446" s="12" t="s">
        <v>11</v>
      </c>
      <c r="D446" s="12" t="s">
        <v>19</v>
      </c>
      <c r="E446" s="12" t="s">
        <v>13</v>
      </c>
      <c r="F446" s="12">
        <v>24</v>
      </c>
      <c r="G446" s="12">
        <v>5832</v>
      </c>
      <c r="H446" s="12">
        <v>6210</v>
      </c>
      <c r="I446" s="12">
        <v>31824</v>
      </c>
      <c r="J446" s="12">
        <v>33840</v>
      </c>
      <c r="K446" s="12">
        <f>Sales[[#This Row],[Unit Price]]*Sales[[#This Row],[Quantity]]</f>
        <v>149040</v>
      </c>
      <c r="L446" s="12">
        <f>Sales[[#This Row],[Unit Cost]]*Sales[[#This Row],[Quantity]]</f>
        <v>139968</v>
      </c>
      <c r="M446" s="12">
        <f>Sales[[#This Row],[Revenue]]-Sales[[#This Row],[Cost]]</f>
        <v>9072</v>
      </c>
      <c r="N446" s="38">
        <f>Sales[[#This Row],[Profit]]*$N$1</f>
        <v>453.6</v>
      </c>
      <c r="O446" s="38">
        <f>Sales[[#This Row],[Profit]]-Sales[[#This Row],[Discount ]]</f>
        <v>8618.4</v>
      </c>
    </row>
    <row r="447" spans="1:15">
      <c r="A447" s="38">
        <v>41059</v>
      </c>
      <c r="B447" s="12" t="s">
        <v>34</v>
      </c>
      <c r="C447" s="12" t="s">
        <v>25</v>
      </c>
      <c r="D447" s="12" t="s">
        <v>26</v>
      </c>
      <c r="E447" s="12" t="s">
        <v>13</v>
      </c>
      <c r="F447" s="12">
        <v>21</v>
      </c>
      <c r="G447" s="12">
        <v>2034</v>
      </c>
      <c r="H447" s="12">
        <v>2160</v>
      </c>
      <c r="I447" s="12">
        <v>39546</v>
      </c>
      <c r="J447" s="12">
        <v>42120</v>
      </c>
      <c r="K447" s="12">
        <f>Sales[[#This Row],[Unit Price]]*Sales[[#This Row],[Quantity]]</f>
        <v>45360</v>
      </c>
      <c r="L447" s="12">
        <f>Sales[[#This Row],[Unit Cost]]*Sales[[#This Row],[Quantity]]</f>
        <v>42714</v>
      </c>
      <c r="M447" s="12">
        <f>Sales[[#This Row],[Revenue]]-Sales[[#This Row],[Cost]]</f>
        <v>2646</v>
      </c>
      <c r="N447" s="38">
        <f>Sales[[#This Row],[Profit]]*$N$1</f>
        <v>132.30000000000001</v>
      </c>
      <c r="O447" s="38">
        <f>Sales[[#This Row],[Profit]]-Sales[[#This Row],[Discount ]]</f>
        <v>2513.6999999999998</v>
      </c>
    </row>
    <row r="448" spans="1:15">
      <c r="A448" s="38">
        <v>41059</v>
      </c>
      <c r="B448" s="12" t="s">
        <v>22</v>
      </c>
      <c r="C448" s="12" t="s">
        <v>23</v>
      </c>
      <c r="D448" s="12" t="s">
        <v>40</v>
      </c>
      <c r="E448" s="12" t="s">
        <v>16</v>
      </c>
      <c r="F448" s="12">
        <v>13</v>
      </c>
      <c r="G448" s="12">
        <v>5832</v>
      </c>
      <c r="H448" s="12">
        <v>6210</v>
      </c>
      <c r="I448" s="12">
        <v>82404</v>
      </c>
      <c r="J448" s="12">
        <v>88830</v>
      </c>
      <c r="K448" s="12">
        <f>Sales[[#This Row],[Unit Price]]*Sales[[#This Row],[Quantity]]</f>
        <v>80730</v>
      </c>
      <c r="L448" s="12">
        <f>Sales[[#This Row],[Unit Cost]]*Sales[[#This Row],[Quantity]]</f>
        <v>75816</v>
      </c>
      <c r="M448" s="12">
        <f>Sales[[#This Row],[Revenue]]-Sales[[#This Row],[Cost]]</f>
        <v>4914</v>
      </c>
      <c r="N448" s="38">
        <f>Sales[[#This Row],[Profit]]*$N$1</f>
        <v>245.70000000000002</v>
      </c>
      <c r="O448" s="38">
        <f>Sales[[#This Row],[Profit]]-Sales[[#This Row],[Discount ]]</f>
        <v>4668.3</v>
      </c>
    </row>
    <row r="449" spans="1:15">
      <c r="A449" s="38">
        <v>41060</v>
      </c>
      <c r="B449" s="12" t="s">
        <v>22</v>
      </c>
      <c r="C449" s="12" t="s">
        <v>23</v>
      </c>
      <c r="D449" s="12" t="s">
        <v>15</v>
      </c>
      <c r="E449" s="12" t="s">
        <v>16</v>
      </c>
      <c r="F449" s="12">
        <v>2</v>
      </c>
      <c r="G449" s="12">
        <v>3546</v>
      </c>
      <c r="H449" s="12">
        <v>3780</v>
      </c>
      <c r="I449" s="12">
        <v>25074</v>
      </c>
      <c r="J449" s="12">
        <v>27090</v>
      </c>
      <c r="K449" s="12">
        <f>Sales[[#This Row],[Unit Price]]*Sales[[#This Row],[Quantity]]</f>
        <v>7560</v>
      </c>
      <c r="L449" s="12">
        <f>Sales[[#This Row],[Unit Cost]]*Sales[[#This Row],[Quantity]]</f>
        <v>7092</v>
      </c>
      <c r="M449" s="12">
        <f>Sales[[#This Row],[Revenue]]-Sales[[#This Row],[Cost]]</f>
        <v>468</v>
      </c>
      <c r="N449" s="38">
        <f>Sales[[#This Row],[Profit]]*$N$1</f>
        <v>23.400000000000002</v>
      </c>
      <c r="O449" s="38">
        <f>Sales[[#This Row],[Profit]]-Sales[[#This Row],[Discount ]]</f>
        <v>444.6</v>
      </c>
    </row>
    <row r="450" spans="1:15">
      <c r="A450" s="38">
        <v>41060</v>
      </c>
      <c r="B450" s="12" t="s">
        <v>10</v>
      </c>
      <c r="C450" s="12" t="s">
        <v>11</v>
      </c>
      <c r="D450" s="12" t="s">
        <v>33</v>
      </c>
      <c r="E450" s="12" t="s">
        <v>13</v>
      </c>
      <c r="F450" s="12">
        <v>20</v>
      </c>
      <c r="G450" s="12">
        <v>3726</v>
      </c>
      <c r="H450" s="12">
        <v>3960</v>
      </c>
      <c r="I450" s="12">
        <v>23868</v>
      </c>
      <c r="J450" s="12">
        <v>25380</v>
      </c>
      <c r="K450" s="12">
        <f>Sales[[#This Row],[Unit Price]]*Sales[[#This Row],[Quantity]]</f>
        <v>79200</v>
      </c>
      <c r="L450" s="12">
        <f>Sales[[#This Row],[Unit Cost]]*Sales[[#This Row],[Quantity]]</f>
        <v>74520</v>
      </c>
      <c r="M450" s="12">
        <f>Sales[[#This Row],[Revenue]]-Sales[[#This Row],[Cost]]</f>
        <v>4680</v>
      </c>
      <c r="N450" s="38">
        <f>Sales[[#This Row],[Profit]]*$N$1</f>
        <v>234</v>
      </c>
      <c r="O450" s="38">
        <f>Sales[[#This Row],[Profit]]-Sales[[#This Row],[Discount ]]</f>
        <v>4446</v>
      </c>
    </row>
    <row r="451" spans="1:15">
      <c r="A451" s="38">
        <v>41060</v>
      </c>
      <c r="B451" s="12" t="s">
        <v>34</v>
      </c>
      <c r="C451" s="12" t="s">
        <v>25</v>
      </c>
      <c r="D451" s="12" t="s">
        <v>38</v>
      </c>
      <c r="E451" s="12" t="s">
        <v>13</v>
      </c>
      <c r="F451" s="12">
        <v>21</v>
      </c>
      <c r="G451" s="12">
        <v>3978</v>
      </c>
      <c r="H451" s="12">
        <v>4230</v>
      </c>
      <c r="I451" s="12">
        <v>53190</v>
      </c>
      <c r="J451" s="12">
        <v>56700</v>
      </c>
      <c r="K451" s="12">
        <f>Sales[[#This Row],[Unit Price]]*Sales[[#This Row],[Quantity]]</f>
        <v>88830</v>
      </c>
      <c r="L451" s="12">
        <f>Sales[[#This Row],[Unit Cost]]*Sales[[#This Row],[Quantity]]</f>
        <v>83538</v>
      </c>
      <c r="M451" s="12">
        <f>Sales[[#This Row],[Revenue]]-Sales[[#This Row],[Cost]]</f>
        <v>5292</v>
      </c>
      <c r="N451" s="38">
        <f>Sales[[#This Row],[Profit]]*$N$1</f>
        <v>264.60000000000002</v>
      </c>
      <c r="O451" s="38">
        <f>Sales[[#This Row],[Profit]]-Sales[[#This Row],[Discount ]]</f>
        <v>5027.3999999999996</v>
      </c>
    </row>
    <row r="452" spans="1:15">
      <c r="A452" s="38">
        <v>41061</v>
      </c>
      <c r="B452" s="12" t="s">
        <v>17</v>
      </c>
      <c r="C452" s="12" t="s">
        <v>18</v>
      </c>
      <c r="D452" s="12" t="s">
        <v>19</v>
      </c>
      <c r="E452" s="12" t="s">
        <v>13</v>
      </c>
      <c r="F452" s="12">
        <v>12</v>
      </c>
      <c r="G452" s="12">
        <v>3042</v>
      </c>
      <c r="H452" s="12">
        <v>3240</v>
      </c>
      <c r="I452" s="12">
        <v>15912</v>
      </c>
      <c r="J452" s="12">
        <v>16920</v>
      </c>
      <c r="K452" s="12">
        <f>Sales[[#This Row],[Unit Price]]*Sales[[#This Row],[Quantity]]</f>
        <v>38880</v>
      </c>
      <c r="L452" s="12">
        <f>Sales[[#This Row],[Unit Cost]]*Sales[[#This Row],[Quantity]]</f>
        <v>36504</v>
      </c>
      <c r="M452" s="12">
        <f>Sales[[#This Row],[Revenue]]-Sales[[#This Row],[Cost]]</f>
        <v>2376</v>
      </c>
      <c r="N452" s="38">
        <f>Sales[[#This Row],[Profit]]*$N$1</f>
        <v>118.80000000000001</v>
      </c>
      <c r="O452" s="38">
        <f>Sales[[#This Row],[Profit]]-Sales[[#This Row],[Discount ]]</f>
        <v>2257.1999999999998</v>
      </c>
    </row>
    <row r="453" spans="1:15">
      <c r="A453" s="38">
        <v>41061</v>
      </c>
      <c r="B453" s="12" t="s">
        <v>14</v>
      </c>
      <c r="C453" s="12" t="s">
        <v>11</v>
      </c>
      <c r="D453" s="12" t="s">
        <v>39</v>
      </c>
      <c r="E453" s="12" t="s">
        <v>13</v>
      </c>
      <c r="F453" s="12">
        <v>23</v>
      </c>
      <c r="G453" s="12">
        <v>3546</v>
      </c>
      <c r="H453" s="12">
        <v>3780</v>
      </c>
      <c r="I453" s="12">
        <v>3726</v>
      </c>
      <c r="J453" s="12">
        <v>3960</v>
      </c>
      <c r="K453" s="12">
        <f>Sales[[#This Row],[Unit Price]]*Sales[[#This Row],[Quantity]]</f>
        <v>86940</v>
      </c>
      <c r="L453" s="12">
        <f>Sales[[#This Row],[Unit Cost]]*Sales[[#This Row],[Quantity]]</f>
        <v>81558</v>
      </c>
      <c r="M453" s="12">
        <f>Sales[[#This Row],[Revenue]]-Sales[[#This Row],[Cost]]</f>
        <v>5382</v>
      </c>
      <c r="N453" s="38">
        <f>Sales[[#This Row],[Profit]]*$N$1</f>
        <v>269.10000000000002</v>
      </c>
      <c r="O453" s="38">
        <f>Sales[[#This Row],[Profit]]-Sales[[#This Row],[Discount ]]</f>
        <v>5112.8999999999996</v>
      </c>
    </row>
    <row r="454" spans="1:15">
      <c r="A454" s="38">
        <v>41061</v>
      </c>
      <c r="B454" s="12" t="s">
        <v>17</v>
      </c>
      <c r="C454" s="12" t="s">
        <v>18</v>
      </c>
      <c r="D454" s="12" t="s">
        <v>43</v>
      </c>
      <c r="E454" s="12" t="s">
        <v>13</v>
      </c>
      <c r="F454" s="12">
        <v>23</v>
      </c>
      <c r="G454" s="12">
        <v>4482</v>
      </c>
      <c r="H454" s="12">
        <v>4770</v>
      </c>
      <c r="I454" s="12">
        <v>20304</v>
      </c>
      <c r="J454" s="12">
        <v>21600</v>
      </c>
      <c r="K454" s="12">
        <f>Sales[[#This Row],[Unit Price]]*Sales[[#This Row],[Quantity]]</f>
        <v>109710</v>
      </c>
      <c r="L454" s="12">
        <f>Sales[[#This Row],[Unit Cost]]*Sales[[#This Row],[Quantity]]</f>
        <v>103086</v>
      </c>
      <c r="M454" s="12">
        <f>Sales[[#This Row],[Revenue]]-Sales[[#This Row],[Cost]]</f>
        <v>6624</v>
      </c>
      <c r="N454" s="38">
        <f>Sales[[#This Row],[Profit]]*$N$1</f>
        <v>331.20000000000005</v>
      </c>
      <c r="O454" s="38">
        <f>Sales[[#This Row],[Profit]]-Sales[[#This Row],[Discount ]]</f>
        <v>6292.8</v>
      </c>
    </row>
    <row r="455" spans="1:15">
      <c r="A455" s="38">
        <v>41061</v>
      </c>
      <c r="B455" s="12" t="s">
        <v>14</v>
      </c>
      <c r="C455" s="12" t="s">
        <v>11</v>
      </c>
      <c r="D455" s="12" t="s">
        <v>43</v>
      </c>
      <c r="E455" s="12" t="s">
        <v>13</v>
      </c>
      <c r="F455" s="12">
        <v>24</v>
      </c>
      <c r="G455" s="12">
        <v>3924</v>
      </c>
      <c r="H455" s="12">
        <v>4230</v>
      </c>
      <c r="I455" s="12">
        <v>20304</v>
      </c>
      <c r="J455" s="12">
        <v>21600</v>
      </c>
      <c r="K455" s="12">
        <f>Sales[[#This Row],[Unit Price]]*Sales[[#This Row],[Quantity]]</f>
        <v>101520</v>
      </c>
      <c r="L455" s="12">
        <f>Sales[[#This Row],[Unit Cost]]*Sales[[#This Row],[Quantity]]</f>
        <v>94176</v>
      </c>
      <c r="M455" s="12">
        <f>Sales[[#This Row],[Revenue]]-Sales[[#This Row],[Cost]]</f>
        <v>7344</v>
      </c>
      <c r="N455" s="38">
        <f>Sales[[#This Row],[Profit]]*$N$1</f>
        <v>367.20000000000005</v>
      </c>
      <c r="O455" s="38">
        <f>Sales[[#This Row],[Profit]]-Sales[[#This Row],[Discount ]]</f>
        <v>6976.8</v>
      </c>
    </row>
    <row r="456" spans="1:15">
      <c r="A456" s="38">
        <v>41062</v>
      </c>
      <c r="B456" s="12" t="s">
        <v>31</v>
      </c>
      <c r="C456" s="12" t="s">
        <v>30</v>
      </c>
      <c r="D456" s="12" t="s">
        <v>26</v>
      </c>
      <c r="E456" s="12" t="s">
        <v>13</v>
      </c>
      <c r="F456" s="12">
        <v>25</v>
      </c>
      <c r="G456" s="12">
        <v>2952</v>
      </c>
      <c r="H456" s="12">
        <v>3150</v>
      </c>
      <c r="I456" s="12">
        <v>42588</v>
      </c>
      <c r="J456" s="12">
        <v>45360</v>
      </c>
      <c r="K456" s="12">
        <f>Sales[[#This Row],[Unit Price]]*Sales[[#This Row],[Quantity]]</f>
        <v>78750</v>
      </c>
      <c r="L456" s="12">
        <f>Sales[[#This Row],[Unit Cost]]*Sales[[#This Row],[Quantity]]</f>
        <v>73800</v>
      </c>
      <c r="M456" s="12">
        <f>Sales[[#This Row],[Revenue]]-Sales[[#This Row],[Cost]]</f>
        <v>4950</v>
      </c>
      <c r="N456" s="38">
        <f>Sales[[#This Row],[Profit]]*$N$1</f>
        <v>247.5</v>
      </c>
      <c r="O456" s="38">
        <f>Sales[[#This Row],[Profit]]-Sales[[#This Row],[Discount ]]</f>
        <v>4702.5</v>
      </c>
    </row>
    <row r="457" spans="1:15">
      <c r="A457" s="38">
        <v>41062</v>
      </c>
      <c r="B457" s="12" t="s">
        <v>10</v>
      </c>
      <c r="C457" s="12" t="s">
        <v>11</v>
      </c>
      <c r="D457" s="12" t="s">
        <v>12</v>
      </c>
      <c r="E457" s="12" t="s">
        <v>13</v>
      </c>
      <c r="F457" s="12">
        <v>17</v>
      </c>
      <c r="G457" s="12">
        <v>3726</v>
      </c>
      <c r="H457" s="12">
        <v>3960</v>
      </c>
      <c r="I457" s="12">
        <v>6102</v>
      </c>
      <c r="J457" s="12">
        <v>6480</v>
      </c>
      <c r="K457" s="12">
        <f>Sales[[#This Row],[Unit Price]]*Sales[[#This Row],[Quantity]]</f>
        <v>67320</v>
      </c>
      <c r="L457" s="12">
        <f>Sales[[#This Row],[Unit Cost]]*Sales[[#This Row],[Quantity]]</f>
        <v>63342</v>
      </c>
      <c r="M457" s="12">
        <f>Sales[[#This Row],[Revenue]]-Sales[[#This Row],[Cost]]</f>
        <v>3978</v>
      </c>
      <c r="N457" s="38">
        <f>Sales[[#This Row],[Profit]]*$N$1</f>
        <v>198.9</v>
      </c>
      <c r="O457" s="38">
        <f>Sales[[#This Row],[Profit]]-Sales[[#This Row],[Discount ]]</f>
        <v>3779.1</v>
      </c>
    </row>
    <row r="458" spans="1:15">
      <c r="A458" s="38">
        <v>41063</v>
      </c>
      <c r="B458" s="12" t="s">
        <v>20</v>
      </c>
      <c r="C458" s="12" t="s">
        <v>18</v>
      </c>
      <c r="D458" s="12" t="s">
        <v>36</v>
      </c>
      <c r="E458" s="12" t="s">
        <v>13</v>
      </c>
      <c r="F458" s="12">
        <v>21</v>
      </c>
      <c r="G458" s="12">
        <v>3978</v>
      </c>
      <c r="H458" s="12">
        <v>4230</v>
      </c>
      <c r="I458" s="12">
        <v>2106</v>
      </c>
      <c r="J458" s="12">
        <v>2250</v>
      </c>
      <c r="K458" s="12">
        <f>Sales[[#This Row],[Unit Price]]*Sales[[#This Row],[Quantity]]</f>
        <v>88830</v>
      </c>
      <c r="L458" s="12">
        <f>Sales[[#This Row],[Unit Cost]]*Sales[[#This Row],[Quantity]]</f>
        <v>83538</v>
      </c>
      <c r="M458" s="12">
        <f>Sales[[#This Row],[Revenue]]-Sales[[#This Row],[Cost]]</f>
        <v>5292</v>
      </c>
      <c r="N458" s="38">
        <f>Sales[[#This Row],[Profit]]*$N$1</f>
        <v>264.60000000000002</v>
      </c>
      <c r="O458" s="38">
        <f>Sales[[#This Row],[Profit]]-Sales[[#This Row],[Discount ]]</f>
        <v>5027.3999999999996</v>
      </c>
    </row>
    <row r="459" spans="1:15">
      <c r="A459" s="38">
        <v>41063</v>
      </c>
      <c r="B459" s="12" t="s">
        <v>31</v>
      </c>
      <c r="C459" s="12" t="s">
        <v>30</v>
      </c>
      <c r="D459" s="12" t="s">
        <v>12</v>
      </c>
      <c r="E459" s="12" t="s">
        <v>13</v>
      </c>
      <c r="F459" s="12">
        <v>9</v>
      </c>
      <c r="G459" s="12">
        <v>3726</v>
      </c>
      <c r="H459" s="12">
        <v>3960</v>
      </c>
      <c r="I459" s="12">
        <v>8136</v>
      </c>
      <c r="J459" s="12">
        <v>8640</v>
      </c>
      <c r="K459" s="12">
        <f>Sales[[#This Row],[Unit Price]]*Sales[[#This Row],[Quantity]]</f>
        <v>35640</v>
      </c>
      <c r="L459" s="12">
        <f>Sales[[#This Row],[Unit Cost]]*Sales[[#This Row],[Quantity]]</f>
        <v>33534</v>
      </c>
      <c r="M459" s="12">
        <f>Sales[[#This Row],[Revenue]]-Sales[[#This Row],[Cost]]</f>
        <v>2106</v>
      </c>
      <c r="N459" s="38">
        <f>Sales[[#This Row],[Profit]]*$N$1</f>
        <v>105.30000000000001</v>
      </c>
      <c r="O459" s="38">
        <f>Sales[[#This Row],[Profit]]-Sales[[#This Row],[Discount ]]</f>
        <v>2000.7</v>
      </c>
    </row>
    <row r="460" spans="1:15">
      <c r="A460" s="38">
        <v>41063</v>
      </c>
      <c r="B460" s="12" t="s">
        <v>22</v>
      </c>
      <c r="C460" s="12" t="s">
        <v>23</v>
      </c>
      <c r="D460" s="12" t="s">
        <v>38</v>
      </c>
      <c r="E460" s="12" t="s">
        <v>13</v>
      </c>
      <c r="F460" s="12">
        <v>11</v>
      </c>
      <c r="G460" s="12">
        <v>4482</v>
      </c>
      <c r="H460" s="12">
        <v>4770</v>
      </c>
      <c r="I460" s="12">
        <v>63828</v>
      </c>
      <c r="J460" s="12">
        <v>68040</v>
      </c>
      <c r="K460" s="12">
        <f>Sales[[#This Row],[Unit Price]]*Sales[[#This Row],[Quantity]]</f>
        <v>52470</v>
      </c>
      <c r="L460" s="12">
        <f>Sales[[#This Row],[Unit Cost]]*Sales[[#This Row],[Quantity]]</f>
        <v>49302</v>
      </c>
      <c r="M460" s="12">
        <f>Sales[[#This Row],[Revenue]]-Sales[[#This Row],[Cost]]</f>
        <v>3168</v>
      </c>
      <c r="N460" s="38">
        <f>Sales[[#This Row],[Profit]]*$N$1</f>
        <v>158.4</v>
      </c>
      <c r="O460" s="38">
        <f>Sales[[#This Row],[Profit]]-Sales[[#This Row],[Discount ]]</f>
        <v>3009.6</v>
      </c>
    </row>
    <row r="461" spans="1:15">
      <c r="A461" s="38">
        <v>41063</v>
      </c>
      <c r="B461" s="12" t="s">
        <v>29</v>
      </c>
      <c r="C461" s="12" t="s">
        <v>30</v>
      </c>
      <c r="D461" s="12" t="s">
        <v>43</v>
      </c>
      <c r="E461" s="12" t="s">
        <v>13</v>
      </c>
      <c r="F461" s="12">
        <v>4</v>
      </c>
      <c r="G461" s="12">
        <v>3582</v>
      </c>
      <c r="H461" s="12">
        <v>3870</v>
      </c>
      <c r="I461" s="12">
        <v>27072</v>
      </c>
      <c r="J461" s="12">
        <v>28800</v>
      </c>
      <c r="K461" s="12">
        <f>Sales[[#This Row],[Unit Price]]*Sales[[#This Row],[Quantity]]</f>
        <v>15480</v>
      </c>
      <c r="L461" s="12">
        <f>Sales[[#This Row],[Unit Cost]]*Sales[[#This Row],[Quantity]]</f>
        <v>14328</v>
      </c>
      <c r="M461" s="12">
        <f>Sales[[#This Row],[Revenue]]-Sales[[#This Row],[Cost]]</f>
        <v>1152</v>
      </c>
      <c r="N461" s="38">
        <f>Sales[[#This Row],[Profit]]*$N$1</f>
        <v>57.6</v>
      </c>
      <c r="O461" s="38">
        <f>Sales[[#This Row],[Profit]]-Sales[[#This Row],[Discount ]]</f>
        <v>1094.4000000000001</v>
      </c>
    </row>
    <row r="462" spans="1:15">
      <c r="A462" s="38">
        <v>41064</v>
      </c>
      <c r="B462" s="12" t="s">
        <v>29</v>
      </c>
      <c r="C462" s="12" t="s">
        <v>30</v>
      </c>
      <c r="D462" s="12" t="s">
        <v>15</v>
      </c>
      <c r="E462" s="12" t="s">
        <v>16</v>
      </c>
      <c r="F462" s="12">
        <v>22</v>
      </c>
      <c r="G462" s="12">
        <v>4482</v>
      </c>
      <c r="H462" s="12">
        <v>4770</v>
      </c>
      <c r="I462" s="12">
        <v>82386</v>
      </c>
      <c r="J462" s="12">
        <v>89010</v>
      </c>
      <c r="K462" s="12">
        <f>Sales[[#This Row],[Unit Price]]*Sales[[#This Row],[Quantity]]</f>
        <v>104940</v>
      </c>
      <c r="L462" s="12">
        <f>Sales[[#This Row],[Unit Cost]]*Sales[[#This Row],[Quantity]]</f>
        <v>98604</v>
      </c>
      <c r="M462" s="12">
        <f>Sales[[#This Row],[Revenue]]-Sales[[#This Row],[Cost]]</f>
        <v>6336</v>
      </c>
      <c r="N462" s="38">
        <f>Sales[[#This Row],[Profit]]*$N$1</f>
        <v>316.8</v>
      </c>
      <c r="O462" s="38">
        <f>Sales[[#This Row],[Profit]]-Sales[[#This Row],[Discount ]]</f>
        <v>6019.2</v>
      </c>
    </row>
    <row r="463" spans="1:15">
      <c r="A463" s="38">
        <v>41064</v>
      </c>
      <c r="B463" s="12" t="s">
        <v>24</v>
      </c>
      <c r="C463" s="12" t="s">
        <v>25</v>
      </c>
      <c r="D463" s="12" t="s">
        <v>37</v>
      </c>
      <c r="E463" s="12" t="s">
        <v>13</v>
      </c>
      <c r="F463" s="12">
        <v>15</v>
      </c>
      <c r="G463" s="12">
        <v>3924</v>
      </c>
      <c r="H463" s="12">
        <v>4230</v>
      </c>
      <c r="I463" s="12">
        <v>71712</v>
      </c>
      <c r="J463" s="12">
        <v>76320</v>
      </c>
      <c r="K463" s="12">
        <f>Sales[[#This Row],[Unit Price]]*Sales[[#This Row],[Quantity]]</f>
        <v>63450</v>
      </c>
      <c r="L463" s="12">
        <f>Sales[[#This Row],[Unit Cost]]*Sales[[#This Row],[Quantity]]</f>
        <v>58860</v>
      </c>
      <c r="M463" s="12">
        <f>Sales[[#This Row],[Revenue]]-Sales[[#This Row],[Cost]]</f>
        <v>4590</v>
      </c>
      <c r="N463" s="38">
        <f>Sales[[#This Row],[Profit]]*$N$1</f>
        <v>229.5</v>
      </c>
      <c r="O463" s="38">
        <f>Sales[[#This Row],[Profit]]-Sales[[#This Row],[Discount ]]</f>
        <v>4360.5</v>
      </c>
    </row>
    <row r="464" spans="1:15">
      <c r="A464" s="38">
        <v>41064</v>
      </c>
      <c r="B464" s="12" t="s">
        <v>29</v>
      </c>
      <c r="C464" s="12" t="s">
        <v>30</v>
      </c>
      <c r="D464" s="12" t="s">
        <v>38</v>
      </c>
      <c r="E464" s="12" t="s">
        <v>13</v>
      </c>
      <c r="F464" s="12">
        <v>23</v>
      </c>
      <c r="G464" s="12">
        <v>7506</v>
      </c>
      <c r="H464" s="12">
        <v>8100</v>
      </c>
      <c r="I464" s="12">
        <v>60282</v>
      </c>
      <c r="J464" s="12">
        <v>64260</v>
      </c>
      <c r="K464" s="12">
        <f>Sales[[#This Row],[Unit Price]]*Sales[[#This Row],[Quantity]]</f>
        <v>186300</v>
      </c>
      <c r="L464" s="12">
        <f>Sales[[#This Row],[Unit Cost]]*Sales[[#This Row],[Quantity]]</f>
        <v>172638</v>
      </c>
      <c r="M464" s="12">
        <f>Sales[[#This Row],[Revenue]]-Sales[[#This Row],[Cost]]</f>
        <v>13662</v>
      </c>
      <c r="N464" s="38">
        <f>Sales[[#This Row],[Profit]]*$N$1</f>
        <v>683.1</v>
      </c>
      <c r="O464" s="38">
        <f>Sales[[#This Row],[Profit]]-Sales[[#This Row],[Discount ]]</f>
        <v>12978.9</v>
      </c>
    </row>
    <row r="465" spans="1:15">
      <c r="A465" s="38">
        <v>41065</v>
      </c>
      <c r="B465" s="12" t="s">
        <v>31</v>
      </c>
      <c r="C465" s="12" t="s">
        <v>30</v>
      </c>
      <c r="D465" s="12" t="s">
        <v>12</v>
      </c>
      <c r="E465" s="12" t="s">
        <v>13</v>
      </c>
      <c r="F465" s="12">
        <v>9</v>
      </c>
      <c r="G465" s="12">
        <v>3546</v>
      </c>
      <c r="H465" s="12">
        <v>3780</v>
      </c>
      <c r="I465" s="12">
        <v>20340</v>
      </c>
      <c r="J465" s="12">
        <v>21600</v>
      </c>
      <c r="K465" s="12">
        <f>Sales[[#This Row],[Unit Price]]*Sales[[#This Row],[Quantity]]</f>
        <v>34020</v>
      </c>
      <c r="L465" s="12">
        <f>Sales[[#This Row],[Unit Cost]]*Sales[[#This Row],[Quantity]]</f>
        <v>31914</v>
      </c>
      <c r="M465" s="12">
        <f>Sales[[#This Row],[Revenue]]-Sales[[#This Row],[Cost]]</f>
        <v>2106</v>
      </c>
      <c r="N465" s="38">
        <f>Sales[[#This Row],[Profit]]*$N$1</f>
        <v>105.30000000000001</v>
      </c>
      <c r="O465" s="38">
        <f>Sales[[#This Row],[Profit]]-Sales[[#This Row],[Discount ]]</f>
        <v>2000.7</v>
      </c>
    </row>
    <row r="466" spans="1:15">
      <c r="A466" s="38">
        <v>41065</v>
      </c>
      <c r="B466" s="12" t="s">
        <v>24</v>
      </c>
      <c r="C466" s="12" t="s">
        <v>25</v>
      </c>
      <c r="D466" s="12" t="s">
        <v>37</v>
      </c>
      <c r="E466" s="12" t="s">
        <v>13</v>
      </c>
      <c r="F466" s="12">
        <v>7</v>
      </c>
      <c r="G466" s="12">
        <v>3042</v>
      </c>
      <c r="H466" s="12">
        <v>3240</v>
      </c>
      <c r="I466" s="12">
        <v>103086</v>
      </c>
      <c r="J466" s="12">
        <v>109710</v>
      </c>
      <c r="K466" s="12">
        <f>Sales[[#This Row],[Unit Price]]*Sales[[#This Row],[Quantity]]</f>
        <v>22680</v>
      </c>
      <c r="L466" s="12">
        <f>Sales[[#This Row],[Unit Cost]]*Sales[[#This Row],[Quantity]]</f>
        <v>21294</v>
      </c>
      <c r="M466" s="12">
        <f>Sales[[#This Row],[Revenue]]-Sales[[#This Row],[Cost]]</f>
        <v>1386</v>
      </c>
      <c r="N466" s="38">
        <f>Sales[[#This Row],[Profit]]*$N$1</f>
        <v>69.3</v>
      </c>
      <c r="O466" s="38">
        <f>Sales[[#This Row],[Profit]]-Sales[[#This Row],[Discount ]]</f>
        <v>1316.7</v>
      </c>
    </row>
    <row r="467" spans="1:15">
      <c r="A467" s="38">
        <v>41066</v>
      </c>
      <c r="B467" s="12" t="s">
        <v>20</v>
      </c>
      <c r="C467" s="12" t="s">
        <v>18</v>
      </c>
      <c r="D467" s="12" t="s">
        <v>19</v>
      </c>
      <c r="E467" s="12" t="s">
        <v>13</v>
      </c>
      <c r="F467" s="12">
        <v>25</v>
      </c>
      <c r="G467" s="12">
        <v>3042</v>
      </c>
      <c r="H467" s="12">
        <v>3240</v>
      </c>
      <c r="I467" s="12">
        <v>31824</v>
      </c>
      <c r="J467" s="12">
        <v>33840</v>
      </c>
      <c r="K467" s="12">
        <f>Sales[[#This Row],[Unit Price]]*Sales[[#This Row],[Quantity]]</f>
        <v>81000</v>
      </c>
      <c r="L467" s="12">
        <f>Sales[[#This Row],[Unit Cost]]*Sales[[#This Row],[Quantity]]</f>
        <v>76050</v>
      </c>
      <c r="M467" s="12">
        <f>Sales[[#This Row],[Revenue]]-Sales[[#This Row],[Cost]]</f>
        <v>4950</v>
      </c>
      <c r="N467" s="38">
        <f>Sales[[#This Row],[Profit]]*$N$1</f>
        <v>247.5</v>
      </c>
      <c r="O467" s="38">
        <f>Sales[[#This Row],[Profit]]-Sales[[#This Row],[Discount ]]</f>
        <v>4702.5</v>
      </c>
    </row>
    <row r="468" spans="1:15">
      <c r="A468" s="38">
        <v>41067</v>
      </c>
      <c r="B468" s="12" t="s">
        <v>31</v>
      </c>
      <c r="C468" s="12" t="s">
        <v>30</v>
      </c>
      <c r="D468" s="12" t="s">
        <v>26</v>
      </c>
      <c r="E468" s="12" t="s">
        <v>13</v>
      </c>
      <c r="F468" s="12">
        <v>10</v>
      </c>
      <c r="G468" s="12">
        <v>3978</v>
      </c>
      <c r="H468" s="12">
        <v>4230</v>
      </c>
      <c r="I468" s="12">
        <v>48672</v>
      </c>
      <c r="J468" s="12">
        <v>51840</v>
      </c>
      <c r="K468" s="12">
        <f>Sales[[#This Row],[Unit Price]]*Sales[[#This Row],[Quantity]]</f>
        <v>42300</v>
      </c>
      <c r="L468" s="12">
        <f>Sales[[#This Row],[Unit Cost]]*Sales[[#This Row],[Quantity]]</f>
        <v>39780</v>
      </c>
      <c r="M468" s="12">
        <f>Sales[[#This Row],[Revenue]]-Sales[[#This Row],[Cost]]</f>
        <v>2520</v>
      </c>
      <c r="N468" s="38">
        <f>Sales[[#This Row],[Profit]]*$N$1</f>
        <v>126</v>
      </c>
      <c r="O468" s="38">
        <f>Sales[[#This Row],[Profit]]-Sales[[#This Row],[Discount ]]</f>
        <v>2394</v>
      </c>
    </row>
    <row r="469" spans="1:15">
      <c r="A469" s="38">
        <v>41067</v>
      </c>
      <c r="B469" s="12" t="s">
        <v>29</v>
      </c>
      <c r="C469" s="12" t="s">
        <v>30</v>
      </c>
      <c r="D469" s="12" t="s">
        <v>35</v>
      </c>
      <c r="E469" s="12" t="s">
        <v>13</v>
      </c>
      <c r="F469" s="12">
        <v>8</v>
      </c>
      <c r="G469" s="12">
        <v>5148</v>
      </c>
      <c r="H469" s="12">
        <v>5490</v>
      </c>
      <c r="I469" s="12">
        <v>92664</v>
      </c>
      <c r="J469" s="12">
        <v>98820</v>
      </c>
      <c r="K469" s="12">
        <f>Sales[[#This Row],[Unit Price]]*Sales[[#This Row],[Quantity]]</f>
        <v>43920</v>
      </c>
      <c r="L469" s="12">
        <f>Sales[[#This Row],[Unit Cost]]*Sales[[#This Row],[Quantity]]</f>
        <v>41184</v>
      </c>
      <c r="M469" s="12">
        <f>Sales[[#This Row],[Revenue]]-Sales[[#This Row],[Cost]]</f>
        <v>2736</v>
      </c>
      <c r="N469" s="38">
        <f>Sales[[#This Row],[Profit]]*$N$1</f>
        <v>136.80000000000001</v>
      </c>
      <c r="O469" s="38">
        <f>Sales[[#This Row],[Profit]]-Sales[[#This Row],[Discount ]]</f>
        <v>2599.1999999999998</v>
      </c>
    </row>
    <row r="470" spans="1:15">
      <c r="A470" s="38">
        <v>41067</v>
      </c>
      <c r="B470" s="12" t="s">
        <v>22</v>
      </c>
      <c r="C470" s="12" t="s">
        <v>23</v>
      </c>
      <c r="D470" s="12" t="s">
        <v>36</v>
      </c>
      <c r="E470" s="12" t="s">
        <v>13</v>
      </c>
      <c r="F470" s="12">
        <v>18</v>
      </c>
      <c r="G470" s="12">
        <v>3042</v>
      </c>
      <c r="H470" s="12">
        <v>3240</v>
      </c>
      <c r="I470" s="12">
        <v>23166</v>
      </c>
      <c r="J470" s="12">
        <v>24750</v>
      </c>
      <c r="K470" s="12">
        <f>Sales[[#This Row],[Unit Price]]*Sales[[#This Row],[Quantity]]</f>
        <v>58320</v>
      </c>
      <c r="L470" s="12">
        <f>Sales[[#This Row],[Unit Cost]]*Sales[[#This Row],[Quantity]]</f>
        <v>54756</v>
      </c>
      <c r="M470" s="12">
        <f>Sales[[#This Row],[Revenue]]-Sales[[#This Row],[Cost]]</f>
        <v>3564</v>
      </c>
      <c r="N470" s="38">
        <f>Sales[[#This Row],[Profit]]*$N$1</f>
        <v>178.20000000000002</v>
      </c>
      <c r="O470" s="38">
        <f>Sales[[#This Row],[Profit]]-Sales[[#This Row],[Discount ]]</f>
        <v>3385.8</v>
      </c>
    </row>
    <row r="471" spans="1:15">
      <c r="A471" s="38">
        <v>41067</v>
      </c>
      <c r="B471" s="12" t="s">
        <v>17</v>
      </c>
      <c r="C471" s="12" t="s">
        <v>18</v>
      </c>
      <c r="D471" s="12" t="s">
        <v>21</v>
      </c>
      <c r="E471" s="12" t="s">
        <v>13</v>
      </c>
      <c r="F471" s="12">
        <v>8</v>
      </c>
      <c r="G471" s="12">
        <v>5148</v>
      </c>
      <c r="H471" s="12">
        <v>5490</v>
      </c>
      <c r="I471" s="12">
        <v>46116</v>
      </c>
      <c r="J471" s="12">
        <v>49140</v>
      </c>
      <c r="K471" s="12">
        <f>Sales[[#This Row],[Unit Price]]*Sales[[#This Row],[Quantity]]</f>
        <v>43920</v>
      </c>
      <c r="L471" s="12">
        <f>Sales[[#This Row],[Unit Cost]]*Sales[[#This Row],[Quantity]]</f>
        <v>41184</v>
      </c>
      <c r="M471" s="12">
        <f>Sales[[#This Row],[Revenue]]-Sales[[#This Row],[Cost]]</f>
        <v>2736</v>
      </c>
      <c r="N471" s="38">
        <f>Sales[[#This Row],[Profit]]*$N$1</f>
        <v>136.80000000000001</v>
      </c>
      <c r="O471" s="38">
        <f>Sales[[#This Row],[Profit]]-Sales[[#This Row],[Discount ]]</f>
        <v>2599.1999999999998</v>
      </c>
    </row>
    <row r="472" spans="1:15">
      <c r="A472" s="38">
        <v>41068</v>
      </c>
      <c r="B472" s="12" t="s">
        <v>17</v>
      </c>
      <c r="C472" s="12" t="s">
        <v>18</v>
      </c>
      <c r="D472" s="12" t="s">
        <v>38</v>
      </c>
      <c r="E472" s="12" t="s">
        <v>13</v>
      </c>
      <c r="F472" s="12">
        <v>25</v>
      </c>
      <c r="G472" s="12">
        <v>7506</v>
      </c>
      <c r="H472" s="12">
        <v>8100</v>
      </c>
      <c r="I472" s="12">
        <v>24822</v>
      </c>
      <c r="J472" s="12">
        <v>26460</v>
      </c>
      <c r="K472" s="12">
        <f>Sales[[#This Row],[Unit Price]]*Sales[[#This Row],[Quantity]]</f>
        <v>202500</v>
      </c>
      <c r="L472" s="12">
        <f>Sales[[#This Row],[Unit Cost]]*Sales[[#This Row],[Quantity]]</f>
        <v>187650</v>
      </c>
      <c r="M472" s="12">
        <f>Sales[[#This Row],[Revenue]]-Sales[[#This Row],[Cost]]</f>
        <v>14850</v>
      </c>
      <c r="N472" s="38">
        <f>Sales[[#This Row],[Profit]]*$N$1</f>
        <v>742.5</v>
      </c>
      <c r="O472" s="38">
        <f>Sales[[#This Row],[Profit]]-Sales[[#This Row],[Discount ]]</f>
        <v>14107.5</v>
      </c>
    </row>
    <row r="473" spans="1:15">
      <c r="A473" s="38">
        <v>41069</v>
      </c>
      <c r="B473" s="12" t="s">
        <v>29</v>
      </c>
      <c r="C473" s="12" t="s">
        <v>30</v>
      </c>
      <c r="D473" s="12" t="s">
        <v>32</v>
      </c>
      <c r="E473" s="12" t="s">
        <v>13</v>
      </c>
      <c r="F473" s="12">
        <v>7</v>
      </c>
      <c r="G473" s="12">
        <v>3042</v>
      </c>
      <c r="H473" s="12">
        <v>3240</v>
      </c>
      <c r="I473" s="12">
        <v>53190</v>
      </c>
      <c r="J473" s="12">
        <v>56700</v>
      </c>
      <c r="K473" s="12">
        <f>Sales[[#This Row],[Unit Price]]*Sales[[#This Row],[Quantity]]</f>
        <v>22680</v>
      </c>
      <c r="L473" s="12">
        <f>Sales[[#This Row],[Unit Cost]]*Sales[[#This Row],[Quantity]]</f>
        <v>21294</v>
      </c>
      <c r="M473" s="12">
        <f>Sales[[#This Row],[Revenue]]-Sales[[#This Row],[Cost]]</f>
        <v>1386</v>
      </c>
      <c r="N473" s="38">
        <f>Sales[[#This Row],[Profit]]*$N$1</f>
        <v>69.3</v>
      </c>
      <c r="O473" s="38">
        <f>Sales[[#This Row],[Profit]]-Sales[[#This Row],[Discount ]]</f>
        <v>1316.7</v>
      </c>
    </row>
    <row r="474" spans="1:15">
      <c r="A474" s="38">
        <v>41069</v>
      </c>
      <c r="B474" s="12" t="s">
        <v>10</v>
      </c>
      <c r="C474" s="12" t="s">
        <v>11</v>
      </c>
      <c r="D474" s="12" t="s">
        <v>43</v>
      </c>
      <c r="E474" s="12" t="s">
        <v>13</v>
      </c>
      <c r="F474" s="12">
        <v>17</v>
      </c>
      <c r="G474" s="12">
        <v>3978</v>
      </c>
      <c r="H474" s="12">
        <v>4230</v>
      </c>
      <c r="I474" s="12">
        <v>23688</v>
      </c>
      <c r="J474" s="12">
        <v>25200</v>
      </c>
      <c r="K474" s="12">
        <f>Sales[[#This Row],[Unit Price]]*Sales[[#This Row],[Quantity]]</f>
        <v>71910</v>
      </c>
      <c r="L474" s="12">
        <f>Sales[[#This Row],[Unit Cost]]*Sales[[#This Row],[Quantity]]</f>
        <v>67626</v>
      </c>
      <c r="M474" s="12">
        <f>Sales[[#This Row],[Revenue]]-Sales[[#This Row],[Cost]]</f>
        <v>4284</v>
      </c>
      <c r="N474" s="38">
        <f>Sales[[#This Row],[Profit]]*$N$1</f>
        <v>214.20000000000002</v>
      </c>
      <c r="O474" s="38">
        <f>Sales[[#This Row],[Profit]]-Sales[[#This Row],[Discount ]]</f>
        <v>4069.8</v>
      </c>
    </row>
    <row r="475" spans="1:15">
      <c r="A475" s="38">
        <v>41069</v>
      </c>
      <c r="B475" s="12" t="s">
        <v>17</v>
      </c>
      <c r="C475" s="12" t="s">
        <v>18</v>
      </c>
      <c r="D475" s="12" t="s">
        <v>32</v>
      </c>
      <c r="E475" s="12" t="s">
        <v>13</v>
      </c>
      <c r="F475" s="12">
        <v>3</v>
      </c>
      <c r="G475" s="12">
        <v>2952</v>
      </c>
      <c r="H475" s="12">
        <v>3150</v>
      </c>
      <c r="I475" s="12">
        <v>42552</v>
      </c>
      <c r="J475" s="12">
        <v>45360</v>
      </c>
      <c r="K475" s="12">
        <f>Sales[[#This Row],[Unit Price]]*Sales[[#This Row],[Quantity]]</f>
        <v>9450</v>
      </c>
      <c r="L475" s="12">
        <f>Sales[[#This Row],[Unit Cost]]*Sales[[#This Row],[Quantity]]</f>
        <v>8856</v>
      </c>
      <c r="M475" s="12">
        <f>Sales[[#This Row],[Revenue]]-Sales[[#This Row],[Cost]]</f>
        <v>594</v>
      </c>
      <c r="N475" s="38">
        <f>Sales[[#This Row],[Profit]]*$N$1</f>
        <v>29.700000000000003</v>
      </c>
      <c r="O475" s="38">
        <f>Sales[[#This Row],[Profit]]-Sales[[#This Row],[Discount ]]</f>
        <v>564.29999999999995</v>
      </c>
    </row>
    <row r="476" spans="1:15">
      <c r="A476" s="38">
        <v>41069</v>
      </c>
      <c r="B476" s="12" t="s">
        <v>31</v>
      </c>
      <c r="C476" s="12" t="s">
        <v>30</v>
      </c>
      <c r="D476" s="12" t="s">
        <v>15</v>
      </c>
      <c r="E476" s="12" t="s">
        <v>16</v>
      </c>
      <c r="F476" s="12">
        <v>13</v>
      </c>
      <c r="G476" s="12">
        <v>2034</v>
      </c>
      <c r="H476" s="12">
        <v>2160</v>
      </c>
      <c r="I476" s="12">
        <v>28656</v>
      </c>
      <c r="J476" s="12">
        <v>30960</v>
      </c>
      <c r="K476" s="12">
        <f>Sales[[#This Row],[Unit Price]]*Sales[[#This Row],[Quantity]]</f>
        <v>28080</v>
      </c>
      <c r="L476" s="12">
        <f>Sales[[#This Row],[Unit Cost]]*Sales[[#This Row],[Quantity]]</f>
        <v>26442</v>
      </c>
      <c r="M476" s="12">
        <f>Sales[[#This Row],[Revenue]]-Sales[[#This Row],[Cost]]</f>
        <v>1638</v>
      </c>
      <c r="N476" s="38">
        <f>Sales[[#This Row],[Profit]]*$N$1</f>
        <v>81.900000000000006</v>
      </c>
      <c r="O476" s="38">
        <f>Sales[[#This Row],[Profit]]-Sales[[#This Row],[Discount ]]</f>
        <v>1556.1</v>
      </c>
    </row>
    <row r="477" spans="1:15">
      <c r="A477" s="38">
        <v>41070</v>
      </c>
      <c r="B477" s="12" t="s">
        <v>27</v>
      </c>
      <c r="C477" s="12" t="s">
        <v>23</v>
      </c>
      <c r="D477" s="12" t="s">
        <v>32</v>
      </c>
      <c r="E477" s="12" t="s">
        <v>13</v>
      </c>
      <c r="F477" s="12">
        <v>17</v>
      </c>
      <c r="G477" s="12">
        <v>3582</v>
      </c>
      <c r="H477" s="12">
        <v>3870</v>
      </c>
      <c r="I477" s="12">
        <v>42552</v>
      </c>
      <c r="J477" s="12">
        <v>45360</v>
      </c>
      <c r="K477" s="12">
        <f>Sales[[#This Row],[Unit Price]]*Sales[[#This Row],[Quantity]]</f>
        <v>65790</v>
      </c>
      <c r="L477" s="12">
        <f>Sales[[#This Row],[Unit Cost]]*Sales[[#This Row],[Quantity]]</f>
        <v>60894</v>
      </c>
      <c r="M477" s="12">
        <f>Sales[[#This Row],[Revenue]]-Sales[[#This Row],[Cost]]</f>
        <v>4896</v>
      </c>
      <c r="N477" s="38">
        <f>Sales[[#This Row],[Profit]]*$N$1</f>
        <v>244.8</v>
      </c>
      <c r="O477" s="38">
        <f>Sales[[#This Row],[Profit]]-Sales[[#This Row],[Discount ]]</f>
        <v>4651.2</v>
      </c>
    </row>
    <row r="478" spans="1:15">
      <c r="A478" s="38">
        <v>41071</v>
      </c>
      <c r="B478" s="12" t="s">
        <v>10</v>
      </c>
      <c r="C478" s="12" t="s">
        <v>11</v>
      </c>
      <c r="D478" s="12" t="s">
        <v>39</v>
      </c>
      <c r="E478" s="12" t="s">
        <v>13</v>
      </c>
      <c r="F478" s="12">
        <v>22</v>
      </c>
      <c r="G478" s="12">
        <v>3978</v>
      </c>
      <c r="H478" s="12">
        <v>4230</v>
      </c>
      <c r="I478" s="12">
        <v>52164</v>
      </c>
      <c r="J478" s="12">
        <v>55440</v>
      </c>
      <c r="K478" s="12">
        <f>Sales[[#This Row],[Unit Price]]*Sales[[#This Row],[Quantity]]</f>
        <v>93060</v>
      </c>
      <c r="L478" s="12">
        <f>Sales[[#This Row],[Unit Cost]]*Sales[[#This Row],[Quantity]]</f>
        <v>87516</v>
      </c>
      <c r="M478" s="12">
        <f>Sales[[#This Row],[Revenue]]-Sales[[#This Row],[Cost]]</f>
        <v>5544</v>
      </c>
      <c r="N478" s="38">
        <f>Sales[[#This Row],[Profit]]*$N$1</f>
        <v>277.2</v>
      </c>
      <c r="O478" s="38">
        <f>Sales[[#This Row],[Profit]]-Sales[[#This Row],[Discount ]]</f>
        <v>5266.8</v>
      </c>
    </row>
    <row r="479" spans="1:15">
      <c r="A479" s="38">
        <v>41071</v>
      </c>
      <c r="B479" s="12" t="s">
        <v>17</v>
      </c>
      <c r="C479" s="12" t="s">
        <v>18</v>
      </c>
      <c r="D479" s="12" t="s">
        <v>38</v>
      </c>
      <c r="E479" s="12" t="s">
        <v>13</v>
      </c>
      <c r="F479" s="12">
        <v>23</v>
      </c>
      <c r="G479" s="12">
        <v>2196</v>
      </c>
      <c r="H479" s="12">
        <v>2340</v>
      </c>
      <c r="I479" s="12">
        <v>88650</v>
      </c>
      <c r="J479" s="12">
        <v>94500</v>
      </c>
      <c r="K479" s="12">
        <f>Sales[[#This Row],[Unit Price]]*Sales[[#This Row],[Quantity]]</f>
        <v>53820</v>
      </c>
      <c r="L479" s="12">
        <f>Sales[[#This Row],[Unit Cost]]*Sales[[#This Row],[Quantity]]</f>
        <v>50508</v>
      </c>
      <c r="M479" s="12">
        <f>Sales[[#This Row],[Revenue]]-Sales[[#This Row],[Cost]]</f>
        <v>3312</v>
      </c>
      <c r="N479" s="38">
        <f>Sales[[#This Row],[Profit]]*$N$1</f>
        <v>165.60000000000002</v>
      </c>
      <c r="O479" s="38">
        <f>Sales[[#This Row],[Profit]]-Sales[[#This Row],[Discount ]]</f>
        <v>3146.4</v>
      </c>
    </row>
    <row r="480" spans="1:15">
      <c r="A480" s="38">
        <v>41071</v>
      </c>
      <c r="B480" s="12" t="s">
        <v>29</v>
      </c>
      <c r="C480" s="12" t="s">
        <v>30</v>
      </c>
      <c r="D480" s="12" t="s">
        <v>33</v>
      </c>
      <c r="E480" s="12" t="s">
        <v>13</v>
      </c>
      <c r="F480" s="12">
        <v>1</v>
      </c>
      <c r="G480" s="12">
        <v>2034</v>
      </c>
      <c r="H480" s="12">
        <v>2160</v>
      </c>
      <c r="I480" s="12">
        <v>51714</v>
      </c>
      <c r="J480" s="12">
        <v>54990</v>
      </c>
      <c r="K480" s="12">
        <f>Sales[[#This Row],[Unit Price]]*Sales[[#This Row],[Quantity]]</f>
        <v>2160</v>
      </c>
      <c r="L480" s="12">
        <f>Sales[[#This Row],[Unit Cost]]*Sales[[#This Row],[Quantity]]</f>
        <v>2034</v>
      </c>
      <c r="M480" s="12">
        <f>Sales[[#This Row],[Revenue]]-Sales[[#This Row],[Cost]]</f>
        <v>126</v>
      </c>
      <c r="N480" s="38">
        <f>Sales[[#This Row],[Profit]]*$N$1</f>
        <v>6.3000000000000007</v>
      </c>
      <c r="O480" s="38">
        <f>Sales[[#This Row],[Profit]]-Sales[[#This Row],[Discount ]]</f>
        <v>119.7</v>
      </c>
    </row>
    <row r="481" spans="1:15">
      <c r="A481" s="38">
        <v>41072</v>
      </c>
      <c r="B481" s="12" t="s">
        <v>27</v>
      </c>
      <c r="C481" s="12" t="s">
        <v>23</v>
      </c>
      <c r="D481" s="12" t="s">
        <v>43</v>
      </c>
      <c r="E481" s="12" t="s">
        <v>13</v>
      </c>
      <c r="F481" s="12">
        <v>25</v>
      </c>
      <c r="G481" s="12">
        <v>5148</v>
      </c>
      <c r="H481" s="12">
        <v>5490</v>
      </c>
      <c r="I481" s="12">
        <v>33840</v>
      </c>
      <c r="J481" s="12">
        <v>36000</v>
      </c>
      <c r="K481" s="12">
        <f>Sales[[#This Row],[Unit Price]]*Sales[[#This Row],[Quantity]]</f>
        <v>137250</v>
      </c>
      <c r="L481" s="12">
        <f>Sales[[#This Row],[Unit Cost]]*Sales[[#This Row],[Quantity]]</f>
        <v>128700</v>
      </c>
      <c r="M481" s="12">
        <f>Sales[[#This Row],[Revenue]]-Sales[[#This Row],[Cost]]</f>
        <v>8550</v>
      </c>
      <c r="N481" s="38">
        <f>Sales[[#This Row],[Profit]]*$N$1</f>
        <v>427.5</v>
      </c>
      <c r="O481" s="38">
        <f>Sales[[#This Row],[Profit]]-Sales[[#This Row],[Discount ]]</f>
        <v>8122.5</v>
      </c>
    </row>
    <row r="482" spans="1:15">
      <c r="A482" s="38">
        <v>41073</v>
      </c>
      <c r="B482" s="12" t="s">
        <v>17</v>
      </c>
      <c r="C482" s="12" t="s">
        <v>18</v>
      </c>
      <c r="D482" s="12" t="s">
        <v>33</v>
      </c>
      <c r="E482" s="12" t="s">
        <v>13</v>
      </c>
      <c r="F482" s="12">
        <v>22</v>
      </c>
      <c r="G482" s="12">
        <v>3384</v>
      </c>
      <c r="H482" s="12">
        <v>3600</v>
      </c>
      <c r="I482" s="12">
        <v>31824</v>
      </c>
      <c r="J482" s="12">
        <v>33840</v>
      </c>
      <c r="K482" s="12">
        <f>Sales[[#This Row],[Unit Price]]*Sales[[#This Row],[Quantity]]</f>
        <v>79200</v>
      </c>
      <c r="L482" s="12">
        <f>Sales[[#This Row],[Unit Cost]]*Sales[[#This Row],[Quantity]]</f>
        <v>74448</v>
      </c>
      <c r="M482" s="12">
        <f>Sales[[#This Row],[Revenue]]-Sales[[#This Row],[Cost]]</f>
        <v>4752</v>
      </c>
      <c r="N482" s="38">
        <f>Sales[[#This Row],[Profit]]*$N$1</f>
        <v>237.60000000000002</v>
      </c>
      <c r="O482" s="38">
        <f>Sales[[#This Row],[Profit]]-Sales[[#This Row],[Discount ]]</f>
        <v>4514.3999999999996</v>
      </c>
    </row>
    <row r="483" spans="1:15">
      <c r="A483" s="38">
        <v>41073</v>
      </c>
      <c r="B483" s="12" t="s">
        <v>29</v>
      </c>
      <c r="C483" s="12" t="s">
        <v>30</v>
      </c>
      <c r="D483" s="12" t="s">
        <v>12</v>
      </c>
      <c r="E483" s="12" t="s">
        <v>13</v>
      </c>
      <c r="F483" s="12">
        <v>2</v>
      </c>
      <c r="G483" s="12">
        <v>3978</v>
      </c>
      <c r="H483" s="12">
        <v>4230</v>
      </c>
      <c r="I483" s="12">
        <v>30510</v>
      </c>
      <c r="J483" s="12">
        <v>32400</v>
      </c>
      <c r="K483" s="12">
        <f>Sales[[#This Row],[Unit Price]]*Sales[[#This Row],[Quantity]]</f>
        <v>8460</v>
      </c>
      <c r="L483" s="12">
        <f>Sales[[#This Row],[Unit Cost]]*Sales[[#This Row],[Quantity]]</f>
        <v>7956</v>
      </c>
      <c r="M483" s="12">
        <f>Sales[[#This Row],[Revenue]]-Sales[[#This Row],[Cost]]</f>
        <v>504</v>
      </c>
      <c r="N483" s="38">
        <f>Sales[[#This Row],[Profit]]*$N$1</f>
        <v>25.200000000000003</v>
      </c>
      <c r="O483" s="38">
        <f>Sales[[#This Row],[Profit]]-Sales[[#This Row],[Discount ]]</f>
        <v>478.8</v>
      </c>
    </row>
    <row r="484" spans="1:15">
      <c r="A484" s="38">
        <v>41074</v>
      </c>
      <c r="B484" s="12" t="s">
        <v>31</v>
      </c>
      <c r="C484" s="12" t="s">
        <v>30</v>
      </c>
      <c r="D484" s="12" t="s">
        <v>40</v>
      </c>
      <c r="E484" s="12" t="s">
        <v>16</v>
      </c>
      <c r="F484" s="12">
        <v>11</v>
      </c>
      <c r="G484" s="12">
        <v>3582</v>
      </c>
      <c r="H484" s="12">
        <v>3870</v>
      </c>
      <c r="I484" s="12">
        <v>19620</v>
      </c>
      <c r="J484" s="12">
        <v>21150</v>
      </c>
      <c r="K484" s="12">
        <f>Sales[[#This Row],[Unit Price]]*Sales[[#This Row],[Quantity]]</f>
        <v>42570</v>
      </c>
      <c r="L484" s="12">
        <f>Sales[[#This Row],[Unit Cost]]*Sales[[#This Row],[Quantity]]</f>
        <v>39402</v>
      </c>
      <c r="M484" s="12">
        <f>Sales[[#This Row],[Revenue]]-Sales[[#This Row],[Cost]]</f>
        <v>3168</v>
      </c>
      <c r="N484" s="38">
        <f>Sales[[#This Row],[Profit]]*$N$1</f>
        <v>158.4</v>
      </c>
      <c r="O484" s="38">
        <f>Sales[[#This Row],[Profit]]-Sales[[#This Row],[Discount ]]</f>
        <v>3009.6</v>
      </c>
    </row>
    <row r="485" spans="1:15">
      <c r="A485" s="38">
        <v>41074</v>
      </c>
      <c r="B485" s="12" t="s">
        <v>20</v>
      </c>
      <c r="C485" s="12" t="s">
        <v>18</v>
      </c>
      <c r="D485" s="12" t="s">
        <v>15</v>
      </c>
      <c r="E485" s="12" t="s">
        <v>16</v>
      </c>
      <c r="F485" s="12">
        <v>11</v>
      </c>
      <c r="G485" s="12">
        <v>3546</v>
      </c>
      <c r="H485" s="12">
        <v>3780</v>
      </c>
      <c r="I485" s="12">
        <v>78804</v>
      </c>
      <c r="J485" s="12">
        <v>85140</v>
      </c>
      <c r="K485" s="12">
        <f>Sales[[#This Row],[Unit Price]]*Sales[[#This Row],[Quantity]]</f>
        <v>41580</v>
      </c>
      <c r="L485" s="12">
        <f>Sales[[#This Row],[Unit Cost]]*Sales[[#This Row],[Quantity]]</f>
        <v>39006</v>
      </c>
      <c r="M485" s="12">
        <f>Sales[[#This Row],[Revenue]]-Sales[[#This Row],[Cost]]</f>
        <v>2574</v>
      </c>
      <c r="N485" s="38">
        <f>Sales[[#This Row],[Profit]]*$N$1</f>
        <v>128.70000000000002</v>
      </c>
      <c r="O485" s="38">
        <f>Sales[[#This Row],[Profit]]-Sales[[#This Row],[Discount ]]</f>
        <v>2445.3000000000002</v>
      </c>
    </row>
    <row r="486" spans="1:15">
      <c r="A486" s="38">
        <v>41074</v>
      </c>
      <c r="B486" s="12" t="s">
        <v>20</v>
      </c>
      <c r="C486" s="12" t="s">
        <v>18</v>
      </c>
      <c r="D486" s="12" t="s">
        <v>37</v>
      </c>
      <c r="E486" s="12" t="s">
        <v>13</v>
      </c>
      <c r="F486" s="12">
        <v>1</v>
      </c>
      <c r="G486" s="12">
        <v>7506</v>
      </c>
      <c r="H486" s="12">
        <v>8100</v>
      </c>
      <c r="I486" s="12">
        <v>26892</v>
      </c>
      <c r="J486" s="12">
        <v>28620</v>
      </c>
      <c r="K486" s="12">
        <f>Sales[[#This Row],[Unit Price]]*Sales[[#This Row],[Quantity]]</f>
        <v>8100</v>
      </c>
      <c r="L486" s="12">
        <f>Sales[[#This Row],[Unit Cost]]*Sales[[#This Row],[Quantity]]</f>
        <v>7506</v>
      </c>
      <c r="M486" s="12">
        <f>Sales[[#This Row],[Revenue]]-Sales[[#This Row],[Cost]]</f>
        <v>594</v>
      </c>
      <c r="N486" s="38">
        <f>Sales[[#This Row],[Profit]]*$N$1</f>
        <v>29.700000000000003</v>
      </c>
      <c r="O486" s="38">
        <f>Sales[[#This Row],[Profit]]-Sales[[#This Row],[Discount ]]</f>
        <v>564.29999999999995</v>
      </c>
    </row>
    <row r="487" spans="1:15">
      <c r="A487" s="38">
        <v>41075</v>
      </c>
      <c r="B487" s="12" t="s">
        <v>17</v>
      </c>
      <c r="C487" s="12" t="s">
        <v>18</v>
      </c>
      <c r="D487" s="12" t="s">
        <v>15</v>
      </c>
      <c r="E487" s="12" t="s">
        <v>16</v>
      </c>
      <c r="F487" s="12">
        <v>14</v>
      </c>
      <c r="G487" s="12">
        <v>3978</v>
      </c>
      <c r="H487" s="12">
        <v>4230</v>
      </c>
      <c r="I487" s="12">
        <v>78804</v>
      </c>
      <c r="J487" s="12">
        <v>85140</v>
      </c>
      <c r="K487" s="12">
        <f>Sales[[#This Row],[Unit Price]]*Sales[[#This Row],[Quantity]]</f>
        <v>59220</v>
      </c>
      <c r="L487" s="12">
        <f>Sales[[#This Row],[Unit Cost]]*Sales[[#This Row],[Quantity]]</f>
        <v>55692</v>
      </c>
      <c r="M487" s="12">
        <f>Sales[[#This Row],[Revenue]]-Sales[[#This Row],[Cost]]</f>
        <v>3528</v>
      </c>
      <c r="N487" s="38">
        <f>Sales[[#This Row],[Profit]]*$N$1</f>
        <v>176.4</v>
      </c>
      <c r="O487" s="38">
        <f>Sales[[#This Row],[Profit]]-Sales[[#This Row],[Discount ]]</f>
        <v>3351.6</v>
      </c>
    </row>
    <row r="488" spans="1:15">
      <c r="A488" s="38">
        <v>41076</v>
      </c>
      <c r="B488" s="12" t="s">
        <v>29</v>
      </c>
      <c r="C488" s="12" t="s">
        <v>30</v>
      </c>
      <c r="D488" s="12" t="s">
        <v>40</v>
      </c>
      <c r="E488" s="12" t="s">
        <v>16</v>
      </c>
      <c r="F488" s="12">
        <v>11</v>
      </c>
      <c r="G488" s="12">
        <v>2034</v>
      </c>
      <c r="H488" s="12">
        <v>2160</v>
      </c>
      <c r="I488" s="12">
        <v>35316</v>
      </c>
      <c r="J488" s="12">
        <v>38070</v>
      </c>
      <c r="K488" s="12">
        <f>Sales[[#This Row],[Unit Price]]*Sales[[#This Row],[Quantity]]</f>
        <v>23760</v>
      </c>
      <c r="L488" s="12">
        <f>Sales[[#This Row],[Unit Cost]]*Sales[[#This Row],[Quantity]]</f>
        <v>22374</v>
      </c>
      <c r="M488" s="12">
        <f>Sales[[#This Row],[Revenue]]-Sales[[#This Row],[Cost]]</f>
        <v>1386</v>
      </c>
      <c r="N488" s="38">
        <f>Sales[[#This Row],[Profit]]*$N$1</f>
        <v>69.3</v>
      </c>
      <c r="O488" s="38">
        <f>Sales[[#This Row],[Profit]]-Sales[[#This Row],[Discount ]]</f>
        <v>1316.7</v>
      </c>
    </row>
    <row r="489" spans="1:15">
      <c r="A489" s="38">
        <v>41076</v>
      </c>
      <c r="B489" s="12" t="s">
        <v>17</v>
      </c>
      <c r="C489" s="12" t="s">
        <v>18</v>
      </c>
      <c r="D489" s="12" t="s">
        <v>42</v>
      </c>
      <c r="E489" s="12" t="s">
        <v>16</v>
      </c>
      <c r="F489" s="12">
        <v>8</v>
      </c>
      <c r="G489" s="12">
        <v>2952</v>
      </c>
      <c r="H489" s="12">
        <v>3150</v>
      </c>
      <c r="I489" s="12">
        <v>165132</v>
      </c>
      <c r="J489" s="12">
        <v>178200</v>
      </c>
      <c r="K489" s="12">
        <f>Sales[[#This Row],[Unit Price]]*Sales[[#This Row],[Quantity]]</f>
        <v>25200</v>
      </c>
      <c r="L489" s="12">
        <f>Sales[[#This Row],[Unit Cost]]*Sales[[#This Row],[Quantity]]</f>
        <v>23616</v>
      </c>
      <c r="M489" s="12">
        <f>Sales[[#This Row],[Revenue]]-Sales[[#This Row],[Cost]]</f>
        <v>1584</v>
      </c>
      <c r="N489" s="38">
        <f>Sales[[#This Row],[Profit]]*$N$1</f>
        <v>79.2</v>
      </c>
      <c r="O489" s="38">
        <f>Sales[[#This Row],[Profit]]-Sales[[#This Row],[Discount ]]</f>
        <v>1504.8</v>
      </c>
    </row>
    <row r="490" spans="1:15">
      <c r="A490" s="38">
        <v>41076</v>
      </c>
      <c r="B490" s="12" t="s">
        <v>17</v>
      </c>
      <c r="C490" s="12" t="s">
        <v>18</v>
      </c>
      <c r="D490" s="12" t="s">
        <v>39</v>
      </c>
      <c r="E490" s="12" t="s">
        <v>13</v>
      </c>
      <c r="F490" s="12">
        <v>1</v>
      </c>
      <c r="G490" s="12">
        <v>3546</v>
      </c>
      <c r="H490" s="12">
        <v>3780</v>
      </c>
      <c r="I490" s="12">
        <v>63342</v>
      </c>
      <c r="J490" s="12">
        <v>67320</v>
      </c>
      <c r="K490" s="12">
        <f>Sales[[#This Row],[Unit Price]]*Sales[[#This Row],[Quantity]]</f>
        <v>3780</v>
      </c>
      <c r="L490" s="12">
        <f>Sales[[#This Row],[Unit Cost]]*Sales[[#This Row],[Quantity]]</f>
        <v>3546</v>
      </c>
      <c r="M490" s="12">
        <f>Sales[[#This Row],[Revenue]]-Sales[[#This Row],[Cost]]</f>
        <v>234</v>
      </c>
      <c r="N490" s="38">
        <f>Sales[[#This Row],[Profit]]*$N$1</f>
        <v>11.700000000000001</v>
      </c>
      <c r="O490" s="38">
        <f>Sales[[#This Row],[Profit]]-Sales[[#This Row],[Discount ]]</f>
        <v>222.3</v>
      </c>
    </row>
    <row r="491" spans="1:15">
      <c r="A491" s="38">
        <v>41077</v>
      </c>
      <c r="B491" s="12" t="s">
        <v>24</v>
      </c>
      <c r="C491" s="12" t="s">
        <v>25</v>
      </c>
      <c r="D491" s="12" t="s">
        <v>21</v>
      </c>
      <c r="E491" s="12" t="s">
        <v>13</v>
      </c>
      <c r="F491" s="12">
        <v>24</v>
      </c>
      <c r="G491" s="12">
        <v>3546</v>
      </c>
      <c r="H491" s="12">
        <v>3780</v>
      </c>
      <c r="I491" s="12">
        <v>30744</v>
      </c>
      <c r="J491" s="12">
        <v>32760</v>
      </c>
      <c r="K491" s="12">
        <f>Sales[[#This Row],[Unit Price]]*Sales[[#This Row],[Quantity]]</f>
        <v>90720</v>
      </c>
      <c r="L491" s="12">
        <f>Sales[[#This Row],[Unit Cost]]*Sales[[#This Row],[Quantity]]</f>
        <v>85104</v>
      </c>
      <c r="M491" s="12">
        <f>Sales[[#This Row],[Revenue]]-Sales[[#This Row],[Cost]]</f>
        <v>5616</v>
      </c>
      <c r="N491" s="38">
        <f>Sales[[#This Row],[Profit]]*$N$1</f>
        <v>280.8</v>
      </c>
      <c r="O491" s="38">
        <f>Sales[[#This Row],[Profit]]-Sales[[#This Row],[Discount ]]</f>
        <v>5335.2</v>
      </c>
    </row>
    <row r="492" spans="1:15">
      <c r="A492" s="38">
        <v>41077</v>
      </c>
      <c r="B492" s="12" t="s">
        <v>24</v>
      </c>
      <c r="C492" s="12" t="s">
        <v>25</v>
      </c>
      <c r="D492" s="12" t="s">
        <v>36</v>
      </c>
      <c r="E492" s="12" t="s">
        <v>13</v>
      </c>
      <c r="F492" s="12">
        <v>15</v>
      </c>
      <c r="G492" s="12">
        <v>3978</v>
      </c>
      <c r="H492" s="12">
        <v>4230</v>
      </c>
      <c r="I492" s="12">
        <v>27378</v>
      </c>
      <c r="J492" s="12">
        <v>29250</v>
      </c>
      <c r="K492" s="12">
        <f>Sales[[#This Row],[Unit Price]]*Sales[[#This Row],[Quantity]]</f>
        <v>63450</v>
      </c>
      <c r="L492" s="12">
        <f>Sales[[#This Row],[Unit Cost]]*Sales[[#This Row],[Quantity]]</f>
        <v>59670</v>
      </c>
      <c r="M492" s="12">
        <f>Sales[[#This Row],[Revenue]]-Sales[[#This Row],[Cost]]</f>
        <v>3780</v>
      </c>
      <c r="N492" s="38">
        <f>Sales[[#This Row],[Profit]]*$N$1</f>
        <v>189</v>
      </c>
      <c r="O492" s="38">
        <f>Sales[[#This Row],[Profit]]-Sales[[#This Row],[Discount ]]</f>
        <v>3591</v>
      </c>
    </row>
    <row r="493" spans="1:15">
      <c r="A493" s="38">
        <v>41077</v>
      </c>
      <c r="B493" s="12" t="s">
        <v>10</v>
      </c>
      <c r="C493" s="12" t="s">
        <v>11</v>
      </c>
      <c r="D493" s="12" t="s">
        <v>41</v>
      </c>
      <c r="E493" s="12" t="s">
        <v>13</v>
      </c>
      <c r="F493" s="12">
        <v>20</v>
      </c>
      <c r="G493" s="12">
        <v>3546</v>
      </c>
      <c r="H493" s="12">
        <v>3780</v>
      </c>
      <c r="I493" s="12">
        <v>44280</v>
      </c>
      <c r="J493" s="12">
        <v>47250</v>
      </c>
      <c r="K493" s="12">
        <f>Sales[[#This Row],[Unit Price]]*Sales[[#This Row],[Quantity]]</f>
        <v>75600</v>
      </c>
      <c r="L493" s="12">
        <f>Sales[[#This Row],[Unit Cost]]*Sales[[#This Row],[Quantity]]</f>
        <v>70920</v>
      </c>
      <c r="M493" s="12">
        <f>Sales[[#This Row],[Revenue]]-Sales[[#This Row],[Cost]]</f>
        <v>4680</v>
      </c>
      <c r="N493" s="38">
        <f>Sales[[#This Row],[Profit]]*$N$1</f>
        <v>234</v>
      </c>
      <c r="O493" s="38">
        <f>Sales[[#This Row],[Profit]]-Sales[[#This Row],[Discount ]]</f>
        <v>4446</v>
      </c>
    </row>
    <row r="494" spans="1:15">
      <c r="A494" s="38">
        <v>41077</v>
      </c>
      <c r="B494" s="12" t="s">
        <v>27</v>
      </c>
      <c r="C494" s="12" t="s">
        <v>23</v>
      </c>
      <c r="D494" s="12" t="s">
        <v>15</v>
      </c>
      <c r="E494" s="12" t="s">
        <v>16</v>
      </c>
      <c r="F494" s="12">
        <v>1</v>
      </c>
      <c r="G494" s="12">
        <v>5148</v>
      </c>
      <c r="H494" s="12">
        <v>5490</v>
      </c>
      <c r="I494" s="12">
        <v>60894</v>
      </c>
      <c r="J494" s="12">
        <v>65790</v>
      </c>
      <c r="K494" s="12">
        <f>Sales[[#This Row],[Unit Price]]*Sales[[#This Row],[Quantity]]</f>
        <v>5490</v>
      </c>
      <c r="L494" s="12">
        <f>Sales[[#This Row],[Unit Cost]]*Sales[[#This Row],[Quantity]]</f>
        <v>5148</v>
      </c>
      <c r="M494" s="12">
        <f>Sales[[#This Row],[Revenue]]-Sales[[#This Row],[Cost]]</f>
        <v>342</v>
      </c>
      <c r="N494" s="38">
        <f>Sales[[#This Row],[Profit]]*$N$1</f>
        <v>17.100000000000001</v>
      </c>
      <c r="O494" s="38">
        <f>Sales[[#This Row],[Profit]]-Sales[[#This Row],[Discount ]]</f>
        <v>324.89999999999998</v>
      </c>
    </row>
    <row r="495" spans="1:15">
      <c r="A495" s="38">
        <v>41077</v>
      </c>
      <c r="B495" s="12" t="s">
        <v>22</v>
      </c>
      <c r="C495" s="12" t="s">
        <v>23</v>
      </c>
      <c r="D495" s="12" t="s">
        <v>43</v>
      </c>
      <c r="E495" s="12" t="s">
        <v>13</v>
      </c>
      <c r="F495" s="12">
        <v>5</v>
      </c>
      <c r="G495" s="12">
        <v>2196</v>
      </c>
      <c r="H495" s="12">
        <v>2340</v>
      </c>
      <c r="I495" s="12">
        <v>40608</v>
      </c>
      <c r="J495" s="12">
        <v>43200</v>
      </c>
      <c r="K495" s="12">
        <f>Sales[[#This Row],[Unit Price]]*Sales[[#This Row],[Quantity]]</f>
        <v>11700</v>
      </c>
      <c r="L495" s="12">
        <f>Sales[[#This Row],[Unit Cost]]*Sales[[#This Row],[Quantity]]</f>
        <v>10980</v>
      </c>
      <c r="M495" s="12">
        <f>Sales[[#This Row],[Revenue]]-Sales[[#This Row],[Cost]]</f>
        <v>720</v>
      </c>
      <c r="N495" s="38">
        <f>Sales[[#This Row],[Profit]]*$N$1</f>
        <v>36</v>
      </c>
      <c r="O495" s="38">
        <f>Sales[[#This Row],[Profit]]-Sales[[#This Row],[Discount ]]</f>
        <v>684</v>
      </c>
    </row>
    <row r="496" spans="1:15">
      <c r="A496" s="38">
        <v>41077</v>
      </c>
      <c r="B496" s="12" t="s">
        <v>10</v>
      </c>
      <c r="C496" s="12" t="s">
        <v>11</v>
      </c>
      <c r="D496" s="12" t="s">
        <v>41</v>
      </c>
      <c r="E496" s="12" t="s">
        <v>13</v>
      </c>
      <c r="F496" s="12">
        <v>2</v>
      </c>
      <c r="G496" s="12">
        <v>3924</v>
      </c>
      <c r="H496" s="12">
        <v>4230</v>
      </c>
      <c r="I496" s="12">
        <v>5904</v>
      </c>
      <c r="J496" s="12">
        <v>6300</v>
      </c>
      <c r="K496" s="12">
        <f>Sales[[#This Row],[Unit Price]]*Sales[[#This Row],[Quantity]]</f>
        <v>8460</v>
      </c>
      <c r="L496" s="12">
        <f>Sales[[#This Row],[Unit Cost]]*Sales[[#This Row],[Quantity]]</f>
        <v>7848</v>
      </c>
      <c r="M496" s="12">
        <f>Sales[[#This Row],[Revenue]]-Sales[[#This Row],[Cost]]</f>
        <v>612</v>
      </c>
      <c r="N496" s="38">
        <f>Sales[[#This Row],[Profit]]*$N$1</f>
        <v>30.6</v>
      </c>
      <c r="O496" s="38">
        <f>Sales[[#This Row],[Profit]]-Sales[[#This Row],[Discount ]]</f>
        <v>581.4</v>
      </c>
    </row>
    <row r="497" spans="1:15">
      <c r="A497" s="38">
        <v>41078</v>
      </c>
      <c r="B497" s="12" t="s">
        <v>24</v>
      </c>
      <c r="C497" s="12" t="s">
        <v>25</v>
      </c>
      <c r="D497" s="12" t="s">
        <v>40</v>
      </c>
      <c r="E497" s="12" t="s">
        <v>16</v>
      </c>
      <c r="F497" s="12">
        <v>15</v>
      </c>
      <c r="G497" s="12">
        <v>3978</v>
      </c>
      <c r="H497" s="12">
        <v>4230</v>
      </c>
      <c r="I497" s="12">
        <v>27468</v>
      </c>
      <c r="J497" s="12">
        <v>29610</v>
      </c>
      <c r="K497" s="12">
        <f>Sales[[#This Row],[Unit Price]]*Sales[[#This Row],[Quantity]]</f>
        <v>63450</v>
      </c>
      <c r="L497" s="12">
        <f>Sales[[#This Row],[Unit Cost]]*Sales[[#This Row],[Quantity]]</f>
        <v>59670</v>
      </c>
      <c r="M497" s="12">
        <f>Sales[[#This Row],[Revenue]]-Sales[[#This Row],[Cost]]</f>
        <v>3780</v>
      </c>
      <c r="N497" s="38">
        <f>Sales[[#This Row],[Profit]]*$N$1</f>
        <v>189</v>
      </c>
      <c r="O497" s="38">
        <f>Sales[[#This Row],[Profit]]-Sales[[#This Row],[Discount ]]</f>
        <v>3591</v>
      </c>
    </row>
    <row r="498" spans="1:15">
      <c r="A498" s="38">
        <v>41078</v>
      </c>
      <c r="B498" s="12" t="s">
        <v>17</v>
      </c>
      <c r="C498" s="12" t="s">
        <v>18</v>
      </c>
      <c r="D498" s="12" t="s">
        <v>41</v>
      </c>
      <c r="E498" s="12" t="s">
        <v>13</v>
      </c>
      <c r="F498" s="12">
        <v>24</v>
      </c>
      <c r="G498" s="12">
        <v>2106</v>
      </c>
      <c r="H498" s="12">
        <v>2250</v>
      </c>
      <c r="I498" s="12">
        <v>35424</v>
      </c>
      <c r="J498" s="12">
        <v>37800</v>
      </c>
      <c r="K498" s="12">
        <f>Sales[[#This Row],[Unit Price]]*Sales[[#This Row],[Quantity]]</f>
        <v>54000</v>
      </c>
      <c r="L498" s="12">
        <f>Sales[[#This Row],[Unit Cost]]*Sales[[#This Row],[Quantity]]</f>
        <v>50544</v>
      </c>
      <c r="M498" s="12">
        <f>Sales[[#This Row],[Revenue]]-Sales[[#This Row],[Cost]]</f>
        <v>3456</v>
      </c>
      <c r="N498" s="38">
        <f>Sales[[#This Row],[Profit]]*$N$1</f>
        <v>172.8</v>
      </c>
      <c r="O498" s="38">
        <f>Sales[[#This Row],[Profit]]-Sales[[#This Row],[Discount ]]</f>
        <v>3283.2</v>
      </c>
    </row>
    <row r="499" spans="1:15">
      <c r="A499" s="38">
        <v>41078</v>
      </c>
      <c r="B499" s="12" t="s">
        <v>14</v>
      </c>
      <c r="C499" s="12" t="s">
        <v>11</v>
      </c>
      <c r="D499" s="12" t="s">
        <v>43</v>
      </c>
      <c r="E499" s="12" t="s">
        <v>13</v>
      </c>
      <c r="F499" s="12">
        <v>23</v>
      </c>
      <c r="G499" s="12">
        <v>5148</v>
      </c>
      <c r="H499" s="12">
        <v>5490</v>
      </c>
      <c r="I499" s="12">
        <v>50760</v>
      </c>
      <c r="J499" s="12">
        <v>54000</v>
      </c>
      <c r="K499" s="12">
        <f>Sales[[#This Row],[Unit Price]]*Sales[[#This Row],[Quantity]]</f>
        <v>126270</v>
      </c>
      <c r="L499" s="12">
        <f>Sales[[#This Row],[Unit Cost]]*Sales[[#This Row],[Quantity]]</f>
        <v>118404</v>
      </c>
      <c r="M499" s="12">
        <f>Sales[[#This Row],[Revenue]]-Sales[[#This Row],[Cost]]</f>
        <v>7866</v>
      </c>
      <c r="N499" s="38">
        <f>Sales[[#This Row],[Profit]]*$N$1</f>
        <v>393.3</v>
      </c>
      <c r="O499" s="38">
        <f>Sales[[#This Row],[Profit]]-Sales[[#This Row],[Discount ]]</f>
        <v>7472.7</v>
      </c>
    </row>
    <row r="500" spans="1:15">
      <c r="A500" s="38">
        <v>41078</v>
      </c>
      <c r="B500" s="12" t="s">
        <v>22</v>
      </c>
      <c r="C500" s="12" t="s">
        <v>23</v>
      </c>
      <c r="D500" s="12" t="s">
        <v>19</v>
      </c>
      <c r="E500" s="12" t="s">
        <v>13</v>
      </c>
      <c r="F500" s="12">
        <v>20</v>
      </c>
      <c r="G500" s="12">
        <v>3546</v>
      </c>
      <c r="H500" s="12">
        <v>3780</v>
      </c>
      <c r="I500" s="12">
        <v>83538</v>
      </c>
      <c r="J500" s="12">
        <v>88830</v>
      </c>
      <c r="K500" s="12">
        <f>Sales[[#This Row],[Unit Price]]*Sales[[#This Row],[Quantity]]</f>
        <v>75600</v>
      </c>
      <c r="L500" s="12">
        <f>Sales[[#This Row],[Unit Cost]]*Sales[[#This Row],[Quantity]]</f>
        <v>70920</v>
      </c>
      <c r="M500" s="12">
        <f>Sales[[#This Row],[Revenue]]-Sales[[#This Row],[Cost]]</f>
        <v>4680</v>
      </c>
      <c r="N500" s="38">
        <f>Sales[[#This Row],[Profit]]*$N$1</f>
        <v>234</v>
      </c>
      <c r="O500" s="38">
        <f>Sales[[#This Row],[Profit]]-Sales[[#This Row],[Discount ]]</f>
        <v>4446</v>
      </c>
    </row>
    <row r="501" spans="1:15">
      <c r="A501" s="38">
        <v>41079</v>
      </c>
      <c r="B501" s="12" t="s">
        <v>22</v>
      </c>
      <c r="C501" s="12" t="s">
        <v>23</v>
      </c>
      <c r="D501" s="12" t="s">
        <v>41</v>
      </c>
      <c r="E501" s="12" t="s">
        <v>13</v>
      </c>
      <c r="F501" s="12">
        <v>23</v>
      </c>
      <c r="G501" s="12">
        <v>3546</v>
      </c>
      <c r="H501" s="12">
        <v>3780</v>
      </c>
      <c r="I501" s="12">
        <v>29520</v>
      </c>
      <c r="J501" s="12">
        <v>31500</v>
      </c>
      <c r="K501" s="12">
        <f>Sales[[#This Row],[Unit Price]]*Sales[[#This Row],[Quantity]]</f>
        <v>86940</v>
      </c>
      <c r="L501" s="12">
        <f>Sales[[#This Row],[Unit Cost]]*Sales[[#This Row],[Quantity]]</f>
        <v>81558</v>
      </c>
      <c r="M501" s="12">
        <f>Sales[[#This Row],[Revenue]]-Sales[[#This Row],[Cost]]</f>
        <v>5382</v>
      </c>
      <c r="N501" s="38">
        <f>Sales[[#This Row],[Profit]]*$N$1</f>
        <v>269.10000000000002</v>
      </c>
      <c r="O501" s="38">
        <f>Sales[[#This Row],[Profit]]-Sales[[#This Row],[Discount ]]</f>
        <v>5112.8999999999996</v>
      </c>
    </row>
    <row r="502" spans="1:15">
      <c r="A502" s="38">
        <v>41081</v>
      </c>
      <c r="B502" s="12" t="s">
        <v>24</v>
      </c>
      <c r="C502" s="12" t="s">
        <v>25</v>
      </c>
      <c r="D502" s="12" t="s">
        <v>39</v>
      </c>
      <c r="E502" s="12" t="s">
        <v>13</v>
      </c>
      <c r="F502" s="12">
        <v>22</v>
      </c>
      <c r="G502" s="12">
        <v>5148</v>
      </c>
      <c r="H502" s="12">
        <v>5490</v>
      </c>
      <c r="I502" s="12">
        <v>33534</v>
      </c>
      <c r="J502" s="12">
        <v>35640</v>
      </c>
      <c r="K502" s="12">
        <f>Sales[[#This Row],[Unit Price]]*Sales[[#This Row],[Quantity]]</f>
        <v>120780</v>
      </c>
      <c r="L502" s="12">
        <f>Sales[[#This Row],[Unit Cost]]*Sales[[#This Row],[Quantity]]</f>
        <v>113256</v>
      </c>
      <c r="M502" s="12">
        <f>Sales[[#This Row],[Revenue]]-Sales[[#This Row],[Cost]]</f>
        <v>7524</v>
      </c>
      <c r="N502" s="38">
        <f>Sales[[#This Row],[Profit]]*$N$1</f>
        <v>376.20000000000005</v>
      </c>
      <c r="O502" s="38">
        <f>Sales[[#This Row],[Profit]]-Sales[[#This Row],[Discount ]]</f>
        <v>7147.8</v>
      </c>
    </row>
    <row r="503" spans="1:15">
      <c r="A503" s="38">
        <v>41081</v>
      </c>
      <c r="B503" s="12" t="s">
        <v>27</v>
      </c>
      <c r="C503" s="12" t="s">
        <v>23</v>
      </c>
      <c r="D503" s="12" t="s">
        <v>33</v>
      </c>
      <c r="E503" s="12" t="s">
        <v>13</v>
      </c>
      <c r="F503" s="12">
        <v>10</v>
      </c>
      <c r="G503" s="12">
        <v>3384</v>
      </c>
      <c r="H503" s="12">
        <v>3600</v>
      </c>
      <c r="I503" s="12">
        <v>79560</v>
      </c>
      <c r="J503" s="12">
        <v>84600</v>
      </c>
      <c r="K503" s="12">
        <f>Sales[[#This Row],[Unit Price]]*Sales[[#This Row],[Quantity]]</f>
        <v>36000</v>
      </c>
      <c r="L503" s="12">
        <f>Sales[[#This Row],[Unit Cost]]*Sales[[#This Row],[Quantity]]</f>
        <v>33840</v>
      </c>
      <c r="M503" s="12">
        <f>Sales[[#This Row],[Revenue]]-Sales[[#This Row],[Cost]]</f>
        <v>2160</v>
      </c>
      <c r="N503" s="38">
        <f>Sales[[#This Row],[Profit]]*$N$1</f>
        <v>108</v>
      </c>
      <c r="O503" s="38">
        <f>Sales[[#This Row],[Profit]]-Sales[[#This Row],[Discount ]]</f>
        <v>2052</v>
      </c>
    </row>
    <row r="504" spans="1:15">
      <c r="A504" s="38">
        <v>41081</v>
      </c>
      <c r="B504" s="12" t="s">
        <v>10</v>
      </c>
      <c r="C504" s="12" t="s">
        <v>11</v>
      </c>
      <c r="D504" s="12" t="s">
        <v>15</v>
      </c>
      <c r="E504" s="12" t="s">
        <v>16</v>
      </c>
      <c r="F504" s="12">
        <v>5</v>
      </c>
      <c r="G504" s="12">
        <v>3042</v>
      </c>
      <c r="H504" s="12">
        <v>3240</v>
      </c>
      <c r="I504" s="12">
        <v>85968</v>
      </c>
      <c r="J504" s="12">
        <v>92880</v>
      </c>
      <c r="K504" s="12">
        <f>Sales[[#This Row],[Unit Price]]*Sales[[#This Row],[Quantity]]</f>
        <v>16200</v>
      </c>
      <c r="L504" s="12">
        <f>Sales[[#This Row],[Unit Cost]]*Sales[[#This Row],[Quantity]]</f>
        <v>15210</v>
      </c>
      <c r="M504" s="12">
        <f>Sales[[#This Row],[Revenue]]-Sales[[#This Row],[Cost]]</f>
        <v>990</v>
      </c>
      <c r="N504" s="38">
        <f>Sales[[#This Row],[Profit]]*$N$1</f>
        <v>49.5</v>
      </c>
      <c r="O504" s="38">
        <f>Sales[[#This Row],[Profit]]-Sales[[#This Row],[Discount ]]</f>
        <v>940.5</v>
      </c>
    </row>
    <row r="505" spans="1:15">
      <c r="A505" s="38">
        <v>41081</v>
      </c>
      <c r="B505" s="12" t="s">
        <v>22</v>
      </c>
      <c r="C505" s="12" t="s">
        <v>23</v>
      </c>
      <c r="D505" s="12" t="s">
        <v>38</v>
      </c>
      <c r="E505" s="12" t="s">
        <v>13</v>
      </c>
      <c r="F505" s="12">
        <v>12</v>
      </c>
      <c r="G505" s="12">
        <v>3978</v>
      </c>
      <c r="H505" s="12">
        <v>4230</v>
      </c>
      <c r="I505" s="12">
        <v>39006</v>
      </c>
      <c r="J505" s="12">
        <v>41580</v>
      </c>
      <c r="K505" s="12">
        <f>Sales[[#This Row],[Unit Price]]*Sales[[#This Row],[Quantity]]</f>
        <v>50760</v>
      </c>
      <c r="L505" s="12">
        <f>Sales[[#This Row],[Unit Cost]]*Sales[[#This Row],[Quantity]]</f>
        <v>47736</v>
      </c>
      <c r="M505" s="12">
        <f>Sales[[#This Row],[Revenue]]-Sales[[#This Row],[Cost]]</f>
        <v>3024</v>
      </c>
      <c r="N505" s="38">
        <f>Sales[[#This Row],[Profit]]*$N$1</f>
        <v>151.20000000000002</v>
      </c>
      <c r="O505" s="38">
        <f>Sales[[#This Row],[Profit]]-Sales[[#This Row],[Discount ]]</f>
        <v>2872.8</v>
      </c>
    </row>
    <row r="506" spans="1:15">
      <c r="A506" s="38">
        <v>41082</v>
      </c>
      <c r="B506" s="12" t="s">
        <v>22</v>
      </c>
      <c r="C506" s="12" t="s">
        <v>23</v>
      </c>
      <c r="D506" s="12" t="s">
        <v>26</v>
      </c>
      <c r="E506" s="12" t="s">
        <v>13</v>
      </c>
      <c r="F506" s="12">
        <v>19</v>
      </c>
      <c r="G506" s="12">
        <v>3978</v>
      </c>
      <c r="H506" s="12">
        <v>4230</v>
      </c>
      <c r="I506" s="12">
        <v>42588</v>
      </c>
      <c r="J506" s="12">
        <v>45360</v>
      </c>
      <c r="K506" s="12">
        <f>Sales[[#This Row],[Unit Price]]*Sales[[#This Row],[Quantity]]</f>
        <v>80370</v>
      </c>
      <c r="L506" s="12">
        <f>Sales[[#This Row],[Unit Cost]]*Sales[[#This Row],[Quantity]]</f>
        <v>75582</v>
      </c>
      <c r="M506" s="12">
        <f>Sales[[#This Row],[Revenue]]-Sales[[#This Row],[Cost]]</f>
        <v>4788</v>
      </c>
      <c r="N506" s="38">
        <f>Sales[[#This Row],[Profit]]*$N$1</f>
        <v>239.4</v>
      </c>
      <c r="O506" s="38">
        <f>Sales[[#This Row],[Profit]]-Sales[[#This Row],[Discount ]]</f>
        <v>4548.6000000000004</v>
      </c>
    </row>
    <row r="507" spans="1:15">
      <c r="A507" s="38">
        <v>41082</v>
      </c>
      <c r="B507" s="12" t="s">
        <v>20</v>
      </c>
      <c r="C507" s="12" t="s">
        <v>18</v>
      </c>
      <c r="D507" s="12" t="s">
        <v>15</v>
      </c>
      <c r="E507" s="12" t="s">
        <v>16</v>
      </c>
      <c r="F507" s="12">
        <v>18</v>
      </c>
      <c r="G507" s="12">
        <v>3924</v>
      </c>
      <c r="H507" s="12">
        <v>4230</v>
      </c>
      <c r="I507" s="12">
        <v>82386</v>
      </c>
      <c r="J507" s="12">
        <v>89010</v>
      </c>
      <c r="K507" s="12">
        <f>Sales[[#This Row],[Unit Price]]*Sales[[#This Row],[Quantity]]</f>
        <v>76140</v>
      </c>
      <c r="L507" s="12">
        <f>Sales[[#This Row],[Unit Cost]]*Sales[[#This Row],[Quantity]]</f>
        <v>70632</v>
      </c>
      <c r="M507" s="12">
        <f>Sales[[#This Row],[Revenue]]-Sales[[#This Row],[Cost]]</f>
        <v>5508</v>
      </c>
      <c r="N507" s="38">
        <f>Sales[[#This Row],[Profit]]*$N$1</f>
        <v>275.40000000000003</v>
      </c>
      <c r="O507" s="38">
        <f>Sales[[#This Row],[Profit]]-Sales[[#This Row],[Discount ]]</f>
        <v>5232.6000000000004</v>
      </c>
    </row>
    <row r="508" spans="1:15">
      <c r="A508" s="38">
        <v>41082</v>
      </c>
      <c r="B508" s="12" t="s">
        <v>10</v>
      </c>
      <c r="C508" s="12" t="s">
        <v>11</v>
      </c>
      <c r="D508" s="12" t="s">
        <v>12</v>
      </c>
      <c r="E508" s="12" t="s">
        <v>13</v>
      </c>
      <c r="F508" s="12">
        <v>1</v>
      </c>
      <c r="G508" s="12">
        <v>2952</v>
      </c>
      <c r="H508" s="12">
        <v>3150</v>
      </c>
      <c r="I508" s="12">
        <v>2034</v>
      </c>
      <c r="J508" s="12">
        <v>2160</v>
      </c>
      <c r="K508" s="12">
        <f>Sales[[#This Row],[Unit Price]]*Sales[[#This Row],[Quantity]]</f>
        <v>3150</v>
      </c>
      <c r="L508" s="12">
        <f>Sales[[#This Row],[Unit Cost]]*Sales[[#This Row],[Quantity]]</f>
        <v>2952</v>
      </c>
      <c r="M508" s="12">
        <f>Sales[[#This Row],[Revenue]]-Sales[[#This Row],[Cost]]</f>
        <v>198</v>
      </c>
      <c r="N508" s="38">
        <f>Sales[[#This Row],[Profit]]*$N$1</f>
        <v>9.9</v>
      </c>
      <c r="O508" s="38">
        <f>Sales[[#This Row],[Profit]]-Sales[[#This Row],[Discount ]]</f>
        <v>188.1</v>
      </c>
    </row>
    <row r="509" spans="1:15">
      <c r="A509" s="38">
        <v>41083</v>
      </c>
      <c r="B509" s="12" t="s">
        <v>10</v>
      </c>
      <c r="C509" s="12" t="s">
        <v>11</v>
      </c>
      <c r="D509" s="12" t="s">
        <v>36</v>
      </c>
      <c r="E509" s="12" t="s">
        <v>13</v>
      </c>
      <c r="F509" s="12">
        <v>15</v>
      </c>
      <c r="G509" s="12">
        <v>3042</v>
      </c>
      <c r="H509" s="12">
        <v>3240</v>
      </c>
      <c r="I509" s="12">
        <v>4212</v>
      </c>
      <c r="J509" s="12">
        <v>4500</v>
      </c>
      <c r="K509" s="12">
        <f>Sales[[#This Row],[Unit Price]]*Sales[[#This Row],[Quantity]]</f>
        <v>48600</v>
      </c>
      <c r="L509" s="12">
        <f>Sales[[#This Row],[Unit Cost]]*Sales[[#This Row],[Quantity]]</f>
        <v>45630</v>
      </c>
      <c r="M509" s="12">
        <f>Sales[[#This Row],[Revenue]]-Sales[[#This Row],[Cost]]</f>
        <v>2970</v>
      </c>
      <c r="N509" s="38">
        <f>Sales[[#This Row],[Profit]]*$N$1</f>
        <v>148.5</v>
      </c>
      <c r="O509" s="38">
        <f>Sales[[#This Row],[Profit]]-Sales[[#This Row],[Discount ]]</f>
        <v>2821.5</v>
      </c>
    </row>
    <row r="510" spans="1:15">
      <c r="A510" s="38">
        <v>41083</v>
      </c>
      <c r="B510" s="12" t="s">
        <v>24</v>
      </c>
      <c r="C510" s="12" t="s">
        <v>25</v>
      </c>
      <c r="D510" s="12" t="s">
        <v>12</v>
      </c>
      <c r="E510" s="12" t="s">
        <v>13</v>
      </c>
      <c r="F510" s="12">
        <v>4</v>
      </c>
      <c r="G510" s="12">
        <v>3978</v>
      </c>
      <c r="H510" s="12">
        <v>4230</v>
      </c>
      <c r="I510" s="12">
        <v>10170</v>
      </c>
      <c r="J510" s="12">
        <v>10800</v>
      </c>
      <c r="K510" s="12">
        <f>Sales[[#This Row],[Unit Price]]*Sales[[#This Row],[Quantity]]</f>
        <v>16920</v>
      </c>
      <c r="L510" s="12">
        <f>Sales[[#This Row],[Unit Cost]]*Sales[[#This Row],[Quantity]]</f>
        <v>15912</v>
      </c>
      <c r="M510" s="12">
        <f>Sales[[#This Row],[Revenue]]-Sales[[#This Row],[Cost]]</f>
        <v>1008</v>
      </c>
      <c r="N510" s="38">
        <f>Sales[[#This Row],[Profit]]*$N$1</f>
        <v>50.400000000000006</v>
      </c>
      <c r="O510" s="38">
        <f>Sales[[#This Row],[Profit]]-Sales[[#This Row],[Discount ]]</f>
        <v>957.6</v>
      </c>
    </row>
    <row r="511" spans="1:15">
      <c r="A511" s="38">
        <v>41083</v>
      </c>
      <c r="B511" s="12" t="s">
        <v>10</v>
      </c>
      <c r="C511" s="12" t="s">
        <v>11</v>
      </c>
      <c r="D511" s="12" t="s">
        <v>41</v>
      </c>
      <c r="E511" s="12" t="s">
        <v>13</v>
      </c>
      <c r="F511" s="12">
        <v>16</v>
      </c>
      <c r="G511" s="12">
        <v>2106</v>
      </c>
      <c r="H511" s="12">
        <v>2250</v>
      </c>
      <c r="I511" s="12">
        <v>41328</v>
      </c>
      <c r="J511" s="12">
        <v>44100</v>
      </c>
      <c r="K511" s="12">
        <f>Sales[[#This Row],[Unit Price]]*Sales[[#This Row],[Quantity]]</f>
        <v>36000</v>
      </c>
      <c r="L511" s="12">
        <f>Sales[[#This Row],[Unit Cost]]*Sales[[#This Row],[Quantity]]</f>
        <v>33696</v>
      </c>
      <c r="M511" s="12">
        <f>Sales[[#This Row],[Revenue]]-Sales[[#This Row],[Cost]]</f>
        <v>2304</v>
      </c>
      <c r="N511" s="38">
        <f>Sales[[#This Row],[Profit]]*$N$1</f>
        <v>115.2</v>
      </c>
      <c r="O511" s="38">
        <f>Sales[[#This Row],[Profit]]-Sales[[#This Row],[Discount ]]</f>
        <v>2188.8000000000002</v>
      </c>
    </row>
    <row r="512" spans="1:15">
      <c r="A512" s="38">
        <v>41084</v>
      </c>
      <c r="B512" s="12" t="s">
        <v>29</v>
      </c>
      <c r="C512" s="12" t="s">
        <v>30</v>
      </c>
      <c r="D512" s="12" t="s">
        <v>28</v>
      </c>
      <c r="E512" s="12" t="s">
        <v>13</v>
      </c>
      <c r="F512" s="12">
        <v>10</v>
      </c>
      <c r="G512" s="12">
        <v>2034</v>
      </c>
      <c r="H512" s="12">
        <v>2160</v>
      </c>
      <c r="I512" s="12">
        <v>46656</v>
      </c>
      <c r="J512" s="12">
        <v>49680</v>
      </c>
      <c r="K512" s="12">
        <f>Sales[[#This Row],[Unit Price]]*Sales[[#This Row],[Quantity]]</f>
        <v>21600</v>
      </c>
      <c r="L512" s="12">
        <f>Sales[[#This Row],[Unit Cost]]*Sales[[#This Row],[Quantity]]</f>
        <v>20340</v>
      </c>
      <c r="M512" s="12">
        <f>Sales[[#This Row],[Revenue]]-Sales[[#This Row],[Cost]]</f>
        <v>1260</v>
      </c>
      <c r="N512" s="38">
        <f>Sales[[#This Row],[Profit]]*$N$1</f>
        <v>63</v>
      </c>
      <c r="O512" s="38">
        <f>Sales[[#This Row],[Profit]]-Sales[[#This Row],[Discount ]]</f>
        <v>1197</v>
      </c>
    </row>
    <row r="513" spans="1:15">
      <c r="A513" s="38">
        <v>41084</v>
      </c>
      <c r="B513" s="12" t="s">
        <v>34</v>
      </c>
      <c r="C513" s="12" t="s">
        <v>25</v>
      </c>
      <c r="D513" s="12" t="s">
        <v>15</v>
      </c>
      <c r="E513" s="12" t="s">
        <v>16</v>
      </c>
      <c r="F513" s="12">
        <v>21</v>
      </c>
      <c r="G513" s="12">
        <v>4482</v>
      </c>
      <c r="H513" s="12">
        <v>4770</v>
      </c>
      <c r="I513" s="12">
        <v>82386</v>
      </c>
      <c r="J513" s="12">
        <v>89010</v>
      </c>
      <c r="K513" s="12">
        <f>Sales[[#This Row],[Unit Price]]*Sales[[#This Row],[Quantity]]</f>
        <v>100170</v>
      </c>
      <c r="L513" s="12">
        <f>Sales[[#This Row],[Unit Cost]]*Sales[[#This Row],[Quantity]]</f>
        <v>94122</v>
      </c>
      <c r="M513" s="12">
        <f>Sales[[#This Row],[Revenue]]-Sales[[#This Row],[Cost]]</f>
        <v>6048</v>
      </c>
      <c r="N513" s="38">
        <f>Sales[[#This Row],[Profit]]*$N$1</f>
        <v>302.40000000000003</v>
      </c>
      <c r="O513" s="38">
        <f>Sales[[#This Row],[Profit]]-Sales[[#This Row],[Discount ]]</f>
        <v>5745.6</v>
      </c>
    </row>
    <row r="514" spans="1:15">
      <c r="A514" s="38">
        <v>41084</v>
      </c>
      <c r="B514" s="12" t="s">
        <v>29</v>
      </c>
      <c r="C514" s="12" t="s">
        <v>30</v>
      </c>
      <c r="D514" s="12" t="s">
        <v>15</v>
      </c>
      <c r="E514" s="12" t="s">
        <v>16</v>
      </c>
      <c r="F514" s="12">
        <v>7</v>
      </c>
      <c r="G514" s="12">
        <v>3726</v>
      </c>
      <c r="H514" s="12">
        <v>3960</v>
      </c>
      <c r="I514" s="12">
        <v>46566</v>
      </c>
      <c r="J514" s="12">
        <v>50310</v>
      </c>
      <c r="K514" s="12">
        <f>Sales[[#This Row],[Unit Price]]*Sales[[#This Row],[Quantity]]</f>
        <v>27720</v>
      </c>
      <c r="L514" s="12">
        <f>Sales[[#This Row],[Unit Cost]]*Sales[[#This Row],[Quantity]]</f>
        <v>26082</v>
      </c>
      <c r="M514" s="12">
        <f>Sales[[#This Row],[Revenue]]-Sales[[#This Row],[Cost]]</f>
        <v>1638</v>
      </c>
      <c r="N514" s="38">
        <f>Sales[[#This Row],[Profit]]*$N$1</f>
        <v>81.900000000000006</v>
      </c>
      <c r="O514" s="38">
        <f>Sales[[#This Row],[Profit]]-Sales[[#This Row],[Discount ]]</f>
        <v>1556.1</v>
      </c>
    </row>
    <row r="515" spans="1:15">
      <c r="A515" s="38">
        <v>41084</v>
      </c>
      <c r="B515" s="12" t="s">
        <v>24</v>
      </c>
      <c r="C515" s="12" t="s">
        <v>25</v>
      </c>
      <c r="D515" s="12" t="s">
        <v>12</v>
      </c>
      <c r="E515" s="12" t="s">
        <v>13</v>
      </c>
      <c r="F515" s="12">
        <v>22</v>
      </c>
      <c r="G515" s="12">
        <v>2952</v>
      </c>
      <c r="H515" s="12">
        <v>3150</v>
      </c>
      <c r="I515" s="12">
        <v>26442</v>
      </c>
      <c r="J515" s="12">
        <v>28080</v>
      </c>
      <c r="K515" s="12">
        <f>Sales[[#This Row],[Unit Price]]*Sales[[#This Row],[Quantity]]</f>
        <v>69300</v>
      </c>
      <c r="L515" s="12">
        <f>Sales[[#This Row],[Unit Cost]]*Sales[[#This Row],[Quantity]]</f>
        <v>64944</v>
      </c>
      <c r="M515" s="12">
        <f>Sales[[#This Row],[Revenue]]-Sales[[#This Row],[Cost]]</f>
        <v>4356</v>
      </c>
      <c r="N515" s="38">
        <f>Sales[[#This Row],[Profit]]*$N$1</f>
        <v>217.8</v>
      </c>
      <c r="O515" s="38">
        <f>Sales[[#This Row],[Profit]]-Sales[[#This Row],[Discount ]]</f>
        <v>4138.2</v>
      </c>
    </row>
    <row r="516" spans="1:15">
      <c r="A516" s="38">
        <v>41084</v>
      </c>
      <c r="B516" s="12" t="s">
        <v>27</v>
      </c>
      <c r="C516" s="12" t="s">
        <v>23</v>
      </c>
      <c r="D516" s="12" t="s">
        <v>38</v>
      </c>
      <c r="E516" s="12" t="s">
        <v>13</v>
      </c>
      <c r="F516" s="12">
        <v>15</v>
      </c>
      <c r="G516" s="12">
        <v>3384</v>
      </c>
      <c r="H516" s="12">
        <v>3600</v>
      </c>
      <c r="I516" s="12">
        <v>24822</v>
      </c>
      <c r="J516" s="12">
        <v>26460</v>
      </c>
      <c r="K516" s="12">
        <f>Sales[[#This Row],[Unit Price]]*Sales[[#This Row],[Quantity]]</f>
        <v>54000</v>
      </c>
      <c r="L516" s="12">
        <f>Sales[[#This Row],[Unit Cost]]*Sales[[#This Row],[Quantity]]</f>
        <v>50760</v>
      </c>
      <c r="M516" s="12">
        <f>Sales[[#This Row],[Revenue]]-Sales[[#This Row],[Cost]]</f>
        <v>3240</v>
      </c>
      <c r="N516" s="38">
        <f>Sales[[#This Row],[Profit]]*$N$1</f>
        <v>162</v>
      </c>
      <c r="O516" s="38">
        <f>Sales[[#This Row],[Profit]]-Sales[[#This Row],[Discount ]]</f>
        <v>3078</v>
      </c>
    </row>
    <row r="517" spans="1:15">
      <c r="A517" s="38">
        <v>41084</v>
      </c>
      <c r="B517" s="12" t="s">
        <v>29</v>
      </c>
      <c r="C517" s="12" t="s">
        <v>30</v>
      </c>
      <c r="D517" s="12" t="s">
        <v>33</v>
      </c>
      <c r="E517" s="12" t="s">
        <v>13</v>
      </c>
      <c r="F517" s="12">
        <v>7</v>
      </c>
      <c r="G517" s="12">
        <v>3546</v>
      </c>
      <c r="H517" s="12">
        <v>3780</v>
      </c>
      <c r="I517" s="12">
        <v>3978</v>
      </c>
      <c r="J517" s="12">
        <v>4230</v>
      </c>
      <c r="K517" s="12">
        <f>Sales[[#This Row],[Unit Price]]*Sales[[#This Row],[Quantity]]</f>
        <v>26460</v>
      </c>
      <c r="L517" s="12">
        <f>Sales[[#This Row],[Unit Cost]]*Sales[[#This Row],[Quantity]]</f>
        <v>24822</v>
      </c>
      <c r="M517" s="12">
        <f>Sales[[#This Row],[Revenue]]-Sales[[#This Row],[Cost]]</f>
        <v>1638</v>
      </c>
      <c r="N517" s="38">
        <f>Sales[[#This Row],[Profit]]*$N$1</f>
        <v>81.900000000000006</v>
      </c>
      <c r="O517" s="38">
        <f>Sales[[#This Row],[Profit]]-Sales[[#This Row],[Discount ]]</f>
        <v>1556.1</v>
      </c>
    </row>
    <row r="518" spans="1:15">
      <c r="A518" s="38">
        <v>41085</v>
      </c>
      <c r="B518" s="12" t="s">
        <v>10</v>
      </c>
      <c r="C518" s="12" t="s">
        <v>11</v>
      </c>
      <c r="D518" s="12" t="s">
        <v>26</v>
      </c>
      <c r="E518" s="12" t="s">
        <v>13</v>
      </c>
      <c r="F518" s="12">
        <v>17</v>
      </c>
      <c r="G518" s="12">
        <v>5148</v>
      </c>
      <c r="H518" s="12">
        <v>5490</v>
      </c>
      <c r="I518" s="12">
        <v>63882</v>
      </c>
      <c r="J518" s="12">
        <v>68040</v>
      </c>
      <c r="K518" s="12">
        <f>Sales[[#This Row],[Unit Price]]*Sales[[#This Row],[Quantity]]</f>
        <v>93330</v>
      </c>
      <c r="L518" s="12">
        <f>Sales[[#This Row],[Unit Cost]]*Sales[[#This Row],[Quantity]]</f>
        <v>87516</v>
      </c>
      <c r="M518" s="12">
        <f>Sales[[#This Row],[Revenue]]-Sales[[#This Row],[Cost]]</f>
        <v>5814</v>
      </c>
      <c r="N518" s="38">
        <f>Sales[[#This Row],[Profit]]*$N$1</f>
        <v>290.7</v>
      </c>
      <c r="O518" s="38">
        <f>Sales[[#This Row],[Profit]]-Sales[[#This Row],[Discount ]]</f>
        <v>5523.3</v>
      </c>
    </row>
    <row r="519" spans="1:15">
      <c r="A519" s="38">
        <v>41085</v>
      </c>
      <c r="B519" s="12" t="s">
        <v>14</v>
      </c>
      <c r="C519" s="12" t="s">
        <v>11</v>
      </c>
      <c r="D519" s="12" t="s">
        <v>39</v>
      </c>
      <c r="E519" s="12" t="s">
        <v>13</v>
      </c>
      <c r="F519" s="12">
        <v>20</v>
      </c>
      <c r="G519" s="12">
        <v>2034</v>
      </c>
      <c r="H519" s="12">
        <v>2160</v>
      </c>
      <c r="I519" s="12">
        <v>85698</v>
      </c>
      <c r="J519" s="12">
        <v>91080</v>
      </c>
      <c r="K519" s="12">
        <f>Sales[[#This Row],[Unit Price]]*Sales[[#This Row],[Quantity]]</f>
        <v>43200</v>
      </c>
      <c r="L519" s="12">
        <f>Sales[[#This Row],[Unit Cost]]*Sales[[#This Row],[Quantity]]</f>
        <v>40680</v>
      </c>
      <c r="M519" s="12">
        <f>Sales[[#This Row],[Revenue]]-Sales[[#This Row],[Cost]]</f>
        <v>2520</v>
      </c>
      <c r="N519" s="38">
        <f>Sales[[#This Row],[Profit]]*$N$1</f>
        <v>126</v>
      </c>
      <c r="O519" s="38">
        <f>Sales[[#This Row],[Profit]]-Sales[[#This Row],[Discount ]]</f>
        <v>2394</v>
      </c>
    </row>
    <row r="520" spans="1:15">
      <c r="A520" s="38">
        <v>41086</v>
      </c>
      <c r="B520" s="12" t="s">
        <v>17</v>
      </c>
      <c r="C520" s="12" t="s">
        <v>18</v>
      </c>
      <c r="D520" s="12" t="s">
        <v>41</v>
      </c>
      <c r="E520" s="12" t="s">
        <v>13</v>
      </c>
      <c r="F520" s="12">
        <v>5</v>
      </c>
      <c r="G520" s="12">
        <v>2196</v>
      </c>
      <c r="H520" s="12">
        <v>2340</v>
      </c>
      <c r="I520" s="12">
        <v>64944</v>
      </c>
      <c r="J520" s="12">
        <v>69300</v>
      </c>
      <c r="K520" s="12">
        <f>Sales[[#This Row],[Unit Price]]*Sales[[#This Row],[Quantity]]</f>
        <v>11700</v>
      </c>
      <c r="L520" s="12">
        <f>Sales[[#This Row],[Unit Cost]]*Sales[[#This Row],[Quantity]]</f>
        <v>10980</v>
      </c>
      <c r="M520" s="12">
        <f>Sales[[#This Row],[Revenue]]-Sales[[#This Row],[Cost]]</f>
        <v>720</v>
      </c>
      <c r="N520" s="38">
        <f>Sales[[#This Row],[Profit]]*$N$1</f>
        <v>36</v>
      </c>
      <c r="O520" s="38">
        <f>Sales[[#This Row],[Profit]]-Sales[[#This Row],[Discount ]]</f>
        <v>684</v>
      </c>
    </row>
    <row r="521" spans="1:15">
      <c r="A521" s="38">
        <v>41086</v>
      </c>
      <c r="B521" s="12" t="s">
        <v>34</v>
      </c>
      <c r="C521" s="12" t="s">
        <v>25</v>
      </c>
      <c r="D521" s="12" t="s">
        <v>37</v>
      </c>
      <c r="E521" s="12" t="s">
        <v>13</v>
      </c>
      <c r="F521" s="12">
        <v>14</v>
      </c>
      <c r="G521" s="12">
        <v>3546</v>
      </c>
      <c r="H521" s="12">
        <v>3780</v>
      </c>
      <c r="I521" s="12">
        <v>71712</v>
      </c>
      <c r="J521" s="12">
        <v>76320</v>
      </c>
      <c r="K521" s="12">
        <f>Sales[[#This Row],[Unit Price]]*Sales[[#This Row],[Quantity]]</f>
        <v>52920</v>
      </c>
      <c r="L521" s="12">
        <f>Sales[[#This Row],[Unit Cost]]*Sales[[#This Row],[Quantity]]</f>
        <v>49644</v>
      </c>
      <c r="M521" s="12">
        <f>Sales[[#This Row],[Revenue]]-Sales[[#This Row],[Cost]]</f>
        <v>3276</v>
      </c>
      <c r="N521" s="38">
        <f>Sales[[#This Row],[Profit]]*$N$1</f>
        <v>163.80000000000001</v>
      </c>
      <c r="O521" s="38">
        <f>Sales[[#This Row],[Profit]]-Sales[[#This Row],[Discount ]]</f>
        <v>3112.2</v>
      </c>
    </row>
    <row r="522" spans="1:15">
      <c r="A522" s="38">
        <v>41086</v>
      </c>
      <c r="B522" s="12" t="s">
        <v>34</v>
      </c>
      <c r="C522" s="12" t="s">
        <v>25</v>
      </c>
      <c r="D522" s="12" t="s">
        <v>36</v>
      </c>
      <c r="E522" s="12" t="s">
        <v>13</v>
      </c>
      <c r="F522" s="12">
        <v>6</v>
      </c>
      <c r="G522" s="12">
        <v>3546</v>
      </c>
      <c r="H522" s="12">
        <v>3780</v>
      </c>
      <c r="I522" s="12">
        <v>44226</v>
      </c>
      <c r="J522" s="12">
        <v>47250</v>
      </c>
      <c r="K522" s="12">
        <f>Sales[[#This Row],[Unit Price]]*Sales[[#This Row],[Quantity]]</f>
        <v>22680</v>
      </c>
      <c r="L522" s="12">
        <f>Sales[[#This Row],[Unit Cost]]*Sales[[#This Row],[Quantity]]</f>
        <v>21276</v>
      </c>
      <c r="M522" s="12">
        <f>Sales[[#This Row],[Revenue]]-Sales[[#This Row],[Cost]]</f>
        <v>1404</v>
      </c>
      <c r="N522" s="38">
        <f>Sales[[#This Row],[Profit]]*$N$1</f>
        <v>70.2</v>
      </c>
      <c r="O522" s="38">
        <f>Sales[[#This Row],[Profit]]-Sales[[#This Row],[Discount ]]</f>
        <v>1333.8</v>
      </c>
    </row>
    <row r="523" spans="1:15">
      <c r="A523" s="38">
        <v>41086</v>
      </c>
      <c r="B523" s="12" t="s">
        <v>27</v>
      </c>
      <c r="C523" s="12" t="s">
        <v>23</v>
      </c>
      <c r="D523" s="12" t="s">
        <v>15</v>
      </c>
      <c r="E523" s="12" t="s">
        <v>16</v>
      </c>
      <c r="F523" s="12">
        <v>22</v>
      </c>
      <c r="G523" s="12">
        <v>7506</v>
      </c>
      <c r="H523" s="12">
        <v>8100</v>
      </c>
      <c r="I523" s="12">
        <v>71640</v>
      </c>
      <c r="J523" s="12">
        <v>77400</v>
      </c>
      <c r="K523" s="12">
        <f>Sales[[#This Row],[Unit Price]]*Sales[[#This Row],[Quantity]]</f>
        <v>178200</v>
      </c>
      <c r="L523" s="12">
        <f>Sales[[#This Row],[Unit Cost]]*Sales[[#This Row],[Quantity]]</f>
        <v>165132</v>
      </c>
      <c r="M523" s="12">
        <f>Sales[[#This Row],[Revenue]]-Sales[[#This Row],[Cost]]</f>
        <v>13068</v>
      </c>
      <c r="N523" s="38">
        <f>Sales[[#This Row],[Profit]]*$N$1</f>
        <v>653.40000000000009</v>
      </c>
      <c r="O523" s="38">
        <f>Sales[[#This Row],[Profit]]-Sales[[#This Row],[Discount ]]</f>
        <v>12414.6</v>
      </c>
    </row>
    <row r="524" spans="1:15">
      <c r="A524" s="38">
        <v>41087</v>
      </c>
      <c r="B524" s="12" t="s">
        <v>10</v>
      </c>
      <c r="C524" s="12" t="s">
        <v>11</v>
      </c>
      <c r="D524" s="12" t="s">
        <v>39</v>
      </c>
      <c r="E524" s="12" t="s">
        <v>13</v>
      </c>
      <c r="F524" s="12">
        <v>6</v>
      </c>
      <c r="G524" s="12">
        <v>3924</v>
      </c>
      <c r="H524" s="12">
        <v>4230</v>
      </c>
      <c r="I524" s="12">
        <v>33534</v>
      </c>
      <c r="J524" s="12">
        <v>35640</v>
      </c>
      <c r="K524" s="12">
        <f>Sales[[#This Row],[Unit Price]]*Sales[[#This Row],[Quantity]]</f>
        <v>25380</v>
      </c>
      <c r="L524" s="12">
        <f>Sales[[#This Row],[Unit Cost]]*Sales[[#This Row],[Quantity]]</f>
        <v>23544</v>
      </c>
      <c r="M524" s="12">
        <f>Sales[[#This Row],[Revenue]]-Sales[[#This Row],[Cost]]</f>
        <v>1836</v>
      </c>
      <c r="N524" s="38">
        <f>Sales[[#This Row],[Profit]]*$N$1</f>
        <v>91.800000000000011</v>
      </c>
      <c r="O524" s="38">
        <f>Sales[[#This Row],[Profit]]-Sales[[#This Row],[Discount ]]</f>
        <v>1744.2</v>
      </c>
    </row>
    <row r="525" spans="1:15">
      <c r="A525" s="38">
        <v>41087</v>
      </c>
      <c r="B525" s="12" t="s">
        <v>10</v>
      </c>
      <c r="C525" s="12" t="s">
        <v>11</v>
      </c>
      <c r="D525" s="12" t="s">
        <v>12</v>
      </c>
      <c r="E525" s="12" t="s">
        <v>13</v>
      </c>
      <c r="F525" s="12">
        <v>6</v>
      </c>
      <c r="G525" s="12">
        <v>4482</v>
      </c>
      <c r="H525" s="12">
        <v>4770</v>
      </c>
      <c r="I525" s="12">
        <v>38646</v>
      </c>
      <c r="J525" s="12">
        <v>41040</v>
      </c>
      <c r="K525" s="12">
        <f>Sales[[#This Row],[Unit Price]]*Sales[[#This Row],[Quantity]]</f>
        <v>28620</v>
      </c>
      <c r="L525" s="12">
        <f>Sales[[#This Row],[Unit Cost]]*Sales[[#This Row],[Quantity]]</f>
        <v>26892</v>
      </c>
      <c r="M525" s="12">
        <f>Sales[[#This Row],[Revenue]]-Sales[[#This Row],[Cost]]</f>
        <v>1728</v>
      </c>
      <c r="N525" s="38">
        <f>Sales[[#This Row],[Profit]]*$N$1</f>
        <v>86.4</v>
      </c>
      <c r="O525" s="38">
        <f>Sales[[#This Row],[Profit]]-Sales[[#This Row],[Discount ]]</f>
        <v>1641.6</v>
      </c>
    </row>
    <row r="526" spans="1:15">
      <c r="A526" s="38">
        <v>41088</v>
      </c>
      <c r="B526" s="12" t="s">
        <v>17</v>
      </c>
      <c r="C526" s="12" t="s">
        <v>18</v>
      </c>
      <c r="D526" s="12" t="s">
        <v>42</v>
      </c>
      <c r="E526" s="12" t="s">
        <v>16</v>
      </c>
      <c r="F526" s="12">
        <v>2</v>
      </c>
      <c r="G526" s="12">
        <v>3546</v>
      </c>
      <c r="H526" s="12">
        <v>3780</v>
      </c>
      <c r="I526" s="12">
        <v>90072</v>
      </c>
      <c r="J526" s="12">
        <v>97200</v>
      </c>
      <c r="K526" s="12">
        <f>Sales[[#This Row],[Unit Price]]*Sales[[#This Row],[Quantity]]</f>
        <v>7560</v>
      </c>
      <c r="L526" s="12">
        <f>Sales[[#This Row],[Unit Cost]]*Sales[[#This Row],[Quantity]]</f>
        <v>7092</v>
      </c>
      <c r="M526" s="12">
        <f>Sales[[#This Row],[Revenue]]-Sales[[#This Row],[Cost]]</f>
        <v>468</v>
      </c>
      <c r="N526" s="38">
        <f>Sales[[#This Row],[Profit]]*$N$1</f>
        <v>23.400000000000002</v>
      </c>
      <c r="O526" s="38">
        <f>Sales[[#This Row],[Profit]]-Sales[[#This Row],[Discount ]]</f>
        <v>444.6</v>
      </c>
    </row>
    <row r="527" spans="1:15">
      <c r="A527" s="38">
        <v>41088</v>
      </c>
      <c r="B527" s="12" t="s">
        <v>31</v>
      </c>
      <c r="C527" s="12" t="s">
        <v>30</v>
      </c>
      <c r="D527" s="12" t="s">
        <v>41</v>
      </c>
      <c r="E527" s="12" t="s">
        <v>13</v>
      </c>
      <c r="F527" s="12">
        <v>24</v>
      </c>
      <c r="G527" s="12">
        <v>3726</v>
      </c>
      <c r="H527" s="12">
        <v>3960</v>
      </c>
      <c r="I527" s="12">
        <v>67896</v>
      </c>
      <c r="J527" s="12">
        <v>72450</v>
      </c>
      <c r="K527" s="12">
        <f>Sales[[#This Row],[Unit Price]]*Sales[[#This Row],[Quantity]]</f>
        <v>95040</v>
      </c>
      <c r="L527" s="12">
        <f>Sales[[#This Row],[Unit Cost]]*Sales[[#This Row],[Quantity]]</f>
        <v>89424</v>
      </c>
      <c r="M527" s="12">
        <f>Sales[[#This Row],[Revenue]]-Sales[[#This Row],[Cost]]</f>
        <v>5616</v>
      </c>
      <c r="N527" s="38">
        <f>Sales[[#This Row],[Profit]]*$N$1</f>
        <v>280.8</v>
      </c>
      <c r="O527" s="38">
        <f>Sales[[#This Row],[Profit]]-Sales[[#This Row],[Discount ]]</f>
        <v>5335.2</v>
      </c>
    </row>
    <row r="528" spans="1:15">
      <c r="A528" s="38">
        <v>41088</v>
      </c>
      <c r="B528" s="12" t="s">
        <v>29</v>
      </c>
      <c r="C528" s="12" t="s">
        <v>30</v>
      </c>
      <c r="D528" s="12" t="s">
        <v>41</v>
      </c>
      <c r="E528" s="12" t="s">
        <v>13</v>
      </c>
      <c r="F528" s="12">
        <v>11</v>
      </c>
      <c r="G528" s="12">
        <v>2106</v>
      </c>
      <c r="H528" s="12">
        <v>2250</v>
      </c>
      <c r="I528" s="12">
        <v>29520</v>
      </c>
      <c r="J528" s="12">
        <v>31500</v>
      </c>
      <c r="K528" s="12">
        <f>Sales[[#This Row],[Unit Price]]*Sales[[#This Row],[Quantity]]</f>
        <v>24750</v>
      </c>
      <c r="L528" s="12">
        <f>Sales[[#This Row],[Unit Cost]]*Sales[[#This Row],[Quantity]]</f>
        <v>23166</v>
      </c>
      <c r="M528" s="12">
        <f>Sales[[#This Row],[Revenue]]-Sales[[#This Row],[Cost]]</f>
        <v>1584</v>
      </c>
      <c r="N528" s="38">
        <f>Sales[[#This Row],[Profit]]*$N$1</f>
        <v>79.2</v>
      </c>
      <c r="O528" s="38">
        <f>Sales[[#This Row],[Profit]]-Sales[[#This Row],[Discount ]]</f>
        <v>1504.8</v>
      </c>
    </row>
    <row r="529" spans="1:15">
      <c r="A529" s="38">
        <v>41089</v>
      </c>
      <c r="B529" s="12" t="s">
        <v>24</v>
      </c>
      <c r="C529" s="12" t="s">
        <v>25</v>
      </c>
      <c r="D529" s="12" t="s">
        <v>37</v>
      </c>
      <c r="E529" s="12" t="s">
        <v>13</v>
      </c>
      <c r="F529" s="12">
        <v>10</v>
      </c>
      <c r="G529" s="12">
        <v>3546</v>
      </c>
      <c r="H529" s="12">
        <v>3780</v>
      </c>
      <c r="I529" s="12">
        <v>40338</v>
      </c>
      <c r="J529" s="12">
        <v>42930</v>
      </c>
      <c r="K529" s="12">
        <f>Sales[[#This Row],[Unit Price]]*Sales[[#This Row],[Quantity]]</f>
        <v>37800</v>
      </c>
      <c r="L529" s="12">
        <f>Sales[[#This Row],[Unit Cost]]*Sales[[#This Row],[Quantity]]</f>
        <v>35460</v>
      </c>
      <c r="M529" s="12">
        <f>Sales[[#This Row],[Revenue]]-Sales[[#This Row],[Cost]]</f>
        <v>2340</v>
      </c>
      <c r="N529" s="38">
        <f>Sales[[#This Row],[Profit]]*$N$1</f>
        <v>117</v>
      </c>
      <c r="O529" s="38">
        <f>Sales[[#This Row],[Profit]]-Sales[[#This Row],[Discount ]]</f>
        <v>2223</v>
      </c>
    </row>
    <row r="530" spans="1:15">
      <c r="A530" s="38">
        <v>41089</v>
      </c>
      <c r="B530" s="12" t="s">
        <v>31</v>
      </c>
      <c r="C530" s="12" t="s">
        <v>30</v>
      </c>
      <c r="D530" s="12" t="s">
        <v>38</v>
      </c>
      <c r="E530" s="12" t="s">
        <v>13</v>
      </c>
      <c r="F530" s="12">
        <v>7</v>
      </c>
      <c r="G530" s="12">
        <v>3384</v>
      </c>
      <c r="H530" s="12">
        <v>3600</v>
      </c>
      <c r="I530" s="12">
        <v>81558</v>
      </c>
      <c r="J530" s="12">
        <v>86940</v>
      </c>
      <c r="K530" s="12">
        <f>Sales[[#This Row],[Unit Price]]*Sales[[#This Row],[Quantity]]</f>
        <v>25200</v>
      </c>
      <c r="L530" s="12">
        <f>Sales[[#This Row],[Unit Cost]]*Sales[[#This Row],[Quantity]]</f>
        <v>23688</v>
      </c>
      <c r="M530" s="12">
        <f>Sales[[#This Row],[Revenue]]-Sales[[#This Row],[Cost]]</f>
        <v>1512</v>
      </c>
      <c r="N530" s="38">
        <f>Sales[[#This Row],[Profit]]*$N$1</f>
        <v>75.600000000000009</v>
      </c>
      <c r="O530" s="38">
        <f>Sales[[#This Row],[Profit]]-Sales[[#This Row],[Discount ]]</f>
        <v>1436.4</v>
      </c>
    </row>
    <row r="531" spans="1:15">
      <c r="A531" s="38">
        <v>41089</v>
      </c>
      <c r="B531" s="12" t="s">
        <v>10</v>
      </c>
      <c r="C531" s="12" t="s">
        <v>11</v>
      </c>
      <c r="D531" s="12" t="s">
        <v>21</v>
      </c>
      <c r="E531" s="12" t="s">
        <v>13</v>
      </c>
      <c r="F531" s="12">
        <v>22</v>
      </c>
      <c r="G531" s="12">
        <v>2106</v>
      </c>
      <c r="H531" s="12">
        <v>2250</v>
      </c>
      <c r="I531" s="12">
        <v>30744</v>
      </c>
      <c r="J531" s="12">
        <v>32760</v>
      </c>
      <c r="K531" s="12">
        <f>Sales[[#This Row],[Unit Price]]*Sales[[#This Row],[Quantity]]</f>
        <v>49500</v>
      </c>
      <c r="L531" s="12">
        <f>Sales[[#This Row],[Unit Cost]]*Sales[[#This Row],[Quantity]]</f>
        <v>46332</v>
      </c>
      <c r="M531" s="12">
        <f>Sales[[#This Row],[Revenue]]-Sales[[#This Row],[Cost]]</f>
        <v>3168</v>
      </c>
      <c r="N531" s="38">
        <f>Sales[[#This Row],[Profit]]*$N$1</f>
        <v>158.4</v>
      </c>
      <c r="O531" s="38">
        <f>Sales[[#This Row],[Profit]]-Sales[[#This Row],[Discount ]]</f>
        <v>3009.6</v>
      </c>
    </row>
    <row r="532" spans="1:15">
      <c r="A532" s="38">
        <v>41091</v>
      </c>
      <c r="B532" s="12" t="s">
        <v>14</v>
      </c>
      <c r="C532" s="12" t="s">
        <v>11</v>
      </c>
      <c r="D532" s="12" t="s">
        <v>35</v>
      </c>
      <c r="E532" s="12" t="s">
        <v>13</v>
      </c>
      <c r="F532" s="12">
        <v>7</v>
      </c>
      <c r="G532" s="12">
        <v>3924</v>
      </c>
      <c r="H532" s="12">
        <v>4230</v>
      </c>
      <c r="I532" s="12">
        <v>118404</v>
      </c>
      <c r="J532" s="12">
        <v>126270</v>
      </c>
      <c r="K532" s="12">
        <f>Sales[[#This Row],[Unit Price]]*Sales[[#This Row],[Quantity]]</f>
        <v>29610</v>
      </c>
      <c r="L532" s="12">
        <f>Sales[[#This Row],[Unit Cost]]*Sales[[#This Row],[Quantity]]</f>
        <v>27468</v>
      </c>
      <c r="M532" s="12">
        <f>Sales[[#This Row],[Revenue]]-Sales[[#This Row],[Cost]]</f>
        <v>2142</v>
      </c>
      <c r="N532" s="38">
        <f>Sales[[#This Row],[Profit]]*$N$1</f>
        <v>107.10000000000001</v>
      </c>
      <c r="O532" s="38">
        <f>Sales[[#This Row],[Profit]]-Sales[[#This Row],[Discount ]]</f>
        <v>2034.9</v>
      </c>
    </row>
    <row r="533" spans="1:15">
      <c r="A533" s="38">
        <v>41092</v>
      </c>
      <c r="B533" s="12" t="s">
        <v>22</v>
      </c>
      <c r="C533" s="12" t="s">
        <v>23</v>
      </c>
      <c r="D533" s="12" t="s">
        <v>19</v>
      </c>
      <c r="E533" s="12" t="s">
        <v>13</v>
      </c>
      <c r="F533" s="12">
        <v>18</v>
      </c>
      <c r="G533" s="12">
        <v>3582</v>
      </c>
      <c r="H533" s="12">
        <v>3870</v>
      </c>
      <c r="I533" s="12">
        <v>27846</v>
      </c>
      <c r="J533" s="12">
        <v>29610</v>
      </c>
      <c r="K533" s="12">
        <f>Sales[[#This Row],[Unit Price]]*Sales[[#This Row],[Quantity]]</f>
        <v>69660</v>
      </c>
      <c r="L533" s="12">
        <f>Sales[[#This Row],[Unit Cost]]*Sales[[#This Row],[Quantity]]</f>
        <v>64476</v>
      </c>
      <c r="M533" s="12">
        <f>Sales[[#This Row],[Revenue]]-Sales[[#This Row],[Cost]]</f>
        <v>5184</v>
      </c>
      <c r="N533" s="38">
        <f>Sales[[#This Row],[Profit]]*$N$1</f>
        <v>259.2</v>
      </c>
      <c r="O533" s="38">
        <f>Sales[[#This Row],[Profit]]-Sales[[#This Row],[Discount ]]</f>
        <v>4924.8</v>
      </c>
    </row>
    <row r="534" spans="1:15">
      <c r="A534" s="38">
        <v>41092</v>
      </c>
      <c r="B534" s="12" t="s">
        <v>34</v>
      </c>
      <c r="C534" s="12" t="s">
        <v>25</v>
      </c>
      <c r="D534" s="12" t="s">
        <v>33</v>
      </c>
      <c r="E534" s="12" t="s">
        <v>13</v>
      </c>
      <c r="F534" s="12">
        <v>12</v>
      </c>
      <c r="G534" s="12">
        <v>3582</v>
      </c>
      <c r="H534" s="12">
        <v>3870</v>
      </c>
      <c r="I534" s="12">
        <v>71604</v>
      </c>
      <c r="J534" s="12">
        <v>76140</v>
      </c>
      <c r="K534" s="12">
        <f>Sales[[#This Row],[Unit Price]]*Sales[[#This Row],[Quantity]]</f>
        <v>46440</v>
      </c>
      <c r="L534" s="12">
        <f>Sales[[#This Row],[Unit Cost]]*Sales[[#This Row],[Quantity]]</f>
        <v>42984</v>
      </c>
      <c r="M534" s="12">
        <f>Sales[[#This Row],[Revenue]]-Sales[[#This Row],[Cost]]</f>
        <v>3456</v>
      </c>
      <c r="N534" s="38">
        <f>Sales[[#This Row],[Profit]]*$N$1</f>
        <v>172.8</v>
      </c>
      <c r="O534" s="38">
        <f>Sales[[#This Row],[Profit]]-Sales[[#This Row],[Discount ]]</f>
        <v>3283.2</v>
      </c>
    </row>
    <row r="535" spans="1:15">
      <c r="A535" s="38">
        <v>41092</v>
      </c>
      <c r="B535" s="12" t="s">
        <v>17</v>
      </c>
      <c r="C535" s="12" t="s">
        <v>18</v>
      </c>
      <c r="D535" s="12" t="s">
        <v>41</v>
      </c>
      <c r="E535" s="12" t="s">
        <v>13</v>
      </c>
      <c r="F535" s="12">
        <v>19</v>
      </c>
      <c r="G535" s="12">
        <v>3726</v>
      </c>
      <c r="H535" s="12">
        <v>3960</v>
      </c>
      <c r="I535" s="12">
        <v>11808</v>
      </c>
      <c r="J535" s="12">
        <v>12600</v>
      </c>
      <c r="K535" s="12">
        <f>Sales[[#This Row],[Unit Price]]*Sales[[#This Row],[Quantity]]</f>
        <v>75240</v>
      </c>
      <c r="L535" s="12">
        <f>Sales[[#This Row],[Unit Cost]]*Sales[[#This Row],[Quantity]]</f>
        <v>70794</v>
      </c>
      <c r="M535" s="12">
        <f>Sales[[#This Row],[Revenue]]-Sales[[#This Row],[Cost]]</f>
        <v>4446</v>
      </c>
      <c r="N535" s="38">
        <f>Sales[[#This Row],[Profit]]*$N$1</f>
        <v>222.3</v>
      </c>
      <c r="O535" s="38">
        <f>Sales[[#This Row],[Profit]]-Sales[[#This Row],[Discount ]]</f>
        <v>4223.7</v>
      </c>
    </row>
    <row r="536" spans="1:15">
      <c r="A536" s="38">
        <v>41092</v>
      </c>
      <c r="B536" s="12" t="s">
        <v>29</v>
      </c>
      <c r="C536" s="12" t="s">
        <v>30</v>
      </c>
      <c r="D536" s="12" t="s">
        <v>35</v>
      </c>
      <c r="E536" s="12" t="s">
        <v>13</v>
      </c>
      <c r="F536" s="12">
        <v>23</v>
      </c>
      <c r="G536" s="12">
        <v>3582</v>
      </c>
      <c r="H536" s="12">
        <v>3870</v>
      </c>
      <c r="I536" s="12">
        <v>113256</v>
      </c>
      <c r="J536" s="12">
        <v>120780</v>
      </c>
      <c r="K536" s="12">
        <f>Sales[[#This Row],[Unit Price]]*Sales[[#This Row],[Quantity]]</f>
        <v>89010</v>
      </c>
      <c r="L536" s="12">
        <f>Sales[[#This Row],[Unit Cost]]*Sales[[#This Row],[Quantity]]</f>
        <v>82386</v>
      </c>
      <c r="M536" s="12">
        <f>Sales[[#This Row],[Revenue]]-Sales[[#This Row],[Cost]]</f>
        <v>6624</v>
      </c>
      <c r="N536" s="38">
        <f>Sales[[#This Row],[Profit]]*$N$1</f>
        <v>331.20000000000005</v>
      </c>
      <c r="O536" s="38">
        <f>Sales[[#This Row],[Profit]]-Sales[[#This Row],[Discount ]]</f>
        <v>6292.8</v>
      </c>
    </row>
    <row r="537" spans="1:15">
      <c r="A537" s="38">
        <v>41093</v>
      </c>
      <c r="B537" s="12" t="s">
        <v>29</v>
      </c>
      <c r="C537" s="12" t="s">
        <v>30</v>
      </c>
      <c r="D537" s="12" t="s">
        <v>32</v>
      </c>
      <c r="E537" s="12" t="s">
        <v>13</v>
      </c>
      <c r="F537" s="12">
        <v>3</v>
      </c>
      <c r="G537" s="12">
        <v>2952</v>
      </c>
      <c r="H537" s="12">
        <v>3150</v>
      </c>
      <c r="I537" s="12">
        <v>63828</v>
      </c>
      <c r="J537" s="12">
        <v>68040</v>
      </c>
      <c r="K537" s="12">
        <f>Sales[[#This Row],[Unit Price]]*Sales[[#This Row],[Quantity]]</f>
        <v>9450</v>
      </c>
      <c r="L537" s="12">
        <f>Sales[[#This Row],[Unit Cost]]*Sales[[#This Row],[Quantity]]</f>
        <v>8856</v>
      </c>
      <c r="M537" s="12">
        <f>Sales[[#This Row],[Revenue]]-Sales[[#This Row],[Cost]]</f>
        <v>594</v>
      </c>
      <c r="N537" s="38">
        <f>Sales[[#This Row],[Profit]]*$N$1</f>
        <v>29.700000000000003</v>
      </c>
      <c r="O537" s="38">
        <f>Sales[[#This Row],[Profit]]-Sales[[#This Row],[Discount ]]</f>
        <v>564.29999999999995</v>
      </c>
    </row>
    <row r="538" spans="1:15">
      <c r="A538" s="38">
        <v>41094</v>
      </c>
      <c r="B538" s="12" t="s">
        <v>14</v>
      </c>
      <c r="C538" s="12" t="s">
        <v>11</v>
      </c>
      <c r="D538" s="12" t="s">
        <v>40</v>
      </c>
      <c r="E538" s="12" t="s">
        <v>16</v>
      </c>
      <c r="F538" s="12">
        <v>24</v>
      </c>
      <c r="G538" s="12">
        <v>3978</v>
      </c>
      <c r="H538" s="12">
        <v>4230</v>
      </c>
      <c r="I538" s="12">
        <v>74556</v>
      </c>
      <c r="J538" s="12">
        <v>80370</v>
      </c>
      <c r="K538" s="12">
        <f>Sales[[#This Row],[Unit Price]]*Sales[[#This Row],[Quantity]]</f>
        <v>101520</v>
      </c>
      <c r="L538" s="12">
        <f>Sales[[#This Row],[Unit Cost]]*Sales[[#This Row],[Quantity]]</f>
        <v>95472</v>
      </c>
      <c r="M538" s="12">
        <f>Sales[[#This Row],[Revenue]]-Sales[[#This Row],[Cost]]</f>
        <v>6048</v>
      </c>
      <c r="N538" s="38">
        <f>Sales[[#This Row],[Profit]]*$N$1</f>
        <v>302.40000000000003</v>
      </c>
      <c r="O538" s="38">
        <f>Sales[[#This Row],[Profit]]-Sales[[#This Row],[Discount ]]</f>
        <v>5745.6</v>
      </c>
    </row>
    <row r="539" spans="1:15">
      <c r="A539" s="38">
        <v>41095</v>
      </c>
      <c r="B539" s="12" t="s">
        <v>22</v>
      </c>
      <c r="C539" s="12" t="s">
        <v>23</v>
      </c>
      <c r="D539" s="12" t="s">
        <v>43</v>
      </c>
      <c r="E539" s="12" t="s">
        <v>13</v>
      </c>
      <c r="F539" s="12">
        <v>25</v>
      </c>
      <c r="G539" s="12">
        <v>2034</v>
      </c>
      <c r="H539" s="12">
        <v>2160</v>
      </c>
      <c r="I539" s="12">
        <v>77832</v>
      </c>
      <c r="J539" s="12">
        <v>82800</v>
      </c>
      <c r="K539" s="12">
        <f>Sales[[#This Row],[Unit Price]]*Sales[[#This Row],[Quantity]]</f>
        <v>54000</v>
      </c>
      <c r="L539" s="12">
        <f>Sales[[#This Row],[Unit Cost]]*Sales[[#This Row],[Quantity]]</f>
        <v>50850</v>
      </c>
      <c r="M539" s="12">
        <f>Sales[[#This Row],[Revenue]]-Sales[[#This Row],[Cost]]</f>
        <v>3150</v>
      </c>
      <c r="N539" s="38">
        <f>Sales[[#This Row],[Profit]]*$N$1</f>
        <v>157.5</v>
      </c>
      <c r="O539" s="38">
        <f>Sales[[#This Row],[Profit]]-Sales[[#This Row],[Discount ]]</f>
        <v>2992.5</v>
      </c>
    </row>
    <row r="540" spans="1:15">
      <c r="A540" s="38">
        <v>41096</v>
      </c>
      <c r="B540" s="12" t="s">
        <v>10</v>
      </c>
      <c r="C540" s="12" t="s">
        <v>11</v>
      </c>
      <c r="D540" s="12" t="s">
        <v>40</v>
      </c>
      <c r="E540" s="12" t="s">
        <v>16</v>
      </c>
      <c r="F540" s="12">
        <v>5</v>
      </c>
      <c r="G540" s="12">
        <v>3924</v>
      </c>
      <c r="H540" s="12">
        <v>4230</v>
      </c>
      <c r="I540" s="12">
        <v>19620</v>
      </c>
      <c r="J540" s="12">
        <v>21150</v>
      </c>
      <c r="K540" s="12">
        <f>Sales[[#This Row],[Unit Price]]*Sales[[#This Row],[Quantity]]</f>
        <v>21150</v>
      </c>
      <c r="L540" s="12">
        <f>Sales[[#This Row],[Unit Cost]]*Sales[[#This Row],[Quantity]]</f>
        <v>19620</v>
      </c>
      <c r="M540" s="12">
        <f>Sales[[#This Row],[Revenue]]-Sales[[#This Row],[Cost]]</f>
        <v>1530</v>
      </c>
      <c r="N540" s="38">
        <f>Sales[[#This Row],[Profit]]*$N$1</f>
        <v>76.5</v>
      </c>
      <c r="O540" s="38">
        <f>Sales[[#This Row],[Profit]]-Sales[[#This Row],[Discount ]]</f>
        <v>1453.5</v>
      </c>
    </row>
    <row r="541" spans="1:15">
      <c r="A541" s="38">
        <v>41096</v>
      </c>
      <c r="B541" s="12" t="s">
        <v>14</v>
      </c>
      <c r="C541" s="12" t="s">
        <v>11</v>
      </c>
      <c r="D541" s="12" t="s">
        <v>40</v>
      </c>
      <c r="E541" s="12" t="s">
        <v>16</v>
      </c>
      <c r="F541" s="12">
        <v>2</v>
      </c>
      <c r="G541" s="12">
        <v>5832</v>
      </c>
      <c r="H541" s="12">
        <v>6210</v>
      </c>
      <c r="I541" s="12">
        <v>90252</v>
      </c>
      <c r="J541" s="12">
        <v>97290</v>
      </c>
      <c r="K541" s="12">
        <f>Sales[[#This Row],[Unit Price]]*Sales[[#This Row],[Quantity]]</f>
        <v>12420</v>
      </c>
      <c r="L541" s="12">
        <f>Sales[[#This Row],[Unit Cost]]*Sales[[#This Row],[Quantity]]</f>
        <v>11664</v>
      </c>
      <c r="M541" s="12">
        <f>Sales[[#This Row],[Revenue]]-Sales[[#This Row],[Cost]]</f>
        <v>756</v>
      </c>
      <c r="N541" s="38">
        <f>Sales[[#This Row],[Profit]]*$N$1</f>
        <v>37.800000000000004</v>
      </c>
      <c r="O541" s="38">
        <f>Sales[[#This Row],[Profit]]-Sales[[#This Row],[Discount ]]</f>
        <v>718.2</v>
      </c>
    </row>
    <row r="542" spans="1:15">
      <c r="A542" s="38">
        <v>41096</v>
      </c>
      <c r="B542" s="12" t="s">
        <v>31</v>
      </c>
      <c r="C542" s="12" t="s">
        <v>30</v>
      </c>
      <c r="D542" s="12" t="s">
        <v>43</v>
      </c>
      <c r="E542" s="12" t="s">
        <v>13</v>
      </c>
      <c r="F542" s="12">
        <v>14</v>
      </c>
      <c r="G542" s="12">
        <v>3546</v>
      </c>
      <c r="H542" s="12">
        <v>3780</v>
      </c>
      <c r="I542" s="12">
        <v>23688</v>
      </c>
      <c r="J542" s="12">
        <v>25200</v>
      </c>
      <c r="K542" s="12">
        <f>Sales[[#This Row],[Unit Price]]*Sales[[#This Row],[Quantity]]</f>
        <v>52920</v>
      </c>
      <c r="L542" s="12">
        <f>Sales[[#This Row],[Unit Cost]]*Sales[[#This Row],[Quantity]]</f>
        <v>49644</v>
      </c>
      <c r="M542" s="12">
        <f>Sales[[#This Row],[Revenue]]-Sales[[#This Row],[Cost]]</f>
        <v>3276</v>
      </c>
      <c r="N542" s="38">
        <f>Sales[[#This Row],[Profit]]*$N$1</f>
        <v>163.80000000000001</v>
      </c>
      <c r="O542" s="38">
        <f>Sales[[#This Row],[Profit]]-Sales[[#This Row],[Discount ]]</f>
        <v>3112.2</v>
      </c>
    </row>
    <row r="543" spans="1:15">
      <c r="A543" s="38">
        <v>41097</v>
      </c>
      <c r="B543" s="12" t="s">
        <v>20</v>
      </c>
      <c r="C543" s="12" t="s">
        <v>18</v>
      </c>
      <c r="D543" s="12" t="s">
        <v>26</v>
      </c>
      <c r="E543" s="12" t="s">
        <v>13</v>
      </c>
      <c r="F543" s="12">
        <v>6</v>
      </c>
      <c r="G543" s="12">
        <v>2034</v>
      </c>
      <c r="H543" s="12">
        <v>2160</v>
      </c>
      <c r="I543" s="12">
        <v>42588</v>
      </c>
      <c r="J543" s="12">
        <v>45360</v>
      </c>
      <c r="K543" s="12">
        <f>Sales[[#This Row],[Unit Price]]*Sales[[#This Row],[Quantity]]</f>
        <v>12960</v>
      </c>
      <c r="L543" s="12">
        <f>Sales[[#This Row],[Unit Cost]]*Sales[[#This Row],[Quantity]]</f>
        <v>12204</v>
      </c>
      <c r="M543" s="12">
        <f>Sales[[#This Row],[Revenue]]-Sales[[#This Row],[Cost]]</f>
        <v>756</v>
      </c>
      <c r="N543" s="38">
        <f>Sales[[#This Row],[Profit]]*$N$1</f>
        <v>37.800000000000004</v>
      </c>
      <c r="O543" s="38">
        <f>Sales[[#This Row],[Profit]]-Sales[[#This Row],[Discount ]]</f>
        <v>718.2</v>
      </c>
    </row>
    <row r="544" spans="1:15">
      <c r="A544" s="38">
        <v>41098</v>
      </c>
      <c r="B544" s="12" t="s">
        <v>24</v>
      </c>
      <c r="C544" s="12" t="s">
        <v>25</v>
      </c>
      <c r="D544" s="12" t="s">
        <v>19</v>
      </c>
      <c r="E544" s="12" t="s">
        <v>13</v>
      </c>
      <c r="F544" s="12">
        <v>13</v>
      </c>
      <c r="G544" s="12">
        <v>2034</v>
      </c>
      <c r="H544" s="12">
        <v>2160</v>
      </c>
      <c r="I544" s="12">
        <v>47736</v>
      </c>
      <c r="J544" s="12">
        <v>50760</v>
      </c>
      <c r="K544" s="12">
        <f>Sales[[#This Row],[Unit Price]]*Sales[[#This Row],[Quantity]]</f>
        <v>28080</v>
      </c>
      <c r="L544" s="12">
        <f>Sales[[#This Row],[Unit Cost]]*Sales[[#This Row],[Quantity]]</f>
        <v>26442</v>
      </c>
      <c r="M544" s="12">
        <f>Sales[[#This Row],[Revenue]]-Sales[[#This Row],[Cost]]</f>
        <v>1638</v>
      </c>
      <c r="N544" s="38">
        <f>Sales[[#This Row],[Profit]]*$N$1</f>
        <v>81.900000000000006</v>
      </c>
      <c r="O544" s="38">
        <f>Sales[[#This Row],[Profit]]-Sales[[#This Row],[Discount ]]</f>
        <v>1556.1</v>
      </c>
    </row>
    <row r="545" spans="1:15">
      <c r="A545" s="38">
        <v>41098</v>
      </c>
      <c r="B545" s="12" t="s">
        <v>17</v>
      </c>
      <c r="C545" s="12" t="s">
        <v>18</v>
      </c>
      <c r="D545" s="12" t="s">
        <v>26</v>
      </c>
      <c r="E545" s="12" t="s">
        <v>13</v>
      </c>
      <c r="F545" s="12">
        <v>4</v>
      </c>
      <c r="G545" s="12">
        <v>3042</v>
      </c>
      <c r="H545" s="12">
        <v>3240</v>
      </c>
      <c r="I545" s="12">
        <v>57798</v>
      </c>
      <c r="J545" s="12">
        <v>61560</v>
      </c>
      <c r="K545" s="12">
        <f>Sales[[#This Row],[Unit Price]]*Sales[[#This Row],[Quantity]]</f>
        <v>12960</v>
      </c>
      <c r="L545" s="12">
        <f>Sales[[#This Row],[Unit Cost]]*Sales[[#This Row],[Quantity]]</f>
        <v>12168</v>
      </c>
      <c r="M545" s="12">
        <f>Sales[[#This Row],[Revenue]]-Sales[[#This Row],[Cost]]</f>
        <v>792</v>
      </c>
      <c r="N545" s="38">
        <f>Sales[[#This Row],[Profit]]*$N$1</f>
        <v>39.6</v>
      </c>
      <c r="O545" s="38">
        <f>Sales[[#This Row],[Profit]]-Sales[[#This Row],[Discount ]]</f>
        <v>752.4</v>
      </c>
    </row>
    <row r="546" spans="1:15">
      <c r="A546" s="38">
        <v>41098</v>
      </c>
      <c r="B546" s="12" t="s">
        <v>22</v>
      </c>
      <c r="C546" s="12" t="s">
        <v>23</v>
      </c>
      <c r="D546" s="12" t="s">
        <v>28</v>
      </c>
      <c r="E546" s="12" t="s">
        <v>13</v>
      </c>
      <c r="F546" s="12">
        <v>21</v>
      </c>
      <c r="G546" s="12">
        <v>3042</v>
      </c>
      <c r="H546" s="12">
        <v>3240</v>
      </c>
      <c r="I546" s="12">
        <v>58320</v>
      </c>
      <c r="J546" s="12">
        <v>62100</v>
      </c>
      <c r="K546" s="12">
        <f>Sales[[#This Row],[Unit Price]]*Sales[[#This Row],[Quantity]]</f>
        <v>68040</v>
      </c>
      <c r="L546" s="12">
        <f>Sales[[#This Row],[Unit Cost]]*Sales[[#This Row],[Quantity]]</f>
        <v>63882</v>
      </c>
      <c r="M546" s="12">
        <f>Sales[[#This Row],[Revenue]]-Sales[[#This Row],[Cost]]</f>
        <v>4158</v>
      </c>
      <c r="N546" s="38">
        <f>Sales[[#This Row],[Profit]]*$N$1</f>
        <v>207.9</v>
      </c>
      <c r="O546" s="38">
        <f>Sales[[#This Row],[Profit]]-Sales[[#This Row],[Discount ]]</f>
        <v>3950.1</v>
      </c>
    </row>
    <row r="547" spans="1:15">
      <c r="A547" s="38">
        <v>41098</v>
      </c>
      <c r="B547" s="12" t="s">
        <v>34</v>
      </c>
      <c r="C547" s="12" t="s">
        <v>25</v>
      </c>
      <c r="D547" s="12" t="s">
        <v>15</v>
      </c>
      <c r="E547" s="12" t="s">
        <v>16</v>
      </c>
      <c r="F547" s="12">
        <v>16</v>
      </c>
      <c r="G547" s="12">
        <v>3726</v>
      </c>
      <c r="H547" s="12">
        <v>3960</v>
      </c>
      <c r="I547" s="12">
        <v>78804</v>
      </c>
      <c r="J547" s="12">
        <v>85140</v>
      </c>
      <c r="K547" s="12">
        <f>Sales[[#This Row],[Unit Price]]*Sales[[#This Row],[Quantity]]</f>
        <v>63360</v>
      </c>
      <c r="L547" s="12">
        <f>Sales[[#This Row],[Unit Cost]]*Sales[[#This Row],[Quantity]]</f>
        <v>59616</v>
      </c>
      <c r="M547" s="12">
        <f>Sales[[#This Row],[Revenue]]-Sales[[#This Row],[Cost]]</f>
        <v>3744</v>
      </c>
      <c r="N547" s="38">
        <f>Sales[[#This Row],[Profit]]*$N$1</f>
        <v>187.20000000000002</v>
      </c>
      <c r="O547" s="38">
        <f>Sales[[#This Row],[Profit]]-Sales[[#This Row],[Discount ]]</f>
        <v>3556.8</v>
      </c>
    </row>
    <row r="548" spans="1:15">
      <c r="A548" s="38">
        <v>41098</v>
      </c>
      <c r="B548" s="12" t="s">
        <v>10</v>
      </c>
      <c r="C548" s="12" t="s">
        <v>11</v>
      </c>
      <c r="D548" s="12" t="s">
        <v>36</v>
      </c>
      <c r="E548" s="12" t="s">
        <v>13</v>
      </c>
      <c r="F548" s="12">
        <v>10</v>
      </c>
      <c r="G548" s="12">
        <v>2196</v>
      </c>
      <c r="H548" s="12">
        <v>2340</v>
      </c>
      <c r="I548" s="12">
        <v>10530</v>
      </c>
      <c r="J548" s="12">
        <v>11250</v>
      </c>
      <c r="K548" s="12">
        <f>Sales[[#This Row],[Unit Price]]*Sales[[#This Row],[Quantity]]</f>
        <v>23400</v>
      </c>
      <c r="L548" s="12">
        <f>Sales[[#This Row],[Unit Cost]]*Sales[[#This Row],[Quantity]]</f>
        <v>21960</v>
      </c>
      <c r="M548" s="12">
        <f>Sales[[#This Row],[Revenue]]-Sales[[#This Row],[Cost]]</f>
        <v>1440</v>
      </c>
      <c r="N548" s="38">
        <f>Sales[[#This Row],[Profit]]*$N$1</f>
        <v>72</v>
      </c>
      <c r="O548" s="38">
        <f>Sales[[#This Row],[Profit]]-Sales[[#This Row],[Discount ]]</f>
        <v>1368</v>
      </c>
    </row>
    <row r="549" spans="1:15">
      <c r="A549" s="38">
        <v>41099</v>
      </c>
      <c r="B549" s="12" t="s">
        <v>17</v>
      </c>
      <c r="C549" s="12" t="s">
        <v>18</v>
      </c>
      <c r="D549" s="12" t="s">
        <v>40</v>
      </c>
      <c r="E549" s="12" t="s">
        <v>16</v>
      </c>
      <c r="F549" s="12">
        <v>3</v>
      </c>
      <c r="G549" s="12">
        <v>4482</v>
      </c>
      <c r="H549" s="12">
        <v>4770</v>
      </c>
      <c r="I549" s="12">
        <v>43164</v>
      </c>
      <c r="J549" s="12">
        <v>46530</v>
      </c>
      <c r="K549" s="12">
        <f>Sales[[#This Row],[Unit Price]]*Sales[[#This Row],[Quantity]]</f>
        <v>14310</v>
      </c>
      <c r="L549" s="12">
        <f>Sales[[#This Row],[Unit Cost]]*Sales[[#This Row],[Quantity]]</f>
        <v>13446</v>
      </c>
      <c r="M549" s="12">
        <f>Sales[[#This Row],[Revenue]]-Sales[[#This Row],[Cost]]</f>
        <v>864</v>
      </c>
      <c r="N549" s="38">
        <f>Sales[[#This Row],[Profit]]*$N$1</f>
        <v>43.2</v>
      </c>
      <c r="O549" s="38">
        <f>Sales[[#This Row],[Profit]]-Sales[[#This Row],[Discount ]]</f>
        <v>820.8</v>
      </c>
    </row>
    <row r="550" spans="1:15">
      <c r="A550" s="38">
        <v>41099</v>
      </c>
      <c r="B550" s="12" t="s">
        <v>24</v>
      </c>
      <c r="C550" s="12" t="s">
        <v>25</v>
      </c>
      <c r="D550" s="12" t="s">
        <v>39</v>
      </c>
      <c r="E550" s="12" t="s">
        <v>13</v>
      </c>
      <c r="F550" s="12">
        <v>1</v>
      </c>
      <c r="G550" s="12">
        <v>5148</v>
      </c>
      <c r="H550" s="12">
        <v>5490</v>
      </c>
      <c r="I550" s="12">
        <v>40986</v>
      </c>
      <c r="J550" s="12">
        <v>43560</v>
      </c>
      <c r="K550" s="12">
        <f>Sales[[#This Row],[Unit Price]]*Sales[[#This Row],[Quantity]]</f>
        <v>5490</v>
      </c>
      <c r="L550" s="12">
        <f>Sales[[#This Row],[Unit Cost]]*Sales[[#This Row],[Quantity]]</f>
        <v>5148</v>
      </c>
      <c r="M550" s="12">
        <f>Sales[[#This Row],[Revenue]]-Sales[[#This Row],[Cost]]</f>
        <v>342</v>
      </c>
      <c r="N550" s="38">
        <f>Sales[[#This Row],[Profit]]*$N$1</f>
        <v>17.100000000000001</v>
      </c>
      <c r="O550" s="38">
        <f>Sales[[#This Row],[Profit]]-Sales[[#This Row],[Discount ]]</f>
        <v>324.89999999999998</v>
      </c>
    </row>
    <row r="551" spans="1:15">
      <c r="A551" s="38">
        <v>41099</v>
      </c>
      <c r="B551" s="12" t="s">
        <v>31</v>
      </c>
      <c r="C551" s="12" t="s">
        <v>30</v>
      </c>
      <c r="D551" s="12" t="s">
        <v>15</v>
      </c>
      <c r="E551" s="12" t="s">
        <v>16</v>
      </c>
      <c r="F551" s="12">
        <v>13</v>
      </c>
      <c r="G551" s="12">
        <v>3978</v>
      </c>
      <c r="H551" s="12">
        <v>4230</v>
      </c>
      <c r="I551" s="12">
        <v>28656</v>
      </c>
      <c r="J551" s="12">
        <v>30960</v>
      </c>
      <c r="K551" s="12">
        <f>Sales[[#This Row],[Unit Price]]*Sales[[#This Row],[Quantity]]</f>
        <v>54990</v>
      </c>
      <c r="L551" s="12">
        <f>Sales[[#This Row],[Unit Cost]]*Sales[[#This Row],[Quantity]]</f>
        <v>51714</v>
      </c>
      <c r="M551" s="12">
        <f>Sales[[#This Row],[Revenue]]-Sales[[#This Row],[Cost]]</f>
        <v>3276</v>
      </c>
      <c r="N551" s="38">
        <f>Sales[[#This Row],[Profit]]*$N$1</f>
        <v>163.80000000000001</v>
      </c>
      <c r="O551" s="38">
        <f>Sales[[#This Row],[Profit]]-Sales[[#This Row],[Discount ]]</f>
        <v>3112.2</v>
      </c>
    </row>
    <row r="552" spans="1:15">
      <c r="A552" s="38">
        <v>41099</v>
      </c>
      <c r="B552" s="12" t="s">
        <v>10</v>
      </c>
      <c r="C552" s="12" t="s">
        <v>11</v>
      </c>
      <c r="D552" s="12" t="s">
        <v>15</v>
      </c>
      <c r="E552" s="12" t="s">
        <v>16</v>
      </c>
      <c r="F552" s="12">
        <v>15</v>
      </c>
      <c r="G552" s="12">
        <v>2106</v>
      </c>
      <c r="H552" s="12">
        <v>2250</v>
      </c>
      <c r="I552" s="12">
        <v>10746</v>
      </c>
      <c r="J552" s="12">
        <v>11610</v>
      </c>
      <c r="K552" s="12">
        <f>Sales[[#This Row],[Unit Price]]*Sales[[#This Row],[Quantity]]</f>
        <v>33750</v>
      </c>
      <c r="L552" s="12">
        <f>Sales[[#This Row],[Unit Cost]]*Sales[[#This Row],[Quantity]]</f>
        <v>31590</v>
      </c>
      <c r="M552" s="12">
        <f>Sales[[#This Row],[Revenue]]-Sales[[#This Row],[Cost]]</f>
        <v>2160</v>
      </c>
      <c r="N552" s="38">
        <f>Sales[[#This Row],[Profit]]*$N$1</f>
        <v>108</v>
      </c>
      <c r="O552" s="38">
        <f>Sales[[#This Row],[Profit]]-Sales[[#This Row],[Discount ]]</f>
        <v>2052</v>
      </c>
    </row>
    <row r="553" spans="1:15">
      <c r="A553" s="38">
        <v>41099</v>
      </c>
      <c r="B553" s="12" t="s">
        <v>27</v>
      </c>
      <c r="C553" s="12" t="s">
        <v>23</v>
      </c>
      <c r="D553" s="12" t="s">
        <v>35</v>
      </c>
      <c r="E553" s="12" t="s">
        <v>13</v>
      </c>
      <c r="F553" s="12">
        <v>5</v>
      </c>
      <c r="G553" s="12">
        <v>3978</v>
      </c>
      <c r="H553" s="12">
        <v>4230</v>
      </c>
      <c r="I553" s="12">
        <v>5148</v>
      </c>
      <c r="J553" s="12">
        <v>5490</v>
      </c>
      <c r="K553" s="12">
        <f>Sales[[#This Row],[Unit Price]]*Sales[[#This Row],[Quantity]]</f>
        <v>21150</v>
      </c>
      <c r="L553" s="12">
        <f>Sales[[#This Row],[Unit Cost]]*Sales[[#This Row],[Quantity]]</f>
        <v>19890</v>
      </c>
      <c r="M553" s="12">
        <f>Sales[[#This Row],[Revenue]]-Sales[[#This Row],[Cost]]</f>
        <v>1260</v>
      </c>
      <c r="N553" s="38">
        <f>Sales[[#This Row],[Profit]]*$N$1</f>
        <v>63</v>
      </c>
      <c r="O553" s="38">
        <f>Sales[[#This Row],[Profit]]-Sales[[#This Row],[Discount ]]</f>
        <v>1197</v>
      </c>
    </row>
    <row r="554" spans="1:15">
      <c r="A554" s="38">
        <v>41099</v>
      </c>
      <c r="B554" s="12" t="s">
        <v>24</v>
      </c>
      <c r="C554" s="12" t="s">
        <v>25</v>
      </c>
      <c r="D554" s="12" t="s">
        <v>42</v>
      </c>
      <c r="E554" s="12" t="s">
        <v>16</v>
      </c>
      <c r="F554" s="12">
        <v>25</v>
      </c>
      <c r="G554" s="12">
        <v>2034</v>
      </c>
      <c r="H554" s="12">
        <v>2160</v>
      </c>
      <c r="I554" s="12">
        <v>135108</v>
      </c>
      <c r="J554" s="12">
        <v>145800</v>
      </c>
      <c r="K554" s="12">
        <f>Sales[[#This Row],[Unit Price]]*Sales[[#This Row],[Quantity]]</f>
        <v>54000</v>
      </c>
      <c r="L554" s="12">
        <f>Sales[[#This Row],[Unit Cost]]*Sales[[#This Row],[Quantity]]</f>
        <v>50850</v>
      </c>
      <c r="M554" s="12">
        <f>Sales[[#This Row],[Revenue]]-Sales[[#This Row],[Cost]]</f>
        <v>3150</v>
      </c>
      <c r="N554" s="38">
        <f>Sales[[#This Row],[Profit]]*$N$1</f>
        <v>157.5</v>
      </c>
      <c r="O554" s="38">
        <f>Sales[[#This Row],[Profit]]-Sales[[#This Row],[Discount ]]</f>
        <v>2992.5</v>
      </c>
    </row>
    <row r="555" spans="1:15">
      <c r="A555" s="38">
        <v>41099</v>
      </c>
      <c r="B555" s="12" t="s">
        <v>29</v>
      </c>
      <c r="C555" s="12" t="s">
        <v>30</v>
      </c>
      <c r="D555" s="12" t="s">
        <v>41</v>
      </c>
      <c r="E555" s="12" t="s">
        <v>13</v>
      </c>
      <c r="F555" s="12">
        <v>8</v>
      </c>
      <c r="G555" s="12">
        <v>2034</v>
      </c>
      <c r="H555" s="12">
        <v>2160</v>
      </c>
      <c r="I555" s="12">
        <v>67896</v>
      </c>
      <c r="J555" s="12">
        <v>72450</v>
      </c>
      <c r="K555" s="12">
        <f>Sales[[#This Row],[Unit Price]]*Sales[[#This Row],[Quantity]]</f>
        <v>17280</v>
      </c>
      <c r="L555" s="12">
        <f>Sales[[#This Row],[Unit Cost]]*Sales[[#This Row],[Quantity]]</f>
        <v>16272</v>
      </c>
      <c r="M555" s="12">
        <f>Sales[[#This Row],[Revenue]]-Sales[[#This Row],[Cost]]</f>
        <v>1008</v>
      </c>
      <c r="N555" s="38">
        <f>Sales[[#This Row],[Profit]]*$N$1</f>
        <v>50.400000000000006</v>
      </c>
      <c r="O555" s="38">
        <f>Sales[[#This Row],[Profit]]-Sales[[#This Row],[Discount ]]</f>
        <v>957.6</v>
      </c>
    </row>
    <row r="556" spans="1:15">
      <c r="A556" s="38">
        <v>41099</v>
      </c>
      <c r="B556" s="12" t="s">
        <v>17</v>
      </c>
      <c r="C556" s="12" t="s">
        <v>18</v>
      </c>
      <c r="D556" s="12" t="s">
        <v>38</v>
      </c>
      <c r="E556" s="12" t="s">
        <v>13</v>
      </c>
      <c r="F556" s="12">
        <v>21</v>
      </c>
      <c r="G556" s="12">
        <v>3582</v>
      </c>
      <c r="H556" s="12">
        <v>3870</v>
      </c>
      <c r="I556" s="12">
        <v>17730</v>
      </c>
      <c r="J556" s="12">
        <v>18900</v>
      </c>
      <c r="K556" s="12">
        <f>Sales[[#This Row],[Unit Price]]*Sales[[#This Row],[Quantity]]</f>
        <v>81270</v>
      </c>
      <c r="L556" s="12">
        <f>Sales[[#This Row],[Unit Cost]]*Sales[[#This Row],[Quantity]]</f>
        <v>75222</v>
      </c>
      <c r="M556" s="12">
        <f>Sales[[#This Row],[Revenue]]-Sales[[#This Row],[Cost]]</f>
        <v>6048</v>
      </c>
      <c r="N556" s="38">
        <f>Sales[[#This Row],[Profit]]*$N$1</f>
        <v>302.40000000000003</v>
      </c>
      <c r="O556" s="38">
        <f>Sales[[#This Row],[Profit]]-Sales[[#This Row],[Discount ]]</f>
        <v>5745.6</v>
      </c>
    </row>
    <row r="557" spans="1:15">
      <c r="A557" s="38">
        <v>41100</v>
      </c>
      <c r="B557" s="12" t="s">
        <v>20</v>
      </c>
      <c r="C557" s="12" t="s">
        <v>18</v>
      </c>
      <c r="D557" s="12" t="s">
        <v>37</v>
      </c>
      <c r="E557" s="12" t="s">
        <v>13</v>
      </c>
      <c r="F557" s="12">
        <v>16</v>
      </c>
      <c r="G557" s="12">
        <v>3978</v>
      </c>
      <c r="H557" s="12">
        <v>4230</v>
      </c>
      <c r="I557" s="12">
        <v>112050</v>
      </c>
      <c r="J557" s="12">
        <v>119250</v>
      </c>
      <c r="K557" s="12">
        <f>Sales[[#This Row],[Unit Price]]*Sales[[#This Row],[Quantity]]</f>
        <v>67680</v>
      </c>
      <c r="L557" s="12">
        <f>Sales[[#This Row],[Unit Cost]]*Sales[[#This Row],[Quantity]]</f>
        <v>63648</v>
      </c>
      <c r="M557" s="12">
        <f>Sales[[#This Row],[Revenue]]-Sales[[#This Row],[Cost]]</f>
        <v>4032</v>
      </c>
      <c r="N557" s="38">
        <f>Sales[[#This Row],[Profit]]*$N$1</f>
        <v>201.60000000000002</v>
      </c>
      <c r="O557" s="38">
        <f>Sales[[#This Row],[Profit]]-Sales[[#This Row],[Discount ]]</f>
        <v>3830.4</v>
      </c>
    </row>
    <row r="558" spans="1:15">
      <c r="A558" s="38">
        <v>41100</v>
      </c>
      <c r="B558" s="12" t="s">
        <v>10</v>
      </c>
      <c r="C558" s="12" t="s">
        <v>11</v>
      </c>
      <c r="D558" s="12" t="s">
        <v>40</v>
      </c>
      <c r="E558" s="12" t="s">
        <v>16</v>
      </c>
      <c r="F558" s="12">
        <v>23</v>
      </c>
      <c r="G558" s="12">
        <v>2196</v>
      </c>
      <c r="H558" s="12">
        <v>2340</v>
      </c>
      <c r="I558" s="12">
        <v>7848</v>
      </c>
      <c r="J558" s="12">
        <v>8460</v>
      </c>
      <c r="K558" s="12">
        <f>Sales[[#This Row],[Unit Price]]*Sales[[#This Row],[Quantity]]</f>
        <v>53820</v>
      </c>
      <c r="L558" s="12">
        <f>Sales[[#This Row],[Unit Cost]]*Sales[[#This Row],[Quantity]]</f>
        <v>50508</v>
      </c>
      <c r="M558" s="12">
        <f>Sales[[#This Row],[Revenue]]-Sales[[#This Row],[Cost]]</f>
        <v>3312</v>
      </c>
      <c r="N558" s="38">
        <f>Sales[[#This Row],[Profit]]*$N$1</f>
        <v>165.60000000000002</v>
      </c>
      <c r="O558" s="38">
        <f>Sales[[#This Row],[Profit]]-Sales[[#This Row],[Discount ]]</f>
        <v>3146.4</v>
      </c>
    </row>
    <row r="559" spans="1:15">
      <c r="A559" s="38">
        <v>41100</v>
      </c>
      <c r="B559" s="12" t="s">
        <v>22</v>
      </c>
      <c r="C559" s="12" t="s">
        <v>23</v>
      </c>
      <c r="D559" s="12" t="s">
        <v>19</v>
      </c>
      <c r="E559" s="12" t="s">
        <v>13</v>
      </c>
      <c r="F559" s="12">
        <v>22</v>
      </c>
      <c r="G559" s="12">
        <v>3978</v>
      </c>
      <c r="H559" s="12">
        <v>4230</v>
      </c>
      <c r="I559" s="12">
        <v>75582</v>
      </c>
      <c r="J559" s="12">
        <v>80370</v>
      </c>
      <c r="K559" s="12">
        <f>Sales[[#This Row],[Unit Price]]*Sales[[#This Row],[Quantity]]</f>
        <v>93060</v>
      </c>
      <c r="L559" s="12">
        <f>Sales[[#This Row],[Unit Cost]]*Sales[[#This Row],[Quantity]]</f>
        <v>87516</v>
      </c>
      <c r="M559" s="12">
        <f>Sales[[#This Row],[Revenue]]-Sales[[#This Row],[Cost]]</f>
        <v>5544</v>
      </c>
      <c r="N559" s="38">
        <f>Sales[[#This Row],[Profit]]*$N$1</f>
        <v>277.2</v>
      </c>
      <c r="O559" s="38">
        <f>Sales[[#This Row],[Profit]]-Sales[[#This Row],[Discount ]]</f>
        <v>5266.8</v>
      </c>
    </row>
    <row r="560" spans="1:15">
      <c r="A560" s="38">
        <v>41100</v>
      </c>
      <c r="B560" s="12" t="s">
        <v>24</v>
      </c>
      <c r="C560" s="12" t="s">
        <v>25</v>
      </c>
      <c r="D560" s="12" t="s">
        <v>28</v>
      </c>
      <c r="E560" s="12" t="s">
        <v>13</v>
      </c>
      <c r="F560" s="12">
        <v>13</v>
      </c>
      <c r="G560" s="12">
        <v>3978</v>
      </c>
      <c r="H560" s="12">
        <v>4230</v>
      </c>
      <c r="I560" s="12">
        <v>52488</v>
      </c>
      <c r="J560" s="12">
        <v>55890</v>
      </c>
      <c r="K560" s="12">
        <f>Sales[[#This Row],[Unit Price]]*Sales[[#This Row],[Quantity]]</f>
        <v>54990</v>
      </c>
      <c r="L560" s="12">
        <f>Sales[[#This Row],[Unit Cost]]*Sales[[#This Row],[Quantity]]</f>
        <v>51714</v>
      </c>
      <c r="M560" s="12">
        <f>Sales[[#This Row],[Revenue]]-Sales[[#This Row],[Cost]]</f>
        <v>3276</v>
      </c>
      <c r="N560" s="38">
        <f>Sales[[#This Row],[Profit]]*$N$1</f>
        <v>163.80000000000001</v>
      </c>
      <c r="O560" s="38">
        <f>Sales[[#This Row],[Profit]]-Sales[[#This Row],[Discount ]]</f>
        <v>3112.2</v>
      </c>
    </row>
    <row r="561" spans="1:15">
      <c r="A561" s="38">
        <v>41101</v>
      </c>
      <c r="B561" s="12" t="s">
        <v>27</v>
      </c>
      <c r="C561" s="12" t="s">
        <v>23</v>
      </c>
      <c r="D561" s="12" t="s">
        <v>38</v>
      </c>
      <c r="E561" s="12" t="s">
        <v>13</v>
      </c>
      <c r="F561" s="12">
        <v>27</v>
      </c>
      <c r="G561" s="12">
        <v>3042</v>
      </c>
      <c r="H561" s="12">
        <v>3240</v>
      </c>
      <c r="I561" s="12">
        <v>39006</v>
      </c>
      <c r="J561" s="12">
        <v>41580</v>
      </c>
      <c r="K561" s="12">
        <f>Sales[[#This Row],[Unit Price]]*Sales[[#This Row],[Quantity]]</f>
        <v>87480</v>
      </c>
      <c r="L561" s="12">
        <f>Sales[[#This Row],[Unit Cost]]*Sales[[#This Row],[Quantity]]</f>
        <v>82134</v>
      </c>
      <c r="M561" s="12">
        <f>Sales[[#This Row],[Revenue]]-Sales[[#This Row],[Cost]]</f>
        <v>5346</v>
      </c>
      <c r="N561" s="38">
        <f>Sales[[#This Row],[Profit]]*$N$1</f>
        <v>267.3</v>
      </c>
      <c r="O561" s="38">
        <f>Sales[[#This Row],[Profit]]-Sales[[#This Row],[Discount ]]</f>
        <v>5078.7</v>
      </c>
    </row>
    <row r="562" spans="1:15">
      <c r="A562" s="38">
        <v>41101</v>
      </c>
      <c r="B562" s="12" t="s">
        <v>34</v>
      </c>
      <c r="C562" s="12" t="s">
        <v>25</v>
      </c>
      <c r="D562" s="12" t="s">
        <v>41</v>
      </c>
      <c r="E562" s="12" t="s">
        <v>13</v>
      </c>
      <c r="F562" s="12">
        <v>27</v>
      </c>
      <c r="G562" s="12">
        <v>3978</v>
      </c>
      <c r="H562" s="12">
        <v>4230</v>
      </c>
      <c r="I562" s="12">
        <v>50184</v>
      </c>
      <c r="J562" s="12">
        <v>53550</v>
      </c>
      <c r="K562" s="12">
        <f>Sales[[#This Row],[Unit Price]]*Sales[[#This Row],[Quantity]]</f>
        <v>114210</v>
      </c>
      <c r="L562" s="12">
        <f>Sales[[#This Row],[Unit Cost]]*Sales[[#This Row],[Quantity]]</f>
        <v>107406</v>
      </c>
      <c r="M562" s="12">
        <f>Sales[[#This Row],[Revenue]]-Sales[[#This Row],[Cost]]</f>
        <v>6804</v>
      </c>
      <c r="N562" s="38">
        <f>Sales[[#This Row],[Profit]]*$N$1</f>
        <v>340.20000000000005</v>
      </c>
      <c r="O562" s="38">
        <f>Sales[[#This Row],[Profit]]-Sales[[#This Row],[Discount ]]</f>
        <v>6463.8</v>
      </c>
    </row>
    <row r="563" spans="1:15">
      <c r="A563" s="38">
        <v>41101</v>
      </c>
      <c r="B563" s="12" t="s">
        <v>22</v>
      </c>
      <c r="C563" s="12" t="s">
        <v>23</v>
      </c>
      <c r="D563" s="12" t="s">
        <v>26</v>
      </c>
      <c r="E563" s="12" t="s">
        <v>13</v>
      </c>
      <c r="F563" s="12">
        <v>27</v>
      </c>
      <c r="G563" s="12">
        <v>3978</v>
      </c>
      <c r="H563" s="12">
        <v>4230</v>
      </c>
      <c r="I563" s="12">
        <v>69966</v>
      </c>
      <c r="J563" s="12">
        <v>74520</v>
      </c>
      <c r="K563" s="12">
        <f>Sales[[#This Row],[Unit Price]]*Sales[[#This Row],[Quantity]]</f>
        <v>114210</v>
      </c>
      <c r="L563" s="12">
        <f>Sales[[#This Row],[Unit Cost]]*Sales[[#This Row],[Quantity]]</f>
        <v>107406</v>
      </c>
      <c r="M563" s="12">
        <f>Sales[[#This Row],[Revenue]]-Sales[[#This Row],[Cost]]</f>
        <v>6804</v>
      </c>
      <c r="N563" s="38">
        <f>Sales[[#This Row],[Profit]]*$N$1</f>
        <v>340.20000000000005</v>
      </c>
      <c r="O563" s="38">
        <f>Sales[[#This Row],[Profit]]-Sales[[#This Row],[Discount ]]</f>
        <v>6463.8</v>
      </c>
    </row>
    <row r="564" spans="1:15">
      <c r="A564" s="38">
        <v>41101</v>
      </c>
      <c r="B564" s="12" t="s">
        <v>17</v>
      </c>
      <c r="C564" s="12" t="s">
        <v>18</v>
      </c>
      <c r="D564" s="12" t="s">
        <v>42</v>
      </c>
      <c r="E564" s="12" t="s">
        <v>16</v>
      </c>
      <c r="F564" s="12">
        <v>27</v>
      </c>
      <c r="G564" s="12">
        <v>5832</v>
      </c>
      <c r="H564" s="12">
        <v>6210</v>
      </c>
      <c r="I564" s="12">
        <v>135108</v>
      </c>
      <c r="J564" s="12">
        <v>145800</v>
      </c>
      <c r="K564" s="12">
        <f>Sales[[#This Row],[Unit Price]]*Sales[[#This Row],[Quantity]]</f>
        <v>167670</v>
      </c>
      <c r="L564" s="12">
        <f>Sales[[#This Row],[Unit Cost]]*Sales[[#This Row],[Quantity]]</f>
        <v>157464</v>
      </c>
      <c r="M564" s="12">
        <f>Sales[[#This Row],[Revenue]]-Sales[[#This Row],[Cost]]</f>
        <v>10206</v>
      </c>
      <c r="N564" s="38">
        <f>Sales[[#This Row],[Profit]]*$N$1</f>
        <v>510.3</v>
      </c>
      <c r="O564" s="38">
        <f>Sales[[#This Row],[Profit]]-Sales[[#This Row],[Discount ]]</f>
        <v>9695.7000000000007</v>
      </c>
    </row>
    <row r="565" spans="1:15">
      <c r="A565" s="38">
        <v>41101</v>
      </c>
      <c r="B565" s="12" t="s">
        <v>27</v>
      </c>
      <c r="C565" s="12" t="s">
        <v>23</v>
      </c>
      <c r="D565" s="12" t="s">
        <v>40</v>
      </c>
      <c r="E565" s="12" t="s">
        <v>16</v>
      </c>
      <c r="F565" s="12">
        <v>27</v>
      </c>
      <c r="G565" s="12">
        <v>2196</v>
      </c>
      <c r="H565" s="12">
        <v>2340</v>
      </c>
      <c r="I565" s="12">
        <v>19620</v>
      </c>
      <c r="J565" s="12">
        <v>21150</v>
      </c>
      <c r="K565" s="12">
        <f>Sales[[#This Row],[Unit Price]]*Sales[[#This Row],[Quantity]]</f>
        <v>63180</v>
      </c>
      <c r="L565" s="12">
        <f>Sales[[#This Row],[Unit Cost]]*Sales[[#This Row],[Quantity]]</f>
        <v>59292</v>
      </c>
      <c r="M565" s="12">
        <f>Sales[[#This Row],[Revenue]]-Sales[[#This Row],[Cost]]</f>
        <v>3888</v>
      </c>
      <c r="N565" s="38">
        <f>Sales[[#This Row],[Profit]]*$N$1</f>
        <v>194.4</v>
      </c>
      <c r="O565" s="38">
        <f>Sales[[#This Row],[Profit]]-Sales[[#This Row],[Discount ]]</f>
        <v>3693.6</v>
      </c>
    </row>
    <row r="566" spans="1:15">
      <c r="A566" s="38">
        <v>41101</v>
      </c>
      <c r="B566" s="12" t="s">
        <v>10</v>
      </c>
      <c r="C566" s="12" t="s">
        <v>11</v>
      </c>
      <c r="D566" s="12" t="s">
        <v>26</v>
      </c>
      <c r="E566" s="12" t="s">
        <v>13</v>
      </c>
      <c r="F566" s="12">
        <v>27</v>
      </c>
      <c r="G566" s="12">
        <v>3546</v>
      </c>
      <c r="H566" s="12">
        <v>3780</v>
      </c>
      <c r="I566" s="12">
        <v>3042</v>
      </c>
      <c r="J566" s="12">
        <v>3240</v>
      </c>
      <c r="K566" s="12">
        <f>Sales[[#This Row],[Unit Price]]*Sales[[#This Row],[Quantity]]</f>
        <v>102060</v>
      </c>
      <c r="L566" s="12">
        <f>Sales[[#This Row],[Unit Cost]]*Sales[[#This Row],[Quantity]]</f>
        <v>95742</v>
      </c>
      <c r="M566" s="12">
        <f>Sales[[#This Row],[Revenue]]-Sales[[#This Row],[Cost]]</f>
        <v>6318</v>
      </c>
      <c r="N566" s="38">
        <f>Sales[[#This Row],[Profit]]*$N$1</f>
        <v>315.90000000000003</v>
      </c>
      <c r="O566" s="38">
        <f>Sales[[#This Row],[Profit]]-Sales[[#This Row],[Discount ]]</f>
        <v>6002.1</v>
      </c>
    </row>
    <row r="567" spans="1:15">
      <c r="A567" s="38">
        <v>41101</v>
      </c>
      <c r="B567" s="12" t="s">
        <v>17</v>
      </c>
      <c r="C567" s="12" t="s">
        <v>18</v>
      </c>
      <c r="D567" s="12" t="s">
        <v>19</v>
      </c>
      <c r="E567" s="12" t="s">
        <v>13</v>
      </c>
      <c r="F567" s="12">
        <v>12</v>
      </c>
      <c r="G567" s="12">
        <v>3582</v>
      </c>
      <c r="H567" s="12">
        <v>3870</v>
      </c>
      <c r="I567" s="12">
        <v>71604</v>
      </c>
      <c r="J567" s="12">
        <v>76140</v>
      </c>
      <c r="K567" s="12">
        <f>Sales[[#This Row],[Unit Price]]*Sales[[#This Row],[Quantity]]</f>
        <v>46440</v>
      </c>
      <c r="L567" s="12">
        <f>Sales[[#This Row],[Unit Cost]]*Sales[[#This Row],[Quantity]]</f>
        <v>42984</v>
      </c>
      <c r="M567" s="12">
        <f>Sales[[#This Row],[Revenue]]-Sales[[#This Row],[Cost]]</f>
        <v>3456</v>
      </c>
      <c r="N567" s="38">
        <f>Sales[[#This Row],[Profit]]*$N$1</f>
        <v>172.8</v>
      </c>
      <c r="O567" s="38">
        <f>Sales[[#This Row],[Profit]]-Sales[[#This Row],[Discount ]]</f>
        <v>3283.2</v>
      </c>
    </row>
    <row r="568" spans="1:15">
      <c r="A568" s="38">
        <v>41101</v>
      </c>
      <c r="B568" s="12" t="s">
        <v>20</v>
      </c>
      <c r="C568" s="12" t="s">
        <v>18</v>
      </c>
      <c r="D568" s="12" t="s">
        <v>41</v>
      </c>
      <c r="E568" s="12" t="s">
        <v>13</v>
      </c>
      <c r="F568" s="12">
        <v>18</v>
      </c>
      <c r="G568" s="12">
        <v>3978</v>
      </c>
      <c r="H568" s="12">
        <v>4230</v>
      </c>
      <c r="I568" s="12">
        <v>5904</v>
      </c>
      <c r="J568" s="12">
        <v>6300</v>
      </c>
      <c r="K568" s="12">
        <f>Sales[[#This Row],[Unit Price]]*Sales[[#This Row],[Quantity]]</f>
        <v>76140</v>
      </c>
      <c r="L568" s="12">
        <f>Sales[[#This Row],[Unit Cost]]*Sales[[#This Row],[Quantity]]</f>
        <v>71604</v>
      </c>
      <c r="M568" s="12">
        <f>Sales[[#This Row],[Revenue]]-Sales[[#This Row],[Cost]]</f>
        <v>4536</v>
      </c>
      <c r="N568" s="38">
        <f>Sales[[#This Row],[Profit]]*$N$1</f>
        <v>226.8</v>
      </c>
      <c r="O568" s="38">
        <f>Sales[[#This Row],[Profit]]-Sales[[#This Row],[Discount ]]</f>
        <v>4309.2</v>
      </c>
    </row>
    <row r="569" spans="1:15">
      <c r="A569" s="38">
        <v>41102</v>
      </c>
      <c r="B569" s="12" t="s">
        <v>29</v>
      </c>
      <c r="C569" s="12" t="s">
        <v>30</v>
      </c>
      <c r="D569" s="12" t="s">
        <v>21</v>
      </c>
      <c r="E569" s="12" t="s">
        <v>13</v>
      </c>
      <c r="F569" s="12">
        <v>8</v>
      </c>
      <c r="G569" s="12">
        <v>3978</v>
      </c>
      <c r="H569" s="12">
        <v>4230</v>
      </c>
      <c r="I569" s="12">
        <v>35136</v>
      </c>
      <c r="J569" s="12">
        <v>37440</v>
      </c>
      <c r="K569" s="12">
        <f>Sales[[#This Row],[Unit Price]]*Sales[[#This Row],[Quantity]]</f>
        <v>33840</v>
      </c>
      <c r="L569" s="12">
        <f>Sales[[#This Row],[Unit Cost]]*Sales[[#This Row],[Quantity]]</f>
        <v>31824</v>
      </c>
      <c r="M569" s="12">
        <f>Sales[[#This Row],[Revenue]]-Sales[[#This Row],[Cost]]</f>
        <v>2016</v>
      </c>
      <c r="N569" s="38">
        <f>Sales[[#This Row],[Profit]]*$N$1</f>
        <v>100.80000000000001</v>
      </c>
      <c r="O569" s="38">
        <f>Sales[[#This Row],[Profit]]-Sales[[#This Row],[Discount ]]</f>
        <v>1915.2</v>
      </c>
    </row>
    <row r="570" spans="1:15">
      <c r="A570" s="38">
        <v>41103</v>
      </c>
      <c r="B570" s="12" t="s">
        <v>34</v>
      </c>
      <c r="C570" s="12" t="s">
        <v>25</v>
      </c>
      <c r="D570" s="12" t="s">
        <v>39</v>
      </c>
      <c r="E570" s="12" t="s">
        <v>13</v>
      </c>
      <c r="F570" s="12">
        <v>21</v>
      </c>
      <c r="G570" s="12">
        <v>2034</v>
      </c>
      <c r="H570" s="12">
        <v>2160</v>
      </c>
      <c r="I570" s="12">
        <v>74520</v>
      </c>
      <c r="J570" s="12">
        <v>79200</v>
      </c>
      <c r="K570" s="12">
        <f>Sales[[#This Row],[Unit Price]]*Sales[[#This Row],[Quantity]]</f>
        <v>45360</v>
      </c>
      <c r="L570" s="12">
        <f>Sales[[#This Row],[Unit Cost]]*Sales[[#This Row],[Quantity]]</f>
        <v>42714</v>
      </c>
      <c r="M570" s="12">
        <f>Sales[[#This Row],[Revenue]]-Sales[[#This Row],[Cost]]</f>
        <v>2646</v>
      </c>
      <c r="N570" s="38">
        <f>Sales[[#This Row],[Profit]]*$N$1</f>
        <v>132.30000000000001</v>
      </c>
      <c r="O570" s="38">
        <f>Sales[[#This Row],[Profit]]-Sales[[#This Row],[Discount ]]</f>
        <v>2513.6999999999998</v>
      </c>
    </row>
    <row r="571" spans="1:15">
      <c r="A571" s="38">
        <v>41103</v>
      </c>
      <c r="B571" s="12" t="s">
        <v>31</v>
      </c>
      <c r="C571" s="12" t="s">
        <v>30</v>
      </c>
      <c r="D571" s="12" t="s">
        <v>19</v>
      </c>
      <c r="E571" s="12" t="s">
        <v>13</v>
      </c>
      <c r="F571" s="12">
        <v>25</v>
      </c>
      <c r="G571" s="12">
        <v>3042</v>
      </c>
      <c r="H571" s="12">
        <v>3240</v>
      </c>
      <c r="I571" s="12">
        <v>51714</v>
      </c>
      <c r="J571" s="12">
        <v>54990</v>
      </c>
      <c r="K571" s="12">
        <f>Sales[[#This Row],[Unit Price]]*Sales[[#This Row],[Quantity]]</f>
        <v>81000</v>
      </c>
      <c r="L571" s="12">
        <f>Sales[[#This Row],[Unit Cost]]*Sales[[#This Row],[Quantity]]</f>
        <v>76050</v>
      </c>
      <c r="M571" s="12">
        <f>Sales[[#This Row],[Revenue]]-Sales[[#This Row],[Cost]]</f>
        <v>4950</v>
      </c>
      <c r="N571" s="38">
        <f>Sales[[#This Row],[Profit]]*$N$1</f>
        <v>247.5</v>
      </c>
      <c r="O571" s="38">
        <f>Sales[[#This Row],[Profit]]-Sales[[#This Row],[Discount ]]</f>
        <v>4702.5</v>
      </c>
    </row>
    <row r="572" spans="1:15">
      <c r="A572" s="38">
        <v>41104</v>
      </c>
      <c r="B572" s="12" t="s">
        <v>24</v>
      </c>
      <c r="C572" s="12" t="s">
        <v>25</v>
      </c>
      <c r="D572" s="12" t="s">
        <v>37</v>
      </c>
      <c r="E572" s="12" t="s">
        <v>13</v>
      </c>
      <c r="F572" s="12">
        <v>12</v>
      </c>
      <c r="G572" s="12">
        <v>5148</v>
      </c>
      <c r="H572" s="12">
        <v>5490</v>
      </c>
      <c r="I572" s="12">
        <v>94122</v>
      </c>
      <c r="J572" s="12">
        <v>100170</v>
      </c>
      <c r="K572" s="12">
        <f>Sales[[#This Row],[Unit Price]]*Sales[[#This Row],[Quantity]]</f>
        <v>65880</v>
      </c>
      <c r="L572" s="12">
        <f>Sales[[#This Row],[Unit Cost]]*Sales[[#This Row],[Quantity]]</f>
        <v>61776</v>
      </c>
      <c r="M572" s="12">
        <f>Sales[[#This Row],[Revenue]]-Sales[[#This Row],[Cost]]</f>
        <v>4104</v>
      </c>
      <c r="N572" s="38">
        <f>Sales[[#This Row],[Profit]]*$N$1</f>
        <v>205.20000000000002</v>
      </c>
      <c r="O572" s="38">
        <f>Sales[[#This Row],[Profit]]-Sales[[#This Row],[Discount ]]</f>
        <v>3898.8</v>
      </c>
    </row>
    <row r="573" spans="1:15">
      <c r="A573" s="38">
        <v>41105</v>
      </c>
      <c r="B573" s="12" t="s">
        <v>22</v>
      </c>
      <c r="C573" s="12" t="s">
        <v>23</v>
      </c>
      <c r="D573" s="12" t="s">
        <v>32</v>
      </c>
      <c r="E573" s="12" t="s">
        <v>13</v>
      </c>
      <c r="F573" s="12">
        <v>9</v>
      </c>
      <c r="G573" s="12">
        <v>2106</v>
      </c>
      <c r="H573" s="12">
        <v>2250</v>
      </c>
      <c r="I573" s="12">
        <v>60282</v>
      </c>
      <c r="J573" s="12">
        <v>64260</v>
      </c>
      <c r="K573" s="12">
        <f>Sales[[#This Row],[Unit Price]]*Sales[[#This Row],[Quantity]]</f>
        <v>20250</v>
      </c>
      <c r="L573" s="12">
        <f>Sales[[#This Row],[Unit Cost]]*Sales[[#This Row],[Quantity]]</f>
        <v>18954</v>
      </c>
      <c r="M573" s="12">
        <f>Sales[[#This Row],[Revenue]]-Sales[[#This Row],[Cost]]</f>
        <v>1296</v>
      </c>
      <c r="N573" s="38">
        <f>Sales[[#This Row],[Profit]]*$N$1</f>
        <v>64.8</v>
      </c>
      <c r="O573" s="38">
        <f>Sales[[#This Row],[Profit]]-Sales[[#This Row],[Discount ]]</f>
        <v>1231.2</v>
      </c>
    </row>
    <row r="574" spans="1:15">
      <c r="A574" s="38">
        <v>41105</v>
      </c>
      <c r="B574" s="12" t="s">
        <v>20</v>
      </c>
      <c r="C574" s="12" t="s">
        <v>18</v>
      </c>
      <c r="D574" s="12" t="s">
        <v>26</v>
      </c>
      <c r="E574" s="12" t="s">
        <v>13</v>
      </c>
      <c r="F574" s="12">
        <v>23</v>
      </c>
      <c r="G574" s="12">
        <v>4482</v>
      </c>
      <c r="H574" s="12">
        <v>4770</v>
      </c>
      <c r="I574" s="12">
        <v>66924</v>
      </c>
      <c r="J574" s="12">
        <v>71280</v>
      </c>
      <c r="K574" s="12">
        <f>Sales[[#This Row],[Unit Price]]*Sales[[#This Row],[Quantity]]</f>
        <v>109710</v>
      </c>
      <c r="L574" s="12">
        <f>Sales[[#This Row],[Unit Cost]]*Sales[[#This Row],[Quantity]]</f>
        <v>103086</v>
      </c>
      <c r="M574" s="12">
        <f>Sales[[#This Row],[Revenue]]-Sales[[#This Row],[Cost]]</f>
        <v>6624</v>
      </c>
      <c r="N574" s="38">
        <f>Sales[[#This Row],[Profit]]*$N$1</f>
        <v>331.20000000000005</v>
      </c>
      <c r="O574" s="38">
        <f>Sales[[#This Row],[Profit]]-Sales[[#This Row],[Discount ]]</f>
        <v>6292.8</v>
      </c>
    </row>
    <row r="575" spans="1:15">
      <c r="A575" s="38">
        <v>41105</v>
      </c>
      <c r="B575" s="12" t="s">
        <v>27</v>
      </c>
      <c r="C575" s="12" t="s">
        <v>23</v>
      </c>
      <c r="D575" s="12" t="s">
        <v>32</v>
      </c>
      <c r="E575" s="12" t="s">
        <v>13</v>
      </c>
      <c r="F575" s="12">
        <v>23</v>
      </c>
      <c r="G575" s="12">
        <v>3546</v>
      </c>
      <c r="H575" s="12">
        <v>3780</v>
      </c>
      <c r="I575" s="12">
        <v>88650</v>
      </c>
      <c r="J575" s="12">
        <v>94500</v>
      </c>
      <c r="K575" s="12">
        <f>Sales[[#This Row],[Unit Price]]*Sales[[#This Row],[Quantity]]</f>
        <v>86940</v>
      </c>
      <c r="L575" s="12">
        <f>Sales[[#This Row],[Unit Cost]]*Sales[[#This Row],[Quantity]]</f>
        <v>81558</v>
      </c>
      <c r="M575" s="12">
        <f>Sales[[#This Row],[Revenue]]-Sales[[#This Row],[Cost]]</f>
        <v>5382</v>
      </c>
      <c r="N575" s="38">
        <f>Sales[[#This Row],[Profit]]*$N$1</f>
        <v>269.10000000000002</v>
      </c>
      <c r="O575" s="38">
        <f>Sales[[#This Row],[Profit]]-Sales[[#This Row],[Discount ]]</f>
        <v>5112.8999999999996</v>
      </c>
    </row>
    <row r="576" spans="1:15">
      <c r="A576" s="38">
        <v>41105</v>
      </c>
      <c r="B576" s="12" t="s">
        <v>20</v>
      </c>
      <c r="C576" s="12" t="s">
        <v>18</v>
      </c>
      <c r="D576" s="12" t="s">
        <v>36</v>
      </c>
      <c r="E576" s="12" t="s">
        <v>13</v>
      </c>
      <c r="F576" s="12">
        <v>20</v>
      </c>
      <c r="G576" s="12">
        <v>4482</v>
      </c>
      <c r="H576" s="12">
        <v>4770</v>
      </c>
      <c r="I576" s="12">
        <v>4212</v>
      </c>
      <c r="J576" s="12">
        <v>4500</v>
      </c>
      <c r="K576" s="12">
        <f>Sales[[#This Row],[Unit Price]]*Sales[[#This Row],[Quantity]]</f>
        <v>95400</v>
      </c>
      <c r="L576" s="12">
        <f>Sales[[#This Row],[Unit Cost]]*Sales[[#This Row],[Quantity]]</f>
        <v>89640</v>
      </c>
      <c r="M576" s="12">
        <f>Sales[[#This Row],[Revenue]]-Sales[[#This Row],[Cost]]</f>
        <v>5760</v>
      </c>
      <c r="N576" s="38">
        <f>Sales[[#This Row],[Profit]]*$N$1</f>
        <v>288</v>
      </c>
      <c r="O576" s="38">
        <f>Sales[[#This Row],[Profit]]-Sales[[#This Row],[Discount ]]</f>
        <v>5472</v>
      </c>
    </row>
    <row r="577" spans="1:15">
      <c r="A577" s="38">
        <v>41105</v>
      </c>
      <c r="B577" s="12" t="s">
        <v>27</v>
      </c>
      <c r="C577" s="12" t="s">
        <v>23</v>
      </c>
      <c r="D577" s="12" t="s">
        <v>21</v>
      </c>
      <c r="E577" s="12" t="s">
        <v>13</v>
      </c>
      <c r="F577" s="12">
        <v>25</v>
      </c>
      <c r="G577" s="12">
        <v>4482</v>
      </c>
      <c r="H577" s="12">
        <v>4770</v>
      </c>
      <c r="I577" s="12">
        <v>21960</v>
      </c>
      <c r="J577" s="12">
        <v>23400</v>
      </c>
      <c r="K577" s="12">
        <f>Sales[[#This Row],[Unit Price]]*Sales[[#This Row],[Quantity]]</f>
        <v>119250</v>
      </c>
      <c r="L577" s="12">
        <f>Sales[[#This Row],[Unit Cost]]*Sales[[#This Row],[Quantity]]</f>
        <v>112050</v>
      </c>
      <c r="M577" s="12">
        <f>Sales[[#This Row],[Revenue]]-Sales[[#This Row],[Cost]]</f>
        <v>7200</v>
      </c>
      <c r="N577" s="38">
        <f>Sales[[#This Row],[Profit]]*$N$1</f>
        <v>360</v>
      </c>
      <c r="O577" s="38">
        <f>Sales[[#This Row],[Profit]]-Sales[[#This Row],[Discount ]]</f>
        <v>6840</v>
      </c>
    </row>
    <row r="578" spans="1:15">
      <c r="A578" s="38">
        <v>41105</v>
      </c>
      <c r="B578" s="12" t="s">
        <v>17</v>
      </c>
      <c r="C578" s="12" t="s">
        <v>18</v>
      </c>
      <c r="D578" s="12" t="s">
        <v>38</v>
      </c>
      <c r="E578" s="12" t="s">
        <v>13</v>
      </c>
      <c r="F578" s="12">
        <v>4</v>
      </c>
      <c r="G578" s="12">
        <v>2034</v>
      </c>
      <c r="H578" s="12">
        <v>2160</v>
      </c>
      <c r="I578" s="12">
        <v>46098</v>
      </c>
      <c r="J578" s="12">
        <v>49140</v>
      </c>
      <c r="K578" s="12">
        <f>Sales[[#This Row],[Unit Price]]*Sales[[#This Row],[Quantity]]</f>
        <v>8640</v>
      </c>
      <c r="L578" s="12">
        <f>Sales[[#This Row],[Unit Cost]]*Sales[[#This Row],[Quantity]]</f>
        <v>8136</v>
      </c>
      <c r="M578" s="12">
        <f>Sales[[#This Row],[Revenue]]-Sales[[#This Row],[Cost]]</f>
        <v>504</v>
      </c>
      <c r="N578" s="38">
        <f>Sales[[#This Row],[Profit]]*$N$1</f>
        <v>25.200000000000003</v>
      </c>
      <c r="O578" s="38">
        <f>Sales[[#This Row],[Profit]]-Sales[[#This Row],[Discount ]]</f>
        <v>478.8</v>
      </c>
    </row>
    <row r="579" spans="1:15">
      <c r="A579" s="38">
        <v>41105</v>
      </c>
      <c r="B579" s="12" t="s">
        <v>20</v>
      </c>
      <c r="C579" s="12" t="s">
        <v>18</v>
      </c>
      <c r="D579" s="12" t="s">
        <v>39</v>
      </c>
      <c r="E579" s="12" t="s">
        <v>13</v>
      </c>
      <c r="F579" s="12">
        <v>24</v>
      </c>
      <c r="G579" s="12">
        <v>3978</v>
      </c>
      <c r="H579" s="12">
        <v>4230</v>
      </c>
      <c r="I579" s="12">
        <v>14904</v>
      </c>
      <c r="J579" s="12">
        <v>15840</v>
      </c>
      <c r="K579" s="12">
        <f>Sales[[#This Row],[Unit Price]]*Sales[[#This Row],[Quantity]]</f>
        <v>101520</v>
      </c>
      <c r="L579" s="12">
        <f>Sales[[#This Row],[Unit Cost]]*Sales[[#This Row],[Quantity]]</f>
        <v>95472</v>
      </c>
      <c r="M579" s="12">
        <f>Sales[[#This Row],[Revenue]]-Sales[[#This Row],[Cost]]</f>
        <v>6048</v>
      </c>
      <c r="N579" s="38">
        <f>Sales[[#This Row],[Profit]]*$N$1</f>
        <v>302.40000000000003</v>
      </c>
      <c r="O579" s="38">
        <f>Sales[[#This Row],[Profit]]-Sales[[#This Row],[Discount ]]</f>
        <v>5745.6</v>
      </c>
    </row>
    <row r="580" spans="1:15">
      <c r="A580" s="38">
        <v>41106</v>
      </c>
      <c r="B580" s="12" t="s">
        <v>17</v>
      </c>
      <c r="C580" s="12" t="s">
        <v>18</v>
      </c>
      <c r="D580" s="12" t="s">
        <v>21</v>
      </c>
      <c r="E580" s="12" t="s">
        <v>13</v>
      </c>
      <c r="F580" s="12">
        <v>24</v>
      </c>
      <c r="G580" s="12">
        <v>5832</v>
      </c>
      <c r="H580" s="12">
        <v>6210</v>
      </c>
      <c r="I580" s="12">
        <v>6588</v>
      </c>
      <c r="J580" s="12">
        <v>7020</v>
      </c>
      <c r="K580" s="12">
        <f>Sales[[#This Row],[Unit Price]]*Sales[[#This Row],[Quantity]]</f>
        <v>149040</v>
      </c>
      <c r="L580" s="12">
        <f>Sales[[#This Row],[Unit Cost]]*Sales[[#This Row],[Quantity]]</f>
        <v>139968</v>
      </c>
      <c r="M580" s="12">
        <f>Sales[[#This Row],[Revenue]]-Sales[[#This Row],[Cost]]</f>
        <v>9072</v>
      </c>
      <c r="N580" s="38">
        <f>Sales[[#This Row],[Profit]]*$N$1</f>
        <v>453.6</v>
      </c>
      <c r="O580" s="38">
        <f>Sales[[#This Row],[Profit]]-Sales[[#This Row],[Discount ]]</f>
        <v>8618.4</v>
      </c>
    </row>
    <row r="581" spans="1:15">
      <c r="A581" s="38">
        <v>41106</v>
      </c>
      <c r="B581" s="12" t="s">
        <v>27</v>
      </c>
      <c r="C581" s="12" t="s">
        <v>23</v>
      </c>
      <c r="D581" s="12" t="s">
        <v>43</v>
      </c>
      <c r="E581" s="12" t="s">
        <v>13</v>
      </c>
      <c r="F581" s="12">
        <v>16</v>
      </c>
      <c r="G581" s="12">
        <v>3978</v>
      </c>
      <c r="H581" s="12">
        <v>4230</v>
      </c>
      <c r="I581" s="12">
        <v>37224</v>
      </c>
      <c r="J581" s="12">
        <v>39600</v>
      </c>
      <c r="K581" s="12">
        <f>Sales[[#This Row],[Unit Price]]*Sales[[#This Row],[Quantity]]</f>
        <v>67680</v>
      </c>
      <c r="L581" s="12">
        <f>Sales[[#This Row],[Unit Cost]]*Sales[[#This Row],[Quantity]]</f>
        <v>63648</v>
      </c>
      <c r="M581" s="12">
        <f>Sales[[#This Row],[Revenue]]-Sales[[#This Row],[Cost]]</f>
        <v>4032</v>
      </c>
      <c r="N581" s="38">
        <f>Sales[[#This Row],[Profit]]*$N$1</f>
        <v>201.60000000000002</v>
      </c>
      <c r="O581" s="38">
        <f>Sales[[#This Row],[Profit]]-Sales[[#This Row],[Discount ]]</f>
        <v>3830.4</v>
      </c>
    </row>
    <row r="582" spans="1:15">
      <c r="A582" s="38">
        <v>41106</v>
      </c>
      <c r="B582" s="12" t="s">
        <v>17</v>
      </c>
      <c r="C582" s="12" t="s">
        <v>18</v>
      </c>
      <c r="D582" s="12" t="s">
        <v>15</v>
      </c>
      <c r="E582" s="12" t="s">
        <v>16</v>
      </c>
      <c r="F582" s="12">
        <v>6</v>
      </c>
      <c r="G582" s="12">
        <v>3978</v>
      </c>
      <c r="H582" s="12">
        <v>4230</v>
      </c>
      <c r="I582" s="12">
        <v>53730</v>
      </c>
      <c r="J582" s="12">
        <v>58050</v>
      </c>
      <c r="K582" s="12">
        <f>Sales[[#This Row],[Unit Price]]*Sales[[#This Row],[Quantity]]</f>
        <v>25380</v>
      </c>
      <c r="L582" s="12">
        <f>Sales[[#This Row],[Unit Cost]]*Sales[[#This Row],[Quantity]]</f>
        <v>23868</v>
      </c>
      <c r="M582" s="12">
        <f>Sales[[#This Row],[Revenue]]-Sales[[#This Row],[Cost]]</f>
        <v>1512</v>
      </c>
      <c r="N582" s="38">
        <f>Sales[[#This Row],[Profit]]*$N$1</f>
        <v>75.600000000000009</v>
      </c>
      <c r="O582" s="38">
        <f>Sales[[#This Row],[Profit]]-Sales[[#This Row],[Discount ]]</f>
        <v>1436.4</v>
      </c>
    </row>
    <row r="583" spans="1:15">
      <c r="A583" s="38">
        <v>41106</v>
      </c>
      <c r="B583" s="12" t="s">
        <v>31</v>
      </c>
      <c r="C583" s="12" t="s">
        <v>30</v>
      </c>
      <c r="D583" s="12" t="s">
        <v>37</v>
      </c>
      <c r="E583" s="12" t="s">
        <v>13</v>
      </c>
      <c r="F583" s="12">
        <v>4</v>
      </c>
      <c r="G583" s="12">
        <v>5148</v>
      </c>
      <c r="H583" s="12">
        <v>5490</v>
      </c>
      <c r="I583" s="12">
        <v>17928</v>
      </c>
      <c r="J583" s="12">
        <v>19080</v>
      </c>
      <c r="K583" s="12">
        <f>Sales[[#This Row],[Unit Price]]*Sales[[#This Row],[Quantity]]</f>
        <v>21960</v>
      </c>
      <c r="L583" s="12">
        <f>Sales[[#This Row],[Unit Cost]]*Sales[[#This Row],[Quantity]]</f>
        <v>20592</v>
      </c>
      <c r="M583" s="12">
        <f>Sales[[#This Row],[Revenue]]-Sales[[#This Row],[Cost]]</f>
        <v>1368</v>
      </c>
      <c r="N583" s="38">
        <f>Sales[[#This Row],[Profit]]*$N$1</f>
        <v>68.400000000000006</v>
      </c>
      <c r="O583" s="38">
        <f>Sales[[#This Row],[Profit]]-Sales[[#This Row],[Discount ]]</f>
        <v>1299.5999999999999</v>
      </c>
    </row>
    <row r="584" spans="1:15">
      <c r="A584" s="38">
        <v>41107</v>
      </c>
      <c r="B584" s="12" t="s">
        <v>14</v>
      </c>
      <c r="C584" s="12" t="s">
        <v>11</v>
      </c>
      <c r="D584" s="12" t="s">
        <v>32</v>
      </c>
      <c r="E584" s="12" t="s">
        <v>13</v>
      </c>
      <c r="F584" s="12">
        <v>24</v>
      </c>
      <c r="G584" s="12">
        <v>5832</v>
      </c>
      <c r="H584" s="12">
        <v>6210</v>
      </c>
      <c r="I584" s="12">
        <v>42552</v>
      </c>
      <c r="J584" s="12">
        <v>45360</v>
      </c>
      <c r="K584" s="12">
        <f>Sales[[#This Row],[Unit Price]]*Sales[[#This Row],[Quantity]]</f>
        <v>149040</v>
      </c>
      <c r="L584" s="12">
        <f>Sales[[#This Row],[Unit Cost]]*Sales[[#This Row],[Quantity]]</f>
        <v>139968</v>
      </c>
      <c r="M584" s="12">
        <f>Sales[[#This Row],[Revenue]]-Sales[[#This Row],[Cost]]</f>
        <v>9072</v>
      </c>
      <c r="N584" s="38">
        <f>Sales[[#This Row],[Profit]]*$N$1</f>
        <v>453.6</v>
      </c>
      <c r="O584" s="38">
        <f>Sales[[#This Row],[Profit]]-Sales[[#This Row],[Discount ]]</f>
        <v>8618.4</v>
      </c>
    </row>
    <row r="585" spans="1:15">
      <c r="A585" s="38">
        <v>41107</v>
      </c>
      <c r="B585" s="12" t="s">
        <v>14</v>
      </c>
      <c r="C585" s="12" t="s">
        <v>11</v>
      </c>
      <c r="D585" s="12" t="s">
        <v>12</v>
      </c>
      <c r="E585" s="12" t="s">
        <v>13</v>
      </c>
      <c r="F585" s="12">
        <v>21</v>
      </c>
      <c r="G585" s="12">
        <v>2034</v>
      </c>
      <c r="H585" s="12">
        <v>2160</v>
      </c>
      <c r="I585" s="12">
        <v>36612</v>
      </c>
      <c r="J585" s="12">
        <v>38880</v>
      </c>
      <c r="K585" s="12">
        <f>Sales[[#This Row],[Unit Price]]*Sales[[#This Row],[Quantity]]</f>
        <v>45360</v>
      </c>
      <c r="L585" s="12">
        <f>Sales[[#This Row],[Unit Cost]]*Sales[[#This Row],[Quantity]]</f>
        <v>42714</v>
      </c>
      <c r="M585" s="12">
        <f>Sales[[#This Row],[Revenue]]-Sales[[#This Row],[Cost]]</f>
        <v>2646</v>
      </c>
      <c r="N585" s="38">
        <f>Sales[[#This Row],[Profit]]*$N$1</f>
        <v>132.30000000000001</v>
      </c>
      <c r="O585" s="38">
        <f>Sales[[#This Row],[Profit]]-Sales[[#This Row],[Discount ]]</f>
        <v>2513.6999999999998</v>
      </c>
    </row>
    <row r="586" spans="1:15">
      <c r="A586" s="38">
        <v>41107</v>
      </c>
      <c r="B586" s="12" t="s">
        <v>34</v>
      </c>
      <c r="C586" s="12" t="s">
        <v>25</v>
      </c>
      <c r="D586" s="12" t="s">
        <v>15</v>
      </c>
      <c r="E586" s="12" t="s">
        <v>16</v>
      </c>
      <c r="F586" s="12">
        <v>13</v>
      </c>
      <c r="G586" s="12">
        <v>5832</v>
      </c>
      <c r="H586" s="12">
        <v>6210</v>
      </c>
      <c r="I586" s="12">
        <v>39402</v>
      </c>
      <c r="J586" s="12">
        <v>42570</v>
      </c>
      <c r="K586" s="12">
        <f>Sales[[#This Row],[Unit Price]]*Sales[[#This Row],[Quantity]]</f>
        <v>80730</v>
      </c>
      <c r="L586" s="12">
        <f>Sales[[#This Row],[Unit Cost]]*Sales[[#This Row],[Quantity]]</f>
        <v>75816</v>
      </c>
      <c r="M586" s="12">
        <f>Sales[[#This Row],[Revenue]]-Sales[[#This Row],[Cost]]</f>
        <v>4914</v>
      </c>
      <c r="N586" s="38">
        <f>Sales[[#This Row],[Profit]]*$N$1</f>
        <v>245.70000000000002</v>
      </c>
      <c r="O586" s="38">
        <f>Sales[[#This Row],[Profit]]-Sales[[#This Row],[Discount ]]</f>
        <v>4668.3</v>
      </c>
    </row>
    <row r="587" spans="1:15">
      <c r="A587" s="38">
        <v>41107</v>
      </c>
      <c r="B587" s="12" t="s">
        <v>34</v>
      </c>
      <c r="C587" s="12" t="s">
        <v>25</v>
      </c>
      <c r="D587" s="12" t="s">
        <v>39</v>
      </c>
      <c r="E587" s="12" t="s">
        <v>13</v>
      </c>
      <c r="F587" s="12">
        <v>2</v>
      </c>
      <c r="G587" s="12">
        <v>3546</v>
      </c>
      <c r="H587" s="12">
        <v>3780</v>
      </c>
      <c r="I587" s="12">
        <v>3726</v>
      </c>
      <c r="J587" s="12">
        <v>3960</v>
      </c>
      <c r="K587" s="12">
        <f>Sales[[#This Row],[Unit Price]]*Sales[[#This Row],[Quantity]]</f>
        <v>7560</v>
      </c>
      <c r="L587" s="12">
        <f>Sales[[#This Row],[Unit Cost]]*Sales[[#This Row],[Quantity]]</f>
        <v>7092</v>
      </c>
      <c r="M587" s="12">
        <f>Sales[[#This Row],[Revenue]]-Sales[[#This Row],[Cost]]</f>
        <v>468</v>
      </c>
      <c r="N587" s="38">
        <f>Sales[[#This Row],[Profit]]*$N$1</f>
        <v>23.400000000000002</v>
      </c>
      <c r="O587" s="38">
        <f>Sales[[#This Row],[Profit]]-Sales[[#This Row],[Discount ]]</f>
        <v>444.6</v>
      </c>
    </row>
    <row r="588" spans="1:15">
      <c r="A588" s="38">
        <v>41108</v>
      </c>
      <c r="B588" s="12" t="s">
        <v>17</v>
      </c>
      <c r="C588" s="12" t="s">
        <v>18</v>
      </c>
      <c r="D588" s="12" t="s">
        <v>36</v>
      </c>
      <c r="E588" s="12" t="s">
        <v>13</v>
      </c>
      <c r="F588" s="12">
        <v>20</v>
      </c>
      <c r="G588" s="12">
        <v>3726</v>
      </c>
      <c r="H588" s="12">
        <v>3960</v>
      </c>
      <c r="I588" s="12">
        <v>27378</v>
      </c>
      <c r="J588" s="12">
        <v>29250</v>
      </c>
      <c r="K588" s="12">
        <f>Sales[[#This Row],[Unit Price]]*Sales[[#This Row],[Quantity]]</f>
        <v>79200</v>
      </c>
      <c r="L588" s="12">
        <f>Sales[[#This Row],[Unit Cost]]*Sales[[#This Row],[Quantity]]</f>
        <v>74520</v>
      </c>
      <c r="M588" s="12">
        <f>Sales[[#This Row],[Revenue]]-Sales[[#This Row],[Cost]]</f>
        <v>4680</v>
      </c>
      <c r="N588" s="38">
        <f>Sales[[#This Row],[Profit]]*$N$1</f>
        <v>234</v>
      </c>
      <c r="O588" s="38">
        <f>Sales[[#This Row],[Profit]]-Sales[[#This Row],[Discount ]]</f>
        <v>4446</v>
      </c>
    </row>
    <row r="589" spans="1:15">
      <c r="A589" s="38">
        <v>41108</v>
      </c>
      <c r="B589" s="12" t="s">
        <v>10</v>
      </c>
      <c r="C589" s="12" t="s">
        <v>11</v>
      </c>
      <c r="D589" s="12" t="s">
        <v>28</v>
      </c>
      <c r="E589" s="12" t="s">
        <v>13</v>
      </c>
      <c r="F589" s="12">
        <v>21</v>
      </c>
      <c r="G589" s="12">
        <v>3978</v>
      </c>
      <c r="H589" s="12">
        <v>4230</v>
      </c>
      <c r="I589" s="12">
        <v>99144</v>
      </c>
      <c r="J589" s="12">
        <v>105570</v>
      </c>
      <c r="K589" s="12">
        <f>Sales[[#This Row],[Unit Price]]*Sales[[#This Row],[Quantity]]</f>
        <v>88830</v>
      </c>
      <c r="L589" s="12">
        <f>Sales[[#This Row],[Unit Cost]]*Sales[[#This Row],[Quantity]]</f>
        <v>83538</v>
      </c>
      <c r="M589" s="12">
        <f>Sales[[#This Row],[Revenue]]-Sales[[#This Row],[Cost]]</f>
        <v>5292</v>
      </c>
      <c r="N589" s="38">
        <f>Sales[[#This Row],[Profit]]*$N$1</f>
        <v>264.60000000000002</v>
      </c>
      <c r="O589" s="38">
        <f>Sales[[#This Row],[Profit]]-Sales[[#This Row],[Discount ]]</f>
        <v>5027.3999999999996</v>
      </c>
    </row>
    <row r="590" spans="1:15">
      <c r="A590" s="38">
        <v>41108</v>
      </c>
      <c r="B590" s="12" t="s">
        <v>20</v>
      </c>
      <c r="C590" s="12" t="s">
        <v>18</v>
      </c>
      <c r="D590" s="12" t="s">
        <v>41</v>
      </c>
      <c r="E590" s="12" t="s">
        <v>13</v>
      </c>
      <c r="F590" s="12">
        <v>12</v>
      </c>
      <c r="G590" s="12">
        <v>3042</v>
      </c>
      <c r="H590" s="12">
        <v>3240</v>
      </c>
      <c r="I590" s="12">
        <v>29520</v>
      </c>
      <c r="J590" s="12">
        <v>31500</v>
      </c>
      <c r="K590" s="12">
        <f>Sales[[#This Row],[Unit Price]]*Sales[[#This Row],[Quantity]]</f>
        <v>38880</v>
      </c>
      <c r="L590" s="12">
        <f>Sales[[#This Row],[Unit Cost]]*Sales[[#This Row],[Quantity]]</f>
        <v>36504</v>
      </c>
      <c r="M590" s="12">
        <f>Sales[[#This Row],[Revenue]]-Sales[[#This Row],[Cost]]</f>
        <v>2376</v>
      </c>
      <c r="N590" s="38">
        <f>Sales[[#This Row],[Profit]]*$N$1</f>
        <v>118.80000000000001</v>
      </c>
      <c r="O590" s="38">
        <f>Sales[[#This Row],[Profit]]-Sales[[#This Row],[Discount ]]</f>
        <v>2257.1999999999998</v>
      </c>
    </row>
    <row r="591" spans="1:15">
      <c r="A591" s="38">
        <v>41109</v>
      </c>
      <c r="B591" s="12" t="s">
        <v>20</v>
      </c>
      <c r="C591" s="12" t="s">
        <v>18</v>
      </c>
      <c r="D591" s="12" t="s">
        <v>28</v>
      </c>
      <c r="E591" s="12" t="s">
        <v>13</v>
      </c>
      <c r="F591" s="12">
        <v>23</v>
      </c>
      <c r="G591" s="12">
        <v>3546</v>
      </c>
      <c r="H591" s="12">
        <v>3780</v>
      </c>
      <c r="I591" s="12">
        <v>99144</v>
      </c>
      <c r="J591" s="12">
        <v>105570</v>
      </c>
      <c r="K591" s="12">
        <f>Sales[[#This Row],[Unit Price]]*Sales[[#This Row],[Quantity]]</f>
        <v>86940</v>
      </c>
      <c r="L591" s="12">
        <f>Sales[[#This Row],[Unit Cost]]*Sales[[#This Row],[Quantity]]</f>
        <v>81558</v>
      </c>
      <c r="M591" s="12">
        <f>Sales[[#This Row],[Revenue]]-Sales[[#This Row],[Cost]]</f>
        <v>5382</v>
      </c>
      <c r="N591" s="38">
        <f>Sales[[#This Row],[Profit]]*$N$1</f>
        <v>269.10000000000002</v>
      </c>
      <c r="O591" s="38">
        <f>Sales[[#This Row],[Profit]]-Sales[[#This Row],[Discount ]]</f>
        <v>5112.8999999999996</v>
      </c>
    </row>
    <row r="592" spans="1:15">
      <c r="A592" s="38">
        <v>41109</v>
      </c>
      <c r="B592" s="12" t="s">
        <v>24</v>
      </c>
      <c r="C592" s="12" t="s">
        <v>25</v>
      </c>
      <c r="D592" s="12" t="s">
        <v>19</v>
      </c>
      <c r="E592" s="12" t="s">
        <v>13</v>
      </c>
      <c r="F592" s="12">
        <v>23</v>
      </c>
      <c r="G592" s="12">
        <v>4482</v>
      </c>
      <c r="H592" s="12">
        <v>4770</v>
      </c>
      <c r="I592" s="12">
        <v>11934</v>
      </c>
      <c r="J592" s="12">
        <v>12690</v>
      </c>
      <c r="K592" s="12">
        <f>Sales[[#This Row],[Unit Price]]*Sales[[#This Row],[Quantity]]</f>
        <v>109710</v>
      </c>
      <c r="L592" s="12">
        <f>Sales[[#This Row],[Unit Cost]]*Sales[[#This Row],[Quantity]]</f>
        <v>103086</v>
      </c>
      <c r="M592" s="12">
        <f>Sales[[#This Row],[Revenue]]-Sales[[#This Row],[Cost]]</f>
        <v>6624</v>
      </c>
      <c r="N592" s="38">
        <f>Sales[[#This Row],[Profit]]*$N$1</f>
        <v>331.20000000000005</v>
      </c>
      <c r="O592" s="38">
        <f>Sales[[#This Row],[Profit]]-Sales[[#This Row],[Discount ]]</f>
        <v>6292.8</v>
      </c>
    </row>
    <row r="593" spans="1:15">
      <c r="A593" s="38">
        <v>41109</v>
      </c>
      <c r="B593" s="12" t="s">
        <v>20</v>
      </c>
      <c r="C593" s="12" t="s">
        <v>18</v>
      </c>
      <c r="D593" s="12" t="s">
        <v>37</v>
      </c>
      <c r="E593" s="12" t="s">
        <v>13</v>
      </c>
      <c r="F593" s="12">
        <v>24</v>
      </c>
      <c r="G593" s="12">
        <v>3924</v>
      </c>
      <c r="H593" s="12">
        <v>4230</v>
      </c>
      <c r="I593" s="12">
        <v>8964</v>
      </c>
      <c r="J593" s="12">
        <v>9540</v>
      </c>
      <c r="K593" s="12">
        <f>Sales[[#This Row],[Unit Price]]*Sales[[#This Row],[Quantity]]</f>
        <v>101520</v>
      </c>
      <c r="L593" s="12">
        <f>Sales[[#This Row],[Unit Cost]]*Sales[[#This Row],[Quantity]]</f>
        <v>94176</v>
      </c>
      <c r="M593" s="12">
        <f>Sales[[#This Row],[Revenue]]-Sales[[#This Row],[Cost]]</f>
        <v>7344</v>
      </c>
      <c r="N593" s="38">
        <f>Sales[[#This Row],[Profit]]*$N$1</f>
        <v>367.20000000000005</v>
      </c>
      <c r="O593" s="38">
        <f>Sales[[#This Row],[Profit]]-Sales[[#This Row],[Discount ]]</f>
        <v>6976.8</v>
      </c>
    </row>
    <row r="594" spans="1:15">
      <c r="A594" s="38">
        <v>41110</v>
      </c>
      <c r="B594" s="12" t="s">
        <v>34</v>
      </c>
      <c r="C594" s="12" t="s">
        <v>25</v>
      </c>
      <c r="D594" s="12" t="s">
        <v>35</v>
      </c>
      <c r="E594" s="12" t="s">
        <v>13</v>
      </c>
      <c r="F594" s="12">
        <v>25</v>
      </c>
      <c r="G594" s="12">
        <v>2952</v>
      </c>
      <c r="H594" s="12">
        <v>3150</v>
      </c>
      <c r="I594" s="12">
        <v>128700</v>
      </c>
      <c r="J594" s="12">
        <v>137250</v>
      </c>
      <c r="K594" s="12">
        <f>Sales[[#This Row],[Unit Price]]*Sales[[#This Row],[Quantity]]</f>
        <v>78750</v>
      </c>
      <c r="L594" s="12">
        <f>Sales[[#This Row],[Unit Cost]]*Sales[[#This Row],[Quantity]]</f>
        <v>73800</v>
      </c>
      <c r="M594" s="12">
        <f>Sales[[#This Row],[Revenue]]-Sales[[#This Row],[Cost]]</f>
        <v>4950</v>
      </c>
      <c r="N594" s="38">
        <f>Sales[[#This Row],[Profit]]*$N$1</f>
        <v>247.5</v>
      </c>
      <c r="O594" s="38">
        <f>Sales[[#This Row],[Profit]]-Sales[[#This Row],[Discount ]]</f>
        <v>4702.5</v>
      </c>
    </row>
    <row r="595" spans="1:15">
      <c r="A595" s="38">
        <v>41110</v>
      </c>
      <c r="B595" s="12" t="s">
        <v>17</v>
      </c>
      <c r="C595" s="12" t="s">
        <v>18</v>
      </c>
      <c r="D595" s="12" t="s">
        <v>28</v>
      </c>
      <c r="E595" s="12" t="s">
        <v>13</v>
      </c>
      <c r="F595" s="12">
        <v>17</v>
      </c>
      <c r="G595" s="12">
        <v>3726</v>
      </c>
      <c r="H595" s="12">
        <v>3960</v>
      </c>
      <c r="I595" s="12">
        <v>116640</v>
      </c>
      <c r="J595" s="12">
        <v>124200</v>
      </c>
      <c r="K595" s="12">
        <f>Sales[[#This Row],[Unit Price]]*Sales[[#This Row],[Quantity]]</f>
        <v>67320</v>
      </c>
      <c r="L595" s="12">
        <f>Sales[[#This Row],[Unit Cost]]*Sales[[#This Row],[Quantity]]</f>
        <v>63342</v>
      </c>
      <c r="M595" s="12">
        <f>Sales[[#This Row],[Revenue]]-Sales[[#This Row],[Cost]]</f>
        <v>3978</v>
      </c>
      <c r="N595" s="38">
        <f>Sales[[#This Row],[Profit]]*$N$1</f>
        <v>198.9</v>
      </c>
      <c r="O595" s="38">
        <f>Sales[[#This Row],[Profit]]-Sales[[#This Row],[Discount ]]</f>
        <v>3779.1</v>
      </c>
    </row>
    <row r="596" spans="1:15">
      <c r="A596" s="38">
        <v>41110</v>
      </c>
      <c r="B596" s="12" t="s">
        <v>20</v>
      </c>
      <c r="C596" s="12" t="s">
        <v>18</v>
      </c>
      <c r="D596" s="12" t="s">
        <v>32</v>
      </c>
      <c r="E596" s="12" t="s">
        <v>13</v>
      </c>
      <c r="F596" s="12">
        <v>21</v>
      </c>
      <c r="G596" s="12">
        <v>3978</v>
      </c>
      <c r="H596" s="12">
        <v>4230</v>
      </c>
      <c r="I596" s="12">
        <v>17730</v>
      </c>
      <c r="J596" s="12">
        <v>18900</v>
      </c>
      <c r="K596" s="12">
        <f>Sales[[#This Row],[Unit Price]]*Sales[[#This Row],[Quantity]]</f>
        <v>88830</v>
      </c>
      <c r="L596" s="12">
        <f>Sales[[#This Row],[Unit Cost]]*Sales[[#This Row],[Quantity]]</f>
        <v>83538</v>
      </c>
      <c r="M596" s="12">
        <f>Sales[[#This Row],[Revenue]]-Sales[[#This Row],[Cost]]</f>
        <v>5292</v>
      </c>
      <c r="N596" s="38">
        <f>Sales[[#This Row],[Profit]]*$N$1</f>
        <v>264.60000000000002</v>
      </c>
      <c r="O596" s="38">
        <f>Sales[[#This Row],[Profit]]-Sales[[#This Row],[Discount ]]</f>
        <v>5027.3999999999996</v>
      </c>
    </row>
    <row r="597" spans="1:15">
      <c r="A597" s="38">
        <v>41110</v>
      </c>
      <c r="B597" s="12" t="s">
        <v>31</v>
      </c>
      <c r="C597" s="12" t="s">
        <v>30</v>
      </c>
      <c r="D597" s="12" t="s">
        <v>40</v>
      </c>
      <c r="E597" s="12" t="s">
        <v>16</v>
      </c>
      <c r="F597" s="12">
        <v>9</v>
      </c>
      <c r="G597" s="12">
        <v>3726</v>
      </c>
      <c r="H597" s="12">
        <v>3960</v>
      </c>
      <c r="I597" s="12">
        <v>27468</v>
      </c>
      <c r="J597" s="12">
        <v>29610</v>
      </c>
      <c r="K597" s="12">
        <f>Sales[[#This Row],[Unit Price]]*Sales[[#This Row],[Quantity]]</f>
        <v>35640</v>
      </c>
      <c r="L597" s="12">
        <f>Sales[[#This Row],[Unit Cost]]*Sales[[#This Row],[Quantity]]</f>
        <v>33534</v>
      </c>
      <c r="M597" s="12">
        <f>Sales[[#This Row],[Revenue]]-Sales[[#This Row],[Cost]]</f>
        <v>2106</v>
      </c>
      <c r="N597" s="38">
        <f>Sales[[#This Row],[Profit]]*$N$1</f>
        <v>105.30000000000001</v>
      </c>
      <c r="O597" s="38">
        <f>Sales[[#This Row],[Profit]]-Sales[[#This Row],[Discount ]]</f>
        <v>2000.7</v>
      </c>
    </row>
    <row r="598" spans="1:15">
      <c r="A598" s="38">
        <v>41110</v>
      </c>
      <c r="B598" s="12" t="s">
        <v>34</v>
      </c>
      <c r="C598" s="12" t="s">
        <v>25</v>
      </c>
      <c r="D598" s="12" t="s">
        <v>26</v>
      </c>
      <c r="E598" s="12" t="s">
        <v>13</v>
      </c>
      <c r="F598" s="12">
        <v>11</v>
      </c>
      <c r="G598" s="12">
        <v>4482</v>
      </c>
      <c r="H598" s="12">
        <v>4770</v>
      </c>
      <c r="I598" s="12">
        <v>54756</v>
      </c>
      <c r="J598" s="12">
        <v>58320</v>
      </c>
      <c r="K598" s="12">
        <f>Sales[[#This Row],[Unit Price]]*Sales[[#This Row],[Quantity]]</f>
        <v>52470</v>
      </c>
      <c r="L598" s="12">
        <f>Sales[[#This Row],[Unit Cost]]*Sales[[#This Row],[Quantity]]</f>
        <v>49302</v>
      </c>
      <c r="M598" s="12">
        <f>Sales[[#This Row],[Revenue]]-Sales[[#This Row],[Cost]]</f>
        <v>3168</v>
      </c>
      <c r="N598" s="38">
        <f>Sales[[#This Row],[Profit]]*$N$1</f>
        <v>158.4</v>
      </c>
      <c r="O598" s="38">
        <f>Sales[[#This Row],[Profit]]-Sales[[#This Row],[Discount ]]</f>
        <v>3009.6</v>
      </c>
    </row>
    <row r="599" spans="1:15">
      <c r="A599" s="38">
        <v>41111</v>
      </c>
      <c r="B599" s="12" t="s">
        <v>27</v>
      </c>
      <c r="C599" s="12" t="s">
        <v>23</v>
      </c>
      <c r="D599" s="12" t="s">
        <v>38</v>
      </c>
      <c r="E599" s="12" t="s">
        <v>13</v>
      </c>
      <c r="F599" s="12">
        <v>4</v>
      </c>
      <c r="G599" s="12">
        <v>3582</v>
      </c>
      <c r="H599" s="12">
        <v>3870</v>
      </c>
      <c r="I599" s="12">
        <v>42552</v>
      </c>
      <c r="J599" s="12">
        <v>45360</v>
      </c>
      <c r="K599" s="12">
        <f>Sales[[#This Row],[Unit Price]]*Sales[[#This Row],[Quantity]]</f>
        <v>15480</v>
      </c>
      <c r="L599" s="12">
        <f>Sales[[#This Row],[Unit Cost]]*Sales[[#This Row],[Quantity]]</f>
        <v>14328</v>
      </c>
      <c r="M599" s="12">
        <f>Sales[[#This Row],[Revenue]]-Sales[[#This Row],[Cost]]</f>
        <v>1152</v>
      </c>
      <c r="N599" s="38">
        <f>Sales[[#This Row],[Profit]]*$N$1</f>
        <v>57.6</v>
      </c>
      <c r="O599" s="38">
        <f>Sales[[#This Row],[Profit]]-Sales[[#This Row],[Discount ]]</f>
        <v>1094.4000000000001</v>
      </c>
    </row>
    <row r="600" spans="1:15">
      <c r="A600" s="38">
        <v>41111</v>
      </c>
      <c r="B600" s="12" t="s">
        <v>20</v>
      </c>
      <c r="C600" s="12" t="s">
        <v>18</v>
      </c>
      <c r="D600" s="12" t="s">
        <v>40</v>
      </c>
      <c r="E600" s="12" t="s">
        <v>16</v>
      </c>
      <c r="F600" s="12">
        <v>22</v>
      </c>
      <c r="G600" s="12">
        <v>4482</v>
      </c>
      <c r="H600" s="12">
        <v>4770</v>
      </c>
      <c r="I600" s="12">
        <v>23544</v>
      </c>
      <c r="J600" s="12">
        <v>25380</v>
      </c>
      <c r="K600" s="12">
        <f>Sales[[#This Row],[Unit Price]]*Sales[[#This Row],[Quantity]]</f>
        <v>104940</v>
      </c>
      <c r="L600" s="12">
        <f>Sales[[#This Row],[Unit Cost]]*Sales[[#This Row],[Quantity]]</f>
        <v>98604</v>
      </c>
      <c r="M600" s="12">
        <f>Sales[[#This Row],[Revenue]]-Sales[[#This Row],[Cost]]</f>
        <v>6336</v>
      </c>
      <c r="N600" s="38">
        <f>Sales[[#This Row],[Profit]]*$N$1</f>
        <v>316.8</v>
      </c>
      <c r="O600" s="38">
        <f>Sales[[#This Row],[Profit]]-Sales[[#This Row],[Discount ]]</f>
        <v>6019.2</v>
      </c>
    </row>
    <row r="601" spans="1:15">
      <c r="A601" s="38">
        <v>41111</v>
      </c>
      <c r="B601" s="12" t="s">
        <v>29</v>
      </c>
      <c r="C601" s="12" t="s">
        <v>30</v>
      </c>
      <c r="D601" s="12" t="s">
        <v>33</v>
      </c>
      <c r="E601" s="12" t="s">
        <v>13</v>
      </c>
      <c r="F601" s="12">
        <v>15</v>
      </c>
      <c r="G601" s="12">
        <v>3924</v>
      </c>
      <c r="H601" s="12">
        <v>4230</v>
      </c>
      <c r="I601" s="12">
        <v>75582</v>
      </c>
      <c r="J601" s="12">
        <v>80370</v>
      </c>
      <c r="K601" s="12">
        <f>Sales[[#This Row],[Unit Price]]*Sales[[#This Row],[Quantity]]</f>
        <v>63450</v>
      </c>
      <c r="L601" s="12">
        <f>Sales[[#This Row],[Unit Cost]]*Sales[[#This Row],[Quantity]]</f>
        <v>58860</v>
      </c>
      <c r="M601" s="12">
        <f>Sales[[#This Row],[Revenue]]-Sales[[#This Row],[Cost]]</f>
        <v>4590</v>
      </c>
      <c r="N601" s="38">
        <f>Sales[[#This Row],[Profit]]*$N$1</f>
        <v>229.5</v>
      </c>
      <c r="O601" s="38">
        <f>Sales[[#This Row],[Profit]]-Sales[[#This Row],[Discount ]]</f>
        <v>4360.5</v>
      </c>
    </row>
    <row r="602" spans="1:15">
      <c r="A602" s="38">
        <v>41111</v>
      </c>
      <c r="B602" s="12" t="s">
        <v>27</v>
      </c>
      <c r="C602" s="12" t="s">
        <v>23</v>
      </c>
      <c r="D602" s="12" t="s">
        <v>39</v>
      </c>
      <c r="E602" s="12" t="s">
        <v>13</v>
      </c>
      <c r="F602" s="12">
        <v>23</v>
      </c>
      <c r="G602" s="12">
        <v>7506</v>
      </c>
      <c r="H602" s="12">
        <v>8100</v>
      </c>
      <c r="I602" s="12">
        <v>44712</v>
      </c>
      <c r="J602" s="12">
        <v>47520</v>
      </c>
      <c r="K602" s="12">
        <f>Sales[[#This Row],[Unit Price]]*Sales[[#This Row],[Quantity]]</f>
        <v>186300</v>
      </c>
      <c r="L602" s="12">
        <f>Sales[[#This Row],[Unit Cost]]*Sales[[#This Row],[Quantity]]</f>
        <v>172638</v>
      </c>
      <c r="M602" s="12">
        <f>Sales[[#This Row],[Revenue]]-Sales[[#This Row],[Cost]]</f>
        <v>13662</v>
      </c>
      <c r="N602" s="38">
        <f>Sales[[#This Row],[Profit]]*$N$1</f>
        <v>683.1</v>
      </c>
      <c r="O602" s="38">
        <f>Sales[[#This Row],[Profit]]-Sales[[#This Row],[Discount ]]</f>
        <v>12978.9</v>
      </c>
    </row>
    <row r="603" spans="1:15">
      <c r="A603" s="38">
        <v>41112</v>
      </c>
      <c r="B603" s="12" t="s">
        <v>20</v>
      </c>
      <c r="C603" s="12" t="s">
        <v>18</v>
      </c>
      <c r="D603" s="12" t="s">
        <v>19</v>
      </c>
      <c r="E603" s="12" t="s">
        <v>13</v>
      </c>
      <c r="F603" s="12">
        <v>9</v>
      </c>
      <c r="G603" s="12">
        <v>3546</v>
      </c>
      <c r="H603" s="12">
        <v>3780</v>
      </c>
      <c r="I603" s="12">
        <v>7956</v>
      </c>
      <c r="J603" s="12">
        <v>8460</v>
      </c>
      <c r="K603" s="12">
        <f>Sales[[#This Row],[Unit Price]]*Sales[[#This Row],[Quantity]]</f>
        <v>34020</v>
      </c>
      <c r="L603" s="12">
        <f>Sales[[#This Row],[Unit Cost]]*Sales[[#This Row],[Quantity]]</f>
        <v>31914</v>
      </c>
      <c r="M603" s="12">
        <f>Sales[[#This Row],[Revenue]]-Sales[[#This Row],[Cost]]</f>
        <v>2106</v>
      </c>
      <c r="N603" s="38">
        <f>Sales[[#This Row],[Profit]]*$N$1</f>
        <v>105.30000000000001</v>
      </c>
      <c r="O603" s="38">
        <f>Sales[[#This Row],[Profit]]-Sales[[#This Row],[Discount ]]</f>
        <v>2000.7</v>
      </c>
    </row>
    <row r="604" spans="1:15">
      <c r="A604" s="38">
        <v>41112</v>
      </c>
      <c r="B604" s="12" t="s">
        <v>27</v>
      </c>
      <c r="C604" s="12" t="s">
        <v>23</v>
      </c>
      <c r="D604" s="12" t="s">
        <v>38</v>
      </c>
      <c r="E604" s="12" t="s">
        <v>13</v>
      </c>
      <c r="F604" s="12">
        <v>7</v>
      </c>
      <c r="G604" s="12">
        <v>3042</v>
      </c>
      <c r="H604" s="12">
        <v>3240</v>
      </c>
      <c r="I604" s="12">
        <v>88650</v>
      </c>
      <c r="J604" s="12">
        <v>94500</v>
      </c>
      <c r="K604" s="12">
        <f>Sales[[#This Row],[Unit Price]]*Sales[[#This Row],[Quantity]]</f>
        <v>22680</v>
      </c>
      <c r="L604" s="12">
        <f>Sales[[#This Row],[Unit Cost]]*Sales[[#This Row],[Quantity]]</f>
        <v>21294</v>
      </c>
      <c r="M604" s="12">
        <f>Sales[[#This Row],[Revenue]]-Sales[[#This Row],[Cost]]</f>
        <v>1386</v>
      </c>
      <c r="N604" s="38">
        <f>Sales[[#This Row],[Profit]]*$N$1</f>
        <v>69.3</v>
      </c>
      <c r="O604" s="38">
        <f>Sales[[#This Row],[Profit]]-Sales[[#This Row],[Discount ]]</f>
        <v>1316.7</v>
      </c>
    </row>
    <row r="605" spans="1:15">
      <c r="A605" s="38">
        <v>41112</v>
      </c>
      <c r="B605" s="12" t="s">
        <v>10</v>
      </c>
      <c r="C605" s="12" t="s">
        <v>11</v>
      </c>
      <c r="D605" s="12" t="s">
        <v>42</v>
      </c>
      <c r="E605" s="12" t="s">
        <v>16</v>
      </c>
      <c r="F605" s="12">
        <v>25</v>
      </c>
      <c r="G605" s="12">
        <v>3042</v>
      </c>
      <c r="H605" s="12">
        <v>3240</v>
      </c>
      <c r="I605" s="12">
        <v>127602</v>
      </c>
      <c r="J605" s="12">
        <v>137700</v>
      </c>
      <c r="K605" s="12">
        <f>Sales[[#This Row],[Unit Price]]*Sales[[#This Row],[Quantity]]</f>
        <v>81000</v>
      </c>
      <c r="L605" s="12">
        <f>Sales[[#This Row],[Unit Cost]]*Sales[[#This Row],[Quantity]]</f>
        <v>76050</v>
      </c>
      <c r="M605" s="12">
        <f>Sales[[#This Row],[Revenue]]-Sales[[#This Row],[Cost]]</f>
        <v>4950</v>
      </c>
      <c r="N605" s="38">
        <f>Sales[[#This Row],[Profit]]*$N$1</f>
        <v>247.5</v>
      </c>
      <c r="O605" s="38">
        <f>Sales[[#This Row],[Profit]]-Sales[[#This Row],[Discount ]]</f>
        <v>4702.5</v>
      </c>
    </row>
    <row r="606" spans="1:15">
      <c r="A606" s="38">
        <v>41113</v>
      </c>
      <c r="B606" s="12" t="s">
        <v>17</v>
      </c>
      <c r="C606" s="12" t="s">
        <v>18</v>
      </c>
      <c r="D606" s="12" t="s">
        <v>33</v>
      </c>
      <c r="E606" s="12" t="s">
        <v>13</v>
      </c>
      <c r="F606" s="12">
        <v>10</v>
      </c>
      <c r="G606" s="12">
        <v>3978</v>
      </c>
      <c r="H606" s="12">
        <v>4230</v>
      </c>
      <c r="I606" s="12">
        <v>63648</v>
      </c>
      <c r="J606" s="12">
        <v>67680</v>
      </c>
      <c r="K606" s="12">
        <f>Sales[[#This Row],[Unit Price]]*Sales[[#This Row],[Quantity]]</f>
        <v>42300</v>
      </c>
      <c r="L606" s="12">
        <f>Sales[[#This Row],[Unit Cost]]*Sales[[#This Row],[Quantity]]</f>
        <v>39780</v>
      </c>
      <c r="M606" s="12">
        <f>Sales[[#This Row],[Revenue]]-Sales[[#This Row],[Cost]]</f>
        <v>2520</v>
      </c>
      <c r="N606" s="38">
        <f>Sales[[#This Row],[Profit]]*$N$1</f>
        <v>126</v>
      </c>
      <c r="O606" s="38">
        <f>Sales[[#This Row],[Profit]]-Sales[[#This Row],[Discount ]]</f>
        <v>2394</v>
      </c>
    </row>
    <row r="607" spans="1:15">
      <c r="A607" s="38">
        <v>41113</v>
      </c>
      <c r="B607" s="12" t="s">
        <v>22</v>
      </c>
      <c r="C607" s="12" t="s">
        <v>23</v>
      </c>
      <c r="D607" s="12" t="s">
        <v>37</v>
      </c>
      <c r="E607" s="12" t="s">
        <v>13</v>
      </c>
      <c r="F607" s="12">
        <v>8</v>
      </c>
      <c r="G607" s="12">
        <v>5148</v>
      </c>
      <c r="H607" s="12">
        <v>5490</v>
      </c>
      <c r="I607" s="12">
        <v>4482</v>
      </c>
      <c r="J607" s="12">
        <v>4770</v>
      </c>
      <c r="K607" s="12">
        <f>Sales[[#This Row],[Unit Price]]*Sales[[#This Row],[Quantity]]</f>
        <v>43920</v>
      </c>
      <c r="L607" s="12">
        <f>Sales[[#This Row],[Unit Cost]]*Sales[[#This Row],[Quantity]]</f>
        <v>41184</v>
      </c>
      <c r="M607" s="12">
        <f>Sales[[#This Row],[Revenue]]-Sales[[#This Row],[Cost]]</f>
        <v>2736</v>
      </c>
      <c r="N607" s="38">
        <f>Sales[[#This Row],[Profit]]*$N$1</f>
        <v>136.80000000000001</v>
      </c>
      <c r="O607" s="38">
        <f>Sales[[#This Row],[Profit]]-Sales[[#This Row],[Discount ]]</f>
        <v>2599.1999999999998</v>
      </c>
    </row>
    <row r="608" spans="1:15">
      <c r="A608" s="38">
        <v>41113</v>
      </c>
      <c r="B608" s="12" t="s">
        <v>20</v>
      </c>
      <c r="C608" s="12" t="s">
        <v>18</v>
      </c>
      <c r="D608" s="12" t="s">
        <v>37</v>
      </c>
      <c r="E608" s="12" t="s">
        <v>13</v>
      </c>
      <c r="F608" s="12">
        <v>18</v>
      </c>
      <c r="G608" s="12">
        <v>3042</v>
      </c>
      <c r="H608" s="12">
        <v>3240</v>
      </c>
      <c r="I608" s="12">
        <v>13446</v>
      </c>
      <c r="J608" s="12">
        <v>14310</v>
      </c>
      <c r="K608" s="12">
        <f>Sales[[#This Row],[Unit Price]]*Sales[[#This Row],[Quantity]]</f>
        <v>58320</v>
      </c>
      <c r="L608" s="12">
        <f>Sales[[#This Row],[Unit Cost]]*Sales[[#This Row],[Quantity]]</f>
        <v>54756</v>
      </c>
      <c r="M608" s="12">
        <f>Sales[[#This Row],[Revenue]]-Sales[[#This Row],[Cost]]</f>
        <v>3564</v>
      </c>
      <c r="N608" s="38">
        <f>Sales[[#This Row],[Profit]]*$N$1</f>
        <v>178.20000000000002</v>
      </c>
      <c r="O608" s="38">
        <f>Sales[[#This Row],[Profit]]-Sales[[#This Row],[Discount ]]</f>
        <v>3385.8</v>
      </c>
    </row>
    <row r="609" spans="1:15">
      <c r="A609" s="38">
        <v>41113</v>
      </c>
      <c r="B609" s="12" t="s">
        <v>27</v>
      </c>
      <c r="C609" s="12" t="s">
        <v>23</v>
      </c>
      <c r="D609" s="12" t="s">
        <v>35</v>
      </c>
      <c r="E609" s="12" t="s">
        <v>13</v>
      </c>
      <c r="F609" s="12">
        <v>8</v>
      </c>
      <c r="G609" s="12">
        <v>5148</v>
      </c>
      <c r="H609" s="12">
        <v>5490</v>
      </c>
      <c r="I609" s="12">
        <v>20592</v>
      </c>
      <c r="J609" s="12">
        <v>21960</v>
      </c>
      <c r="K609" s="12">
        <f>Sales[[#This Row],[Unit Price]]*Sales[[#This Row],[Quantity]]</f>
        <v>43920</v>
      </c>
      <c r="L609" s="12">
        <f>Sales[[#This Row],[Unit Cost]]*Sales[[#This Row],[Quantity]]</f>
        <v>41184</v>
      </c>
      <c r="M609" s="12">
        <f>Sales[[#This Row],[Revenue]]-Sales[[#This Row],[Cost]]</f>
        <v>2736</v>
      </c>
      <c r="N609" s="38">
        <f>Sales[[#This Row],[Profit]]*$N$1</f>
        <v>136.80000000000001</v>
      </c>
      <c r="O609" s="38">
        <f>Sales[[#This Row],[Profit]]-Sales[[#This Row],[Discount ]]</f>
        <v>2599.1999999999998</v>
      </c>
    </row>
    <row r="610" spans="1:15">
      <c r="A610" s="38">
        <v>41114</v>
      </c>
      <c r="B610" s="12" t="s">
        <v>20</v>
      </c>
      <c r="C610" s="12" t="s">
        <v>18</v>
      </c>
      <c r="D610" s="12" t="s">
        <v>37</v>
      </c>
      <c r="E610" s="12" t="s">
        <v>13</v>
      </c>
      <c r="F610" s="12">
        <v>25</v>
      </c>
      <c r="G610" s="12">
        <v>7506</v>
      </c>
      <c r="H610" s="12">
        <v>8100</v>
      </c>
      <c r="I610" s="12">
        <v>4482</v>
      </c>
      <c r="J610" s="12">
        <v>4770</v>
      </c>
      <c r="K610" s="12">
        <f>Sales[[#This Row],[Unit Price]]*Sales[[#This Row],[Quantity]]</f>
        <v>202500</v>
      </c>
      <c r="L610" s="12">
        <f>Sales[[#This Row],[Unit Cost]]*Sales[[#This Row],[Quantity]]</f>
        <v>187650</v>
      </c>
      <c r="M610" s="12">
        <f>Sales[[#This Row],[Revenue]]-Sales[[#This Row],[Cost]]</f>
        <v>14850</v>
      </c>
      <c r="N610" s="38">
        <f>Sales[[#This Row],[Profit]]*$N$1</f>
        <v>742.5</v>
      </c>
      <c r="O610" s="38">
        <f>Sales[[#This Row],[Profit]]-Sales[[#This Row],[Discount ]]</f>
        <v>14107.5</v>
      </c>
    </row>
    <row r="611" spans="1:15">
      <c r="A611" s="38">
        <v>41114</v>
      </c>
      <c r="B611" s="12" t="s">
        <v>31</v>
      </c>
      <c r="C611" s="12" t="s">
        <v>30</v>
      </c>
      <c r="D611" s="12" t="s">
        <v>41</v>
      </c>
      <c r="E611" s="12" t="s">
        <v>13</v>
      </c>
      <c r="F611" s="12">
        <v>7</v>
      </c>
      <c r="G611" s="12">
        <v>3042</v>
      </c>
      <c r="H611" s="12">
        <v>3240</v>
      </c>
      <c r="I611" s="12">
        <v>17712</v>
      </c>
      <c r="J611" s="12">
        <v>18900</v>
      </c>
      <c r="K611" s="12">
        <f>Sales[[#This Row],[Unit Price]]*Sales[[#This Row],[Quantity]]</f>
        <v>22680</v>
      </c>
      <c r="L611" s="12">
        <f>Sales[[#This Row],[Unit Cost]]*Sales[[#This Row],[Quantity]]</f>
        <v>21294</v>
      </c>
      <c r="M611" s="12">
        <f>Sales[[#This Row],[Revenue]]-Sales[[#This Row],[Cost]]</f>
        <v>1386</v>
      </c>
      <c r="N611" s="38">
        <f>Sales[[#This Row],[Profit]]*$N$1</f>
        <v>69.3</v>
      </c>
      <c r="O611" s="38">
        <f>Sales[[#This Row],[Profit]]-Sales[[#This Row],[Discount ]]</f>
        <v>1316.7</v>
      </c>
    </row>
    <row r="612" spans="1:15">
      <c r="A612" s="38">
        <v>41115</v>
      </c>
      <c r="B612" s="12" t="s">
        <v>27</v>
      </c>
      <c r="C612" s="12" t="s">
        <v>23</v>
      </c>
      <c r="D612" s="12" t="s">
        <v>43</v>
      </c>
      <c r="E612" s="12" t="s">
        <v>13</v>
      </c>
      <c r="F612" s="12">
        <v>17</v>
      </c>
      <c r="G612" s="12">
        <v>3978</v>
      </c>
      <c r="H612" s="12">
        <v>4230</v>
      </c>
      <c r="I612" s="12">
        <v>10152</v>
      </c>
      <c r="J612" s="12">
        <v>10800</v>
      </c>
      <c r="K612" s="12">
        <f>Sales[[#This Row],[Unit Price]]*Sales[[#This Row],[Quantity]]</f>
        <v>71910</v>
      </c>
      <c r="L612" s="12">
        <f>Sales[[#This Row],[Unit Cost]]*Sales[[#This Row],[Quantity]]</f>
        <v>67626</v>
      </c>
      <c r="M612" s="12">
        <f>Sales[[#This Row],[Revenue]]-Sales[[#This Row],[Cost]]</f>
        <v>4284</v>
      </c>
      <c r="N612" s="38">
        <f>Sales[[#This Row],[Profit]]*$N$1</f>
        <v>214.20000000000002</v>
      </c>
      <c r="O612" s="38">
        <f>Sales[[#This Row],[Profit]]-Sales[[#This Row],[Discount ]]</f>
        <v>4069.8</v>
      </c>
    </row>
    <row r="613" spans="1:15">
      <c r="A613" s="38">
        <v>41115</v>
      </c>
      <c r="B613" s="12" t="s">
        <v>27</v>
      </c>
      <c r="C613" s="12" t="s">
        <v>23</v>
      </c>
      <c r="D613" s="12" t="s">
        <v>26</v>
      </c>
      <c r="E613" s="12" t="s">
        <v>13</v>
      </c>
      <c r="F613" s="12">
        <v>3</v>
      </c>
      <c r="G613" s="12">
        <v>2952</v>
      </c>
      <c r="H613" s="12">
        <v>3150</v>
      </c>
      <c r="I613" s="12">
        <v>27378</v>
      </c>
      <c r="J613" s="12">
        <v>29160</v>
      </c>
      <c r="K613" s="12">
        <f>Sales[[#This Row],[Unit Price]]*Sales[[#This Row],[Quantity]]</f>
        <v>9450</v>
      </c>
      <c r="L613" s="12">
        <f>Sales[[#This Row],[Unit Cost]]*Sales[[#This Row],[Quantity]]</f>
        <v>8856</v>
      </c>
      <c r="M613" s="12">
        <f>Sales[[#This Row],[Revenue]]-Sales[[#This Row],[Cost]]</f>
        <v>594</v>
      </c>
      <c r="N613" s="38">
        <f>Sales[[#This Row],[Profit]]*$N$1</f>
        <v>29.700000000000003</v>
      </c>
      <c r="O613" s="38">
        <f>Sales[[#This Row],[Profit]]-Sales[[#This Row],[Discount ]]</f>
        <v>564.29999999999995</v>
      </c>
    </row>
    <row r="614" spans="1:15">
      <c r="A614" s="38">
        <v>41115</v>
      </c>
      <c r="B614" s="12" t="s">
        <v>14</v>
      </c>
      <c r="C614" s="12" t="s">
        <v>11</v>
      </c>
      <c r="D614" s="12" t="s">
        <v>37</v>
      </c>
      <c r="E614" s="12" t="s">
        <v>13</v>
      </c>
      <c r="F614" s="12">
        <v>13</v>
      </c>
      <c r="G614" s="12">
        <v>2034</v>
      </c>
      <c r="H614" s="12">
        <v>2160</v>
      </c>
      <c r="I614" s="12">
        <v>58266</v>
      </c>
      <c r="J614" s="12">
        <v>62010</v>
      </c>
      <c r="K614" s="12">
        <f>Sales[[#This Row],[Unit Price]]*Sales[[#This Row],[Quantity]]</f>
        <v>28080</v>
      </c>
      <c r="L614" s="12">
        <f>Sales[[#This Row],[Unit Cost]]*Sales[[#This Row],[Quantity]]</f>
        <v>26442</v>
      </c>
      <c r="M614" s="12">
        <f>Sales[[#This Row],[Revenue]]-Sales[[#This Row],[Cost]]</f>
        <v>1638</v>
      </c>
      <c r="N614" s="38">
        <f>Sales[[#This Row],[Profit]]*$N$1</f>
        <v>81.900000000000006</v>
      </c>
      <c r="O614" s="38">
        <f>Sales[[#This Row],[Profit]]-Sales[[#This Row],[Discount ]]</f>
        <v>1556.1</v>
      </c>
    </row>
    <row r="615" spans="1:15">
      <c r="A615" s="38">
        <v>41115</v>
      </c>
      <c r="B615" s="12" t="s">
        <v>29</v>
      </c>
      <c r="C615" s="12" t="s">
        <v>30</v>
      </c>
      <c r="D615" s="12" t="s">
        <v>21</v>
      </c>
      <c r="E615" s="12" t="s">
        <v>13</v>
      </c>
      <c r="F615" s="12">
        <v>17</v>
      </c>
      <c r="G615" s="12">
        <v>3582</v>
      </c>
      <c r="H615" s="12">
        <v>3870</v>
      </c>
      <c r="I615" s="12">
        <v>15372</v>
      </c>
      <c r="J615" s="12">
        <v>16380</v>
      </c>
      <c r="K615" s="12">
        <f>Sales[[#This Row],[Unit Price]]*Sales[[#This Row],[Quantity]]</f>
        <v>65790</v>
      </c>
      <c r="L615" s="12">
        <f>Sales[[#This Row],[Unit Cost]]*Sales[[#This Row],[Quantity]]</f>
        <v>60894</v>
      </c>
      <c r="M615" s="12">
        <f>Sales[[#This Row],[Revenue]]-Sales[[#This Row],[Cost]]</f>
        <v>4896</v>
      </c>
      <c r="N615" s="38">
        <f>Sales[[#This Row],[Profit]]*$N$1</f>
        <v>244.8</v>
      </c>
      <c r="O615" s="38">
        <f>Sales[[#This Row],[Profit]]-Sales[[#This Row],[Discount ]]</f>
        <v>4651.2</v>
      </c>
    </row>
    <row r="616" spans="1:15">
      <c r="A616" s="38">
        <v>41115</v>
      </c>
      <c r="B616" s="12" t="s">
        <v>29</v>
      </c>
      <c r="C616" s="12" t="s">
        <v>30</v>
      </c>
      <c r="D616" s="12" t="s">
        <v>37</v>
      </c>
      <c r="E616" s="12" t="s">
        <v>13</v>
      </c>
      <c r="F616" s="12">
        <v>22</v>
      </c>
      <c r="G616" s="12">
        <v>3978</v>
      </c>
      <c r="H616" s="12">
        <v>4230</v>
      </c>
      <c r="I616" s="12">
        <v>22410</v>
      </c>
      <c r="J616" s="12">
        <v>23850</v>
      </c>
      <c r="K616" s="12">
        <f>Sales[[#This Row],[Unit Price]]*Sales[[#This Row],[Quantity]]</f>
        <v>93060</v>
      </c>
      <c r="L616" s="12">
        <f>Sales[[#This Row],[Unit Cost]]*Sales[[#This Row],[Quantity]]</f>
        <v>87516</v>
      </c>
      <c r="M616" s="12">
        <f>Sales[[#This Row],[Revenue]]-Sales[[#This Row],[Cost]]</f>
        <v>5544</v>
      </c>
      <c r="N616" s="38">
        <f>Sales[[#This Row],[Profit]]*$N$1</f>
        <v>277.2</v>
      </c>
      <c r="O616" s="38">
        <f>Sales[[#This Row],[Profit]]-Sales[[#This Row],[Discount ]]</f>
        <v>5266.8</v>
      </c>
    </row>
    <row r="617" spans="1:15">
      <c r="A617" s="38">
        <v>41116</v>
      </c>
      <c r="B617" s="12" t="s">
        <v>20</v>
      </c>
      <c r="C617" s="12" t="s">
        <v>18</v>
      </c>
      <c r="D617" s="12" t="s">
        <v>37</v>
      </c>
      <c r="E617" s="12" t="s">
        <v>13</v>
      </c>
      <c r="F617" s="12">
        <v>23</v>
      </c>
      <c r="G617" s="12">
        <v>2196</v>
      </c>
      <c r="H617" s="12">
        <v>2340</v>
      </c>
      <c r="I617" s="12">
        <v>80676</v>
      </c>
      <c r="J617" s="12">
        <v>85860</v>
      </c>
      <c r="K617" s="12">
        <f>Sales[[#This Row],[Unit Price]]*Sales[[#This Row],[Quantity]]</f>
        <v>53820</v>
      </c>
      <c r="L617" s="12">
        <f>Sales[[#This Row],[Unit Cost]]*Sales[[#This Row],[Quantity]]</f>
        <v>50508</v>
      </c>
      <c r="M617" s="12">
        <f>Sales[[#This Row],[Revenue]]-Sales[[#This Row],[Cost]]</f>
        <v>3312</v>
      </c>
      <c r="N617" s="38">
        <f>Sales[[#This Row],[Profit]]*$N$1</f>
        <v>165.60000000000002</v>
      </c>
      <c r="O617" s="38">
        <f>Sales[[#This Row],[Profit]]-Sales[[#This Row],[Discount ]]</f>
        <v>3146.4</v>
      </c>
    </row>
    <row r="618" spans="1:15">
      <c r="A618" s="38">
        <v>41116</v>
      </c>
      <c r="B618" s="12" t="s">
        <v>27</v>
      </c>
      <c r="C618" s="12" t="s">
        <v>23</v>
      </c>
      <c r="D618" s="12" t="s">
        <v>12</v>
      </c>
      <c r="E618" s="12" t="s">
        <v>13</v>
      </c>
      <c r="F618" s="12">
        <v>1</v>
      </c>
      <c r="G618" s="12">
        <v>2034</v>
      </c>
      <c r="H618" s="12">
        <v>2160</v>
      </c>
      <c r="I618" s="12">
        <v>14238</v>
      </c>
      <c r="J618" s="12">
        <v>15120</v>
      </c>
      <c r="K618" s="12">
        <f>Sales[[#This Row],[Unit Price]]*Sales[[#This Row],[Quantity]]</f>
        <v>2160</v>
      </c>
      <c r="L618" s="12">
        <f>Sales[[#This Row],[Unit Cost]]*Sales[[#This Row],[Quantity]]</f>
        <v>2034</v>
      </c>
      <c r="M618" s="12">
        <f>Sales[[#This Row],[Revenue]]-Sales[[#This Row],[Cost]]</f>
        <v>126</v>
      </c>
      <c r="N618" s="38">
        <f>Sales[[#This Row],[Profit]]*$N$1</f>
        <v>6.3000000000000007</v>
      </c>
      <c r="O618" s="38">
        <f>Sales[[#This Row],[Profit]]-Sales[[#This Row],[Discount ]]</f>
        <v>119.7</v>
      </c>
    </row>
    <row r="619" spans="1:15">
      <c r="A619" s="38">
        <v>41116</v>
      </c>
      <c r="B619" s="12" t="s">
        <v>22</v>
      </c>
      <c r="C619" s="12" t="s">
        <v>23</v>
      </c>
      <c r="D619" s="12" t="s">
        <v>38</v>
      </c>
      <c r="E619" s="12" t="s">
        <v>13</v>
      </c>
      <c r="F619" s="12">
        <v>25</v>
      </c>
      <c r="G619" s="12">
        <v>5148</v>
      </c>
      <c r="H619" s="12">
        <v>5490</v>
      </c>
      <c r="I619" s="12">
        <v>7092</v>
      </c>
      <c r="J619" s="12">
        <v>7560</v>
      </c>
      <c r="K619" s="12">
        <f>Sales[[#This Row],[Unit Price]]*Sales[[#This Row],[Quantity]]</f>
        <v>137250</v>
      </c>
      <c r="L619" s="12">
        <f>Sales[[#This Row],[Unit Cost]]*Sales[[#This Row],[Quantity]]</f>
        <v>128700</v>
      </c>
      <c r="M619" s="12">
        <f>Sales[[#This Row],[Revenue]]-Sales[[#This Row],[Cost]]</f>
        <v>8550</v>
      </c>
      <c r="N619" s="38">
        <f>Sales[[#This Row],[Profit]]*$N$1</f>
        <v>427.5</v>
      </c>
      <c r="O619" s="38">
        <f>Sales[[#This Row],[Profit]]-Sales[[#This Row],[Discount ]]</f>
        <v>8122.5</v>
      </c>
    </row>
    <row r="620" spans="1:15">
      <c r="A620" s="38">
        <v>41117</v>
      </c>
      <c r="B620" s="12" t="s">
        <v>29</v>
      </c>
      <c r="C620" s="12" t="s">
        <v>30</v>
      </c>
      <c r="D620" s="12" t="s">
        <v>15</v>
      </c>
      <c r="E620" s="12" t="s">
        <v>16</v>
      </c>
      <c r="F620" s="12">
        <v>22</v>
      </c>
      <c r="G620" s="12">
        <v>3384</v>
      </c>
      <c r="H620" s="12">
        <v>3600</v>
      </c>
      <c r="I620" s="12">
        <v>68058</v>
      </c>
      <c r="J620" s="12">
        <v>73530</v>
      </c>
      <c r="K620" s="12">
        <f>Sales[[#This Row],[Unit Price]]*Sales[[#This Row],[Quantity]]</f>
        <v>79200</v>
      </c>
      <c r="L620" s="12">
        <f>Sales[[#This Row],[Unit Cost]]*Sales[[#This Row],[Quantity]]</f>
        <v>74448</v>
      </c>
      <c r="M620" s="12">
        <f>Sales[[#This Row],[Revenue]]-Sales[[#This Row],[Cost]]</f>
        <v>4752</v>
      </c>
      <c r="N620" s="38">
        <f>Sales[[#This Row],[Profit]]*$N$1</f>
        <v>237.60000000000002</v>
      </c>
      <c r="O620" s="38">
        <f>Sales[[#This Row],[Profit]]-Sales[[#This Row],[Discount ]]</f>
        <v>4514.3999999999996</v>
      </c>
    </row>
    <row r="621" spans="1:15">
      <c r="A621" s="38">
        <v>41117</v>
      </c>
      <c r="B621" s="12" t="s">
        <v>34</v>
      </c>
      <c r="C621" s="12" t="s">
        <v>25</v>
      </c>
      <c r="D621" s="12" t="s">
        <v>39</v>
      </c>
      <c r="E621" s="12" t="s">
        <v>13</v>
      </c>
      <c r="F621" s="12">
        <v>2</v>
      </c>
      <c r="G621" s="12">
        <v>3978</v>
      </c>
      <c r="H621" s="12">
        <v>4230</v>
      </c>
      <c r="I621" s="12">
        <v>40986</v>
      </c>
      <c r="J621" s="12">
        <v>43560</v>
      </c>
      <c r="K621" s="12">
        <f>Sales[[#This Row],[Unit Price]]*Sales[[#This Row],[Quantity]]</f>
        <v>8460</v>
      </c>
      <c r="L621" s="12">
        <f>Sales[[#This Row],[Unit Cost]]*Sales[[#This Row],[Quantity]]</f>
        <v>7956</v>
      </c>
      <c r="M621" s="12">
        <f>Sales[[#This Row],[Revenue]]-Sales[[#This Row],[Cost]]</f>
        <v>504</v>
      </c>
      <c r="N621" s="38">
        <f>Sales[[#This Row],[Profit]]*$N$1</f>
        <v>25.200000000000003</v>
      </c>
      <c r="O621" s="38">
        <f>Sales[[#This Row],[Profit]]-Sales[[#This Row],[Discount ]]</f>
        <v>478.8</v>
      </c>
    </row>
    <row r="622" spans="1:15">
      <c r="A622" s="38">
        <v>41117</v>
      </c>
      <c r="B622" s="12" t="s">
        <v>29</v>
      </c>
      <c r="C622" s="12" t="s">
        <v>30</v>
      </c>
      <c r="D622" s="12" t="s">
        <v>15</v>
      </c>
      <c r="E622" s="12" t="s">
        <v>16</v>
      </c>
      <c r="F622" s="12">
        <v>11</v>
      </c>
      <c r="G622" s="12">
        <v>3582</v>
      </c>
      <c r="H622" s="12">
        <v>3870</v>
      </c>
      <c r="I622" s="12">
        <v>46566</v>
      </c>
      <c r="J622" s="12">
        <v>50310</v>
      </c>
      <c r="K622" s="12">
        <f>Sales[[#This Row],[Unit Price]]*Sales[[#This Row],[Quantity]]</f>
        <v>42570</v>
      </c>
      <c r="L622" s="12">
        <f>Sales[[#This Row],[Unit Cost]]*Sales[[#This Row],[Quantity]]</f>
        <v>39402</v>
      </c>
      <c r="M622" s="12">
        <f>Sales[[#This Row],[Revenue]]-Sales[[#This Row],[Cost]]</f>
        <v>3168</v>
      </c>
      <c r="N622" s="38">
        <f>Sales[[#This Row],[Profit]]*$N$1</f>
        <v>158.4</v>
      </c>
      <c r="O622" s="38">
        <f>Sales[[#This Row],[Profit]]-Sales[[#This Row],[Discount ]]</f>
        <v>3009.6</v>
      </c>
    </row>
    <row r="623" spans="1:15">
      <c r="A623" s="38">
        <v>41118</v>
      </c>
      <c r="B623" s="12" t="s">
        <v>29</v>
      </c>
      <c r="C623" s="12" t="s">
        <v>30</v>
      </c>
      <c r="D623" s="12" t="s">
        <v>35</v>
      </c>
      <c r="E623" s="12" t="s">
        <v>13</v>
      </c>
      <c r="F623" s="12">
        <v>11</v>
      </c>
      <c r="G623" s="12">
        <v>3546</v>
      </c>
      <c r="H623" s="12">
        <v>3780</v>
      </c>
      <c r="I623" s="12">
        <v>20592</v>
      </c>
      <c r="J623" s="12">
        <v>21960</v>
      </c>
      <c r="K623" s="12">
        <f>Sales[[#This Row],[Unit Price]]*Sales[[#This Row],[Quantity]]</f>
        <v>41580</v>
      </c>
      <c r="L623" s="12">
        <f>Sales[[#This Row],[Unit Cost]]*Sales[[#This Row],[Quantity]]</f>
        <v>39006</v>
      </c>
      <c r="M623" s="12">
        <f>Sales[[#This Row],[Revenue]]-Sales[[#This Row],[Cost]]</f>
        <v>2574</v>
      </c>
      <c r="N623" s="38">
        <f>Sales[[#This Row],[Profit]]*$N$1</f>
        <v>128.70000000000002</v>
      </c>
      <c r="O623" s="38">
        <f>Sales[[#This Row],[Profit]]-Sales[[#This Row],[Discount ]]</f>
        <v>2445.3000000000002</v>
      </c>
    </row>
    <row r="624" spans="1:15">
      <c r="A624" s="38">
        <v>41118</v>
      </c>
      <c r="B624" s="12" t="s">
        <v>31</v>
      </c>
      <c r="C624" s="12" t="s">
        <v>30</v>
      </c>
      <c r="D624" s="12" t="s">
        <v>26</v>
      </c>
      <c r="E624" s="12" t="s">
        <v>13</v>
      </c>
      <c r="F624" s="12">
        <v>1</v>
      </c>
      <c r="G624" s="12">
        <v>7506</v>
      </c>
      <c r="H624" s="12">
        <v>8100</v>
      </c>
      <c r="I624" s="12">
        <v>9126</v>
      </c>
      <c r="J624" s="12">
        <v>9720</v>
      </c>
      <c r="K624" s="12">
        <f>Sales[[#This Row],[Unit Price]]*Sales[[#This Row],[Quantity]]</f>
        <v>8100</v>
      </c>
      <c r="L624" s="12">
        <f>Sales[[#This Row],[Unit Cost]]*Sales[[#This Row],[Quantity]]</f>
        <v>7506</v>
      </c>
      <c r="M624" s="12">
        <f>Sales[[#This Row],[Revenue]]-Sales[[#This Row],[Cost]]</f>
        <v>594</v>
      </c>
      <c r="N624" s="38">
        <f>Sales[[#This Row],[Profit]]*$N$1</f>
        <v>29.700000000000003</v>
      </c>
      <c r="O624" s="38">
        <f>Sales[[#This Row],[Profit]]-Sales[[#This Row],[Discount ]]</f>
        <v>564.29999999999995</v>
      </c>
    </row>
    <row r="625" spans="1:15">
      <c r="A625" s="38">
        <v>41118</v>
      </c>
      <c r="B625" s="12" t="s">
        <v>20</v>
      </c>
      <c r="C625" s="12" t="s">
        <v>18</v>
      </c>
      <c r="D625" s="12" t="s">
        <v>19</v>
      </c>
      <c r="E625" s="12" t="s">
        <v>13</v>
      </c>
      <c r="F625" s="12">
        <v>14</v>
      </c>
      <c r="G625" s="12">
        <v>3978</v>
      </c>
      <c r="H625" s="12">
        <v>4230</v>
      </c>
      <c r="I625" s="12">
        <v>31824</v>
      </c>
      <c r="J625" s="12">
        <v>33840</v>
      </c>
      <c r="K625" s="12">
        <f>Sales[[#This Row],[Unit Price]]*Sales[[#This Row],[Quantity]]</f>
        <v>59220</v>
      </c>
      <c r="L625" s="12">
        <f>Sales[[#This Row],[Unit Cost]]*Sales[[#This Row],[Quantity]]</f>
        <v>55692</v>
      </c>
      <c r="M625" s="12">
        <f>Sales[[#This Row],[Revenue]]-Sales[[#This Row],[Cost]]</f>
        <v>3528</v>
      </c>
      <c r="N625" s="38">
        <f>Sales[[#This Row],[Profit]]*$N$1</f>
        <v>176.4</v>
      </c>
      <c r="O625" s="38">
        <f>Sales[[#This Row],[Profit]]-Sales[[#This Row],[Discount ]]</f>
        <v>3351.6</v>
      </c>
    </row>
    <row r="626" spans="1:15">
      <c r="A626" s="38">
        <v>41118</v>
      </c>
      <c r="B626" s="12" t="s">
        <v>22</v>
      </c>
      <c r="C626" s="12" t="s">
        <v>23</v>
      </c>
      <c r="D626" s="12" t="s">
        <v>38</v>
      </c>
      <c r="E626" s="12" t="s">
        <v>13</v>
      </c>
      <c r="F626" s="12">
        <v>11</v>
      </c>
      <c r="G626" s="12">
        <v>2034</v>
      </c>
      <c r="H626" s="12">
        <v>2160</v>
      </c>
      <c r="I626" s="12">
        <v>7092</v>
      </c>
      <c r="J626" s="12">
        <v>7560</v>
      </c>
      <c r="K626" s="12">
        <f>Sales[[#This Row],[Unit Price]]*Sales[[#This Row],[Quantity]]</f>
        <v>23760</v>
      </c>
      <c r="L626" s="12">
        <f>Sales[[#This Row],[Unit Cost]]*Sales[[#This Row],[Quantity]]</f>
        <v>22374</v>
      </c>
      <c r="M626" s="12">
        <f>Sales[[#This Row],[Revenue]]-Sales[[#This Row],[Cost]]</f>
        <v>1386</v>
      </c>
      <c r="N626" s="38">
        <f>Sales[[#This Row],[Profit]]*$N$1</f>
        <v>69.3</v>
      </c>
      <c r="O626" s="38">
        <f>Sales[[#This Row],[Profit]]-Sales[[#This Row],[Discount ]]</f>
        <v>1316.7</v>
      </c>
    </row>
    <row r="627" spans="1:15">
      <c r="A627" s="38">
        <v>41118</v>
      </c>
      <c r="B627" s="12" t="s">
        <v>20</v>
      </c>
      <c r="C627" s="12" t="s">
        <v>18</v>
      </c>
      <c r="D627" s="12" t="s">
        <v>19</v>
      </c>
      <c r="E627" s="12" t="s">
        <v>13</v>
      </c>
      <c r="F627" s="12">
        <v>8</v>
      </c>
      <c r="G627" s="12">
        <v>2952</v>
      </c>
      <c r="H627" s="12">
        <v>3150</v>
      </c>
      <c r="I627" s="12">
        <v>95472</v>
      </c>
      <c r="J627" s="12">
        <v>101520</v>
      </c>
      <c r="K627" s="12">
        <f>Sales[[#This Row],[Unit Price]]*Sales[[#This Row],[Quantity]]</f>
        <v>25200</v>
      </c>
      <c r="L627" s="12">
        <f>Sales[[#This Row],[Unit Cost]]*Sales[[#This Row],[Quantity]]</f>
        <v>23616</v>
      </c>
      <c r="M627" s="12">
        <f>Sales[[#This Row],[Revenue]]-Sales[[#This Row],[Cost]]</f>
        <v>1584</v>
      </c>
      <c r="N627" s="38">
        <f>Sales[[#This Row],[Profit]]*$N$1</f>
        <v>79.2</v>
      </c>
      <c r="O627" s="38">
        <f>Sales[[#This Row],[Profit]]-Sales[[#This Row],[Discount ]]</f>
        <v>1504.8</v>
      </c>
    </row>
    <row r="628" spans="1:15">
      <c r="A628" s="38">
        <v>41118</v>
      </c>
      <c r="B628" s="12" t="s">
        <v>27</v>
      </c>
      <c r="C628" s="12" t="s">
        <v>23</v>
      </c>
      <c r="D628" s="12" t="s">
        <v>36</v>
      </c>
      <c r="E628" s="12" t="s">
        <v>13</v>
      </c>
      <c r="F628" s="12">
        <v>1</v>
      </c>
      <c r="G628" s="12">
        <v>3546</v>
      </c>
      <c r="H628" s="12">
        <v>3780</v>
      </c>
      <c r="I628" s="12">
        <v>25272</v>
      </c>
      <c r="J628" s="12">
        <v>27000</v>
      </c>
      <c r="K628" s="12">
        <f>Sales[[#This Row],[Unit Price]]*Sales[[#This Row],[Quantity]]</f>
        <v>3780</v>
      </c>
      <c r="L628" s="12">
        <f>Sales[[#This Row],[Unit Cost]]*Sales[[#This Row],[Quantity]]</f>
        <v>3546</v>
      </c>
      <c r="M628" s="12">
        <f>Sales[[#This Row],[Revenue]]-Sales[[#This Row],[Cost]]</f>
        <v>234</v>
      </c>
      <c r="N628" s="38">
        <f>Sales[[#This Row],[Profit]]*$N$1</f>
        <v>11.700000000000001</v>
      </c>
      <c r="O628" s="38">
        <f>Sales[[#This Row],[Profit]]-Sales[[#This Row],[Discount ]]</f>
        <v>222.3</v>
      </c>
    </row>
    <row r="629" spans="1:15">
      <c r="A629" s="38">
        <v>41119</v>
      </c>
      <c r="B629" s="12" t="s">
        <v>34</v>
      </c>
      <c r="C629" s="12" t="s">
        <v>25</v>
      </c>
      <c r="D629" s="12" t="s">
        <v>33</v>
      </c>
      <c r="E629" s="12" t="s">
        <v>13</v>
      </c>
      <c r="F629" s="12">
        <v>24</v>
      </c>
      <c r="G629" s="12">
        <v>3546</v>
      </c>
      <c r="H629" s="12">
        <v>3780</v>
      </c>
      <c r="I629" s="12">
        <v>83538</v>
      </c>
      <c r="J629" s="12">
        <v>88830</v>
      </c>
      <c r="K629" s="12">
        <f>Sales[[#This Row],[Unit Price]]*Sales[[#This Row],[Quantity]]</f>
        <v>90720</v>
      </c>
      <c r="L629" s="12">
        <f>Sales[[#This Row],[Unit Cost]]*Sales[[#This Row],[Quantity]]</f>
        <v>85104</v>
      </c>
      <c r="M629" s="12">
        <f>Sales[[#This Row],[Revenue]]-Sales[[#This Row],[Cost]]</f>
        <v>5616</v>
      </c>
      <c r="N629" s="38">
        <f>Sales[[#This Row],[Profit]]*$N$1</f>
        <v>280.8</v>
      </c>
      <c r="O629" s="38">
        <f>Sales[[#This Row],[Profit]]-Sales[[#This Row],[Discount ]]</f>
        <v>5335.2</v>
      </c>
    </row>
    <row r="630" spans="1:15">
      <c r="A630" s="38">
        <v>41120</v>
      </c>
      <c r="B630" s="12" t="s">
        <v>10</v>
      </c>
      <c r="C630" s="12" t="s">
        <v>11</v>
      </c>
      <c r="D630" s="12" t="s">
        <v>41</v>
      </c>
      <c r="E630" s="12" t="s">
        <v>13</v>
      </c>
      <c r="F630" s="12">
        <v>15</v>
      </c>
      <c r="G630" s="12">
        <v>3978</v>
      </c>
      <c r="H630" s="12">
        <v>4230</v>
      </c>
      <c r="I630" s="12">
        <v>32472</v>
      </c>
      <c r="J630" s="12">
        <v>34650</v>
      </c>
      <c r="K630" s="12">
        <f>Sales[[#This Row],[Unit Price]]*Sales[[#This Row],[Quantity]]</f>
        <v>63450</v>
      </c>
      <c r="L630" s="12">
        <f>Sales[[#This Row],[Unit Cost]]*Sales[[#This Row],[Quantity]]</f>
        <v>59670</v>
      </c>
      <c r="M630" s="12">
        <f>Sales[[#This Row],[Revenue]]-Sales[[#This Row],[Cost]]</f>
        <v>3780</v>
      </c>
      <c r="N630" s="38">
        <f>Sales[[#This Row],[Profit]]*$N$1</f>
        <v>189</v>
      </c>
      <c r="O630" s="38">
        <f>Sales[[#This Row],[Profit]]-Sales[[#This Row],[Discount ]]</f>
        <v>3591</v>
      </c>
    </row>
    <row r="631" spans="1:15">
      <c r="A631" s="38">
        <v>41120</v>
      </c>
      <c r="B631" s="12" t="s">
        <v>29</v>
      </c>
      <c r="C631" s="12" t="s">
        <v>30</v>
      </c>
      <c r="D631" s="12" t="s">
        <v>33</v>
      </c>
      <c r="E631" s="12" t="s">
        <v>13</v>
      </c>
      <c r="F631" s="12">
        <v>20</v>
      </c>
      <c r="G631" s="12">
        <v>3546</v>
      </c>
      <c r="H631" s="12">
        <v>3780</v>
      </c>
      <c r="I631" s="12">
        <v>91494</v>
      </c>
      <c r="J631" s="12">
        <v>97290</v>
      </c>
      <c r="K631" s="12">
        <f>Sales[[#This Row],[Unit Price]]*Sales[[#This Row],[Quantity]]</f>
        <v>75600</v>
      </c>
      <c r="L631" s="12">
        <f>Sales[[#This Row],[Unit Cost]]*Sales[[#This Row],[Quantity]]</f>
        <v>70920</v>
      </c>
      <c r="M631" s="12">
        <f>Sales[[#This Row],[Revenue]]-Sales[[#This Row],[Cost]]</f>
        <v>4680</v>
      </c>
      <c r="N631" s="38">
        <f>Sales[[#This Row],[Profit]]*$N$1</f>
        <v>234</v>
      </c>
      <c r="O631" s="38">
        <f>Sales[[#This Row],[Profit]]-Sales[[#This Row],[Discount ]]</f>
        <v>4446</v>
      </c>
    </row>
    <row r="632" spans="1:15">
      <c r="A632" s="38">
        <v>41120</v>
      </c>
      <c r="B632" s="12" t="s">
        <v>10</v>
      </c>
      <c r="C632" s="12" t="s">
        <v>11</v>
      </c>
      <c r="D632" s="12" t="s">
        <v>28</v>
      </c>
      <c r="E632" s="12" t="s">
        <v>13</v>
      </c>
      <c r="F632" s="12">
        <v>1</v>
      </c>
      <c r="G632" s="12">
        <v>5148</v>
      </c>
      <c r="H632" s="12">
        <v>5490</v>
      </c>
      <c r="I632" s="12">
        <v>11664</v>
      </c>
      <c r="J632" s="12">
        <v>12420</v>
      </c>
      <c r="K632" s="12">
        <f>Sales[[#This Row],[Unit Price]]*Sales[[#This Row],[Quantity]]</f>
        <v>5490</v>
      </c>
      <c r="L632" s="12">
        <f>Sales[[#This Row],[Unit Cost]]*Sales[[#This Row],[Quantity]]</f>
        <v>5148</v>
      </c>
      <c r="M632" s="12">
        <f>Sales[[#This Row],[Revenue]]-Sales[[#This Row],[Cost]]</f>
        <v>342</v>
      </c>
      <c r="N632" s="38">
        <f>Sales[[#This Row],[Profit]]*$N$1</f>
        <v>17.100000000000001</v>
      </c>
      <c r="O632" s="38">
        <f>Sales[[#This Row],[Profit]]-Sales[[#This Row],[Discount ]]</f>
        <v>324.89999999999998</v>
      </c>
    </row>
    <row r="633" spans="1:15">
      <c r="A633" s="38">
        <v>41120</v>
      </c>
      <c r="B633" s="12" t="s">
        <v>34</v>
      </c>
      <c r="C633" s="12" t="s">
        <v>25</v>
      </c>
      <c r="D633" s="12" t="s">
        <v>43</v>
      </c>
      <c r="E633" s="12" t="s">
        <v>13</v>
      </c>
      <c r="F633" s="12">
        <v>5</v>
      </c>
      <c r="G633" s="12">
        <v>2196</v>
      </c>
      <c r="H633" s="12">
        <v>2340</v>
      </c>
      <c r="I633" s="12">
        <v>43992</v>
      </c>
      <c r="J633" s="12">
        <v>46800</v>
      </c>
      <c r="K633" s="12">
        <f>Sales[[#This Row],[Unit Price]]*Sales[[#This Row],[Quantity]]</f>
        <v>11700</v>
      </c>
      <c r="L633" s="12">
        <f>Sales[[#This Row],[Unit Cost]]*Sales[[#This Row],[Quantity]]</f>
        <v>10980</v>
      </c>
      <c r="M633" s="12">
        <f>Sales[[#This Row],[Revenue]]-Sales[[#This Row],[Cost]]</f>
        <v>720</v>
      </c>
      <c r="N633" s="38">
        <f>Sales[[#This Row],[Profit]]*$N$1</f>
        <v>36</v>
      </c>
      <c r="O633" s="38">
        <f>Sales[[#This Row],[Profit]]-Sales[[#This Row],[Discount ]]</f>
        <v>684</v>
      </c>
    </row>
    <row r="634" spans="1:15">
      <c r="A634" s="38">
        <v>41121</v>
      </c>
      <c r="B634" s="12" t="s">
        <v>17</v>
      </c>
      <c r="C634" s="12" t="s">
        <v>18</v>
      </c>
      <c r="D634" s="12" t="s">
        <v>40</v>
      </c>
      <c r="E634" s="12" t="s">
        <v>16</v>
      </c>
      <c r="F634" s="12">
        <v>2</v>
      </c>
      <c r="G634" s="12">
        <v>3924</v>
      </c>
      <c r="H634" s="12">
        <v>4230</v>
      </c>
      <c r="I634" s="12">
        <v>47088</v>
      </c>
      <c r="J634" s="12">
        <v>50760</v>
      </c>
      <c r="K634" s="12">
        <f>Sales[[#This Row],[Unit Price]]*Sales[[#This Row],[Quantity]]</f>
        <v>8460</v>
      </c>
      <c r="L634" s="12">
        <f>Sales[[#This Row],[Unit Cost]]*Sales[[#This Row],[Quantity]]</f>
        <v>7848</v>
      </c>
      <c r="M634" s="12">
        <f>Sales[[#This Row],[Revenue]]-Sales[[#This Row],[Cost]]</f>
        <v>612</v>
      </c>
      <c r="N634" s="38">
        <f>Sales[[#This Row],[Profit]]*$N$1</f>
        <v>30.6</v>
      </c>
      <c r="O634" s="38">
        <f>Sales[[#This Row],[Profit]]-Sales[[#This Row],[Discount ]]</f>
        <v>581.4</v>
      </c>
    </row>
    <row r="635" spans="1:15">
      <c r="A635" s="38">
        <v>41121</v>
      </c>
      <c r="B635" s="12" t="s">
        <v>31</v>
      </c>
      <c r="C635" s="12" t="s">
        <v>30</v>
      </c>
      <c r="D635" s="12" t="s">
        <v>35</v>
      </c>
      <c r="E635" s="12" t="s">
        <v>13</v>
      </c>
      <c r="F635" s="12">
        <v>15</v>
      </c>
      <c r="G635" s="12">
        <v>3978</v>
      </c>
      <c r="H635" s="12">
        <v>4230</v>
      </c>
      <c r="I635" s="12">
        <v>82368</v>
      </c>
      <c r="J635" s="12">
        <v>87840</v>
      </c>
      <c r="K635" s="12">
        <f>Sales[[#This Row],[Unit Price]]*Sales[[#This Row],[Quantity]]</f>
        <v>63450</v>
      </c>
      <c r="L635" s="12">
        <f>Sales[[#This Row],[Unit Cost]]*Sales[[#This Row],[Quantity]]</f>
        <v>59670</v>
      </c>
      <c r="M635" s="12">
        <f>Sales[[#This Row],[Revenue]]-Sales[[#This Row],[Cost]]</f>
        <v>3780</v>
      </c>
      <c r="N635" s="38">
        <f>Sales[[#This Row],[Profit]]*$N$1</f>
        <v>189</v>
      </c>
      <c r="O635" s="38">
        <f>Sales[[#This Row],[Profit]]-Sales[[#This Row],[Discount ]]</f>
        <v>3591</v>
      </c>
    </row>
    <row r="636" spans="1:15">
      <c r="A636" s="38">
        <v>41121</v>
      </c>
      <c r="B636" s="12" t="s">
        <v>27</v>
      </c>
      <c r="C636" s="12" t="s">
        <v>23</v>
      </c>
      <c r="D636" s="12" t="s">
        <v>21</v>
      </c>
      <c r="E636" s="12" t="s">
        <v>13</v>
      </c>
      <c r="F636" s="12">
        <v>24</v>
      </c>
      <c r="G636" s="12">
        <v>2106</v>
      </c>
      <c r="H636" s="12">
        <v>2250</v>
      </c>
      <c r="I636" s="12">
        <v>10980</v>
      </c>
      <c r="J636" s="12">
        <v>11700</v>
      </c>
      <c r="K636" s="12">
        <f>Sales[[#This Row],[Unit Price]]*Sales[[#This Row],[Quantity]]</f>
        <v>54000</v>
      </c>
      <c r="L636" s="12">
        <f>Sales[[#This Row],[Unit Cost]]*Sales[[#This Row],[Quantity]]</f>
        <v>50544</v>
      </c>
      <c r="M636" s="12">
        <f>Sales[[#This Row],[Revenue]]-Sales[[#This Row],[Cost]]</f>
        <v>3456</v>
      </c>
      <c r="N636" s="38">
        <f>Sales[[#This Row],[Profit]]*$N$1</f>
        <v>172.8</v>
      </c>
      <c r="O636" s="38">
        <f>Sales[[#This Row],[Profit]]-Sales[[#This Row],[Discount ]]</f>
        <v>3283.2</v>
      </c>
    </row>
    <row r="637" spans="1:15">
      <c r="A637" s="38">
        <v>41121</v>
      </c>
      <c r="B637" s="12" t="s">
        <v>31</v>
      </c>
      <c r="C637" s="12" t="s">
        <v>30</v>
      </c>
      <c r="D637" s="12" t="s">
        <v>40</v>
      </c>
      <c r="E637" s="12" t="s">
        <v>16</v>
      </c>
      <c r="F637" s="12">
        <v>23</v>
      </c>
      <c r="G637" s="12">
        <v>5148</v>
      </c>
      <c r="H637" s="12">
        <v>5490</v>
      </c>
      <c r="I637" s="12">
        <v>43164</v>
      </c>
      <c r="J637" s="12">
        <v>46530</v>
      </c>
      <c r="K637" s="12">
        <f>Sales[[#This Row],[Unit Price]]*Sales[[#This Row],[Quantity]]</f>
        <v>126270</v>
      </c>
      <c r="L637" s="12">
        <f>Sales[[#This Row],[Unit Cost]]*Sales[[#This Row],[Quantity]]</f>
        <v>118404</v>
      </c>
      <c r="M637" s="12">
        <f>Sales[[#This Row],[Revenue]]-Sales[[#This Row],[Cost]]</f>
        <v>7866</v>
      </c>
      <c r="N637" s="38">
        <f>Sales[[#This Row],[Profit]]*$N$1</f>
        <v>393.3</v>
      </c>
      <c r="O637" s="38">
        <f>Sales[[#This Row],[Profit]]-Sales[[#This Row],[Discount ]]</f>
        <v>7472.7</v>
      </c>
    </row>
    <row r="638" spans="1:15">
      <c r="A638" s="38">
        <v>41122</v>
      </c>
      <c r="B638" s="12" t="s">
        <v>27</v>
      </c>
      <c r="C638" s="12" t="s">
        <v>23</v>
      </c>
      <c r="D638" s="12" t="s">
        <v>19</v>
      </c>
      <c r="E638" s="12" t="s">
        <v>13</v>
      </c>
      <c r="F638" s="12">
        <v>20</v>
      </c>
      <c r="G638" s="12">
        <v>3546</v>
      </c>
      <c r="H638" s="12">
        <v>3780</v>
      </c>
      <c r="I638" s="12">
        <v>39780</v>
      </c>
      <c r="J638" s="12">
        <v>42300</v>
      </c>
      <c r="K638" s="12">
        <f>Sales[[#This Row],[Unit Price]]*Sales[[#This Row],[Quantity]]</f>
        <v>75600</v>
      </c>
      <c r="L638" s="12">
        <f>Sales[[#This Row],[Unit Cost]]*Sales[[#This Row],[Quantity]]</f>
        <v>70920</v>
      </c>
      <c r="M638" s="12">
        <f>Sales[[#This Row],[Revenue]]-Sales[[#This Row],[Cost]]</f>
        <v>4680</v>
      </c>
      <c r="N638" s="38">
        <f>Sales[[#This Row],[Profit]]*$N$1</f>
        <v>234</v>
      </c>
      <c r="O638" s="38">
        <f>Sales[[#This Row],[Profit]]-Sales[[#This Row],[Discount ]]</f>
        <v>4446</v>
      </c>
    </row>
    <row r="639" spans="1:15">
      <c r="A639" s="38">
        <v>41122</v>
      </c>
      <c r="B639" s="12" t="s">
        <v>29</v>
      </c>
      <c r="C639" s="12" t="s">
        <v>30</v>
      </c>
      <c r="D639" s="12" t="s">
        <v>38</v>
      </c>
      <c r="E639" s="12" t="s">
        <v>13</v>
      </c>
      <c r="F639" s="12">
        <v>23</v>
      </c>
      <c r="G639" s="12">
        <v>3546</v>
      </c>
      <c r="H639" s="12">
        <v>3780</v>
      </c>
      <c r="I639" s="12">
        <v>49644</v>
      </c>
      <c r="J639" s="12">
        <v>52920</v>
      </c>
      <c r="K639" s="12">
        <f>Sales[[#This Row],[Unit Price]]*Sales[[#This Row],[Quantity]]</f>
        <v>86940</v>
      </c>
      <c r="L639" s="12">
        <f>Sales[[#This Row],[Unit Cost]]*Sales[[#This Row],[Quantity]]</f>
        <v>81558</v>
      </c>
      <c r="M639" s="12">
        <f>Sales[[#This Row],[Revenue]]-Sales[[#This Row],[Cost]]</f>
        <v>5382</v>
      </c>
      <c r="N639" s="38">
        <f>Sales[[#This Row],[Profit]]*$N$1</f>
        <v>269.10000000000002</v>
      </c>
      <c r="O639" s="38">
        <f>Sales[[#This Row],[Profit]]-Sales[[#This Row],[Discount ]]</f>
        <v>5112.8999999999996</v>
      </c>
    </row>
    <row r="640" spans="1:15">
      <c r="A640" s="38">
        <v>41123</v>
      </c>
      <c r="B640" s="12" t="s">
        <v>17</v>
      </c>
      <c r="C640" s="12" t="s">
        <v>18</v>
      </c>
      <c r="D640" s="12" t="s">
        <v>21</v>
      </c>
      <c r="E640" s="12" t="s">
        <v>13</v>
      </c>
      <c r="F640" s="12">
        <v>22</v>
      </c>
      <c r="G640" s="12">
        <v>5148</v>
      </c>
      <c r="H640" s="12">
        <v>5490</v>
      </c>
      <c r="I640" s="12">
        <v>19764</v>
      </c>
      <c r="J640" s="12">
        <v>21060</v>
      </c>
      <c r="K640" s="12">
        <f>Sales[[#This Row],[Unit Price]]*Sales[[#This Row],[Quantity]]</f>
        <v>120780</v>
      </c>
      <c r="L640" s="12">
        <f>Sales[[#This Row],[Unit Cost]]*Sales[[#This Row],[Quantity]]</f>
        <v>113256</v>
      </c>
      <c r="M640" s="12">
        <f>Sales[[#This Row],[Revenue]]-Sales[[#This Row],[Cost]]</f>
        <v>7524</v>
      </c>
      <c r="N640" s="38">
        <f>Sales[[#This Row],[Profit]]*$N$1</f>
        <v>376.20000000000005</v>
      </c>
      <c r="O640" s="38">
        <f>Sales[[#This Row],[Profit]]-Sales[[#This Row],[Discount ]]</f>
        <v>7147.8</v>
      </c>
    </row>
    <row r="641" spans="1:15">
      <c r="A641" s="38">
        <v>41123</v>
      </c>
      <c r="B641" s="12" t="s">
        <v>22</v>
      </c>
      <c r="C641" s="12" t="s">
        <v>23</v>
      </c>
      <c r="D641" s="12" t="s">
        <v>37</v>
      </c>
      <c r="E641" s="12" t="s">
        <v>13</v>
      </c>
      <c r="F641" s="12">
        <v>10</v>
      </c>
      <c r="G641" s="12">
        <v>3384</v>
      </c>
      <c r="H641" s="12">
        <v>3600</v>
      </c>
      <c r="I641" s="12">
        <v>26892</v>
      </c>
      <c r="J641" s="12">
        <v>28620</v>
      </c>
      <c r="K641" s="12">
        <f>Sales[[#This Row],[Unit Price]]*Sales[[#This Row],[Quantity]]</f>
        <v>36000</v>
      </c>
      <c r="L641" s="12">
        <f>Sales[[#This Row],[Unit Cost]]*Sales[[#This Row],[Quantity]]</f>
        <v>33840</v>
      </c>
      <c r="M641" s="12">
        <f>Sales[[#This Row],[Revenue]]-Sales[[#This Row],[Cost]]</f>
        <v>2160</v>
      </c>
      <c r="N641" s="38">
        <f>Sales[[#This Row],[Profit]]*$N$1</f>
        <v>108</v>
      </c>
      <c r="O641" s="38">
        <f>Sales[[#This Row],[Profit]]-Sales[[#This Row],[Discount ]]</f>
        <v>2052</v>
      </c>
    </row>
    <row r="642" spans="1:15">
      <c r="A642" s="38">
        <v>41123</v>
      </c>
      <c r="B642" s="12" t="s">
        <v>17</v>
      </c>
      <c r="C642" s="12" t="s">
        <v>18</v>
      </c>
      <c r="D642" s="12" t="s">
        <v>12</v>
      </c>
      <c r="E642" s="12" t="s">
        <v>13</v>
      </c>
      <c r="F642" s="12">
        <v>5</v>
      </c>
      <c r="G642" s="12">
        <v>3042</v>
      </c>
      <c r="H642" s="12">
        <v>3240</v>
      </c>
      <c r="I642" s="12">
        <v>20340</v>
      </c>
      <c r="J642" s="12">
        <v>21600</v>
      </c>
      <c r="K642" s="12">
        <f>Sales[[#This Row],[Unit Price]]*Sales[[#This Row],[Quantity]]</f>
        <v>16200</v>
      </c>
      <c r="L642" s="12">
        <f>Sales[[#This Row],[Unit Cost]]*Sales[[#This Row],[Quantity]]</f>
        <v>15210</v>
      </c>
      <c r="M642" s="12">
        <f>Sales[[#This Row],[Revenue]]-Sales[[#This Row],[Cost]]</f>
        <v>990</v>
      </c>
      <c r="N642" s="38">
        <f>Sales[[#This Row],[Profit]]*$N$1</f>
        <v>49.5</v>
      </c>
      <c r="O642" s="38">
        <f>Sales[[#This Row],[Profit]]-Sales[[#This Row],[Discount ]]</f>
        <v>940.5</v>
      </c>
    </row>
    <row r="643" spans="1:15">
      <c r="A643" s="38">
        <v>41124</v>
      </c>
      <c r="B643" s="12" t="s">
        <v>24</v>
      </c>
      <c r="C643" s="12" t="s">
        <v>25</v>
      </c>
      <c r="D643" s="12" t="s">
        <v>36</v>
      </c>
      <c r="E643" s="12" t="s">
        <v>13</v>
      </c>
      <c r="F643" s="12">
        <v>12</v>
      </c>
      <c r="G643" s="12">
        <v>3978</v>
      </c>
      <c r="H643" s="12">
        <v>4230</v>
      </c>
      <c r="I643" s="12">
        <v>27378</v>
      </c>
      <c r="J643" s="12">
        <v>29250</v>
      </c>
      <c r="K643" s="12">
        <f>Sales[[#This Row],[Unit Price]]*Sales[[#This Row],[Quantity]]</f>
        <v>50760</v>
      </c>
      <c r="L643" s="12">
        <f>Sales[[#This Row],[Unit Cost]]*Sales[[#This Row],[Quantity]]</f>
        <v>47736</v>
      </c>
      <c r="M643" s="12">
        <f>Sales[[#This Row],[Revenue]]-Sales[[#This Row],[Cost]]</f>
        <v>3024</v>
      </c>
      <c r="N643" s="38">
        <f>Sales[[#This Row],[Profit]]*$N$1</f>
        <v>151.20000000000002</v>
      </c>
      <c r="O643" s="38">
        <f>Sales[[#This Row],[Profit]]-Sales[[#This Row],[Discount ]]</f>
        <v>2872.8</v>
      </c>
    </row>
    <row r="644" spans="1:15">
      <c r="A644" s="38">
        <v>41124</v>
      </c>
      <c r="B644" s="12" t="s">
        <v>20</v>
      </c>
      <c r="C644" s="12" t="s">
        <v>18</v>
      </c>
      <c r="D644" s="12" t="s">
        <v>19</v>
      </c>
      <c r="E644" s="12" t="s">
        <v>13</v>
      </c>
      <c r="F644" s="12">
        <v>19</v>
      </c>
      <c r="G644" s="12">
        <v>3978</v>
      </c>
      <c r="H644" s="12">
        <v>4230</v>
      </c>
      <c r="I644" s="12">
        <v>63648</v>
      </c>
      <c r="J644" s="12">
        <v>67680</v>
      </c>
      <c r="K644" s="12">
        <f>Sales[[#This Row],[Unit Price]]*Sales[[#This Row],[Quantity]]</f>
        <v>80370</v>
      </c>
      <c r="L644" s="12">
        <f>Sales[[#This Row],[Unit Cost]]*Sales[[#This Row],[Quantity]]</f>
        <v>75582</v>
      </c>
      <c r="M644" s="12">
        <f>Sales[[#This Row],[Revenue]]-Sales[[#This Row],[Cost]]</f>
        <v>4788</v>
      </c>
      <c r="N644" s="38">
        <f>Sales[[#This Row],[Profit]]*$N$1</f>
        <v>239.4</v>
      </c>
      <c r="O644" s="38">
        <f>Sales[[#This Row],[Profit]]-Sales[[#This Row],[Discount ]]</f>
        <v>4548.6000000000004</v>
      </c>
    </row>
    <row r="645" spans="1:15">
      <c r="A645" s="38">
        <v>41125</v>
      </c>
      <c r="B645" s="12" t="s">
        <v>10</v>
      </c>
      <c r="C645" s="12" t="s">
        <v>11</v>
      </c>
      <c r="D645" s="12" t="s">
        <v>36</v>
      </c>
      <c r="E645" s="12" t="s">
        <v>13</v>
      </c>
      <c r="F645" s="12">
        <v>18</v>
      </c>
      <c r="G645" s="12">
        <v>3924</v>
      </c>
      <c r="H645" s="12">
        <v>4230</v>
      </c>
      <c r="I645" s="12">
        <v>16848</v>
      </c>
      <c r="J645" s="12">
        <v>18000</v>
      </c>
      <c r="K645" s="12">
        <f>Sales[[#This Row],[Unit Price]]*Sales[[#This Row],[Quantity]]</f>
        <v>76140</v>
      </c>
      <c r="L645" s="12">
        <f>Sales[[#This Row],[Unit Cost]]*Sales[[#This Row],[Quantity]]</f>
        <v>70632</v>
      </c>
      <c r="M645" s="12">
        <f>Sales[[#This Row],[Revenue]]-Sales[[#This Row],[Cost]]</f>
        <v>5508</v>
      </c>
      <c r="N645" s="38">
        <f>Sales[[#This Row],[Profit]]*$N$1</f>
        <v>275.40000000000003</v>
      </c>
      <c r="O645" s="38">
        <f>Sales[[#This Row],[Profit]]-Sales[[#This Row],[Discount ]]</f>
        <v>5232.6000000000004</v>
      </c>
    </row>
    <row r="646" spans="1:15">
      <c r="A646" s="38">
        <v>41125</v>
      </c>
      <c r="B646" s="12" t="s">
        <v>22</v>
      </c>
      <c r="C646" s="12" t="s">
        <v>23</v>
      </c>
      <c r="D646" s="12" t="s">
        <v>40</v>
      </c>
      <c r="E646" s="12" t="s">
        <v>16</v>
      </c>
      <c r="F646" s="12">
        <v>1</v>
      </c>
      <c r="G646" s="12">
        <v>2952</v>
      </c>
      <c r="H646" s="12">
        <v>3150</v>
      </c>
      <c r="I646" s="12">
        <v>19620</v>
      </c>
      <c r="J646" s="12">
        <v>21150</v>
      </c>
      <c r="K646" s="12">
        <f>Sales[[#This Row],[Unit Price]]*Sales[[#This Row],[Quantity]]</f>
        <v>3150</v>
      </c>
      <c r="L646" s="12">
        <f>Sales[[#This Row],[Unit Cost]]*Sales[[#This Row],[Quantity]]</f>
        <v>2952</v>
      </c>
      <c r="M646" s="12">
        <f>Sales[[#This Row],[Revenue]]-Sales[[#This Row],[Cost]]</f>
        <v>198</v>
      </c>
      <c r="N646" s="38">
        <f>Sales[[#This Row],[Profit]]*$N$1</f>
        <v>9.9</v>
      </c>
      <c r="O646" s="38">
        <f>Sales[[#This Row],[Profit]]-Sales[[#This Row],[Discount ]]</f>
        <v>188.1</v>
      </c>
    </row>
    <row r="647" spans="1:15">
      <c r="A647" s="38">
        <v>41125</v>
      </c>
      <c r="B647" s="12" t="s">
        <v>31</v>
      </c>
      <c r="C647" s="12" t="s">
        <v>30</v>
      </c>
      <c r="D647" s="12" t="s">
        <v>26</v>
      </c>
      <c r="E647" s="12" t="s">
        <v>13</v>
      </c>
      <c r="F647" s="12">
        <v>15</v>
      </c>
      <c r="G647" s="12">
        <v>3042</v>
      </c>
      <c r="H647" s="12">
        <v>3240</v>
      </c>
      <c r="I647" s="12">
        <v>18252</v>
      </c>
      <c r="J647" s="12">
        <v>19440</v>
      </c>
      <c r="K647" s="12">
        <f>Sales[[#This Row],[Unit Price]]*Sales[[#This Row],[Quantity]]</f>
        <v>48600</v>
      </c>
      <c r="L647" s="12">
        <f>Sales[[#This Row],[Unit Cost]]*Sales[[#This Row],[Quantity]]</f>
        <v>45630</v>
      </c>
      <c r="M647" s="12">
        <f>Sales[[#This Row],[Revenue]]-Sales[[#This Row],[Cost]]</f>
        <v>2970</v>
      </c>
      <c r="N647" s="38">
        <f>Sales[[#This Row],[Profit]]*$N$1</f>
        <v>148.5</v>
      </c>
      <c r="O647" s="38">
        <f>Sales[[#This Row],[Profit]]-Sales[[#This Row],[Discount ]]</f>
        <v>2821.5</v>
      </c>
    </row>
    <row r="648" spans="1:15">
      <c r="A648" s="38">
        <v>41125</v>
      </c>
      <c r="B648" s="12" t="s">
        <v>17</v>
      </c>
      <c r="C648" s="12" t="s">
        <v>18</v>
      </c>
      <c r="D648" s="12" t="s">
        <v>39</v>
      </c>
      <c r="E648" s="12" t="s">
        <v>13</v>
      </c>
      <c r="F648" s="12">
        <v>4</v>
      </c>
      <c r="G648" s="12">
        <v>3978</v>
      </c>
      <c r="H648" s="12">
        <v>4230</v>
      </c>
      <c r="I648" s="12">
        <v>11178</v>
      </c>
      <c r="J648" s="12">
        <v>11880</v>
      </c>
      <c r="K648" s="12">
        <f>Sales[[#This Row],[Unit Price]]*Sales[[#This Row],[Quantity]]</f>
        <v>16920</v>
      </c>
      <c r="L648" s="12">
        <f>Sales[[#This Row],[Unit Cost]]*Sales[[#This Row],[Quantity]]</f>
        <v>15912</v>
      </c>
      <c r="M648" s="12">
        <f>Sales[[#This Row],[Revenue]]-Sales[[#This Row],[Cost]]</f>
        <v>1008</v>
      </c>
      <c r="N648" s="38">
        <f>Sales[[#This Row],[Profit]]*$N$1</f>
        <v>50.400000000000006</v>
      </c>
      <c r="O648" s="38">
        <f>Sales[[#This Row],[Profit]]-Sales[[#This Row],[Discount ]]</f>
        <v>957.6</v>
      </c>
    </row>
    <row r="649" spans="1:15">
      <c r="A649" s="38">
        <v>41126</v>
      </c>
      <c r="B649" s="12" t="s">
        <v>10</v>
      </c>
      <c r="C649" s="12" t="s">
        <v>11</v>
      </c>
      <c r="D649" s="12" t="s">
        <v>43</v>
      </c>
      <c r="E649" s="12" t="s">
        <v>13</v>
      </c>
      <c r="F649" s="12">
        <v>16</v>
      </c>
      <c r="G649" s="12">
        <v>2106</v>
      </c>
      <c r="H649" s="12">
        <v>2250</v>
      </c>
      <c r="I649" s="12">
        <v>23688</v>
      </c>
      <c r="J649" s="12">
        <v>25200</v>
      </c>
      <c r="K649" s="12">
        <f>Sales[[#This Row],[Unit Price]]*Sales[[#This Row],[Quantity]]</f>
        <v>36000</v>
      </c>
      <c r="L649" s="12">
        <f>Sales[[#This Row],[Unit Cost]]*Sales[[#This Row],[Quantity]]</f>
        <v>33696</v>
      </c>
      <c r="M649" s="12">
        <f>Sales[[#This Row],[Revenue]]-Sales[[#This Row],[Cost]]</f>
        <v>2304</v>
      </c>
      <c r="N649" s="38">
        <f>Sales[[#This Row],[Profit]]*$N$1</f>
        <v>115.2</v>
      </c>
      <c r="O649" s="38">
        <f>Sales[[#This Row],[Profit]]-Sales[[#This Row],[Discount ]]</f>
        <v>2188.8000000000002</v>
      </c>
    </row>
    <row r="650" spans="1:15">
      <c r="A650" s="38">
        <v>41126</v>
      </c>
      <c r="B650" s="12" t="s">
        <v>20</v>
      </c>
      <c r="C650" s="12" t="s">
        <v>18</v>
      </c>
      <c r="D650" s="12" t="s">
        <v>38</v>
      </c>
      <c r="E650" s="12" t="s">
        <v>13</v>
      </c>
      <c r="F650" s="12">
        <v>10</v>
      </c>
      <c r="G650" s="12">
        <v>2034</v>
      </c>
      <c r="H650" s="12">
        <v>2160</v>
      </c>
      <c r="I650" s="12">
        <v>78012</v>
      </c>
      <c r="J650" s="12">
        <v>83160</v>
      </c>
      <c r="K650" s="12">
        <f>Sales[[#This Row],[Unit Price]]*Sales[[#This Row],[Quantity]]</f>
        <v>21600</v>
      </c>
      <c r="L650" s="12">
        <f>Sales[[#This Row],[Unit Cost]]*Sales[[#This Row],[Quantity]]</f>
        <v>20340</v>
      </c>
      <c r="M650" s="12">
        <f>Sales[[#This Row],[Revenue]]-Sales[[#This Row],[Cost]]</f>
        <v>1260</v>
      </c>
      <c r="N650" s="38">
        <f>Sales[[#This Row],[Profit]]*$N$1</f>
        <v>63</v>
      </c>
      <c r="O650" s="38">
        <f>Sales[[#This Row],[Profit]]-Sales[[#This Row],[Discount ]]</f>
        <v>1197</v>
      </c>
    </row>
    <row r="651" spans="1:15">
      <c r="A651" s="38">
        <v>41126</v>
      </c>
      <c r="B651" s="12" t="s">
        <v>29</v>
      </c>
      <c r="C651" s="12" t="s">
        <v>30</v>
      </c>
      <c r="D651" s="12" t="s">
        <v>43</v>
      </c>
      <c r="E651" s="12" t="s">
        <v>13</v>
      </c>
      <c r="F651" s="12">
        <v>21</v>
      </c>
      <c r="G651" s="12">
        <v>4482</v>
      </c>
      <c r="H651" s="12">
        <v>4770</v>
      </c>
      <c r="I651" s="12">
        <v>50760</v>
      </c>
      <c r="J651" s="12">
        <v>54000</v>
      </c>
      <c r="K651" s="12">
        <f>Sales[[#This Row],[Unit Price]]*Sales[[#This Row],[Quantity]]</f>
        <v>100170</v>
      </c>
      <c r="L651" s="12">
        <f>Sales[[#This Row],[Unit Cost]]*Sales[[#This Row],[Quantity]]</f>
        <v>94122</v>
      </c>
      <c r="M651" s="12">
        <f>Sales[[#This Row],[Revenue]]-Sales[[#This Row],[Cost]]</f>
        <v>6048</v>
      </c>
      <c r="N651" s="38">
        <f>Sales[[#This Row],[Profit]]*$N$1</f>
        <v>302.40000000000003</v>
      </c>
      <c r="O651" s="38">
        <f>Sales[[#This Row],[Profit]]-Sales[[#This Row],[Discount ]]</f>
        <v>5745.6</v>
      </c>
    </row>
    <row r="652" spans="1:15">
      <c r="A652" s="38">
        <v>41127</v>
      </c>
      <c r="B652" s="12" t="s">
        <v>20</v>
      </c>
      <c r="C652" s="12" t="s">
        <v>18</v>
      </c>
      <c r="D652" s="12" t="s">
        <v>40</v>
      </c>
      <c r="E652" s="12" t="s">
        <v>16</v>
      </c>
      <c r="F652" s="12">
        <v>7</v>
      </c>
      <c r="G652" s="12">
        <v>3726</v>
      </c>
      <c r="H652" s="12">
        <v>3960</v>
      </c>
      <c r="I652" s="12">
        <v>86328</v>
      </c>
      <c r="J652" s="12">
        <v>93060</v>
      </c>
      <c r="K652" s="12">
        <f>Sales[[#This Row],[Unit Price]]*Sales[[#This Row],[Quantity]]</f>
        <v>27720</v>
      </c>
      <c r="L652" s="12">
        <f>Sales[[#This Row],[Unit Cost]]*Sales[[#This Row],[Quantity]]</f>
        <v>26082</v>
      </c>
      <c r="M652" s="12">
        <f>Sales[[#This Row],[Revenue]]-Sales[[#This Row],[Cost]]</f>
        <v>1638</v>
      </c>
      <c r="N652" s="38">
        <f>Sales[[#This Row],[Profit]]*$N$1</f>
        <v>81.900000000000006</v>
      </c>
      <c r="O652" s="38">
        <f>Sales[[#This Row],[Profit]]-Sales[[#This Row],[Discount ]]</f>
        <v>1556.1</v>
      </c>
    </row>
    <row r="653" spans="1:15">
      <c r="A653" s="38">
        <v>41127</v>
      </c>
      <c r="B653" s="12" t="s">
        <v>29</v>
      </c>
      <c r="C653" s="12" t="s">
        <v>30</v>
      </c>
      <c r="D653" s="12" t="s">
        <v>12</v>
      </c>
      <c r="E653" s="12" t="s">
        <v>13</v>
      </c>
      <c r="F653" s="12">
        <v>22</v>
      </c>
      <c r="G653" s="12">
        <v>2952</v>
      </c>
      <c r="H653" s="12">
        <v>3150</v>
      </c>
      <c r="I653" s="12">
        <v>16272</v>
      </c>
      <c r="J653" s="12">
        <v>17280</v>
      </c>
      <c r="K653" s="12">
        <f>Sales[[#This Row],[Unit Price]]*Sales[[#This Row],[Quantity]]</f>
        <v>69300</v>
      </c>
      <c r="L653" s="12">
        <f>Sales[[#This Row],[Unit Cost]]*Sales[[#This Row],[Quantity]]</f>
        <v>64944</v>
      </c>
      <c r="M653" s="12">
        <f>Sales[[#This Row],[Revenue]]-Sales[[#This Row],[Cost]]</f>
        <v>4356</v>
      </c>
      <c r="N653" s="38">
        <f>Sales[[#This Row],[Profit]]*$N$1</f>
        <v>217.8</v>
      </c>
      <c r="O653" s="38">
        <f>Sales[[#This Row],[Profit]]-Sales[[#This Row],[Discount ]]</f>
        <v>4138.2</v>
      </c>
    </row>
    <row r="654" spans="1:15">
      <c r="A654" s="38">
        <v>41127</v>
      </c>
      <c r="B654" s="12" t="s">
        <v>17</v>
      </c>
      <c r="C654" s="12" t="s">
        <v>18</v>
      </c>
      <c r="D654" s="12" t="s">
        <v>15</v>
      </c>
      <c r="E654" s="12" t="s">
        <v>16</v>
      </c>
      <c r="F654" s="12">
        <v>15</v>
      </c>
      <c r="G654" s="12">
        <v>3384</v>
      </c>
      <c r="H654" s="12">
        <v>3600</v>
      </c>
      <c r="I654" s="12">
        <v>7164</v>
      </c>
      <c r="J654" s="12">
        <v>7740</v>
      </c>
      <c r="K654" s="12">
        <f>Sales[[#This Row],[Unit Price]]*Sales[[#This Row],[Quantity]]</f>
        <v>54000</v>
      </c>
      <c r="L654" s="12">
        <f>Sales[[#This Row],[Unit Cost]]*Sales[[#This Row],[Quantity]]</f>
        <v>50760</v>
      </c>
      <c r="M654" s="12">
        <f>Sales[[#This Row],[Revenue]]-Sales[[#This Row],[Cost]]</f>
        <v>3240</v>
      </c>
      <c r="N654" s="38">
        <f>Sales[[#This Row],[Profit]]*$N$1</f>
        <v>162</v>
      </c>
      <c r="O654" s="38">
        <f>Sales[[#This Row],[Profit]]-Sales[[#This Row],[Discount ]]</f>
        <v>3078</v>
      </c>
    </row>
    <row r="655" spans="1:15">
      <c r="A655" s="38">
        <v>41127</v>
      </c>
      <c r="B655" s="12" t="s">
        <v>29</v>
      </c>
      <c r="C655" s="12" t="s">
        <v>30</v>
      </c>
      <c r="D655" s="12" t="s">
        <v>38</v>
      </c>
      <c r="E655" s="12" t="s">
        <v>13</v>
      </c>
      <c r="F655" s="12">
        <v>7</v>
      </c>
      <c r="G655" s="12">
        <v>3546</v>
      </c>
      <c r="H655" s="12">
        <v>3780</v>
      </c>
      <c r="I655" s="12">
        <v>7092</v>
      </c>
      <c r="J655" s="12">
        <v>7560</v>
      </c>
      <c r="K655" s="12">
        <f>Sales[[#This Row],[Unit Price]]*Sales[[#This Row],[Quantity]]</f>
        <v>26460</v>
      </c>
      <c r="L655" s="12">
        <f>Sales[[#This Row],[Unit Cost]]*Sales[[#This Row],[Quantity]]</f>
        <v>24822</v>
      </c>
      <c r="M655" s="12">
        <f>Sales[[#This Row],[Revenue]]-Sales[[#This Row],[Cost]]</f>
        <v>1638</v>
      </c>
      <c r="N655" s="38">
        <f>Sales[[#This Row],[Profit]]*$N$1</f>
        <v>81.900000000000006</v>
      </c>
      <c r="O655" s="38">
        <f>Sales[[#This Row],[Profit]]-Sales[[#This Row],[Discount ]]</f>
        <v>1556.1</v>
      </c>
    </row>
    <row r="656" spans="1:15">
      <c r="A656" s="38">
        <v>41127</v>
      </c>
      <c r="B656" s="12" t="s">
        <v>34</v>
      </c>
      <c r="C656" s="12" t="s">
        <v>25</v>
      </c>
      <c r="D656" s="12" t="s">
        <v>40</v>
      </c>
      <c r="E656" s="12" t="s">
        <v>16</v>
      </c>
      <c r="F656" s="12">
        <v>17</v>
      </c>
      <c r="G656" s="12">
        <v>5148</v>
      </c>
      <c r="H656" s="12">
        <v>5490</v>
      </c>
      <c r="I656" s="12">
        <v>43164</v>
      </c>
      <c r="J656" s="12">
        <v>46530</v>
      </c>
      <c r="K656" s="12">
        <f>Sales[[#This Row],[Unit Price]]*Sales[[#This Row],[Quantity]]</f>
        <v>93330</v>
      </c>
      <c r="L656" s="12">
        <f>Sales[[#This Row],[Unit Cost]]*Sales[[#This Row],[Quantity]]</f>
        <v>87516</v>
      </c>
      <c r="M656" s="12">
        <f>Sales[[#This Row],[Revenue]]-Sales[[#This Row],[Cost]]</f>
        <v>5814</v>
      </c>
      <c r="N656" s="38">
        <f>Sales[[#This Row],[Profit]]*$N$1</f>
        <v>290.7</v>
      </c>
      <c r="O656" s="38">
        <f>Sales[[#This Row],[Profit]]-Sales[[#This Row],[Discount ]]</f>
        <v>5523.3</v>
      </c>
    </row>
    <row r="657" spans="1:15">
      <c r="A657" s="38">
        <v>41128</v>
      </c>
      <c r="B657" s="12" t="s">
        <v>24</v>
      </c>
      <c r="C657" s="12" t="s">
        <v>25</v>
      </c>
      <c r="D657" s="12" t="s">
        <v>39</v>
      </c>
      <c r="E657" s="12" t="s">
        <v>13</v>
      </c>
      <c r="F657" s="12">
        <v>20</v>
      </c>
      <c r="G657" s="12">
        <v>2034</v>
      </c>
      <c r="H657" s="12">
        <v>2160</v>
      </c>
      <c r="I657" s="12">
        <v>89424</v>
      </c>
      <c r="J657" s="12">
        <v>95040</v>
      </c>
      <c r="K657" s="12">
        <f>Sales[[#This Row],[Unit Price]]*Sales[[#This Row],[Quantity]]</f>
        <v>43200</v>
      </c>
      <c r="L657" s="12">
        <f>Sales[[#This Row],[Unit Cost]]*Sales[[#This Row],[Quantity]]</f>
        <v>40680</v>
      </c>
      <c r="M657" s="12">
        <f>Sales[[#This Row],[Revenue]]-Sales[[#This Row],[Cost]]</f>
        <v>2520</v>
      </c>
      <c r="N657" s="38">
        <f>Sales[[#This Row],[Profit]]*$N$1</f>
        <v>126</v>
      </c>
      <c r="O657" s="38">
        <f>Sales[[#This Row],[Profit]]-Sales[[#This Row],[Discount ]]</f>
        <v>2394</v>
      </c>
    </row>
    <row r="658" spans="1:15">
      <c r="A658" s="38">
        <v>41129</v>
      </c>
      <c r="B658" s="12" t="s">
        <v>20</v>
      </c>
      <c r="C658" s="12" t="s">
        <v>18</v>
      </c>
      <c r="D658" s="12" t="s">
        <v>19</v>
      </c>
      <c r="E658" s="12" t="s">
        <v>13</v>
      </c>
      <c r="F658" s="12">
        <v>5</v>
      </c>
      <c r="G658" s="12">
        <v>2196</v>
      </c>
      <c r="H658" s="12">
        <v>2340</v>
      </c>
      <c r="I658" s="12">
        <v>59670</v>
      </c>
      <c r="J658" s="12">
        <v>63450</v>
      </c>
      <c r="K658" s="12">
        <f>Sales[[#This Row],[Unit Price]]*Sales[[#This Row],[Quantity]]</f>
        <v>11700</v>
      </c>
      <c r="L658" s="12">
        <f>Sales[[#This Row],[Unit Cost]]*Sales[[#This Row],[Quantity]]</f>
        <v>10980</v>
      </c>
      <c r="M658" s="12">
        <f>Sales[[#This Row],[Revenue]]-Sales[[#This Row],[Cost]]</f>
        <v>720</v>
      </c>
      <c r="N658" s="38">
        <f>Sales[[#This Row],[Profit]]*$N$1</f>
        <v>36</v>
      </c>
      <c r="O658" s="38">
        <f>Sales[[#This Row],[Profit]]-Sales[[#This Row],[Discount ]]</f>
        <v>684</v>
      </c>
    </row>
    <row r="659" spans="1:15">
      <c r="A659" s="38">
        <v>41130</v>
      </c>
      <c r="B659" s="12" t="s">
        <v>34</v>
      </c>
      <c r="C659" s="12" t="s">
        <v>25</v>
      </c>
      <c r="D659" s="12" t="s">
        <v>26</v>
      </c>
      <c r="E659" s="12" t="s">
        <v>13</v>
      </c>
      <c r="F659" s="12">
        <v>14</v>
      </c>
      <c r="G659" s="12">
        <v>3546</v>
      </c>
      <c r="H659" s="12">
        <v>3780</v>
      </c>
      <c r="I659" s="12">
        <v>18252</v>
      </c>
      <c r="J659" s="12">
        <v>19440</v>
      </c>
      <c r="K659" s="12">
        <f>Sales[[#This Row],[Unit Price]]*Sales[[#This Row],[Quantity]]</f>
        <v>52920</v>
      </c>
      <c r="L659" s="12">
        <f>Sales[[#This Row],[Unit Cost]]*Sales[[#This Row],[Quantity]]</f>
        <v>49644</v>
      </c>
      <c r="M659" s="12">
        <f>Sales[[#This Row],[Revenue]]-Sales[[#This Row],[Cost]]</f>
        <v>3276</v>
      </c>
      <c r="N659" s="38">
        <f>Sales[[#This Row],[Profit]]*$N$1</f>
        <v>163.80000000000001</v>
      </c>
      <c r="O659" s="38">
        <f>Sales[[#This Row],[Profit]]-Sales[[#This Row],[Discount ]]</f>
        <v>3112.2</v>
      </c>
    </row>
    <row r="660" spans="1:15">
      <c r="A660" s="38">
        <v>41130</v>
      </c>
      <c r="B660" s="12" t="s">
        <v>10</v>
      </c>
      <c r="C660" s="12" t="s">
        <v>11</v>
      </c>
      <c r="D660" s="12" t="s">
        <v>33</v>
      </c>
      <c r="E660" s="12" t="s">
        <v>13</v>
      </c>
      <c r="F660" s="12">
        <v>6</v>
      </c>
      <c r="G660" s="12">
        <v>3546</v>
      </c>
      <c r="H660" s="12">
        <v>3780</v>
      </c>
      <c r="I660" s="12">
        <v>31824</v>
      </c>
      <c r="J660" s="12">
        <v>33840</v>
      </c>
      <c r="K660" s="12">
        <f>Sales[[#This Row],[Unit Price]]*Sales[[#This Row],[Quantity]]</f>
        <v>22680</v>
      </c>
      <c r="L660" s="12">
        <f>Sales[[#This Row],[Unit Cost]]*Sales[[#This Row],[Quantity]]</f>
        <v>21276</v>
      </c>
      <c r="M660" s="12">
        <f>Sales[[#This Row],[Revenue]]-Sales[[#This Row],[Cost]]</f>
        <v>1404</v>
      </c>
      <c r="N660" s="38">
        <f>Sales[[#This Row],[Profit]]*$N$1</f>
        <v>70.2</v>
      </c>
      <c r="O660" s="38">
        <f>Sales[[#This Row],[Profit]]-Sales[[#This Row],[Discount ]]</f>
        <v>1333.8</v>
      </c>
    </row>
    <row r="661" spans="1:15">
      <c r="A661" s="38">
        <v>41130</v>
      </c>
      <c r="B661" s="12" t="s">
        <v>14</v>
      </c>
      <c r="C661" s="12" t="s">
        <v>11</v>
      </c>
      <c r="D661" s="12" t="s">
        <v>28</v>
      </c>
      <c r="E661" s="12" t="s">
        <v>13</v>
      </c>
      <c r="F661" s="12">
        <v>22</v>
      </c>
      <c r="G661" s="12">
        <v>7506</v>
      </c>
      <c r="H661" s="12">
        <v>8100</v>
      </c>
      <c r="I661" s="12">
        <v>17496</v>
      </c>
      <c r="J661" s="12">
        <v>18630</v>
      </c>
      <c r="K661" s="12">
        <f>Sales[[#This Row],[Unit Price]]*Sales[[#This Row],[Quantity]]</f>
        <v>178200</v>
      </c>
      <c r="L661" s="12">
        <f>Sales[[#This Row],[Unit Cost]]*Sales[[#This Row],[Quantity]]</f>
        <v>165132</v>
      </c>
      <c r="M661" s="12">
        <f>Sales[[#This Row],[Revenue]]-Sales[[#This Row],[Cost]]</f>
        <v>13068</v>
      </c>
      <c r="N661" s="38">
        <f>Sales[[#This Row],[Profit]]*$N$1</f>
        <v>653.40000000000009</v>
      </c>
      <c r="O661" s="38">
        <f>Sales[[#This Row],[Profit]]-Sales[[#This Row],[Discount ]]</f>
        <v>12414.6</v>
      </c>
    </row>
    <row r="662" spans="1:15">
      <c r="A662" s="38">
        <v>41130</v>
      </c>
      <c r="B662" s="12" t="s">
        <v>14</v>
      </c>
      <c r="C662" s="12" t="s">
        <v>11</v>
      </c>
      <c r="D662" s="12" t="s">
        <v>35</v>
      </c>
      <c r="E662" s="12" t="s">
        <v>13</v>
      </c>
      <c r="F662" s="12">
        <v>6</v>
      </c>
      <c r="G662" s="12">
        <v>3924</v>
      </c>
      <c r="H662" s="12">
        <v>4230</v>
      </c>
      <c r="I662" s="12">
        <v>46332</v>
      </c>
      <c r="J662" s="12">
        <v>49410</v>
      </c>
      <c r="K662" s="12">
        <f>Sales[[#This Row],[Unit Price]]*Sales[[#This Row],[Quantity]]</f>
        <v>25380</v>
      </c>
      <c r="L662" s="12">
        <f>Sales[[#This Row],[Unit Cost]]*Sales[[#This Row],[Quantity]]</f>
        <v>23544</v>
      </c>
      <c r="M662" s="12">
        <f>Sales[[#This Row],[Revenue]]-Sales[[#This Row],[Cost]]</f>
        <v>1836</v>
      </c>
      <c r="N662" s="38">
        <f>Sales[[#This Row],[Profit]]*$N$1</f>
        <v>91.800000000000011</v>
      </c>
      <c r="O662" s="38">
        <f>Sales[[#This Row],[Profit]]-Sales[[#This Row],[Discount ]]</f>
        <v>1744.2</v>
      </c>
    </row>
    <row r="663" spans="1:15">
      <c r="A663" s="38">
        <v>41131</v>
      </c>
      <c r="B663" s="12" t="s">
        <v>24</v>
      </c>
      <c r="C663" s="12" t="s">
        <v>25</v>
      </c>
      <c r="D663" s="12" t="s">
        <v>12</v>
      </c>
      <c r="E663" s="12" t="s">
        <v>13</v>
      </c>
      <c r="F663" s="12">
        <v>6</v>
      </c>
      <c r="G663" s="12">
        <v>4482</v>
      </c>
      <c r="H663" s="12">
        <v>4770</v>
      </c>
      <c r="I663" s="12">
        <v>16272</v>
      </c>
      <c r="J663" s="12">
        <v>17280</v>
      </c>
      <c r="K663" s="12">
        <f>Sales[[#This Row],[Unit Price]]*Sales[[#This Row],[Quantity]]</f>
        <v>28620</v>
      </c>
      <c r="L663" s="12">
        <f>Sales[[#This Row],[Unit Cost]]*Sales[[#This Row],[Quantity]]</f>
        <v>26892</v>
      </c>
      <c r="M663" s="12">
        <f>Sales[[#This Row],[Revenue]]-Sales[[#This Row],[Cost]]</f>
        <v>1728</v>
      </c>
      <c r="N663" s="38">
        <f>Sales[[#This Row],[Profit]]*$N$1</f>
        <v>86.4</v>
      </c>
      <c r="O663" s="38">
        <f>Sales[[#This Row],[Profit]]-Sales[[#This Row],[Discount ]]</f>
        <v>1641.6</v>
      </c>
    </row>
    <row r="664" spans="1:15">
      <c r="A664" s="38">
        <v>41131</v>
      </c>
      <c r="B664" s="12" t="s">
        <v>24</v>
      </c>
      <c r="C664" s="12" t="s">
        <v>25</v>
      </c>
      <c r="D664" s="12" t="s">
        <v>35</v>
      </c>
      <c r="E664" s="12" t="s">
        <v>13</v>
      </c>
      <c r="F664" s="12">
        <v>2</v>
      </c>
      <c r="G664" s="12">
        <v>3546</v>
      </c>
      <c r="H664" s="12">
        <v>3780</v>
      </c>
      <c r="I664" s="12">
        <v>61776</v>
      </c>
      <c r="J664" s="12">
        <v>65880</v>
      </c>
      <c r="K664" s="12">
        <f>Sales[[#This Row],[Unit Price]]*Sales[[#This Row],[Quantity]]</f>
        <v>7560</v>
      </c>
      <c r="L664" s="12">
        <f>Sales[[#This Row],[Unit Cost]]*Sales[[#This Row],[Quantity]]</f>
        <v>7092</v>
      </c>
      <c r="M664" s="12">
        <f>Sales[[#This Row],[Revenue]]-Sales[[#This Row],[Cost]]</f>
        <v>468</v>
      </c>
      <c r="N664" s="38">
        <f>Sales[[#This Row],[Profit]]*$N$1</f>
        <v>23.400000000000002</v>
      </c>
      <c r="O664" s="38">
        <f>Sales[[#This Row],[Profit]]-Sales[[#This Row],[Discount ]]</f>
        <v>444.6</v>
      </c>
    </row>
    <row r="665" spans="1:15">
      <c r="A665" s="38">
        <v>41131</v>
      </c>
      <c r="B665" s="12" t="s">
        <v>14</v>
      </c>
      <c r="C665" s="12" t="s">
        <v>11</v>
      </c>
      <c r="D665" s="12" t="s">
        <v>21</v>
      </c>
      <c r="E665" s="12" t="s">
        <v>13</v>
      </c>
      <c r="F665" s="12">
        <v>24</v>
      </c>
      <c r="G665" s="12">
        <v>3726</v>
      </c>
      <c r="H665" s="12">
        <v>3960</v>
      </c>
      <c r="I665" s="12">
        <v>19764</v>
      </c>
      <c r="J665" s="12">
        <v>21060</v>
      </c>
      <c r="K665" s="12">
        <f>Sales[[#This Row],[Unit Price]]*Sales[[#This Row],[Quantity]]</f>
        <v>95040</v>
      </c>
      <c r="L665" s="12">
        <f>Sales[[#This Row],[Unit Cost]]*Sales[[#This Row],[Quantity]]</f>
        <v>89424</v>
      </c>
      <c r="M665" s="12">
        <f>Sales[[#This Row],[Revenue]]-Sales[[#This Row],[Cost]]</f>
        <v>5616</v>
      </c>
      <c r="N665" s="38">
        <f>Sales[[#This Row],[Profit]]*$N$1</f>
        <v>280.8</v>
      </c>
      <c r="O665" s="38">
        <f>Sales[[#This Row],[Profit]]-Sales[[#This Row],[Discount ]]</f>
        <v>5335.2</v>
      </c>
    </row>
    <row r="666" spans="1:15">
      <c r="A666" s="38">
        <v>41131</v>
      </c>
      <c r="B666" s="12" t="s">
        <v>31</v>
      </c>
      <c r="C666" s="12" t="s">
        <v>30</v>
      </c>
      <c r="D666" s="12" t="s">
        <v>28</v>
      </c>
      <c r="E666" s="12" t="s">
        <v>13</v>
      </c>
      <c r="F666" s="12">
        <v>11</v>
      </c>
      <c r="G666" s="12">
        <v>2106</v>
      </c>
      <c r="H666" s="12">
        <v>2250</v>
      </c>
      <c r="I666" s="12">
        <v>46656</v>
      </c>
      <c r="J666" s="12">
        <v>49680</v>
      </c>
      <c r="K666" s="12">
        <f>Sales[[#This Row],[Unit Price]]*Sales[[#This Row],[Quantity]]</f>
        <v>24750</v>
      </c>
      <c r="L666" s="12">
        <f>Sales[[#This Row],[Unit Cost]]*Sales[[#This Row],[Quantity]]</f>
        <v>23166</v>
      </c>
      <c r="M666" s="12">
        <f>Sales[[#This Row],[Revenue]]-Sales[[#This Row],[Cost]]</f>
        <v>1584</v>
      </c>
      <c r="N666" s="38">
        <f>Sales[[#This Row],[Profit]]*$N$1</f>
        <v>79.2</v>
      </c>
      <c r="O666" s="38">
        <f>Sales[[#This Row],[Profit]]-Sales[[#This Row],[Discount ]]</f>
        <v>1504.8</v>
      </c>
    </row>
    <row r="667" spans="1:15">
      <c r="A667" s="38">
        <v>41132</v>
      </c>
      <c r="B667" s="12" t="s">
        <v>24</v>
      </c>
      <c r="C667" s="12" t="s">
        <v>25</v>
      </c>
      <c r="D667" s="12" t="s">
        <v>12</v>
      </c>
      <c r="E667" s="12" t="s">
        <v>13</v>
      </c>
      <c r="F667" s="12">
        <v>10</v>
      </c>
      <c r="G667" s="12">
        <v>3546</v>
      </c>
      <c r="H667" s="12">
        <v>3780</v>
      </c>
      <c r="I667" s="12">
        <v>36612</v>
      </c>
      <c r="J667" s="12">
        <v>38880</v>
      </c>
      <c r="K667" s="12">
        <f>Sales[[#This Row],[Unit Price]]*Sales[[#This Row],[Quantity]]</f>
        <v>37800</v>
      </c>
      <c r="L667" s="12">
        <f>Sales[[#This Row],[Unit Cost]]*Sales[[#This Row],[Quantity]]</f>
        <v>35460</v>
      </c>
      <c r="M667" s="12">
        <f>Sales[[#This Row],[Revenue]]-Sales[[#This Row],[Cost]]</f>
        <v>2340</v>
      </c>
      <c r="N667" s="38">
        <f>Sales[[#This Row],[Profit]]*$N$1</f>
        <v>117</v>
      </c>
      <c r="O667" s="38">
        <f>Sales[[#This Row],[Profit]]-Sales[[#This Row],[Discount ]]</f>
        <v>2223</v>
      </c>
    </row>
    <row r="668" spans="1:15">
      <c r="A668" s="38">
        <v>41132</v>
      </c>
      <c r="B668" s="12" t="s">
        <v>34</v>
      </c>
      <c r="C668" s="12" t="s">
        <v>25</v>
      </c>
      <c r="D668" s="12" t="s">
        <v>39</v>
      </c>
      <c r="E668" s="12" t="s">
        <v>13</v>
      </c>
      <c r="F668" s="12">
        <v>7</v>
      </c>
      <c r="G668" s="12">
        <v>3384</v>
      </c>
      <c r="H668" s="12">
        <v>3600</v>
      </c>
      <c r="I668" s="12">
        <v>33534</v>
      </c>
      <c r="J668" s="12">
        <v>35640</v>
      </c>
      <c r="K668" s="12">
        <f>Sales[[#This Row],[Unit Price]]*Sales[[#This Row],[Quantity]]</f>
        <v>25200</v>
      </c>
      <c r="L668" s="12">
        <f>Sales[[#This Row],[Unit Cost]]*Sales[[#This Row],[Quantity]]</f>
        <v>23688</v>
      </c>
      <c r="M668" s="12">
        <f>Sales[[#This Row],[Revenue]]-Sales[[#This Row],[Cost]]</f>
        <v>1512</v>
      </c>
      <c r="N668" s="38">
        <f>Sales[[#This Row],[Profit]]*$N$1</f>
        <v>75.600000000000009</v>
      </c>
      <c r="O668" s="38">
        <f>Sales[[#This Row],[Profit]]-Sales[[#This Row],[Discount ]]</f>
        <v>1436.4</v>
      </c>
    </row>
    <row r="669" spans="1:15">
      <c r="A669" s="38">
        <v>41132</v>
      </c>
      <c r="B669" s="12" t="s">
        <v>20</v>
      </c>
      <c r="C669" s="12" t="s">
        <v>18</v>
      </c>
      <c r="D669" s="12" t="s">
        <v>19</v>
      </c>
      <c r="E669" s="12" t="s">
        <v>13</v>
      </c>
      <c r="F669" s="12">
        <v>22</v>
      </c>
      <c r="G669" s="12">
        <v>2106</v>
      </c>
      <c r="H669" s="12">
        <v>2250</v>
      </c>
      <c r="I669" s="12">
        <v>59670</v>
      </c>
      <c r="J669" s="12">
        <v>63450</v>
      </c>
      <c r="K669" s="12">
        <f>Sales[[#This Row],[Unit Price]]*Sales[[#This Row],[Quantity]]</f>
        <v>49500</v>
      </c>
      <c r="L669" s="12">
        <f>Sales[[#This Row],[Unit Cost]]*Sales[[#This Row],[Quantity]]</f>
        <v>46332</v>
      </c>
      <c r="M669" s="12">
        <f>Sales[[#This Row],[Revenue]]-Sales[[#This Row],[Cost]]</f>
        <v>3168</v>
      </c>
      <c r="N669" s="38">
        <f>Sales[[#This Row],[Profit]]*$N$1</f>
        <v>158.4</v>
      </c>
      <c r="O669" s="38">
        <f>Sales[[#This Row],[Profit]]-Sales[[#This Row],[Discount ]]</f>
        <v>3009.6</v>
      </c>
    </row>
    <row r="670" spans="1:15">
      <c r="A670" s="38">
        <v>41133</v>
      </c>
      <c r="B670" s="12" t="s">
        <v>29</v>
      </c>
      <c r="C670" s="12" t="s">
        <v>30</v>
      </c>
      <c r="D670" s="12" t="s">
        <v>37</v>
      </c>
      <c r="E670" s="12" t="s">
        <v>13</v>
      </c>
      <c r="F670" s="12">
        <v>7</v>
      </c>
      <c r="G670" s="12">
        <v>3924</v>
      </c>
      <c r="H670" s="12">
        <v>4230</v>
      </c>
      <c r="I670" s="12">
        <v>44820</v>
      </c>
      <c r="J670" s="12">
        <v>47700</v>
      </c>
      <c r="K670" s="12">
        <f>Sales[[#This Row],[Unit Price]]*Sales[[#This Row],[Quantity]]</f>
        <v>29610</v>
      </c>
      <c r="L670" s="12">
        <f>Sales[[#This Row],[Unit Cost]]*Sales[[#This Row],[Quantity]]</f>
        <v>27468</v>
      </c>
      <c r="M670" s="12">
        <f>Sales[[#This Row],[Revenue]]-Sales[[#This Row],[Cost]]</f>
        <v>2142</v>
      </c>
      <c r="N670" s="38">
        <f>Sales[[#This Row],[Profit]]*$N$1</f>
        <v>107.10000000000001</v>
      </c>
      <c r="O670" s="38">
        <f>Sales[[#This Row],[Profit]]-Sales[[#This Row],[Discount ]]</f>
        <v>2034.9</v>
      </c>
    </row>
    <row r="671" spans="1:15">
      <c r="A671" s="38">
        <v>41133</v>
      </c>
      <c r="B671" s="12" t="s">
        <v>24</v>
      </c>
      <c r="C671" s="12" t="s">
        <v>25</v>
      </c>
      <c r="D671" s="12" t="s">
        <v>12</v>
      </c>
      <c r="E671" s="12" t="s">
        <v>13</v>
      </c>
      <c r="F671" s="12">
        <v>18</v>
      </c>
      <c r="G671" s="12">
        <v>3582</v>
      </c>
      <c r="H671" s="12">
        <v>3870</v>
      </c>
      <c r="I671" s="12">
        <v>8136</v>
      </c>
      <c r="J671" s="12">
        <v>8640</v>
      </c>
      <c r="K671" s="12">
        <f>Sales[[#This Row],[Unit Price]]*Sales[[#This Row],[Quantity]]</f>
        <v>69660</v>
      </c>
      <c r="L671" s="12">
        <f>Sales[[#This Row],[Unit Cost]]*Sales[[#This Row],[Quantity]]</f>
        <v>64476</v>
      </c>
      <c r="M671" s="12">
        <f>Sales[[#This Row],[Revenue]]-Sales[[#This Row],[Cost]]</f>
        <v>5184</v>
      </c>
      <c r="N671" s="38">
        <f>Sales[[#This Row],[Profit]]*$N$1</f>
        <v>259.2</v>
      </c>
      <c r="O671" s="38">
        <f>Sales[[#This Row],[Profit]]-Sales[[#This Row],[Discount ]]</f>
        <v>4924.8</v>
      </c>
    </row>
    <row r="672" spans="1:15">
      <c r="A672" s="38">
        <v>41133</v>
      </c>
      <c r="B672" s="12" t="s">
        <v>27</v>
      </c>
      <c r="C672" s="12" t="s">
        <v>23</v>
      </c>
      <c r="D672" s="12" t="s">
        <v>19</v>
      </c>
      <c r="E672" s="12" t="s">
        <v>13</v>
      </c>
      <c r="F672" s="12">
        <v>12</v>
      </c>
      <c r="G672" s="12">
        <v>3582</v>
      </c>
      <c r="H672" s="12">
        <v>3870</v>
      </c>
      <c r="I672" s="12">
        <v>15912</v>
      </c>
      <c r="J672" s="12">
        <v>16920</v>
      </c>
      <c r="K672" s="12">
        <f>Sales[[#This Row],[Unit Price]]*Sales[[#This Row],[Quantity]]</f>
        <v>46440</v>
      </c>
      <c r="L672" s="12">
        <f>Sales[[#This Row],[Unit Cost]]*Sales[[#This Row],[Quantity]]</f>
        <v>42984</v>
      </c>
      <c r="M672" s="12">
        <f>Sales[[#This Row],[Revenue]]-Sales[[#This Row],[Cost]]</f>
        <v>3456</v>
      </c>
      <c r="N672" s="38">
        <f>Sales[[#This Row],[Profit]]*$N$1</f>
        <v>172.8</v>
      </c>
      <c r="O672" s="38">
        <f>Sales[[#This Row],[Profit]]-Sales[[#This Row],[Discount ]]</f>
        <v>3283.2</v>
      </c>
    </row>
    <row r="673" spans="1:15">
      <c r="A673" s="38">
        <v>41133</v>
      </c>
      <c r="B673" s="12" t="s">
        <v>22</v>
      </c>
      <c r="C673" s="12" t="s">
        <v>23</v>
      </c>
      <c r="D673" s="12" t="s">
        <v>40</v>
      </c>
      <c r="E673" s="12" t="s">
        <v>16</v>
      </c>
      <c r="F673" s="12">
        <v>19</v>
      </c>
      <c r="G673" s="12">
        <v>3726</v>
      </c>
      <c r="H673" s="12">
        <v>3960</v>
      </c>
      <c r="I673" s="12">
        <v>7848</v>
      </c>
      <c r="J673" s="12">
        <v>8460</v>
      </c>
      <c r="K673" s="12">
        <f>Sales[[#This Row],[Unit Price]]*Sales[[#This Row],[Quantity]]</f>
        <v>75240</v>
      </c>
      <c r="L673" s="12">
        <f>Sales[[#This Row],[Unit Cost]]*Sales[[#This Row],[Quantity]]</f>
        <v>70794</v>
      </c>
      <c r="M673" s="12">
        <f>Sales[[#This Row],[Revenue]]-Sales[[#This Row],[Cost]]</f>
        <v>4446</v>
      </c>
      <c r="N673" s="38">
        <f>Sales[[#This Row],[Profit]]*$N$1</f>
        <v>222.3</v>
      </c>
      <c r="O673" s="38">
        <f>Sales[[#This Row],[Profit]]-Sales[[#This Row],[Discount ]]</f>
        <v>4223.7</v>
      </c>
    </row>
    <row r="674" spans="1:15">
      <c r="A674" s="38">
        <v>41133</v>
      </c>
      <c r="B674" s="12" t="s">
        <v>34</v>
      </c>
      <c r="C674" s="12" t="s">
        <v>25</v>
      </c>
      <c r="D674" s="12" t="s">
        <v>35</v>
      </c>
      <c r="E674" s="12" t="s">
        <v>13</v>
      </c>
      <c r="F674" s="12">
        <v>23</v>
      </c>
      <c r="G674" s="12">
        <v>3582</v>
      </c>
      <c r="H674" s="12">
        <v>3870</v>
      </c>
      <c r="I674" s="12">
        <v>41184</v>
      </c>
      <c r="J674" s="12">
        <v>43920</v>
      </c>
      <c r="K674" s="12">
        <f>Sales[[#This Row],[Unit Price]]*Sales[[#This Row],[Quantity]]</f>
        <v>89010</v>
      </c>
      <c r="L674" s="12">
        <f>Sales[[#This Row],[Unit Cost]]*Sales[[#This Row],[Quantity]]</f>
        <v>82386</v>
      </c>
      <c r="M674" s="12">
        <f>Sales[[#This Row],[Revenue]]-Sales[[#This Row],[Cost]]</f>
        <v>6624</v>
      </c>
      <c r="N674" s="38">
        <f>Sales[[#This Row],[Profit]]*$N$1</f>
        <v>331.20000000000005</v>
      </c>
      <c r="O674" s="38">
        <f>Sales[[#This Row],[Profit]]-Sales[[#This Row],[Discount ]]</f>
        <v>6292.8</v>
      </c>
    </row>
    <row r="675" spans="1:15">
      <c r="A675" s="38">
        <v>41134</v>
      </c>
      <c r="B675" s="12" t="s">
        <v>20</v>
      </c>
      <c r="C675" s="12" t="s">
        <v>18</v>
      </c>
      <c r="D675" s="12" t="s">
        <v>42</v>
      </c>
      <c r="E675" s="12" t="s">
        <v>16</v>
      </c>
      <c r="F675" s="12">
        <v>3</v>
      </c>
      <c r="G675" s="12">
        <v>2952</v>
      </c>
      <c r="H675" s="12">
        <v>3150</v>
      </c>
      <c r="I675" s="12">
        <v>150120</v>
      </c>
      <c r="J675" s="12">
        <v>162000</v>
      </c>
      <c r="K675" s="12">
        <f>Sales[[#This Row],[Unit Price]]*Sales[[#This Row],[Quantity]]</f>
        <v>9450</v>
      </c>
      <c r="L675" s="12">
        <f>Sales[[#This Row],[Unit Cost]]*Sales[[#This Row],[Quantity]]</f>
        <v>8856</v>
      </c>
      <c r="M675" s="12">
        <f>Sales[[#This Row],[Revenue]]-Sales[[#This Row],[Cost]]</f>
        <v>594</v>
      </c>
      <c r="N675" s="38">
        <f>Sales[[#This Row],[Profit]]*$N$1</f>
        <v>29.700000000000003</v>
      </c>
      <c r="O675" s="38">
        <f>Sales[[#This Row],[Profit]]-Sales[[#This Row],[Discount ]]</f>
        <v>564.29999999999995</v>
      </c>
    </row>
    <row r="676" spans="1:15">
      <c r="A676" s="38">
        <v>41134</v>
      </c>
      <c r="B676" s="12" t="s">
        <v>10</v>
      </c>
      <c r="C676" s="12" t="s">
        <v>11</v>
      </c>
      <c r="D676" s="12" t="s">
        <v>42</v>
      </c>
      <c r="E676" s="12" t="s">
        <v>16</v>
      </c>
      <c r="F676" s="12">
        <v>24</v>
      </c>
      <c r="G676" s="12">
        <v>3978</v>
      </c>
      <c r="H676" s="12">
        <v>4230</v>
      </c>
      <c r="I676" s="12">
        <v>52542</v>
      </c>
      <c r="J676" s="12">
        <v>56700</v>
      </c>
      <c r="K676" s="12">
        <f>Sales[[#This Row],[Unit Price]]*Sales[[#This Row],[Quantity]]</f>
        <v>101520</v>
      </c>
      <c r="L676" s="12">
        <f>Sales[[#This Row],[Unit Cost]]*Sales[[#This Row],[Quantity]]</f>
        <v>95472</v>
      </c>
      <c r="M676" s="12">
        <f>Sales[[#This Row],[Revenue]]-Sales[[#This Row],[Cost]]</f>
        <v>6048</v>
      </c>
      <c r="N676" s="38">
        <f>Sales[[#This Row],[Profit]]*$N$1</f>
        <v>302.40000000000003</v>
      </c>
      <c r="O676" s="38">
        <f>Sales[[#This Row],[Profit]]-Sales[[#This Row],[Discount ]]</f>
        <v>5745.6</v>
      </c>
    </row>
    <row r="677" spans="1:15">
      <c r="A677" s="38">
        <v>41134</v>
      </c>
      <c r="B677" s="12" t="s">
        <v>29</v>
      </c>
      <c r="C677" s="12" t="s">
        <v>30</v>
      </c>
      <c r="D677" s="12" t="s">
        <v>42</v>
      </c>
      <c r="E677" s="12" t="s">
        <v>16</v>
      </c>
      <c r="F677" s="12">
        <v>25</v>
      </c>
      <c r="G677" s="12">
        <v>2034</v>
      </c>
      <c r="H677" s="12">
        <v>2160</v>
      </c>
      <c r="I677" s="12">
        <v>37530</v>
      </c>
      <c r="J677" s="12">
        <v>40500</v>
      </c>
      <c r="K677" s="12">
        <f>Sales[[#This Row],[Unit Price]]*Sales[[#This Row],[Quantity]]</f>
        <v>54000</v>
      </c>
      <c r="L677" s="12">
        <f>Sales[[#This Row],[Unit Cost]]*Sales[[#This Row],[Quantity]]</f>
        <v>50850</v>
      </c>
      <c r="M677" s="12">
        <f>Sales[[#This Row],[Revenue]]-Sales[[#This Row],[Cost]]</f>
        <v>3150</v>
      </c>
      <c r="N677" s="38">
        <f>Sales[[#This Row],[Profit]]*$N$1</f>
        <v>157.5</v>
      </c>
      <c r="O677" s="38">
        <f>Sales[[#This Row],[Profit]]-Sales[[#This Row],[Discount ]]</f>
        <v>2992.5</v>
      </c>
    </row>
    <row r="678" spans="1:15">
      <c r="A678" s="38">
        <v>41134</v>
      </c>
      <c r="B678" s="12" t="s">
        <v>17</v>
      </c>
      <c r="C678" s="12" t="s">
        <v>18</v>
      </c>
      <c r="D678" s="12" t="s">
        <v>42</v>
      </c>
      <c r="E678" s="12" t="s">
        <v>16</v>
      </c>
      <c r="F678" s="12">
        <v>5</v>
      </c>
      <c r="G678" s="12">
        <v>3924</v>
      </c>
      <c r="H678" s="12">
        <v>4230</v>
      </c>
      <c r="I678" s="12">
        <v>105084</v>
      </c>
      <c r="J678" s="12">
        <v>113400</v>
      </c>
      <c r="K678" s="12">
        <f>Sales[[#This Row],[Unit Price]]*Sales[[#This Row],[Quantity]]</f>
        <v>21150</v>
      </c>
      <c r="L678" s="12">
        <f>Sales[[#This Row],[Unit Cost]]*Sales[[#This Row],[Quantity]]</f>
        <v>19620</v>
      </c>
      <c r="M678" s="12">
        <f>Sales[[#This Row],[Revenue]]-Sales[[#This Row],[Cost]]</f>
        <v>1530</v>
      </c>
      <c r="N678" s="38">
        <f>Sales[[#This Row],[Profit]]*$N$1</f>
        <v>76.5</v>
      </c>
      <c r="O678" s="38">
        <f>Sales[[#This Row],[Profit]]-Sales[[#This Row],[Discount ]]</f>
        <v>1453.5</v>
      </c>
    </row>
    <row r="679" spans="1:15">
      <c r="A679" s="38">
        <v>41134</v>
      </c>
      <c r="B679" s="12" t="s">
        <v>10</v>
      </c>
      <c r="C679" s="12" t="s">
        <v>11</v>
      </c>
      <c r="D679" s="12" t="s">
        <v>43</v>
      </c>
      <c r="E679" s="12" t="s">
        <v>13</v>
      </c>
      <c r="F679" s="12">
        <v>2</v>
      </c>
      <c r="G679" s="12">
        <v>5832</v>
      </c>
      <c r="H679" s="12">
        <v>6210</v>
      </c>
      <c r="I679" s="12">
        <v>33840</v>
      </c>
      <c r="J679" s="12">
        <v>36000</v>
      </c>
      <c r="K679" s="12">
        <f>Sales[[#This Row],[Unit Price]]*Sales[[#This Row],[Quantity]]</f>
        <v>12420</v>
      </c>
      <c r="L679" s="12">
        <f>Sales[[#This Row],[Unit Cost]]*Sales[[#This Row],[Quantity]]</f>
        <v>11664</v>
      </c>
      <c r="M679" s="12">
        <f>Sales[[#This Row],[Revenue]]-Sales[[#This Row],[Cost]]</f>
        <v>756</v>
      </c>
      <c r="N679" s="38">
        <f>Sales[[#This Row],[Profit]]*$N$1</f>
        <v>37.800000000000004</v>
      </c>
      <c r="O679" s="38">
        <f>Sales[[#This Row],[Profit]]-Sales[[#This Row],[Discount ]]</f>
        <v>718.2</v>
      </c>
    </row>
    <row r="680" spans="1:15">
      <c r="A680" s="38">
        <v>41135</v>
      </c>
      <c r="B680" s="12" t="s">
        <v>29</v>
      </c>
      <c r="C680" s="12" t="s">
        <v>30</v>
      </c>
      <c r="D680" s="12" t="s">
        <v>15</v>
      </c>
      <c r="E680" s="12" t="s">
        <v>16</v>
      </c>
      <c r="F680" s="12">
        <v>14</v>
      </c>
      <c r="G680" s="12">
        <v>3546</v>
      </c>
      <c r="H680" s="12">
        <v>3780</v>
      </c>
      <c r="I680" s="12">
        <v>14328</v>
      </c>
      <c r="J680" s="12">
        <v>15480</v>
      </c>
      <c r="K680" s="12">
        <f>Sales[[#This Row],[Unit Price]]*Sales[[#This Row],[Quantity]]</f>
        <v>52920</v>
      </c>
      <c r="L680" s="12">
        <f>Sales[[#This Row],[Unit Cost]]*Sales[[#This Row],[Quantity]]</f>
        <v>49644</v>
      </c>
      <c r="M680" s="12">
        <f>Sales[[#This Row],[Revenue]]-Sales[[#This Row],[Cost]]</f>
        <v>3276</v>
      </c>
      <c r="N680" s="38">
        <f>Sales[[#This Row],[Profit]]*$N$1</f>
        <v>163.80000000000001</v>
      </c>
      <c r="O680" s="38">
        <f>Sales[[#This Row],[Profit]]-Sales[[#This Row],[Discount ]]</f>
        <v>3112.2</v>
      </c>
    </row>
    <row r="681" spans="1:15">
      <c r="A681" s="38">
        <v>41135</v>
      </c>
      <c r="B681" s="12" t="s">
        <v>29</v>
      </c>
      <c r="C681" s="12" t="s">
        <v>30</v>
      </c>
      <c r="D681" s="12" t="s">
        <v>39</v>
      </c>
      <c r="E681" s="12" t="s">
        <v>13</v>
      </c>
      <c r="F681" s="12">
        <v>6</v>
      </c>
      <c r="G681" s="12">
        <v>2034</v>
      </c>
      <c r="H681" s="12">
        <v>2160</v>
      </c>
      <c r="I681" s="12">
        <v>37260</v>
      </c>
      <c r="J681" s="12">
        <v>39600</v>
      </c>
      <c r="K681" s="12">
        <f>Sales[[#This Row],[Unit Price]]*Sales[[#This Row],[Quantity]]</f>
        <v>12960</v>
      </c>
      <c r="L681" s="12">
        <f>Sales[[#This Row],[Unit Cost]]*Sales[[#This Row],[Quantity]]</f>
        <v>12204</v>
      </c>
      <c r="M681" s="12">
        <f>Sales[[#This Row],[Revenue]]-Sales[[#This Row],[Cost]]</f>
        <v>756</v>
      </c>
      <c r="N681" s="38">
        <f>Sales[[#This Row],[Profit]]*$N$1</f>
        <v>37.800000000000004</v>
      </c>
      <c r="O681" s="38">
        <f>Sales[[#This Row],[Profit]]-Sales[[#This Row],[Discount ]]</f>
        <v>718.2</v>
      </c>
    </row>
    <row r="682" spans="1:15">
      <c r="A682" s="38">
        <v>41136</v>
      </c>
      <c r="B682" s="12" t="s">
        <v>27</v>
      </c>
      <c r="C682" s="12" t="s">
        <v>23</v>
      </c>
      <c r="D682" s="12" t="s">
        <v>19</v>
      </c>
      <c r="E682" s="12" t="s">
        <v>13</v>
      </c>
      <c r="F682" s="12">
        <v>13</v>
      </c>
      <c r="G682" s="12">
        <v>2034</v>
      </c>
      <c r="H682" s="12">
        <v>2160</v>
      </c>
      <c r="I682" s="12">
        <v>67626</v>
      </c>
      <c r="J682" s="12">
        <v>71910</v>
      </c>
      <c r="K682" s="12">
        <f>Sales[[#This Row],[Unit Price]]*Sales[[#This Row],[Quantity]]</f>
        <v>28080</v>
      </c>
      <c r="L682" s="12">
        <f>Sales[[#This Row],[Unit Cost]]*Sales[[#This Row],[Quantity]]</f>
        <v>26442</v>
      </c>
      <c r="M682" s="12">
        <f>Sales[[#This Row],[Revenue]]-Sales[[#This Row],[Cost]]</f>
        <v>1638</v>
      </c>
      <c r="N682" s="38">
        <f>Sales[[#This Row],[Profit]]*$N$1</f>
        <v>81.900000000000006</v>
      </c>
      <c r="O682" s="38">
        <f>Sales[[#This Row],[Profit]]-Sales[[#This Row],[Discount ]]</f>
        <v>1556.1</v>
      </c>
    </row>
    <row r="683" spans="1:15">
      <c r="A683" s="38">
        <v>41136</v>
      </c>
      <c r="B683" s="12" t="s">
        <v>34</v>
      </c>
      <c r="C683" s="12" t="s">
        <v>25</v>
      </c>
      <c r="D683" s="12" t="s">
        <v>40</v>
      </c>
      <c r="E683" s="12" t="s">
        <v>16</v>
      </c>
      <c r="F683" s="12">
        <v>4</v>
      </c>
      <c r="G683" s="12">
        <v>3042</v>
      </c>
      <c r="H683" s="12">
        <v>3240</v>
      </c>
      <c r="I683" s="12">
        <v>62784</v>
      </c>
      <c r="J683" s="12">
        <v>67680</v>
      </c>
      <c r="K683" s="12">
        <f>Sales[[#This Row],[Unit Price]]*Sales[[#This Row],[Quantity]]</f>
        <v>12960</v>
      </c>
      <c r="L683" s="12">
        <f>Sales[[#This Row],[Unit Cost]]*Sales[[#This Row],[Quantity]]</f>
        <v>12168</v>
      </c>
      <c r="M683" s="12">
        <f>Sales[[#This Row],[Revenue]]-Sales[[#This Row],[Cost]]</f>
        <v>792</v>
      </c>
      <c r="N683" s="38">
        <f>Sales[[#This Row],[Profit]]*$N$1</f>
        <v>39.6</v>
      </c>
      <c r="O683" s="38">
        <f>Sales[[#This Row],[Profit]]-Sales[[#This Row],[Discount ]]</f>
        <v>752.4</v>
      </c>
    </row>
    <row r="684" spans="1:15">
      <c r="A684" s="38">
        <v>41136</v>
      </c>
      <c r="B684" s="12" t="s">
        <v>31</v>
      </c>
      <c r="C684" s="12" t="s">
        <v>30</v>
      </c>
      <c r="D684" s="12" t="s">
        <v>32</v>
      </c>
      <c r="E684" s="12" t="s">
        <v>13</v>
      </c>
      <c r="F684" s="12">
        <v>21</v>
      </c>
      <c r="G684" s="12">
        <v>3042</v>
      </c>
      <c r="H684" s="12">
        <v>3240</v>
      </c>
      <c r="I684" s="12">
        <v>10638</v>
      </c>
      <c r="J684" s="12">
        <v>11340</v>
      </c>
      <c r="K684" s="12">
        <f>Sales[[#This Row],[Unit Price]]*Sales[[#This Row],[Quantity]]</f>
        <v>68040</v>
      </c>
      <c r="L684" s="12">
        <f>Sales[[#This Row],[Unit Cost]]*Sales[[#This Row],[Quantity]]</f>
        <v>63882</v>
      </c>
      <c r="M684" s="12">
        <f>Sales[[#This Row],[Revenue]]-Sales[[#This Row],[Cost]]</f>
        <v>4158</v>
      </c>
      <c r="N684" s="38">
        <f>Sales[[#This Row],[Profit]]*$N$1</f>
        <v>207.9</v>
      </c>
      <c r="O684" s="38">
        <f>Sales[[#This Row],[Profit]]-Sales[[#This Row],[Discount ]]</f>
        <v>3950.1</v>
      </c>
    </row>
    <row r="685" spans="1:15">
      <c r="A685" s="38">
        <v>41137</v>
      </c>
      <c r="B685" s="12" t="s">
        <v>20</v>
      </c>
      <c r="C685" s="12" t="s">
        <v>18</v>
      </c>
      <c r="D685" s="12" t="s">
        <v>33</v>
      </c>
      <c r="E685" s="12" t="s">
        <v>13</v>
      </c>
      <c r="F685" s="12">
        <v>16</v>
      </c>
      <c r="G685" s="12">
        <v>3726</v>
      </c>
      <c r="H685" s="12">
        <v>3960</v>
      </c>
      <c r="I685" s="12">
        <v>47736</v>
      </c>
      <c r="J685" s="12">
        <v>50760</v>
      </c>
      <c r="K685" s="12">
        <f>Sales[[#This Row],[Unit Price]]*Sales[[#This Row],[Quantity]]</f>
        <v>63360</v>
      </c>
      <c r="L685" s="12">
        <f>Sales[[#This Row],[Unit Cost]]*Sales[[#This Row],[Quantity]]</f>
        <v>59616</v>
      </c>
      <c r="M685" s="12">
        <f>Sales[[#This Row],[Revenue]]-Sales[[#This Row],[Cost]]</f>
        <v>3744</v>
      </c>
      <c r="N685" s="38">
        <f>Sales[[#This Row],[Profit]]*$N$1</f>
        <v>187.20000000000002</v>
      </c>
      <c r="O685" s="38">
        <f>Sales[[#This Row],[Profit]]-Sales[[#This Row],[Discount ]]</f>
        <v>3556.8</v>
      </c>
    </row>
    <row r="686" spans="1:15">
      <c r="A686" s="38">
        <v>41137</v>
      </c>
      <c r="B686" s="12" t="s">
        <v>29</v>
      </c>
      <c r="C686" s="12" t="s">
        <v>30</v>
      </c>
      <c r="D686" s="12" t="s">
        <v>38</v>
      </c>
      <c r="E686" s="12" t="s">
        <v>13</v>
      </c>
      <c r="F686" s="12">
        <v>10</v>
      </c>
      <c r="G686" s="12">
        <v>2196</v>
      </c>
      <c r="H686" s="12">
        <v>2340</v>
      </c>
      <c r="I686" s="12">
        <v>14184</v>
      </c>
      <c r="J686" s="12">
        <v>15120</v>
      </c>
      <c r="K686" s="12">
        <f>Sales[[#This Row],[Unit Price]]*Sales[[#This Row],[Quantity]]</f>
        <v>23400</v>
      </c>
      <c r="L686" s="12">
        <f>Sales[[#This Row],[Unit Cost]]*Sales[[#This Row],[Quantity]]</f>
        <v>21960</v>
      </c>
      <c r="M686" s="12">
        <f>Sales[[#This Row],[Revenue]]-Sales[[#This Row],[Cost]]</f>
        <v>1440</v>
      </c>
      <c r="N686" s="38">
        <f>Sales[[#This Row],[Profit]]*$N$1</f>
        <v>72</v>
      </c>
      <c r="O686" s="38">
        <f>Sales[[#This Row],[Profit]]-Sales[[#This Row],[Discount ]]</f>
        <v>1368</v>
      </c>
    </row>
    <row r="687" spans="1:15">
      <c r="A687" s="38">
        <v>41137</v>
      </c>
      <c r="B687" s="12" t="s">
        <v>34</v>
      </c>
      <c r="C687" s="12" t="s">
        <v>25</v>
      </c>
      <c r="D687" s="12" t="s">
        <v>37</v>
      </c>
      <c r="E687" s="12" t="s">
        <v>13</v>
      </c>
      <c r="F687" s="12">
        <v>3</v>
      </c>
      <c r="G687" s="12">
        <v>4482</v>
      </c>
      <c r="H687" s="12">
        <v>4770</v>
      </c>
      <c r="I687" s="12">
        <v>103086</v>
      </c>
      <c r="J687" s="12">
        <v>109710</v>
      </c>
      <c r="K687" s="12">
        <f>Sales[[#This Row],[Unit Price]]*Sales[[#This Row],[Quantity]]</f>
        <v>14310</v>
      </c>
      <c r="L687" s="12">
        <f>Sales[[#This Row],[Unit Cost]]*Sales[[#This Row],[Quantity]]</f>
        <v>13446</v>
      </c>
      <c r="M687" s="12">
        <f>Sales[[#This Row],[Revenue]]-Sales[[#This Row],[Cost]]</f>
        <v>864</v>
      </c>
      <c r="N687" s="38">
        <f>Sales[[#This Row],[Profit]]*$N$1</f>
        <v>43.2</v>
      </c>
      <c r="O687" s="38">
        <f>Sales[[#This Row],[Profit]]-Sales[[#This Row],[Discount ]]</f>
        <v>820.8</v>
      </c>
    </row>
    <row r="688" spans="1:15">
      <c r="A688" s="38">
        <v>41137</v>
      </c>
      <c r="B688" s="12" t="s">
        <v>22</v>
      </c>
      <c r="C688" s="12" t="s">
        <v>23</v>
      </c>
      <c r="D688" s="12" t="s">
        <v>12</v>
      </c>
      <c r="E688" s="12" t="s">
        <v>13</v>
      </c>
      <c r="F688" s="12">
        <v>1</v>
      </c>
      <c r="G688" s="12">
        <v>5148</v>
      </c>
      <c r="H688" s="12">
        <v>5490</v>
      </c>
      <c r="I688" s="12">
        <v>22374</v>
      </c>
      <c r="J688" s="12">
        <v>23760</v>
      </c>
      <c r="K688" s="12">
        <f>Sales[[#This Row],[Unit Price]]*Sales[[#This Row],[Quantity]]</f>
        <v>5490</v>
      </c>
      <c r="L688" s="12">
        <f>Sales[[#This Row],[Unit Cost]]*Sales[[#This Row],[Quantity]]</f>
        <v>5148</v>
      </c>
      <c r="M688" s="12">
        <f>Sales[[#This Row],[Revenue]]-Sales[[#This Row],[Cost]]</f>
        <v>342</v>
      </c>
      <c r="N688" s="38">
        <f>Sales[[#This Row],[Profit]]*$N$1</f>
        <v>17.100000000000001</v>
      </c>
      <c r="O688" s="38">
        <f>Sales[[#This Row],[Profit]]-Sales[[#This Row],[Discount ]]</f>
        <v>324.89999999999998</v>
      </c>
    </row>
    <row r="689" spans="1:15">
      <c r="A689" s="38">
        <v>41137</v>
      </c>
      <c r="B689" s="12" t="s">
        <v>10</v>
      </c>
      <c r="C689" s="12" t="s">
        <v>11</v>
      </c>
      <c r="D689" s="12" t="s">
        <v>21</v>
      </c>
      <c r="E689" s="12" t="s">
        <v>13</v>
      </c>
      <c r="F689" s="12">
        <v>13</v>
      </c>
      <c r="G689" s="12">
        <v>3978</v>
      </c>
      <c r="H689" s="12">
        <v>4230</v>
      </c>
      <c r="I689" s="12">
        <v>15372</v>
      </c>
      <c r="J689" s="12">
        <v>16380</v>
      </c>
      <c r="K689" s="12">
        <f>Sales[[#This Row],[Unit Price]]*Sales[[#This Row],[Quantity]]</f>
        <v>54990</v>
      </c>
      <c r="L689" s="12">
        <f>Sales[[#This Row],[Unit Cost]]*Sales[[#This Row],[Quantity]]</f>
        <v>51714</v>
      </c>
      <c r="M689" s="12">
        <f>Sales[[#This Row],[Revenue]]-Sales[[#This Row],[Cost]]</f>
        <v>3276</v>
      </c>
      <c r="N689" s="38">
        <f>Sales[[#This Row],[Profit]]*$N$1</f>
        <v>163.80000000000001</v>
      </c>
      <c r="O689" s="38">
        <f>Sales[[#This Row],[Profit]]-Sales[[#This Row],[Discount ]]</f>
        <v>3112.2</v>
      </c>
    </row>
    <row r="690" spans="1:15">
      <c r="A690" s="38">
        <v>41138</v>
      </c>
      <c r="B690" s="12" t="s">
        <v>34</v>
      </c>
      <c r="C690" s="12" t="s">
        <v>25</v>
      </c>
      <c r="D690" s="12" t="s">
        <v>32</v>
      </c>
      <c r="E690" s="12" t="s">
        <v>13</v>
      </c>
      <c r="F690" s="12">
        <v>15</v>
      </c>
      <c r="G690" s="12">
        <v>2106</v>
      </c>
      <c r="H690" s="12">
        <v>2250</v>
      </c>
      <c r="I690" s="12">
        <v>10638</v>
      </c>
      <c r="J690" s="12">
        <v>11340</v>
      </c>
      <c r="K690" s="12">
        <f>Sales[[#This Row],[Unit Price]]*Sales[[#This Row],[Quantity]]</f>
        <v>33750</v>
      </c>
      <c r="L690" s="12">
        <f>Sales[[#This Row],[Unit Cost]]*Sales[[#This Row],[Quantity]]</f>
        <v>31590</v>
      </c>
      <c r="M690" s="12">
        <f>Sales[[#This Row],[Revenue]]-Sales[[#This Row],[Cost]]</f>
        <v>2160</v>
      </c>
      <c r="N690" s="38">
        <f>Sales[[#This Row],[Profit]]*$N$1</f>
        <v>108</v>
      </c>
      <c r="O690" s="38">
        <f>Sales[[#This Row],[Profit]]-Sales[[#This Row],[Discount ]]</f>
        <v>2052</v>
      </c>
    </row>
    <row r="691" spans="1:15">
      <c r="A691" s="38">
        <v>41138</v>
      </c>
      <c r="B691" s="12" t="s">
        <v>27</v>
      </c>
      <c r="C691" s="12" t="s">
        <v>23</v>
      </c>
      <c r="D691" s="12" t="s">
        <v>41</v>
      </c>
      <c r="E691" s="12" t="s">
        <v>13</v>
      </c>
      <c r="F691" s="12">
        <v>5</v>
      </c>
      <c r="G691" s="12">
        <v>3978</v>
      </c>
      <c r="H691" s="12">
        <v>4230</v>
      </c>
      <c r="I691" s="12">
        <v>44280</v>
      </c>
      <c r="J691" s="12">
        <v>47250</v>
      </c>
      <c r="K691" s="12">
        <f>Sales[[#This Row],[Unit Price]]*Sales[[#This Row],[Quantity]]</f>
        <v>21150</v>
      </c>
      <c r="L691" s="12">
        <f>Sales[[#This Row],[Unit Cost]]*Sales[[#This Row],[Quantity]]</f>
        <v>19890</v>
      </c>
      <c r="M691" s="12">
        <f>Sales[[#This Row],[Revenue]]-Sales[[#This Row],[Cost]]</f>
        <v>1260</v>
      </c>
      <c r="N691" s="38">
        <f>Sales[[#This Row],[Profit]]*$N$1</f>
        <v>63</v>
      </c>
      <c r="O691" s="38">
        <f>Sales[[#This Row],[Profit]]-Sales[[#This Row],[Discount ]]</f>
        <v>1197</v>
      </c>
    </row>
    <row r="692" spans="1:15">
      <c r="A692" s="38">
        <v>41138</v>
      </c>
      <c r="B692" s="12" t="s">
        <v>27</v>
      </c>
      <c r="C692" s="12" t="s">
        <v>23</v>
      </c>
      <c r="D692" s="12" t="s">
        <v>39</v>
      </c>
      <c r="E692" s="12" t="s">
        <v>13</v>
      </c>
      <c r="F692" s="12">
        <v>25</v>
      </c>
      <c r="G692" s="12">
        <v>2034</v>
      </c>
      <c r="H692" s="12">
        <v>2160</v>
      </c>
      <c r="I692" s="12">
        <v>93150</v>
      </c>
      <c r="J692" s="12">
        <v>99000</v>
      </c>
      <c r="K692" s="12">
        <f>Sales[[#This Row],[Unit Price]]*Sales[[#This Row],[Quantity]]</f>
        <v>54000</v>
      </c>
      <c r="L692" s="12">
        <f>Sales[[#This Row],[Unit Cost]]*Sales[[#This Row],[Quantity]]</f>
        <v>50850</v>
      </c>
      <c r="M692" s="12">
        <f>Sales[[#This Row],[Revenue]]-Sales[[#This Row],[Cost]]</f>
        <v>3150</v>
      </c>
      <c r="N692" s="38">
        <f>Sales[[#This Row],[Profit]]*$N$1</f>
        <v>157.5</v>
      </c>
      <c r="O692" s="38">
        <f>Sales[[#This Row],[Profit]]-Sales[[#This Row],[Discount ]]</f>
        <v>2992.5</v>
      </c>
    </row>
    <row r="693" spans="1:15">
      <c r="A693" s="38">
        <v>41138</v>
      </c>
      <c r="B693" s="12" t="s">
        <v>22</v>
      </c>
      <c r="C693" s="12" t="s">
        <v>23</v>
      </c>
      <c r="D693" s="12" t="s">
        <v>19</v>
      </c>
      <c r="E693" s="12" t="s">
        <v>13</v>
      </c>
      <c r="F693" s="12">
        <v>8</v>
      </c>
      <c r="G693" s="12">
        <v>2034</v>
      </c>
      <c r="H693" s="12">
        <v>2160</v>
      </c>
      <c r="I693" s="12">
        <v>75582</v>
      </c>
      <c r="J693" s="12">
        <v>80370</v>
      </c>
      <c r="K693" s="12">
        <f>Sales[[#This Row],[Unit Price]]*Sales[[#This Row],[Quantity]]</f>
        <v>17280</v>
      </c>
      <c r="L693" s="12">
        <f>Sales[[#This Row],[Unit Cost]]*Sales[[#This Row],[Quantity]]</f>
        <v>16272</v>
      </c>
      <c r="M693" s="12">
        <f>Sales[[#This Row],[Revenue]]-Sales[[#This Row],[Cost]]</f>
        <v>1008</v>
      </c>
      <c r="N693" s="38">
        <f>Sales[[#This Row],[Profit]]*$N$1</f>
        <v>50.400000000000006</v>
      </c>
      <c r="O693" s="38">
        <f>Sales[[#This Row],[Profit]]-Sales[[#This Row],[Discount ]]</f>
        <v>957.6</v>
      </c>
    </row>
    <row r="694" spans="1:15">
      <c r="A694" s="38">
        <v>41138</v>
      </c>
      <c r="B694" s="12" t="s">
        <v>22</v>
      </c>
      <c r="C694" s="12" t="s">
        <v>23</v>
      </c>
      <c r="D694" s="12" t="s">
        <v>38</v>
      </c>
      <c r="E694" s="12" t="s">
        <v>13</v>
      </c>
      <c r="F694" s="12">
        <v>21</v>
      </c>
      <c r="G694" s="12">
        <v>3582</v>
      </c>
      <c r="H694" s="12">
        <v>3870</v>
      </c>
      <c r="I694" s="12">
        <v>39006</v>
      </c>
      <c r="J694" s="12">
        <v>41580</v>
      </c>
      <c r="K694" s="12">
        <f>Sales[[#This Row],[Unit Price]]*Sales[[#This Row],[Quantity]]</f>
        <v>81270</v>
      </c>
      <c r="L694" s="12">
        <f>Sales[[#This Row],[Unit Cost]]*Sales[[#This Row],[Quantity]]</f>
        <v>75222</v>
      </c>
      <c r="M694" s="12">
        <f>Sales[[#This Row],[Revenue]]-Sales[[#This Row],[Cost]]</f>
        <v>6048</v>
      </c>
      <c r="N694" s="38">
        <f>Sales[[#This Row],[Profit]]*$N$1</f>
        <v>302.40000000000003</v>
      </c>
      <c r="O694" s="38">
        <f>Sales[[#This Row],[Profit]]-Sales[[#This Row],[Discount ]]</f>
        <v>5745.6</v>
      </c>
    </row>
    <row r="695" spans="1:15">
      <c r="A695" s="38">
        <v>41139</v>
      </c>
      <c r="B695" s="12" t="s">
        <v>31</v>
      </c>
      <c r="C695" s="12" t="s">
        <v>30</v>
      </c>
      <c r="D695" s="12" t="s">
        <v>41</v>
      </c>
      <c r="E695" s="12" t="s">
        <v>13</v>
      </c>
      <c r="F695" s="12">
        <v>16</v>
      </c>
      <c r="G695" s="12">
        <v>3978</v>
      </c>
      <c r="H695" s="12">
        <v>4230</v>
      </c>
      <c r="I695" s="12">
        <v>61992</v>
      </c>
      <c r="J695" s="12">
        <v>66150</v>
      </c>
      <c r="K695" s="12">
        <f>Sales[[#This Row],[Unit Price]]*Sales[[#This Row],[Quantity]]</f>
        <v>67680</v>
      </c>
      <c r="L695" s="12">
        <f>Sales[[#This Row],[Unit Cost]]*Sales[[#This Row],[Quantity]]</f>
        <v>63648</v>
      </c>
      <c r="M695" s="12">
        <f>Sales[[#This Row],[Revenue]]-Sales[[#This Row],[Cost]]</f>
        <v>4032</v>
      </c>
      <c r="N695" s="38">
        <f>Sales[[#This Row],[Profit]]*$N$1</f>
        <v>201.60000000000002</v>
      </c>
      <c r="O695" s="38">
        <f>Sales[[#This Row],[Profit]]-Sales[[#This Row],[Discount ]]</f>
        <v>3830.4</v>
      </c>
    </row>
    <row r="696" spans="1:15">
      <c r="A696" s="38">
        <v>41139</v>
      </c>
      <c r="B696" s="12" t="s">
        <v>10</v>
      </c>
      <c r="C696" s="12" t="s">
        <v>11</v>
      </c>
      <c r="D696" s="12" t="s">
        <v>39</v>
      </c>
      <c r="E696" s="12" t="s">
        <v>13</v>
      </c>
      <c r="F696" s="12">
        <v>23</v>
      </c>
      <c r="G696" s="12">
        <v>2196</v>
      </c>
      <c r="H696" s="12">
        <v>2340</v>
      </c>
      <c r="I696" s="12">
        <v>93150</v>
      </c>
      <c r="J696" s="12">
        <v>99000</v>
      </c>
      <c r="K696" s="12">
        <f>Sales[[#This Row],[Unit Price]]*Sales[[#This Row],[Quantity]]</f>
        <v>53820</v>
      </c>
      <c r="L696" s="12">
        <f>Sales[[#This Row],[Unit Cost]]*Sales[[#This Row],[Quantity]]</f>
        <v>50508</v>
      </c>
      <c r="M696" s="12">
        <f>Sales[[#This Row],[Revenue]]-Sales[[#This Row],[Cost]]</f>
        <v>3312</v>
      </c>
      <c r="N696" s="38">
        <f>Sales[[#This Row],[Profit]]*$N$1</f>
        <v>165.60000000000002</v>
      </c>
      <c r="O696" s="38">
        <f>Sales[[#This Row],[Profit]]-Sales[[#This Row],[Discount ]]</f>
        <v>3146.4</v>
      </c>
    </row>
    <row r="697" spans="1:15">
      <c r="A697" s="38">
        <v>41139</v>
      </c>
      <c r="B697" s="12" t="s">
        <v>22</v>
      </c>
      <c r="C697" s="12" t="s">
        <v>23</v>
      </c>
      <c r="D697" s="12" t="s">
        <v>19</v>
      </c>
      <c r="E697" s="12" t="s">
        <v>13</v>
      </c>
      <c r="F697" s="12">
        <v>22</v>
      </c>
      <c r="G697" s="12">
        <v>3978</v>
      </c>
      <c r="H697" s="12">
        <v>4230</v>
      </c>
      <c r="I697" s="12">
        <v>87516</v>
      </c>
      <c r="J697" s="12">
        <v>93060</v>
      </c>
      <c r="K697" s="12">
        <f>Sales[[#This Row],[Unit Price]]*Sales[[#This Row],[Quantity]]</f>
        <v>93060</v>
      </c>
      <c r="L697" s="12">
        <f>Sales[[#This Row],[Unit Cost]]*Sales[[#This Row],[Quantity]]</f>
        <v>87516</v>
      </c>
      <c r="M697" s="12">
        <f>Sales[[#This Row],[Revenue]]-Sales[[#This Row],[Cost]]</f>
        <v>5544</v>
      </c>
      <c r="N697" s="38">
        <f>Sales[[#This Row],[Profit]]*$N$1</f>
        <v>277.2</v>
      </c>
      <c r="O697" s="38">
        <f>Sales[[#This Row],[Profit]]-Sales[[#This Row],[Discount ]]</f>
        <v>5266.8</v>
      </c>
    </row>
    <row r="698" spans="1:15">
      <c r="A698" s="38">
        <v>41139</v>
      </c>
      <c r="B698" s="12" t="s">
        <v>34</v>
      </c>
      <c r="C698" s="12" t="s">
        <v>25</v>
      </c>
      <c r="D698" s="12" t="s">
        <v>28</v>
      </c>
      <c r="E698" s="12" t="s">
        <v>13</v>
      </c>
      <c r="F698" s="12">
        <v>13</v>
      </c>
      <c r="G698" s="12">
        <v>3978</v>
      </c>
      <c r="H698" s="12">
        <v>4230</v>
      </c>
      <c r="I698" s="12">
        <v>139968</v>
      </c>
      <c r="J698" s="12">
        <v>149040</v>
      </c>
      <c r="K698" s="12">
        <f>Sales[[#This Row],[Unit Price]]*Sales[[#This Row],[Quantity]]</f>
        <v>54990</v>
      </c>
      <c r="L698" s="12">
        <f>Sales[[#This Row],[Unit Cost]]*Sales[[#This Row],[Quantity]]</f>
        <v>51714</v>
      </c>
      <c r="M698" s="12">
        <f>Sales[[#This Row],[Revenue]]-Sales[[#This Row],[Cost]]</f>
        <v>3276</v>
      </c>
      <c r="N698" s="38">
        <f>Sales[[#This Row],[Profit]]*$N$1</f>
        <v>163.80000000000001</v>
      </c>
      <c r="O698" s="38">
        <f>Sales[[#This Row],[Profit]]-Sales[[#This Row],[Discount ]]</f>
        <v>3112.2</v>
      </c>
    </row>
    <row r="699" spans="1:15">
      <c r="A699" s="38">
        <v>41140</v>
      </c>
      <c r="B699" s="12" t="s">
        <v>24</v>
      </c>
      <c r="C699" s="12" t="s">
        <v>25</v>
      </c>
      <c r="D699" s="12" t="s">
        <v>19</v>
      </c>
      <c r="E699" s="12" t="s">
        <v>13</v>
      </c>
      <c r="F699" s="12">
        <v>27</v>
      </c>
      <c r="G699" s="12">
        <v>3042</v>
      </c>
      <c r="H699" s="12">
        <v>3240</v>
      </c>
      <c r="I699" s="12">
        <v>59670</v>
      </c>
      <c r="J699" s="12">
        <v>63450</v>
      </c>
      <c r="K699" s="12">
        <f>Sales[[#This Row],[Unit Price]]*Sales[[#This Row],[Quantity]]</f>
        <v>87480</v>
      </c>
      <c r="L699" s="12">
        <f>Sales[[#This Row],[Unit Cost]]*Sales[[#This Row],[Quantity]]</f>
        <v>82134</v>
      </c>
      <c r="M699" s="12">
        <f>Sales[[#This Row],[Revenue]]-Sales[[#This Row],[Cost]]</f>
        <v>5346</v>
      </c>
      <c r="N699" s="38">
        <f>Sales[[#This Row],[Profit]]*$N$1</f>
        <v>267.3</v>
      </c>
      <c r="O699" s="38">
        <f>Sales[[#This Row],[Profit]]-Sales[[#This Row],[Discount ]]</f>
        <v>5078.7</v>
      </c>
    </row>
    <row r="700" spans="1:15">
      <c r="A700" s="38">
        <v>41141</v>
      </c>
      <c r="B700" s="12" t="s">
        <v>31</v>
      </c>
      <c r="C700" s="12" t="s">
        <v>30</v>
      </c>
      <c r="D700" s="12" t="s">
        <v>12</v>
      </c>
      <c r="E700" s="12" t="s">
        <v>13</v>
      </c>
      <c r="F700" s="12">
        <v>27</v>
      </c>
      <c r="G700" s="12">
        <v>3978</v>
      </c>
      <c r="H700" s="12">
        <v>4230</v>
      </c>
      <c r="I700" s="12">
        <v>46782</v>
      </c>
      <c r="J700" s="12">
        <v>49680</v>
      </c>
      <c r="K700" s="12">
        <f>Sales[[#This Row],[Unit Price]]*Sales[[#This Row],[Quantity]]</f>
        <v>114210</v>
      </c>
      <c r="L700" s="12">
        <f>Sales[[#This Row],[Unit Cost]]*Sales[[#This Row],[Quantity]]</f>
        <v>107406</v>
      </c>
      <c r="M700" s="12">
        <f>Sales[[#This Row],[Revenue]]-Sales[[#This Row],[Cost]]</f>
        <v>6804</v>
      </c>
      <c r="N700" s="38">
        <f>Sales[[#This Row],[Profit]]*$N$1</f>
        <v>340.20000000000005</v>
      </c>
      <c r="O700" s="38">
        <f>Sales[[#This Row],[Profit]]-Sales[[#This Row],[Discount ]]</f>
        <v>6463.8</v>
      </c>
    </row>
    <row r="701" spans="1:15">
      <c r="A701" s="38">
        <v>41141</v>
      </c>
      <c r="B701" s="12" t="s">
        <v>10</v>
      </c>
      <c r="C701" s="12" t="s">
        <v>11</v>
      </c>
      <c r="D701" s="12" t="s">
        <v>38</v>
      </c>
      <c r="E701" s="12" t="s">
        <v>13</v>
      </c>
      <c r="F701" s="12">
        <v>27</v>
      </c>
      <c r="G701" s="12">
        <v>3978</v>
      </c>
      <c r="H701" s="12">
        <v>4230</v>
      </c>
      <c r="I701" s="12">
        <v>17730</v>
      </c>
      <c r="J701" s="12">
        <v>18900</v>
      </c>
      <c r="K701" s="12">
        <f>Sales[[#This Row],[Unit Price]]*Sales[[#This Row],[Quantity]]</f>
        <v>114210</v>
      </c>
      <c r="L701" s="12">
        <f>Sales[[#This Row],[Unit Cost]]*Sales[[#This Row],[Quantity]]</f>
        <v>107406</v>
      </c>
      <c r="M701" s="12">
        <f>Sales[[#This Row],[Revenue]]-Sales[[#This Row],[Cost]]</f>
        <v>6804</v>
      </c>
      <c r="N701" s="38">
        <f>Sales[[#This Row],[Profit]]*$N$1</f>
        <v>340.20000000000005</v>
      </c>
      <c r="O701" s="38">
        <f>Sales[[#This Row],[Profit]]-Sales[[#This Row],[Discount ]]</f>
        <v>6463.8</v>
      </c>
    </row>
    <row r="702" spans="1:15">
      <c r="A702" s="38">
        <v>41142</v>
      </c>
      <c r="B702" s="12" t="s">
        <v>22</v>
      </c>
      <c r="C702" s="12" t="s">
        <v>23</v>
      </c>
      <c r="D702" s="12" t="s">
        <v>43</v>
      </c>
      <c r="E702" s="12" t="s">
        <v>13</v>
      </c>
      <c r="F702" s="12">
        <v>27</v>
      </c>
      <c r="G702" s="12">
        <v>5832</v>
      </c>
      <c r="H702" s="12">
        <v>6210</v>
      </c>
      <c r="I702" s="12">
        <v>60912</v>
      </c>
      <c r="J702" s="12">
        <v>64800</v>
      </c>
      <c r="K702" s="12">
        <f>Sales[[#This Row],[Unit Price]]*Sales[[#This Row],[Quantity]]</f>
        <v>167670</v>
      </c>
      <c r="L702" s="12">
        <f>Sales[[#This Row],[Unit Cost]]*Sales[[#This Row],[Quantity]]</f>
        <v>157464</v>
      </c>
      <c r="M702" s="12">
        <f>Sales[[#This Row],[Revenue]]-Sales[[#This Row],[Cost]]</f>
        <v>10206</v>
      </c>
      <c r="N702" s="38">
        <f>Sales[[#This Row],[Profit]]*$N$1</f>
        <v>510.3</v>
      </c>
      <c r="O702" s="38">
        <f>Sales[[#This Row],[Profit]]-Sales[[#This Row],[Discount ]]</f>
        <v>9695.7000000000007</v>
      </c>
    </row>
    <row r="703" spans="1:15">
      <c r="A703" s="38">
        <v>41142</v>
      </c>
      <c r="B703" s="12" t="s">
        <v>29</v>
      </c>
      <c r="C703" s="12" t="s">
        <v>30</v>
      </c>
      <c r="D703" s="12" t="s">
        <v>28</v>
      </c>
      <c r="E703" s="12" t="s">
        <v>13</v>
      </c>
      <c r="F703" s="12">
        <v>27</v>
      </c>
      <c r="G703" s="12">
        <v>2196</v>
      </c>
      <c r="H703" s="12">
        <v>2340</v>
      </c>
      <c r="I703" s="12">
        <v>139968</v>
      </c>
      <c r="J703" s="12">
        <v>149040</v>
      </c>
      <c r="K703" s="12">
        <f>Sales[[#This Row],[Unit Price]]*Sales[[#This Row],[Quantity]]</f>
        <v>63180</v>
      </c>
      <c r="L703" s="12">
        <f>Sales[[#This Row],[Unit Cost]]*Sales[[#This Row],[Quantity]]</f>
        <v>59292</v>
      </c>
      <c r="M703" s="12">
        <f>Sales[[#This Row],[Revenue]]-Sales[[#This Row],[Cost]]</f>
        <v>3888</v>
      </c>
      <c r="N703" s="38">
        <f>Sales[[#This Row],[Profit]]*$N$1</f>
        <v>194.4</v>
      </c>
      <c r="O703" s="38">
        <f>Sales[[#This Row],[Profit]]-Sales[[#This Row],[Discount ]]</f>
        <v>3693.6</v>
      </c>
    </row>
    <row r="704" spans="1:15">
      <c r="A704" s="38">
        <v>41142</v>
      </c>
      <c r="B704" s="12" t="s">
        <v>27</v>
      </c>
      <c r="C704" s="12" t="s">
        <v>23</v>
      </c>
      <c r="D704" s="12" t="s">
        <v>35</v>
      </c>
      <c r="E704" s="12" t="s">
        <v>13</v>
      </c>
      <c r="F704" s="12">
        <v>27</v>
      </c>
      <c r="G704" s="12">
        <v>3546</v>
      </c>
      <c r="H704" s="12">
        <v>3780</v>
      </c>
      <c r="I704" s="12">
        <v>56628</v>
      </c>
      <c r="J704" s="12">
        <v>60390</v>
      </c>
      <c r="K704" s="12">
        <f>Sales[[#This Row],[Unit Price]]*Sales[[#This Row],[Quantity]]</f>
        <v>102060</v>
      </c>
      <c r="L704" s="12">
        <f>Sales[[#This Row],[Unit Cost]]*Sales[[#This Row],[Quantity]]</f>
        <v>95742</v>
      </c>
      <c r="M704" s="12">
        <f>Sales[[#This Row],[Revenue]]-Sales[[#This Row],[Cost]]</f>
        <v>6318</v>
      </c>
      <c r="N704" s="38">
        <f>Sales[[#This Row],[Profit]]*$N$1</f>
        <v>315.90000000000003</v>
      </c>
      <c r="O704" s="38">
        <f>Sales[[#This Row],[Profit]]-Sales[[#This Row],[Discount ]]</f>
        <v>6002.1</v>
      </c>
    </row>
    <row r="705" spans="1:15">
      <c r="A705" s="38">
        <v>41143</v>
      </c>
      <c r="B705" s="12" t="s">
        <v>17</v>
      </c>
      <c r="C705" s="12" t="s">
        <v>18</v>
      </c>
      <c r="D705" s="12" t="s">
        <v>28</v>
      </c>
      <c r="E705" s="12" t="s">
        <v>13</v>
      </c>
      <c r="F705" s="12">
        <v>12</v>
      </c>
      <c r="G705" s="12">
        <v>3582</v>
      </c>
      <c r="H705" s="12">
        <v>3870</v>
      </c>
      <c r="I705" s="12">
        <v>139968</v>
      </c>
      <c r="J705" s="12">
        <v>149040</v>
      </c>
      <c r="K705" s="12">
        <f>Sales[[#This Row],[Unit Price]]*Sales[[#This Row],[Quantity]]</f>
        <v>46440</v>
      </c>
      <c r="L705" s="12">
        <f>Sales[[#This Row],[Unit Cost]]*Sales[[#This Row],[Quantity]]</f>
        <v>42984</v>
      </c>
      <c r="M705" s="12">
        <f>Sales[[#This Row],[Revenue]]-Sales[[#This Row],[Cost]]</f>
        <v>3456</v>
      </c>
      <c r="N705" s="38">
        <f>Sales[[#This Row],[Profit]]*$N$1</f>
        <v>172.8</v>
      </c>
      <c r="O705" s="38">
        <f>Sales[[#This Row],[Profit]]-Sales[[#This Row],[Discount ]]</f>
        <v>3283.2</v>
      </c>
    </row>
    <row r="706" spans="1:15">
      <c r="A706" s="38">
        <v>41143</v>
      </c>
      <c r="B706" s="12" t="s">
        <v>20</v>
      </c>
      <c r="C706" s="12" t="s">
        <v>18</v>
      </c>
      <c r="D706" s="12" t="s">
        <v>26</v>
      </c>
      <c r="E706" s="12" t="s">
        <v>13</v>
      </c>
      <c r="F706" s="12">
        <v>18</v>
      </c>
      <c r="G706" s="12">
        <v>3978</v>
      </c>
      <c r="H706" s="12">
        <v>4230</v>
      </c>
      <c r="I706" s="12">
        <v>9126</v>
      </c>
      <c r="J706" s="12">
        <v>9720</v>
      </c>
      <c r="K706" s="12">
        <f>Sales[[#This Row],[Unit Price]]*Sales[[#This Row],[Quantity]]</f>
        <v>76140</v>
      </c>
      <c r="L706" s="12">
        <f>Sales[[#This Row],[Unit Cost]]*Sales[[#This Row],[Quantity]]</f>
        <v>71604</v>
      </c>
      <c r="M706" s="12">
        <f>Sales[[#This Row],[Revenue]]-Sales[[#This Row],[Cost]]</f>
        <v>4536</v>
      </c>
      <c r="N706" s="38">
        <f>Sales[[#This Row],[Profit]]*$N$1</f>
        <v>226.8</v>
      </c>
      <c r="O706" s="38">
        <f>Sales[[#This Row],[Profit]]-Sales[[#This Row],[Discount ]]</f>
        <v>4309.2</v>
      </c>
    </row>
    <row r="707" spans="1:15">
      <c r="A707" s="38">
        <v>41144</v>
      </c>
      <c r="B707" s="12" t="s">
        <v>31</v>
      </c>
      <c r="C707" s="12" t="s">
        <v>30</v>
      </c>
      <c r="D707" s="12" t="s">
        <v>12</v>
      </c>
      <c r="E707" s="12" t="s">
        <v>13</v>
      </c>
      <c r="F707" s="12">
        <v>8</v>
      </c>
      <c r="G707" s="12">
        <v>3978</v>
      </c>
      <c r="H707" s="12">
        <v>4230</v>
      </c>
      <c r="I707" s="12">
        <v>18306</v>
      </c>
      <c r="J707" s="12">
        <v>19440</v>
      </c>
      <c r="K707" s="12">
        <f>Sales[[#This Row],[Unit Price]]*Sales[[#This Row],[Quantity]]</f>
        <v>33840</v>
      </c>
      <c r="L707" s="12">
        <f>Sales[[#This Row],[Unit Cost]]*Sales[[#This Row],[Quantity]]</f>
        <v>31824</v>
      </c>
      <c r="M707" s="12">
        <f>Sales[[#This Row],[Revenue]]-Sales[[#This Row],[Cost]]</f>
        <v>2016</v>
      </c>
      <c r="N707" s="38">
        <f>Sales[[#This Row],[Profit]]*$N$1</f>
        <v>100.80000000000001</v>
      </c>
      <c r="O707" s="38">
        <f>Sales[[#This Row],[Profit]]-Sales[[#This Row],[Discount ]]</f>
        <v>1915.2</v>
      </c>
    </row>
    <row r="708" spans="1:15">
      <c r="A708" s="38">
        <v>41144</v>
      </c>
      <c r="B708" s="12" t="s">
        <v>34</v>
      </c>
      <c r="C708" s="12" t="s">
        <v>25</v>
      </c>
      <c r="D708" s="12" t="s">
        <v>40</v>
      </c>
      <c r="E708" s="12" t="s">
        <v>16</v>
      </c>
      <c r="F708" s="12">
        <v>21</v>
      </c>
      <c r="G708" s="12">
        <v>2034</v>
      </c>
      <c r="H708" s="12">
        <v>2160</v>
      </c>
      <c r="I708" s="12">
        <v>27468</v>
      </c>
      <c r="J708" s="12">
        <v>29610</v>
      </c>
      <c r="K708" s="12">
        <f>Sales[[#This Row],[Unit Price]]*Sales[[#This Row],[Quantity]]</f>
        <v>45360</v>
      </c>
      <c r="L708" s="12">
        <f>Sales[[#This Row],[Unit Cost]]*Sales[[#This Row],[Quantity]]</f>
        <v>42714</v>
      </c>
      <c r="M708" s="12">
        <f>Sales[[#This Row],[Revenue]]-Sales[[#This Row],[Cost]]</f>
        <v>2646</v>
      </c>
      <c r="N708" s="38">
        <f>Sales[[#This Row],[Profit]]*$N$1</f>
        <v>132.30000000000001</v>
      </c>
      <c r="O708" s="38">
        <f>Sales[[#This Row],[Profit]]-Sales[[#This Row],[Discount ]]</f>
        <v>2513.6999999999998</v>
      </c>
    </row>
    <row r="709" spans="1:15">
      <c r="A709" s="38">
        <v>41144</v>
      </c>
      <c r="B709" s="12" t="s">
        <v>29</v>
      </c>
      <c r="C709" s="12" t="s">
        <v>30</v>
      </c>
      <c r="D709" s="12" t="s">
        <v>37</v>
      </c>
      <c r="E709" s="12" t="s">
        <v>13</v>
      </c>
      <c r="F709" s="12">
        <v>25</v>
      </c>
      <c r="G709" s="12">
        <v>3042</v>
      </c>
      <c r="H709" s="12">
        <v>3240</v>
      </c>
      <c r="I709" s="12">
        <v>89640</v>
      </c>
      <c r="J709" s="12">
        <v>95400</v>
      </c>
      <c r="K709" s="12">
        <f>Sales[[#This Row],[Unit Price]]*Sales[[#This Row],[Quantity]]</f>
        <v>81000</v>
      </c>
      <c r="L709" s="12">
        <f>Sales[[#This Row],[Unit Cost]]*Sales[[#This Row],[Quantity]]</f>
        <v>76050</v>
      </c>
      <c r="M709" s="12">
        <f>Sales[[#This Row],[Revenue]]-Sales[[#This Row],[Cost]]</f>
        <v>4950</v>
      </c>
      <c r="N709" s="38">
        <f>Sales[[#This Row],[Profit]]*$N$1</f>
        <v>247.5</v>
      </c>
      <c r="O709" s="38">
        <f>Sales[[#This Row],[Profit]]-Sales[[#This Row],[Discount ]]</f>
        <v>4702.5</v>
      </c>
    </row>
    <row r="710" spans="1:15">
      <c r="A710" s="38">
        <v>41144</v>
      </c>
      <c r="B710" s="12" t="s">
        <v>20</v>
      </c>
      <c r="C710" s="12" t="s">
        <v>18</v>
      </c>
      <c r="D710" s="12" t="s">
        <v>19</v>
      </c>
      <c r="E710" s="12" t="s">
        <v>13</v>
      </c>
      <c r="F710" s="12">
        <v>12</v>
      </c>
      <c r="G710" s="12">
        <v>5148</v>
      </c>
      <c r="H710" s="12">
        <v>5490</v>
      </c>
      <c r="I710" s="12">
        <v>7956</v>
      </c>
      <c r="J710" s="12">
        <v>8460</v>
      </c>
      <c r="K710" s="12">
        <f>Sales[[#This Row],[Unit Price]]*Sales[[#This Row],[Quantity]]</f>
        <v>65880</v>
      </c>
      <c r="L710" s="12">
        <f>Sales[[#This Row],[Unit Cost]]*Sales[[#This Row],[Quantity]]</f>
        <v>61776</v>
      </c>
      <c r="M710" s="12">
        <f>Sales[[#This Row],[Revenue]]-Sales[[#This Row],[Cost]]</f>
        <v>4104</v>
      </c>
      <c r="N710" s="38">
        <f>Sales[[#This Row],[Profit]]*$N$1</f>
        <v>205.20000000000002</v>
      </c>
      <c r="O710" s="38">
        <f>Sales[[#This Row],[Profit]]-Sales[[#This Row],[Discount ]]</f>
        <v>3898.8</v>
      </c>
    </row>
    <row r="711" spans="1:15">
      <c r="A711" s="38">
        <v>41144</v>
      </c>
      <c r="B711" s="12" t="s">
        <v>22</v>
      </c>
      <c r="C711" s="12" t="s">
        <v>23</v>
      </c>
      <c r="D711" s="12" t="s">
        <v>28</v>
      </c>
      <c r="E711" s="12" t="s">
        <v>13</v>
      </c>
      <c r="F711" s="12">
        <v>9</v>
      </c>
      <c r="G711" s="12">
        <v>2106</v>
      </c>
      <c r="H711" s="12">
        <v>2250</v>
      </c>
      <c r="I711" s="12">
        <v>134136</v>
      </c>
      <c r="J711" s="12">
        <v>142830</v>
      </c>
      <c r="K711" s="12">
        <f>Sales[[#This Row],[Unit Price]]*Sales[[#This Row],[Quantity]]</f>
        <v>20250</v>
      </c>
      <c r="L711" s="12">
        <f>Sales[[#This Row],[Unit Cost]]*Sales[[#This Row],[Quantity]]</f>
        <v>18954</v>
      </c>
      <c r="M711" s="12">
        <f>Sales[[#This Row],[Revenue]]-Sales[[#This Row],[Cost]]</f>
        <v>1296</v>
      </c>
      <c r="N711" s="38">
        <f>Sales[[#This Row],[Profit]]*$N$1</f>
        <v>64.8</v>
      </c>
      <c r="O711" s="38">
        <f>Sales[[#This Row],[Profit]]-Sales[[#This Row],[Discount ]]</f>
        <v>1231.2</v>
      </c>
    </row>
    <row r="712" spans="1:15">
      <c r="A712" s="38">
        <v>41145</v>
      </c>
      <c r="B712" s="12" t="s">
        <v>22</v>
      </c>
      <c r="C712" s="12" t="s">
        <v>23</v>
      </c>
      <c r="D712" s="12" t="s">
        <v>36</v>
      </c>
      <c r="E712" s="12" t="s">
        <v>13</v>
      </c>
      <c r="F712" s="12">
        <v>23</v>
      </c>
      <c r="G712" s="12">
        <v>4482</v>
      </c>
      <c r="H712" s="12">
        <v>4770</v>
      </c>
      <c r="I712" s="12">
        <v>18954</v>
      </c>
      <c r="J712" s="12">
        <v>20250</v>
      </c>
      <c r="K712" s="12">
        <f>Sales[[#This Row],[Unit Price]]*Sales[[#This Row],[Quantity]]</f>
        <v>109710</v>
      </c>
      <c r="L712" s="12">
        <f>Sales[[#This Row],[Unit Cost]]*Sales[[#This Row],[Quantity]]</f>
        <v>103086</v>
      </c>
      <c r="M712" s="12">
        <f>Sales[[#This Row],[Revenue]]-Sales[[#This Row],[Cost]]</f>
        <v>6624</v>
      </c>
      <c r="N712" s="38">
        <f>Sales[[#This Row],[Profit]]*$N$1</f>
        <v>331.20000000000005</v>
      </c>
      <c r="O712" s="38">
        <f>Sales[[#This Row],[Profit]]-Sales[[#This Row],[Discount ]]</f>
        <v>6292.8</v>
      </c>
    </row>
    <row r="713" spans="1:15">
      <c r="A713" s="38">
        <v>41146</v>
      </c>
      <c r="B713" s="12" t="s">
        <v>14</v>
      </c>
      <c r="C713" s="12" t="s">
        <v>11</v>
      </c>
      <c r="D713" s="12" t="s">
        <v>32</v>
      </c>
      <c r="E713" s="12" t="s">
        <v>13</v>
      </c>
      <c r="F713" s="12">
        <v>23</v>
      </c>
      <c r="G713" s="12">
        <v>3546</v>
      </c>
      <c r="H713" s="12">
        <v>3780</v>
      </c>
      <c r="I713" s="12">
        <v>81558</v>
      </c>
      <c r="J713" s="12">
        <v>86940</v>
      </c>
      <c r="K713" s="12">
        <f>Sales[[#This Row],[Unit Price]]*Sales[[#This Row],[Quantity]]</f>
        <v>86940</v>
      </c>
      <c r="L713" s="12">
        <f>Sales[[#This Row],[Unit Cost]]*Sales[[#This Row],[Quantity]]</f>
        <v>81558</v>
      </c>
      <c r="M713" s="12">
        <f>Sales[[#This Row],[Revenue]]-Sales[[#This Row],[Cost]]</f>
        <v>5382</v>
      </c>
      <c r="N713" s="38">
        <f>Sales[[#This Row],[Profit]]*$N$1</f>
        <v>269.10000000000002</v>
      </c>
      <c r="O713" s="38">
        <f>Sales[[#This Row],[Profit]]-Sales[[#This Row],[Discount ]]</f>
        <v>5112.8999999999996</v>
      </c>
    </row>
    <row r="714" spans="1:15">
      <c r="A714" s="38">
        <v>41147</v>
      </c>
      <c r="B714" s="12" t="s">
        <v>22</v>
      </c>
      <c r="C714" s="12" t="s">
        <v>23</v>
      </c>
      <c r="D714" s="12" t="s">
        <v>36</v>
      </c>
      <c r="E714" s="12" t="s">
        <v>13</v>
      </c>
      <c r="F714" s="12">
        <v>20</v>
      </c>
      <c r="G714" s="12">
        <v>4482</v>
      </c>
      <c r="H714" s="12">
        <v>4770</v>
      </c>
      <c r="I714" s="12">
        <v>14742</v>
      </c>
      <c r="J714" s="12">
        <v>15750</v>
      </c>
      <c r="K714" s="12">
        <f>Sales[[#This Row],[Unit Price]]*Sales[[#This Row],[Quantity]]</f>
        <v>95400</v>
      </c>
      <c r="L714" s="12">
        <f>Sales[[#This Row],[Unit Cost]]*Sales[[#This Row],[Quantity]]</f>
        <v>89640</v>
      </c>
      <c r="M714" s="12">
        <f>Sales[[#This Row],[Revenue]]-Sales[[#This Row],[Cost]]</f>
        <v>5760</v>
      </c>
      <c r="N714" s="38">
        <f>Sales[[#This Row],[Profit]]*$N$1</f>
        <v>288</v>
      </c>
      <c r="O714" s="38">
        <f>Sales[[#This Row],[Profit]]-Sales[[#This Row],[Discount ]]</f>
        <v>5472</v>
      </c>
    </row>
    <row r="715" spans="1:15">
      <c r="A715" s="38">
        <v>41147</v>
      </c>
      <c r="B715" s="12" t="s">
        <v>10</v>
      </c>
      <c r="C715" s="12" t="s">
        <v>11</v>
      </c>
      <c r="D715" s="12" t="s">
        <v>37</v>
      </c>
      <c r="E715" s="12" t="s">
        <v>13</v>
      </c>
      <c r="F715" s="12">
        <v>25</v>
      </c>
      <c r="G715" s="12">
        <v>4482</v>
      </c>
      <c r="H715" s="12">
        <v>4770</v>
      </c>
      <c r="I715" s="12">
        <v>67230</v>
      </c>
      <c r="J715" s="12">
        <v>71550</v>
      </c>
      <c r="K715" s="12">
        <f>Sales[[#This Row],[Unit Price]]*Sales[[#This Row],[Quantity]]</f>
        <v>119250</v>
      </c>
      <c r="L715" s="12">
        <f>Sales[[#This Row],[Unit Cost]]*Sales[[#This Row],[Quantity]]</f>
        <v>112050</v>
      </c>
      <c r="M715" s="12">
        <f>Sales[[#This Row],[Revenue]]-Sales[[#This Row],[Cost]]</f>
        <v>7200</v>
      </c>
      <c r="N715" s="38">
        <f>Sales[[#This Row],[Profit]]*$N$1</f>
        <v>360</v>
      </c>
      <c r="O715" s="38">
        <f>Sales[[#This Row],[Profit]]-Sales[[#This Row],[Discount ]]</f>
        <v>6840</v>
      </c>
    </row>
    <row r="716" spans="1:15">
      <c r="A716" s="38">
        <v>41147</v>
      </c>
      <c r="B716" s="12" t="s">
        <v>31</v>
      </c>
      <c r="C716" s="12" t="s">
        <v>30</v>
      </c>
      <c r="D716" s="12" t="s">
        <v>42</v>
      </c>
      <c r="E716" s="12" t="s">
        <v>16</v>
      </c>
      <c r="F716" s="12">
        <v>4</v>
      </c>
      <c r="G716" s="12">
        <v>2034</v>
      </c>
      <c r="H716" s="12">
        <v>2160</v>
      </c>
      <c r="I716" s="12">
        <v>60048</v>
      </c>
      <c r="J716" s="12">
        <v>64800</v>
      </c>
      <c r="K716" s="12">
        <f>Sales[[#This Row],[Unit Price]]*Sales[[#This Row],[Quantity]]</f>
        <v>8640</v>
      </c>
      <c r="L716" s="12">
        <f>Sales[[#This Row],[Unit Cost]]*Sales[[#This Row],[Quantity]]</f>
        <v>8136</v>
      </c>
      <c r="M716" s="12">
        <f>Sales[[#This Row],[Revenue]]-Sales[[#This Row],[Cost]]</f>
        <v>504</v>
      </c>
      <c r="N716" s="38">
        <f>Sales[[#This Row],[Profit]]*$N$1</f>
        <v>25.200000000000003</v>
      </c>
      <c r="O716" s="38">
        <f>Sales[[#This Row],[Profit]]-Sales[[#This Row],[Discount ]]</f>
        <v>478.8</v>
      </c>
    </row>
    <row r="717" spans="1:15">
      <c r="A717" s="38">
        <v>41149</v>
      </c>
      <c r="B717" s="12" t="s">
        <v>20</v>
      </c>
      <c r="C717" s="12" t="s">
        <v>18</v>
      </c>
      <c r="D717" s="12" t="s">
        <v>35</v>
      </c>
      <c r="E717" s="12" t="s">
        <v>13</v>
      </c>
      <c r="F717" s="12">
        <v>24</v>
      </c>
      <c r="G717" s="12">
        <v>3978</v>
      </c>
      <c r="H717" s="12">
        <v>4230</v>
      </c>
      <c r="I717" s="12">
        <v>77220</v>
      </c>
      <c r="J717" s="12">
        <v>82350</v>
      </c>
      <c r="K717" s="12">
        <f>Sales[[#This Row],[Unit Price]]*Sales[[#This Row],[Quantity]]</f>
        <v>101520</v>
      </c>
      <c r="L717" s="12">
        <f>Sales[[#This Row],[Unit Cost]]*Sales[[#This Row],[Quantity]]</f>
        <v>95472</v>
      </c>
      <c r="M717" s="12">
        <f>Sales[[#This Row],[Revenue]]-Sales[[#This Row],[Cost]]</f>
        <v>6048</v>
      </c>
      <c r="N717" s="38">
        <f>Sales[[#This Row],[Profit]]*$N$1</f>
        <v>302.40000000000003</v>
      </c>
      <c r="O717" s="38">
        <f>Sales[[#This Row],[Profit]]-Sales[[#This Row],[Discount ]]</f>
        <v>5745.6</v>
      </c>
    </row>
    <row r="718" spans="1:15">
      <c r="A718" s="38">
        <v>41149</v>
      </c>
      <c r="B718" s="12" t="s">
        <v>24</v>
      </c>
      <c r="C718" s="12" t="s">
        <v>25</v>
      </c>
      <c r="D718" s="12" t="s">
        <v>12</v>
      </c>
      <c r="E718" s="12" t="s">
        <v>13</v>
      </c>
      <c r="F718" s="12">
        <v>24</v>
      </c>
      <c r="G718" s="12">
        <v>5832</v>
      </c>
      <c r="H718" s="12">
        <v>6210</v>
      </c>
      <c r="I718" s="12">
        <v>12204</v>
      </c>
      <c r="J718" s="12">
        <v>12960</v>
      </c>
      <c r="K718" s="12">
        <f>Sales[[#This Row],[Unit Price]]*Sales[[#This Row],[Quantity]]</f>
        <v>149040</v>
      </c>
      <c r="L718" s="12">
        <f>Sales[[#This Row],[Unit Cost]]*Sales[[#This Row],[Quantity]]</f>
        <v>139968</v>
      </c>
      <c r="M718" s="12">
        <f>Sales[[#This Row],[Revenue]]-Sales[[#This Row],[Cost]]</f>
        <v>9072</v>
      </c>
      <c r="N718" s="38">
        <f>Sales[[#This Row],[Profit]]*$N$1</f>
        <v>453.6</v>
      </c>
      <c r="O718" s="38">
        <f>Sales[[#This Row],[Profit]]-Sales[[#This Row],[Discount ]]</f>
        <v>8618.4</v>
      </c>
    </row>
    <row r="719" spans="1:15">
      <c r="A719" s="38">
        <v>41150</v>
      </c>
      <c r="B719" s="12" t="s">
        <v>27</v>
      </c>
      <c r="C719" s="12" t="s">
        <v>23</v>
      </c>
      <c r="D719" s="12" t="s">
        <v>42</v>
      </c>
      <c r="E719" s="12" t="s">
        <v>16</v>
      </c>
      <c r="F719" s="12">
        <v>16</v>
      </c>
      <c r="G719" s="12">
        <v>3978</v>
      </c>
      <c r="H719" s="12">
        <v>4230</v>
      </c>
      <c r="I719" s="12">
        <v>45036</v>
      </c>
      <c r="J719" s="12">
        <v>48600</v>
      </c>
      <c r="K719" s="12">
        <f>Sales[[#This Row],[Unit Price]]*Sales[[#This Row],[Quantity]]</f>
        <v>67680</v>
      </c>
      <c r="L719" s="12">
        <f>Sales[[#This Row],[Unit Cost]]*Sales[[#This Row],[Quantity]]</f>
        <v>63648</v>
      </c>
      <c r="M719" s="12">
        <f>Sales[[#This Row],[Revenue]]-Sales[[#This Row],[Cost]]</f>
        <v>4032</v>
      </c>
      <c r="N719" s="38">
        <f>Sales[[#This Row],[Profit]]*$N$1</f>
        <v>201.60000000000002</v>
      </c>
      <c r="O719" s="38">
        <f>Sales[[#This Row],[Profit]]-Sales[[#This Row],[Discount ]]</f>
        <v>3830.4</v>
      </c>
    </row>
    <row r="720" spans="1:15">
      <c r="A720" s="38">
        <v>41150</v>
      </c>
      <c r="B720" s="12" t="s">
        <v>24</v>
      </c>
      <c r="C720" s="12" t="s">
        <v>25</v>
      </c>
      <c r="D720" s="12" t="s">
        <v>43</v>
      </c>
      <c r="E720" s="12" t="s">
        <v>13</v>
      </c>
      <c r="F720" s="12">
        <v>6</v>
      </c>
      <c r="G720" s="12">
        <v>3978</v>
      </c>
      <c r="H720" s="12">
        <v>4230</v>
      </c>
      <c r="I720" s="12">
        <v>33840</v>
      </c>
      <c r="J720" s="12">
        <v>36000</v>
      </c>
      <c r="K720" s="12">
        <f>Sales[[#This Row],[Unit Price]]*Sales[[#This Row],[Quantity]]</f>
        <v>25380</v>
      </c>
      <c r="L720" s="12">
        <f>Sales[[#This Row],[Unit Cost]]*Sales[[#This Row],[Quantity]]</f>
        <v>23868</v>
      </c>
      <c r="M720" s="12">
        <f>Sales[[#This Row],[Revenue]]-Sales[[#This Row],[Cost]]</f>
        <v>1512</v>
      </c>
      <c r="N720" s="38">
        <f>Sales[[#This Row],[Profit]]*$N$1</f>
        <v>75.600000000000009</v>
      </c>
      <c r="O720" s="38">
        <f>Sales[[#This Row],[Profit]]-Sales[[#This Row],[Discount ]]</f>
        <v>1436.4</v>
      </c>
    </row>
    <row r="721" spans="1:15">
      <c r="A721" s="38">
        <v>41151</v>
      </c>
      <c r="B721" s="12" t="s">
        <v>17</v>
      </c>
      <c r="C721" s="12" t="s">
        <v>18</v>
      </c>
      <c r="D721" s="12" t="s">
        <v>39</v>
      </c>
      <c r="E721" s="12" t="s">
        <v>13</v>
      </c>
      <c r="F721" s="12">
        <v>4</v>
      </c>
      <c r="G721" s="12">
        <v>5148</v>
      </c>
      <c r="H721" s="12">
        <v>5490</v>
      </c>
      <c r="I721" s="12">
        <v>70794</v>
      </c>
      <c r="J721" s="12">
        <v>75240</v>
      </c>
      <c r="K721" s="12">
        <f>Sales[[#This Row],[Unit Price]]*Sales[[#This Row],[Quantity]]</f>
        <v>21960</v>
      </c>
      <c r="L721" s="12">
        <f>Sales[[#This Row],[Unit Cost]]*Sales[[#This Row],[Quantity]]</f>
        <v>20592</v>
      </c>
      <c r="M721" s="12">
        <f>Sales[[#This Row],[Revenue]]-Sales[[#This Row],[Cost]]</f>
        <v>1368</v>
      </c>
      <c r="N721" s="38">
        <f>Sales[[#This Row],[Profit]]*$N$1</f>
        <v>68.400000000000006</v>
      </c>
      <c r="O721" s="38">
        <f>Sales[[#This Row],[Profit]]-Sales[[#This Row],[Discount ]]</f>
        <v>1299.5999999999999</v>
      </c>
    </row>
    <row r="722" spans="1:15">
      <c r="A722" s="38">
        <v>41151</v>
      </c>
      <c r="B722" s="12" t="s">
        <v>14</v>
      </c>
      <c r="C722" s="12" t="s">
        <v>11</v>
      </c>
      <c r="D722" s="12" t="s">
        <v>43</v>
      </c>
      <c r="E722" s="12" t="s">
        <v>13</v>
      </c>
      <c r="F722" s="12">
        <v>24</v>
      </c>
      <c r="G722" s="12">
        <v>5832</v>
      </c>
      <c r="H722" s="12">
        <v>6210</v>
      </c>
      <c r="I722" s="12">
        <v>16920</v>
      </c>
      <c r="J722" s="12">
        <v>18000</v>
      </c>
      <c r="K722" s="12">
        <f>Sales[[#This Row],[Unit Price]]*Sales[[#This Row],[Quantity]]</f>
        <v>149040</v>
      </c>
      <c r="L722" s="12">
        <f>Sales[[#This Row],[Unit Cost]]*Sales[[#This Row],[Quantity]]</f>
        <v>139968</v>
      </c>
      <c r="M722" s="12">
        <f>Sales[[#This Row],[Revenue]]-Sales[[#This Row],[Cost]]</f>
        <v>9072</v>
      </c>
      <c r="N722" s="38">
        <f>Sales[[#This Row],[Profit]]*$N$1</f>
        <v>453.6</v>
      </c>
      <c r="O722" s="38">
        <f>Sales[[#This Row],[Profit]]-Sales[[#This Row],[Discount ]]</f>
        <v>8618.4</v>
      </c>
    </row>
    <row r="723" spans="1:15">
      <c r="A723" s="38">
        <v>41151</v>
      </c>
      <c r="B723" s="12" t="s">
        <v>34</v>
      </c>
      <c r="C723" s="12" t="s">
        <v>25</v>
      </c>
      <c r="D723" s="12" t="s">
        <v>42</v>
      </c>
      <c r="E723" s="12" t="s">
        <v>16</v>
      </c>
      <c r="F723" s="12">
        <v>21</v>
      </c>
      <c r="G723" s="12">
        <v>2034</v>
      </c>
      <c r="H723" s="12">
        <v>2160</v>
      </c>
      <c r="I723" s="12">
        <v>165132</v>
      </c>
      <c r="J723" s="12">
        <v>178200</v>
      </c>
      <c r="K723" s="12">
        <f>Sales[[#This Row],[Unit Price]]*Sales[[#This Row],[Quantity]]</f>
        <v>45360</v>
      </c>
      <c r="L723" s="12">
        <f>Sales[[#This Row],[Unit Cost]]*Sales[[#This Row],[Quantity]]</f>
        <v>42714</v>
      </c>
      <c r="M723" s="12">
        <f>Sales[[#This Row],[Revenue]]-Sales[[#This Row],[Cost]]</f>
        <v>2646</v>
      </c>
      <c r="N723" s="38">
        <f>Sales[[#This Row],[Profit]]*$N$1</f>
        <v>132.30000000000001</v>
      </c>
      <c r="O723" s="38">
        <f>Sales[[#This Row],[Profit]]-Sales[[#This Row],[Discount ]]</f>
        <v>2513.6999999999998</v>
      </c>
    </row>
    <row r="724" spans="1:15">
      <c r="A724" s="38">
        <v>41151</v>
      </c>
      <c r="B724" s="12" t="s">
        <v>14</v>
      </c>
      <c r="C724" s="12" t="s">
        <v>11</v>
      </c>
      <c r="D724" s="12" t="s">
        <v>41</v>
      </c>
      <c r="E724" s="12" t="s">
        <v>13</v>
      </c>
      <c r="F724" s="12">
        <v>13</v>
      </c>
      <c r="G724" s="12">
        <v>5832</v>
      </c>
      <c r="H724" s="12">
        <v>6210</v>
      </c>
      <c r="I724" s="12">
        <v>26568</v>
      </c>
      <c r="J724" s="12">
        <v>28350</v>
      </c>
      <c r="K724" s="12">
        <f>Sales[[#This Row],[Unit Price]]*Sales[[#This Row],[Quantity]]</f>
        <v>80730</v>
      </c>
      <c r="L724" s="12">
        <f>Sales[[#This Row],[Unit Cost]]*Sales[[#This Row],[Quantity]]</f>
        <v>75816</v>
      </c>
      <c r="M724" s="12">
        <f>Sales[[#This Row],[Revenue]]-Sales[[#This Row],[Cost]]</f>
        <v>4914</v>
      </c>
      <c r="N724" s="38">
        <f>Sales[[#This Row],[Profit]]*$N$1</f>
        <v>245.70000000000002</v>
      </c>
      <c r="O724" s="38">
        <f>Sales[[#This Row],[Profit]]-Sales[[#This Row],[Discount ]]</f>
        <v>4668.3</v>
      </c>
    </row>
    <row r="725" spans="1:15">
      <c r="A725" s="38">
        <v>41151</v>
      </c>
      <c r="B725" s="12" t="s">
        <v>31</v>
      </c>
      <c r="C725" s="12" t="s">
        <v>30</v>
      </c>
      <c r="D725" s="12" t="s">
        <v>26</v>
      </c>
      <c r="E725" s="12" t="s">
        <v>13</v>
      </c>
      <c r="F725" s="12">
        <v>2</v>
      </c>
      <c r="G725" s="12">
        <v>3546</v>
      </c>
      <c r="H725" s="12">
        <v>3780</v>
      </c>
      <c r="I725" s="12">
        <v>69966</v>
      </c>
      <c r="J725" s="12">
        <v>74520</v>
      </c>
      <c r="K725" s="12">
        <f>Sales[[#This Row],[Unit Price]]*Sales[[#This Row],[Quantity]]</f>
        <v>7560</v>
      </c>
      <c r="L725" s="12">
        <f>Sales[[#This Row],[Unit Cost]]*Sales[[#This Row],[Quantity]]</f>
        <v>7092</v>
      </c>
      <c r="M725" s="12">
        <f>Sales[[#This Row],[Revenue]]-Sales[[#This Row],[Cost]]</f>
        <v>468</v>
      </c>
      <c r="N725" s="38">
        <f>Sales[[#This Row],[Profit]]*$N$1</f>
        <v>23.400000000000002</v>
      </c>
      <c r="O725" s="38">
        <f>Sales[[#This Row],[Profit]]-Sales[[#This Row],[Discount ]]</f>
        <v>444.6</v>
      </c>
    </row>
    <row r="726" spans="1:15">
      <c r="A726" s="38">
        <v>41152</v>
      </c>
      <c r="B726" s="12" t="s">
        <v>34</v>
      </c>
      <c r="C726" s="12" t="s">
        <v>25</v>
      </c>
      <c r="D726" s="12" t="s">
        <v>37</v>
      </c>
      <c r="E726" s="12" t="s">
        <v>13</v>
      </c>
      <c r="F726" s="12">
        <v>20</v>
      </c>
      <c r="G726" s="12">
        <v>3726</v>
      </c>
      <c r="H726" s="12">
        <v>3960</v>
      </c>
      <c r="I726" s="12">
        <v>71712</v>
      </c>
      <c r="J726" s="12">
        <v>76320</v>
      </c>
      <c r="K726" s="12">
        <f>Sales[[#This Row],[Unit Price]]*Sales[[#This Row],[Quantity]]</f>
        <v>79200</v>
      </c>
      <c r="L726" s="12">
        <f>Sales[[#This Row],[Unit Cost]]*Sales[[#This Row],[Quantity]]</f>
        <v>74520</v>
      </c>
      <c r="M726" s="12">
        <f>Sales[[#This Row],[Revenue]]-Sales[[#This Row],[Cost]]</f>
        <v>4680</v>
      </c>
      <c r="N726" s="38">
        <f>Sales[[#This Row],[Profit]]*$N$1</f>
        <v>234</v>
      </c>
      <c r="O726" s="38">
        <f>Sales[[#This Row],[Profit]]-Sales[[#This Row],[Discount ]]</f>
        <v>4446</v>
      </c>
    </row>
    <row r="727" spans="1:15">
      <c r="A727" s="38">
        <v>41152</v>
      </c>
      <c r="B727" s="12" t="s">
        <v>22</v>
      </c>
      <c r="C727" s="12" t="s">
        <v>23</v>
      </c>
      <c r="D727" s="12" t="s">
        <v>42</v>
      </c>
      <c r="E727" s="12" t="s">
        <v>16</v>
      </c>
      <c r="F727" s="12">
        <v>21</v>
      </c>
      <c r="G727" s="12">
        <v>3978</v>
      </c>
      <c r="H727" s="12">
        <v>4230</v>
      </c>
      <c r="I727" s="12">
        <v>187650</v>
      </c>
      <c r="J727" s="12">
        <v>202500</v>
      </c>
      <c r="K727" s="12">
        <f>Sales[[#This Row],[Unit Price]]*Sales[[#This Row],[Quantity]]</f>
        <v>88830</v>
      </c>
      <c r="L727" s="12">
        <f>Sales[[#This Row],[Unit Cost]]*Sales[[#This Row],[Quantity]]</f>
        <v>83538</v>
      </c>
      <c r="M727" s="12">
        <f>Sales[[#This Row],[Revenue]]-Sales[[#This Row],[Cost]]</f>
        <v>5292</v>
      </c>
      <c r="N727" s="38">
        <f>Sales[[#This Row],[Profit]]*$N$1</f>
        <v>264.60000000000002</v>
      </c>
      <c r="O727" s="38">
        <f>Sales[[#This Row],[Profit]]-Sales[[#This Row],[Discount ]]</f>
        <v>5027.3999999999996</v>
      </c>
    </row>
    <row r="728" spans="1:15">
      <c r="A728" s="38">
        <v>41152</v>
      </c>
      <c r="B728" s="12" t="s">
        <v>31</v>
      </c>
      <c r="C728" s="12" t="s">
        <v>30</v>
      </c>
      <c r="D728" s="12" t="s">
        <v>39</v>
      </c>
      <c r="E728" s="12" t="s">
        <v>13</v>
      </c>
      <c r="F728" s="12">
        <v>12</v>
      </c>
      <c r="G728" s="12">
        <v>3042</v>
      </c>
      <c r="H728" s="12">
        <v>3240</v>
      </c>
      <c r="I728" s="12">
        <v>44712</v>
      </c>
      <c r="J728" s="12">
        <v>47520</v>
      </c>
      <c r="K728" s="12">
        <f>Sales[[#This Row],[Unit Price]]*Sales[[#This Row],[Quantity]]</f>
        <v>38880</v>
      </c>
      <c r="L728" s="12">
        <f>Sales[[#This Row],[Unit Cost]]*Sales[[#This Row],[Quantity]]</f>
        <v>36504</v>
      </c>
      <c r="M728" s="12">
        <f>Sales[[#This Row],[Revenue]]-Sales[[#This Row],[Cost]]</f>
        <v>2376</v>
      </c>
      <c r="N728" s="38">
        <f>Sales[[#This Row],[Profit]]*$N$1</f>
        <v>118.80000000000001</v>
      </c>
      <c r="O728" s="38">
        <f>Sales[[#This Row],[Profit]]-Sales[[#This Row],[Discount ]]</f>
        <v>2257.1999999999998</v>
      </c>
    </row>
    <row r="729" spans="1:15">
      <c r="A729" s="38">
        <v>41152</v>
      </c>
      <c r="B729" s="12" t="s">
        <v>29</v>
      </c>
      <c r="C729" s="12" t="s">
        <v>30</v>
      </c>
      <c r="D729" s="12" t="s">
        <v>40</v>
      </c>
      <c r="E729" s="12" t="s">
        <v>16</v>
      </c>
      <c r="F729" s="12">
        <v>23</v>
      </c>
      <c r="G729" s="12">
        <v>3546</v>
      </c>
      <c r="H729" s="12">
        <v>3780</v>
      </c>
      <c r="I729" s="12">
        <v>98100</v>
      </c>
      <c r="J729" s="12">
        <v>105750</v>
      </c>
      <c r="K729" s="12">
        <f>Sales[[#This Row],[Unit Price]]*Sales[[#This Row],[Quantity]]</f>
        <v>86940</v>
      </c>
      <c r="L729" s="12">
        <f>Sales[[#This Row],[Unit Cost]]*Sales[[#This Row],[Quantity]]</f>
        <v>81558</v>
      </c>
      <c r="M729" s="12">
        <f>Sales[[#This Row],[Revenue]]-Sales[[#This Row],[Cost]]</f>
        <v>5382</v>
      </c>
      <c r="N729" s="38">
        <f>Sales[[#This Row],[Profit]]*$N$1</f>
        <v>269.10000000000002</v>
      </c>
      <c r="O729" s="38">
        <f>Sales[[#This Row],[Profit]]-Sales[[#This Row],[Discount ]]</f>
        <v>5112.8999999999996</v>
      </c>
    </row>
    <row r="730" spans="1:15">
      <c r="A730" s="38">
        <v>41153</v>
      </c>
      <c r="B730" s="12" t="s">
        <v>24</v>
      </c>
      <c r="C730" s="12" t="s">
        <v>25</v>
      </c>
      <c r="D730" s="12" t="s">
        <v>39</v>
      </c>
      <c r="E730" s="12" t="s">
        <v>13</v>
      </c>
      <c r="F730" s="12">
        <v>23</v>
      </c>
      <c r="G730" s="12">
        <v>4482</v>
      </c>
      <c r="H730" s="12">
        <v>4770</v>
      </c>
      <c r="I730" s="12">
        <v>7452</v>
      </c>
      <c r="J730" s="12">
        <v>7920</v>
      </c>
      <c r="K730" s="12">
        <f>Sales[[#This Row],[Unit Price]]*Sales[[#This Row],[Quantity]]</f>
        <v>109710</v>
      </c>
      <c r="L730" s="12">
        <f>Sales[[#This Row],[Unit Cost]]*Sales[[#This Row],[Quantity]]</f>
        <v>103086</v>
      </c>
      <c r="M730" s="12">
        <f>Sales[[#This Row],[Revenue]]-Sales[[#This Row],[Cost]]</f>
        <v>6624</v>
      </c>
      <c r="N730" s="38">
        <f>Sales[[#This Row],[Profit]]*$N$1</f>
        <v>331.20000000000005</v>
      </c>
      <c r="O730" s="38">
        <f>Sales[[#This Row],[Profit]]-Sales[[#This Row],[Discount ]]</f>
        <v>6292.8</v>
      </c>
    </row>
    <row r="731" spans="1:15">
      <c r="A731" s="38">
        <v>41153</v>
      </c>
      <c r="B731" s="12" t="s">
        <v>29</v>
      </c>
      <c r="C731" s="12" t="s">
        <v>30</v>
      </c>
      <c r="D731" s="12" t="s">
        <v>21</v>
      </c>
      <c r="E731" s="12" t="s">
        <v>13</v>
      </c>
      <c r="F731" s="12">
        <v>24</v>
      </c>
      <c r="G731" s="12">
        <v>3924</v>
      </c>
      <c r="H731" s="12">
        <v>4230</v>
      </c>
      <c r="I731" s="12">
        <v>13176</v>
      </c>
      <c r="J731" s="12">
        <v>14040</v>
      </c>
      <c r="K731" s="12">
        <f>Sales[[#This Row],[Unit Price]]*Sales[[#This Row],[Quantity]]</f>
        <v>101520</v>
      </c>
      <c r="L731" s="12">
        <f>Sales[[#This Row],[Unit Cost]]*Sales[[#This Row],[Quantity]]</f>
        <v>94176</v>
      </c>
      <c r="M731" s="12">
        <f>Sales[[#This Row],[Revenue]]-Sales[[#This Row],[Cost]]</f>
        <v>7344</v>
      </c>
      <c r="N731" s="38">
        <f>Sales[[#This Row],[Profit]]*$N$1</f>
        <v>367.20000000000005</v>
      </c>
      <c r="O731" s="38">
        <f>Sales[[#This Row],[Profit]]-Sales[[#This Row],[Discount ]]</f>
        <v>6976.8</v>
      </c>
    </row>
    <row r="732" spans="1:15">
      <c r="A732" s="38">
        <v>41153</v>
      </c>
      <c r="B732" s="12" t="s">
        <v>31</v>
      </c>
      <c r="C732" s="12" t="s">
        <v>30</v>
      </c>
      <c r="D732" s="12" t="s">
        <v>40</v>
      </c>
      <c r="E732" s="12" t="s">
        <v>16</v>
      </c>
      <c r="F732" s="12">
        <v>25</v>
      </c>
      <c r="G732" s="12">
        <v>2952</v>
      </c>
      <c r="H732" s="12">
        <v>3150</v>
      </c>
      <c r="I732" s="12">
        <v>62784</v>
      </c>
      <c r="J732" s="12">
        <v>67680</v>
      </c>
      <c r="K732" s="12">
        <f>Sales[[#This Row],[Unit Price]]*Sales[[#This Row],[Quantity]]</f>
        <v>78750</v>
      </c>
      <c r="L732" s="12">
        <f>Sales[[#This Row],[Unit Cost]]*Sales[[#This Row],[Quantity]]</f>
        <v>73800</v>
      </c>
      <c r="M732" s="12">
        <f>Sales[[#This Row],[Revenue]]-Sales[[#This Row],[Cost]]</f>
        <v>4950</v>
      </c>
      <c r="N732" s="38">
        <f>Sales[[#This Row],[Profit]]*$N$1</f>
        <v>247.5</v>
      </c>
      <c r="O732" s="38">
        <f>Sales[[#This Row],[Profit]]-Sales[[#This Row],[Discount ]]</f>
        <v>4702.5</v>
      </c>
    </row>
    <row r="733" spans="1:15">
      <c r="A733" s="38">
        <v>41153</v>
      </c>
      <c r="B733" s="12" t="s">
        <v>20</v>
      </c>
      <c r="C733" s="12" t="s">
        <v>18</v>
      </c>
      <c r="D733" s="12" t="s">
        <v>42</v>
      </c>
      <c r="E733" s="12" t="s">
        <v>16</v>
      </c>
      <c r="F733" s="12">
        <v>17</v>
      </c>
      <c r="G733" s="12">
        <v>3726</v>
      </c>
      <c r="H733" s="12">
        <v>3960</v>
      </c>
      <c r="I733" s="12">
        <v>22518</v>
      </c>
      <c r="J733" s="12">
        <v>24300</v>
      </c>
      <c r="K733" s="12">
        <f>Sales[[#This Row],[Unit Price]]*Sales[[#This Row],[Quantity]]</f>
        <v>67320</v>
      </c>
      <c r="L733" s="12">
        <f>Sales[[#This Row],[Unit Cost]]*Sales[[#This Row],[Quantity]]</f>
        <v>63342</v>
      </c>
      <c r="M733" s="12">
        <f>Sales[[#This Row],[Revenue]]-Sales[[#This Row],[Cost]]</f>
        <v>3978</v>
      </c>
      <c r="N733" s="38">
        <f>Sales[[#This Row],[Profit]]*$N$1</f>
        <v>198.9</v>
      </c>
      <c r="O733" s="38">
        <f>Sales[[#This Row],[Profit]]-Sales[[#This Row],[Discount ]]</f>
        <v>3779.1</v>
      </c>
    </row>
    <row r="734" spans="1:15">
      <c r="A734" s="38">
        <v>41154</v>
      </c>
      <c r="B734" s="12" t="s">
        <v>17</v>
      </c>
      <c r="C734" s="12" t="s">
        <v>18</v>
      </c>
      <c r="D734" s="12" t="s">
        <v>35</v>
      </c>
      <c r="E734" s="12" t="s">
        <v>13</v>
      </c>
      <c r="F734" s="12">
        <v>21</v>
      </c>
      <c r="G734" s="12">
        <v>3978</v>
      </c>
      <c r="H734" s="12">
        <v>4230</v>
      </c>
      <c r="I734" s="12">
        <v>30888</v>
      </c>
      <c r="J734" s="12">
        <v>32940</v>
      </c>
      <c r="K734" s="12">
        <f>Sales[[#This Row],[Unit Price]]*Sales[[#This Row],[Quantity]]</f>
        <v>88830</v>
      </c>
      <c r="L734" s="12">
        <f>Sales[[#This Row],[Unit Cost]]*Sales[[#This Row],[Quantity]]</f>
        <v>83538</v>
      </c>
      <c r="M734" s="12">
        <f>Sales[[#This Row],[Revenue]]-Sales[[#This Row],[Cost]]</f>
        <v>5292</v>
      </c>
      <c r="N734" s="38">
        <f>Sales[[#This Row],[Profit]]*$N$1</f>
        <v>264.60000000000002</v>
      </c>
      <c r="O734" s="38">
        <f>Sales[[#This Row],[Profit]]-Sales[[#This Row],[Discount ]]</f>
        <v>5027.3999999999996</v>
      </c>
    </row>
    <row r="735" spans="1:15">
      <c r="A735" s="38">
        <v>41154</v>
      </c>
      <c r="B735" s="12" t="s">
        <v>20</v>
      </c>
      <c r="C735" s="12" t="s">
        <v>18</v>
      </c>
      <c r="D735" s="12" t="s">
        <v>38</v>
      </c>
      <c r="E735" s="12" t="s">
        <v>13</v>
      </c>
      <c r="F735" s="12">
        <v>9</v>
      </c>
      <c r="G735" s="12">
        <v>3726</v>
      </c>
      <c r="H735" s="12">
        <v>3960</v>
      </c>
      <c r="I735" s="12">
        <v>67374</v>
      </c>
      <c r="J735" s="12">
        <v>71820</v>
      </c>
      <c r="K735" s="12">
        <f>Sales[[#This Row],[Unit Price]]*Sales[[#This Row],[Quantity]]</f>
        <v>35640</v>
      </c>
      <c r="L735" s="12">
        <f>Sales[[#This Row],[Unit Cost]]*Sales[[#This Row],[Quantity]]</f>
        <v>33534</v>
      </c>
      <c r="M735" s="12">
        <f>Sales[[#This Row],[Revenue]]-Sales[[#This Row],[Cost]]</f>
        <v>2106</v>
      </c>
      <c r="N735" s="38">
        <f>Sales[[#This Row],[Profit]]*$N$1</f>
        <v>105.30000000000001</v>
      </c>
      <c r="O735" s="38">
        <f>Sales[[#This Row],[Profit]]-Sales[[#This Row],[Discount ]]</f>
        <v>2000.7</v>
      </c>
    </row>
    <row r="736" spans="1:15">
      <c r="A736" s="38">
        <v>41154</v>
      </c>
      <c r="B736" s="12" t="s">
        <v>31</v>
      </c>
      <c r="C736" s="12" t="s">
        <v>30</v>
      </c>
      <c r="D736" s="12" t="s">
        <v>26</v>
      </c>
      <c r="E736" s="12" t="s">
        <v>13</v>
      </c>
      <c r="F736" s="12">
        <v>11</v>
      </c>
      <c r="G736" s="12">
        <v>4482</v>
      </c>
      <c r="H736" s="12">
        <v>4770</v>
      </c>
      <c r="I736" s="12">
        <v>48672</v>
      </c>
      <c r="J736" s="12">
        <v>51840</v>
      </c>
      <c r="K736" s="12">
        <f>Sales[[#This Row],[Unit Price]]*Sales[[#This Row],[Quantity]]</f>
        <v>52470</v>
      </c>
      <c r="L736" s="12">
        <f>Sales[[#This Row],[Unit Cost]]*Sales[[#This Row],[Quantity]]</f>
        <v>49302</v>
      </c>
      <c r="M736" s="12">
        <f>Sales[[#This Row],[Revenue]]-Sales[[#This Row],[Cost]]</f>
        <v>3168</v>
      </c>
      <c r="N736" s="38">
        <f>Sales[[#This Row],[Profit]]*$N$1</f>
        <v>158.4</v>
      </c>
      <c r="O736" s="38">
        <f>Sales[[#This Row],[Profit]]-Sales[[#This Row],[Discount ]]</f>
        <v>3009.6</v>
      </c>
    </row>
    <row r="737" spans="1:15">
      <c r="A737" s="38">
        <v>41154</v>
      </c>
      <c r="B737" s="12" t="s">
        <v>20</v>
      </c>
      <c r="C737" s="12" t="s">
        <v>18</v>
      </c>
      <c r="D737" s="12" t="s">
        <v>21</v>
      </c>
      <c r="E737" s="12" t="s">
        <v>13</v>
      </c>
      <c r="F737" s="12">
        <v>4</v>
      </c>
      <c r="G737" s="12">
        <v>3582</v>
      </c>
      <c r="H737" s="12">
        <v>3870</v>
      </c>
      <c r="I737" s="12">
        <v>54900</v>
      </c>
      <c r="J737" s="12">
        <v>58500</v>
      </c>
      <c r="K737" s="12">
        <f>Sales[[#This Row],[Unit Price]]*Sales[[#This Row],[Quantity]]</f>
        <v>15480</v>
      </c>
      <c r="L737" s="12">
        <f>Sales[[#This Row],[Unit Cost]]*Sales[[#This Row],[Quantity]]</f>
        <v>14328</v>
      </c>
      <c r="M737" s="12">
        <f>Sales[[#This Row],[Revenue]]-Sales[[#This Row],[Cost]]</f>
        <v>1152</v>
      </c>
      <c r="N737" s="38">
        <f>Sales[[#This Row],[Profit]]*$N$1</f>
        <v>57.6</v>
      </c>
      <c r="O737" s="38">
        <f>Sales[[#This Row],[Profit]]-Sales[[#This Row],[Discount ]]</f>
        <v>1094.4000000000001</v>
      </c>
    </row>
    <row r="738" spans="1:15">
      <c r="A738" s="38">
        <v>41154</v>
      </c>
      <c r="B738" s="12" t="s">
        <v>29</v>
      </c>
      <c r="C738" s="12" t="s">
        <v>30</v>
      </c>
      <c r="D738" s="12" t="s">
        <v>41</v>
      </c>
      <c r="E738" s="12" t="s">
        <v>13</v>
      </c>
      <c r="F738" s="12">
        <v>22</v>
      </c>
      <c r="G738" s="12">
        <v>4482</v>
      </c>
      <c r="H738" s="12">
        <v>4770</v>
      </c>
      <c r="I738" s="12">
        <v>53136</v>
      </c>
      <c r="J738" s="12">
        <v>56700</v>
      </c>
      <c r="K738" s="12">
        <f>Sales[[#This Row],[Unit Price]]*Sales[[#This Row],[Quantity]]</f>
        <v>104940</v>
      </c>
      <c r="L738" s="12">
        <f>Sales[[#This Row],[Unit Cost]]*Sales[[#This Row],[Quantity]]</f>
        <v>98604</v>
      </c>
      <c r="M738" s="12">
        <f>Sales[[#This Row],[Revenue]]-Sales[[#This Row],[Cost]]</f>
        <v>6336</v>
      </c>
      <c r="N738" s="38">
        <f>Sales[[#This Row],[Profit]]*$N$1</f>
        <v>316.8</v>
      </c>
      <c r="O738" s="38">
        <f>Sales[[#This Row],[Profit]]-Sales[[#This Row],[Discount ]]</f>
        <v>6019.2</v>
      </c>
    </row>
    <row r="739" spans="1:15">
      <c r="A739" s="38">
        <v>41155</v>
      </c>
      <c r="B739" s="12" t="s">
        <v>29</v>
      </c>
      <c r="C739" s="12" t="s">
        <v>30</v>
      </c>
      <c r="D739" s="12" t="s">
        <v>37</v>
      </c>
      <c r="E739" s="12" t="s">
        <v>13</v>
      </c>
      <c r="F739" s="12">
        <v>15</v>
      </c>
      <c r="G739" s="12">
        <v>3924</v>
      </c>
      <c r="H739" s="12">
        <v>4230</v>
      </c>
      <c r="I739" s="12">
        <v>85158</v>
      </c>
      <c r="J739" s="12">
        <v>90630</v>
      </c>
      <c r="K739" s="12">
        <f>Sales[[#This Row],[Unit Price]]*Sales[[#This Row],[Quantity]]</f>
        <v>63450</v>
      </c>
      <c r="L739" s="12">
        <f>Sales[[#This Row],[Unit Cost]]*Sales[[#This Row],[Quantity]]</f>
        <v>58860</v>
      </c>
      <c r="M739" s="12">
        <f>Sales[[#This Row],[Revenue]]-Sales[[#This Row],[Cost]]</f>
        <v>4590</v>
      </c>
      <c r="N739" s="38">
        <f>Sales[[#This Row],[Profit]]*$N$1</f>
        <v>229.5</v>
      </c>
      <c r="O739" s="38">
        <f>Sales[[#This Row],[Profit]]-Sales[[#This Row],[Discount ]]</f>
        <v>4360.5</v>
      </c>
    </row>
    <row r="740" spans="1:15">
      <c r="A740" s="38">
        <v>41155</v>
      </c>
      <c r="B740" s="12" t="s">
        <v>20</v>
      </c>
      <c r="C740" s="12" t="s">
        <v>18</v>
      </c>
      <c r="D740" s="12" t="s">
        <v>40</v>
      </c>
      <c r="E740" s="12" t="s">
        <v>16</v>
      </c>
      <c r="F740" s="12">
        <v>23</v>
      </c>
      <c r="G740" s="12">
        <v>7506</v>
      </c>
      <c r="H740" s="12">
        <v>8100</v>
      </c>
      <c r="I740" s="12">
        <v>27468</v>
      </c>
      <c r="J740" s="12">
        <v>29610</v>
      </c>
      <c r="K740" s="12">
        <f>Sales[[#This Row],[Unit Price]]*Sales[[#This Row],[Quantity]]</f>
        <v>186300</v>
      </c>
      <c r="L740" s="12">
        <f>Sales[[#This Row],[Unit Cost]]*Sales[[#This Row],[Quantity]]</f>
        <v>172638</v>
      </c>
      <c r="M740" s="12">
        <f>Sales[[#This Row],[Revenue]]-Sales[[#This Row],[Cost]]</f>
        <v>13662</v>
      </c>
      <c r="N740" s="38">
        <f>Sales[[#This Row],[Profit]]*$N$1</f>
        <v>683.1</v>
      </c>
      <c r="O740" s="38">
        <f>Sales[[#This Row],[Profit]]-Sales[[#This Row],[Discount ]]</f>
        <v>12978.9</v>
      </c>
    </row>
    <row r="741" spans="1:15">
      <c r="A741" s="38">
        <v>41155</v>
      </c>
      <c r="B741" s="12" t="s">
        <v>34</v>
      </c>
      <c r="C741" s="12" t="s">
        <v>25</v>
      </c>
      <c r="D741" s="12" t="s">
        <v>33</v>
      </c>
      <c r="E741" s="12" t="s">
        <v>13</v>
      </c>
      <c r="F741" s="12">
        <v>9</v>
      </c>
      <c r="G741" s="12">
        <v>3546</v>
      </c>
      <c r="H741" s="12">
        <v>3780</v>
      </c>
      <c r="I741" s="12">
        <v>35802</v>
      </c>
      <c r="J741" s="12">
        <v>38070</v>
      </c>
      <c r="K741" s="12">
        <f>Sales[[#This Row],[Unit Price]]*Sales[[#This Row],[Quantity]]</f>
        <v>34020</v>
      </c>
      <c r="L741" s="12">
        <f>Sales[[#This Row],[Unit Cost]]*Sales[[#This Row],[Quantity]]</f>
        <v>31914</v>
      </c>
      <c r="M741" s="12">
        <f>Sales[[#This Row],[Revenue]]-Sales[[#This Row],[Cost]]</f>
        <v>2106</v>
      </c>
      <c r="N741" s="38">
        <f>Sales[[#This Row],[Profit]]*$N$1</f>
        <v>105.30000000000001</v>
      </c>
      <c r="O741" s="38">
        <f>Sales[[#This Row],[Profit]]-Sales[[#This Row],[Discount ]]</f>
        <v>2000.7</v>
      </c>
    </row>
    <row r="742" spans="1:15">
      <c r="A742" s="38">
        <v>41155</v>
      </c>
      <c r="B742" s="12" t="s">
        <v>22</v>
      </c>
      <c r="C742" s="12" t="s">
        <v>23</v>
      </c>
      <c r="D742" s="12" t="s">
        <v>21</v>
      </c>
      <c r="E742" s="12" t="s">
        <v>13</v>
      </c>
      <c r="F742" s="12">
        <v>7</v>
      </c>
      <c r="G742" s="12">
        <v>3042</v>
      </c>
      <c r="H742" s="12">
        <v>3240</v>
      </c>
      <c r="I742" s="12">
        <v>4392</v>
      </c>
      <c r="J742" s="12">
        <v>4680</v>
      </c>
      <c r="K742" s="12">
        <f>Sales[[#This Row],[Unit Price]]*Sales[[#This Row],[Quantity]]</f>
        <v>22680</v>
      </c>
      <c r="L742" s="12">
        <f>Sales[[#This Row],[Unit Cost]]*Sales[[#This Row],[Quantity]]</f>
        <v>21294</v>
      </c>
      <c r="M742" s="12">
        <f>Sales[[#This Row],[Revenue]]-Sales[[#This Row],[Cost]]</f>
        <v>1386</v>
      </c>
      <c r="N742" s="38">
        <f>Sales[[#This Row],[Profit]]*$N$1</f>
        <v>69.3</v>
      </c>
      <c r="O742" s="38">
        <f>Sales[[#This Row],[Profit]]-Sales[[#This Row],[Discount ]]</f>
        <v>1316.7</v>
      </c>
    </row>
    <row r="743" spans="1:15">
      <c r="A743" s="38">
        <v>41156</v>
      </c>
      <c r="B743" s="12" t="s">
        <v>34</v>
      </c>
      <c r="C743" s="12" t="s">
        <v>25</v>
      </c>
      <c r="D743" s="12" t="s">
        <v>40</v>
      </c>
      <c r="E743" s="12" t="s">
        <v>16</v>
      </c>
      <c r="F743" s="12">
        <v>25</v>
      </c>
      <c r="G743" s="12">
        <v>3042</v>
      </c>
      <c r="H743" s="12">
        <v>3240</v>
      </c>
      <c r="I743" s="12">
        <v>70632</v>
      </c>
      <c r="J743" s="12">
        <v>76140</v>
      </c>
      <c r="K743" s="12">
        <f>Sales[[#This Row],[Unit Price]]*Sales[[#This Row],[Quantity]]</f>
        <v>81000</v>
      </c>
      <c r="L743" s="12">
        <f>Sales[[#This Row],[Unit Cost]]*Sales[[#This Row],[Quantity]]</f>
        <v>76050</v>
      </c>
      <c r="M743" s="12">
        <f>Sales[[#This Row],[Revenue]]-Sales[[#This Row],[Cost]]</f>
        <v>4950</v>
      </c>
      <c r="N743" s="38">
        <f>Sales[[#This Row],[Profit]]*$N$1</f>
        <v>247.5</v>
      </c>
      <c r="O743" s="38">
        <f>Sales[[#This Row],[Profit]]-Sales[[#This Row],[Discount ]]</f>
        <v>4702.5</v>
      </c>
    </row>
    <row r="744" spans="1:15">
      <c r="A744" s="38">
        <v>41156</v>
      </c>
      <c r="B744" s="12" t="s">
        <v>10</v>
      </c>
      <c r="C744" s="12" t="s">
        <v>11</v>
      </c>
      <c r="D744" s="12" t="s">
        <v>40</v>
      </c>
      <c r="E744" s="12" t="s">
        <v>16</v>
      </c>
      <c r="F744" s="12">
        <v>10</v>
      </c>
      <c r="G744" s="12">
        <v>3978</v>
      </c>
      <c r="H744" s="12">
        <v>4230</v>
      </c>
      <c r="I744" s="12">
        <v>31392</v>
      </c>
      <c r="J744" s="12">
        <v>33840</v>
      </c>
      <c r="K744" s="12">
        <f>Sales[[#This Row],[Unit Price]]*Sales[[#This Row],[Quantity]]</f>
        <v>42300</v>
      </c>
      <c r="L744" s="12">
        <f>Sales[[#This Row],[Unit Cost]]*Sales[[#This Row],[Quantity]]</f>
        <v>39780</v>
      </c>
      <c r="M744" s="12">
        <f>Sales[[#This Row],[Revenue]]-Sales[[#This Row],[Cost]]</f>
        <v>2520</v>
      </c>
      <c r="N744" s="38">
        <f>Sales[[#This Row],[Profit]]*$N$1</f>
        <v>126</v>
      </c>
      <c r="O744" s="38">
        <f>Sales[[#This Row],[Profit]]-Sales[[#This Row],[Discount ]]</f>
        <v>2394</v>
      </c>
    </row>
    <row r="745" spans="1:15">
      <c r="A745" s="38">
        <v>41156</v>
      </c>
      <c r="B745" s="12" t="s">
        <v>29</v>
      </c>
      <c r="C745" s="12" t="s">
        <v>30</v>
      </c>
      <c r="D745" s="12" t="s">
        <v>40</v>
      </c>
      <c r="E745" s="12" t="s">
        <v>16</v>
      </c>
      <c r="F745" s="12">
        <v>8</v>
      </c>
      <c r="G745" s="12">
        <v>5148</v>
      </c>
      <c r="H745" s="12">
        <v>5490</v>
      </c>
      <c r="I745" s="12">
        <v>94176</v>
      </c>
      <c r="J745" s="12">
        <v>101520</v>
      </c>
      <c r="K745" s="12">
        <f>Sales[[#This Row],[Unit Price]]*Sales[[#This Row],[Quantity]]</f>
        <v>43920</v>
      </c>
      <c r="L745" s="12">
        <f>Sales[[#This Row],[Unit Cost]]*Sales[[#This Row],[Quantity]]</f>
        <v>41184</v>
      </c>
      <c r="M745" s="12">
        <f>Sales[[#This Row],[Revenue]]-Sales[[#This Row],[Cost]]</f>
        <v>2736</v>
      </c>
      <c r="N745" s="38">
        <f>Sales[[#This Row],[Profit]]*$N$1</f>
        <v>136.80000000000001</v>
      </c>
      <c r="O745" s="38">
        <f>Sales[[#This Row],[Profit]]-Sales[[#This Row],[Discount ]]</f>
        <v>2599.1999999999998</v>
      </c>
    </row>
    <row r="746" spans="1:15">
      <c r="A746" s="38">
        <v>41157</v>
      </c>
      <c r="B746" s="12" t="s">
        <v>22</v>
      </c>
      <c r="C746" s="12" t="s">
        <v>23</v>
      </c>
      <c r="D746" s="12" t="s">
        <v>42</v>
      </c>
      <c r="E746" s="12" t="s">
        <v>16</v>
      </c>
      <c r="F746" s="12">
        <v>18</v>
      </c>
      <c r="G746" s="12">
        <v>3042</v>
      </c>
      <c r="H746" s="12">
        <v>3240</v>
      </c>
      <c r="I746" s="12">
        <v>142614</v>
      </c>
      <c r="J746" s="12">
        <v>153900</v>
      </c>
      <c r="K746" s="12">
        <f>Sales[[#This Row],[Unit Price]]*Sales[[#This Row],[Quantity]]</f>
        <v>58320</v>
      </c>
      <c r="L746" s="12">
        <f>Sales[[#This Row],[Unit Cost]]*Sales[[#This Row],[Quantity]]</f>
        <v>54756</v>
      </c>
      <c r="M746" s="12">
        <f>Sales[[#This Row],[Revenue]]-Sales[[#This Row],[Cost]]</f>
        <v>3564</v>
      </c>
      <c r="N746" s="38">
        <f>Sales[[#This Row],[Profit]]*$N$1</f>
        <v>178.20000000000002</v>
      </c>
      <c r="O746" s="38">
        <f>Sales[[#This Row],[Profit]]-Sales[[#This Row],[Discount ]]</f>
        <v>3385.8</v>
      </c>
    </row>
    <row r="747" spans="1:15">
      <c r="A747" s="38">
        <v>41157</v>
      </c>
      <c r="B747" s="12" t="s">
        <v>17</v>
      </c>
      <c r="C747" s="12" t="s">
        <v>18</v>
      </c>
      <c r="D747" s="12" t="s">
        <v>35</v>
      </c>
      <c r="E747" s="12" t="s">
        <v>13</v>
      </c>
      <c r="F747" s="12">
        <v>8</v>
      </c>
      <c r="G747" s="12">
        <v>5148</v>
      </c>
      <c r="H747" s="12">
        <v>5490</v>
      </c>
      <c r="I747" s="12">
        <v>123552</v>
      </c>
      <c r="J747" s="12">
        <v>131760</v>
      </c>
      <c r="K747" s="12">
        <f>Sales[[#This Row],[Unit Price]]*Sales[[#This Row],[Quantity]]</f>
        <v>43920</v>
      </c>
      <c r="L747" s="12">
        <f>Sales[[#This Row],[Unit Cost]]*Sales[[#This Row],[Quantity]]</f>
        <v>41184</v>
      </c>
      <c r="M747" s="12">
        <f>Sales[[#This Row],[Revenue]]-Sales[[#This Row],[Cost]]</f>
        <v>2736</v>
      </c>
      <c r="N747" s="38">
        <f>Sales[[#This Row],[Profit]]*$N$1</f>
        <v>136.80000000000001</v>
      </c>
      <c r="O747" s="38">
        <f>Sales[[#This Row],[Profit]]-Sales[[#This Row],[Discount ]]</f>
        <v>2599.1999999999998</v>
      </c>
    </row>
    <row r="748" spans="1:15">
      <c r="A748" s="38">
        <v>41158</v>
      </c>
      <c r="B748" s="12" t="s">
        <v>27</v>
      </c>
      <c r="C748" s="12" t="s">
        <v>23</v>
      </c>
      <c r="D748" s="12" t="s">
        <v>40</v>
      </c>
      <c r="E748" s="12" t="s">
        <v>16</v>
      </c>
      <c r="F748" s="12">
        <v>25</v>
      </c>
      <c r="G748" s="12">
        <v>7506</v>
      </c>
      <c r="H748" s="12">
        <v>8100</v>
      </c>
      <c r="I748" s="12">
        <v>15696</v>
      </c>
      <c r="J748" s="12">
        <v>16920</v>
      </c>
      <c r="K748" s="12">
        <f>Sales[[#This Row],[Unit Price]]*Sales[[#This Row],[Quantity]]</f>
        <v>202500</v>
      </c>
      <c r="L748" s="12">
        <f>Sales[[#This Row],[Unit Cost]]*Sales[[#This Row],[Quantity]]</f>
        <v>187650</v>
      </c>
      <c r="M748" s="12">
        <f>Sales[[#This Row],[Revenue]]-Sales[[#This Row],[Cost]]</f>
        <v>14850</v>
      </c>
      <c r="N748" s="38">
        <f>Sales[[#This Row],[Profit]]*$N$1</f>
        <v>742.5</v>
      </c>
      <c r="O748" s="38">
        <f>Sales[[#This Row],[Profit]]-Sales[[#This Row],[Discount ]]</f>
        <v>14107.5</v>
      </c>
    </row>
    <row r="749" spans="1:15">
      <c r="A749" s="38">
        <v>41158</v>
      </c>
      <c r="B749" s="12" t="s">
        <v>20</v>
      </c>
      <c r="C749" s="12" t="s">
        <v>18</v>
      </c>
      <c r="D749" s="12" t="s">
        <v>43</v>
      </c>
      <c r="E749" s="12" t="s">
        <v>13</v>
      </c>
      <c r="F749" s="12">
        <v>7</v>
      </c>
      <c r="G749" s="12">
        <v>3042</v>
      </c>
      <c r="H749" s="12">
        <v>3240</v>
      </c>
      <c r="I749" s="12">
        <v>30456</v>
      </c>
      <c r="J749" s="12">
        <v>32400</v>
      </c>
      <c r="K749" s="12">
        <f>Sales[[#This Row],[Unit Price]]*Sales[[#This Row],[Quantity]]</f>
        <v>22680</v>
      </c>
      <c r="L749" s="12">
        <f>Sales[[#This Row],[Unit Cost]]*Sales[[#This Row],[Quantity]]</f>
        <v>21294</v>
      </c>
      <c r="M749" s="12">
        <f>Sales[[#This Row],[Revenue]]-Sales[[#This Row],[Cost]]</f>
        <v>1386</v>
      </c>
      <c r="N749" s="38">
        <f>Sales[[#This Row],[Profit]]*$N$1</f>
        <v>69.3</v>
      </c>
      <c r="O749" s="38">
        <f>Sales[[#This Row],[Profit]]-Sales[[#This Row],[Discount ]]</f>
        <v>1316.7</v>
      </c>
    </row>
    <row r="750" spans="1:15">
      <c r="A750" s="38">
        <v>41158</v>
      </c>
      <c r="B750" s="12" t="s">
        <v>34</v>
      </c>
      <c r="C750" s="12" t="s">
        <v>25</v>
      </c>
      <c r="D750" s="12" t="s">
        <v>19</v>
      </c>
      <c r="E750" s="12" t="s">
        <v>13</v>
      </c>
      <c r="F750" s="12">
        <v>17</v>
      </c>
      <c r="G750" s="12">
        <v>3978</v>
      </c>
      <c r="H750" s="12">
        <v>4230</v>
      </c>
      <c r="I750" s="12">
        <v>3978</v>
      </c>
      <c r="J750" s="12">
        <v>4230</v>
      </c>
      <c r="K750" s="12">
        <f>Sales[[#This Row],[Unit Price]]*Sales[[#This Row],[Quantity]]</f>
        <v>71910</v>
      </c>
      <c r="L750" s="12">
        <f>Sales[[#This Row],[Unit Cost]]*Sales[[#This Row],[Quantity]]</f>
        <v>67626</v>
      </c>
      <c r="M750" s="12">
        <f>Sales[[#This Row],[Revenue]]-Sales[[#This Row],[Cost]]</f>
        <v>4284</v>
      </c>
      <c r="N750" s="38">
        <f>Sales[[#This Row],[Profit]]*$N$1</f>
        <v>214.20000000000002</v>
      </c>
      <c r="O750" s="38">
        <f>Sales[[#This Row],[Profit]]-Sales[[#This Row],[Discount ]]</f>
        <v>4069.8</v>
      </c>
    </row>
    <row r="751" spans="1:15">
      <c r="A751" s="38">
        <v>41158</v>
      </c>
      <c r="B751" s="12" t="s">
        <v>22</v>
      </c>
      <c r="C751" s="12" t="s">
        <v>23</v>
      </c>
      <c r="D751" s="12" t="s">
        <v>40</v>
      </c>
      <c r="E751" s="12" t="s">
        <v>16</v>
      </c>
      <c r="F751" s="12">
        <v>3</v>
      </c>
      <c r="G751" s="12">
        <v>2952</v>
      </c>
      <c r="H751" s="12">
        <v>3150</v>
      </c>
      <c r="I751" s="12">
        <v>51012</v>
      </c>
      <c r="J751" s="12">
        <v>54990</v>
      </c>
      <c r="K751" s="12">
        <f>Sales[[#This Row],[Unit Price]]*Sales[[#This Row],[Quantity]]</f>
        <v>9450</v>
      </c>
      <c r="L751" s="12">
        <f>Sales[[#This Row],[Unit Cost]]*Sales[[#This Row],[Quantity]]</f>
        <v>8856</v>
      </c>
      <c r="M751" s="12">
        <f>Sales[[#This Row],[Revenue]]-Sales[[#This Row],[Cost]]</f>
        <v>594</v>
      </c>
      <c r="N751" s="38">
        <f>Sales[[#This Row],[Profit]]*$N$1</f>
        <v>29.700000000000003</v>
      </c>
      <c r="O751" s="38">
        <f>Sales[[#This Row],[Profit]]-Sales[[#This Row],[Discount ]]</f>
        <v>564.29999999999995</v>
      </c>
    </row>
    <row r="752" spans="1:15">
      <c r="A752" s="38">
        <v>41159</v>
      </c>
      <c r="B752" s="12" t="s">
        <v>22</v>
      </c>
      <c r="C752" s="12" t="s">
        <v>23</v>
      </c>
      <c r="D752" s="12" t="s">
        <v>26</v>
      </c>
      <c r="E752" s="12" t="s">
        <v>13</v>
      </c>
      <c r="F752" s="12">
        <v>13</v>
      </c>
      <c r="G752" s="12">
        <v>2034</v>
      </c>
      <c r="H752" s="12">
        <v>2160</v>
      </c>
      <c r="I752" s="12">
        <v>6084</v>
      </c>
      <c r="J752" s="12">
        <v>6480</v>
      </c>
      <c r="K752" s="12">
        <f>Sales[[#This Row],[Unit Price]]*Sales[[#This Row],[Quantity]]</f>
        <v>28080</v>
      </c>
      <c r="L752" s="12">
        <f>Sales[[#This Row],[Unit Cost]]*Sales[[#This Row],[Quantity]]</f>
        <v>26442</v>
      </c>
      <c r="M752" s="12">
        <f>Sales[[#This Row],[Revenue]]-Sales[[#This Row],[Cost]]</f>
        <v>1638</v>
      </c>
      <c r="N752" s="38">
        <f>Sales[[#This Row],[Profit]]*$N$1</f>
        <v>81.900000000000006</v>
      </c>
      <c r="O752" s="38">
        <f>Sales[[#This Row],[Profit]]-Sales[[#This Row],[Discount ]]</f>
        <v>1556.1</v>
      </c>
    </row>
    <row r="753" spans="1:15">
      <c r="A753" s="38">
        <v>41159</v>
      </c>
      <c r="B753" s="12" t="s">
        <v>20</v>
      </c>
      <c r="C753" s="12" t="s">
        <v>18</v>
      </c>
      <c r="D753" s="12" t="s">
        <v>12</v>
      </c>
      <c r="E753" s="12" t="s">
        <v>13</v>
      </c>
      <c r="F753" s="12">
        <v>17</v>
      </c>
      <c r="G753" s="12">
        <v>3582</v>
      </c>
      <c r="H753" s="12">
        <v>3870</v>
      </c>
      <c r="I753" s="12">
        <v>24408</v>
      </c>
      <c r="J753" s="12">
        <v>25920</v>
      </c>
      <c r="K753" s="12">
        <f>Sales[[#This Row],[Unit Price]]*Sales[[#This Row],[Quantity]]</f>
        <v>65790</v>
      </c>
      <c r="L753" s="12">
        <f>Sales[[#This Row],[Unit Cost]]*Sales[[#This Row],[Quantity]]</f>
        <v>60894</v>
      </c>
      <c r="M753" s="12">
        <f>Sales[[#This Row],[Revenue]]-Sales[[#This Row],[Cost]]</f>
        <v>4896</v>
      </c>
      <c r="N753" s="38">
        <f>Sales[[#This Row],[Profit]]*$N$1</f>
        <v>244.8</v>
      </c>
      <c r="O753" s="38">
        <f>Sales[[#This Row],[Profit]]-Sales[[#This Row],[Discount ]]</f>
        <v>4651.2</v>
      </c>
    </row>
    <row r="754" spans="1:15">
      <c r="A754" s="38">
        <v>41159</v>
      </c>
      <c r="B754" s="12" t="s">
        <v>24</v>
      </c>
      <c r="C754" s="12" t="s">
        <v>25</v>
      </c>
      <c r="D754" s="12" t="s">
        <v>32</v>
      </c>
      <c r="E754" s="12" t="s">
        <v>13</v>
      </c>
      <c r="F754" s="12">
        <v>22</v>
      </c>
      <c r="G754" s="12">
        <v>3978</v>
      </c>
      <c r="H754" s="12">
        <v>4230</v>
      </c>
      <c r="I754" s="12">
        <v>35460</v>
      </c>
      <c r="J754" s="12">
        <v>37800</v>
      </c>
      <c r="K754" s="12">
        <f>Sales[[#This Row],[Unit Price]]*Sales[[#This Row],[Quantity]]</f>
        <v>93060</v>
      </c>
      <c r="L754" s="12">
        <f>Sales[[#This Row],[Unit Cost]]*Sales[[#This Row],[Quantity]]</f>
        <v>87516</v>
      </c>
      <c r="M754" s="12">
        <f>Sales[[#This Row],[Revenue]]-Sales[[#This Row],[Cost]]</f>
        <v>5544</v>
      </c>
      <c r="N754" s="38">
        <f>Sales[[#This Row],[Profit]]*$N$1</f>
        <v>277.2</v>
      </c>
      <c r="O754" s="38">
        <f>Sales[[#This Row],[Profit]]-Sales[[#This Row],[Discount ]]</f>
        <v>5266.8</v>
      </c>
    </row>
    <row r="755" spans="1:15">
      <c r="A755" s="38">
        <v>41159</v>
      </c>
      <c r="B755" s="12" t="s">
        <v>22</v>
      </c>
      <c r="C755" s="12" t="s">
        <v>23</v>
      </c>
      <c r="D755" s="12" t="s">
        <v>26</v>
      </c>
      <c r="E755" s="12" t="s">
        <v>13</v>
      </c>
      <c r="F755" s="12">
        <v>23</v>
      </c>
      <c r="G755" s="12">
        <v>2196</v>
      </c>
      <c r="H755" s="12">
        <v>2340</v>
      </c>
      <c r="I755" s="12">
        <v>76050</v>
      </c>
      <c r="J755" s="12">
        <v>81000</v>
      </c>
      <c r="K755" s="12">
        <f>Sales[[#This Row],[Unit Price]]*Sales[[#This Row],[Quantity]]</f>
        <v>53820</v>
      </c>
      <c r="L755" s="12">
        <f>Sales[[#This Row],[Unit Cost]]*Sales[[#This Row],[Quantity]]</f>
        <v>50508</v>
      </c>
      <c r="M755" s="12">
        <f>Sales[[#This Row],[Revenue]]-Sales[[#This Row],[Cost]]</f>
        <v>3312</v>
      </c>
      <c r="N755" s="38">
        <f>Sales[[#This Row],[Profit]]*$N$1</f>
        <v>165.60000000000002</v>
      </c>
      <c r="O755" s="38">
        <f>Sales[[#This Row],[Profit]]-Sales[[#This Row],[Discount ]]</f>
        <v>3146.4</v>
      </c>
    </row>
    <row r="756" spans="1:15">
      <c r="A756" s="38">
        <v>41160</v>
      </c>
      <c r="B756" s="12" t="s">
        <v>29</v>
      </c>
      <c r="C756" s="12" t="s">
        <v>30</v>
      </c>
      <c r="D756" s="12" t="s">
        <v>37</v>
      </c>
      <c r="E756" s="12" t="s">
        <v>13</v>
      </c>
      <c r="F756" s="12">
        <v>1</v>
      </c>
      <c r="G756" s="12">
        <v>2034</v>
      </c>
      <c r="H756" s="12">
        <v>2160</v>
      </c>
      <c r="I756" s="12">
        <v>40338</v>
      </c>
      <c r="J756" s="12">
        <v>42930</v>
      </c>
      <c r="K756" s="12">
        <f>Sales[[#This Row],[Unit Price]]*Sales[[#This Row],[Quantity]]</f>
        <v>2160</v>
      </c>
      <c r="L756" s="12">
        <f>Sales[[#This Row],[Unit Cost]]*Sales[[#This Row],[Quantity]]</f>
        <v>2034</v>
      </c>
      <c r="M756" s="12">
        <f>Sales[[#This Row],[Revenue]]-Sales[[#This Row],[Cost]]</f>
        <v>126</v>
      </c>
      <c r="N756" s="38">
        <f>Sales[[#This Row],[Profit]]*$N$1</f>
        <v>6.3000000000000007</v>
      </c>
      <c r="O756" s="38">
        <f>Sales[[#This Row],[Profit]]-Sales[[#This Row],[Discount ]]</f>
        <v>119.7</v>
      </c>
    </row>
    <row r="757" spans="1:15">
      <c r="A757" s="38">
        <v>41161</v>
      </c>
      <c r="B757" s="12" t="s">
        <v>10</v>
      </c>
      <c r="C757" s="12" t="s">
        <v>11</v>
      </c>
      <c r="D757" s="12" t="s">
        <v>32</v>
      </c>
      <c r="E757" s="12" t="s">
        <v>13</v>
      </c>
      <c r="F757" s="12">
        <v>25</v>
      </c>
      <c r="G757" s="12">
        <v>5148</v>
      </c>
      <c r="H757" s="12">
        <v>5490</v>
      </c>
      <c r="I757" s="12">
        <v>28368</v>
      </c>
      <c r="J757" s="12">
        <v>30240</v>
      </c>
      <c r="K757" s="12">
        <f>Sales[[#This Row],[Unit Price]]*Sales[[#This Row],[Quantity]]</f>
        <v>137250</v>
      </c>
      <c r="L757" s="12">
        <f>Sales[[#This Row],[Unit Cost]]*Sales[[#This Row],[Quantity]]</f>
        <v>128700</v>
      </c>
      <c r="M757" s="12">
        <f>Sales[[#This Row],[Revenue]]-Sales[[#This Row],[Cost]]</f>
        <v>8550</v>
      </c>
      <c r="N757" s="38">
        <f>Sales[[#This Row],[Profit]]*$N$1</f>
        <v>427.5</v>
      </c>
      <c r="O757" s="38">
        <f>Sales[[#This Row],[Profit]]-Sales[[#This Row],[Discount ]]</f>
        <v>8122.5</v>
      </c>
    </row>
    <row r="758" spans="1:15">
      <c r="A758" s="38">
        <v>41162</v>
      </c>
      <c r="B758" s="12" t="s">
        <v>29</v>
      </c>
      <c r="C758" s="12" t="s">
        <v>30</v>
      </c>
      <c r="D758" s="12" t="s">
        <v>26</v>
      </c>
      <c r="E758" s="12" t="s">
        <v>13</v>
      </c>
      <c r="F758" s="12">
        <v>22</v>
      </c>
      <c r="G758" s="12">
        <v>3384</v>
      </c>
      <c r="H758" s="12">
        <v>3600</v>
      </c>
      <c r="I758" s="12">
        <v>73008</v>
      </c>
      <c r="J758" s="12">
        <v>77760</v>
      </c>
      <c r="K758" s="12">
        <f>Sales[[#This Row],[Unit Price]]*Sales[[#This Row],[Quantity]]</f>
        <v>79200</v>
      </c>
      <c r="L758" s="12">
        <f>Sales[[#This Row],[Unit Cost]]*Sales[[#This Row],[Quantity]]</f>
        <v>74448</v>
      </c>
      <c r="M758" s="12">
        <f>Sales[[#This Row],[Revenue]]-Sales[[#This Row],[Cost]]</f>
        <v>4752</v>
      </c>
      <c r="N758" s="38">
        <f>Sales[[#This Row],[Profit]]*$N$1</f>
        <v>237.60000000000002</v>
      </c>
      <c r="O758" s="38">
        <f>Sales[[#This Row],[Profit]]-Sales[[#This Row],[Discount ]]</f>
        <v>4514.3999999999996</v>
      </c>
    </row>
    <row r="759" spans="1:15">
      <c r="A759" s="38">
        <v>41162</v>
      </c>
      <c r="B759" s="12" t="s">
        <v>17</v>
      </c>
      <c r="C759" s="12" t="s">
        <v>18</v>
      </c>
      <c r="D759" s="12" t="s">
        <v>39</v>
      </c>
      <c r="E759" s="12" t="s">
        <v>13</v>
      </c>
      <c r="F759" s="12">
        <v>2</v>
      </c>
      <c r="G759" s="12">
        <v>3978</v>
      </c>
      <c r="H759" s="12">
        <v>4230</v>
      </c>
      <c r="I759" s="12">
        <v>37260</v>
      </c>
      <c r="J759" s="12">
        <v>39600</v>
      </c>
      <c r="K759" s="12">
        <f>Sales[[#This Row],[Unit Price]]*Sales[[#This Row],[Quantity]]</f>
        <v>8460</v>
      </c>
      <c r="L759" s="12">
        <f>Sales[[#This Row],[Unit Cost]]*Sales[[#This Row],[Quantity]]</f>
        <v>7956</v>
      </c>
      <c r="M759" s="12">
        <f>Sales[[#This Row],[Revenue]]-Sales[[#This Row],[Cost]]</f>
        <v>504</v>
      </c>
      <c r="N759" s="38">
        <f>Sales[[#This Row],[Profit]]*$N$1</f>
        <v>25.200000000000003</v>
      </c>
      <c r="O759" s="38">
        <f>Sales[[#This Row],[Profit]]-Sales[[#This Row],[Discount ]]</f>
        <v>478.8</v>
      </c>
    </row>
    <row r="760" spans="1:15">
      <c r="A760" s="38">
        <v>41162</v>
      </c>
      <c r="B760" s="12" t="s">
        <v>27</v>
      </c>
      <c r="C760" s="12" t="s">
        <v>23</v>
      </c>
      <c r="D760" s="12" t="s">
        <v>40</v>
      </c>
      <c r="E760" s="12" t="s">
        <v>16</v>
      </c>
      <c r="F760" s="12">
        <v>11</v>
      </c>
      <c r="G760" s="12">
        <v>3582</v>
      </c>
      <c r="H760" s="12">
        <v>3870</v>
      </c>
      <c r="I760" s="12">
        <v>19620</v>
      </c>
      <c r="J760" s="12">
        <v>21150</v>
      </c>
      <c r="K760" s="12">
        <f>Sales[[#This Row],[Unit Price]]*Sales[[#This Row],[Quantity]]</f>
        <v>42570</v>
      </c>
      <c r="L760" s="12">
        <f>Sales[[#This Row],[Unit Cost]]*Sales[[#This Row],[Quantity]]</f>
        <v>39402</v>
      </c>
      <c r="M760" s="12">
        <f>Sales[[#This Row],[Revenue]]-Sales[[#This Row],[Cost]]</f>
        <v>3168</v>
      </c>
      <c r="N760" s="38">
        <f>Sales[[#This Row],[Profit]]*$N$1</f>
        <v>158.4</v>
      </c>
      <c r="O760" s="38">
        <f>Sales[[#This Row],[Profit]]-Sales[[#This Row],[Discount ]]</f>
        <v>3009.6</v>
      </c>
    </row>
    <row r="761" spans="1:15">
      <c r="A761" s="38">
        <v>41162</v>
      </c>
      <c r="B761" s="12" t="s">
        <v>17</v>
      </c>
      <c r="C761" s="12" t="s">
        <v>18</v>
      </c>
      <c r="D761" s="12" t="s">
        <v>35</v>
      </c>
      <c r="E761" s="12" t="s">
        <v>13</v>
      </c>
      <c r="F761" s="12">
        <v>11</v>
      </c>
      <c r="G761" s="12">
        <v>3546</v>
      </c>
      <c r="H761" s="12">
        <v>3780</v>
      </c>
      <c r="I761" s="12">
        <v>10296</v>
      </c>
      <c r="J761" s="12">
        <v>10980</v>
      </c>
      <c r="K761" s="12">
        <f>Sales[[#This Row],[Unit Price]]*Sales[[#This Row],[Quantity]]</f>
        <v>41580</v>
      </c>
      <c r="L761" s="12">
        <f>Sales[[#This Row],[Unit Cost]]*Sales[[#This Row],[Quantity]]</f>
        <v>39006</v>
      </c>
      <c r="M761" s="12">
        <f>Sales[[#This Row],[Revenue]]-Sales[[#This Row],[Cost]]</f>
        <v>2574</v>
      </c>
      <c r="N761" s="38">
        <f>Sales[[#This Row],[Profit]]*$N$1</f>
        <v>128.70000000000002</v>
      </c>
      <c r="O761" s="38">
        <f>Sales[[#This Row],[Profit]]-Sales[[#This Row],[Discount ]]</f>
        <v>2445.3000000000002</v>
      </c>
    </row>
    <row r="762" spans="1:15">
      <c r="A762" s="38">
        <v>41163</v>
      </c>
      <c r="B762" s="12" t="s">
        <v>20</v>
      </c>
      <c r="C762" s="12" t="s">
        <v>18</v>
      </c>
      <c r="D762" s="12" t="s">
        <v>37</v>
      </c>
      <c r="E762" s="12" t="s">
        <v>13</v>
      </c>
      <c r="F762" s="12">
        <v>1</v>
      </c>
      <c r="G762" s="12">
        <v>7506</v>
      </c>
      <c r="H762" s="12">
        <v>8100</v>
      </c>
      <c r="I762" s="12">
        <v>44820</v>
      </c>
      <c r="J762" s="12">
        <v>47700</v>
      </c>
      <c r="K762" s="12">
        <f>Sales[[#This Row],[Unit Price]]*Sales[[#This Row],[Quantity]]</f>
        <v>8100</v>
      </c>
      <c r="L762" s="12">
        <f>Sales[[#This Row],[Unit Cost]]*Sales[[#This Row],[Quantity]]</f>
        <v>7506</v>
      </c>
      <c r="M762" s="12">
        <f>Sales[[#This Row],[Revenue]]-Sales[[#This Row],[Cost]]</f>
        <v>594</v>
      </c>
      <c r="N762" s="38">
        <f>Sales[[#This Row],[Profit]]*$N$1</f>
        <v>29.700000000000003</v>
      </c>
      <c r="O762" s="38">
        <f>Sales[[#This Row],[Profit]]-Sales[[#This Row],[Discount ]]</f>
        <v>564.29999999999995</v>
      </c>
    </row>
    <row r="763" spans="1:15">
      <c r="A763" s="38">
        <v>41163</v>
      </c>
      <c r="B763" s="12" t="s">
        <v>14</v>
      </c>
      <c r="C763" s="12" t="s">
        <v>11</v>
      </c>
      <c r="D763" s="12" t="s">
        <v>40</v>
      </c>
      <c r="E763" s="12" t="s">
        <v>16</v>
      </c>
      <c r="F763" s="12">
        <v>14</v>
      </c>
      <c r="G763" s="12">
        <v>3978</v>
      </c>
      <c r="H763" s="12">
        <v>4230</v>
      </c>
      <c r="I763" s="12">
        <v>74556</v>
      </c>
      <c r="J763" s="12">
        <v>80370</v>
      </c>
      <c r="K763" s="12">
        <f>Sales[[#This Row],[Unit Price]]*Sales[[#This Row],[Quantity]]</f>
        <v>59220</v>
      </c>
      <c r="L763" s="12">
        <f>Sales[[#This Row],[Unit Cost]]*Sales[[#This Row],[Quantity]]</f>
        <v>55692</v>
      </c>
      <c r="M763" s="12">
        <f>Sales[[#This Row],[Revenue]]-Sales[[#This Row],[Cost]]</f>
        <v>3528</v>
      </c>
      <c r="N763" s="38">
        <f>Sales[[#This Row],[Profit]]*$N$1</f>
        <v>176.4</v>
      </c>
      <c r="O763" s="38">
        <f>Sales[[#This Row],[Profit]]-Sales[[#This Row],[Discount ]]</f>
        <v>3351.6</v>
      </c>
    </row>
    <row r="764" spans="1:15">
      <c r="A764" s="38">
        <v>41163</v>
      </c>
      <c r="B764" s="12" t="s">
        <v>22</v>
      </c>
      <c r="C764" s="12" t="s">
        <v>23</v>
      </c>
      <c r="D764" s="12" t="s">
        <v>37</v>
      </c>
      <c r="E764" s="12" t="s">
        <v>13</v>
      </c>
      <c r="F764" s="12">
        <v>11</v>
      </c>
      <c r="G764" s="12">
        <v>2034</v>
      </c>
      <c r="H764" s="12">
        <v>2160</v>
      </c>
      <c r="I764" s="12">
        <v>85158</v>
      </c>
      <c r="J764" s="12">
        <v>90630</v>
      </c>
      <c r="K764" s="12">
        <f>Sales[[#This Row],[Unit Price]]*Sales[[#This Row],[Quantity]]</f>
        <v>23760</v>
      </c>
      <c r="L764" s="12">
        <f>Sales[[#This Row],[Unit Cost]]*Sales[[#This Row],[Quantity]]</f>
        <v>22374</v>
      </c>
      <c r="M764" s="12">
        <f>Sales[[#This Row],[Revenue]]-Sales[[#This Row],[Cost]]</f>
        <v>1386</v>
      </c>
      <c r="N764" s="38">
        <f>Sales[[#This Row],[Profit]]*$N$1</f>
        <v>69.3</v>
      </c>
      <c r="O764" s="38">
        <f>Sales[[#This Row],[Profit]]-Sales[[#This Row],[Discount ]]</f>
        <v>1316.7</v>
      </c>
    </row>
    <row r="765" spans="1:15">
      <c r="A765" s="38">
        <v>41164</v>
      </c>
      <c r="B765" s="12" t="s">
        <v>20</v>
      </c>
      <c r="C765" s="12" t="s">
        <v>18</v>
      </c>
      <c r="D765" s="12" t="s">
        <v>41</v>
      </c>
      <c r="E765" s="12" t="s">
        <v>13</v>
      </c>
      <c r="F765" s="12">
        <v>8</v>
      </c>
      <c r="G765" s="12">
        <v>2952</v>
      </c>
      <c r="H765" s="12">
        <v>3150</v>
      </c>
      <c r="I765" s="12">
        <v>53136</v>
      </c>
      <c r="J765" s="12">
        <v>56700</v>
      </c>
      <c r="K765" s="12">
        <f>Sales[[#This Row],[Unit Price]]*Sales[[#This Row],[Quantity]]</f>
        <v>25200</v>
      </c>
      <c r="L765" s="12">
        <f>Sales[[#This Row],[Unit Cost]]*Sales[[#This Row],[Quantity]]</f>
        <v>23616</v>
      </c>
      <c r="M765" s="12">
        <f>Sales[[#This Row],[Revenue]]-Sales[[#This Row],[Cost]]</f>
        <v>1584</v>
      </c>
      <c r="N765" s="38">
        <f>Sales[[#This Row],[Profit]]*$N$1</f>
        <v>79.2</v>
      </c>
      <c r="O765" s="38">
        <f>Sales[[#This Row],[Profit]]-Sales[[#This Row],[Discount ]]</f>
        <v>1504.8</v>
      </c>
    </row>
    <row r="766" spans="1:15">
      <c r="A766" s="38">
        <v>41165</v>
      </c>
      <c r="B766" s="12" t="s">
        <v>29</v>
      </c>
      <c r="C766" s="12" t="s">
        <v>30</v>
      </c>
      <c r="D766" s="12" t="s">
        <v>19</v>
      </c>
      <c r="E766" s="12" t="s">
        <v>13</v>
      </c>
      <c r="F766" s="12">
        <v>1</v>
      </c>
      <c r="G766" s="12">
        <v>3546</v>
      </c>
      <c r="H766" s="12">
        <v>3780</v>
      </c>
      <c r="I766" s="12">
        <v>3978</v>
      </c>
      <c r="J766" s="12">
        <v>4230</v>
      </c>
      <c r="K766" s="12">
        <f>Sales[[#This Row],[Unit Price]]*Sales[[#This Row],[Quantity]]</f>
        <v>3780</v>
      </c>
      <c r="L766" s="12">
        <f>Sales[[#This Row],[Unit Cost]]*Sales[[#This Row],[Quantity]]</f>
        <v>3546</v>
      </c>
      <c r="M766" s="12">
        <f>Sales[[#This Row],[Revenue]]-Sales[[#This Row],[Cost]]</f>
        <v>234</v>
      </c>
      <c r="N766" s="38">
        <f>Sales[[#This Row],[Profit]]*$N$1</f>
        <v>11.700000000000001</v>
      </c>
      <c r="O766" s="38">
        <f>Sales[[#This Row],[Profit]]-Sales[[#This Row],[Discount ]]</f>
        <v>222.3</v>
      </c>
    </row>
    <row r="767" spans="1:15">
      <c r="A767" s="38">
        <v>41165</v>
      </c>
      <c r="B767" s="12" t="s">
        <v>17</v>
      </c>
      <c r="C767" s="12" t="s">
        <v>18</v>
      </c>
      <c r="D767" s="12" t="s">
        <v>12</v>
      </c>
      <c r="E767" s="12" t="s">
        <v>13</v>
      </c>
      <c r="F767" s="12">
        <v>24</v>
      </c>
      <c r="G767" s="12">
        <v>3546</v>
      </c>
      <c r="H767" s="12">
        <v>3780</v>
      </c>
      <c r="I767" s="12">
        <v>20340</v>
      </c>
      <c r="J767" s="12">
        <v>21600</v>
      </c>
      <c r="K767" s="12">
        <f>Sales[[#This Row],[Unit Price]]*Sales[[#This Row],[Quantity]]</f>
        <v>90720</v>
      </c>
      <c r="L767" s="12">
        <f>Sales[[#This Row],[Unit Cost]]*Sales[[#This Row],[Quantity]]</f>
        <v>85104</v>
      </c>
      <c r="M767" s="12">
        <f>Sales[[#This Row],[Revenue]]-Sales[[#This Row],[Cost]]</f>
        <v>5616</v>
      </c>
      <c r="N767" s="38">
        <f>Sales[[#This Row],[Profit]]*$N$1</f>
        <v>280.8</v>
      </c>
      <c r="O767" s="38">
        <f>Sales[[#This Row],[Profit]]-Sales[[#This Row],[Discount ]]</f>
        <v>5335.2</v>
      </c>
    </row>
    <row r="768" spans="1:15">
      <c r="A768" s="38">
        <v>41167</v>
      </c>
      <c r="B768" s="12" t="s">
        <v>10</v>
      </c>
      <c r="C768" s="12" t="s">
        <v>11</v>
      </c>
      <c r="D768" s="12" t="s">
        <v>42</v>
      </c>
      <c r="E768" s="12" t="s">
        <v>16</v>
      </c>
      <c r="F768" s="12">
        <v>15</v>
      </c>
      <c r="G768" s="12">
        <v>3978</v>
      </c>
      <c r="H768" s="12">
        <v>4230</v>
      </c>
      <c r="I768" s="12">
        <v>142614</v>
      </c>
      <c r="J768" s="12">
        <v>153900</v>
      </c>
      <c r="K768" s="12">
        <f>Sales[[#This Row],[Unit Price]]*Sales[[#This Row],[Quantity]]</f>
        <v>63450</v>
      </c>
      <c r="L768" s="12">
        <f>Sales[[#This Row],[Unit Cost]]*Sales[[#This Row],[Quantity]]</f>
        <v>59670</v>
      </c>
      <c r="M768" s="12">
        <f>Sales[[#This Row],[Revenue]]-Sales[[#This Row],[Cost]]</f>
        <v>3780</v>
      </c>
      <c r="N768" s="38">
        <f>Sales[[#This Row],[Profit]]*$N$1</f>
        <v>189</v>
      </c>
      <c r="O768" s="38">
        <f>Sales[[#This Row],[Profit]]-Sales[[#This Row],[Discount ]]</f>
        <v>3591</v>
      </c>
    </row>
    <row r="769" spans="1:15">
      <c r="A769" s="38">
        <v>41167</v>
      </c>
      <c r="B769" s="12" t="s">
        <v>34</v>
      </c>
      <c r="C769" s="12" t="s">
        <v>25</v>
      </c>
      <c r="D769" s="12" t="s">
        <v>35</v>
      </c>
      <c r="E769" s="12" t="s">
        <v>13</v>
      </c>
      <c r="F769" s="12">
        <v>20</v>
      </c>
      <c r="G769" s="12">
        <v>3546</v>
      </c>
      <c r="H769" s="12">
        <v>3780</v>
      </c>
      <c r="I769" s="12">
        <v>61776</v>
      </c>
      <c r="J769" s="12">
        <v>65880</v>
      </c>
      <c r="K769" s="12">
        <f>Sales[[#This Row],[Unit Price]]*Sales[[#This Row],[Quantity]]</f>
        <v>75600</v>
      </c>
      <c r="L769" s="12">
        <f>Sales[[#This Row],[Unit Cost]]*Sales[[#This Row],[Quantity]]</f>
        <v>70920</v>
      </c>
      <c r="M769" s="12">
        <f>Sales[[#This Row],[Revenue]]-Sales[[#This Row],[Cost]]</f>
        <v>4680</v>
      </c>
      <c r="N769" s="38">
        <f>Sales[[#This Row],[Profit]]*$N$1</f>
        <v>234</v>
      </c>
      <c r="O769" s="38">
        <f>Sales[[#This Row],[Profit]]-Sales[[#This Row],[Discount ]]</f>
        <v>4446</v>
      </c>
    </row>
    <row r="770" spans="1:15">
      <c r="A770" s="38">
        <v>41169</v>
      </c>
      <c r="B770" s="12" t="s">
        <v>10</v>
      </c>
      <c r="C770" s="12" t="s">
        <v>11</v>
      </c>
      <c r="D770" s="12" t="s">
        <v>41</v>
      </c>
      <c r="E770" s="12" t="s">
        <v>13</v>
      </c>
      <c r="F770" s="12">
        <v>1</v>
      </c>
      <c r="G770" s="12">
        <v>5148</v>
      </c>
      <c r="H770" s="12">
        <v>5490</v>
      </c>
      <c r="I770" s="12">
        <v>35424</v>
      </c>
      <c r="J770" s="12">
        <v>37800</v>
      </c>
      <c r="K770" s="12">
        <f>Sales[[#This Row],[Unit Price]]*Sales[[#This Row],[Quantity]]</f>
        <v>5490</v>
      </c>
      <c r="L770" s="12">
        <f>Sales[[#This Row],[Unit Cost]]*Sales[[#This Row],[Quantity]]</f>
        <v>5148</v>
      </c>
      <c r="M770" s="12">
        <f>Sales[[#This Row],[Revenue]]-Sales[[#This Row],[Cost]]</f>
        <v>342</v>
      </c>
      <c r="N770" s="38">
        <f>Sales[[#This Row],[Profit]]*$N$1</f>
        <v>17.100000000000001</v>
      </c>
      <c r="O770" s="38">
        <f>Sales[[#This Row],[Profit]]-Sales[[#This Row],[Discount ]]</f>
        <v>324.89999999999998</v>
      </c>
    </row>
    <row r="771" spans="1:15">
      <c r="A771" s="38">
        <v>41169</v>
      </c>
      <c r="B771" s="12" t="s">
        <v>27</v>
      </c>
      <c r="C771" s="12" t="s">
        <v>23</v>
      </c>
      <c r="D771" s="12" t="s">
        <v>33</v>
      </c>
      <c r="E771" s="12" t="s">
        <v>13</v>
      </c>
      <c r="F771" s="12">
        <v>5</v>
      </c>
      <c r="G771" s="12">
        <v>2196</v>
      </c>
      <c r="H771" s="12">
        <v>2340</v>
      </c>
      <c r="I771" s="12">
        <v>87516</v>
      </c>
      <c r="J771" s="12">
        <v>93060</v>
      </c>
      <c r="K771" s="12">
        <f>Sales[[#This Row],[Unit Price]]*Sales[[#This Row],[Quantity]]</f>
        <v>11700</v>
      </c>
      <c r="L771" s="12">
        <f>Sales[[#This Row],[Unit Cost]]*Sales[[#This Row],[Quantity]]</f>
        <v>10980</v>
      </c>
      <c r="M771" s="12">
        <f>Sales[[#This Row],[Revenue]]-Sales[[#This Row],[Cost]]</f>
        <v>720</v>
      </c>
      <c r="N771" s="38">
        <f>Sales[[#This Row],[Profit]]*$N$1</f>
        <v>36</v>
      </c>
      <c r="O771" s="38">
        <f>Sales[[#This Row],[Profit]]-Sales[[#This Row],[Discount ]]</f>
        <v>684</v>
      </c>
    </row>
    <row r="772" spans="1:15">
      <c r="A772" s="38">
        <v>41170</v>
      </c>
      <c r="B772" s="12" t="s">
        <v>20</v>
      </c>
      <c r="C772" s="12" t="s">
        <v>18</v>
      </c>
      <c r="D772" s="12" t="s">
        <v>21</v>
      </c>
      <c r="E772" s="12" t="s">
        <v>13</v>
      </c>
      <c r="F772" s="12">
        <v>2</v>
      </c>
      <c r="G772" s="12">
        <v>3924</v>
      </c>
      <c r="H772" s="12">
        <v>4230</v>
      </c>
      <c r="I772" s="12">
        <v>15372</v>
      </c>
      <c r="J772" s="12">
        <v>16380</v>
      </c>
      <c r="K772" s="12">
        <f>Sales[[#This Row],[Unit Price]]*Sales[[#This Row],[Quantity]]</f>
        <v>8460</v>
      </c>
      <c r="L772" s="12">
        <f>Sales[[#This Row],[Unit Cost]]*Sales[[#This Row],[Quantity]]</f>
        <v>7848</v>
      </c>
      <c r="M772" s="12">
        <f>Sales[[#This Row],[Revenue]]-Sales[[#This Row],[Cost]]</f>
        <v>612</v>
      </c>
      <c r="N772" s="38">
        <f>Sales[[#This Row],[Profit]]*$N$1</f>
        <v>30.6</v>
      </c>
      <c r="O772" s="38">
        <f>Sales[[#This Row],[Profit]]-Sales[[#This Row],[Discount ]]</f>
        <v>581.4</v>
      </c>
    </row>
    <row r="773" spans="1:15">
      <c r="A773" s="38">
        <v>41170</v>
      </c>
      <c r="B773" s="12" t="s">
        <v>31</v>
      </c>
      <c r="C773" s="12" t="s">
        <v>30</v>
      </c>
      <c r="D773" s="12" t="s">
        <v>43</v>
      </c>
      <c r="E773" s="12" t="s">
        <v>13</v>
      </c>
      <c r="F773" s="12">
        <v>15</v>
      </c>
      <c r="G773" s="12">
        <v>3978</v>
      </c>
      <c r="H773" s="12">
        <v>4230</v>
      </c>
      <c r="I773" s="12">
        <v>54144</v>
      </c>
      <c r="J773" s="12">
        <v>57600</v>
      </c>
      <c r="K773" s="12">
        <f>Sales[[#This Row],[Unit Price]]*Sales[[#This Row],[Quantity]]</f>
        <v>63450</v>
      </c>
      <c r="L773" s="12">
        <f>Sales[[#This Row],[Unit Cost]]*Sales[[#This Row],[Quantity]]</f>
        <v>59670</v>
      </c>
      <c r="M773" s="12">
        <f>Sales[[#This Row],[Revenue]]-Sales[[#This Row],[Cost]]</f>
        <v>3780</v>
      </c>
      <c r="N773" s="38">
        <f>Sales[[#This Row],[Profit]]*$N$1</f>
        <v>189</v>
      </c>
      <c r="O773" s="38">
        <f>Sales[[#This Row],[Profit]]-Sales[[#This Row],[Discount ]]</f>
        <v>3591</v>
      </c>
    </row>
    <row r="774" spans="1:15">
      <c r="A774" s="38">
        <v>41171</v>
      </c>
      <c r="B774" s="12" t="s">
        <v>17</v>
      </c>
      <c r="C774" s="12" t="s">
        <v>18</v>
      </c>
      <c r="D774" s="12" t="s">
        <v>36</v>
      </c>
      <c r="E774" s="12" t="s">
        <v>13</v>
      </c>
      <c r="F774" s="12">
        <v>24</v>
      </c>
      <c r="G774" s="12">
        <v>2106</v>
      </c>
      <c r="H774" s="12">
        <v>2250</v>
      </c>
      <c r="I774" s="12">
        <v>33696</v>
      </c>
      <c r="J774" s="12">
        <v>36000</v>
      </c>
      <c r="K774" s="12">
        <f>Sales[[#This Row],[Unit Price]]*Sales[[#This Row],[Quantity]]</f>
        <v>54000</v>
      </c>
      <c r="L774" s="12">
        <f>Sales[[#This Row],[Unit Cost]]*Sales[[#This Row],[Quantity]]</f>
        <v>50544</v>
      </c>
      <c r="M774" s="12">
        <f>Sales[[#This Row],[Revenue]]-Sales[[#This Row],[Cost]]</f>
        <v>3456</v>
      </c>
      <c r="N774" s="38">
        <f>Sales[[#This Row],[Profit]]*$N$1</f>
        <v>172.8</v>
      </c>
      <c r="O774" s="38">
        <f>Sales[[#This Row],[Profit]]-Sales[[#This Row],[Discount ]]</f>
        <v>3283.2</v>
      </c>
    </row>
    <row r="775" spans="1:15">
      <c r="A775" s="38">
        <v>41171</v>
      </c>
      <c r="B775" s="12" t="s">
        <v>34</v>
      </c>
      <c r="C775" s="12" t="s">
        <v>25</v>
      </c>
      <c r="D775" s="12" t="s">
        <v>28</v>
      </c>
      <c r="E775" s="12" t="s">
        <v>13</v>
      </c>
      <c r="F775" s="12">
        <v>23</v>
      </c>
      <c r="G775" s="12">
        <v>5148</v>
      </c>
      <c r="H775" s="12">
        <v>5490</v>
      </c>
      <c r="I775" s="12">
        <v>116640</v>
      </c>
      <c r="J775" s="12">
        <v>124200</v>
      </c>
      <c r="K775" s="12">
        <f>Sales[[#This Row],[Unit Price]]*Sales[[#This Row],[Quantity]]</f>
        <v>126270</v>
      </c>
      <c r="L775" s="12">
        <f>Sales[[#This Row],[Unit Cost]]*Sales[[#This Row],[Quantity]]</f>
        <v>118404</v>
      </c>
      <c r="M775" s="12">
        <f>Sales[[#This Row],[Revenue]]-Sales[[#This Row],[Cost]]</f>
        <v>7866</v>
      </c>
      <c r="N775" s="38">
        <f>Sales[[#This Row],[Profit]]*$N$1</f>
        <v>393.3</v>
      </c>
      <c r="O775" s="38">
        <f>Sales[[#This Row],[Profit]]-Sales[[#This Row],[Discount ]]</f>
        <v>7472.7</v>
      </c>
    </row>
    <row r="776" spans="1:15">
      <c r="A776" s="38">
        <v>41171</v>
      </c>
      <c r="B776" s="12" t="s">
        <v>24</v>
      </c>
      <c r="C776" s="12" t="s">
        <v>25</v>
      </c>
      <c r="D776" s="12" t="s">
        <v>38</v>
      </c>
      <c r="E776" s="12" t="s">
        <v>13</v>
      </c>
      <c r="F776" s="12">
        <v>20</v>
      </c>
      <c r="G776" s="12">
        <v>3546</v>
      </c>
      <c r="H776" s="12">
        <v>3780</v>
      </c>
      <c r="I776" s="12">
        <v>81558</v>
      </c>
      <c r="J776" s="12">
        <v>86940</v>
      </c>
      <c r="K776" s="12">
        <f>Sales[[#This Row],[Unit Price]]*Sales[[#This Row],[Quantity]]</f>
        <v>75600</v>
      </c>
      <c r="L776" s="12">
        <f>Sales[[#This Row],[Unit Cost]]*Sales[[#This Row],[Quantity]]</f>
        <v>70920</v>
      </c>
      <c r="M776" s="12">
        <f>Sales[[#This Row],[Revenue]]-Sales[[#This Row],[Cost]]</f>
        <v>4680</v>
      </c>
      <c r="N776" s="38">
        <f>Sales[[#This Row],[Profit]]*$N$1</f>
        <v>234</v>
      </c>
      <c r="O776" s="38">
        <f>Sales[[#This Row],[Profit]]-Sales[[#This Row],[Discount ]]</f>
        <v>4446</v>
      </c>
    </row>
    <row r="777" spans="1:15">
      <c r="A777" s="38">
        <v>41171</v>
      </c>
      <c r="B777" s="12" t="s">
        <v>27</v>
      </c>
      <c r="C777" s="12" t="s">
        <v>23</v>
      </c>
      <c r="D777" s="12" t="s">
        <v>41</v>
      </c>
      <c r="E777" s="12" t="s">
        <v>13</v>
      </c>
      <c r="F777" s="12">
        <v>23</v>
      </c>
      <c r="G777" s="12">
        <v>3546</v>
      </c>
      <c r="H777" s="12">
        <v>3780</v>
      </c>
      <c r="I777" s="12">
        <v>73800</v>
      </c>
      <c r="J777" s="12">
        <v>78750</v>
      </c>
      <c r="K777" s="12">
        <f>Sales[[#This Row],[Unit Price]]*Sales[[#This Row],[Quantity]]</f>
        <v>86940</v>
      </c>
      <c r="L777" s="12">
        <f>Sales[[#This Row],[Unit Cost]]*Sales[[#This Row],[Quantity]]</f>
        <v>81558</v>
      </c>
      <c r="M777" s="12">
        <f>Sales[[#This Row],[Revenue]]-Sales[[#This Row],[Cost]]</f>
        <v>5382</v>
      </c>
      <c r="N777" s="38">
        <f>Sales[[#This Row],[Profit]]*$N$1</f>
        <v>269.10000000000002</v>
      </c>
      <c r="O777" s="38">
        <f>Sales[[#This Row],[Profit]]-Sales[[#This Row],[Discount ]]</f>
        <v>5112.8999999999996</v>
      </c>
    </row>
    <row r="778" spans="1:15">
      <c r="A778" s="38">
        <v>41171</v>
      </c>
      <c r="B778" s="12" t="s">
        <v>31</v>
      </c>
      <c r="C778" s="12" t="s">
        <v>30</v>
      </c>
      <c r="D778" s="12" t="s">
        <v>32</v>
      </c>
      <c r="E778" s="12" t="s">
        <v>13</v>
      </c>
      <c r="F778" s="12">
        <v>22</v>
      </c>
      <c r="G778" s="12">
        <v>5148</v>
      </c>
      <c r="H778" s="12">
        <v>5490</v>
      </c>
      <c r="I778" s="12">
        <v>24822</v>
      </c>
      <c r="J778" s="12">
        <v>26460</v>
      </c>
      <c r="K778" s="12">
        <f>Sales[[#This Row],[Unit Price]]*Sales[[#This Row],[Quantity]]</f>
        <v>120780</v>
      </c>
      <c r="L778" s="12">
        <f>Sales[[#This Row],[Unit Cost]]*Sales[[#This Row],[Quantity]]</f>
        <v>113256</v>
      </c>
      <c r="M778" s="12">
        <f>Sales[[#This Row],[Revenue]]-Sales[[#This Row],[Cost]]</f>
        <v>7524</v>
      </c>
      <c r="N778" s="38">
        <f>Sales[[#This Row],[Profit]]*$N$1</f>
        <v>376.20000000000005</v>
      </c>
      <c r="O778" s="38">
        <f>Sales[[#This Row],[Profit]]-Sales[[#This Row],[Discount ]]</f>
        <v>7147.8</v>
      </c>
    </row>
    <row r="779" spans="1:15">
      <c r="A779" s="38">
        <v>41172</v>
      </c>
      <c r="B779" s="12" t="s">
        <v>20</v>
      </c>
      <c r="C779" s="12" t="s">
        <v>18</v>
      </c>
      <c r="D779" s="12" t="s">
        <v>35</v>
      </c>
      <c r="E779" s="12" t="s">
        <v>13</v>
      </c>
      <c r="F779" s="12">
        <v>10</v>
      </c>
      <c r="G779" s="12">
        <v>3384</v>
      </c>
      <c r="H779" s="12">
        <v>3600</v>
      </c>
      <c r="I779" s="12">
        <v>66924</v>
      </c>
      <c r="J779" s="12">
        <v>71370</v>
      </c>
      <c r="K779" s="12">
        <f>Sales[[#This Row],[Unit Price]]*Sales[[#This Row],[Quantity]]</f>
        <v>36000</v>
      </c>
      <c r="L779" s="12">
        <f>Sales[[#This Row],[Unit Cost]]*Sales[[#This Row],[Quantity]]</f>
        <v>33840</v>
      </c>
      <c r="M779" s="12">
        <f>Sales[[#This Row],[Revenue]]-Sales[[#This Row],[Cost]]</f>
        <v>2160</v>
      </c>
      <c r="N779" s="38">
        <f>Sales[[#This Row],[Profit]]*$N$1</f>
        <v>108</v>
      </c>
      <c r="O779" s="38">
        <f>Sales[[#This Row],[Profit]]-Sales[[#This Row],[Discount ]]</f>
        <v>2052</v>
      </c>
    </row>
    <row r="780" spans="1:15">
      <c r="A780" s="38">
        <v>41172</v>
      </c>
      <c r="B780" s="12" t="s">
        <v>34</v>
      </c>
      <c r="C780" s="12" t="s">
        <v>25</v>
      </c>
      <c r="D780" s="12" t="s">
        <v>33</v>
      </c>
      <c r="E780" s="12" t="s">
        <v>13</v>
      </c>
      <c r="F780" s="12">
        <v>5</v>
      </c>
      <c r="G780" s="12">
        <v>3042</v>
      </c>
      <c r="H780" s="12">
        <v>3240</v>
      </c>
      <c r="I780" s="12">
        <v>19890</v>
      </c>
      <c r="J780" s="12">
        <v>21150</v>
      </c>
      <c r="K780" s="12">
        <f>Sales[[#This Row],[Unit Price]]*Sales[[#This Row],[Quantity]]</f>
        <v>16200</v>
      </c>
      <c r="L780" s="12">
        <f>Sales[[#This Row],[Unit Cost]]*Sales[[#This Row],[Quantity]]</f>
        <v>15210</v>
      </c>
      <c r="M780" s="12">
        <f>Sales[[#This Row],[Revenue]]-Sales[[#This Row],[Cost]]</f>
        <v>990</v>
      </c>
      <c r="N780" s="38">
        <f>Sales[[#This Row],[Profit]]*$N$1</f>
        <v>49.5</v>
      </c>
      <c r="O780" s="38">
        <f>Sales[[#This Row],[Profit]]-Sales[[#This Row],[Discount ]]</f>
        <v>940.5</v>
      </c>
    </row>
    <row r="781" spans="1:15">
      <c r="A781" s="38">
        <v>41172</v>
      </c>
      <c r="B781" s="12" t="s">
        <v>27</v>
      </c>
      <c r="C781" s="12" t="s">
        <v>23</v>
      </c>
      <c r="D781" s="12" t="s">
        <v>36</v>
      </c>
      <c r="E781" s="12" t="s">
        <v>13</v>
      </c>
      <c r="F781" s="12">
        <v>12</v>
      </c>
      <c r="G781" s="12">
        <v>3978</v>
      </c>
      <c r="H781" s="12">
        <v>4230</v>
      </c>
      <c r="I781" s="12">
        <v>35802</v>
      </c>
      <c r="J781" s="12">
        <v>38250</v>
      </c>
      <c r="K781" s="12">
        <f>Sales[[#This Row],[Unit Price]]*Sales[[#This Row],[Quantity]]</f>
        <v>50760</v>
      </c>
      <c r="L781" s="12">
        <f>Sales[[#This Row],[Unit Cost]]*Sales[[#This Row],[Quantity]]</f>
        <v>47736</v>
      </c>
      <c r="M781" s="12">
        <f>Sales[[#This Row],[Revenue]]-Sales[[#This Row],[Cost]]</f>
        <v>3024</v>
      </c>
      <c r="N781" s="38">
        <f>Sales[[#This Row],[Profit]]*$N$1</f>
        <v>151.20000000000002</v>
      </c>
      <c r="O781" s="38">
        <f>Sales[[#This Row],[Profit]]-Sales[[#This Row],[Discount ]]</f>
        <v>2872.8</v>
      </c>
    </row>
    <row r="782" spans="1:15">
      <c r="A782" s="38">
        <v>41172</v>
      </c>
      <c r="B782" s="12" t="s">
        <v>20</v>
      </c>
      <c r="C782" s="12" t="s">
        <v>18</v>
      </c>
      <c r="D782" s="12" t="s">
        <v>40</v>
      </c>
      <c r="E782" s="12" t="s">
        <v>16</v>
      </c>
      <c r="F782" s="12">
        <v>19</v>
      </c>
      <c r="G782" s="12">
        <v>3978</v>
      </c>
      <c r="H782" s="12">
        <v>4230</v>
      </c>
      <c r="I782" s="12">
        <v>74556</v>
      </c>
      <c r="J782" s="12">
        <v>80370</v>
      </c>
      <c r="K782" s="12">
        <f>Sales[[#This Row],[Unit Price]]*Sales[[#This Row],[Quantity]]</f>
        <v>80370</v>
      </c>
      <c r="L782" s="12">
        <f>Sales[[#This Row],[Unit Cost]]*Sales[[#This Row],[Quantity]]</f>
        <v>75582</v>
      </c>
      <c r="M782" s="12">
        <f>Sales[[#This Row],[Revenue]]-Sales[[#This Row],[Cost]]</f>
        <v>4788</v>
      </c>
      <c r="N782" s="38">
        <f>Sales[[#This Row],[Profit]]*$N$1</f>
        <v>239.4</v>
      </c>
      <c r="O782" s="38">
        <f>Sales[[#This Row],[Profit]]-Sales[[#This Row],[Discount ]]</f>
        <v>4548.6000000000004</v>
      </c>
    </row>
    <row r="783" spans="1:15">
      <c r="A783" s="38">
        <v>41173</v>
      </c>
      <c r="B783" s="12" t="s">
        <v>10</v>
      </c>
      <c r="C783" s="12" t="s">
        <v>11</v>
      </c>
      <c r="D783" s="12" t="s">
        <v>19</v>
      </c>
      <c r="E783" s="12" t="s">
        <v>13</v>
      </c>
      <c r="F783" s="12">
        <v>18</v>
      </c>
      <c r="G783" s="12">
        <v>3924</v>
      </c>
      <c r="H783" s="12">
        <v>4230</v>
      </c>
      <c r="I783" s="12">
        <v>83538</v>
      </c>
      <c r="J783" s="12">
        <v>88830</v>
      </c>
      <c r="K783" s="12">
        <f>Sales[[#This Row],[Unit Price]]*Sales[[#This Row],[Quantity]]</f>
        <v>76140</v>
      </c>
      <c r="L783" s="12">
        <f>Sales[[#This Row],[Unit Cost]]*Sales[[#This Row],[Quantity]]</f>
        <v>70632</v>
      </c>
      <c r="M783" s="12">
        <f>Sales[[#This Row],[Revenue]]-Sales[[#This Row],[Cost]]</f>
        <v>5508</v>
      </c>
      <c r="N783" s="38">
        <f>Sales[[#This Row],[Profit]]*$N$1</f>
        <v>275.40000000000003</v>
      </c>
      <c r="O783" s="38">
        <f>Sales[[#This Row],[Profit]]-Sales[[#This Row],[Discount ]]</f>
        <v>5232.6000000000004</v>
      </c>
    </row>
    <row r="784" spans="1:15">
      <c r="A784" s="38">
        <v>41173</v>
      </c>
      <c r="B784" s="12" t="s">
        <v>20</v>
      </c>
      <c r="C784" s="12" t="s">
        <v>18</v>
      </c>
      <c r="D784" s="12" t="s">
        <v>38</v>
      </c>
      <c r="E784" s="12" t="s">
        <v>13</v>
      </c>
      <c r="F784" s="12">
        <v>1</v>
      </c>
      <c r="G784" s="12">
        <v>2952</v>
      </c>
      <c r="H784" s="12">
        <v>3150</v>
      </c>
      <c r="I784" s="12">
        <v>53190</v>
      </c>
      <c r="J784" s="12">
        <v>56700</v>
      </c>
      <c r="K784" s="12">
        <f>Sales[[#This Row],[Unit Price]]*Sales[[#This Row],[Quantity]]</f>
        <v>3150</v>
      </c>
      <c r="L784" s="12">
        <f>Sales[[#This Row],[Unit Cost]]*Sales[[#This Row],[Quantity]]</f>
        <v>2952</v>
      </c>
      <c r="M784" s="12">
        <f>Sales[[#This Row],[Revenue]]-Sales[[#This Row],[Cost]]</f>
        <v>198</v>
      </c>
      <c r="N784" s="38">
        <f>Sales[[#This Row],[Profit]]*$N$1</f>
        <v>9.9</v>
      </c>
      <c r="O784" s="38">
        <f>Sales[[#This Row],[Profit]]-Sales[[#This Row],[Discount ]]</f>
        <v>188.1</v>
      </c>
    </row>
    <row r="785" spans="1:15">
      <c r="A785" s="38">
        <v>41173</v>
      </c>
      <c r="B785" s="12" t="s">
        <v>24</v>
      </c>
      <c r="C785" s="12" t="s">
        <v>25</v>
      </c>
      <c r="D785" s="12" t="s">
        <v>26</v>
      </c>
      <c r="E785" s="12" t="s">
        <v>13</v>
      </c>
      <c r="F785" s="12">
        <v>15</v>
      </c>
      <c r="G785" s="12">
        <v>3042</v>
      </c>
      <c r="H785" s="12">
        <v>3240</v>
      </c>
      <c r="I785" s="12">
        <v>15210</v>
      </c>
      <c r="J785" s="12">
        <v>16200</v>
      </c>
      <c r="K785" s="12">
        <f>Sales[[#This Row],[Unit Price]]*Sales[[#This Row],[Quantity]]</f>
        <v>48600</v>
      </c>
      <c r="L785" s="12">
        <f>Sales[[#This Row],[Unit Cost]]*Sales[[#This Row],[Quantity]]</f>
        <v>45630</v>
      </c>
      <c r="M785" s="12">
        <f>Sales[[#This Row],[Revenue]]-Sales[[#This Row],[Cost]]</f>
        <v>2970</v>
      </c>
      <c r="N785" s="38">
        <f>Sales[[#This Row],[Profit]]*$N$1</f>
        <v>148.5</v>
      </c>
      <c r="O785" s="38">
        <f>Sales[[#This Row],[Profit]]-Sales[[#This Row],[Discount ]]</f>
        <v>2821.5</v>
      </c>
    </row>
    <row r="786" spans="1:15">
      <c r="A786" s="38">
        <v>41173</v>
      </c>
      <c r="B786" s="12" t="s">
        <v>31</v>
      </c>
      <c r="C786" s="12" t="s">
        <v>30</v>
      </c>
      <c r="D786" s="12" t="s">
        <v>26</v>
      </c>
      <c r="E786" s="12" t="s">
        <v>13</v>
      </c>
      <c r="F786" s="12">
        <v>4</v>
      </c>
      <c r="G786" s="12">
        <v>3978</v>
      </c>
      <c r="H786" s="12">
        <v>4230</v>
      </c>
      <c r="I786" s="12">
        <v>54756</v>
      </c>
      <c r="J786" s="12">
        <v>58320</v>
      </c>
      <c r="K786" s="12">
        <f>Sales[[#This Row],[Unit Price]]*Sales[[#This Row],[Quantity]]</f>
        <v>16920</v>
      </c>
      <c r="L786" s="12">
        <f>Sales[[#This Row],[Unit Cost]]*Sales[[#This Row],[Quantity]]</f>
        <v>15912</v>
      </c>
      <c r="M786" s="12">
        <f>Sales[[#This Row],[Revenue]]-Sales[[#This Row],[Cost]]</f>
        <v>1008</v>
      </c>
      <c r="N786" s="38">
        <f>Sales[[#This Row],[Profit]]*$N$1</f>
        <v>50.400000000000006</v>
      </c>
      <c r="O786" s="38">
        <f>Sales[[#This Row],[Profit]]-Sales[[#This Row],[Discount ]]</f>
        <v>957.6</v>
      </c>
    </row>
    <row r="787" spans="1:15">
      <c r="A787" s="38">
        <v>41173</v>
      </c>
      <c r="B787" s="12" t="s">
        <v>10</v>
      </c>
      <c r="C787" s="12" t="s">
        <v>11</v>
      </c>
      <c r="D787" s="12" t="s">
        <v>12</v>
      </c>
      <c r="E787" s="12" t="s">
        <v>13</v>
      </c>
      <c r="F787" s="12">
        <v>16</v>
      </c>
      <c r="G787" s="12">
        <v>2106</v>
      </c>
      <c r="H787" s="12">
        <v>2250</v>
      </c>
      <c r="I787" s="12">
        <v>10170</v>
      </c>
      <c r="J787" s="12">
        <v>10800</v>
      </c>
      <c r="K787" s="12">
        <f>Sales[[#This Row],[Unit Price]]*Sales[[#This Row],[Quantity]]</f>
        <v>36000</v>
      </c>
      <c r="L787" s="12">
        <f>Sales[[#This Row],[Unit Cost]]*Sales[[#This Row],[Quantity]]</f>
        <v>33696</v>
      </c>
      <c r="M787" s="12">
        <f>Sales[[#This Row],[Revenue]]-Sales[[#This Row],[Cost]]</f>
        <v>2304</v>
      </c>
      <c r="N787" s="38">
        <f>Sales[[#This Row],[Profit]]*$N$1</f>
        <v>115.2</v>
      </c>
      <c r="O787" s="38">
        <f>Sales[[#This Row],[Profit]]-Sales[[#This Row],[Discount ]]</f>
        <v>2188.8000000000002</v>
      </c>
    </row>
    <row r="788" spans="1:15">
      <c r="A788" s="38">
        <v>41174</v>
      </c>
      <c r="B788" s="12" t="s">
        <v>10</v>
      </c>
      <c r="C788" s="12" t="s">
        <v>11</v>
      </c>
      <c r="D788" s="12" t="s">
        <v>15</v>
      </c>
      <c r="E788" s="12" t="s">
        <v>16</v>
      </c>
      <c r="F788" s="12">
        <v>10</v>
      </c>
      <c r="G788" s="12">
        <v>2034</v>
      </c>
      <c r="H788" s="12">
        <v>2160</v>
      </c>
      <c r="I788" s="12">
        <v>28656</v>
      </c>
      <c r="J788" s="12">
        <v>30960</v>
      </c>
      <c r="K788" s="12">
        <f>Sales[[#This Row],[Unit Price]]*Sales[[#This Row],[Quantity]]</f>
        <v>21600</v>
      </c>
      <c r="L788" s="12">
        <f>Sales[[#This Row],[Unit Cost]]*Sales[[#This Row],[Quantity]]</f>
        <v>20340</v>
      </c>
      <c r="M788" s="12">
        <f>Sales[[#This Row],[Revenue]]-Sales[[#This Row],[Cost]]</f>
        <v>1260</v>
      </c>
      <c r="N788" s="38">
        <f>Sales[[#This Row],[Profit]]*$N$1</f>
        <v>63</v>
      </c>
      <c r="O788" s="38">
        <f>Sales[[#This Row],[Profit]]-Sales[[#This Row],[Discount ]]</f>
        <v>1197</v>
      </c>
    </row>
    <row r="789" spans="1:15">
      <c r="A789" s="38">
        <v>41175</v>
      </c>
      <c r="B789" s="12" t="s">
        <v>34</v>
      </c>
      <c r="C789" s="12" t="s">
        <v>25</v>
      </c>
      <c r="D789" s="12" t="s">
        <v>28</v>
      </c>
      <c r="E789" s="12" t="s">
        <v>13</v>
      </c>
      <c r="F789" s="12">
        <v>21</v>
      </c>
      <c r="G789" s="12">
        <v>4482</v>
      </c>
      <c r="H789" s="12">
        <v>4770</v>
      </c>
      <c r="I789" s="12">
        <v>58320</v>
      </c>
      <c r="J789" s="12">
        <v>62100</v>
      </c>
      <c r="K789" s="12">
        <f>Sales[[#This Row],[Unit Price]]*Sales[[#This Row],[Quantity]]</f>
        <v>100170</v>
      </c>
      <c r="L789" s="12">
        <f>Sales[[#This Row],[Unit Cost]]*Sales[[#This Row],[Quantity]]</f>
        <v>94122</v>
      </c>
      <c r="M789" s="12">
        <f>Sales[[#This Row],[Revenue]]-Sales[[#This Row],[Cost]]</f>
        <v>6048</v>
      </c>
      <c r="N789" s="38">
        <f>Sales[[#This Row],[Profit]]*$N$1</f>
        <v>302.40000000000003</v>
      </c>
      <c r="O789" s="38">
        <f>Sales[[#This Row],[Profit]]-Sales[[#This Row],[Discount ]]</f>
        <v>5745.6</v>
      </c>
    </row>
    <row r="790" spans="1:15">
      <c r="A790" s="38">
        <v>41175</v>
      </c>
      <c r="B790" s="12" t="s">
        <v>22</v>
      </c>
      <c r="C790" s="12" t="s">
        <v>23</v>
      </c>
      <c r="D790" s="12" t="s">
        <v>35</v>
      </c>
      <c r="E790" s="12" t="s">
        <v>13</v>
      </c>
      <c r="F790" s="12">
        <v>7</v>
      </c>
      <c r="G790" s="12">
        <v>3726</v>
      </c>
      <c r="H790" s="12">
        <v>3960</v>
      </c>
      <c r="I790" s="12">
        <v>5148</v>
      </c>
      <c r="J790" s="12">
        <v>5490</v>
      </c>
      <c r="K790" s="12">
        <f>Sales[[#This Row],[Unit Price]]*Sales[[#This Row],[Quantity]]</f>
        <v>27720</v>
      </c>
      <c r="L790" s="12">
        <f>Sales[[#This Row],[Unit Cost]]*Sales[[#This Row],[Quantity]]</f>
        <v>26082</v>
      </c>
      <c r="M790" s="12">
        <f>Sales[[#This Row],[Revenue]]-Sales[[#This Row],[Cost]]</f>
        <v>1638</v>
      </c>
      <c r="N790" s="38">
        <f>Sales[[#This Row],[Profit]]*$N$1</f>
        <v>81.900000000000006</v>
      </c>
      <c r="O790" s="38">
        <f>Sales[[#This Row],[Profit]]-Sales[[#This Row],[Discount ]]</f>
        <v>1556.1</v>
      </c>
    </row>
    <row r="791" spans="1:15">
      <c r="A791" s="38">
        <v>41175</v>
      </c>
      <c r="B791" s="12" t="s">
        <v>14</v>
      </c>
      <c r="C791" s="12" t="s">
        <v>11</v>
      </c>
      <c r="D791" s="12" t="s">
        <v>43</v>
      </c>
      <c r="E791" s="12" t="s">
        <v>13</v>
      </c>
      <c r="F791" s="12">
        <v>22</v>
      </c>
      <c r="G791" s="12">
        <v>2952</v>
      </c>
      <c r="H791" s="12">
        <v>3150</v>
      </c>
      <c r="I791" s="12">
        <v>43992</v>
      </c>
      <c r="J791" s="12">
        <v>46800</v>
      </c>
      <c r="K791" s="12">
        <f>Sales[[#This Row],[Unit Price]]*Sales[[#This Row],[Quantity]]</f>
        <v>69300</v>
      </c>
      <c r="L791" s="12">
        <f>Sales[[#This Row],[Unit Cost]]*Sales[[#This Row],[Quantity]]</f>
        <v>64944</v>
      </c>
      <c r="M791" s="12">
        <f>Sales[[#This Row],[Revenue]]-Sales[[#This Row],[Cost]]</f>
        <v>4356</v>
      </c>
      <c r="N791" s="38">
        <f>Sales[[#This Row],[Profit]]*$N$1</f>
        <v>217.8</v>
      </c>
      <c r="O791" s="38">
        <f>Sales[[#This Row],[Profit]]-Sales[[#This Row],[Discount ]]</f>
        <v>4138.2</v>
      </c>
    </row>
    <row r="792" spans="1:15">
      <c r="A792" s="38">
        <v>41175</v>
      </c>
      <c r="B792" s="12" t="s">
        <v>14</v>
      </c>
      <c r="C792" s="12" t="s">
        <v>11</v>
      </c>
      <c r="D792" s="12" t="s">
        <v>36</v>
      </c>
      <c r="E792" s="12" t="s">
        <v>13</v>
      </c>
      <c r="F792" s="12">
        <v>15</v>
      </c>
      <c r="G792" s="12">
        <v>3384</v>
      </c>
      <c r="H792" s="12">
        <v>3600</v>
      </c>
      <c r="I792" s="12">
        <v>50544</v>
      </c>
      <c r="J792" s="12">
        <v>54000</v>
      </c>
      <c r="K792" s="12">
        <f>Sales[[#This Row],[Unit Price]]*Sales[[#This Row],[Quantity]]</f>
        <v>54000</v>
      </c>
      <c r="L792" s="12">
        <f>Sales[[#This Row],[Unit Cost]]*Sales[[#This Row],[Quantity]]</f>
        <v>50760</v>
      </c>
      <c r="M792" s="12">
        <f>Sales[[#This Row],[Revenue]]-Sales[[#This Row],[Cost]]</f>
        <v>3240</v>
      </c>
      <c r="N792" s="38">
        <f>Sales[[#This Row],[Profit]]*$N$1</f>
        <v>162</v>
      </c>
      <c r="O792" s="38">
        <f>Sales[[#This Row],[Profit]]-Sales[[#This Row],[Discount ]]</f>
        <v>3078</v>
      </c>
    </row>
    <row r="793" spans="1:15">
      <c r="A793" s="38">
        <v>41176</v>
      </c>
      <c r="B793" s="12" t="s">
        <v>24</v>
      </c>
      <c r="C793" s="12" t="s">
        <v>25</v>
      </c>
      <c r="D793" s="12" t="s">
        <v>32</v>
      </c>
      <c r="E793" s="12" t="s">
        <v>13</v>
      </c>
      <c r="F793" s="12">
        <v>7</v>
      </c>
      <c r="G793" s="12">
        <v>3546</v>
      </c>
      <c r="H793" s="12">
        <v>3780</v>
      </c>
      <c r="I793" s="12">
        <v>24822</v>
      </c>
      <c r="J793" s="12">
        <v>26460</v>
      </c>
      <c r="K793" s="12">
        <f>Sales[[#This Row],[Unit Price]]*Sales[[#This Row],[Quantity]]</f>
        <v>26460</v>
      </c>
      <c r="L793" s="12">
        <f>Sales[[#This Row],[Unit Cost]]*Sales[[#This Row],[Quantity]]</f>
        <v>24822</v>
      </c>
      <c r="M793" s="12">
        <f>Sales[[#This Row],[Revenue]]-Sales[[#This Row],[Cost]]</f>
        <v>1638</v>
      </c>
      <c r="N793" s="38">
        <f>Sales[[#This Row],[Profit]]*$N$1</f>
        <v>81.900000000000006</v>
      </c>
      <c r="O793" s="38">
        <f>Sales[[#This Row],[Profit]]-Sales[[#This Row],[Discount ]]</f>
        <v>1556.1</v>
      </c>
    </row>
    <row r="794" spans="1:15">
      <c r="A794" s="38">
        <v>41176</v>
      </c>
      <c r="B794" s="12" t="s">
        <v>27</v>
      </c>
      <c r="C794" s="12" t="s">
        <v>23</v>
      </c>
      <c r="D794" s="12" t="s">
        <v>40</v>
      </c>
      <c r="E794" s="12" t="s">
        <v>16</v>
      </c>
      <c r="F794" s="12">
        <v>17</v>
      </c>
      <c r="G794" s="12">
        <v>5148</v>
      </c>
      <c r="H794" s="12">
        <v>5490</v>
      </c>
      <c r="I794" s="12">
        <v>66708</v>
      </c>
      <c r="J794" s="12">
        <v>71910</v>
      </c>
      <c r="K794" s="12">
        <f>Sales[[#This Row],[Unit Price]]*Sales[[#This Row],[Quantity]]</f>
        <v>93330</v>
      </c>
      <c r="L794" s="12">
        <f>Sales[[#This Row],[Unit Cost]]*Sales[[#This Row],[Quantity]]</f>
        <v>87516</v>
      </c>
      <c r="M794" s="12">
        <f>Sales[[#This Row],[Revenue]]-Sales[[#This Row],[Cost]]</f>
        <v>5814</v>
      </c>
      <c r="N794" s="38">
        <f>Sales[[#This Row],[Profit]]*$N$1</f>
        <v>290.7</v>
      </c>
      <c r="O794" s="38">
        <f>Sales[[#This Row],[Profit]]-Sales[[#This Row],[Discount ]]</f>
        <v>5523.3</v>
      </c>
    </row>
    <row r="795" spans="1:15">
      <c r="A795" s="38">
        <v>41177</v>
      </c>
      <c r="B795" s="12" t="s">
        <v>14</v>
      </c>
      <c r="C795" s="12" t="s">
        <v>11</v>
      </c>
      <c r="D795" s="12" t="s">
        <v>40</v>
      </c>
      <c r="E795" s="12" t="s">
        <v>16</v>
      </c>
      <c r="F795" s="12">
        <v>20</v>
      </c>
      <c r="G795" s="12">
        <v>2034</v>
      </c>
      <c r="H795" s="12">
        <v>2160</v>
      </c>
      <c r="I795" s="12">
        <v>39240</v>
      </c>
      <c r="J795" s="12">
        <v>42300</v>
      </c>
      <c r="K795" s="12">
        <f>Sales[[#This Row],[Unit Price]]*Sales[[#This Row],[Quantity]]</f>
        <v>43200</v>
      </c>
      <c r="L795" s="12">
        <f>Sales[[#This Row],[Unit Cost]]*Sales[[#This Row],[Quantity]]</f>
        <v>40680</v>
      </c>
      <c r="M795" s="12">
        <f>Sales[[#This Row],[Revenue]]-Sales[[#This Row],[Cost]]</f>
        <v>2520</v>
      </c>
      <c r="N795" s="38">
        <f>Sales[[#This Row],[Profit]]*$N$1</f>
        <v>126</v>
      </c>
      <c r="O795" s="38">
        <f>Sales[[#This Row],[Profit]]-Sales[[#This Row],[Discount ]]</f>
        <v>2394</v>
      </c>
    </row>
    <row r="796" spans="1:15">
      <c r="A796" s="38">
        <v>41177</v>
      </c>
      <c r="B796" s="12" t="s">
        <v>17</v>
      </c>
      <c r="C796" s="12" t="s">
        <v>18</v>
      </c>
      <c r="D796" s="12" t="s">
        <v>33</v>
      </c>
      <c r="E796" s="12" t="s">
        <v>13</v>
      </c>
      <c r="F796" s="12">
        <v>5</v>
      </c>
      <c r="G796" s="12">
        <v>2196</v>
      </c>
      <c r="H796" s="12">
        <v>2340</v>
      </c>
      <c r="I796" s="12">
        <v>15912</v>
      </c>
      <c r="J796" s="12">
        <v>16920</v>
      </c>
      <c r="K796" s="12">
        <f>Sales[[#This Row],[Unit Price]]*Sales[[#This Row],[Quantity]]</f>
        <v>11700</v>
      </c>
      <c r="L796" s="12">
        <f>Sales[[#This Row],[Unit Cost]]*Sales[[#This Row],[Quantity]]</f>
        <v>10980</v>
      </c>
      <c r="M796" s="12">
        <f>Sales[[#This Row],[Revenue]]-Sales[[#This Row],[Cost]]</f>
        <v>720</v>
      </c>
      <c r="N796" s="38">
        <f>Sales[[#This Row],[Profit]]*$N$1</f>
        <v>36</v>
      </c>
      <c r="O796" s="38">
        <f>Sales[[#This Row],[Profit]]-Sales[[#This Row],[Discount ]]</f>
        <v>684</v>
      </c>
    </row>
    <row r="797" spans="1:15">
      <c r="A797" s="38">
        <v>41177</v>
      </c>
      <c r="B797" s="12" t="s">
        <v>10</v>
      </c>
      <c r="C797" s="12" t="s">
        <v>11</v>
      </c>
      <c r="D797" s="12" t="s">
        <v>32</v>
      </c>
      <c r="E797" s="12" t="s">
        <v>13</v>
      </c>
      <c r="F797" s="12">
        <v>14</v>
      </c>
      <c r="G797" s="12">
        <v>3546</v>
      </c>
      <c r="H797" s="12">
        <v>3780</v>
      </c>
      <c r="I797" s="12">
        <v>56736</v>
      </c>
      <c r="J797" s="12">
        <v>60480</v>
      </c>
      <c r="K797" s="12">
        <f>Sales[[#This Row],[Unit Price]]*Sales[[#This Row],[Quantity]]</f>
        <v>52920</v>
      </c>
      <c r="L797" s="12">
        <f>Sales[[#This Row],[Unit Cost]]*Sales[[#This Row],[Quantity]]</f>
        <v>49644</v>
      </c>
      <c r="M797" s="12">
        <f>Sales[[#This Row],[Revenue]]-Sales[[#This Row],[Cost]]</f>
        <v>3276</v>
      </c>
      <c r="N797" s="38">
        <f>Sales[[#This Row],[Profit]]*$N$1</f>
        <v>163.80000000000001</v>
      </c>
      <c r="O797" s="38">
        <f>Sales[[#This Row],[Profit]]-Sales[[#This Row],[Discount ]]</f>
        <v>3112.2</v>
      </c>
    </row>
    <row r="798" spans="1:15">
      <c r="A798" s="38">
        <v>41177</v>
      </c>
      <c r="B798" s="12" t="s">
        <v>20</v>
      </c>
      <c r="C798" s="12" t="s">
        <v>18</v>
      </c>
      <c r="D798" s="12" t="s">
        <v>42</v>
      </c>
      <c r="E798" s="12" t="s">
        <v>16</v>
      </c>
      <c r="F798" s="12">
        <v>6</v>
      </c>
      <c r="G798" s="12">
        <v>3546</v>
      </c>
      <c r="H798" s="12">
        <v>3780</v>
      </c>
      <c r="I798" s="12">
        <v>7506</v>
      </c>
      <c r="J798" s="12">
        <v>8100</v>
      </c>
      <c r="K798" s="12">
        <f>Sales[[#This Row],[Unit Price]]*Sales[[#This Row],[Quantity]]</f>
        <v>22680</v>
      </c>
      <c r="L798" s="12">
        <f>Sales[[#This Row],[Unit Cost]]*Sales[[#This Row],[Quantity]]</f>
        <v>21276</v>
      </c>
      <c r="M798" s="12">
        <f>Sales[[#This Row],[Revenue]]-Sales[[#This Row],[Cost]]</f>
        <v>1404</v>
      </c>
      <c r="N798" s="38">
        <f>Sales[[#This Row],[Profit]]*$N$1</f>
        <v>70.2</v>
      </c>
      <c r="O798" s="38">
        <f>Sales[[#This Row],[Profit]]-Sales[[#This Row],[Discount ]]</f>
        <v>1333.8</v>
      </c>
    </row>
    <row r="799" spans="1:15">
      <c r="A799" s="38">
        <v>41178</v>
      </c>
      <c r="B799" s="12" t="s">
        <v>17</v>
      </c>
      <c r="C799" s="12" t="s">
        <v>18</v>
      </c>
      <c r="D799" s="12" t="s">
        <v>39</v>
      </c>
      <c r="E799" s="12" t="s">
        <v>13</v>
      </c>
      <c r="F799" s="12">
        <v>22</v>
      </c>
      <c r="G799" s="12">
        <v>7506</v>
      </c>
      <c r="H799" s="12">
        <v>8100</v>
      </c>
      <c r="I799" s="12">
        <v>37260</v>
      </c>
      <c r="J799" s="12">
        <v>39600</v>
      </c>
      <c r="K799" s="12">
        <f>Sales[[#This Row],[Unit Price]]*Sales[[#This Row],[Quantity]]</f>
        <v>178200</v>
      </c>
      <c r="L799" s="12">
        <f>Sales[[#This Row],[Unit Cost]]*Sales[[#This Row],[Quantity]]</f>
        <v>165132</v>
      </c>
      <c r="M799" s="12">
        <f>Sales[[#This Row],[Revenue]]-Sales[[#This Row],[Cost]]</f>
        <v>13068</v>
      </c>
      <c r="N799" s="38">
        <f>Sales[[#This Row],[Profit]]*$N$1</f>
        <v>653.40000000000009</v>
      </c>
      <c r="O799" s="38">
        <f>Sales[[#This Row],[Profit]]-Sales[[#This Row],[Discount ]]</f>
        <v>12414.6</v>
      </c>
    </row>
    <row r="800" spans="1:15">
      <c r="A800" s="38">
        <v>41179</v>
      </c>
      <c r="B800" s="12" t="s">
        <v>34</v>
      </c>
      <c r="C800" s="12" t="s">
        <v>25</v>
      </c>
      <c r="D800" s="12" t="s">
        <v>19</v>
      </c>
      <c r="E800" s="12" t="s">
        <v>13</v>
      </c>
      <c r="F800" s="12">
        <v>6</v>
      </c>
      <c r="G800" s="12">
        <v>3924</v>
      </c>
      <c r="H800" s="12">
        <v>4230</v>
      </c>
      <c r="I800" s="12">
        <v>51714</v>
      </c>
      <c r="J800" s="12">
        <v>54990</v>
      </c>
      <c r="K800" s="12">
        <f>Sales[[#This Row],[Unit Price]]*Sales[[#This Row],[Quantity]]</f>
        <v>25380</v>
      </c>
      <c r="L800" s="12">
        <f>Sales[[#This Row],[Unit Cost]]*Sales[[#This Row],[Quantity]]</f>
        <v>23544</v>
      </c>
      <c r="M800" s="12">
        <f>Sales[[#This Row],[Revenue]]-Sales[[#This Row],[Cost]]</f>
        <v>1836</v>
      </c>
      <c r="N800" s="38">
        <f>Sales[[#This Row],[Profit]]*$N$1</f>
        <v>91.800000000000011</v>
      </c>
      <c r="O800" s="38">
        <f>Sales[[#This Row],[Profit]]-Sales[[#This Row],[Discount ]]</f>
        <v>1744.2</v>
      </c>
    </row>
    <row r="801" spans="1:15">
      <c r="A801" s="38">
        <v>41179</v>
      </c>
      <c r="B801" s="12" t="s">
        <v>10</v>
      </c>
      <c r="C801" s="12" t="s">
        <v>11</v>
      </c>
      <c r="D801" s="12" t="s">
        <v>35</v>
      </c>
      <c r="E801" s="12" t="s">
        <v>13</v>
      </c>
      <c r="F801" s="12">
        <v>6</v>
      </c>
      <c r="G801" s="12">
        <v>4482</v>
      </c>
      <c r="H801" s="12">
        <v>4770</v>
      </c>
      <c r="I801" s="12">
        <v>92664</v>
      </c>
      <c r="J801" s="12">
        <v>98820</v>
      </c>
      <c r="K801" s="12">
        <f>Sales[[#This Row],[Unit Price]]*Sales[[#This Row],[Quantity]]</f>
        <v>28620</v>
      </c>
      <c r="L801" s="12">
        <f>Sales[[#This Row],[Unit Cost]]*Sales[[#This Row],[Quantity]]</f>
        <v>26892</v>
      </c>
      <c r="M801" s="12">
        <f>Sales[[#This Row],[Revenue]]-Sales[[#This Row],[Cost]]</f>
        <v>1728</v>
      </c>
      <c r="N801" s="38">
        <f>Sales[[#This Row],[Profit]]*$N$1</f>
        <v>86.4</v>
      </c>
      <c r="O801" s="38">
        <f>Sales[[#This Row],[Profit]]-Sales[[#This Row],[Discount ]]</f>
        <v>1641.6</v>
      </c>
    </row>
    <row r="802" spans="1:15">
      <c r="A802" s="38">
        <v>41179</v>
      </c>
      <c r="B802" s="12" t="s">
        <v>27</v>
      </c>
      <c r="C802" s="12" t="s">
        <v>23</v>
      </c>
      <c r="D802" s="12" t="s">
        <v>43</v>
      </c>
      <c r="E802" s="12" t="s">
        <v>13</v>
      </c>
      <c r="F802" s="12">
        <v>2</v>
      </c>
      <c r="G802" s="12">
        <v>3546</v>
      </c>
      <c r="H802" s="12">
        <v>3780</v>
      </c>
      <c r="I802" s="12">
        <v>20304</v>
      </c>
      <c r="J802" s="12">
        <v>21600</v>
      </c>
      <c r="K802" s="12">
        <f>Sales[[#This Row],[Unit Price]]*Sales[[#This Row],[Quantity]]</f>
        <v>7560</v>
      </c>
      <c r="L802" s="12">
        <f>Sales[[#This Row],[Unit Cost]]*Sales[[#This Row],[Quantity]]</f>
        <v>7092</v>
      </c>
      <c r="M802" s="12">
        <f>Sales[[#This Row],[Revenue]]-Sales[[#This Row],[Cost]]</f>
        <v>468</v>
      </c>
      <c r="N802" s="38">
        <f>Sales[[#This Row],[Profit]]*$N$1</f>
        <v>23.400000000000002</v>
      </c>
      <c r="O802" s="38">
        <f>Sales[[#This Row],[Profit]]-Sales[[#This Row],[Discount ]]</f>
        <v>444.6</v>
      </c>
    </row>
    <row r="803" spans="1:15">
      <c r="A803" s="38">
        <v>41180</v>
      </c>
      <c r="B803" s="12" t="s">
        <v>20</v>
      </c>
      <c r="C803" s="12" t="s">
        <v>18</v>
      </c>
      <c r="D803" s="12" t="s">
        <v>41</v>
      </c>
      <c r="E803" s="12" t="s">
        <v>13</v>
      </c>
      <c r="F803" s="12">
        <v>24</v>
      </c>
      <c r="G803" s="12">
        <v>3726</v>
      </c>
      <c r="H803" s="12">
        <v>3960</v>
      </c>
      <c r="I803" s="12">
        <v>14760</v>
      </c>
      <c r="J803" s="12">
        <v>15750</v>
      </c>
      <c r="K803" s="12">
        <f>Sales[[#This Row],[Unit Price]]*Sales[[#This Row],[Quantity]]</f>
        <v>95040</v>
      </c>
      <c r="L803" s="12">
        <f>Sales[[#This Row],[Unit Cost]]*Sales[[#This Row],[Quantity]]</f>
        <v>89424</v>
      </c>
      <c r="M803" s="12">
        <f>Sales[[#This Row],[Revenue]]-Sales[[#This Row],[Cost]]</f>
        <v>5616</v>
      </c>
      <c r="N803" s="38">
        <f>Sales[[#This Row],[Profit]]*$N$1</f>
        <v>280.8</v>
      </c>
      <c r="O803" s="38">
        <f>Sales[[#This Row],[Profit]]-Sales[[#This Row],[Discount ]]</f>
        <v>5335.2</v>
      </c>
    </row>
    <row r="804" spans="1:15">
      <c r="A804" s="38">
        <v>41180</v>
      </c>
      <c r="B804" s="12" t="s">
        <v>24</v>
      </c>
      <c r="C804" s="12" t="s">
        <v>25</v>
      </c>
      <c r="D804" s="12" t="s">
        <v>39</v>
      </c>
      <c r="E804" s="12" t="s">
        <v>13</v>
      </c>
      <c r="F804" s="12">
        <v>11</v>
      </c>
      <c r="G804" s="12">
        <v>2106</v>
      </c>
      <c r="H804" s="12">
        <v>2250</v>
      </c>
      <c r="I804" s="12">
        <v>67068</v>
      </c>
      <c r="J804" s="12">
        <v>71280</v>
      </c>
      <c r="K804" s="12">
        <f>Sales[[#This Row],[Unit Price]]*Sales[[#This Row],[Quantity]]</f>
        <v>24750</v>
      </c>
      <c r="L804" s="12">
        <f>Sales[[#This Row],[Unit Cost]]*Sales[[#This Row],[Quantity]]</f>
        <v>23166</v>
      </c>
      <c r="M804" s="12">
        <f>Sales[[#This Row],[Revenue]]-Sales[[#This Row],[Cost]]</f>
        <v>1584</v>
      </c>
      <c r="N804" s="38">
        <f>Sales[[#This Row],[Profit]]*$N$1</f>
        <v>79.2</v>
      </c>
      <c r="O804" s="38">
        <f>Sales[[#This Row],[Profit]]-Sales[[#This Row],[Discount ]]</f>
        <v>1504.8</v>
      </c>
    </row>
    <row r="805" spans="1:15">
      <c r="A805" s="38">
        <v>41180</v>
      </c>
      <c r="B805" s="12" t="s">
        <v>22</v>
      </c>
      <c r="C805" s="12" t="s">
        <v>23</v>
      </c>
      <c r="D805" s="12" t="s">
        <v>39</v>
      </c>
      <c r="E805" s="12" t="s">
        <v>13</v>
      </c>
      <c r="F805" s="12">
        <v>10</v>
      </c>
      <c r="G805" s="12">
        <v>3546</v>
      </c>
      <c r="H805" s="12">
        <v>3780</v>
      </c>
      <c r="I805" s="12">
        <v>52164</v>
      </c>
      <c r="J805" s="12">
        <v>55440</v>
      </c>
      <c r="K805" s="12">
        <f>Sales[[#This Row],[Unit Price]]*Sales[[#This Row],[Quantity]]</f>
        <v>37800</v>
      </c>
      <c r="L805" s="12">
        <f>Sales[[#This Row],[Unit Cost]]*Sales[[#This Row],[Quantity]]</f>
        <v>35460</v>
      </c>
      <c r="M805" s="12">
        <f>Sales[[#This Row],[Revenue]]-Sales[[#This Row],[Cost]]</f>
        <v>2340</v>
      </c>
      <c r="N805" s="38">
        <f>Sales[[#This Row],[Profit]]*$N$1</f>
        <v>117</v>
      </c>
      <c r="O805" s="38">
        <f>Sales[[#This Row],[Profit]]-Sales[[#This Row],[Discount ]]</f>
        <v>2223</v>
      </c>
    </row>
    <row r="806" spans="1:15">
      <c r="A806" s="38">
        <v>41180</v>
      </c>
      <c r="B806" s="12" t="s">
        <v>20</v>
      </c>
      <c r="C806" s="12" t="s">
        <v>18</v>
      </c>
      <c r="D806" s="12" t="s">
        <v>12</v>
      </c>
      <c r="E806" s="12" t="s">
        <v>13</v>
      </c>
      <c r="F806" s="12">
        <v>7</v>
      </c>
      <c r="G806" s="12">
        <v>3384</v>
      </c>
      <c r="H806" s="12">
        <v>3600</v>
      </c>
      <c r="I806" s="12">
        <v>42714</v>
      </c>
      <c r="J806" s="12">
        <v>45360</v>
      </c>
      <c r="K806" s="12">
        <f>Sales[[#This Row],[Unit Price]]*Sales[[#This Row],[Quantity]]</f>
        <v>25200</v>
      </c>
      <c r="L806" s="12">
        <f>Sales[[#This Row],[Unit Cost]]*Sales[[#This Row],[Quantity]]</f>
        <v>23688</v>
      </c>
      <c r="M806" s="12">
        <f>Sales[[#This Row],[Revenue]]-Sales[[#This Row],[Cost]]</f>
        <v>1512</v>
      </c>
      <c r="N806" s="38">
        <f>Sales[[#This Row],[Profit]]*$N$1</f>
        <v>75.600000000000009</v>
      </c>
      <c r="O806" s="38">
        <f>Sales[[#This Row],[Profit]]-Sales[[#This Row],[Discount ]]</f>
        <v>1436.4</v>
      </c>
    </row>
    <row r="807" spans="1:15">
      <c r="A807" s="38">
        <v>41180</v>
      </c>
      <c r="B807" s="12" t="s">
        <v>27</v>
      </c>
      <c r="C807" s="12" t="s">
        <v>23</v>
      </c>
      <c r="D807" s="12" t="s">
        <v>26</v>
      </c>
      <c r="E807" s="12" t="s">
        <v>13</v>
      </c>
      <c r="F807" s="12">
        <v>22</v>
      </c>
      <c r="G807" s="12">
        <v>2106</v>
      </c>
      <c r="H807" s="12">
        <v>2250</v>
      </c>
      <c r="I807" s="12">
        <v>66924</v>
      </c>
      <c r="J807" s="12">
        <v>71280</v>
      </c>
      <c r="K807" s="12">
        <f>Sales[[#This Row],[Unit Price]]*Sales[[#This Row],[Quantity]]</f>
        <v>49500</v>
      </c>
      <c r="L807" s="12">
        <f>Sales[[#This Row],[Unit Cost]]*Sales[[#This Row],[Quantity]]</f>
        <v>46332</v>
      </c>
      <c r="M807" s="12">
        <f>Sales[[#This Row],[Revenue]]-Sales[[#This Row],[Cost]]</f>
        <v>3168</v>
      </c>
      <c r="N807" s="38">
        <f>Sales[[#This Row],[Profit]]*$N$1</f>
        <v>158.4</v>
      </c>
      <c r="O807" s="38">
        <f>Sales[[#This Row],[Profit]]-Sales[[#This Row],[Discount ]]</f>
        <v>3009.6</v>
      </c>
    </row>
    <row r="808" spans="1:15">
      <c r="A808" s="38">
        <v>41180</v>
      </c>
      <c r="B808" s="12" t="s">
        <v>34</v>
      </c>
      <c r="C808" s="12" t="s">
        <v>25</v>
      </c>
      <c r="D808" s="12" t="s">
        <v>40</v>
      </c>
      <c r="E808" s="12" t="s">
        <v>16</v>
      </c>
      <c r="F808" s="12">
        <v>7</v>
      </c>
      <c r="G808" s="12">
        <v>3924</v>
      </c>
      <c r="H808" s="12">
        <v>4230</v>
      </c>
      <c r="I808" s="12">
        <v>90252</v>
      </c>
      <c r="J808" s="12">
        <v>97290</v>
      </c>
      <c r="K808" s="12">
        <f>Sales[[#This Row],[Unit Price]]*Sales[[#This Row],[Quantity]]</f>
        <v>29610</v>
      </c>
      <c r="L808" s="12">
        <f>Sales[[#This Row],[Unit Cost]]*Sales[[#This Row],[Quantity]]</f>
        <v>27468</v>
      </c>
      <c r="M808" s="12">
        <f>Sales[[#This Row],[Revenue]]-Sales[[#This Row],[Cost]]</f>
        <v>2142</v>
      </c>
      <c r="N808" s="38">
        <f>Sales[[#This Row],[Profit]]*$N$1</f>
        <v>107.10000000000001</v>
      </c>
      <c r="O808" s="38">
        <f>Sales[[#This Row],[Profit]]-Sales[[#This Row],[Discount ]]</f>
        <v>2034.9</v>
      </c>
    </row>
    <row r="809" spans="1:15">
      <c r="A809" s="38">
        <v>41180</v>
      </c>
      <c r="B809" s="12" t="s">
        <v>14</v>
      </c>
      <c r="C809" s="12" t="s">
        <v>11</v>
      </c>
      <c r="D809" s="12" t="s">
        <v>37</v>
      </c>
      <c r="E809" s="12" t="s">
        <v>13</v>
      </c>
      <c r="F809" s="12">
        <v>18</v>
      </c>
      <c r="G809" s="12">
        <v>3582</v>
      </c>
      <c r="H809" s="12">
        <v>3870</v>
      </c>
      <c r="I809" s="12">
        <v>80676</v>
      </c>
      <c r="J809" s="12">
        <v>85860</v>
      </c>
      <c r="K809" s="12">
        <f>Sales[[#This Row],[Unit Price]]*Sales[[#This Row],[Quantity]]</f>
        <v>69660</v>
      </c>
      <c r="L809" s="12">
        <f>Sales[[#This Row],[Unit Cost]]*Sales[[#This Row],[Quantity]]</f>
        <v>64476</v>
      </c>
      <c r="M809" s="12">
        <f>Sales[[#This Row],[Revenue]]-Sales[[#This Row],[Cost]]</f>
        <v>5184</v>
      </c>
      <c r="N809" s="38">
        <f>Sales[[#This Row],[Profit]]*$N$1</f>
        <v>259.2</v>
      </c>
      <c r="O809" s="38">
        <f>Sales[[#This Row],[Profit]]-Sales[[#This Row],[Discount ]]</f>
        <v>4924.8</v>
      </c>
    </row>
    <row r="810" spans="1:15">
      <c r="A810" s="38">
        <v>41180</v>
      </c>
      <c r="B810" s="12" t="s">
        <v>10</v>
      </c>
      <c r="C810" s="12" t="s">
        <v>11</v>
      </c>
      <c r="D810" s="12" t="s">
        <v>19</v>
      </c>
      <c r="E810" s="12" t="s">
        <v>13</v>
      </c>
      <c r="F810" s="12">
        <v>12</v>
      </c>
      <c r="G810" s="12">
        <v>3582</v>
      </c>
      <c r="H810" s="12">
        <v>3870</v>
      </c>
      <c r="I810" s="12">
        <v>43758</v>
      </c>
      <c r="J810" s="12">
        <v>46530</v>
      </c>
      <c r="K810" s="12">
        <f>Sales[[#This Row],[Unit Price]]*Sales[[#This Row],[Quantity]]</f>
        <v>46440</v>
      </c>
      <c r="L810" s="12">
        <f>Sales[[#This Row],[Unit Cost]]*Sales[[#This Row],[Quantity]]</f>
        <v>42984</v>
      </c>
      <c r="M810" s="12">
        <f>Sales[[#This Row],[Revenue]]-Sales[[#This Row],[Cost]]</f>
        <v>3456</v>
      </c>
      <c r="N810" s="38">
        <f>Sales[[#This Row],[Profit]]*$N$1</f>
        <v>172.8</v>
      </c>
      <c r="O810" s="38">
        <f>Sales[[#This Row],[Profit]]-Sales[[#This Row],[Discount ]]</f>
        <v>3283.2</v>
      </c>
    </row>
    <row r="811" spans="1:15">
      <c r="A811" s="38">
        <v>41180</v>
      </c>
      <c r="B811" s="12" t="s">
        <v>29</v>
      </c>
      <c r="C811" s="12" t="s">
        <v>30</v>
      </c>
      <c r="D811" s="12" t="s">
        <v>33</v>
      </c>
      <c r="E811" s="12" t="s">
        <v>13</v>
      </c>
      <c r="F811" s="12">
        <v>19</v>
      </c>
      <c r="G811" s="12">
        <v>3726</v>
      </c>
      <c r="H811" s="12">
        <v>3960</v>
      </c>
      <c r="I811" s="12">
        <v>63648</v>
      </c>
      <c r="J811" s="12">
        <v>67680</v>
      </c>
      <c r="K811" s="12">
        <f>Sales[[#This Row],[Unit Price]]*Sales[[#This Row],[Quantity]]</f>
        <v>75240</v>
      </c>
      <c r="L811" s="12">
        <f>Sales[[#This Row],[Unit Cost]]*Sales[[#This Row],[Quantity]]</f>
        <v>70794</v>
      </c>
      <c r="M811" s="12">
        <f>Sales[[#This Row],[Revenue]]-Sales[[#This Row],[Cost]]</f>
        <v>4446</v>
      </c>
      <c r="N811" s="38">
        <f>Sales[[#This Row],[Profit]]*$N$1</f>
        <v>222.3</v>
      </c>
      <c r="O811" s="38">
        <f>Sales[[#This Row],[Profit]]-Sales[[#This Row],[Discount ]]</f>
        <v>4223.7</v>
      </c>
    </row>
    <row r="812" spans="1:15">
      <c r="A812" s="38">
        <v>41181</v>
      </c>
      <c r="B812" s="12" t="s">
        <v>22</v>
      </c>
      <c r="C812" s="12" t="s">
        <v>23</v>
      </c>
      <c r="D812" s="12" t="s">
        <v>32</v>
      </c>
      <c r="E812" s="12" t="s">
        <v>13</v>
      </c>
      <c r="F812" s="12">
        <v>23</v>
      </c>
      <c r="G812" s="12">
        <v>3582</v>
      </c>
      <c r="H812" s="12">
        <v>3870</v>
      </c>
      <c r="I812" s="12">
        <v>63828</v>
      </c>
      <c r="J812" s="12">
        <v>68040</v>
      </c>
      <c r="K812" s="12">
        <f>Sales[[#This Row],[Unit Price]]*Sales[[#This Row],[Quantity]]</f>
        <v>89010</v>
      </c>
      <c r="L812" s="12">
        <f>Sales[[#This Row],[Unit Cost]]*Sales[[#This Row],[Quantity]]</f>
        <v>82386</v>
      </c>
      <c r="M812" s="12">
        <f>Sales[[#This Row],[Revenue]]-Sales[[#This Row],[Cost]]</f>
        <v>6624</v>
      </c>
      <c r="N812" s="38">
        <f>Sales[[#This Row],[Profit]]*$N$1</f>
        <v>331.20000000000005</v>
      </c>
      <c r="O812" s="38">
        <f>Sales[[#This Row],[Profit]]-Sales[[#This Row],[Discount ]]</f>
        <v>6292.8</v>
      </c>
    </row>
    <row r="813" spans="1:15">
      <c r="A813" s="38">
        <v>41181</v>
      </c>
      <c r="B813" s="12" t="s">
        <v>27</v>
      </c>
      <c r="C813" s="12" t="s">
        <v>23</v>
      </c>
      <c r="D813" s="12" t="s">
        <v>19</v>
      </c>
      <c r="E813" s="12" t="s">
        <v>13</v>
      </c>
      <c r="F813" s="12">
        <v>3</v>
      </c>
      <c r="G813" s="12">
        <v>2952</v>
      </c>
      <c r="H813" s="12">
        <v>3150</v>
      </c>
      <c r="I813" s="12">
        <v>23868</v>
      </c>
      <c r="J813" s="12">
        <v>25380</v>
      </c>
      <c r="K813" s="12">
        <f>Sales[[#This Row],[Unit Price]]*Sales[[#This Row],[Quantity]]</f>
        <v>9450</v>
      </c>
      <c r="L813" s="12">
        <f>Sales[[#This Row],[Unit Cost]]*Sales[[#This Row],[Quantity]]</f>
        <v>8856</v>
      </c>
      <c r="M813" s="12">
        <f>Sales[[#This Row],[Revenue]]-Sales[[#This Row],[Cost]]</f>
        <v>594</v>
      </c>
      <c r="N813" s="38">
        <f>Sales[[#This Row],[Profit]]*$N$1</f>
        <v>29.700000000000003</v>
      </c>
      <c r="O813" s="38">
        <f>Sales[[#This Row],[Profit]]-Sales[[#This Row],[Discount ]]</f>
        <v>564.29999999999995</v>
      </c>
    </row>
    <row r="814" spans="1:15">
      <c r="A814" s="38">
        <v>41182</v>
      </c>
      <c r="B814" s="12" t="s">
        <v>10</v>
      </c>
      <c r="C814" s="12" t="s">
        <v>11</v>
      </c>
      <c r="D814" s="12" t="s">
        <v>41</v>
      </c>
      <c r="E814" s="12" t="s">
        <v>13</v>
      </c>
      <c r="F814" s="12">
        <v>24</v>
      </c>
      <c r="G814" s="12">
        <v>3978</v>
      </c>
      <c r="H814" s="12">
        <v>4230</v>
      </c>
      <c r="I814" s="12">
        <v>14760</v>
      </c>
      <c r="J814" s="12">
        <v>15750</v>
      </c>
      <c r="K814" s="12">
        <f>Sales[[#This Row],[Unit Price]]*Sales[[#This Row],[Quantity]]</f>
        <v>101520</v>
      </c>
      <c r="L814" s="12">
        <f>Sales[[#This Row],[Unit Cost]]*Sales[[#This Row],[Quantity]]</f>
        <v>95472</v>
      </c>
      <c r="M814" s="12">
        <f>Sales[[#This Row],[Revenue]]-Sales[[#This Row],[Cost]]</f>
        <v>6048</v>
      </c>
      <c r="N814" s="38">
        <f>Sales[[#This Row],[Profit]]*$N$1</f>
        <v>302.40000000000003</v>
      </c>
      <c r="O814" s="38">
        <f>Sales[[#This Row],[Profit]]-Sales[[#This Row],[Discount ]]</f>
        <v>5745.6</v>
      </c>
    </row>
    <row r="815" spans="1:15">
      <c r="A815" s="38">
        <v>41182</v>
      </c>
      <c r="B815" s="12" t="s">
        <v>20</v>
      </c>
      <c r="C815" s="12" t="s">
        <v>18</v>
      </c>
      <c r="D815" s="12" t="s">
        <v>12</v>
      </c>
      <c r="E815" s="12" t="s">
        <v>13</v>
      </c>
      <c r="F815" s="12">
        <v>25</v>
      </c>
      <c r="G815" s="12">
        <v>2034</v>
      </c>
      <c r="H815" s="12">
        <v>2160</v>
      </c>
      <c r="I815" s="12">
        <v>28476</v>
      </c>
      <c r="J815" s="12">
        <v>30240</v>
      </c>
      <c r="K815" s="12">
        <f>Sales[[#This Row],[Unit Price]]*Sales[[#This Row],[Quantity]]</f>
        <v>54000</v>
      </c>
      <c r="L815" s="12">
        <f>Sales[[#This Row],[Unit Cost]]*Sales[[#This Row],[Quantity]]</f>
        <v>50850</v>
      </c>
      <c r="M815" s="12">
        <f>Sales[[#This Row],[Revenue]]-Sales[[#This Row],[Cost]]</f>
        <v>3150</v>
      </c>
      <c r="N815" s="38">
        <f>Sales[[#This Row],[Profit]]*$N$1</f>
        <v>157.5</v>
      </c>
      <c r="O815" s="38">
        <f>Sales[[#This Row],[Profit]]-Sales[[#This Row],[Discount ]]</f>
        <v>2992.5</v>
      </c>
    </row>
    <row r="816" spans="1:15">
      <c r="A816" s="38">
        <v>41182</v>
      </c>
      <c r="B816" s="12" t="s">
        <v>31</v>
      </c>
      <c r="C816" s="12" t="s">
        <v>30</v>
      </c>
      <c r="D816" s="12" t="s">
        <v>26</v>
      </c>
      <c r="E816" s="12" t="s">
        <v>13</v>
      </c>
      <c r="F816" s="12">
        <v>5</v>
      </c>
      <c r="G816" s="12">
        <v>3924</v>
      </c>
      <c r="H816" s="12">
        <v>4230</v>
      </c>
      <c r="I816" s="12">
        <v>3042</v>
      </c>
      <c r="J816" s="12">
        <v>3240</v>
      </c>
      <c r="K816" s="12">
        <f>Sales[[#This Row],[Unit Price]]*Sales[[#This Row],[Quantity]]</f>
        <v>21150</v>
      </c>
      <c r="L816" s="12">
        <f>Sales[[#This Row],[Unit Cost]]*Sales[[#This Row],[Quantity]]</f>
        <v>19620</v>
      </c>
      <c r="M816" s="12">
        <f>Sales[[#This Row],[Revenue]]-Sales[[#This Row],[Cost]]</f>
        <v>1530</v>
      </c>
      <c r="N816" s="38">
        <f>Sales[[#This Row],[Profit]]*$N$1</f>
        <v>76.5</v>
      </c>
      <c r="O816" s="38">
        <f>Sales[[#This Row],[Profit]]-Sales[[#This Row],[Discount ]]</f>
        <v>1453.5</v>
      </c>
    </row>
    <row r="817" spans="1:15">
      <c r="A817" s="38">
        <v>41182</v>
      </c>
      <c r="B817" s="12" t="s">
        <v>22</v>
      </c>
      <c r="C817" s="12" t="s">
        <v>23</v>
      </c>
      <c r="D817" s="12" t="s">
        <v>35</v>
      </c>
      <c r="E817" s="12" t="s">
        <v>13</v>
      </c>
      <c r="F817" s="12">
        <v>2</v>
      </c>
      <c r="G817" s="12">
        <v>5832</v>
      </c>
      <c r="H817" s="12">
        <v>6210</v>
      </c>
      <c r="I817" s="12">
        <v>56628</v>
      </c>
      <c r="J817" s="12">
        <v>60390</v>
      </c>
      <c r="K817" s="12">
        <f>Sales[[#This Row],[Unit Price]]*Sales[[#This Row],[Quantity]]</f>
        <v>12420</v>
      </c>
      <c r="L817" s="12">
        <f>Sales[[#This Row],[Unit Cost]]*Sales[[#This Row],[Quantity]]</f>
        <v>11664</v>
      </c>
      <c r="M817" s="12">
        <f>Sales[[#This Row],[Revenue]]-Sales[[#This Row],[Cost]]</f>
        <v>756</v>
      </c>
      <c r="N817" s="38">
        <f>Sales[[#This Row],[Profit]]*$N$1</f>
        <v>37.800000000000004</v>
      </c>
      <c r="O817" s="38">
        <f>Sales[[#This Row],[Profit]]-Sales[[#This Row],[Discount ]]</f>
        <v>718.2</v>
      </c>
    </row>
    <row r="818" spans="1:15">
      <c r="A818" s="38">
        <v>41182</v>
      </c>
      <c r="B818" s="12" t="s">
        <v>27</v>
      </c>
      <c r="C818" s="12" t="s">
        <v>23</v>
      </c>
      <c r="D818" s="12" t="s">
        <v>32</v>
      </c>
      <c r="E818" s="12" t="s">
        <v>13</v>
      </c>
      <c r="F818" s="12">
        <v>14</v>
      </c>
      <c r="G818" s="12">
        <v>3546</v>
      </c>
      <c r="H818" s="12">
        <v>3780</v>
      </c>
      <c r="I818" s="12">
        <v>78012</v>
      </c>
      <c r="J818" s="12">
        <v>83160</v>
      </c>
      <c r="K818" s="12">
        <f>Sales[[#This Row],[Unit Price]]*Sales[[#This Row],[Quantity]]</f>
        <v>52920</v>
      </c>
      <c r="L818" s="12">
        <f>Sales[[#This Row],[Unit Cost]]*Sales[[#This Row],[Quantity]]</f>
        <v>49644</v>
      </c>
      <c r="M818" s="12">
        <f>Sales[[#This Row],[Revenue]]-Sales[[#This Row],[Cost]]</f>
        <v>3276</v>
      </c>
      <c r="N818" s="38">
        <f>Sales[[#This Row],[Profit]]*$N$1</f>
        <v>163.80000000000001</v>
      </c>
      <c r="O818" s="38">
        <f>Sales[[#This Row],[Profit]]-Sales[[#This Row],[Discount ]]</f>
        <v>3112.2</v>
      </c>
    </row>
    <row r="819" spans="1:15">
      <c r="A819" s="38">
        <v>41183</v>
      </c>
      <c r="B819" s="12" t="s">
        <v>24</v>
      </c>
      <c r="C819" s="12" t="s">
        <v>25</v>
      </c>
      <c r="D819" s="12" t="s">
        <v>19</v>
      </c>
      <c r="E819" s="12" t="s">
        <v>13</v>
      </c>
      <c r="F819" s="12">
        <v>6</v>
      </c>
      <c r="G819" s="12">
        <v>2034</v>
      </c>
      <c r="H819" s="12">
        <v>2160</v>
      </c>
      <c r="I819" s="12">
        <v>51714</v>
      </c>
      <c r="J819" s="12">
        <v>54990</v>
      </c>
      <c r="K819" s="12">
        <f>Sales[[#This Row],[Unit Price]]*Sales[[#This Row],[Quantity]]</f>
        <v>12960</v>
      </c>
      <c r="L819" s="12">
        <f>Sales[[#This Row],[Unit Cost]]*Sales[[#This Row],[Quantity]]</f>
        <v>12204</v>
      </c>
      <c r="M819" s="12">
        <f>Sales[[#This Row],[Revenue]]-Sales[[#This Row],[Cost]]</f>
        <v>756</v>
      </c>
      <c r="N819" s="38">
        <f>Sales[[#This Row],[Profit]]*$N$1</f>
        <v>37.800000000000004</v>
      </c>
      <c r="O819" s="38">
        <f>Sales[[#This Row],[Profit]]-Sales[[#This Row],[Discount ]]</f>
        <v>718.2</v>
      </c>
    </row>
    <row r="820" spans="1:15">
      <c r="A820" s="38">
        <v>41183</v>
      </c>
      <c r="B820" s="12" t="s">
        <v>27</v>
      </c>
      <c r="C820" s="12" t="s">
        <v>23</v>
      </c>
      <c r="D820" s="12" t="s">
        <v>15</v>
      </c>
      <c r="E820" s="12" t="s">
        <v>16</v>
      </c>
      <c r="F820" s="12">
        <v>13</v>
      </c>
      <c r="G820" s="12">
        <v>2034</v>
      </c>
      <c r="H820" s="12">
        <v>2160</v>
      </c>
      <c r="I820" s="12">
        <v>14328</v>
      </c>
      <c r="J820" s="12">
        <v>15480</v>
      </c>
      <c r="K820" s="12">
        <f>Sales[[#This Row],[Unit Price]]*Sales[[#This Row],[Quantity]]</f>
        <v>28080</v>
      </c>
      <c r="L820" s="12">
        <f>Sales[[#This Row],[Unit Cost]]*Sales[[#This Row],[Quantity]]</f>
        <v>26442</v>
      </c>
      <c r="M820" s="12">
        <f>Sales[[#This Row],[Revenue]]-Sales[[#This Row],[Cost]]</f>
        <v>1638</v>
      </c>
      <c r="N820" s="38">
        <f>Sales[[#This Row],[Profit]]*$N$1</f>
        <v>81.900000000000006</v>
      </c>
      <c r="O820" s="38">
        <f>Sales[[#This Row],[Profit]]-Sales[[#This Row],[Discount ]]</f>
        <v>1556.1</v>
      </c>
    </row>
    <row r="821" spans="1:15">
      <c r="A821" s="38">
        <v>41183</v>
      </c>
      <c r="B821" s="12" t="s">
        <v>20</v>
      </c>
      <c r="C821" s="12" t="s">
        <v>18</v>
      </c>
      <c r="D821" s="12" t="s">
        <v>39</v>
      </c>
      <c r="E821" s="12" t="s">
        <v>13</v>
      </c>
      <c r="F821" s="12">
        <v>4</v>
      </c>
      <c r="G821" s="12">
        <v>3042</v>
      </c>
      <c r="H821" s="12">
        <v>3240</v>
      </c>
      <c r="I821" s="12">
        <v>14904</v>
      </c>
      <c r="J821" s="12">
        <v>15840</v>
      </c>
      <c r="K821" s="12">
        <f>Sales[[#This Row],[Unit Price]]*Sales[[#This Row],[Quantity]]</f>
        <v>12960</v>
      </c>
      <c r="L821" s="12">
        <f>Sales[[#This Row],[Unit Cost]]*Sales[[#This Row],[Quantity]]</f>
        <v>12168</v>
      </c>
      <c r="M821" s="12">
        <f>Sales[[#This Row],[Revenue]]-Sales[[#This Row],[Cost]]</f>
        <v>792</v>
      </c>
      <c r="N821" s="38">
        <f>Sales[[#This Row],[Profit]]*$N$1</f>
        <v>39.6</v>
      </c>
      <c r="O821" s="38">
        <f>Sales[[#This Row],[Profit]]-Sales[[#This Row],[Discount ]]</f>
        <v>752.4</v>
      </c>
    </row>
    <row r="822" spans="1:15">
      <c r="A822" s="38">
        <v>41183</v>
      </c>
      <c r="B822" s="12" t="s">
        <v>27</v>
      </c>
      <c r="C822" s="12" t="s">
        <v>23</v>
      </c>
      <c r="D822" s="12" t="s">
        <v>43</v>
      </c>
      <c r="E822" s="12" t="s">
        <v>13</v>
      </c>
      <c r="F822" s="12">
        <v>21</v>
      </c>
      <c r="G822" s="12">
        <v>3042</v>
      </c>
      <c r="H822" s="12">
        <v>3240</v>
      </c>
      <c r="I822" s="12">
        <v>33840</v>
      </c>
      <c r="J822" s="12">
        <v>36000</v>
      </c>
      <c r="K822" s="12">
        <f>Sales[[#This Row],[Unit Price]]*Sales[[#This Row],[Quantity]]</f>
        <v>68040</v>
      </c>
      <c r="L822" s="12">
        <f>Sales[[#This Row],[Unit Cost]]*Sales[[#This Row],[Quantity]]</f>
        <v>63882</v>
      </c>
      <c r="M822" s="12">
        <f>Sales[[#This Row],[Revenue]]-Sales[[#This Row],[Cost]]</f>
        <v>4158</v>
      </c>
      <c r="N822" s="38">
        <f>Sales[[#This Row],[Profit]]*$N$1</f>
        <v>207.9</v>
      </c>
      <c r="O822" s="38">
        <f>Sales[[#This Row],[Profit]]-Sales[[#This Row],[Discount ]]</f>
        <v>3950.1</v>
      </c>
    </row>
    <row r="823" spans="1:15">
      <c r="A823" s="38">
        <v>41183</v>
      </c>
      <c r="B823" s="12" t="s">
        <v>27</v>
      </c>
      <c r="C823" s="12" t="s">
        <v>23</v>
      </c>
      <c r="D823" s="12" t="s">
        <v>19</v>
      </c>
      <c r="E823" s="12" t="s">
        <v>13</v>
      </c>
      <c r="F823" s="12">
        <v>16</v>
      </c>
      <c r="G823" s="12">
        <v>3726</v>
      </c>
      <c r="H823" s="12">
        <v>3960</v>
      </c>
      <c r="I823" s="12">
        <v>35802</v>
      </c>
      <c r="J823" s="12">
        <v>38070</v>
      </c>
      <c r="K823" s="12">
        <f>Sales[[#This Row],[Unit Price]]*Sales[[#This Row],[Quantity]]</f>
        <v>63360</v>
      </c>
      <c r="L823" s="12">
        <f>Sales[[#This Row],[Unit Cost]]*Sales[[#This Row],[Quantity]]</f>
        <v>59616</v>
      </c>
      <c r="M823" s="12">
        <f>Sales[[#This Row],[Revenue]]-Sales[[#This Row],[Cost]]</f>
        <v>3744</v>
      </c>
      <c r="N823" s="38">
        <f>Sales[[#This Row],[Profit]]*$N$1</f>
        <v>187.20000000000002</v>
      </c>
      <c r="O823" s="38">
        <f>Sales[[#This Row],[Profit]]-Sales[[#This Row],[Discount ]]</f>
        <v>3556.8</v>
      </c>
    </row>
    <row r="824" spans="1:15">
      <c r="A824" s="38">
        <v>41183</v>
      </c>
      <c r="B824" s="12" t="s">
        <v>27</v>
      </c>
      <c r="C824" s="12" t="s">
        <v>23</v>
      </c>
      <c r="D824" s="12" t="s">
        <v>15</v>
      </c>
      <c r="E824" s="12" t="s">
        <v>16</v>
      </c>
      <c r="F824" s="12">
        <v>10</v>
      </c>
      <c r="G824" s="12">
        <v>2196</v>
      </c>
      <c r="H824" s="12">
        <v>2340</v>
      </c>
      <c r="I824" s="12">
        <v>78804</v>
      </c>
      <c r="J824" s="12">
        <v>85140</v>
      </c>
      <c r="K824" s="12">
        <f>Sales[[#This Row],[Unit Price]]*Sales[[#This Row],[Quantity]]</f>
        <v>23400</v>
      </c>
      <c r="L824" s="12">
        <f>Sales[[#This Row],[Unit Cost]]*Sales[[#This Row],[Quantity]]</f>
        <v>21960</v>
      </c>
      <c r="M824" s="12">
        <f>Sales[[#This Row],[Revenue]]-Sales[[#This Row],[Cost]]</f>
        <v>1440</v>
      </c>
      <c r="N824" s="38">
        <f>Sales[[#This Row],[Profit]]*$N$1</f>
        <v>72</v>
      </c>
      <c r="O824" s="38">
        <f>Sales[[#This Row],[Profit]]-Sales[[#This Row],[Discount ]]</f>
        <v>1368</v>
      </c>
    </row>
    <row r="825" spans="1:15">
      <c r="A825" s="38">
        <v>41184</v>
      </c>
      <c r="B825" s="12" t="s">
        <v>22</v>
      </c>
      <c r="C825" s="12" t="s">
        <v>23</v>
      </c>
      <c r="D825" s="12" t="s">
        <v>38</v>
      </c>
      <c r="E825" s="12" t="s">
        <v>13</v>
      </c>
      <c r="F825" s="12">
        <v>3</v>
      </c>
      <c r="G825" s="12">
        <v>4482</v>
      </c>
      <c r="H825" s="12">
        <v>4770</v>
      </c>
      <c r="I825" s="12">
        <v>17730</v>
      </c>
      <c r="J825" s="12">
        <v>18900</v>
      </c>
      <c r="K825" s="12">
        <f>Sales[[#This Row],[Unit Price]]*Sales[[#This Row],[Quantity]]</f>
        <v>14310</v>
      </c>
      <c r="L825" s="12">
        <f>Sales[[#This Row],[Unit Cost]]*Sales[[#This Row],[Quantity]]</f>
        <v>13446</v>
      </c>
      <c r="M825" s="12">
        <f>Sales[[#This Row],[Revenue]]-Sales[[#This Row],[Cost]]</f>
        <v>864</v>
      </c>
      <c r="N825" s="38">
        <f>Sales[[#This Row],[Profit]]*$N$1</f>
        <v>43.2</v>
      </c>
      <c r="O825" s="38">
        <f>Sales[[#This Row],[Profit]]-Sales[[#This Row],[Discount ]]</f>
        <v>820.8</v>
      </c>
    </row>
    <row r="826" spans="1:15">
      <c r="A826" s="38">
        <v>41184</v>
      </c>
      <c r="B826" s="12" t="s">
        <v>17</v>
      </c>
      <c r="C826" s="12" t="s">
        <v>18</v>
      </c>
      <c r="D826" s="12" t="s">
        <v>28</v>
      </c>
      <c r="E826" s="12" t="s">
        <v>13</v>
      </c>
      <c r="F826" s="12">
        <v>1</v>
      </c>
      <c r="G826" s="12">
        <v>5148</v>
      </c>
      <c r="H826" s="12">
        <v>5490</v>
      </c>
      <c r="I826" s="12">
        <v>34992</v>
      </c>
      <c r="J826" s="12">
        <v>37260</v>
      </c>
      <c r="K826" s="12">
        <f>Sales[[#This Row],[Unit Price]]*Sales[[#This Row],[Quantity]]</f>
        <v>5490</v>
      </c>
      <c r="L826" s="12">
        <f>Sales[[#This Row],[Unit Cost]]*Sales[[#This Row],[Quantity]]</f>
        <v>5148</v>
      </c>
      <c r="M826" s="12">
        <f>Sales[[#This Row],[Revenue]]-Sales[[#This Row],[Cost]]</f>
        <v>342</v>
      </c>
      <c r="N826" s="38">
        <f>Sales[[#This Row],[Profit]]*$N$1</f>
        <v>17.100000000000001</v>
      </c>
      <c r="O826" s="38">
        <f>Sales[[#This Row],[Profit]]-Sales[[#This Row],[Discount ]]</f>
        <v>324.89999999999998</v>
      </c>
    </row>
    <row r="827" spans="1:15">
      <c r="A827" s="38">
        <v>41184</v>
      </c>
      <c r="B827" s="12" t="s">
        <v>22</v>
      </c>
      <c r="C827" s="12" t="s">
        <v>23</v>
      </c>
      <c r="D827" s="12" t="s">
        <v>12</v>
      </c>
      <c r="E827" s="12" t="s">
        <v>13</v>
      </c>
      <c r="F827" s="12">
        <v>13</v>
      </c>
      <c r="G827" s="12">
        <v>3978</v>
      </c>
      <c r="H827" s="12">
        <v>4230</v>
      </c>
      <c r="I827" s="12">
        <v>16272</v>
      </c>
      <c r="J827" s="12">
        <v>17280</v>
      </c>
      <c r="K827" s="12">
        <f>Sales[[#This Row],[Unit Price]]*Sales[[#This Row],[Quantity]]</f>
        <v>54990</v>
      </c>
      <c r="L827" s="12">
        <f>Sales[[#This Row],[Unit Cost]]*Sales[[#This Row],[Quantity]]</f>
        <v>51714</v>
      </c>
      <c r="M827" s="12">
        <f>Sales[[#This Row],[Revenue]]-Sales[[#This Row],[Cost]]</f>
        <v>3276</v>
      </c>
      <c r="N827" s="38">
        <f>Sales[[#This Row],[Profit]]*$N$1</f>
        <v>163.80000000000001</v>
      </c>
      <c r="O827" s="38">
        <f>Sales[[#This Row],[Profit]]-Sales[[#This Row],[Discount ]]</f>
        <v>3112.2</v>
      </c>
    </row>
    <row r="828" spans="1:15">
      <c r="A828" s="38">
        <v>41184</v>
      </c>
      <c r="B828" s="12" t="s">
        <v>31</v>
      </c>
      <c r="C828" s="12" t="s">
        <v>30</v>
      </c>
      <c r="D828" s="12" t="s">
        <v>32</v>
      </c>
      <c r="E828" s="12" t="s">
        <v>13</v>
      </c>
      <c r="F828" s="12">
        <v>15</v>
      </c>
      <c r="G828" s="12">
        <v>2106</v>
      </c>
      <c r="H828" s="12">
        <v>2250</v>
      </c>
      <c r="I828" s="12">
        <v>63828</v>
      </c>
      <c r="J828" s="12">
        <v>68040</v>
      </c>
      <c r="K828" s="12">
        <f>Sales[[#This Row],[Unit Price]]*Sales[[#This Row],[Quantity]]</f>
        <v>33750</v>
      </c>
      <c r="L828" s="12">
        <f>Sales[[#This Row],[Unit Cost]]*Sales[[#This Row],[Quantity]]</f>
        <v>31590</v>
      </c>
      <c r="M828" s="12">
        <f>Sales[[#This Row],[Revenue]]-Sales[[#This Row],[Cost]]</f>
        <v>2160</v>
      </c>
      <c r="N828" s="38">
        <f>Sales[[#This Row],[Profit]]*$N$1</f>
        <v>108</v>
      </c>
      <c r="O828" s="38">
        <f>Sales[[#This Row],[Profit]]-Sales[[#This Row],[Discount ]]</f>
        <v>2052</v>
      </c>
    </row>
    <row r="829" spans="1:15">
      <c r="A829" s="38">
        <v>41185</v>
      </c>
      <c r="B829" s="12" t="s">
        <v>34</v>
      </c>
      <c r="C829" s="12" t="s">
        <v>25</v>
      </c>
      <c r="D829" s="12" t="s">
        <v>26</v>
      </c>
      <c r="E829" s="12" t="s">
        <v>13</v>
      </c>
      <c r="F829" s="12">
        <v>5</v>
      </c>
      <c r="G829" s="12">
        <v>3978</v>
      </c>
      <c r="H829" s="12">
        <v>4230</v>
      </c>
      <c r="I829" s="12">
        <v>12168</v>
      </c>
      <c r="J829" s="12">
        <v>12960</v>
      </c>
      <c r="K829" s="12">
        <f>Sales[[#This Row],[Unit Price]]*Sales[[#This Row],[Quantity]]</f>
        <v>21150</v>
      </c>
      <c r="L829" s="12">
        <f>Sales[[#This Row],[Unit Cost]]*Sales[[#This Row],[Quantity]]</f>
        <v>19890</v>
      </c>
      <c r="M829" s="12">
        <f>Sales[[#This Row],[Revenue]]-Sales[[#This Row],[Cost]]</f>
        <v>1260</v>
      </c>
      <c r="N829" s="38">
        <f>Sales[[#This Row],[Profit]]*$N$1</f>
        <v>63</v>
      </c>
      <c r="O829" s="38">
        <f>Sales[[#This Row],[Profit]]-Sales[[#This Row],[Discount ]]</f>
        <v>1197</v>
      </c>
    </row>
    <row r="830" spans="1:15">
      <c r="A830" s="38">
        <v>41185</v>
      </c>
      <c r="B830" s="12" t="s">
        <v>27</v>
      </c>
      <c r="C830" s="12" t="s">
        <v>23</v>
      </c>
      <c r="D830" s="12" t="s">
        <v>40</v>
      </c>
      <c r="E830" s="12" t="s">
        <v>16</v>
      </c>
      <c r="F830" s="12">
        <v>25</v>
      </c>
      <c r="G830" s="12">
        <v>2034</v>
      </c>
      <c r="H830" s="12">
        <v>2160</v>
      </c>
      <c r="I830" s="12">
        <v>23544</v>
      </c>
      <c r="J830" s="12">
        <v>25380</v>
      </c>
      <c r="K830" s="12">
        <f>Sales[[#This Row],[Unit Price]]*Sales[[#This Row],[Quantity]]</f>
        <v>54000</v>
      </c>
      <c r="L830" s="12">
        <f>Sales[[#This Row],[Unit Cost]]*Sales[[#This Row],[Quantity]]</f>
        <v>50850</v>
      </c>
      <c r="M830" s="12">
        <f>Sales[[#This Row],[Revenue]]-Sales[[#This Row],[Cost]]</f>
        <v>3150</v>
      </c>
      <c r="N830" s="38">
        <f>Sales[[#This Row],[Profit]]*$N$1</f>
        <v>157.5</v>
      </c>
      <c r="O830" s="38">
        <f>Sales[[#This Row],[Profit]]-Sales[[#This Row],[Discount ]]</f>
        <v>2992.5</v>
      </c>
    </row>
    <row r="831" spans="1:15">
      <c r="A831" s="38">
        <v>41185</v>
      </c>
      <c r="B831" s="12" t="s">
        <v>10</v>
      </c>
      <c r="C831" s="12" t="s">
        <v>11</v>
      </c>
      <c r="D831" s="12" t="s">
        <v>41</v>
      </c>
      <c r="E831" s="12" t="s">
        <v>13</v>
      </c>
      <c r="F831" s="12">
        <v>8</v>
      </c>
      <c r="G831" s="12">
        <v>2034</v>
      </c>
      <c r="H831" s="12">
        <v>2160</v>
      </c>
      <c r="I831" s="12">
        <v>73800</v>
      </c>
      <c r="J831" s="12">
        <v>78750</v>
      </c>
      <c r="K831" s="12">
        <f>Sales[[#This Row],[Unit Price]]*Sales[[#This Row],[Quantity]]</f>
        <v>17280</v>
      </c>
      <c r="L831" s="12">
        <f>Sales[[#This Row],[Unit Cost]]*Sales[[#This Row],[Quantity]]</f>
        <v>16272</v>
      </c>
      <c r="M831" s="12">
        <f>Sales[[#This Row],[Revenue]]-Sales[[#This Row],[Cost]]</f>
        <v>1008</v>
      </c>
      <c r="N831" s="38">
        <f>Sales[[#This Row],[Profit]]*$N$1</f>
        <v>50.400000000000006</v>
      </c>
      <c r="O831" s="38">
        <f>Sales[[#This Row],[Profit]]-Sales[[#This Row],[Discount ]]</f>
        <v>957.6</v>
      </c>
    </row>
    <row r="832" spans="1:15">
      <c r="A832" s="38">
        <v>41185</v>
      </c>
      <c r="B832" s="12" t="s">
        <v>34</v>
      </c>
      <c r="C832" s="12" t="s">
        <v>25</v>
      </c>
      <c r="D832" s="12" t="s">
        <v>41</v>
      </c>
      <c r="E832" s="12" t="s">
        <v>13</v>
      </c>
      <c r="F832" s="12">
        <v>21</v>
      </c>
      <c r="G832" s="12">
        <v>3582</v>
      </c>
      <c r="H832" s="12">
        <v>3870</v>
      </c>
      <c r="I832" s="12">
        <v>17712</v>
      </c>
      <c r="J832" s="12">
        <v>18900</v>
      </c>
      <c r="K832" s="12">
        <f>Sales[[#This Row],[Unit Price]]*Sales[[#This Row],[Quantity]]</f>
        <v>81270</v>
      </c>
      <c r="L832" s="12">
        <f>Sales[[#This Row],[Unit Cost]]*Sales[[#This Row],[Quantity]]</f>
        <v>75222</v>
      </c>
      <c r="M832" s="12">
        <f>Sales[[#This Row],[Revenue]]-Sales[[#This Row],[Cost]]</f>
        <v>6048</v>
      </c>
      <c r="N832" s="38">
        <f>Sales[[#This Row],[Profit]]*$N$1</f>
        <v>302.40000000000003</v>
      </c>
      <c r="O832" s="38">
        <f>Sales[[#This Row],[Profit]]-Sales[[#This Row],[Discount ]]</f>
        <v>5745.6</v>
      </c>
    </row>
    <row r="833" spans="1:15">
      <c r="A833" s="38">
        <v>41185</v>
      </c>
      <c r="B833" s="12" t="s">
        <v>10</v>
      </c>
      <c r="C833" s="12" t="s">
        <v>11</v>
      </c>
      <c r="D833" s="12" t="s">
        <v>26</v>
      </c>
      <c r="E833" s="12" t="s">
        <v>13</v>
      </c>
      <c r="F833" s="12">
        <v>16</v>
      </c>
      <c r="G833" s="12">
        <v>3978</v>
      </c>
      <c r="H833" s="12">
        <v>4230</v>
      </c>
      <c r="I833" s="12">
        <v>42588</v>
      </c>
      <c r="J833" s="12">
        <v>45360</v>
      </c>
      <c r="K833" s="12">
        <f>Sales[[#This Row],[Unit Price]]*Sales[[#This Row],[Quantity]]</f>
        <v>67680</v>
      </c>
      <c r="L833" s="12">
        <f>Sales[[#This Row],[Unit Cost]]*Sales[[#This Row],[Quantity]]</f>
        <v>63648</v>
      </c>
      <c r="M833" s="12">
        <f>Sales[[#This Row],[Revenue]]-Sales[[#This Row],[Cost]]</f>
        <v>4032</v>
      </c>
      <c r="N833" s="38">
        <f>Sales[[#This Row],[Profit]]*$N$1</f>
        <v>201.60000000000002</v>
      </c>
      <c r="O833" s="38">
        <f>Sales[[#This Row],[Profit]]-Sales[[#This Row],[Discount ]]</f>
        <v>3830.4</v>
      </c>
    </row>
    <row r="834" spans="1:15">
      <c r="A834" s="38">
        <v>41186</v>
      </c>
      <c r="B834" s="12" t="s">
        <v>24</v>
      </c>
      <c r="C834" s="12" t="s">
        <v>25</v>
      </c>
      <c r="D834" s="12" t="s">
        <v>19</v>
      </c>
      <c r="E834" s="12" t="s">
        <v>13</v>
      </c>
      <c r="F834" s="12">
        <v>23</v>
      </c>
      <c r="G834" s="12">
        <v>2196</v>
      </c>
      <c r="H834" s="12">
        <v>2340</v>
      </c>
      <c r="I834" s="12">
        <v>99450</v>
      </c>
      <c r="J834" s="12">
        <v>105750</v>
      </c>
      <c r="K834" s="12">
        <f>Sales[[#This Row],[Unit Price]]*Sales[[#This Row],[Quantity]]</f>
        <v>53820</v>
      </c>
      <c r="L834" s="12">
        <f>Sales[[#This Row],[Unit Cost]]*Sales[[#This Row],[Quantity]]</f>
        <v>50508</v>
      </c>
      <c r="M834" s="12">
        <f>Sales[[#This Row],[Revenue]]-Sales[[#This Row],[Cost]]</f>
        <v>3312</v>
      </c>
      <c r="N834" s="38">
        <f>Sales[[#This Row],[Profit]]*$N$1</f>
        <v>165.60000000000002</v>
      </c>
      <c r="O834" s="38">
        <f>Sales[[#This Row],[Profit]]-Sales[[#This Row],[Discount ]]</f>
        <v>3146.4</v>
      </c>
    </row>
    <row r="835" spans="1:15">
      <c r="A835" s="38">
        <v>41186</v>
      </c>
      <c r="B835" s="12" t="s">
        <v>29</v>
      </c>
      <c r="C835" s="12" t="s">
        <v>30</v>
      </c>
      <c r="D835" s="12" t="s">
        <v>32</v>
      </c>
      <c r="E835" s="12" t="s">
        <v>13</v>
      </c>
      <c r="F835" s="12">
        <v>22</v>
      </c>
      <c r="G835" s="12">
        <v>3978</v>
      </c>
      <c r="H835" s="12">
        <v>4230</v>
      </c>
      <c r="I835" s="12">
        <v>14184</v>
      </c>
      <c r="J835" s="12">
        <v>15120</v>
      </c>
      <c r="K835" s="12">
        <f>Sales[[#This Row],[Unit Price]]*Sales[[#This Row],[Quantity]]</f>
        <v>93060</v>
      </c>
      <c r="L835" s="12">
        <f>Sales[[#This Row],[Unit Cost]]*Sales[[#This Row],[Quantity]]</f>
        <v>87516</v>
      </c>
      <c r="M835" s="12">
        <f>Sales[[#This Row],[Revenue]]-Sales[[#This Row],[Cost]]</f>
        <v>5544</v>
      </c>
      <c r="N835" s="38">
        <f>Sales[[#This Row],[Profit]]*$N$1</f>
        <v>277.2</v>
      </c>
      <c r="O835" s="38">
        <f>Sales[[#This Row],[Profit]]-Sales[[#This Row],[Discount ]]</f>
        <v>5266.8</v>
      </c>
    </row>
    <row r="836" spans="1:15">
      <c r="A836" s="38">
        <v>41186</v>
      </c>
      <c r="B836" s="12" t="s">
        <v>17</v>
      </c>
      <c r="C836" s="12" t="s">
        <v>18</v>
      </c>
      <c r="D836" s="12" t="s">
        <v>38</v>
      </c>
      <c r="E836" s="12" t="s">
        <v>13</v>
      </c>
      <c r="F836" s="12">
        <v>13</v>
      </c>
      <c r="G836" s="12">
        <v>3978</v>
      </c>
      <c r="H836" s="12">
        <v>4230</v>
      </c>
      <c r="I836" s="12">
        <v>85104</v>
      </c>
      <c r="J836" s="12">
        <v>90720</v>
      </c>
      <c r="K836" s="12">
        <f>Sales[[#This Row],[Unit Price]]*Sales[[#This Row],[Quantity]]</f>
        <v>54990</v>
      </c>
      <c r="L836" s="12">
        <f>Sales[[#This Row],[Unit Cost]]*Sales[[#This Row],[Quantity]]</f>
        <v>51714</v>
      </c>
      <c r="M836" s="12">
        <f>Sales[[#This Row],[Revenue]]-Sales[[#This Row],[Cost]]</f>
        <v>3276</v>
      </c>
      <c r="N836" s="38">
        <f>Sales[[#This Row],[Profit]]*$N$1</f>
        <v>163.80000000000001</v>
      </c>
      <c r="O836" s="38">
        <f>Sales[[#This Row],[Profit]]-Sales[[#This Row],[Discount ]]</f>
        <v>3112.2</v>
      </c>
    </row>
    <row r="837" spans="1:15">
      <c r="A837" s="38">
        <v>41186</v>
      </c>
      <c r="B837" s="12" t="s">
        <v>10</v>
      </c>
      <c r="C837" s="12" t="s">
        <v>11</v>
      </c>
      <c r="D837" s="12" t="s">
        <v>36</v>
      </c>
      <c r="E837" s="12" t="s">
        <v>13</v>
      </c>
      <c r="F837" s="12">
        <v>27</v>
      </c>
      <c r="G837" s="12">
        <v>3042</v>
      </c>
      <c r="H837" s="12">
        <v>3240</v>
      </c>
      <c r="I837" s="12">
        <v>40014</v>
      </c>
      <c r="J837" s="12">
        <v>42750</v>
      </c>
      <c r="K837" s="12">
        <f>Sales[[#This Row],[Unit Price]]*Sales[[#This Row],[Quantity]]</f>
        <v>87480</v>
      </c>
      <c r="L837" s="12">
        <f>Sales[[#This Row],[Unit Cost]]*Sales[[#This Row],[Quantity]]</f>
        <v>82134</v>
      </c>
      <c r="M837" s="12">
        <f>Sales[[#This Row],[Revenue]]-Sales[[#This Row],[Cost]]</f>
        <v>5346</v>
      </c>
      <c r="N837" s="38">
        <f>Sales[[#This Row],[Profit]]*$N$1</f>
        <v>267.3</v>
      </c>
      <c r="O837" s="38">
        <f>Sales[[#This Row],[Profit]]-Sales[[#This Row],[Discount ]]</f>
        <v>5078.7</v>
      </c>
    </row>
    <row r="838" spans="1:15">
      <c r="A838" s="38">
        <v>41186</v>
      </c>
      <c r="B838" s="12" t="s">
        <v>29</v>
      </c>
      <c r="C838" s="12" t="s">
        <v>30</v>
      </c>
      <c r="D838" s="12" t="s">
        <v>36</v>
      </c>
      <c r="E838" s="12" t="s">
        <v>13</v>
      </c>
      <c r="F838" s="12">
        <v>27</v>
      </c>
      <c r="G838" s="12">
        <v>3978</v>
      </c>
      <c r="H838" s="12">
        <v>4230</v>
      </c>
      <c r="I838" s="12">
        <v>16848</v>
      </c>
      <c r="J838" s="12">
        <v>18000</v>
      </c>
      <c r="K838" s="12">
        <f>Sales[[#This Row],[Unit Price]]*Sales[[#This Row],[Quantity]]</f>
        <v>114210</v>
      </c>
      <c r="L838" s="12">
        <f>Sales[[#This Row],[Unit Cost]]*Sales[[#This Row],[Quantity]]</f>
        <v>107406</v>
      </c>
      <c r="M838" s="12">
        <f>Sales[[#This Row],[Revenue]]-Sales[[#This Row],[Cost]]</f>
        <v>6804</v>
      </c>
      <c r="N838" s="38">
        <f>Sales[[#This Row],[Profit]]*$N$1</f>
        <v>340.20000000000005</v>
      </c>
      <c r="O838" s="38">
        <f>Sales[[#This Row],[Profit]]-Sales[[#This Row],[Discount ]]</f>
        <v>6463.8</v>
      </c>
    </row>
    <row r="839" spans="1:15">
      <c r="A839" s="38">
        <v>41187</v>
      </c>
      <c r="B839" s="12" t="s">
        <v>20</v>
      </c>
      <c r="C839" s="12" t="s">
        <v>18</v>
      </c>
      <c r="D839" s="12" t="s">
        <v>32</v>
      </c>
      <c r="E839" s="12" t="s">
        <v>13</v>
      </c>
      <c r="F839" s="12">
        <v>27</v>
      </c>
      <c r="G839" s="12">
        <v>3978</v>
      </c>
      <c r="H839" s="12">
        <v>4230</v>
      </c>
      <c r="I839" s="12">
        <v>14184</v>
      </c>
      <c r="J839" s="12">
        <v>15120</v>
      </c>
      <c r="K839" s="12">
        <f>Sales[[#This Row],[Unit Price]]*Sales[[#This Row],[Quantity]]</f>
        <v>114210</v>
      </c>
      <c r="L839" s="12">
        <f>Sales[[#This Row],[Unit Cost]]*Sales[[#This Row],[Quantity]]</f>
        <v>107406</v>
      </c>
      <c r="M839" s="12">
        <f>Sales[[#This Row],[Revenue]]-Sales[[#This Row],[Cost]]</f>
        <v>6804</v>
      </c>
      <c r="N839" s="38">
        <f>Sales[[#This Row],[Profit]]*$N$1</f>
        <v>340.20000000000005</v>
      </c>
      <c r="O839" s="38">
        <f>Sales[[#This Row],[Profit]]-Sales[[#This Row],[Discount ]]</f>
        <v>6463.8</v>
      </c>
    </row>
    <row r="840" spans="1:15">
      <c r="A840" s="38">
        <v>41187</v>
      </c>
      <c r="B840" s="12" t="s">
        <v>29</v>
      </c>
      <c r="C840" s="12" t="s">
        <v>30</v>
      </c>
      <c r="D840" s="12" t="s">
        <v>33</v>
      </c>
      <c r="E840" s="12" t="s">
        <v>13</v>
      </c>
      <c r="F840" s="12">
        <v>27</v>
      </c>
      <c r="G840" s="12">
        <v>5832</v>
      </c>
      <c r="H840" s="12">
        <v>6210</v>
      </c>
      <c r="I840" s="12">
        <v>35802</v>
      </c>
      <c r="J840" s="12">
        <v>38070</v>
      </c>
      <c r="K840" s="12">
        <f>Sales[[#This Row],[Unit Price]]*Sales[[#This Row],[Quantity]]</f>
        <v>167670</v>
      </c>
      <c r="L840" s="12">
        <f>Sales[[#This Row],[Unit Cost]]*Sales[[#This Row],[Quantity]]</f>
        <v>157464</v>
      </c>
      <c r="M840" s="12">
        <f>Sales[[#This Row],[Revenue]]-Sales[[#This Row],[Cost]]</f>
        <v>10206</v>
      </c>
      <c r="N840" s="38">
        <f>Sales[[#This Row],[Profit]]*$N$1</f>
        <v>510.3</v>
      </c>
      <c r="O840" s="38">
        <f>Sales[[#This Row],[Profit]]-Sales[[#This Row],[Discount ]]</f>
        <v>9695.7000000000007</v>
      </c>
    </row>
    <row r="841" spans="1:15">
      <c r="A841" s="38">
        <v>41187</v>
      </c>
      <c r="B841" s="12" t="s">
        <v>22</v>
      </c>
      <c r="C841" s="12" t="s">
        <v>23</v>
      </c>
      <c r="D841" s="12" t="s">
        <v>39</v>
      </c>
      <c r="E841" s="12" t="s">
        <v>13</v>
      </c>
      <c r="F841" s="12">
        <v>27</v>
      </c>
      <c r="G841" s="12">
        <v>2196</v>
      </c>
      <c r="H841" s="12">
        <v>2340</v>
      </c>
      <c r="I841" s="12">
        <v>18630</v>
      </c>
      <c r="J841" s="12">
        <v>19800</v>
      </c>
      <c r="K841" s="12">
        <f>Sales[[#This Row],[Unit Price]]*Sales[[#This Row],[Quantity]]</f>
        <v>63180</v>
      </c>
      <c r="L841" s="12">
        <f>Sales[[#This Row],[Unit Cost]]*Sales[[#This Row],[Quantity]]</f>
        <v>59292</v>
      </c>
      <c r="M841" s="12">
        <f>Sales[[#This Row],[Revenue]]-Sales[[#This Row],[Cost]]</f>
        <v>3888</v>
      </c>
      <c r="N841" s="38">
        <f>Sales[[#This Row],[Profit]]*$N$1</f>
        <v>194.4</v>
      </c>
      <c r="O841" s="38">
        <f>Sales[[#This Row],[Profit]]-Sales[[#This Row],[Discount ]]</f>
        <v>3693.6</v>
      </c>
    </row>
    <row r="842" spans="1:15">
      <c r="A842" s="38">
        <v>41188</v>
      </c>
      <c r="B842" s="12" t="s">
        <v>27</v>
      </c>
      <c r="C842" s="12" t="s">
        <v>23</v>
      </c>
      <c r="D842" s="12" t="s">
        <v>33</v>
      </c>
      <c r="E842" s="12" t="s">
        <v>13</v>
      </c>
      <c r="F842" s="12">
        <v>27</v>
      </c>
      <c r="G842" s="12">
        <v>3546</v>
      </c>
      <c r="H842" s="12">
        <v>3780</v>
      </c>
      <c r="I842" s="12">
        <v>39780</v>
      </c>
      <c r="J842" s="12">
        <v>42300</v>
      </c>
      <c r="K842" s="12">
        <f>Sales[[#This Row],[Unit Price]]*Sales[[#This Row],[Quantity]]</f>
        <v>102060</v>
      </c>
      <c r="L842" s="12">
        <f>Sales[[#This Row],[Unit Cost]]*Sales[[#This Row],[Quantity]]</f>
        <v>95742</v>
      </c>
      <c r="M842" s="12">
        <f>Sales[[#This Row],[Revenue]]-Sales[[#This Row],[Cost]]</f>
        <v>6318</v>
      </c>
      <c r="N842" s="38">
        <f>Sales[[#This Row],[Profit]]*$N$1</f>
        <v>315.90000000000003</v>
      </c>
      <c r="O842" s="38">
        <f>Sales[[#This Row],[Profit]]-Sales[[#This Row],[Discount ]]</f>
        <v>6002.1</v>
      </c>
    </row>
    <row r="843" spans="1:15">
      <c r="A843" s="38">
        <v>41188</v>
      </c>
      <c r="B843" s="12" t="s">
        <v>31</v>
      </c>
      <c r="C843" s="12" t="s">
        <v>30</v>
      </c>
      <c r="D843" s="12" t="s">
        <v>35</v>
      </c>
      <c r="E843" s="12" t="s">
        <v>13</v>
      </c>
      <c r="F843" s="12">
        <v>12</v>
      </c>
      <c r="G843" s="12">
        <v>3582</v>
      </c>
      <c r="H843" s="12">
        <v>3870</v>
      </c>
      <c r="I843" s="12">
        <v>41184</v>
      </c>
      <c r="J843" s="12">
        <v>43920</v>
      </c>
      <c r="K843" s="12">
        <f>Sales[[#This Row],[Unit Price]]*Sales[[#This Row],[Quantity]]</f>
        <v>46440</v>
      </c>
      <c r="L843" s="12">
        <f>Sales[[#This Row],[Unit Cost]]*Sales[[#This Row],[Quantity]]</f>
        <v>42984</v>
      </c>
      <c r="M843" s="12">
        <f>Sales[[#This Row],[Revenue]]-Sales[[#This Row],[Cost]]</f>
        <v>3456</v>
      </c>
      <c r="N843" s="38">
        <f>Sales[[#This Row],[Profit]]*$N$1</f>
        <v>172.8</v>
      </c>
      <c r="O843" s="38">
        <f>Sales[[#This Row],[Profit]]-Sales[[#This Row],[Discount ]]</f>
        <v>3283.2</v>
      </c>
    </row>
    <row r="844" spans="1:15">
      <c r="A844" s="38">
        <v>41188</v>
      </c>
      <c r="B844" s="12" t="s">
        <v>22</v>
      </c>
      <c r="C844" s="12" t="s">
        <v>23</v>
      </c>
      <c r="D844" s="12" t="s">
        <v>36</v>
      </c>
      <c r="E844" s="12" t="s">
        <v>13</v>
      </c>
      <c r="F844" s="12">
        <v>18</v>
      </c>
      <c r="G844" s="12">
        <v>3978</v>
      </c>
      <c r="H844" s="12">
        <v>4230</v>
      </c>
      <c r="I844" s="12">
        <v>31590</v>
      </c>
      <c r="J844" s="12">
        <v>33750</v>
      </c>
      <c r="K844" s="12">
        <f>Sales[[#This Row],[Unit Price]]*Sales[[#This Row],[Quantity]]</f>
        <v>76140</v>
      </c>
      <c r="L844" s="12">
        <f>Sales[[#This Row],[Unit Cost]]*Sales[[#This Row],[Quantity]]</f>
        <v>71604</v>
      </c>
      <c r="M844" s="12">
        <f>Sales[[#This Row],[Revenue]]-Sales[[#This Row],[Cost]]</f>
        <v>4536</v>
      </c>
      <c r="N844" s="38">
        <f>Sales[[#This Row],[Profit]]*$N$1</f>
        <v>226.8</v>
      </c>
      <c r="O844" s="38">
        <f>Sales[[#This Row],[Profit]]-Sales[[#This Row],[Discount ]]</f>
        <v>4309.2</v>
      </c>
    </row>
    <row r="845" spans="1:15">
      <c r="A845" s="38">
        <v>41188</v>
      </c>
      <c r="B845" s="12" t="s">
        <v>14</v>
      </c>
      <c r="C845" s="12" t="s">
        <v>11</v>
      </c>
      <c r="D845" s="12" t="s">
        <v>42</v>
      </c>
      <c r="E845" s="12" t="s">
        <v>16</v>
      </c>
      <c r="F845" s="12">
        <v>8</v>
      </c>
      <c r="G845" s="12">
        <v>3978</v>
      </c>
      <c r="H845" s="12">
        <v>4230</v>
      </c>
      <c r="I845" s="12">
        <v>97578</v>
      </c>
      <c r="J845" s="12">
        <v>105300</v>
      </c>
      <c r="K845" s="12">
        <f>Sales[[#This Row],[Unit Price]]*Sales[[#This Row],[Quantity]]</f>
        <v>33840</v>
      </c>
      <c r="L845" s="12">
        <f>Sales[[#This Row],[Unit Cost]]*Sales[[#This Row],[Quantity]]</f>
        <v>31824</v>
      </c>
      <c r="M845" s="12">
        <f>Sales[[#This Row],[Revenue]]-Sales[[#This Row],[Cost]]</f>
        <v>2016</v>
      </c>
      <c r="N845" s="38">
        <f>Sales[[#This Row],[Profit]]*$N$1</f>
        <v>100.80000000000001</v>
      </c>
      <c r="O845" s="38">
        <f>Sales[[#This Row],[Profit]]-Sales[[#This Row],[Discount ]]</f>
        <v>1915.2</v>
      </c>
    </row>
    <row r="846" spans="1:15">
      <c r="A846" s="38">
        <v>41189</v>
      </c>
      <c r="B846" s="12" t="s">
        <v>17</v>
      </c>
      <c r="C846" s="12" t="s">
        <v>18</v>
      </c>
      <c r="D846" s="12" t="s">
        <v>21</v>
      </c>
      <c r="E846" s="12" t="s">
        <v>13</v>
      </c>
      <c r="F846" s="12">
        <v>21</v>
      </c>
      <c r="G846" s="12">
        <v>2034</v>
      </c>
      <c r="H846" s="12">
        <v>2160</v>
      </c>
      <c r="I846" s="12">
        <v>43920</v>
      </c>
      <c r="J846" s="12">
        <v>46800</v>
      </c>
      <c r="K846" s="12">
        <f>Sales[[#This Row],[Unit Price]]*Sales[[#This Row],[Quantity]]</f>
        <v>45360</v>
      </c>
      <c r="L846" s="12">
        <f>Sales[[#This Row],[Unit Cost]]*Sales[[#This Row],[Quantity]]</f>
        <v>42714</v>
      </c>
      <c r="M846" s="12">
        <f>Sales[[#This Row],[Revenue]]-Sales[[#This Row],[Cost]]</f>
        <v>2646</v>
      </c>
      <c r="N846" s="38">
        <f>Sales[[#This Row],[Profit]]*$N$1</f>
        <v>132.30000000000001</v>
      </c>
      <c r="O846" s="38">
        <f>Sales[[#This Row],[Profit]]-Sales[[#This Row],[Discount ]]</f>
        <v>2513.6999999999998</v>
      </c>
    </row>
    <row r="847" spans="1:15">
      <c r="A847" s="38">
        <v>41189</v>
      </c>
      <c r="B847" s="12" t="s">
        <v>27</v>
      </c>
      <c r="C847" s="12" t="s">
        <v>23</v>
      </c>
      <c r="D847" s="12" t="s">
        <v>15</v>
      </c>
      <c r="E847" s="12" t="s">
        <v>16</v>
      </c>
      <c r="F847" s="12">
        <v>25</v>
      </c>
      <c r="G847" s="12">
        <v>3042</v>
      </c>
      <c r="H847" s="12">
        <v>3240</v>
      </c>
      <c r="I847" s="12">
        <v>7164</v>
      </c>
      <c r="J847" s="12">
        <v>7740</v>
      </c>
      <c r="K847" s="12">
        <f>Sales[[#This Row],[Unit Price]]*Sales[[#This Row],[Quantity]]</f>
        <v>81000</v>
      </c>
      <c r="L847" s="12">
        <f>Sales[[#This Row],[Unit Cost]]*Sales[[#This Row],[Quantity]]</f>
        <v>76050</v>
      </c>
      <c r="M847" s="12">
        <f>Sales[[#This Row],[Revenue]]-Sales[[#This Row],[Cost]]</f>
        <v>4950</v>
      </c>
      <c r="N847" s="38">
        <f>Sales[[#This Row],[Profit]]*$N$1</f>
        <v>247.5</v>
      </c>
      <c r="O847" s="38">
        <f>Sales[[#This Row],[Profit]]-Sales[[#This Row],[Discount ]]</f>
        <v>4702.5</v>
      </c>
    </row>
    <row r="848" spans="1:15">
      <c r="A848" s="38">
        <v>41190</v>
      </c>
      <c r="B848" s="12" t="s">
        <v>29</v>
      </c>
      <c r="C848" s="12" t="s">
        <v>30</v>
      </c>
      <c r="D848" s="12" t="s">
        <v>36</v>
      </c>
      <c r="E848" s="12" t="s">
        <v>13</v>
      </c>
      <c r="F848" s="12">
        <v>12</v>
      </c>
      <c r="G848" s="12">
        <v>5148</v>
      </c>
      <c r="H848" s="12">
        <v>5490</v>
      </c>
      <c r="I848" s="12">
        <v>48438</v>
      </c>
      <c r="J848" s="12">
        <v>51750</v>
      </c>
      <c r="K848" s="12">
        <f>Sales[[#This Row],[Unit Price]]*Sales[[#This Row],[Quantity]]</f>
        <v>65880</v>
      </c>
      <c r="L848" s="12">
        <f>Sales[[#This Row],[Unit Cost]]*Sales[[#This Row],[Quantity]]</f>
        <v>61776</v>
      </c>
      <c r="M848" s="12">
        <f>Sales[[#This Row],[Revenue]]-Sales[[#This Row],[Cost]]</f>
        <v>4104</v>
      </c>
      <c r="N848" s="38">
        <f>Sales[[#This Row],[Profit]]*$N$1</f>
        <v>205.20000000000002</v>
      </c>
      <c r="O848" s="38">
        <f>Sales[[#This Row],[Profit]]-Sales[[#This Row],[Discount ]]</f>
        <v>3898.8</v>
      </c>
    </row>
    <row r="849" spans="1:15">
      <c r="A849" s="38">
        <v>41190</v>
      </c>
      <c r="B849" s="12" t="s">
        <v>31</v>
      </c>
      <c r="C849" s="12" t="s">
        <v>30</v>
      </c>
      <c r="D849" s="12" t="s">
        <v>28</v>
      </c>
      <c r="E849" s="12" t="s">
        <v>13</v>
      </c>
      <c r="F849" s="12">
        <v>9</v>
      </c>
      <c r="G849" s="12">
        <v>2106</v>
      </c>
      <c r="H849" s="12">
        <v>2250</v>
      </c>
      <c r="I849" s="12">
        <v>46656</v>
      </c>
      <c r="J849" s="12">
        <v>49680</v>
      </c>
      <c r="K849" s="12">
        <f>Sales[[#This Row],[Unit Price]]*Sales[[#This Row],[Quantity]]</f>
        <v>20250</v>
      </c>
      <c r="L849" s="12">
        <f>Sales[[#This Row],[Unit Cost]]*Sales[[#This Row],[Quantity]]</f>
        <v>18954</v>
      </c>
      <c r="M849" s="12">
        <f>Sales[[#This Row],[Revenue]]-Sales[[#This Row],[Cost]]</f>
        <v>1296</v>
      </c>
      <c r="N849" s="38">
        <f>Sales[[#This Row],[Profit]]*$N$1</f>
        <v>64.8</v>
      </c>
      <c r="O849" s="38">
        <f>Sales[[#This Row],[Profit]]-Sales[[#This Row],[Discount ]]</f>
        <v>1231.2</v>
      </c>
    </row>
    <row r="850" spans="1:15">
      <c r="A850" s="38">
        <v>41190</v>
      </c>
      <c r="B850" s="12" t="s">
        <v>22</v>
      </c>
      <c r="C850" s="12" t="s">
        <v>23</v>
      </c>
      <c r="D850" s="12" t="s">
        <v>21</v>
      </c>
      <c r="E850" s="12" t="s">
        <v>13</v>
      </c>
      <c r="F850" s="12">
        <v>23</v>
      </c>
      <c r="G850" s="12">
        <v>4482</v>
      </c>
      <c r="H850" s="12">
        <v>4770</v>
      </c>
      <c r="I850" s="12">
        <v>35136</v>
      </c>
      <c r="J850" s="12">
        <v>37440</v>
      </c>
      <c r="K850" s="12">
        <f>Sales[[#This Row],[Unit Price]]*Sales[[#This Row],[Quantity]]</f>
        <v>109710</v>
      </c>
      <c r="L850" s="12">
        <f>Sales[[#This Row],[Unit Cost]]*Sales[[#This Row],[Quantity]]</f>
        <v>103086</v>
      </c>
      <c r="M850" s="12">
        <f>Sales[[#This Row],[Revenue]]-Sales[[#This Row],[Cost]]</f>
        <v>6624</v>
      </c>
      <c r="N850" s="38">
        <f>Sales[[#This Row],[Profit]]*$N$1</f>
        <v>331.20000000000005</v>
      </c>
      <c r="O850" s="38">
        <f>Sales[[#This Row],[Profit]]-Sales[[#This Row],[Discount ]]</f>
        <v>6292.8</v>
      </c>
    </row>
    <row r="851" spans="1:15">
      <c r="A851" s="38">
        <v>41191</v>
      </c>
      <c r="B851" s="12" t="s">
        <v>20</v>
      </c>
      <c r="C851" s="12" t="s">
        <v>18</v>
      </c>
      <c r="D851" s="12" t="s">
        <v>33</v>
      </c>
      <c r="E851" s="12" t="s">
        <v>13</v>
      </c>
      <c r="F851" s="12">
        <v>23</v>
      </c>
      <c r="G851" s="12">
        <v>3546</v>
      </c>
      <c r="H851" s="12">
        <v>3780</v>
      </c>
      <c r="I851" s="12">
        <v>7956</v>
      </c>
      <c r="J851" s="12">
        <v>8460</v>
      </c>
      <c r="K851" s="12">
        <f>Sales[[#This Row],[Unit Price]]*Sales[[#This Row],[Quantity]]</f>
        <v>86940</v>
      </c>
      <c r="L851" s="12">
        <f>Sales[[#This Row],[Unit Cost]]*Sales[[#This Row],[Quantity]]</f>
        <v>81558</v>
      </c>
      <c r="M851" s="12">
        <f>Sales[[#This Row],[Revenue]]-Sales[[#This Row],[Cost]]</f>
        <v>5382</v>
      </c>
      <c r="N851" s="38">
        <f>Sales[[#This Row],[Profit]]*$N$1</f>
        <v>269.10000000000002</v>
      </c>
      <c r="O851" s="38">
        <f>Sales[[#This Row],[Profit]]-Sales[[#This Row],[Discount ]]</f>
        <v>5112.8999999999996</v>
      </c>
    </row>
    <row r="852" spans="1:15">
      <c r="A852" s="38">
        <v>41191</v>
      </c>
      <c r="B852" s="12" t="s">
        <v>20</v>
      </c>
      <c r="C852" s="12" t="s">
        <v>18</v>
      </c>
      <c r="D852" s="12" t="s">
        <v>41</v>
      </c>
      <c r="E852" s="12" t="s">
        <v>13</v>
      </c>
      <c r="F852" s="12">
        <v>20</v>
      </c>
      <c r="G852" s="12">
        <v>4482</v>
      </c>
      <c r="H852" s="12">
        <v>4770</v>
      </c>
      <c r="I852" s="12">
        <v>35424</v>
      </c>
      <c r="J852" s="12">
        <v>37800</v>
      </c>
      <c r="K852" s="12">
        <f>Sales[[#This Row],[Unit Price]]*Sales[[#This Row],[Quantity]]</f>
        <v>95400</v>
      </c>
      <c r="L852" s="12">
        <f>Sales[[#This Row],[Unit Cost]]*Sales[[#This Row],[Quantity]]</f>
        <v>89640</v>
      </c>
      <c r="M852" s="12">
        <f>Sales[[#This Row],[Revenue]]-Sales[[#This Row],[Cost]]</f>
        <v>5760</v>
      </c>
      <c r="N852" s="38">
        <f>Sales[[#This Row],[Profit]]*$N$1</f>
        <v>288</v>
      </c>
      <c r="O852" s="38">
        <f>Sales[[#This Row],[Profit]]-Sales[[#This Row],[Discount ]]</f>
        <v>5472</v>
      </c>
    </row>
    <row r="853" spans="1:15">
      <c r="A853" s="38">
        <v>41191</v>
      </c>
      <c r="B853" s="12" t="s">
        <v>31</v>
      </c>
      <c r="C853" s="12" t="s">
        <v>30</v>
      </c>
      <c r="D853" s="12" t="s">
        <v>42</v>
      </c>
      <c r="E853" s="12" t="s">
        <v>16</v>
      </c>
      <c r="F853" s="12">
        <v>25</v>
      </c>
      <c r="G853" s="12">
        <v>4482</v>
      </c>
      <c r="H853" s="12">
        <v>4770</v>
      </c>
      <c r="I853" s="12">
        <v>37530</v>
      </c>
      <c r="J853" s="12">
        <v>40500</v>
      </c>
      <c r="K853" s="12">
        <f>Sales[[#This Row],[Unit Price]]*Sales[[#This Row],[Quantity]]</f>
        <v>119250</v>
      </c>
      <c r="L853" s="12">
        <f>Sales[[#This Row],[Unit Cost]]*Sales[[#This Row],[Quantity]]</f>
        <v>112050</v>
      </c>
      <c r="M853" s="12">
        <f>Sales[[#This Row],[Revenue]]-Sales[[#This Row],[Cost]]</f>
        <v>7200</v>
      </c>
      <c r="N853" s="38">
        <f>Sales[[#This Row],[Profit]]*$N$1</f>
        <v>360</v>
      </c>
      <c r="O853" s="38">
        <f>Sales[[#This Row],[Profit]]-Sales[[#This Row],[Discount ]]</f>
        <v>6840</v>
      </c>
    </row>
    <row r="854" spans="1:15">
      <c r="A854" s="38">
        <v>41191</v>
      </c>
      <c r="B854" s="12" t="s">
        <v>10</v>
      </c>
      <c r="C854" s="12" t="s">
        <v>11</v>
      </c>
      <c r="D854" s="12" t="s">
        <v>37</v>
      </c>
      <c r="E854" s="12" t="s">
        <v>13</v>
      </c>
      <c r="F854" s="12">
        <v>4</v>
      </c>
      <c r="G854" s="12">
        <v>2034</v>
      </c>
      <c r="H854" s="12">
        <v>2160</v>
      </c>
      <c r="I854" s="12">
        <v>80676</v>
      </c>
      <c r="J854" s="12">
        <v>85860</v>
      </c>
      <c r="K854" s="12">
        <f>Sales[[#This Row],[Unit Price]]*Sales[[#This Row],[Quantity]]</f>
        <v>8640</v>
      </c>
      <c r="L854" s="12">
        <f>Sales[[#This Row],[Unit Cost]]*Sales[[#This Row],[Quantity]]</f>
        <v>8136</v>
      </c>
      <c r="M854" s="12">
        <f>Sales[[#This Row],[Revenue]]-Sales[[#This Row],[Cost]]</f>
        <v>504</v>
      </c>
      <c r="N854" s="38">
        <f>Sales[[#This Row],[Profit]]*$N$1</f>
        <v>25.200000000000003</v>
      </c>
      <c r="O854" s="38">
        <f>Sales[[#This Row],[Profit]]-Sales[[#This Row],[Discount ]]</f>
        <v>478.8</v>
      </c>
    </row>
    <row r="855" spans="1:15">
      <c r="A855" s="38">
        <v>41191</v>
      </c>
      <c r="B855" s="12" t="s">
        <v>27</v>
      </c>
      <c r="C855" s="12" t="s">
        <v>23</v>
      </c>
      <c r="D855" s="12" t="s">
        <v>28</v>
      </c>
      <c r="E855" s="12" t="s">
        <v>13</v>
      </c>
      <c r="F855" s="12">
        <v>24</v>
      </c>
      <c r="G855" s="12">
        <v>3978</v>
      </c>
      <c r="H855" s="12">
        <v>4230</v>
      </c>
      <c r="I855" s="12">
        <v>139968</v>
      </c>
      <c r="J855" s="12">
        <v>149040</v>
      </c>
      <c r="K855" s="12">
        <f>Sales[[#This Row],[Unit Price]]*Sales[[#This Row],[Quantity]]</f>
        <v>101520</v>
      </c>
      <c r="L855" s="12">
        <f>Sales[[#This Row],[Unit Cost]]*Sales[[#This Row],[Quantity]]</f>
        <v>95472</v>
      </c>
      <c r="M855" s="12">
        <f>Sales[[#This Row],[Revenue]]-Sales[[#This Row],[Cost]]</f>
        <v>6048</v>
      </c>
      <c r="N855" s="38">
        <f>Sales[[#This Row],[Profit]]*$N$1</f>
        <v>302.40000000000003</v>
      </c>
      <c r="O855" s="38">
        <f>Sales[[#This Row],[Profit]]-Sales[[#This Row],[Discount ]]</f>
        <v>5745.6</v>
      </c>
    </row>
    <row r="856" spans="1:15">
      <c r="A856" s="38">
        <v>41192</v>
      </c>
      <c r="B856" s="12" t="s">
        <v>14</v>
      </c>
      <c r="C856" s="12" t="s">
        <v>11</v>
      </c>
      <c r="D856" s="12" t="s">
        <v>35</v>
      </c>
      <c r="E856" s="12" t="s">
        <v>13</v>
      </c>
      <c r="F856" s="12">
        <v>24</v>
      </c>
      <c r="G856" s="12">
        <v>5832</v>
      </c>
      <c r="H856" s="12">
        <v>6210</v>
      </c>
      <c r="I856" s="12">
        <v>82368</v>
      </c>
      <c r="J856" s="12">
        <v>87840</v>
      </c>
      <c r="K856" s="12">
        <f>Sales[[#This Row],[Unit Price]]*Sales[[#This Row],[Quantity]]</f>
        <v>149040</v>
      </c>
      <c r="L856" s="12">
        <f>Sales[[#This Row],[Unit Cost]]*Sales[[#This Row],[Quantity]]</f>
        <v>139968</v>
      </c>
      <c r="M856" s="12">
        <f>Sales[[#This Row],[Revenue]]-Sales[[#This Row],[Cost]]</f>
        <v>9072</v>
      </c>
      <c r="N856" s="38">
        <f>Sales[[#This Row],[Profit]]*$N$1</f>
        <v>453.6</v>
      </c>
      <c r="O856" s="38">
        <f>Sales[[#This Row],[Profit]]-Sales[[#This Row],[Discount ]]</f>
        <v>8618.4</v>
      </c>
    </row>
    <row r="857" spans="1:15">
      <c r="A857" s="38">
        <v>41192</v>
      </c>
      <c r="B857" s="12" t="s">
        <v>24</v>
      </c>
      <c r="C857" s="12" t="s">
        <v>25</v>
      </c>
      <c r="D857" s="12" t="s">
        <v>12</v>
      </c>
      <c r="E857" s="12" t="s">
        <v>13</v>
      </c>
      <c r="F857" s="12">
        <v>16</v>
      </c>
      <c r="G857" s="12">
        <v>3978</v>
      </c>
      <c r="H857" s="12">
        <v>4230</v>
      </c>
      <c r="I857" s="12">
        <v>46782</v>
      </c>
      <c r="J857" s="12">
        <v>49680</v>
      </c>
      <c r="K857" s="12">
        <f>Sales[[#This Row],[Unit Price]]*Sales[[#This Row],[Quantity]]</f>
        <v>67680</v>
      </c>
      <c r="L857" s="12">
        <f>Sales[[#This Row],[Unit Cost]]*Sales[[#This Row],[Quantity]]</f>
        <v>63648</v>
      </c>
      <c r="M857" s="12">
        <f>Sales[[#This Row],[Revenue]]-Sales[[#This Row],[Cost]]</f>
        <v>4032</v>
      </c>
      <c r="N857" s="38">
        <f>Sales[[#This Row],[Profit]]*$N$1</f>
        <v>201.60000000000002</v>
      </c>
      <c r="O857" s="38">
        <f>Sales[[#This Row],[Profit]]-Sales[[#This Row],[Discount ]]</f>
        <v>3830.4</v>
      </c>
    </row>
    <row r="858" spans="1:15">
      <c r="A858" s="38">
        <v>41192</v>
      </c>
      <c r="B858" s="12" t="s">
        <v>22</v>
      </c>
      <c r="C858" s="12" t="s">
        <v>23</v>
      </c>
      <c r="D858" s="12" t="s">
        <v>43</v>
      </c>
      <c r="E858" s="12" t="s">
        <v>13</v>
      </c>
      <c r="F858" s="12">
        <v>6</v>
      </c>
      <c r="G858" s="12">
        <v>3978</v>
      </c>
      <c r="H858" s="12">
        <v>4230</v>
      </c>
      <c r="I858" s="12">
        <v>57528</v>
      </c>
      <c r="J858" s="12">
        <v>61200</v>
      </c>
      <c r="K858" s="12">
        <f>Sales[[#This Row],[Unit Price]]*Sales[[#This Row],[Quantity]]</f>
        <v>25380</v>
      </c>
      <c r="L858" s="12">
        <f>Sales[[#This Row],[Unit Cost]]*Sales[[#This Row],[Quantity]]</f>
        <v>23868</v>
      </c>
      <c r="M858" s="12">
        <f>Sales[[#This Row],[Revenue]]-Sales[[#This Row],[Cost]]</f>
        <v>1512</v>
      </c>
      <c r="N858" s="38">
        <f>Sales[[#This Row],[Profit]]*$N$1</f>
        <v>75.600000000000009</v>
      </c>
      <c r="O858" s="38">
        <f>Sales[[#This Row],[Profit]]-Sales[[#This Row],[Discount ]]</f>
        <v>1436.4</v>
      </c>
    </row>
    <row r="859" spans="1:15">
      <c r="A859" s="38">
        <v>41192</v>
      </c>
      <c r="B859" s="12" t="s">
        <v>17</v>
      </c>
      <c r="C859" s="12" t="s">
        <v>18</v>
      </c>
      <c r="D859" s="12" t="s">
        <v>43</v>
      </c>
      <c r="E859" s="12" t="s">
        <v>13</v>
      </c>
      <c r="F859" s="12">
        <v>4</v>
      </c>
      <c r="G859" s="12">
        <v>5148</v>
      </c>
      <c r="H859" s="12">
        <v>5490</v>
      </c>
      <c r="I859" s="12">
        <v>77832</v>
      </c>
      <c r="J859" s="12">
        <v>82800</v>
      </c>
      <c r="K859" s="12">
        <f>Sales[[#This Row],[Unit Price]]*Sales[[#This Row],[Quantity]]</f>
        <v>21960</v>
      </c>
      <c r="L859" s="12">
        <f>Sales[[#This Row],[Unit Cost]]*Sales[[#This Row],[Quantity]]</f>
        <v>20592</v>
      </c>
      <c r="M859" s="12">
        <f>Sales[[#This Row],[Revenue]]-Sales[[#This Row],[Cost]]</f>
        <v>1368</v>
      </c>
      <c r="N859" s="38">
        <f>Sales[[#This Row],[Profit]]*$N$1</f>
        <v>68.400000000000006</v>
      </c>
      <c r="O859" s="38">
        <f>Sales[[#This Row],[Profit]]-Sales[[#This Row],[Discount ]]</f>
        <v>1299.5999999999999</v>
      </c>
    </row>
    <row r="860" spans="1:15">
      <c r="A860" s="38">
        <v>41192</v>
      </c>
      <c r="B860" s="12" t="s">
        <v>22</v>
      </c>
      <c r="C860" s="12" t="s">
        <v>23</v>
      </c>
      <c r="D860" s="12" t="s">
        <v>28</v>
      </c>
      <c r="E860" s="12" t="s">
        <v>13</v>
      </c>
      <c r="F860" s="12">
        <v>24</v>
      </c>
      <c r="G860" s="12">
        <v>5832</v>
      </c>
      <c r="H860" s="12">
        <v>6210</v>
      </c>
      <c r="I860" s="12">
        <v>139968</v>
      </c>
      <c r="J860" s="12">
        <v>149040</v>
      </c>
      <c r="K860" s="12">
        <f>Sales[[#This Row],[Unit Price]]*Sales[[#This Row],[Quantity]]</f>
        <v>149040</v>
      </c>
      <c r="L860" s="12">
        <f>Sales[[#This Row],[Unit Cost]]*Sales[[#This Row],[Quantity]]</f>
        <v>139968</v>
      </c>
      <c r="M860" s="12">
        <f>Sales[[#This Row],[Revenue]]-Sales[[#This Row],[Cost]]</f>
        <v>9072</v>
      </c>
      <c r="N860" s="38">
        <f>Sales[[#This Row],[Profit]]*$N$1</f>
        <v>453.6</v>
      </c>
      <c r="O860" s="38">
        <f>Sales[[#This Row],[Profit]]-Sales[[#This Row],[Discount ]]</f>
        <v>8618.4</v>
      </c>
    </row>
    <row r="861" spans="1:15">
      <c r="A861" s="38">
        <v>41192</v>
      </c>
      <c r="B861" s="12" t="s">
        <v>34</v>
      </c>
      <c r="C861" s="12" t="s">
        <v>25</v>
      </c>
      <c r="D861" s="12" t="s">
        <v>15</v>
      </c>
      <c r="E861" s="12" t="s">
        <v>16</v>
      </c>
      <c r="F861" s="12">
        <v>21</v>
      </c>
      <c r="G861" s="12">
        <v>2034</v>
      </c>
      <c r="H861" s="12">
        <v>2160</v>
      </c>
      <c r="I861" s="12">
        <v>50148</v>
      </c>
      <c r="J861" s="12">
        <v>54180</v>
      </c>
      <c r="K861" s="12">
        <f>Sales[[#This Row],[Unit Price]]*Sales[[#This Row],[Quantity]]</f>
        <v>45360</v>
      </c>
      <c r="L861" s="12">
        <f>Sales[[#This Row],[Unit Cost]]*Sales[[#This Row],[Quantity]]</f>
        <v>42714</v>
      </c>
      <c r="M861" s="12">
        <f>Sales[[#This Row],[Revenue]]-Sales[[#This Row],[Cost]]</f>
        <v>2646</v>
      </c>
      <c r="N861" s="38">
        <f>Sales[[#This Row],[Profit]]*$N$1</f>
        <v>132.30000000000001</v>
      </c>
      <c r="O861" s="38">
        <f>Sales[[#This Row],[Profit]]-Sales[[#This Row],[Discount ]]</f>
        <v>2513.6999999999998</v>
      </c>
    </row>
    <row r="862" spans="1:15">
      <c r="A862" s="38">
        <v>41193</v>
      </c>
      <c r="B862" s="12" t="s">
        <v>24</v>
      </c>
      <c r="C862" s="12" t="s">
        <v>25</v>
      </c>
      <c r="D862" s="12" t="s">
        <v>26</v>
      </c>
      <c r="E862" s="12" t="s">
        <v>13</v>
      </c>
      <c r="F862" s="12">
        <v>13</v>
      </c>
      <c r="G862" s="12">
        <v>5832</v>
      </c>
      <c r="H862" s="12">
        <v>6210</v>
      </c>
      <c r="I862" s="12">
        <v>24336</v>
      </c>
      <c r="J862" s="12">
        <v>25920</v>
      </c>
      <c r="K862" s="12">
        <f>Sales[[#This Row],[Unit Price]]*Sales[[#This Row],[Quantity]]</f>
        <v>80730</v>
      </c>
      <c r="L862" s="12">
        <f>Sales[[#This Row],[Unit Cost]]*Sales[[#This Row],[Quantity]]</f>
        <v>75816</v>
      </c>
      <c r="M862" s="12">
        <f>Sales[[#This Row],[Revenue]]-Sales[[#This Row],[Cost]]</f>
        <v>4914</v>
      </c>
      <c r="N862" s="38">
        <f>Sales[[#This Row],[Profit]]*$N$1</f>
        <v>245.70000000000002</v>
      </c>
      <c r="O862" s="38">
        <f>Sales[[#This Row],[Profit]]-Sales[[#This Row],[Discount ]]</f>
        <v>4668.3</v>
      </c>
    </row>
    <row r="863" spans="1:15">
      <c r="A863" s="38">
        <v>41193</v>
      </c>
      <c r="B863" s="12" t="s">
        <v>24</v>
      </c>
      <c r="C863" s="12" t="s">
        <v>25</v>
      </c>
      <c r="D863" s="12" t="s">
        <v>43</v>
      </c>
      <c r="E863" s="12" t="s">
        <v>13</v>
      </c>
      <c r="F863" s="12">
        <v>2</v>
      </c>
      <c r="G863" s="12">
        <v>3546</v>
      </c>
      <c r="H863" s="12">
        <v>3780</v>
      </c>
      <c r="I863" s="12">
        <v>33840</v>
      </c>
      <c r="J863" s="12">
        <v>36000</v>
      </c>
      <c r="K863" s="12">
        <f>Sales[[#This Row],[Unit Price]]*Sales[[#This Row],[Quantity]]</f>
        <v>7560</v>
      </c>
      <c r="L863" s="12">
        <f>Sales[[#This Row],[Unit Cost]]*Sales[[#This Row],[Quantity]]</f>
        <v>7092</v>
      </c>
      <c r="M863" s="12">
        <f>Sales[[#This Row],[Revenue]]-Sales[[#This Row],[Cost]]</f>
        <v>468</v>
      </c>
      <c r="N863" s="38">
        <f>Sales[[#This Row],[Profit]]*$N$1</f>
        <v>23.400000000000002</v>
      </c>
      <c r="O863" s="38">
        <f>Sales[[#This Row],[Profit]]-Sales[[#This Row],[Discount ]]</f>
        <v>444.6</v>
      </c>
    </row>
    <row r="864" spans="1:15">
      <c r="A864" s="38">
        <v>41193</v>
      </c>
      <c r="B864" s="12" t="s">
        <v>14</v>
      </c>
      <c r="C864" s="12" t="s">
        <v>11</v>
      </c>
      <c r="D864" s="12" t="s">
        <v>39</v>
      </c>
      <c r="E864" s="12" t="s">
        <v>13</v>
      </c>
      <c r="F864" s="12">
        <v>20</v>
      </c>
      <c r="G864" s="12">
        <v>3726</v>
      </c>
      <c r="H864" s="12">
        <v>3960</v>
      </c>
      <c r="I864" s="12">
        <v>55890</v>
      </c>
      <c r="J864" s="12">
        <v>59400</v>
      </c>
      <c r="K864" s="12">
        <f>Sales[[#This Row],[Unit Price]]*Sales[[#This Row],[Quantity]]</f>
        <v>79200</v>
      </c>
      <c r="L864" s="12">
        <f>Sales[[#This Row],[Unit Cost]]*Sales[[#This Row],[Quantity]]</f>
        <v>74520</v>
      </c>
      <c r="M864" s="12">
        <f>Sales[[#This Row],[Revenue]]-Sales[[#This Row],[Cost]]</f>
        <v>4680</v>
      </c>
      <c r="N864" s="38">
        <f>Sales[[#This Row],[Profit]]*$N$1</f>
        <v>234</v>
      </c>
      <c r="O864" s="38">
        <f>Sales[[#This Row],[Profit]]-Sales[[#This Row],[Discount ]]</f>
        <v>4446</v>
      </c>
    </row>
    <row r="865" spans="1:15">
      <c r="A865" s="38">
        <v>41193</v>
      </c>
      <c r="B865" s="12" t="s">
        <v>22</v>
      </c>
      <c r="C865" s="12" t="s">
        <v>23</v>
      </c>
      <c r="D865" s="12" t="s">
        <v>37</v>
      </c>
      <c r="E865" s="12" t="s">
        <v>13</v>
      </c>
      <c r="F865" s="12">
        <v>21</v>
      </c>
      <c r="G865" s="12">
        <v>3978</v>
      </c>
      <c r="H865" s="12">
        <v>4230</v>
      </c>
      <c r="I865" s="12">
        <v>4482</v>
      </c>
      <c r="J865" s="12">
        <v>4770</v>
      </c>
      <c r="K865" s="12">
        <f>Sales[[#This Row],[Unit Price]]*Sales[[#This Row],[Quantity]]</f>
        <v>88830</v>
      </c>
      <c r="L865" s="12">
        <f>Sales[[#This Row],[Unit Cost]]*Sales[[#This Row],[Quantity]]</f>
        <v>83538</v>
      </c>
      <c r="M865" s="12">
        <f>Sales[[#This Row],[Revenue]]-Sales[[#This Row],[Cost]]</f>
        <v>5292</v>
      </c>
      <c r="N865" s="38">
        <f>Sales[[#This Row],[Profit]]*$N$1</f>
        <v>264.60000000000002</v>
      </c>
      <c r="O865" s="38">
        <f>Sales[[#This Row],[Profit]]-Sales[[#This Row],[Discount ]]</f>
        <v>5027.3999999999996</v>
      </c>
    </row>
    <row r="866" spans="1:15">
      <c r="A866" s="38">
        <v>41194</v>
      </c>
      <c r="B866" s="12" t="s">
        <v>27</v>
      </c>
      <c r="C866" s="12" t="s">
        <v>23</v>
      </c>
      <c r="D866" s="12" t="s">
        <v>41</v>
      </c>
      <c r="E866" s="12" t="s">
        <v>13</v>
      </c>
      <c r="F866" s="12">
        <v>12</v>
      </c>
      <c r="G866" s="12">
        <v>3042</v>
      </c>
      <c r="H866" s="12">
        <v>3240</v>
      </c>
      <c r="I866" s="12">
        <v>14760</v>
      </c>
      <c r="J866" s="12">
        <v>15750</v>
      </c>
      <c r="K866" s="12">
        <f>Sales[[#This Row],[Unit Price]]*Sales[[#This Row],[Quantity]]</f>
        <v>38880</v>
      </c>
      <c r="L866" s="12">
        <f>Sales[[#This Row],[Unit Cost]]*Sales[[#This Row],[Quantity]]</f>
        <v>36504</v>
      </c>
      <c r="M866" s="12">
        <f>Sales[[#This Row],[Revenue]]-Sales[[#This Row],[Cost]]</f>
        <v>2376</v>
      </c>
      <c r="N866" s="38">
        <f>Sales[[#This Row],[Profit]]*$N$1</f>
        <v>118.80000000000001</v>
      </c>
      <c r="O866" s="38">
        <f>Sales[[#This Row],[Profit]]-Sales[[#This Row],[Discount ]]</f>
        <v>2257.1999999999998</v>
      </c>
    </row>
    <row r="867" spans="1:15">
      <c r="A867" s="38">
        <v>41194</v>
      </c>
      <c r="B867" s="12" t="s">
        <v>29</v>
      </c>
      <c r="C867" s="12" t="s">
        <v>30</v>
      </c>
      <c r="D867" s="12" t="s">
        <v>21</v>
      </c>
      <c r="E867" s="12" t="s">
        <v>13</v>
      </c>
      <c r="F867" s="12">
        <v>23</v>
      </c>
      <c r="G867" s="12">
        <v>3546</v>
      </c>
      <c r="H867" s="12">
        <v>3780</v>
      </c>
      <c r="I867" s="12">
        <v>46116</v>
      </c>
      <c r="J867" s="12">
        <v>49140</v>
      </c>
      <c r="K867" s="12">
        <f>Sales[[#This Row],[Unit Price]]*Sales[[#This Row],[Quantity]]</f>
        <v>86940</v>
      </c>
      <c r="L867" s="12">
        <f>Sales[[#This Row],[Unit Cost]]*Sales[[#This Row],[Quantity]]</f>
        <v>81558</v>
      </c>
      <c r="M867" s="12">
        <f>Sales[[#This Row],[Revenue]]-Sales[[#This Row],[Cost]]</f>
        <v>5382</v>
      </c>
      <c r="N867" s="38">
        <f>Sales[[#This Row],[Profit]]*$N$1</f>
        <v>269.10000000000002</v>
      </c>
      <c r="O867" s="38">
        <f>Sales[[#This Row],[Profit]]-Sales[[#This Row],[Discount ]]</f>
        <v>5112.8999999999996</v>
      </c>
    </row>
    <row r="868" spans="1:15">
      <c r="A868" s="38">
        <v>41194</v>
      </c>
      <c r="B868" s="12" t="s">
        <v>29</v>
      </c>
      <c r="C868" s="12" t="s">
        <v>30</v>
      </c>
      <c r="D868" s="12" t="s">
        <v>35</v>
      </c>
      <c r="E868" s="12" t="s">
        <v>13</v>
      </c>
      <c r="F868" s="12">
        <v>23</v>
      </c>
      <c r="G868" s="12">
        <v>4482</v>
      </c>
      <c r="H868" s="12">
        <v>4770</v>
      </c>
      <c r="I868" s="12">
        <v>77220</v>
      </c>
      <c r="J868" s="12">
        <v>82350</v>
      </c>
      <c r="K868" s="12">
        <f>Sales[[#This Row],[Unit Price]]*Sales[[#This Row],[Quantity]]</f>
        <v>109710</v>
      </c>
      <c r="L868" s="12">
        <f>Sales[[#This Row],[Unit Cost]]*Sales[[#This Row],[Quantity]]</f>
        <v>103086</v>
      </c>
      <c r="M868" s="12">
        <f>Sales[[#This Row],[Revenue]]-Sales[[#This Row],[Cost]]</f>
        <v>6624</v>
      </c>
      <c r="N868" s="38">
        <f>Sales[[#This Row],[Profit]]*$N$1</f>
        <v>331.20000000000005</v>
      </c>
      <c r="O868" s="38">
        <f>Sales[[#This Row],[Profit]]-Sales[[#This Row],[Discount ]]</f>
        <v>6292.8</v>
      </c>
    </row>
    <row r="869" spans="1:15">
      <c r="A869" s="38">
        <v>41194</v>
      </c>
      <c r="B869" s="12" t="s">
        <v>14</v>
      </c>
      <c r="C869" s="12" t="s">
        <v>11</v>
      </c>
      <c r="D869" s="12" t="s">
        <v>28</v>
      </c>
      <c r="E869" s="12" t="s">
        <v>13</v>
      </c>
      <c r="F869" s="12">
        <v>24</v>
      </c>
      <c r="G869" s="12">
        <v>3924</v>
      </c>
      <c r="H869" s="12">
        <v>4230</v>
      </c>
      <c r="I869" s="12">
        <v>29160</v>
      </c>
      <c r="J869" s="12">
        <v>31050</v>
      </c>
      <c r="K869" s="12">
        <f>Sales[[#This Row],[Unit Price]]*Sales[[#This Row],[Quantity]]</f>
        <v>101520</v>
      </c>
      <c r="L869" s="12">
        <f>Sales[[#This Row],[Unit Cost]]*Sales[[#This Row],[Quantity]]</f>
        <v>94176</v>
      </c>
      <c r="M869" s="12">
        <f>Sales[[#This Row],[Revenue]]-Sales[[#This Row],[Cost]]</f>
        <v>7344</v>
      </c>
      <c r="N869" s="38">
        <f>Sales[[#This Row],[Profit]]*$N$1</f>
        <v>367.20000000000005</v>
      </c>
      <c r="O869" s="38">
        <f>Sales[[#This Row],[Profit]]-Sales[[#This Row],[Discount ]]</f>
        <v>6976.8</v>
      </c>
    </row>
    <row r="870" spans="1:15">
      <c r="A870" s="38">
        <v>41195</v>
      </c>
      <c r="B870" s="12" t="s">
        <v>24</v>
      </c>
      <c r="C870" s="12" t="s">
        <v>25</v>
      </c>
      <c r="D870" s="12" t="s">
        <v>28</v>
      </c>
      <c r="E870" s="12" t="s">
        <v>13</v>
      </c>
      <c r="F870" s="12">
        <v>25</v>
      </c>
      <c r="G870" s="12">
        <v>2952</v>
      </c>
      <c r="H870" s="12">
        <v>3150</v>
      </c>
      <c r="I870" s="12">
        <v>104976</v>
      </c>
      <c r="J870" s="12">
        <v>111780</v>
      </c>
      <c r="K870" s="12">
        <f>Sales[[#This Row],[Unit Price]]*Sales[[#This Row],[Quantity]]</f>
        <v>78750</v>
      </c>
      <c r="L870" s="12">
        <f>Sales[[#This Row],[Unit Cost]]*Sales[[#This Row],[Quantity]]</f>
        <v>73800</v>
      </c>
      <c r="M870" s="12">
        <f>Sales[[#This Row],[Revenue]]-Sales[[#This Row],[Cost]]</f>
        <v>4950</v>
      </c>
      <c r="N870" s="38">
        <f>Sales[[#This Row],[Profit]]*$N$1</f>
        <v>247.5</v>
      </c>
      <c r="O870" s="38">
        <f>Sales[[#This Row],[Profit]]-Sales[[#This Row],[Discount ]]</f>
        <v>4702.5</v>
      </c>
    </row>
    <row r="871" spans="1:15">
      <c r="A871" s="38">
        <v>41195</v>
      </c>
      <c r="B871" s="12" t="s">
        <v>29</v>
      </c>
      <c r="C871" s="12" t="s">
        <v>30</v>
      </c>
      <c r="D871" s="12" t="s">
        <v>42</v>
      </c>
      <c r="E871" s="12" t="s">
        <v>16</v>
      </c>
      <c r="F871" s="12">
        <v>17</v>
      </c>
      <c r="G871" s="12">
        <v>3726</v>
      </c>
      <c r="H871" s="12">
        <v>3960</v>
      </c>
      <c r="I871" s="12">
        <v>127602</v>
      </c>
      <c r="J871" s="12">
        <v>137700</v>
      </c>
      <c r="K871" s="12">
        <f>Sales[[#This Row],[Unit Price]]*Sales[[#This Row],[Quantity]]</f>
        <v>67320</v>
      </c>
      <c r="L871" s="12">
        <f>Sales[[#This Row],[Unit Cost]]*Sales[[#This Row],[Quantity]]</f>
        <v>63342</v>
      </c>
      <c r="M871" s="12">
        <f>Sales[[#This Row],[Revenue]]-Sales[[#This Row],[Cost]]</f>
        <v>3978</v>
      </c>
      <c r="N871" s="38">
        <f>Sales[[#This Row],[Profit]]*$N$1</f>
        <v>198.9</v>
      </c>
      <c r="O871" s="38">
        <f>Sales[[#This Row],[Profit]]-Sales[[#This Row],[Discount ]]</f>
        <v>3779.1</v>
      </c>
    </row>
    <row r="872" spans="1:15">
      <c r="A872" s="38">
        <v>41195</v>
      </c>
      <c r="B872" s="12" t="s">
        <v>20</v>
      </c>
      <c r="C872" s="12" t="s">
        <v>18</v>
      </c>
      <c r="D872" s="12" t="s">
        <v>28</v>
      </c>
      <c r="E872" s="12" t="s">
        <v>13</v>
      </c>
      <c r="F872" s="12">
        <v>21</v>
      </c>
      <c r="G872" s="12">
        <v>3978</v>
      </c>
      <c r="H872" s="12">
        <v>4230</v>
      </c>
      <c r="I872" s="12">
        <v>40824</v>
      </c>
      <c r="J872" s="12">
        <v>43470</v>
      </c>
      <c r="K872" s="12">
        <f>Sales[[#This Row],[Unit Price]]*Sales[[#This Row],[Quantity]]</f>
        <v>88830</v>
      </c>
      <c r="L872" s="12">
        <f>Sales[[#This Row],[Unit Cost]]*Sales[[#This Row],[Quantity]]</f>
        <v>83538</v>
      </c>
      <c r="M872" s="12">
        <f>Sales[[#This Row],[Revenue]]-Sales[[#This Row],[Cost]]</f>
        <v>5292</v>
      </c>
      <c r="N872" s="38">
        <f>Sales[[#This Row],[Profit]]*$N$1</f>
        <v>264.60000000000002</v>
      </c>
      <c r="O872" s="38">
        <f>Sales[[#This Row],[Profit]]-Sales[[#This Row],[Discount ]]</f>
        <v>5027.3999999999996</v>
      </c>
    </row>
    <row r="873" spans="1:15">
      <c r="A873" s="38">
        <v>41195</v>
      </c>
      <c r="B873" s="12" t="s">
        <v>27</v>
      </c>
      <c r="C873" s="12" t="s">
        <v>23</v>
      </c>
      <c r="D873" s="12" t="s">
        <v>41</v>
      </c>
      <c r="E873" s="12" t="s">
        <v>13</v>
      </c>
      <c r="F873" s="12">
        <v>9</v>
      </c>
      <c r="G873" s="12">
        <v>3726</v>
      </c>
      <c r="H873" s="12">
        <v>3960</v>
      </c>
      <c r="I873" s="12">
        <v>70848</v>
      </c>
      <c r="J873" s="12">
        <v>75600</v>
      </c>
      <c r="K873" s="12">
        <f>Sales[[#This Row],[Unit Price]]*Sales[[#This Row],[Quantity]]</f>
        <v>35640</v>
      </c>
      <c r="L873" s="12">
        <f>Sales[[#This Row],[Unit Cost]]*Sales[[#This Row],[Quantity]]</f>
        <v>33534</v>
      </c>
      <c r="M873" s="12">
        <f>Sales[[#This Row],[Revenue]]-Sales[[#This Row],[Cost]]</f>
        <v>2106</v>
      </c>
      <c r="N873" s="38">
        <f>Sales[[#This Row],[Profit]]*$N$1</f>
        <v>105.30000000000001</v>
      </c>
      <c r="O873" s="38">
        <f>Sales[[#This Row],[Profit]]-Sales[[#This Row],[Discount ]]</f>
        <v>2000.7</v>
      </c>
    </row>
    <row r="874" spans="1:15">
      <c r="A874" s="38">
        <v>41195</v>
      </c>
      <c r="B874" s="12" t="s">
        <v>31</v>
      </c>
      <c r="C874" s="12" t="s">
        <v>30</v>
      </c>
      <c r="D874" s="12" t="s">
        <v>43</v>
      </c>
      <c r="E874" s="12" t="s">
        <v>13</v>
      </c>
      <c r="F874" s="12">
        <v>11</v>
      </c>
      <c r="G874" s="12">
        <v>4482</v>
      </c>
      <c r="H874" s="12">
        <v>4770</v>
      </c>
      <c r="I874" s="12">
        <v>50760</v>
      </c>
      <c r="J874" s="12">
        <v>54000</v>
      </c>
      <c r="K874" s="12">
        <f>Sales[[#This Row],[Unit Price]]*Sales[[#This Row],[Quantity]]</f>
        <v>52470</v>
      </c>
      <c r="L874" s="12">
        <f>Sales[[#This Row],[Unit Cost]]*Sales[[#This Row],[Quantity]]</f>
        <v>49302</v>
      </c>
      <c r="M874" s="12">
        <f>Sales[[#This Row],[Revenue]]-Sales[[#This Row],[Cost]]</f>
        <v>3168</v>
      </c>
      <c r="N874" s="38">
        <f>Sales[[#This Row],[Profit]]*$N$1</f>
        <v>158.4</v>
      </c>
      <c r="O874" s="38">
        <f>Sales[[#This Row],[Profit]]-Sales[[#This Row],[Discount ]]</f>
        <v>3009.6</v>
      </c>
    </row>
    <row r="875" spans="1:15">
      <c r="A875" s="38">
        <v>41195</v>
      </c>
      <c r="B875" s="12" t="s">
        <v>17</v>
      </c>
      <c r="C875" s="12" t="s">
        <v>18</v>
      </c>
      <c r="D875" s="12" t="s">
        <v>35</v>
      </c>
      <c r="E875" s="12" t="s">
        <v>13</v>
      </c>
      <c r="F875" s="12">
        <v>4</v>
      </c>
      <c r="G875" s="12">
        <v>3582</v>
      </c>
      <c r="H875" s="12">
        <v>3870</v>
      </c>
      <c r="I875" s="12">
        <v>92664</v>
      </c>
      <c r="J875" s="12">
        <v>98820</v>
      </c>
      <c r="K875" s="12">
        <f>Sales[[#This Row],[Unit Price]]*Sales[[#This Row],[Quantity]]</f>
        <v>15480</v>
      </c>
      <c r="L875" s="12">
        <f>Sales[[#This Row],[Unit Cost]]*Sales[[#This Row],[Quantity]]</f>
        <v>14328</v>
      </c>
      <c r="M875" s="12">
        <f>Sales[[#This Row],[Revenue]]-Sales[[#This Row],[Cost]]</f>
        <v>1152</v>
      </c>
      <c r="N875" s="38">
        <f>Sales[[#This Row],[Profit]]*$N$1</f>
        <v>57.6</v>
      </c>
      <c r="O875" s="38">
        <f>Sales[[#This Row],[Profit]]-Sales[[#This Row],[Discount ]]</f>
        <v>1094.4000000000001</v>
      </c>
    </row>
    <row r="876" spans="1:15">
      <c r="A876" s="38">
        <v>41195</v>
      </c>
      <c r="B876" s="12" t="s">
        <v>22</v>
      </c>
      <c r="C876" s="12" t="s">
        <v>23</v>
      </c>
      <c r="D876" s="12" t="s">
        <v>38</v>
      </c>
      <c r="E876" s="12" t="s">
        <v>13</v>
      </c>
      <c r="F876" s="12">
        <v>22</v>
      </c>
      <c r="G876" s="12">
        <v>4482</v>
      </c>
      <c r="H876" s="12">
        <v>4770</v>
      </c>
      <c r="I876" s="12">
        <v>42552</v>
      </c>
      <c r="J876" s="12">
        <v>45360</v>
      </c>
      <c r="K876" s="12">
        <f>Sales[[#This Row],[Unit Price]]*Sales[[#This Row],[Quantity]]</f>
        <v>104940</v>
      </c>
      <c r="L876" s="12">
        <f>Sales[[#This Row],[Unit Cost]]*Sales[[#This Row],[Quantity]]</f>
        <v>98604</v>
      </c>
      <c r="M876" s="12">
        <f>Sales[[#This Row],[Revenue]]-Sales[[#This Row],[Cost]]</f>
        <v>6336</v>
      </c>
      <c r="N876" s="38">
        <f>Sales[[#This Row],[Profit]]*$N$1</f>
        <v>316.8</v>
      </c>
      <c r="O876" s="38">
        <f>Sales[[#This Row],[Profit]]-Sales[[#This Row],[Discount ]]</f>
        <v>6019.2</v>
      </c>
    </row>
    <row r="877" spans="1:15">
      <c r="A877" s="38">
        <v>41196</v>
      </c>
      <c r="B877" s="12" t="s">
        <v>10</v>
      </c>
      <c r="C877" s="12" t="s">
        <v>11</v>
      </c>
      <c r="D877" s="12" t="s">
        <v>41</v>
      </c>
      <c r="E877" s="12" t="s">
        <v>13</v>
      </c>
      <c r="F877" s="12">
        <v>15</v>
      </c>
      <c r="G877" s="12">
        <v>3924</v>
      </c>
      <c r="H877" s="12">
        <v>4230</v>
      </c>
      <c r="I877" s="12">
        <v>53136</v>
      </c>
      <c r="J877" s="12">
        <v>56700</v>
      </c>
      <c r="K877" s="12">
        <f>Sales[[#This Row],[Unit Price]]*Sales[[#This Row],[Quantity]]</f>
        <v>63450</v>
      </c>
      <c r="L877" s="12">
        <f>Sales[[#This Row],[Unit Cost]]*Sales[[#This Row],[Quantity]]</f>
        <v>58860</v>
      </c>
      <c r="M877" s="12">
        <f>Sales[[#This Row],[Revenue]]-Sales[[#This Row],[Cost]]</f>
        <v>4590</v>
      </c>
      <c r="N877" s="38">
        <f>Sales[[#This Row],[Profit]]*$N$1</f>
        <v>229.5</v>
      </c>
      <c r="O877" s="38">
        <f>Sales[[#This Row],[Profit]]-Sales[[#This Row],[Discount ]]</f>
        <v>4360.5</v>
      </c>
    </row>
    <row r="878" spans="1:15">
      <c r="A878" s="38">
        <v>41196</v>
      </c>
      <c r="B878" s="12" t="s">
        <v>17</v>
      </c>
      <c r="C878" s="12" t="s">
        <v>18</v>
      </c>
      <c r="D878" s="12" t="s">
        <v>21</v>
      </c>
      <c r="E878" s="12" t="s">
        <v>13</v>
      </c>
      <c r="F878" s="12">
        <v>23</v>
      </c>
      <c r="G878" s="12">
        <v>7506</v>
      </c>
      <c r="H878" s="12">
        <v>8100</v>
      </c>
      <c r="I878" s="12">
        <v>35136</v>
      </c>
      <c r="J878" s="12">
        <v>37440</v>
      </c>
      <c r="K878" s="12">
        <f>Sales[[#This Row],[Unit Price]]*Sales[[#This Row],[Quantity]]</f>
        <v>186300</v>
      </c>
      <c r="L878" s="12">
        <f>Sales[[#This Row],[Unit Cost]]*Sales[[#This Row],[Quantity]]</f>
        <v>172638</v>
      </c>
      <c r="M878" s="12">
        <f>Sales[[#This Row],[Revenue]]-Sales[[#This Row],[Cost]]</f>
        <v>13662</v>
      </c>
      <c r="N878" s="38">
        <f>Sales[[#This Row],[Profit]]*$N$1</f>
        <v>683.1</v>
      </c>
      <c r="O878" s="38">
        <f>Sales[[#This Row],[Profit]]-Sales[[#This Row],[Discount ]]</f>
        <v>12978.9</v>
      </c>
    </row>
    <row r="879" spans="1:15">
      <c r="A879" s="38">
        <v>41196</v>
      </c>
      <c r="B879" s="12" t="s">
        <v>14</v>
      </c>
      <c r="C879" s="12" t="s">
        <v>11</v>
      </c>
      <c r="D879" s="12" t="s">
        <v>39</v>
      </c>
      <c r="E879" s="12" t="s">
        <v>13</v>
      </c>
      <c r="F879" s="12">
        <v>9</v>
      </c>
      <c r="G879" s="12">
        <v>3546</v>
      </c>
      <c r="H879" s="12">
        <v>3780</v>
      </c>
      <c r="I879" s="12">
        <v>85698</v>
      </c>
      <c r="J879" s="12">
        <v>91080</v>
      </c>
      <c r="K879" s="12">
        <f>Sales[[#This Row],[Unit Price]]*Sales[[#This Row],[Quantity]]</f>
        <v>34020</v>
      </c>
      <c r="L879" s="12">
        <f>Sales[[#This Row],[Unit Cost]]*Sales[[#This Row],[Quantity]]</f>
        <v>31914</v>
      </c>
      <c r="M879" s="12">
        <f>Sales[[#This Row],[Revenue]]-Sales[[#This Row],[Cost]]</f>
        <v>2106</v>
      </c>
      <c r="N879" s="38">
        <f>Sales[[#This Row],[Profit]]*$N$1</f>
        <v>105.30000000000001</v>
      </c>
      <c r="O879" s="38">
        <f>Sales[[#This Row],[Profit]]-Sales[[#This Row],[Discount ]]</f>
        <v>2000.7</v>
      </c>
    </row>
    <row r="880" spans="1:15">
      <c r="A880" s="38">
        <v>41196</v>
      </c>
      <c r="B880" s="12" t="s">
        <v>22</v>
      </c>
      <c r="C880" s="12" t="s">
        <v>23</v>
      </c>
      <c r="D880" s="12" t="s">
        <v>42</v>
      </c>
      <c r="E880" s="12" t="s">
        <v>16</v>
      </c>
      <c r="F880" s="12">
        <v>7</v>
      </c>
      <c r="G880" s="12">
        <v>3042</v>
      </c>
      <c r="H880" s="12">
        <v>3240</v>
      </c>
      <c r="I880" s="12">
        <v>187650</v>
      </c>
      <c r="J880" s="12">
        <v>202500</v>
      </c>
      <c r="K880" s="12">
        <f>Sales[[#This Row],[Unit Price]]*Sales[[#This Row],[Quantity]]</f>
        <v>22680</v>
      </c>
      <c r="L880" s="12">
        <f>Sales[[#This Row],[Unit Cost]]*Sales[[#This Row],[Quantity]]</f>
        <v>21294</v>
      </c>
      <c r="M880" s="12">
        <f>Sales[[#This Row],[Revenue]]-Sales[[#This Row],[Cost]]</f>
        <v>1386</v>
      </c>
      <c r="N880" s="38">
        <f>Sales[[#This Row],[Profit]]*$N$1</f>
        <v>69.3</v>
      </c>
      <c r="O880" s="38">
        <f>Sales[[#This Row],[Profit]]-Sales[[#This Row],[Discount ]]</f>
        <v>1316.7</v>
      </c>
    </row>
    <row r="881" spans="1:15">
      <c r="A881" s="38">
        <v>41196</v>
      </c>
      <c r="B881" s="12" t="s">
        <v>24</v>
      </c>
      <c r="C881" s="12" t="s">
        <v>25</v>
      </c>
      <c r="D881" s="12" t="s">
        <v>38</v>
      </c>
      <c r="E881" s="12" t="s">
        <v>13</v>
      </c>
      <c r="F881" s="12">
        <v>25</v>
      </c>
      <c r="G881" s="12">
        <v>3042</v>
      </c>
      <c r="H881" s="12">
        <v>3240</v>
      </c>
      <c r="I881" s="12">
        <v>3546</v>
      </c>
      <c r="J881" s="12">
        <v>3780</v>
      </c>
      <c r="K881" s="12">
        <f>Sales[[#This Row],[Unit Price]]*Sales[[#This Row],[Quantity]]</f>
        <v>81000</v>
      </c>
      <c r="L881" s="12">
        <f>Sales[[#This Row],[Unit Cost]]*Sales[[#This Row],[Quantity]]</f>
        <v>76050</v>
      </c>
      <c r="M881" s="12">
        <f>Sales[[#This Row],[Revenue]]-Sales[[#This Row],[Cost]]</f>
        <v>4950</v>
      </c>
      <c r="N881" s="38">
        <f>Sales[[#This Row],[Profit]]*$N$1</f>
        <v>247.5</v>
      </c>
      <c r="O881" s="38">
        <f>Sales[[#This Row],[Profit]]-Sales[[#This Row],[Discount ]]</f>
        <v>4702.5</v>
      </c>
    </row>
    <row r="882" spans="1:15">
      <c r="A882" s="38">
        <v>41197</v>
      </c>
      <c r="B882" s="12" t="s">
        <v>20</v>
      </c>
      <c r="C882" s="12" t="s">
        <v>18</v>
      </c>
      <c r="D882" s="12" t="s">
        <v>43</v>
      </c>
      <c r="E882" s="12" t="s">
        <v>13</v>
      </c>
      <c r="F882" s="12">
        <v>10</v>
      </c>
      <c r="G882" s="12">
        <v>3978</v>
      </c>
      <c r="H882" s="12">
        <v>4230</v>
      </c>
      <c r="I882" s="12">
        <v>60912</v>
      </c>
      <c r="J882" s="12">
        <v>64800</v>
      </c>
      <c r="K882" s="12">
        <f>Sales[[#This Row],[Unit Price]]*Sales[[#This Row],[Quantity]]</f>
        <v>42300</v>
      </c>
      <c r="L882" s="12">
        <f>Sales[[#This Row],[Unit Cost]]*Sales[[#This Row],[Quantity]]</f>
        <v>39780</v>
      </c>
      <c r="M882" s="12">
        <f>Sales[[#This Row],[Revenue]]-Sales[[#This Row],[Cost]]</f>
        <v>2520</v>
      </c>
      <c r="N882" s="38">
        <f>Sales[[#This Row],[Profit]]*$N$1</f>
        <v>126</v>
      </c>
      <c r="O882" s="38">
        <f>Sales[[#This Row],[Profit]]-Sales[[#This Row],[Discount ]]</f>
        <v>2394</v>
      </c>
    </row>
    <row r="883" spans="1:15">
      <c r="A883" s="38">
        <v>41197</v>
      </c>
      <c r="B883" s="12" t="s">
        <v>10</v>
      </c>
      <c r="C883" s="12" t="s">
        <v>11</v>
      </c>
      <c r="D883" s="12" t="s">
        <v>39</v>
      </c>
      <c r="E883" s="12" t="s">
        <v>13</v>
      </c>
      <c r="F883" s="12">
        <v>8</v>
      </c>
      <c r="G883" s="12">
        <v>5148</v>
      </c>
      <c r="H883" s="12">
        <v>5490</v>
      </c>
      <c r="I883" s="12">
        <v>33534</v>
      </c>
      <c r="J883" s="12">
        <v>35640</v>
      </c>
      <c r="K883" s="12">
        <f>Sales[[#This Row],[Unit Price]]*Sales[[#This Row],[Quantity]]</f>
        <v>43920</v>
      </c>
      <c r="L883" s="12">
        <f>Sales[[#This Row],[Unit Cost]]*Sales[[#This Row],[Quantity]]</f>
        <v>41184</v>
      </c>
      <c r="M883" s="12">
        <f>Sales[[#This Row],[Revenue]]-Sales[[#This Row],[Cost]]</f>
        <v>2736</v>
      </c>
      <c r="N883" s="38">
        <f>Sales[[#This Row],[Profit]]*$N$1</f>
        <v>136.80000000000001</v>
      </c>
      <c r="O883" s="38">
        <f>Sales[[#This Row],[Profit]]-Sales[[#This Row],[Discount ]]</f>
        <v>2599.1999999999998</v>
      </c>
    </row>
    <row r="884" spans="1:15">
      <c r="A884" s="38">
        <v>41197</v>
      </c>
      <c r="B884" s="12" t="s">
        <v>22</v>
      </c>
      <c r="C884" s="12" t="s">
        <v>23</v>
      </c>
      <c r="D884" s="12" t="s">
        <v>39</v>
      </c>
      <c r="E884" s="12" t="s">
        <v>13</v>
      </c>
      <c r="F884" s="12">
        <v>18</v>
      </c>
      <c r="G884" s="12">
        <v>3042</v>
      </c>
      <c r="H884" s="12">
        <v>3240</v>
      </c>
      <c r="I884" s="12">
        <v>70794</v>
      </c>
      <c r="J884" s="12">
        <v>75240</v>
      </c>
      <c r="K884" s="12">
        <f>Sales[[#This Row],[Unit Price]]*Sales[[#This Row],[Quantity]]</f>
        <v>58320</v>
      </c>
      <c r="L884" s="12">
        <f>Sales[[#This Row],[Unit Cost]]*Sales[[#This Row],[Quantity]]</f>
        <v>54756</v>
      </c>
      <c r="M884" s="12">
        <f>Sales[[#This Row],[Revenue]]-Sales[[#This Row],[Cost]]</f>
        <v>3564</v>
      </c>
      <c r="N884" s="38">
        <f>Sales[[#This Row],[Profit]]*$N$1</f>
        <v>178.20000000000002</v>
      </c>
      <c r="O884" s="38">
        <f>Sales[[#This Row],[Profit]]-Sales[[#This Row],[Discount ]]</f>
        <v>3385.8</v>
      </c>
    </row>
    <row r="885" spans="1:15">
      <c r="A885" s="38">
        <v>41198</v>
      </c>
      <c r="B885" s="12" t="s">
        <v>31</v>
      </c>
      <c r="C885" s="12" t="s">
        <v>30</v>
      </c>
      <c r="D885" s="12" t="s">
        <v>42</v>
      </c>
      <c r="E885" s="12" t="s">
        <v>16</v>
      </c>
      <c r="F885" s="12">
        <v>8</v>
      </c>
      <c r="G885" s="12">
        <v>5148</v>
      </c>
      <c r="H885" s="12">
        <v>5490</v>
      </c>
      <c r="I885" s="12">
        <v>180144</v>
      </c>
      <c r="J885" s="12">
        <v>194400</v>
      </c>
      <c r="K885" s="12">
        <f>Sales[[#This Row],[Unit Price]]*Sales[[#This Row],[Quantity]]</f>
        <v>43920</v>
      </c>
      <c r="L885" s="12">
        <f>Sales[[#This Row],[Unit Cost]]*Sales[[#This Row],[Quantity]]</f>
        <v>41184</v>
      </c>
      <c r="M885" s="12">
        <f>Sales[[#This Row],[Revenue]]-Sales[[#This Row],[Cost]]</f>
        <v>2736</v>
      </c>
      <c r="N885" s="38">
        <f>Sales[[#This Row],[Profit]]*$N$1</f>
        <v>136.80000000000001</v>
      </c>
      <c r="O885" s="38">
        <f>Sales[[#This Row],[Profit]]-Sales[[#This Row],[Discount ]]</f>
        <v>2599.1999999999998</v>
      </c>
    </row>
    <row r="886" spans="1:15">
      <c r="A886" s="38">
        <v>41198</v>
      </c>
      <c r="B886" s="12" t="s">
        <v>17</v>
      </c>
      <c r="C886" s="12" t="s">
        <v>18</v>
      </c>
      <c r="D886" s="12" t="s">
        <v>42</v>
      </c>
      <c r="E886" s="12" t="s">
        <v>16</v>
      </c>
      <c r="F886" s="12">
        <v>25</v>
      </c>
      <c r="G886" s="12">
        <v>7506</v>
      </c>
      <c r="H886" s="12">
        <v>8100</v>
      </c>
      <c r="I886" s="12">
        <v>180144</v>
      </c>
      <c r="J886" s="12">
        <v>194400</v>
      </c>
      <c r="K886" s="12">
        <f>Sales[[#This Row],[Unit Price]]*Sales[[#This Row],[Quantity]]</f>
        <v>202500</v>
      </c>
      <c r="L886" s="12">
        <f>Sales[[#This Row],[Unit Cost]]*Sales[[#This Row],[Quantity]]</f>
        <v>187650</v>
      </c>
      <c r="M886" s="12">
        <f>Sales[[#This Row],[Revenue]]-Sales[[#This Row],[Cost]]</f>
        <v>14850</v>
      </c>
      <c r="N886" s="38">
        <f>Sales[[#This Row],[Profit]]*$N$1</f>
        <v>742.5</v>
      </c>
      <c r="O886" s="38">
        <f>Sales[[#This Row],[Profit]]-Sales[[#This Row],[Discount ]]</f>
        <v>14107.5</v>
      </c>
    </row>
    <row r="887" spans="1:15">
      <c r="A887" s="38">
        <v>41199</v>
      </c>
      <c r="B887" s="12" t="s">
        <v>17</v>
      </c>
      <c r="C887" s="12" t="s">
        <v>18</v>
      </c>
      <c r="D887" s="12" t="s">
        <v>43</v>
      </c>
      <c r="E887" s="12" t="s">
        <v>13</v>
      </c>
      <c r="F887" s="12">
        <v>7</v>
      </c>
      <c r="G887" s="12">
        <v>3042</v>
      </c>
      <c r="H887" s="12">
        <v>3240</v>
      </c>
      <c r="I887" s="12">
        <v>23688</v>
      </c>
      <c r="J887" s="12">
        <v>25200</v>
      </c>
      <c r="K887" s="12">
        <f>Sales[[#This Row],[Unit Price]]*Sales[[#This Row],[Quantity]]</f>
        <v>22680</v>
      </c>
      <c r="L887" s="12">
        <f>Sales[[#This Row],[Unit Cost]]*Sales[[#This Row],[Quantity]]</f>
        <v>21294</v>
      </c>
      <c r="M887" s="12">
        <f>Sales[[#This Row],[Revenue]]-Sales[[#This Row],[Cost]]</f>
        <v>1386</v>
      </c>
      <c r="N887" s="38">
        <f>Sales[[#This Row],[Profit]]*$N$1</f>
        <v>69.3</v>
      </c>
      <c r="O887" s="38">
        <f>Sales[[#This Row],[Profit]]-Sales[[#This Row],[Discount ]]</f>
        <v>1316.7</v>
      </c>
    </row>
    <row r="888" spans="1:15">
      <c r="A888" s="38">
        <v>41200</v>
      </c>
      <c r="B888" s="12" t="s">
        <v>27</v>
      </c>
      <c r="C888" s="12" t="s">
        <v>23</v>
      </c>
      <c r="D888" s="12" t="s">
        <v>39</v>
      </c>
      <c r="E888" s="12" t="s">
        <v>13</v>
      </c>
      <c r="F888" s="12">
        <v>17</v>
      </c>
      <c r="G888" s="12">
        <v>3978</v>
      </c>
      <c r="H888" s="12">
        <v>4230</v>
      </c>
      <c r="I888" s="12">
        <v>59616</v>
      </c>
      <c r="J888" s="12">
        <v>63360</v>
      </c>
      <c r="K888" s="12">
        <f>Sales[[#This Row],[Unit Price]]*Sales[[#This Row],[Quantity]]</f>
        <v>71910</v>
      </c>
      <c r="L888" s="12">
        <f>Sales[[#This Row],[Unit Cost]]*Sales[[#This Row],[Quantity]]</f>
        <v>67626</v>
      </c>
      <c r="M888" s="12">
        <f>Sales[[#This Row],[Revenue]]-Sales[[#This Row],[Cost]]</f>
        <v>4284</v>
      </c>
      <c r="N888" s="38">
        <f>Sales[[#This Row],[Profit]]*$N$1</f>
        <v>214.20000000000002</v>
      </c>
      <c r="O888" s="38">
        <f>Sales[[#This Row],[Profit]]-Sales[[#This Row],[Discount ]]</f>
        <v>4069.8</v>
      </c>
    </row>
    <row r="889" spans="1:15">
      <c r="A889" s="38">
        <v>41200</v>
      </c>
      <c r="B889" s="12" t="s">
        <v>27</v>
      </c>
      <c r="C889" s="12" t="s">
        <v>23</v>
      </c>
      <c r="D889" s="12" t="s">
        <v>35</v>
      </c>
      <c r="E889" s="12" t="s">
        <v>13</v>
      </c>
      <c r="F889" s="12">
        <v>3</v>
      </c>
      <c r="G889" s="12">
        <v>2952</v>
      </c>
      <c r="H889" s="12">
        <v>3150</v>
      </c>
      <c r="I889" s="12">
        <v>66924</v>
      </c>
      <c r="J889" s="12">
        <v>71370</v>
      </c>
      <c r="K889" s="12">
        <f>Sales[[#This Row],[Unit Price]]*Sales[[#This Row],[Quantity]]</f>
        <v>9450</v>
      </c>
      <c r="L889" s="12">
        <f>Sales[[#This Row],[Unit Cost]]*Sales[[#This Row],[Quantity]]</f>
        <v>8856</v>
      </c>
      <c r="M889" s="12">
        <f>Sales[[#This Row],[Revenue]]-Sales[[#This Row],[Cost]]</f>
        <v>594</v>
      </c>
      <c r="N889" s="38">
        <f>Sales[[#This Row],[Profit]]*$N$1</f>
        <v>29.700000000000003</v>
      </c>
      <c r="O889" s="38">
        <f>Sales[[#This Row],[Profit]]-Sales[[#This Row],[Discount ]]</f>
        <v>564.29999999999995</v>
      </c>
    </row>
    <row r="890" spans="1:15">
      <c r="A890" s="38">
        <v>41200</v>
      </c>
      <c r="B890" s="12" t="s">
        <v>17</v>
      </c>
      <c r="C890" s="12" t="s">
        <v>18</v>
      </c>
      <c r="D890" s="12" t="s">
        <v>26</v>
      </c>
      <c r="E890" s="12" t="s">
        <v>13</v>
      </c>
      <c r="F890" s="12">
        <v>13</v>
      </c>
      <c r="G890" s="12">
        <v>2034</v>
      </c>
      <c r="H890" s="12">
        <v>2160</v>
      </c>
      <c r="I890" s="12">
        <v>24336</v>
      </c>
      <c r="J890" s="12">
        <v>25920</v>
      </c>
      <c r="K890" s="12">
        <f>Sales[[#This Row],[Unit Price]]*Sales[[#This Row],[Quantity]]</f>
        <v>28080</v>
      </c>
      <c r="L890" s="12">
        <f>Sales[[#This Row],[Unit Cost]]*Sales[[#This Row],[Quantity]]</f>
        <v>26442</v>
      </c>
      <c r="M890" s="12">
        <f>Sales[[#This Row],[Revenue]]-Sales[[#This Row],[Cost]]</f>
        <v>1638</v>
      </c>
      <c r="N890" s="38">
        <f>Sales[[#This Row],[Profit]]*$N$1</f>
        <v>81.900000000000006</v>
      </c>
      <c r="O890" s="38">
        <f>Sales[[#This Row],[Profit]]-Sales[[#This Row],[Discount ]]</f>
        <v>1556.1</v>
      </c>
    </row>
    <row r="891" spans="1:15">
      <c r="A891" s="38">
        <v>41200</v>
      </c>
      <c r="B891" s="12" t="s">
        <v>34</v>
      </c>
      <c r="C891" s="12" t="s">
        <v>25</v>
      </c>
      <c r="D891" s="12" t="s">
        <v>12</v>
      </c>
      <c r="E891" s="12" t="s">
        <v>13</v>
      </c>
      <c r="F891" s="12">
        <v>17</v>
      </c>
      <c r="G891" s="12">
        <v>3582</v>
      </c>
      <c r="H891" s="12">
        <v>3870</v>
      </c>
      <c r="I891" s="12">
        <v>36612</v>
      </c>
      <c r="J891" s="12">
        <v>38880</v>
      </c>
      <c r="K891" s="12">
        <f>Sales[[#This Row],[Unit Price]]*Sales[[#This Row],[Quantity]]</f>
        <v>65790</v>
      </c>
      <c r="L891" s="12">
        <f>Sales[[#This Row],[Unit Cost]]*Sales[[#This Row],[Quantity]]</f>
        <v>60894</v>
      </c>
      <c r="M891" s="12">
        <f>Sales[[#This Row],[Revenue]]-Sales[[#This Row],[Cost]]</f>
        <v>4896</v>
      </c>
      <c r="N891" s="38">
        <f>Sales[[#This Row],[Profit]]*$N$1</f>
        <v>244.8</v>
      </c>
      <c r="O891" s="38">
        <f>Sales[[#This Row],[Profit]]-Sales[[#This Row],[Discount ]]</f>
        <v>4651.2</v>
      </c>
    </row>
    <row r="892" spans="1:15">
      <c r="A892" s="38">
        <v>41200</v>
      </c>
      <c r="B892" s="12" t="s">
        <v>17</v>
      </c>
      <c r="C892" s="12" t="s">
        <v>18</v>
      </c>
      <c r="D892" s="12" t="s">
        <v>37</v>
      </c>
      <c r="E892" s="12" t="s">
        <v>13</v>
      </c>
      <c r="F892" s="12">
        <v>22</v>
      </c>
      <c r="G892" s="12">
        <v>3978</v>
      </c>
      <c r="H892" s="12">
        <v>4230</v>
      </c>
      <c r="I892" s="12">
        <v>13446</v>
      </c>
      <c r="J892" s="12">
        <v>14310</v>
      </c>
      <c r="K892" s="12">
        <f>Sales[[#This Row],[Unit Price]]*Sales[[#This Row],[Quantity]]</f>
        <v>93060</v>
      </c>
      <c r="L892" s="12">
        <f>Sales[[#This Row],[Unit Cost]]*Sales[[#This Row],[Quantity]]</f>
        <v>87516</v>
      </c>
      <c r="M892" s="12">
        <f>Sales[[#This Row],[Revenue]]-Sales[[#This Row],[Cost]]</f>
        <v>5544</v>
      </c>
      <c r="N892" s="38">
        <f>Sales[[#This Row],[Profit]]*$N$1</f>
        <v>277.2</v>
      </c>
      <c r="O892" s="38">
        <f>Sales[[#This Row],[Profit]]-Sales[[#This Row],[Discount ]]</f>
        <v>5266.8</v>
      </c>
    </row>
    <row r="893" spans="1:15">
      <c r="A893" s="38">
        <v>41201</v>
      </c>
      <c r="B893" s="12" t="s">
        <v>34</v>
      </c>
      <c r="C893" s="12" t="s">
        <v>25</v>
      </c>
      <c r="D893" s="12" t="s">
        <v>42</v>
      </c>
      <c r="E893" s="12" t="s">
        <v>16</v>
      </c>
      <c r="F893" s="12">
        <v>23</v>
      </c>
      <c r="G893" s="12">
        <v>2196</v>
      </c>
      <c r="H893" s="12">
        <v>2340</v>
      </c>
      <c r="I893" s="12">
        <v>172638</v>
      </c>
      <c r="J893" s="12">
        <v>186300</v>
      </c>
      <c r="K893" s="12">
        <f>Sales[[#This Row],[Unit Price]]*Sales[[#This Row],[Quantity]]</f>
        <v>53820</v>
      </c>
      <c r="L893" s="12">
        <f>Sales[[#This Row],[Unit Cost]]*Sales[[#This Row],[Quantity]]</f>
        <v>50508</v>
      </c>
      <c r="M893" s="12">
        <f>Sales[[#This Row],[Revenue]]-Sales[[#This Row],[Cost]]</f>
        <v>3312</v>
      </c>
      <c r="N893" s="38">
        <f>Sales[[#This Row],[Profit]]*$N$1</f>
        <v>165.60000000000002</v>
      </c>
      <c r="O893" s="38">
        <f>Sales[[#This Row],[Profit]]-Sales[[#This Row],[Discount ]]</f>
        <v>3146.4</v>
      </c>
    </row>
    <row r="894" spans="1:15">
      <c r="A894" s="38">
        <v>41201</v>
      </c>
      <c r="B894" s="12" t="s">
        <v>31</v>
      </c>
      <c r="C894" s="12" t="s">
        <v>30</v>
      </c>
      <c r="D894" s="12" t="s">
        <v>35</v>
      </c>
      <c r="E894" s="12" t="s">
        <v>13</v>
      </c>
      <c r="F894" s="12">
        <v>1</v>
      </c>
      <c r="G894" s="12">
        <v>2034</v>
      </c>
      <c r="H894" s="12">
        <v>2160</v>
      </c>
      <c r="I894" s="12">
        <v>61776</v>
      </c>
      <c r="J894" s="12">
        <v>65880</v>
      </c>
      <c r="K894" s="12">
        <f>Sales[[#This Row],[Unit Price]]*Sales[[#This Row],[Quantity]]</f>
        <v>2160</v>
      </c>
      <c r="L894" s="12">
        <f>Sales[[#This Row],[Unit Cost]]*Sales[[#This Row],[Quantity]]</f>
        <v>2034</v>
      </c>
      <c r="M894" s="12">
        <f>Sales[[#This Row],[Revenue]]-Sales[[#This Row],[Cost]]</f>
        <v>126</v>
      </c>
      <c r="N894" s="38">
        <f>Sales[[#This Row],[Profit]]*$N$1</f>
        <v>6.3000000000000007</v>
      </c>
      <c r="O894" s="38">
        <f>Sales[[#This Row],[Profit]]-Sales[[#This Row],[Discount ]]</f>
        <v>119.7</v>
      </c>
    </row>
    <row r="895" spans="1:15">
      <c r="A895" s="38">
        <v>41201</v>
      </c>
      <c r="B895" s="12" t="s">
        <v>27</v>
      </c>
      <c r="C895" s="12" t="s">
        <v>23</v>
      </c>
      <c r="D895" s="12" t="s">
        <v>40</v>
      </c>
      <c r="E895" s="12" t="s">
        <v>16</v>
      </c>
      <c r="F895" s="12">
        <v>25</v>
      </c>
      <c r="G895" s="12">
        <v>5148</v>
      </c>
      <c r="H895" s="12">
        <v>5490</v>
      </c>
      <c r="I895" s="12">
        <v>78480</v>
      </c>
      <c r="J895" s="12">
        <v>84600</v>
      </c>
      <c r="K895" s="12">
        <f>Sales[[#This Row],[Unit Price]]*Sales[[#This Row],[Quantity]]</f>
        <v>137250</v>
      </c>
      <c r="L895" s="12">
        <f>Sales[[#This Row],[Unit Cost]]*Sales[[#This Row],[Quantity]]</f>
        <v>128700</v>
      </c>
      <c r="M895" s="12">
        <f>Sales[[#This Row],[Revenue]]-Sales[[#This Row],[Cost]]</f>
        <v>8550</v>
      </c>
      <c r="N895" s="38">
        <f>Sales[[#This Row],[Profit]]*$N$1</f>
        <v>427.5</v>
      </c>
      <c r="O895" s="38">
        <f>Sales[[#This Row],[Profit]]-Sales[[#This Row],[Discount ]]</f>
        <v>8122.5</v>
      </c>
    </row>
    <row r="896" spans="1:15">
      <c r="A896" s="38">
        <v>41202</v>
      </c>
      <c r="B896" s="12" t="s">
        <v>34</v>
      </c>
      <c r="C896" s="12" t="s">
        <v>25</v>
      </c>
      <c r="D896" s="12" t="s">
        <v>36</v>
      </c>
      <c r="E896" s="12" t="s">
        <v>13</v>
      </c>
      <c r="F896" s="12">
        <v>22</v>
      </c>
      <c r="G896" s="12">
        <v>3384</v>
      </c>
      <c r="H896" s="12">
        <v>3600</v>
      </c>
      <c r="I896" s="12">
        <v>52650</v>
      </c>
      <c r="J896" s="12">
        <v>56250</v>
      </c>
      <c r="K896" s="12">
        <f>Sales[[#This Row],[Unit Price]]*Sales[[#This Row],[Quantity]]</f>
        <v>79200</v>
      </c>
      <c r="L896" s="12">
        <f>Sales[[#This Row],[Unit Cost]]*Sales[[#This Row],[Quantity]]</f>
        <v>74448</v>
      </c>
      <c r="M896" s="12">
        <f>Sales[[#This Row],[Revenue]]-Sales[[#This Row],[Cost]]</f>
        <v>4752</v>
      </c>
      <c r="N896" s="38">
        <f>Sales[[#This Row],[Profit]]*$N$1</f>
        <v>237.60000000000002</v>
      </c>
      <c r="O896" s="38">
        <f>Sales[[#This Row],[Profit]]-Sales[[#This Row],[Discount ]]</f>
        <v>4514.3999999999996</v>
      </c>
    </row>
    <row r="897" spans="1:15">
      <c r="A897" s="38">
        <v>41202</v>
      </c>
      <c r="B897" s="12" t="s">
        <v>34</v>
      </c>
      <c r="C897" s="12" t="s">
        <v>25</v>
      </c>
      <c r="D897" s="12" t="s">
        <v>32</v>
      </c>
      <c r="E897" s="12" t="s">
        <v>13</v>
      </c>
      <c r="F897" s="12">
        <v>2</v>
      </c>
      <c r="G897" s="12">
        <v>3978</v>
      </c>
      <c r="H897" s="12">
        <v>4230</v>
      </c>
      <c r="I897" s="12">
        <v>24822</v>
      </c>
      <c r="J897" s="12">
        <v>26460</v>
      </c>
      <c r="K897" s="12">
        <f>Sales[[#This Row],[Unit Price]]*Sales[[#This Row],[Quantity]]</f>
        <v>8460</v>
      </c>
      <c r="L897" s="12">
        <f>Sales[[#This Row],[Unit Cost]]*Sales[[#This Row],[Quantity]]</f>
        <v>7956</v>
      </c>
      <c r="M897" s="12">
        <f>Sales[[#This Row],[Revenue]]-Sales[[#This Row],[Cost]]</f>
        <v>504</v>
      </c>
      <c r="N897" s="38">
        <f>Sales[[#This Row],[Profit]]*$N$1</f>
        <v>25.200000000000003</v>
      </c>
      <c r="O897" s="38">
        <f>Sales[[#This Row],[Profit]]-Sales[[#This Row],[Discount ]]</f>
        <v>478.8</v>
      </c>
    </row>
    <row r="898" spans="1:15">
      <c r="A898" s="38">
        <v>41202</v>
      </c>
      <c r="B898" s="12" t="s">
        <v>22</v>
      </c>
      <c r="C898" s="12" t="s">
        <v>23</v>
      </c>
      <c r="D898" s="12" t="s">
        <v>39</v>
      </c>
      <c r="E898" s="12" t="s">
        <v>13</v>
      </c>
      <c r="F898" s="12">
        <v>11</v>
      </c>
      <c r="G898" s="12">
        <v>3582</v>
      </c>
      <c r="H898" s="12">
        <v>3870</v>
      </c>
      <c r="I898" s="12">
        <v>7452</v>
      </c>
      <c r="J898" s="12">
        <v>7920</v>
      </c>
      <c r="K898" s="12">
        <f>Sales[[#This Row],[Unit Price]]*Sales[[#This Row],[Quantity]]</f>
        <v>42570</v>
      </c>
      <c r="L898" s="12">
        <f>Sales[[#This Row],[Unit Cost]]*Sales[[#This Row],[Quantity]]</f>
        <v>39402</v>
      </c>
      <c r="M898" s="12">
        <f>Sales[[#This Row],[Revenue]]-Sales[[#This Row],[Cost]]</f>
        <v>3168</v>
      </c>
      <c r="N898" s="38">
        <f>Sales[[#This Row],[Profit]]*$N$1</f>
        <v>158.4</v>
      </c>
      <c r="O898" s="38">
        <f>Sales[[#This Row],[Profit]]-Sales[[#This Row],[Discount ]]</f>
        <v>3009.6</v>
      </c>
    </row>
    <row r="899" spans="1:15">
      <c r="A899" s="38">
        <v>41203</v>
      </c>
      <c r="B899" s="12" t="s">
        <v>22</v>
      </c>
      <c r="C899" s="12" t="s">
        <v>23</v>
      </c>
      <c r="D899" s="12" t="s">
        <v>39</v>
      </c>
      <c r="E899" s="12" t="s">
        <v>13</v>
      </c>
      <c r="F899" s="12">
        <v>11</v>
      </c>
      <c r="G899" s="12">
        <v>3546</v>
      </c>
      <c r="H899" s="12">
        <v>3780</v>
      </c>
      <c r="I899" s="12">
        <v>11178</v>
      </c>
      <c r="J899" s="12">
        <v>11880</v>
      </c>
      <c r="K899" s="12">
        <f>Sales[[#This Row],[Unit Price]]*Sales[[#This Row],[Quantity]]</f>
        <v>41580</v>
      </c>
      <c r="L899" s="12">
        <f>Sales[[#This Row],[Unit Cost]]*Sales[[#This Row],[Quantity]]</f>
        <v>39006</v>
      </c>
      <c r="M899" s="12">
        <f>Sales[[#This Row],[Revenue]]-Sales[[#This Row],[Cost]]</f>
        <v>2574</v>
      </c>
      <c r="N899" s="38">
        <f>Sales[[#This Row],[Profit]]*$N$1</f>
        <v>128.70000000000002</v>
      </c>
      <c r="O899" s="38">
        <f>Sales[[#This Row],[Profit]]-Sales[[#This Row],[Discount ]]</f>
        <v>2445.3000000000002</v>
      </c>
    </row>
    <row r="900" spans="1:15">
      <c r="A900" s="38">
        <v>41203</v>
      </c>
      <c r="B900" s="12" t="s">
        <v>29</v>
      </c>
      <c r="C900" s="12" t="s">
        <v>30</v>
      </c>
      <c r="D900" s="12" t="s">
        <v>19</v>
      </c>
      <c r="E900" s="12" t="s">
        <v>13</v>
      </c>
      <c r="F900" s="12">
        <v>1</v>
      </c>
      <c r="G900" s="12">
        <v>7506</v>
      </c>
      <c r="H900" s="12">
        <v>8100</v>
      </c>
      <c r="I900" s="12">
        <v>43758</v>
      </c>
      <c r="J900" s="12">
        <v>46530</v>
      </c>
      <c r="K900" s="12">
        <f>Sales[[#This Row],[Unit Price]]*Sales[[#This Row],[Quantity]]</f>
        <v>8100</v>
      </c>
      <c r="L900" s="12">
        <f>Sales[[#This Row],[Unit Cost]]*Sales[[#This Row],[Quantity]]</f>
        <v>7506</v>
      </c>
      <c r="M900" s="12">
        <f>Sales[[#This Row],[Revenue]]-Sales[[#This Row],[Cost]]</f>
        <v>594</v>
      </c>
      <c r="N900" s="38">
        <f>Sales[[#This Row],[Profit]]*$N$1</f>
        <v>29.700000000000003</v>
      </c>
      <c r="O900" s="38">
        <f>Sales[[#This Row],[Profit]]-Sales[[#This Row],[Discount ]]</f>
        <v>564.29999999999995</v>
      </c>
    </row>
    <row r="901" spans="1:15">
      <c r="A901" s="38">
        <v>41204</v>
      </c>
      <c r="B901" s="12" t="s">
        <v>24</v>
      </c>
      <c r="C901" s="12" t="s">
        <v>25</v>
      </c>
      <c r="D901" s="12" t="s">
        <v>28</v>
      </c>
      <c r="E901" s="12" t="s">
        <v>13</v>
      </c>
      <c r="F901" s="12">
        <v>14</v>
      </c>
      <c r="G901" s="12">
        <v>3978</v>
      </c>
      <c r="H901" s="12">
        <v>4230</v>
      </c>
      <c r="I901" s="12">
        <v>40824</v>
      </c>
      <c r="J901" s="12">
        <v>43470</v>
      </c>
      <c r="K901" s="12">
        <f>Sales[[#This Row],[Unit Price]]*Sales[[#This Row],[Quantity]]</f>
        <v>59220</v>
      </c>
      <c r="L901" s="12">
        <f>Sales[[#This Row],[Unit Cost]]*Sales[[#This Row],[Quantity]]</f>
        <v>55692</v>
      </c>
      <c r="M901" s="12">
        <f>Sales[[#This Row],[Revenue]]-Sales[[#This Row],[Cost]]</f>
        <v>3528</v>
      </c>
      <c r="N901" s="38">
        <f>Sales[[#This Row],[Profit]]*$N$1</f>
        <v>176.4</v>
      </c>
      <c r="O901" s="38">
        <f>Sales[[#This Row],[Profit]]-Sales[[#This Row],[Discount ]]</f>
        <v>3351.6</v>
      </c>
    </row>
    <row r="902" spans="1:15">
      <c r="A902" s="38">
        <v>41204</v>
      </c>
      <c r="B902" s="12" t="s">
        <v>31</v>
      </c>
      <c r="C902" s="12" t="s">
        <v>30</v>
      </c>
      <c r="D902" s="12" t="s">
        <v>37</v>
      </c>
      <c r="E902" s="12" t="s">
        <v>13</v>
      </c>
      <c r="F902" s="12">
        <v>11</v>
      </c>
      <c r="G902" s="12">
        <v>2034</v>
      </c>
      <c r="H902" s="12">
        <v>2160</v>
      </c>
      <c r="I902" s="12">
        <v>62748</v>
      </c>
      <c r="J902" s="12">
        <v>66780</v>
      </c>
      <c r="K902" s="12">
        <f>Sales[[#This Row],[Unit Price]]*Sales[[#This Row],[Quantity]]</f>
        <v>23760</v>
      </c>
      <c r="L902" s="12">
        <f>Sales[[#This Row],[Unit Cost]]*Sales[[#This Row],[Quantity]]</f>
        <v>22374</v>
      </c>
      <c r="M902" s="12">
        <f>Sales[[#This Row],[Revenue]]-Sales[[#This Row],[Cost]]</f>
        <v>1386</v>
      </c>
      <c r="N902" s="38">
        <f>Sales[[#This Row],[Profit]]*$N$1</f>
        <v>69.3</v>
      </c>
      <c r="O902" s="38">
        <f>Sales[[#This Row],[Profit]]-Sales[[#This Row],[Discount ]]</f>
        <v>1316.7</v>
      </c>
    </row>
    <row r="903" spans="1:15">
      <c r="A903" s="38">
        <v>41204</v>
      </c>
      <c r="B903" s="12" t="s">
        <v>29</v>
      </c>
      <c r="C903" s="12" t="s">
        <v>30</v>
      </c>
      <c r="D903" s="12" t="s">
        <v>15</v>
      </c>
      <c r="E903" s="12" t="s">
        <v>16</v>
      </c>
      <c r="F903" s="12">
        <v>8</v>
      </c>
      <c r="G903" s="12">
        <v>2952</v>
      </c>
      <c r="H903" s="12">
        <v>3150</v>
      </c>
      <c r="I903" s="12">
        <v>46566</v>
      </c>
      <c r="J903" s="12">
        <v>50310</v>
      </c>
      <c r="K903" s="12">
        <f>Sales[[#This Row],[Unit Price]]*Sales[[#This Row],[Quantity]]</f>
        <v>25200</v>
      </c>
      <c r="L903" s="12">
        <f>Sales[[#This Row],[Unit Cost]]*Sales[[#This Row],[Quantity]]</f>
        <v>23616</v>
      </c>
      <c r="M903" s="12">
        <f>Sales[[#This Row],[Revenue]]-Sales[[#This Row],[Cost]]</f>
        <v>1584</v>
      </c>
      <c r="N903" s="38">
        <f>Sales[[#This Row],[Profit]]*$N$1</f>
        <v>79.2</v>
      </c>
      <c r="O903" s="38">
        <f>Sales[[#This Row],[Profit]]-Sales[[#This Row],[Discount ]]</f>
        <v>1504.8</v>
      </c>
    </row>
    <row r="904" spans="1:15">
      <c r="A904" s="38">
        <v>41205</v>
      </c>
      <c r="B904" s="12" t="s">
        <v>24</v>
      </c>
      <c r="C904" s="12" t="s">
        <v>25</v>
      </c>
      <c r="D904" s="12" t="s">
        <v>19</v>
      </c>
      <c r="E904" s="12" t="s">
        <v>13</v>
      </c>
      <c r="F904" s="12">
        <v>1</v>
      </c>
      <c r="G904" s="12">
        <v>3546</v>
      </c>
      <c r="H904" s="12">
        <v>3780</v>
      </c>
      <c r="I904" s="12">
        <v>15912</v>
      </c>
      <c r="J904" s="12">
        <v>16920</v>
      </c>
      <c r="K904" s="12">
        <f>Sales[[#This Row],[Unit Price]]*Sales[[#This Row],[Quantity]]</f>
        <v>3780</v>
      </c>
      <c r="L904" s="12">
        <f>Sales[[#This Row],[Unit Cost]]*Sales[[#This Row],[Quantity]]</f>
        <v>3546</v>
      </c>
      <c r="M904" s="12">
        <f>Sales[[#This Row],[Revenue]]-Sales[[#This Row],[Cost]]</f>
        <v>234</v>
      </c>
      <c r="N904" s="38">
        <f>Sales[[#This Row],[Profit]]*$N$1</f>
        <v>11.700000000000001</v>
      </c>
      <c r="O904" s="38">
        <f>Sales[[#This Row],[Profit]]-Sales[[#This Row],[Discount ]]</f>
        <v>222.3</v>
      </c>
    </row>
    <row r="905" spans="1:15">
      <c r="A905" s="38">
        <v>41206</v>
      </c>
      <c r="B905" s="12" t="s">
        <v>29</v>
      </c>
      <c r="C905" s="12" t="s">
        <v>30</v>
      </c>
      <c r="D905" s="12" t="s">
        <v>37</v>
      </c>
      <c r="E905" s="12" t="s">
        <v>13</v>
      </c>
      <c r="F905" s="12">
        <v>24</v>
      </c>
      <c r="G905" s="12">
        <v>3546</v>
      </c>
      <c r="H905" s="12">
        <v>3780</v>
      </c>
      <c r="I905" s="12">
        <v>8964</v>
      </c>
      <c r="J905" s="12">
        <v>9540</v>
      </c>
      <c r="K905" s="12">
        <f>Sales[[#This Row],[Unit Price]]*Sales[[#This Row],[Quantity]]</f>
        <v>90720</v>
      </c>
      <c r="L905" s="12">
        <f>Sales[[#This Row],[Unit Cost]]*Sales[[#This Row],[Quantity]]</f>
        <v>85104</v>
      </c>
      <c r="M905" s="12">
        <f>Sales[[#This Row],[Revenue]]-Sales[[#This Row],[Cost]]</f>
        <v>5616</v>
      </c>
      <c r="N905" s="38">
        <f>Sales[[#This Row],[Profit]]*$N$1</f>
        <v>280.8</v>
      </c>
      <c r="O905" s="38">
        <f>Sales[[#This Row],[Profit]]-Sales[[#This Row],[Discount ]]</f>
        <v>5335.2</v>
      </c>
    </row>
    <row r="906" spans="1:15">
      <c r="A906" s="38">
        <v>41206</v>
      </c>
      <c r="B906" s="12" t="s">
        <v>27</v>
      </c>
      <c r="C906" s="12" t="s">
        <v>23</v>
      </c>
      <c r="D906" s="12" t="s">
        <v>36</v>
      </c>
      <c r="E906" s="12" t="s">
        <v>13</v>
      </c>
      <c r="F906" s="12">
        <v>15</v>
      </c>
      <c r="G906" s="12">
        <v>3978</v>
      </c>
      <c r="H906" s="12">
        <v>4230</v>
      </c>
      <c r="I906" s="12">
        <v>16848</v>
      </c>
      <c r="J906" s="12">
        <v>18000</v>
      </c>
      <c r="K906" s="12">
        <f>Sales[[#This Row],[Unit Price]]*Sales[[#This Row],[Quantity]]</f>
        <v>63450</v>
      </c>
      <c r="L906" s="12">
        <f>Sales[[#This Row],[Unit Cost]]*Sales[[#This Row],[Quantity]]</f>
        <v>59670</v>
      </c>
      <c r="M906" s="12">
        <f>Sales[[#This Row],[Revenue]]-Sales[[#This Row],[Cost]]</f>
        <v>3780</v>
      </c>
      <c r="N906" s="38">
        <f>Sales[[#This Row],[Profit]]*$N$1</f>
        <v>189</v>
      </c>
      <c r="O906" s="38">
        <f>Sales[[#This Row],[Profit]]-Sales[[#This Row],[Discount ]]</f>
        <v>3591</v>
      </c>
    </row>
    <row r="907" spans="1:15">
      <c r="A907" s="38">
        <v>41206</v>
      </c>
      <c r="B907" s="12" t="s">
        <v>14</v>
      </c>
      <c r="C907" s="12" t="s">
        <v>11</v>
      </c>
      <c r="D907" s="12" t="s">
        <v>33</v>
      </c>
      <c r="E907" s="12" t="s">
        <v>13</v>
      </c>
      <c r="F907" s="12">
        <v>20</v>
      </c>
      <c r="G907" s="12">
        <v>3546</v>
      </c>
      <c r="H907" s="12">
        <v>3780</v>
      </c>
      <c r="I907" s="12">
        <v>39780</v>
      </c>
      <c r="J907" s="12">
        <v>42300</v>
      </c>
      <c r="K907" s="12">
        <f>Sales[[#This Row],[Unit Price]]*Sales[[#This Row],[Quantity]]</f>
        <v>75600</v>
      </c>
      <c r="L907" s="12">
        <f>Sales[[#This Row],[Unit Cost]]*Sales[[#This Row],[Quantity]]</f>
        <v>70920</v>
      </c>
      <c r="M907" s="12">
        <f>Sales[[#This Row],[Revenue]]-Sales[[#This Row],[Cost]]</f>
        <v>4680</v>
      </c>
      <c r="N907" s="38">
        <f>Sales[[#This Row],[Profit]]*$N$1</f>
        <v>234</v>
      </c>
      <c r="O907" s="38">
        <f>Sales[[#This Row],[Profit]]-Sales[[#This Row],[Discount ]]</f>
        <v>4446</v>
      </c>
    </row>
    <row r="908" spans="1:15">
      <c r="A908" s="38">
        <v>41207</v>
      </c>
      <c r="B908" s="12" t="s">
        <v>20</v>
      </c>
      <c r="C908" s="12" t="s">
        <v>18</v>
      </c>
      <c r="D908" s="12" t="s">
        <v>33</v>
      </c>
      <c r="E908" s="12" t="s">
        <v>13</v>
      </c>
      <c r="F908" s="12">
        <v>1</v>
      </c>
      <c r="G908" s="12">
        <v>5148</v>
      </c>
      <c r="H908" s="12">
        <v>5490</v>
      </c>
      <c r="I908" s="12">
        <v>91494</v>
      </c>
      <c r="J908" s="12">
        <v>97290</v>
      </c>
      <c r="K908" s="12">
        <f>Sales[[#This Row],[Unit Price]]*Sales[[#This Row],[Quantity]]</f>
        <v>5490</v>
      </c>
      <c r="L908" s="12">
        <f>Sales[[#This Row],[Unit Cost]]*Sales[[#This Row],[Quantity]]</f>
        <v>5148</v>
      </c>
      <c r="M908" s="12">
        <f>Sales[[#This Row],[Revenue]]-Sales[[#This Row],[Cost]]</f>
        <v>342</v>
      </c>
      <c r="N908" s="38">
        <f>Sales[[#This Row],[Profit]]*$N$1</f>
        <v>17.100000000000001</v>
      </c>
      <c r="O908" s="38">
        <f>Sales[[#This Row],[Profit]]-Sales[[#This Row],[Discount ]]</f>
        <v>324.89999999999998</v>
      </c>
    </row>
    <row r="909" spans="1:15">
      <c r="A909" s="38">
        <v>41208</v>
      </c>
      <c r="B909" s="12" t="s">
        <v>27</v>
      </c>
      <c r="C909" s="12" t="s">
        <v>23</v>
      </c>
      <c r="D909" s="12" t="s">
        <v>41</v>
      </c>
      <c r="E909" s="12" t="s">
        <v>13</v>
      </c>
      <c r="F909" s="12">
        <v>5</v>
      </c>
      <c r="G909" s="12">
        <v>2196</v>
      </c>
      <c r="H909" s="12">
        <v>2340</v>
      </c>
      <c r="I909" s="12">
        <v>8856</v>
      </c>
      <c r="J909" s="12">
        <v>9450</v>
      </c>
      <c r="K909" s="12">
        <f>Sales[[#This Row],[Unit Price]]*Sales[[#This Row],[Quantity]]</f>
        <v>11700</v>
      </c>
      <c r="L909" s="12">
        <f>Sales[[#This Row],[Unit Cost]]*Sales[[#This Row],[Quantity]]</f>
        <v>10980</v>
      </c>
      <c r="M909" s="12">
        <f>Sales[[#This Row],[Revenue]]-Sales[[#This Row],[Cost]]</f>
        <v>720</v>
      </c>
      <c r="N909" s="38">
        <f>Sales[[#This Row],[Profit]]*$N$1</f>
        <v>36</v>
      </c>
      <c r="O909" s="38">
        <f>Sales[[#This Row],[Profit]]-Sales[[#This Row],[Discount ]]</f>
        <v>684</v>
      </c>
    </row>
    <row r="910" spans="1:15">
      <c r="A910" s="38">
        <v>41208</v>
      </c>
      <c r="B910" s="12" t="s">
        <v>17</v>
      </c>
      <c r="C910" s="12" t="s">
        <v>18</v>
      </c>
      <c r="D910" s="12" t="s">
        <v>32</v>
      </c>
      <c r="E910" s="12" t="s">
        <v>13</v>
      </c>
      <c r="F910" s="12">
        <v>2</v>
      </c>
      <c r="G910" s="12">
        <v>3924</v>
      </c>
      <c r="H910" s="12">
        <v>4230</v>
      </c>
      <c r="I910" s="12">
        <v>53190</v>
      </c>
      <c r="J910" s="12">
        <v>56700</v>
      </c>
      <c r="K910" s="12">
        <f>Sales[[#This Row],[Unit Price]]*Sales[[#This Row],[Quantity]]</f>
        <v>8460</v>
      </c>
      <c r="L910" s="12">
        <f>Sales[[#This Row],[Unit Cost]]*Sales[[#This Row],[Quantity]]</f>
        <v>7848</v>
      </c>
      <c r="M910" s="12">
        <f>Sales[[#This Row],[Revenue]]-Sales[[#This Row],[Cost]]</f>
        <v>612</v>
      </c>
      <c r="N910" s="38">
        <f>Sales[[#This Row],[Profit]]*$N$1</f>
        <v>30.6</v>
      </c>
      <c r="O910" s="38">
        <f>Sales[[#This Row],[Profit]]-Sales[[#This Row],[Discount ]]</f>
        <v>581.4</v>
      </c>
    </row>
    <row r="911" spans="1:15">
      <c r="A911" s="38">
        <v>41209</v>
      </c>
      <c r="B911" s="12" t="s">
        <v>27</v>
      </c>
      <c r="C911" s="12" t="s">
        <v>23</v>
      </c>
      <c r="D911" s="12" t="s">
        <v>39</v>
      </c>
      <c r="E911" s="12" t="s">
        <v>13</v>
      </c>
      <c r="F911" s="12">
        <v>15</v>
      </c>
      <c r="G911" s="12">
        <v>3978</v>
      </c>
      <c r="H911" s="12">
        <v>4230</v>
      </c>
      <c r="I911" s="12">
        <v>67068</v>
      </c>
      <c r="J911" s="12">
        <v>71280</v>
      </c>
      <c r="K911" s="12">
        <f>Sales[[#This Row],[Unit Price]]*Sales[[#This Row],[Quantity]]</f>
        <v>63450</v>
      </c>
      <c r="L911" s="12">
        <f>Sales[[#This Row],[Unit Cost]]*Sales[[#This Row],[Quantity]]</f>
        <v>59670</v>
      </c>
      <c r="M911" s="12">
        <f>Sales[[#This Row],[Revenue]]-Sales[[#This Row],[Cost]]</f>
        <v>3780</v>
      </c>
      <c r="N911" s="38">
        <f>Sales[[#This Row],[Profit]]*$N$1</f>
        <v>189</v>
      </c>
      <c r="O911" s="38">
        <f>Sales[[#This Row],[Profit]]-Sales[[#This Row],[Discount ]]</f>
        <v>3591</v>
      </c>
    </row>
    <row r="912" spans="1:15">
      <c r="A912" s="38">
        <v>41209</v>
      </c>
      <c r="B912" s="12" t="s">
        <v>29</v>
      </c>
      <c r="C912" s="12" t="s">
        <v>30</v>
      </c>
      <c r="D912" s="12" t="s">
        <v>43</v>
      </c>
      <c r="E912" s="12" t="s">
        <v>13</v>
      </c>
      <c r="F912" s="12">
        <v>24</v>
      </c>
      <c r="G912" s="12">
        <v>2106</v>
      </c>
      <c r="H912" s="12">
        <v>2250</v>
      </c>
      <c r="I912" s="12">
        <v>6768</v>
      </c>
      <c r="J912" s="12">
        <v>7200</v>
      </c>
      <c r="K912" s="12">
        <f>Sales[[#This Row],[Unit Price]]*Sales[[#This Row],[Quantity]]</f>
        <v>54000</v>
      </c>
      <c r="L912" s="12">
        <f>Sales[[#This Row],[Unit Cost]]*Sales[[#This Row],[Quantity]]</f>
        <v>50544</v>
      </c>
      <c r="M912" s="12">
        <f>Sales[[#This Row],[Revenue]]-Sales[[#This Row],[Cost]]</f>
        <v>3456</v>
      </c>
      <c r="N912" s="38">
        <f>Sales[[#This Row],[Profit]]*$N$1</f>
        <v>172.8</v>
      </c>
      <c r="O912" s="38">
        <f>Sales[[#This Row],[Profit]]-Sales[[#This Row],[Discount ]]</f>
        <v>3283.2</v>
      </c>
    </row>
    <row r="913" spans="1:15">
      <c r="A913" s="38">
        <v>41210</v>
      </c>
      <c r="B913" s="12" t="s">
        <v>20</v>
      </c>
      <c r="C913" s="12" t="s">
        <v>18</v>
      </c>
      <c r="D913" s="12" t="s">
        <v>36</v>
      </c>
      <c r="E913" s="12" t="s">
        <v>13</v>
      </c>
      <c r="F913" s="12">
        <v>23</v>
      </c>
      <c r="G913" s="12">
        <v>5148</v>
      </c>
      <c r="H913" s="12">
        <v>5490</v>
      </c>
      <c r="I913" s="12">
        <v>4212</v>
      </c>
      <c r="J913" s="12">
        <v>4500</v>
      </c>
      <c r="K913" s="12">
        <f>Sales[[#This Row],[Unit Price]]*Sales[[#This Row],[Quantity]]</f>
        <v>126270</v>
      </c>
      <c r="L913" s="12">
        <f>Sales[[#This Row],[Unit Cost]]*Sales[[#This Row],[Quantity]]</f>
        <v>118404</v>
      </c>
      <c r="M913" s="12">
        <f>Sales[[#This Row],[Revenue]]-Sales[[#This Row],[Cost]]</f>
        <v>7866</v>
      </c>
      <c r="N913" s="38">
        <f>Sales[[#This Row],[Profit]]*$N$1</f>
        <v>393.3</v>
      </c>
      <c r="O913" s="38">
        <f>Sales[[#This Row],[Profit]]-Sales[[#This Row],[Discount ]]</f>
        <v>7472.7</v>
      </c>
    </row>
    <row r="914" spans="1:15">
      <c r="A914" s="38">
        <v>41210</v>
      </c>
      <c r="B914" s="12" t="s">
        <v>31</v>
      </c>
      <c r="C914" s="12" t="s">
        <v>30</v>
      </c>
      <c r="D914" s="12" t="s">
        <v>36</v>
      </c>
      <c r="E914" s="12" t="s">
        <v>13</v>
      </c>
      <c r="F914" s="12">
        <v>20</v>
      </c>
      <c r="G914" s="12">
        <v>3546</v>
      </c>
      <c r="H914" s="12">
        <v>3780</v>
      </c>
      <c r="I914" s="12">
        <v>21060</v>
      </c>
      <c r="J914" s="12">
        <v>22500</v>
      </c>
      <c r="K914" s="12">
        <f>Sales[[#This Row],[Unit Price]]*Sales[[#This Row],[Quantity]]</f>
        <v>75600</v>
      </c>
      <c r="L914" s="12">
        <f>Sales[[#This Row],[Unit Cost]]*Sales[[#This Row],[Quantity]]</f>
        <v>70920</v>
      </c>
      <c r="M914" s="12">
        <f>Sales[[#This Row],[Revenue]]-Sales[[#This Row],[Cost]]</f>
        <v>4680</v>
      </c>
      <c r="N914" s="38">
        <f>Sales[[#This Row],[Profit]]*$N$1</f>
        <v>234</v>
      </c>
      <c r="O914" s="38">
        <f>Sales[[#This Row],[Profit]]-Sales[[#This Row],[Discount ]]</f>
        <v>4446</v>
      </c>
    </row>
    <row r="915" spans="1:15">
      <c r="A915" s="38">
        <v>41211</v>
      </c>
      <c r="B915" s="12" t="s">
        <v>17</v>
      </c>
      <c r="C915" s="12" t="s">
        <v>18</v>
      </c>
      <c r="D915" s="12" t="s">
        <v>40</v>
      </c>
      <c r="E915" s="12" t="s">
        <v>16</v>
      </c>
      <c r="F915" s="12">
        <v>23</v>
      </c>
      <c r="G915" s="12">
        <v>3546</v>
      </c>
      <c r="H915" s="12">
        <v>3780</v>
      </c>
      <c r="I915" s="12">
        <v>7848</v>
      </c>
      <c r="J915" s="12">
        <v>8460</v>
      </c>
      <c r="K915" s="12">
        <f>Sales[[#This Row],[Unit Price]]*Sales[[#This Row],[Quantity]]</f>
        <v>86940</v>
      </c>
      <c r="L915" s="12">
        <f>Sales[[#This Row],[Unit Cost]]*Sales[[#This Row],[Quantity]]</f>
        <v>81558</v>
      </c>
      <c r="M915" s="12">
        <f>Sales[[#This Row],[Revenue]]-Sales[[#This Row],[Cost]]</f>
        <v>5382</v>
      </c>
      <c r="N915" s="38">
        <f>Sales[[#This Row],[Profit]]*$N$1</f>
        <v>269.10000000000002</v>
      </c>
      <c r="O915" s="38">
        <f>Sales[[#This Row],[Profit]]-Sales[[#This Row],[Discount ]]</f>
        <v>5112.8999999999996</v>
      </c>
    </row>
    <row r="916" spans="1:15">
      <c r="A916" s="38">
        <v>41212</v>
      </c>
      <c r="B916" s="12" t="s">
        <v>34</v>
      </c>
      <c r="C916" s="12" t="s">
        <v>25</v>
      </c>
      <c r="D916" s="12" t="s">
        <v>12</v>
      </c>
      <c r="E916" s="12" t="s">
        <v>13</v>
      </c>
      <c r="F916" s="12">
        <v>22</v>
      </c>
      <c r="G916" s="12">
        <v>5148</v>
      </c>
      <c r="H916" s="12">
        <v>5490</v>
      </c>
      <c r="I916" s="12">
        <v>40680</v>
      </c>
      <c r="J916" s="12">
        <v>43200</v>
      </c>
      <c r="K916" s="12">
        <f>Sales[[#This Row],[Unit Price]]*Sales[[#This Row],[Quantity]]</f>
        <v>120780</v>
      </c>
      <c r="L916" s="12">
        <f>Sales[[#This Row],[Unit Cost]]*Sales[[#This Row],[Quantity]]</f>
        <v>113256</v>
      </c>
      <c r="M916" s="12">
        <f>Sales[[#This Row],[Revenue]]-Sales[[#This Row],[Cost]]</f>
        <v>7524</v>
      </c>
      <c r="N916" s="38">
        <f>Sales[[#This Row],[Profit]]*$N$1</f>
        <v>376.20000000000005</v>
      </c>
      <c r="O916" s="38">
        <f>Sales[[#This Row],[Profit]]-Sales[[#This Row],[Discount ]]</f>
        <v>7147.8</v>
      </c>
    </row>
    <row r="917" spans="1:15">
      <c r="A917" s="38">
        <v>41212</v>
      </c>
      <c r="B917" s="12" t="s">
        <v>34</v>
      </c>
      <c r="C917" s="12" t="s">
        <v>25</v>
      </c>
      <c r="D917" s="12" t="s">
        <v>35</v>
      </c>
      <c r="E917" s="12" t="s">
        <v>13</v>
      </c>
      <c r="F917" s="12">
        <v>10</v>
      </c>
      <c r="G917" s="12">
        <v>3384</v>
      </c>
      <c r="H917" s="12">
        <v>3600</v>
      </c>
      <c r="I917" s="12">
        <v>77220</v>
      </c>
      <c r="J917" s="12">
        <v>82350</v>
      </c>
      <c r="K917" s="12">
        <f>Sales[[#This Row],[Unit Price]]*Sales[[#This Row],[Quantity]]</f>
        <v>36000</v>
      </c>
      <c r="L917" s="12">
        <f>Sales[[#This Row],[Unit Cost]]*Sales[[#This Row],[Quantity]]</f>
        <v>33840</v>
      </c>
      <c r="M917" s="12">
        <f>Sales[[#This Row],[Revenue]]-Sales[[#This Row],[Cost]]</f>
        <v>2160</v>
      </c>
      <c r="N917" s="38">
        <f>Sales[[#This Row],[Profit]]*$N$1</f>
        <v>108</v>
      </c>
      <c r="O917" s="38">
        <f>Sales[[#This Row],[Profit]]-Sales[[#This Row],[Discount ]]</f>
        <v>2052</v>
      </c>
    </row>
    <row r="918" spans="1:15">
      <c r="A918" s="38">
        <v>41212</v>
      </c>
      <c r="B918" s="12" t="s">
        <v>24</v>
      </c>
      <c r="C918" s="12" t="s">
        <v>25</v>
      </c>
      <c r="D918" s="12" t="s">
        <v>41</v>
      </c>
      <c r="E918" s="12" t="s">
        <v>13</v>
      </c>
      <c r="F918" s="12">
        <v>5</v>
      </c>
      <c r="G918" s="12">
        <v>3042</v>
      </c>
      <c r="H918" s="12">
        <v>3240</v>
      </c>
      <c r="I918" s="12">
        <v>64944</v>
      </c>
      <c r="J918" s="12">
        <v>69300</v>
      </c>
      <c r="K918" s="12">
        <f>Sales[[#This Row],[Unit Price]]*Sales[[#This Row],[Quantity]]</f>
        <v>16200</v>
      </c>
      <c r="L918" s="12">
        <f>Sales[[#This Row],[Unit Cost]]*Sales[[#This Row],[Quantity]]</f>
        <v>15210</v>
      </c>
      <c r="M918" s="12">
        <f>Sales[[#This Row],[Revenue]]-Sales[[#This Row],[Cost]]</f>
        <v>990</v>
      </c>
      <c r="N918" s="38">
        <f>Sales[[#This Row],[Profit]]*$N$1</f>
        <v>49.5</v>
      </c>
      <c r="O918" s="38">
        <f>Sales[[#This Row],[Profit]]-Sales[[#This Row],[Discount ]]</f>
        <v>940.5</v>
      </c>
    </row>
    <row r="919" spans="1:15">
      <c r="A919" s="38">
        <v>41213</v>
      </c>
      <c r="B919" s="12" t="s">
        <v>14</v>
      </c>
      <c r="C919" s="12" t="s">
        <v>11</v>
      </c>
      <c r="D919" s="12" t="s">
        <v>32</v>
      </c>
      <c r="E919" s="12" t="s">
        <v>13</v>
      </c>
      <c r="F919" s="12">
        <v>12</v>
      </c>
      <c r="G919" s="12">
        <v>3978</v>
      </c>
      <c r="H919" s="12">
        <v>4230</v>
      </c>
      <c r="I919" s="12">
        <v>7092</v>
      </c>
      <c r="J919" s="12">
        <v>7560</v>
      </c>
      <c r="K919" s="12">
        <f>Sales[[#This Row],[Unit Price]]*Sales[[#This Row],[Quantity]]</f>
        <v>50760</v>
      </c>
      <c r="L919" s="12">
        <f>Sales[[#This Row],[Unit Cost]]*Sales[[#This Row],[Quantity]]</f>
        <v>47736</v>
      </c>
      <c r="M919" s="12">
        <f>Sales[[#This Row],[Revenue]]-Sales[[#This Row],[Cost]]</f>
        <v>3024</v>
      </c>
      <c r="N919" s="38">
        <f>Sales[[#This Row],[Profit]]*$N$1</f>
        <v>151.20000000000002</v>
      </c>
      <c r="O919" s="38">
        <f>Sales[[#This Row],[Profit]]-Sales[[#This Row],[Discount ]]</f>
        <v>2872.8</v>
      </c>
    </row>
    <row r="920" spans="1:15">
      <c r="A920" s="38">
        <v>41213</v>
      </c>
      <c r="B920" s="12" t="s">
        <v>17</v>
      </c>
      <c r="C920" s="12" t="s">
        <v>18</v>
      </c>
      <c r="D920" s="12" t="s">
        <v>36</v>
      </c>
      <c r="E920" s="12" t="s">
        <v>13</v>
      </c>
      <c r="F920" s="12">
        <v>19</v>
      </c>
      <c r="G920" s="12">
        <v>3978</v>
      </c>
      <c r="H920" s="12">
        <v>4230</v>
      </c>
      <c r="I920" s="12">
        <v>46332</v>
      </c>
      <c r="J920" s="12">
        <v>49500</v>
      </c>
      <c r="K920" s="12">
        <f>Sales[[#This Row],[Unit Price]]*Sales[[#This Row],[Quantity]]</f>
        <v>80370</v>
      </c>
      <c r="L920" s="12">
        <f>Sales[[#This Row],[Unit Cost]]*Sales[[#This Row],[Quantity]]</f>
        <v>75582</v>
      </c>
      <c r="M920" s="12">
        <f>Sales[[#This Row],[Revenue]]-Sales[[#This Row],[Cost]]</f>
        <v>4788</v>
      </c>
      <c r="N920" s="38">
        <f>Sales[[#This Row],[Profit]]*$N$1</f>
        <v>239.4</v>
      </c>
      <c r="O920" s="38">
        <f>Sales[[#This Row],[Profit]]-Sales[[#This Row],[Discount ]]</f>
        <v>4548.6000000000004</v>
      </c>
    </row>
    <row r="921" spans="1:15">
      <c r="A921" s="38">
        <v>41213</v>
      </c>
      <c r="B921" s="12" t="s">
        <v>24</v>
      </c>
      <c r="C921" s="12" t="s">
        <v>25</v>
      </c>
      <c r="D921" s="12" t="s">
        <v>15</v>
      </c>
      <c r="E921" s="12" t="s">
        <v>16</v>
      </c>
      <c r="F921" s="12">
        <v>18</v>
      </c>
      <c r="G921" s="12">
        <v>3924</v>
      </c>
      <c r="H921" s="12">
        <v>4230</v>
      </c>
      <c r="I921" s="12">
        <v>82386</v>
      </c>
      <c r="J921" s="12">
        <v>89010</v>
      </c>
      <c r="K921" s="12">
        <f>Sales[[#This Row],[Unit Price]]*Sales[[#This Row],[Quantity]]</f>
        <v>76140</v>
      </c>
      <c r="L921" s="12">
        <f>Sales[[#This Row],[Unit Cost]]*Sales[[#This Row],[Quantity]]</f>
        <v>70632</v>
      </c>
      <c r="M921" s="12">
        <f>Sales[[#This Row],[Revenue]]-Sales[[#This Row],[Cost]]</f>
        <v>5508</v>
      </c>
      <c r="N921" s="38">
        <f>Sales[[#This Row],[Profit]]*$N$1</f>
        <v>275.40000000000003</v>
      </c>
      <c r="O921" s="38">
        <f>Sales[[#This Row],[Profit]]-Sales[[#This Row],[Discount ]]</f>
        <v>5232.6000000000004</v>
      </c>
    </row>
    <row r="922" spans="1:15">
      <c r="A922" s="38">
        <v>41213</v>
      </c>
      <c r="B922" s="12" t="s">
        <v>31</v>
      </c>
      <c r="C922" s="12" t="s">
        <v>30</v>
      </c>
      <c r="D922" s="12" t="s">
        <v>36</v>
      </c>
      <c r="E922" s="12" t="s">
        <v>13</v>
      </c>
      <c r="F922" s="12">
        <v>1</v>
      </c>
      <c r="G922" s="12">
        <v>2952</v>
      </c>
      <c r="H922" s="12">
        <v>3150</v>
      </c>
      <c r="I922" s="12">
        <v>10530</v>
      </c>
      <c r="J922" s="12">
        <v>11250</v>
      </c>
      <c r="K922" s="12">
        <f>Sales[[#This Row],[Unit Price]]*Sales[[#This Row],[Quantity]]</f>
        <v>3150</v>
      </c>
      <c r="L922" s="12">
        <f>Sales[[#This Row],[Unit Cost]]*Sales[[#This Row],[Quantity]]</f>
        <v>2952</v>
      </c>
      <c r="M922" s="12">
        <f>Sales[[#This Row],[Revenue]]-Sales[[#This Row],[Cost]]</f>
        <v>198</v>
      </c>
      <c r="N922" s="38">
        <f>Sales[[#This Row],[Profit]]*$N$1</f>
        <v>9.9</v>
      </c>
      <c r="O922" s="38">
        <f>Sales[[#This Row],[Profit]]-Sales[[#This Row],[Discount ]]</f>
        <v>188.1</v>
      </c>
    </row>
    <row r="923" spans="1:15">
      <c r="A923" s="38">
        <v>41214</v>
      </c>
      <c r="B923" s="12" t="s">
        <v>31</v>
      </c>
      <c r="C923" s="12" t="s">
        <v>30</v>
      </c>
      <c r="D923" s="12" t="s">
        <v>35</v>
      </c>
      <c r="E923" s="12" t="s">
        <v>13</v>
      </c>
      <c r="F923" s="12">
        <v>15</v>
      </c>
      <c r="G923" s="12">
        <v>3042</v>
      </c>
      <c r="H923" s="12">
        <v>3240</v>
      </c>
      <c r="I923" s="12">
        <v>82368</v>
      </c>
      <c r="J923" s="12">
        <v>87840</v>
      </c>
      <c r="K923" s="12">
        <f>Sales[[#This Row],[Unit Price]]*Sales[[#This Row],[Quantity]]</f>
        <v>48600</v>
      </c>
      <c r="L923" s="12">
        <f>Sales[[#This Row],[Unit Cost]]*Sales[[#This Row],[Quantity]]</f>
        <v>45630</v>
      </c>
      <c r="M923" s="12">
        <f>Sales[[#This Row],[Revenue]]-Sales[[#This Row],[Cost]]</f>
        <v>2970</v>
      </c>
      <c r="N923" s="38">
        <f>Sales[[#This Row],[Profit]]*$N$1</f>
        <v>148.5</v>
      </c>
      <c r="O923" s="38">
        <f>Sales[[#This Row],[Profit]]-Sales[[#This Row],[Discount ]]</f>
        <v>2821.5</v>
      </c>
    </row>
    <row r="924" spans="1:15">
      <c r="A924" s="38">
        <v>41214</v>
      </c>
      <c r="B924" s="12" t="s">
        <v>17</v>
      </c>
      <c r="C924" s="12" t="s">
        <v>18</v>
      </c>
      <c r="D924" s="12" t="s">
        <v>40</v>
      </c>
      <c r="E924" s="12" t="s">
        <v>16</v>
      </c>
      <c r="F924" s="12">
        <v>4</v>
      </c>
      <c r="G924" s="12">
        <v>3978</v>
      </c>
      <c r="H924" s="12">
        <v>4230</v>
      </c>
      <c r="I924" s="12">
        <v>74556</v>
      </c>
      <c r="J924" s="12">
        <v>80370</v>
      </c>
      <c r="K924" s="12">
        <f>Sales[[#This Row],[Unit Price]]*Sales[[#This Row],[Quantity]]</f>
        <v>16920</v>
      </c>
      <c r="L924" s="12">
        <f>Sales[[#This Row],[Unit Cost]]*Sales[[#This Row],[Quantity]]</f>
        <v>15912</v>
      </c>
      <c r="M924" s="12">
        <f>Sales[[#This Row],[Revenue]]-Sales[[#This Row],[Cost]]</f>
        <v>1008</v>
      </c>
      <c r="N924" s="38">
        <f>Sales[[#This Row],[Profit]]*$N$1</f>
        <v>50.400000000000006</v>
      </c>
      <c r="O924" s="38">
        <f>Sales[[#This Row],[Profit]]-Sales[[#This Row],[Discount ]]</f>
        <v>957.6</v>
      </c>
    </row>
    <row r="925" spans="1:15">
      <c r="A925" s="38">
        <v>41214</v>
      </c>
      <c r="B925" s="12" t="s">
        <v>27</v>
      </c>
      <c r="C925" s="12" t="s">
        <v>23</v>
      </c>
      <c r="D925" s="12" t="s">
        <v>28</v>
      </c>
      <c r="E925" s="12" t="s">
        <v>13</v>
      </c>
      <c r="F925" s="12">
        <v>16</v>
      </c>
      <c r="G925" s="12">
        <v>2106</v>
      </c>
      <c r="H925" s="12">
        <v>2250</v>
      </c>
      <c r="I925" s="12">
        <v>75816</v>
      </c>
      <c r="J925" s="12">
        <v>80730</v>
      </c>
      <c r="K925" s="12">
        <f>Sales[[#This Row],[Unit Price]]*Sales[[#This Row],[Quantity]]</f>
        <v>36000</v>
      </c>
      <c r="L925" s="12">
        <f>Sales[[#This Row],[Unit Cost]]*Sales[[#This Row],[Quantity]]</f>
        <v>33696</v>
      </c>
      <c r="M925" s="12">
        <f>Sales[[#This Row],[Revenue]]-Sales[[#This Row],[Cost]]</f>
        <v>2304</v>
      </c>
      <c r="N925" s="38">
        <f>Sales[[#This Row],[Profit]]*$N$1</f>
        <v>115.2</v>
      </c>
      <c r="O925" s="38">
        <f>Sales[[#This Row],[Profit]]-Sales[[#This Row],[Discount ]]</f>
        <v>2188.8000000000002</v>
      </c>
    </row>
    <row r="926" spans="1:15">
      <c r="A926" s="38">
        <v>41214</v>
      </c>
      <c r="B926" s="12" t="s">
        <v>14</v>
      </c>
      <c r="C926" s="12" t="s">
        <v>11</v>
      </c>
      <c r="D926" s="12" t="s">
        <v>15</v>
      </c>
      <c r="E926" s="12" t="s">
        <v>16</v>
      </c>
      <c r="F926" s="12">
        <v>10</v>
      </c>
      <c r="G926" s="12">
        <v>2034</v>
      </c>
      <c r="H926" s="12">
        <v>2160</v>
      </c>
      <c r="I926" s="12">
        <v>53730</v>
      </c>
      <c r="J926" s="12">
        <v>58050</v>
      </c>
      <c r="K926" s="12">
        <f>Sales[[#This Row],[Unit Price]]*Sales[[#This Row],[Quantity]]</f>
        <v>21600</v>
      </c>
      <c r="L926" s="12">
        <f>Sales[[#This Row],[Unit Cost]]*Sales[[#This Row],[Quantity]]</f>
        <v>20340</v>
      </c>
      <c r="M926" s="12">
        <f>Sales[[#This Row],[Revenue]]-Sales[[#This Row],[Cost]]</f>
        <v>1260</v>
      </c>
      <c r="N926" s="38">
        <f>Sales[[#This Row],[Profit]]*$N$1</f>
        <v>63</v>
      </c>
      <c r="O926" s="38">
        <f>Sales[[#This Row],[Profit]]-Sales[[#This Row],[Discount ]]</f>
        <v>1197</v>
      </c>
    </row>
    <row r="927" spans="1:15">
      <c r="A927" s="38">
        <v>41215</v>
      </c>
      <c r="B927" s="12" t="s">
        <v>20</v>
      </c>
      <c r="C927" s="12" t="s">
        <v>18</v>
      </c>
      <c r="D927" s="12" t="s">
        <v>19</v>
      </c>
      <c r="E927" s="12" t="s">
        <v>13</v>
      </c>
      <c r="F927" s="12">
        <v>21</v>
      </c>
      <c r="G927" s="12">
        <v>4482</v>
      </c>
      <c r="H927" s="12">
        <v>4770</v>
      </c>
      <c r="I927" s="12">
        <v>99450</v>
      </c>
      <c r="J927" s="12">
        <v>105750</v>
      </c>
      <c r="K927" s="12">
        <f>Sales[[#This Row],[Unit Price]]*Sales[[#This Row],[Quantity]]</f>
        <v>100170</v>
      </c>
      <c r="L927" s="12">
        <f>Sales[[#This Row],[Unit Cost]]*Sales[[#This Row],[Quantity]]</f>
        <v>94122</v>
      </c>
      <c r="M927" s="12">
        <f>Sales[[#This Row],[Revenue]]-Sales[[#This Row],[Cost]]</f>
        <v>6048</v>
      </c>
      <c r="N927" s="38">
        <f>Sales[[#This Row],[Profit]]*$N$1</f>
        <v>302.40000000000003</v>
      </c>
      <c r="O927" s="38">
        <f>Sales[[#This Row],[Profit]]-Sales[[#This Row],[Discount ]]</f>
        <v>5745.6</v>
      </c>
    </row>
    <row r="928" spans="1:15">
      <c r="A928" s="38">
        <v>41215</v>
      </c>
      <c r="B928" s="12" t="s">
        <v>20</v>
      </c>
      <c r="C928" s="12" t="s">
        <v>18</v>
      </c>
      <c r="D928" s="12" t="s">
        <v>15</v>
      </c>
      <c r="E928" s="12" t="s">
        <v>16</v>
      </c>
      <c r="F928" s="12">
        <v>7</v>
      </c>
      <c r="G928" s="12">
        <v>3726</v>
      </c>
      <c r="H928" s="12">
        <v>3960</v>
      </c>
      <c r="I928" s="12">
        <v>10746</v>
      </c>
      <c r="J928" s="12">
        <v>11610</v>
      </c>
      <c r="K928" s="12">
        <f>Sales[[#This Row],[Unit Price]]*Sales[[#This Row],[Quantity]]</f>
        <v>27720</v>
      </c>
      <c r="L928" s="12">
        <f>Sales[[#This Row],[Unit Cost]]*Sales[[#This Row],[Quantity]]</f>
        <v>26082</v>
      </c>
      <c r="M928" s="12">
        <f>Sales[[#This Row],[Revenue]]-Sales[[#This Row],[Cost]]</f>
        <v>1638</v>
      </c>
      <c r="N928" s="38">
        <f>Sales[[#This Row],[Profit]]*$N$1</f>
        <v>81.900000000000006</v>
      </c>
      <c r="O928" s="38">
        <f>Sales[[#This Row],[Profit]]-Sales[[#This Row],[Discount ]]</f>
        <v>1556.1</v>
      </c>
    </row>
    <row r="929" spans="1:15">
      <c r="A929" s="38">
        <v>41215</v>
      </c>
      <c r="B929" s="12" t="s">
        <v>14</v>
      </c>
      <c r="C929" s="12" t="s">
        <v>11</v>
      </c>
      <c r="D929" s="12" t="s">
        <v>43</v>
      </c>
      <c r="E929" s="12" t="s">
        <v>13</v>
      </c>
      <c r="F929" s="12">
        <v>22</v>
      </c>
      <c r="G929" s="12">
        <v>2952</v>
      </c>
      <c r="H929" s="12">
        <v>3150</v>
      </c>
      <c r="I929" s="12">
        <v>60912</v>
      </c>
      <c r="J929" s="12">
        <v>64800</v>
      </c>
      <c r="K929" s="12">
        <f>Sales[[#This Row],[Unit Price]]*Sales[[#This Row],[Quantity]]</f>
        <v>69300</v>
      </c>
      <c r="L929" s="12">
        <f>Sales[[#This Row],[Unit Cost]]*Sales[[#This Row],[Quantity]]</f>
        <v>64944</v>
      </c>
      <c r="M929" s="12">
        <f>Sales[[#This Row],[Revenue]]-Sales[[#This Row],[Cost]]</f>
        <v>4356</v>
      </c>
      <c r="N929" s="38">
        <f>Sales[[#This Row],[Profit]]*$N$1</f>
        <v>217.8</v>
      </c>
      <c r="O929" s="38">
        <f>Sales[[#This Row],[Profit]]-Sales[[#This Row],[Discount ]]</f>
        <v>4138.2</v>
      </c>
    </row>
    <row r="930" spans="1:15">
      <c r="A930" s="38">
        <v>41215</v>
      </c>
      <c r="B930" s="12" t="s">
        <v>24</v>
      </c>
      <c r="C930" s="12" t="s">
        <v>25</v>
      </c>
      <c r="D930" s="12" t="s">
        <v>12</v>
      </c>
      <c r="E930" s="12" t="s">
        <v>13</v>
      </c>
      <c r="F930" s="12">
        <v>15</v>
      </c>
      <c r="G930" s="12">
        <v>3384</v>
      </c>
      <c r="H930" s="12">
        <v>3600</v>
      </c>
      <c r="I930" s="12">
        <v>36612</v>
      </c>
      <c r="J930" s="12">
        <v>38880</v>
      </c>
      <c r="K930" s="12">
        <f>Sales[[#This Row],[Unit Price]]*Sales[[#This Row],[Quantity]]</f>
        <v>54000</v>
      </c>
      <c r="L930" s="12">
        <f>Sales[[#This Row],[Unit Cost]]*Sales[[#This Row],[Quantity]]</f>
        <v>50760</v>
      </c>
      <c r="M930" s="12">
        <f>Sales[[#This Row],[Revenue]]-Sales[[#This Row],[Cost]]</f>
        <v>3240</v>
      </c>
      <c r="N930" s="38">
        <f>Sales[[#This Row],[Profit]]*$N$1</f>
        <v>162</v>
      </c>
      <c r="O930" s="38">
        <f>Sales[[#This Row],[Profit]]-Sales[[#This Row],[Discount ]]</f>
        <v>3078</v>
      </c>
    </row>
    <row r="931" spans="1:15">
      <c r="A931" s="38">
        <v>41216</v>
      </c>
      <c r="B931" s="12" t="s">
        <v>20</v>
      </c>
      <c r="C931" s="12" t="s">
        <v>18</v>
      </c>
      <c r="D931" s="12" t="s">
        <v>38</v>
      </c>
      <c r="E931" s="12" t="s">
        <v>13</v>
      </c>
      <c r="F931" s="12">
        <v>7</v>
      </c>
      <c r="G931" s="12">
        <v>3546</v>
      </c>
      <c r="H931" s="12">
        <v>3780</v>
      </c>
      <c r="I931" s="12">
        <v>85104</v>
      </c>
      <c r="J931" s="12">
        <v>90720</v>
      </c>
      <c r="K931" s="12">
        <f>Sales[[#This Row],[Unit Price]]*Sales[[#This Row],[Quantity]]</f>
        <v>26460</v>
      </c>
      <c r="L931" s="12">
        <f>Sales[[#This Row],[Unit Cost]]*Sales[[#This Row],[Quantity]]</f>
        <v>24822</v>
      </c>
      <c r="M931" s="12">
        <f>Sales[[#This Row],[Revenue]]-Sales[[#This Row],[Cost]]</f>
        <v>1638</v>
      </c>
      <c r="N931" s="38">
        <f>Sales[[#This Row],[Profit]]*$N$1</f>
        <v>81.900000000000006</v>
      </c>
      <c r="O931" s="38">
        <f>Sales[[#This Row],[Profit]]-Sales[[#This Row],[Discount ]]</f>
        <v>1556.1</v>
      </c>
    </row>
    <row r="932" spans="1:15">
      <c r="A932" s="38">
        <v>41216</v>
      </c>
      <c r="B932" s="12" t="s">
        <v>10</v>
      </c>
      <c r="C932" s="12" t="s">
        <v>11</v>
      </c>
      <c r="D932" s="12" t="s">
        <v>37</v>
      </c>
      <c r="E932" s="12" t="s">
        <v>13</v>
      </c>
      <c r="F932" s="12">
        <v>17</v>
      </c>
      <c r="G932" s="12">
        <v>5148</v>
      </c>
      <c r="H932" s="12">
        <v>5490</v>
      </c>
      <c r="I932" s="12">
        <v>71712</v>
      </c>
      <c r="J932" s="12">
        <v>76320</v>
      </c>
      <c r="K932" s="12">
        <f>Sales[[#This Row],[Unit Price]]*Sales[[#This Row],[Quantity]]</f>
        <v>93330</v>
      </c>
      <c r="L932" s="12">
        <f>Sales[[#This Row],[Unit Cost]]*Sales[[#This Row],[Quantity]]</f>
        <v>87516</v>
      </c>
      <c r="M932" s="12">
        <f>Sales[[#This Row],[Revenue]]-Sales[[#This Row],[Cost]]</f>
        <v>5814</v>
      </c>
      <c r="N932" s="38">
        <f>Sales[[#This Row],[Profit]]*$N$1</f>
        <v>290.7</v>
      </c>
      <c r="O932" s="38">
        <f>Sales[[#This Row],[Profit]]-Sales[[#This Row],[Discount ]]</f>
        <v>5523.3</v>
      </c>
    </row>
    <row r="933" spans="1:15">
      <c r="A933" s="38">
        <v>41216</v>
      </c>
      <c r="B933" s="12" t="s">
        <v>14</v>
      </c>
      <c r="C933" s="12" t="s">
        <v>11</v>
      </c>
      <c r="D933" s="12" t="s">
        <v>36</v>
      </c>
      <c r="E933" s="12" t="s">
        <v>13</v>
      </c>
      <c r="F933" s="12">
        <v>20</v>
      </c>
      <c r="G933" s="12">
        <v>2034</v>
      </c>
      <c r="H933" s="12">
        <v>2160</v>
      </c>
      <c r="I933" s="12">
        <v>23166</v>
      </c>
      <c r="J933" s="12">
        <v>24750</v>
      </c>
      <c r="K933" s="12">
        <f>Sales[[#This Row],[Unit Price]]*Sales[[#This Row],[Quantity]]</f>
        <v>43200</v>
      </c>
      <c r="L933" s="12">
        <f>Sales[[#This Row],[Unit Cost]]*Sales[[#This Row],[Quantity]]</f>
        <v>40680</v>
      </c>
      <c r="M933" s="12">
        <f>Sales[[#This Row],[Revenue]]-Sales[[#This Row],[Cost]]</f>
        <v>2520</v>
      </c>
      <c r="N933" s="38">
        <f>Sales[[#This Row],[Profit]]*$N$1</f>
        <v>126</v>
      </c>
      <c r="O933" s="38">
        <f>Sales[[#This Row],[Profit]]-Sales[[#This Row],[Discount ]]</f>
        <v>2394</v>
      </c>
    </row>
    <row r="934" spans="1:15">
      <c r="A934" s="38">
        <v>41216</v>
      </c>
      <c r="B934" s="12" t="s">
        <v>29</v>
      </c>
      <c r="C934" s="12" t="s">
        <v>30</v>
      </c>
      <c r="D934" s="12" t="s">
        <v>41</v>
      </c>
      <c r="E934" s="12" t="s">
        <v>13</v>
      </c>
      <c r="F934" s="12">
        <v>5</v>
      </c>
      <c r="G934" s="12">
        <v>2196</v>
      </c>
      <c r="H934" s="12">
        <v>2340</v>
      </c>
      <c r="I934" s="12">
        <v>29520</v>
      </c>
      <c r="J934" s="12">
        <v>31500</v>
      </c>
      <c r="K934" s="12">
        <f>Sales[[#This Row],[Unit Price]]*Sales[[#This Row],[Quantity]]</f>
        <v>11700</v>
      </c>
      <c r="L934" s="12">
        <f>Sales[[#This Row],[Unit Cost]]*Sales[[#This Row],[Quantity]]</f>
        <v>10980</v>
      </c>
      <c r="M934" s="12">
        <f>Sales[[#This Row],[Revenue]]-Sales[[#This Row],[Cost]]</f>
        <v>720</v>
      </c>
      <c r="N934" s="38">
        <f>Sales[[#This Row],[Profit]]*$N$1</f>
        <v>36</v>
      </c>
      <c r="O934" s="38">
        <f>Sales[[#This Row],[Profit]]-Sales[[#This Row],[Discount ]]</f>
        <v>684</v>
      </c>
    </row>
    <row r="935" spans="1:15">
      <c r="A935" s="38">
        <v>41217</v>
      </c>
      <c r="B935" s="12" t="s">
        <v>27</v>
      </c>
      <c r="C935" s="12" t="s">
        <v>23</v>
      </c>
      <c r="D935" s="12" t="s">
        <v>40</v>
      </c>
      <c r="E935" s="12" t="s">
        <v>16</v>
      </c>
      <c r="F935" s="12">
        <v>14</v>
      </c>
      <c r="G935" s="12">
        <v>3546</v>
      </c>
      <c r="H935" s="12">
        <v>3780</v>
      </c>
      <c r="I935" s="12">
        <v>74556</v>
      </c>
      <c r="J935" s="12">
        <v>80370</v>
      </c>
      <c r="K935" s="12">
        <f>Sales[[#This Row],[Unit Price]]*Sales[[#This Row],[Quantity]]</f>
        <v>52920</v>
      </c>
      <c r="L935" s="12">
        <f>Sales[[#This Row],[Unit Cost]]*Sales[[#This Row],[Quantity]]</f>
        <v>49644</v>
      </c>
      <c r="M935" s="12">
        <f>Sales[[#This Row],[Revenue]]-Sales[[#This Row],[Cost]]</f>
        <v>3276</v>
      </c>
      <c r="N935" s="38">
        <f>Sales[[#This Row],[Profit]]*$N$1</f>
        <v>163.80000000000001</v>
      </c>
      <c r="O935" s="38">
        <f>Sales[[#This Row],[Profit]]-Sales[[#This Row],[Discount ]]</f>
        <v>3112.2</v>
      </c>
    </row>
    <row r="936" spans="1:15">
      <c r="A936" s="38">
        <v>41217</v>
      </c>
      <c r="B936" s="12" t="s">
        <v>22</v>
      </c>
      <c r="C936" s="12" t="s">
        <v>23</v>
      </c>
      <c r="D936" s="12" t="s">
        <v>21</v>
      </c>
      <c r="E936" s="12" t="s">
        <v>13</v>
      </c>
      <c r="F936" s="12">
        <v>6</v>
      </c>
      <c r="G936" s="12">
        <v>3546</v>
      </c>
      <c r="H936" s="12">
        <v>3780</v>
      </c>
      <c r="I936" s="12">
        <v>30744</v>
      </c>
      <c r="J936" s="12">
        <v>32760</v>
      </c>
      <c r="K936" s="12">
        <f>Sales[[#This Row],[Unit Price]]*Sales[[#This Row],[Quantity]]</f>
        <v>22680</v>
      </c>
      <c r="L936" s="12">
        <f>Sales[[#This Row],[Unit Cost]]*Sales[[#This Row],[Quantity]]</f>
        <v>21276</v>
      </c>
      <c r="M936" s="12">
        <f>Sales[[#This Row],[Revenue]]-Sales[[#This Row],[Cost]]</f>
        <v>1404</v>
      </c>
      <c r="N936" s="38">
        <f>Sales[[#This Row],[Profit]]*$N$1</f>
        <v>70.2</v>
      </c>
      <c r="O936" s="38">
        <f>Sales[[#This Row],[Profit]]-Sales[[#This Row],[Discount ]]</f>
        <v>1333.8</v>
      </c>
    </row>
    <row r="937" spans="1:15">
      <c r="A937" s="38">
        <v>41217</v>
      </c>
      <c r="B937" s="12" t="s">
        <v>22</v>
      </c>
      <c r="C937" s="12" t="s">
        <v>23</v>
      </c>
      <c r="D937" s="12" t="s">
        <v>41</v>
      </c>
      <c r="E937" s="12" t="s">
        <v>13</v>
      </c>
      <c r="F937" s="12">
        <v>22</v>
      </c>
      <c r="G937" s="12">
        <v>7506</v>
      </c>
      <c r="H937" s="12">
        <v>8100</v>
      </c>
      <c r="I937" s="12">
        <v>11808</v>
      </c>
      <c r="J937" s="12">
        <v>12600</v>
      </c>
      <c r="K937" s="12">
        <f>Sales[[#This Row],[Unit Price]]*Sales[[#This Row],[Quantity]]</f>
        <v>178200</v>
      </c>
      <c r="L937" s="12">
        <f>Sales[[#This Row],[Unit Cost]]*Sales[[#This Row],[Quantity]]</f>
        <v>165132</v>
      </c>
      <c r="M937" s="12">
        <f>Sales[[#This Row],[Revenue]]-Sales[[#This Row],[Cost]]</f>
        <v>13068</v>
      </c>
      <c r="N937" s="38">
        <f>Sales[[#This Row],[Profit]]*$N$1</f>
        <v>653.40000000000009</v>
      </c>
      <c r="O937" s="38">
        <f>Sales[[#This Row],[Profit]]-Sales[[#This Row],[Discount ]]</f>
        <v>12414.6</v>
      </c>
    </row>
    <row r="938" spans="1:15">
      <c r="A938" s="38">
        <v>41218</v>
      </c>
      <c r="B938" s="12" t="s">
        <v>31</v>
      </c>
      <c r="C938" s="12" t="s">
        <v>30</v>
      </c>
      <c r="D938" s="12" t="s">
        <v>19</v>
      </c>
      <c r="E938" s="12" t="s">
        <v>13</v>
      </c>
      <c r="F938" s="12">
        <v>6</v>
      </c>
      <c r="G938" s="12">
        <v>3924</v>
      </c>
      <c r="H938" s="12">
        <v>4230</v>
      </c>
      <c r="I938" s="12">
        <v>79560</v>
      </c>
      <c r="J938" s="12">
        <v>84600</v>
      </c>
      <c r="K938" s="12">
        <f>Sales[[#This Row],[Unit Price]]*Sales[[#This Row],[Quantity]]</f>
        <v>25380</v>
      </c>
      <c r="L938" s="12">
        <f>Sales[[#This Row],[Unit Cost]]*Sales[[#This Row],[Quantity]]</f>
        <v>23544</v>
      </c>
      <c r="M938" s="12">
        <f>Sales[[#This Row],[Revenue]]-Sales[[#This Row],[Cost]]</f>
        <v>1836</v>
      </c>
      <c r="N938" s="38">
        <f>Sales[[#This Row],[Profit]]*$N$1</f>
        <v>91.800000000000011</v>
      </c>
      <c r="O938" s="38">
        <f>Sales[[#This Row],[Profit]]-Sales[[#This Row],[Discount ]]</f>
        <v>1744.2</v>
      </c>
    </row>
    <row r="939" spans="1:15">
      <c r="A939" s="38">
        <v>41218</v>
      </c>
      <c r="B939" s="12" t="s">
        <v>17</v>
      </c>
      <c r="C939" s="12" t="s">
        <v>18</v>
      </c>
      <c r="D939" s="12" t="s">
        <v>19</v>
      </c>
      <c r="E939" s="12" t="s">
        <v>13</v>
      </c>
      <c r="F939" s="12">
        <v>6</v>
      </c>
      <c r="G939" s="12">
        <v>4482</v>
      </c>
      <c r="H939" s="12">
        <v>4770</v>
      </c>
      <c r="I939" s="12">
        <v>39780</v>
      </c>
      <c r="J939" s="12">
        <v>42300</v>
      </c>
      <c r="K939" s="12">
        <f>Sales[[#This Row],[Unit Price]]*Sales[[#This Row],[Quantity]]</f>
        <v>28620</v>
      </c>
      <c r="L939" s="12">
        <f>Sales[[#This Row],[Unit Cost]]*Sales[[#This Row],[Quantity]]</f>
        <v>26892</v>
      </c>
      <c r="M939" s="12">
        <f>Sales[[#This Row],[Revenue]]-Sales[[#This Row],[Cost]]</f>
        <v>1728</v>
      </c>
      <c r="N939" s="38">
        <f>Sales[[#This Row],[Profit]]*$N$1</f>
        <v>86.4</v>
      </c>
      <c r="O939" s="38">
        <f>Sales[[#This Row],[Profit]]-Sales[[#This Row],[Discount ]]</f>
        <v>1641.6</v>
      </c>
    </row>
    <row r="940" spans="1:15">
      <c r="A940" s="38">
        <v>41218</v>
      </c>
      <c r="B940" s="12" t="s">
        <v>31</v>
      </c>
      <c r="C940" s="12" t="s">
        <v>30</v>
      </c>
      <c r="D940" s="12" t="s">
        <v>36</v>
      </c>
      <c r="E940" s="12" t="s">
        <v>13</v>
      </c>
      <c r="F940" s="12">
        <v>2</v>
      </c>
      <c r="G940" s="12">
        <v>3546</v>
      </c>
      <c r="H940" s="12">
        <v>3780</v>
      </c>
      <c r="I940" s="12">
        <v>48438</v>
      </c>
      <c r="J940" s="12">
        <v>51750</v>
      </c>
      <c r="K940" s="12">
        <f>Sales[[#This Row],[Unit Price]]*Sales[[#This Row],[Quantity]]</f>
        <v>7560</v>
      </c>
      <c r="L940" s="12">
        <f>Sales[[#This Row],[Unit Cost]]*Sales[[#This Row],[Quantity]]</f>
        <v>7092</v>
      </c>
      <c r="M940" s="12">
        <f>Sales[[#This Row],[Revenue]]-Sales[[#This Row],[Cost]]</f>
        <v>468</v>
      </c>
      <c r="N940" s="38">
        <f>Sales[[#This Row],[Profit]]*$N$1</f>
        <v>23.400000000000002</v>
      </c>
      <c r="O940" s="38">
        <f>Sales[[#This Row],[Profit]]-Sales[[#This Row],[Discount ]]</f>
        <v>444.6</v>
      </c>
    </row>
    <row r="941" spans="1:15">
      <c r="A941" s="38">
        <v>41218</v>
      </c>
      <c r="B941" s="12" t="s">
        <v>29</v>
      </c>
      <c r="C941" s="12" t="s">
        <v>30</v>
      </c>
      <c r="D941" s="12" t="s">
        <v>35</v>
      </c>
      <c r="E941" s="12" t="s">
        <v>13</v>
      </c>
      <c r="F941" s="12">
        <v>24</v>
      </c>
      <c r="G941" s="12">
        <v>3726</v>
      </c>
      <c r="H941" s="12">
        <v>3960</v>
      </c>
      <c r="I941" s="12">
        <v>87516</v>
      </c>
      <c r="J941" s="12">
        <v>93330</v>
      </c>
      <c r="K941" s="12">
        <f>Sales[[#This Row],[Unit Price]]*Sales[[#This Row],[Quantity]]</f>
        <v>95040</v>
      </c>
      <c r="L941" s="12">
        <f>Sales[[#This Row],[Unit Cost]]*Sales[[#This Row],[Quantity]]</f>
        <v>89424</v>
      </c>
      <c r="M941" s="12">
        <f>Sales[[#This Row],[Revenue]]-Sales[[#This Row],[Cost]]</f>
        <v>5616</v>
      </c>
      <c r="N941" s="38">
        <f>Sales[[#This Row],[Profit]]*$N$1</f>
        <v>280.8</v>
      </c>
      <c r="O941" s="38">
        <f>Sales[[#This Row],[Profit]]-Sales[[#This Row],[Discount ]]</f>
        <v>5335.2</v>
      </c>
    </row>
    <row r="942" spans="1:15">
      <c r="A942" s="38">
        <v>41218</v>
      </c>
      <c r="B942" s="12" t="s">
        <v>29</v>
      </c>
      <c r="C942" s="12" t="s">
        <v>30</v>
      </c>
      <c r="D942" s="12" t="s">
        <v>41</v>
      </c>
      <c r="E942" s="12" t="s">
        <v>13</v>
      </c>
      <c r="F942" s="12">
        <v>11</v>
      </c>
      <c r="G942" s="12">
        <v>2106</v>
      </c>
      <c r="H942" s="12">
        <v>2250</v>
      </c>
      <c r="I942" s="12">
        <v>17712</v>
      </c>
      <c r="J942" s="12">
        <v>18900</v>
      </c>
      <c r="K942" s="12">
        <f>Sales[[#This Row],[Unit Price]]*Sales[[#This Row],[Quantity]]</f>
        <v>24750</v>
      </c>
      <c r="L942" s="12">
        <f>Sales[[#This Row],[Unit Cost]]*Sales[[#This Row],[Quantity]]</f>
        <v>23166</v>
      </c>
      <c r="M942" s="12">
        <f>Sales[[#This Row],[Revenue]]-Sales[[#This Row],[Cost]]</f>
        <v>1584</v>
      </c>
      <c r="N942" s="38">
        <f>Sales[[#This Row],[Profit]]*$N$1</f>
        <v>79.2</v>
      </c>
      <c r="O942" s="38">
        <f>Sales[[#This Row],[Profit]]-Sales[[#This Row],[Discount ]]</f>
        <v>1504.8</v>
      </c>
    </row>
    <row r="943" spans="1:15">
      <c r="A943" s="38">
        <v>41219</v>
      </c>
      <c r="B943" s="12" t="s">
        <v>31</v>
      </c>
      <c r="C943" s="12" t="s">
        <v>30</v>
      </c>
      <c r="D943" s="12" t="s">
        <v>33</v>
      </c>
      <c r="E943" s="12" t="s">
        <v>13</v>
      </c>
      <c r="F943" s="12">
        <v>10</v>
      </c>
      <c r="G943" s="12">
        <v>3546</v>
      </c>
      <c r="H943" s="12">
        <v>3780</v>
      </c>
      <c r="I943" s="12">
        <v>43758</v>
      </c>
      <c r="J943" s="12">
        <v>46530</v>
      </c>
      <c r="K943" s="12">
        <f>Sales[[#This Row],[Unit Price]]*Sales[[#This Row],[Quantity]]</f>
        <v>37800</v>
      </c>
      <c r="L943" s="12">
        <f>Sales[[#This Row],[Unit Cost]]*Sales[[#This Row],[Quantity]]</f>
        <v>35460</v>
      </c>
      <c r="M943" s="12">
        <f>Sales[[#This Row],[Revenue]]-Sales[[#This Row],[Cost]]</f>
        <v>2340</v>
      </c>
      <c r="N943" s="38">
        <f>Sales[[#This Row],[Profit]]*$N$1</f>
        <v>117</v>
      </c>
      <c r="O943" s="38">
        <f>Sales[[#This Row],[Profit]]-Sales[[#This Row],[Discount ]]</f>
        <v>2223</v>
      </c>
    </row>
    <row r="944" spans="1:15">
      <c r="A944" s="38">
        <v>41219</v>
      </c>
      <c r="B944" s="12" t="s">
        <v>10</v>
      </c>
      <c r="C944" s="12" t="s">
        <v>11</v>
      </c>
      <c r="D944" s="12" t="s">
        <v>43</v>
      </c>
      <c r="E944" s="12" t="s">
        <v>13</v>
      </c>
      <c r="F944" s="12">
        <v>7</v>
      </c>
      <c r="G944" s="12">
        <v>3384</v>
      </c>
      <c r="H944" s="12">
        <v>3600</v>
      </c>
      <c r="I944" s="12">
        <v>10152</v>
      </c>
      <c r="J944" s="12">
        <v>10800</v>
      </c>
      <c r="K944" s="12">
        <f>Sales[[#This Row],[Unit Price]]*Sales[[#This Row],[Quantity]]</f>
        <v>25200</v>
      </c>
      <c r="L944" s="12">
        <f>Sales[[#This Row],[Unit Cost]]*Sales[[#This Row],[Quantity]]</f>
        <v>23688</v>
      </c>
      <c r="M944" s="12">
        <f>Sales[[#This Row],[Revenue]]-Sales[[#This Row],[Cost]]</f>
        <v>1512</v>
      </c>
      <c r="N944" s="38">
        <f>Sales[[#This Row],[Profit]]*$N$1</f>
        <v>75.600000000000009</v>
      </c>
      <c r="O944" s="38">
        <f>Sales[[#This Row],[Profit]]-Sales[[#This Row],[Discount ]]</f>
        <v>1436.4</v>
      </c>
    </row>
    <row r="945" spans="1:15">
      <c r="A945" s="38">
        <v>41219</v>
      </c>
      <c r="B945" s="12" t="s">
        <v>10</v>
      </c>
      <c r="C945" s="12" t="s">
        <v>11</v>
      </c>
      <c r="D945" s="12" t="s">
        <v>40</v>
      </c>
      <c r="E945" s="12" t="s">
        <v>16</v>
      </c>
      <c r="F945" s="12">
        <v>22</v>
      </c>
      <c r="G945" s="12">
        <v>2106</v>
      </c>
      <c r="H945" s="12">
        <v>2250</v>
      </c>
      <c r="I945" s="12">
        <v>78480</v>
      </c>
      <c r="J945" s="12">
        <v>84600</v>
      </c>
      <c r="K945" s="12">
        <f>Sales[[#This Row],[Unit Price]]*Sales[[#This Row],[Quantity]]</f>
        <v>49500</v>
      </c>
      <c r="L945" s="12">
        <f>Sales[[#This Row],[Unit Cost]]*Sales[[#This Row],[Quantity]]</f>
        <v>46332</v>
      </c>
      <c r="M945" s="12">
        <f>Sales[[#This Row],[Revenue]]-Sales[[#This Row],[Cost]]</f>
        <v>3168</v>
      </c>
      <c r="N945" s="38">
        <f>Sales[[#This Row],[Profit]]*$N$1</f>
        <v>158.4</v>
      </c>
      <c r="O945" s="38">
        <f>Sales[[#This Row],[Profit]]-Sales[[#This Row],[Discount ]]</f>
        <v>3009.6</v>
      </c>
    </row>
    <row r="946" spans="1:15">
      <c r="A946" s="38">
        <v>41220</v>
      </c>
      <c r="B946" s="12" t="s">
        <v>17</v>
      </c>
      <c r="C946" s="12" t="s">
        <v>18</v>
      </c>
      <c r="D946" s="12" t="s">
        <v>19</v>
      </c>
      <c r="E946" s="12" t="s">
        <v>13</v>
      </c>
      <c r="F946" s="12">
        <v>7</v>
      </c>
      <c r="G946" s="12">
        <v>3924</v>
      </c>
      <c r="H946" s="12">
        <v>4230</v>
      </c>
      <c r="I946" s="12">
        <v>59670</v>
      </c>
      <c r="J946" s="12">
        <v>63450</v>
      </c>
      <c r="K946" s="12">
        <f>Sales[[#This Row],[Unit Price]]*Sales[[#This Row],[Quantity]]</f>
        <v>29610</v>
      </c>
      <c r="L946" s="12">
        <f>Sales[[#This Row],[Unit Cost]]*Sales[[#This Row],[Quantity]]</f>
        <v>27468</v>
      </c>
      <c r="M946" s="12">
        <f>Sales[[#This Row],[Revenue]]-Sales[[#This Row],[Cost]]</f>
        <v>2142</v>
      </c>
      <c r="N946" s="38">
        <f>Sales[[#This Row],[Profit]]*$N$1</f>
        <v>107.10000000000001</v>
      </c>
      <c r="O946" s="38">
        <f>Sales[[#This Row],[Profit]]-Sales[[#This Row],[Discount ]]</f>
        <v>2034.9</v>
      </c>
    </row>
    <row r="947" spans="1:15">
      <c r="A947" s="38">
        <v>41220</v>
      </c>
      <c r="B947" s="12" t="s">
        <v>22</v>
      </c>
      <c r="C947" s="12" t="s">
        <v>23</v>
      </c>
      <c r="D947" s="12" t="s">
        <v>35</v>
      </c>
      <c r="E947" s="12" t="s">
        <v>13</v>
      </c>
      <c r="F947" s="12">
        <v>18</v>
      </c>
      <c r="G947" s="12">
        <v>3582</v>
      </c>
      <c r="H947" s="12">
        <v>3870</v>
      </c>
      <c r="I947" s="12">
        <v>46332</v>
      </c>
      <c r="J947" s="12">
        <v>49410</v>
      </c>
      <c r="K947" s="12">
        <f>Sales[[#This Row],[Unit Price]]*Sales[[#This Row],[Quantity]]</f>
        <v>69660</v>
      </c>
      <c r="L947" s="12">
        <f>Sales[[#This Row],[Unit Cost]]*Sales[[#This Row],[Quantity]]</f>
        <v>64476</v>
      </c>
      <c r="M947" s="12">
        <f>Sales[[#This Row],[Revenue]]-Sales[[#This Row],[Cost]]</f>
        <v>5184</v>
      </c>
      <c r="N947" s="38">
        <f>Sales[[#This Row],[Profit]]*$N$1</f>
        <v>259.2</v>
      </c>
      <c r="O947" s="38">
        <f>Sales[[#This Row],[Profit]]-Sales[[#This Row],[Discount ]]</f>
        <v>4924.8</v>
      </c>
    </row>
    <row r="948" spans="1:15">
      <c r="A948" s="38">
        <v>41221</v>
      </c>
      <c r="B948" s="12" t="s">
        <v>29</v>
      </c>
      <c r="C948" s="12" t="s">
        <v>30</v>
      </c>
      <c r="D948" s="12" t="s">
        <v>38</v>
      </c>
      <c r="E948" s="12" t="s">
        <v>13</v>
      </c>
      <c r="F948" s="12">
        <v>12</v>
      </c>
      <c r="G948" s="12">
        <v>3582</v>
      </c>
      <c r="H948" s="12">
        <v>3870</v>
      </c>
      <c r="I948" s="12">
        <v>85104</v>
      </c>
      <c r="J948" s="12">
        <v>90720</v>
      </c>
      <c r="K948" s="12">
        <f>Sales[[#This Row],[Unit Price]]*Sales[[#This Row],[Quantity]]</f>
        <v>46440</v>
      </c>
      <c r="L948" s="12">
        <f>Sales[[#This Row],[Unit Cost]]*Sales[[#This Row],[Quantity]]</f>
        <v>42984</v>
      </c>
      <c r="M948" s="12">
        <f>Sales[[#This Row],[Revenue]]-Sales[[#This Row],[Cost]]</f>
        <v>3456</v>
      </c>
      <c r="N948" s="38">
        <f>Sales[[#This Row],[Profit]]*$N$1</f>
        <v>172.8</v>
      </c>
      <c r="O948" s="38">
        <f>Sales[[#This Row],[Profit]]-Sales[[#This Row],[Discount ]]</f>
        <v>3283.2</v>
      </c>
    </row>
    <row r="949" spans="1:15">
      <c r="A949" s="38">
        <v>41221</v>
      </c>
      <c r="B949" s="12" t="s">
        <v>17</v>
      </c>
      <c r="C949" s="12" t="s">
        <v>18</v>
      </c>
      <c r="D949" s="12" t="s">
        <v>38</v>
      </c>
      <c r="E949" s="12" t="s">
        <v>13</v>
      </c>
      <c r="F949" s="12">
        <v>19</v>
      </c>
      <c r="G949" s="12">
        <v>3726</v>
      </c>
      <c r="H949" s="12">
        <v>3960</v>
      </c>
      <c r="I949" s="12">
        <v>14184</v>
      </c>
      <c r="J949" s="12">
        <v>15120</v>
      </c>
      <c r="K949" s="12">
        <f>Sales[[#This Row],[Unit Price]]*Sales[[#This Row],[Quantity]]</f>
        <v>75240</v>
      </c>
      <c r="L949" s="12">
        <f>Sales[[#This Row],[Unit Cost]]*Sales[[#This Row],[Quantity]]</f>
        <v>70794</v>
      </c>
      <c r="M949" s="12">
        <f>Sales[[#This Row],[Revenue]]-Sales[[#This Row],[Cost]]</f>
        <v>4446</v>
      </c>
      <c r="N949" s="38">
        <f>Sales[[#This Row],[Profit]]*$N$1</f>
        <v>222.3</v>
      </c>
      <c r="O949" s="38">
        <f>Sales[[#This Row],[Profit]]-Sales[[#This Row],[Discount ]]</f>
        <v>4223.7</v>
      </c>
    </row>
    <row r="950" spans="1:15">
      <c r="A950" s="38">
        <v>41221</v>
      </c>
      <c r="B950" s="12" t="s">
        <v>14</v>
      </c>
      <c r="C950" s="12" t="s">
        <v>11</v>
      </c>
      <c r="D950" s="12" t="s">
        <v>43</v>
      </c>
      <c r="E950" s="12" t="s">
        <v>13</v>
      </c>
      <c r="F950" s="12">
        <v>23</v>
      </c>
      <c r="G950" s="12">
        <v>3582</v>
      </c>
      <c r="H950" s="12">
        <v>3870</v>
      </c>
      <c r="I950" s="12">
        <v>16920</v>
      </c>
      <c r="J950" s="12">
        <v>18000</v>
      </c>
      <c r="K950" s="12">
        <f>Sales[[#This Row],[Unit Price]]*Sales[[#This Row],[Quantity]]</f>
        <v>89010</v>
      </c>
      <c r="L950" s="12">
        <f>Sales[[#This Row],[Unit Cost]]*Sales[[#This Row],[Quantity]]</f>
        <v>82386</v>
      </c>
      <c r="M950" s="12">
        <f>Sales[[#This Row],[Revenue]]-Sales[[#This Row],[Cost]]</f>
        <v>6624</v>
      </c>
      <c r="N950" s="38">
        <f>Sales[[#This Row],[Profit]]*$N$1</f>
        <v>331.20000000000005</v>
      </c>
      <c r="O950" s="38">
        <f>Sales[[#This Row],[Profit]]-Sales[[#This Row],[Discount ]]</f>
        <v>6292.8</v>
      </c>
    </row>
    <row r="951" spans="1:15">
      <c r="A951" s="38">
        <v>41221</v>
      </c>
      <c r="B951" s="12" t="s">
        <v>20</v>
      </c>
      <c r="C951" s="12" t="s">
        <v>18</v>
      </c>
      <c r="D951" s="12" t="s">
        <v>42</v>
      </c>
      <c r="E951" s="12" t="s">
        <v>16</v>
      </c>
      <c r="F951" s="12">
        <v>3</v>
      </c>
      <c r="G951" s="12">
        <v>2952</v>
      </c>
      <c r="H951" s="12">
        <v>3150</v>
      </c>
      <c r="I951" s="12">
        <v>67554</v>
      </c>
      <c r="J951" s="12">
        <v>72900</v>
      </c>
      <c r="K951" s="12">
        <f>Sales[[#This Row],[Unit Price]]*Sales[[#This Row],[Quantity]]</f>
        <v>9450</v>
      </c>
      <c r="L951" s="12">
        <f>Sales[[#This Row],[Unit Cost]]*Sales[[#This Row],[Quantity]]</f>
        <v>8856</v>
      </c>
      <c r="M951" s="12">
        <f>Sales[[#This Row],[Revenue]]-Sales[[#This Row],[Cost]]</f>
        <v>594</v>
      </c>
      <c r="N951" s="38">
        <f>Sales[[#This Row],[Profit]]*$N$1</f>
        <v>29.700000000000003</v>
      </c>
      <c r="O951" s="38">
        <f>Sales[[#This Row],[Profit]]-Sales[[#This Row],[Discount ]]</f>
        <v>564.29999999999995</v>
      </c>
    </row>
    <row r="952" spans="1:15">
      <c r="A952" s="38">
        <v>41221</v>
      </c>
      <c r="B952" s="12" t="s">
        <v>27</v>
      </c>
      <c r="C952" s="12" t="s">
        <v>23</v>
      </c>
      <c r="D952" s="12" t="s">
        <v>41</v>
      </c>
      <c r="E952" s="12" t="s">
        <v>13</v>
      </c>
      <c r="F952" s="12">
        <v>24</v>
      </c>
      <c r="G952" s="12">
        <v>3978</v>
      </c>
      <c r="H952" s="12">
        <v>4230</v>
      </c>
      <c r="I952" s="12">
        <v>73800</v>
      </c>
      <c r="J952" s="12">
        <v>78750</v>
      </c>
      <c r="K952" s="12">
        <f>Sales[[#This Row],[Unit Price]]*Sales[[#This Row],[Quantity]]</f>
        <v>101520</v>
      </c>
      <c r="L952" s="12">
        <f>Sales[[#This Row],[Unit Cost]]*Sales[[#This Row],[Quantity]]</f>
        <v>95472</v>
      </c>
      <c r="M952" s="12">
        <f>Sales[[#This Row],[Revenue]]-Sales[[#This Row],[Cost]]</f>
        <v>6048</v>
      </c>
      <c r="N952" s="38">
        <f>Sales[[#This Row],[Profit]]*$N$1</f>
        <v>302.40000000000003</v>
      </c>
      <c r="O952" s="38">
        <f>Sales[[#This Row],[Profit]]-Sales[[#This Row],[Discount ]]</f>
        <v>5745.6</v>
      </c>
    </row>
    <row r="953" spans="1:15">
      <c r="A953" s="38">
        <v>41221</v>
      </c>
      <c r="B953" s="12" t="s">
        <v>27</v>
      </c>
      <c r="C953" s="12" t="s">
        <v>23</v>
      </c>
      <c r="D953" s="12" t="s">
        <v>26</v>
      </c>
      <c r="E953" s="12" t="s">
        <v>13</v>
      </c>
      <c r="F953" s="12">
        <v>25</v>
      </c>
      <c r="G953" s="12">
        <v>2034</v>
      </c>
      <c r="H953" s="12">
        <v>2160</v>
      </c>
      <c r="I953" s="12">
        <v>54756</v>
      </c>
      <c r="J953" s="12">
        <v>58320</v>
      </c>
      <c r="K953" s="12">
        <f>Sales[[#This Row],[Unit Price]]*Sales[[#This Row],[Quantity]]</f>
        <v>54000</v>
      </c>
      <c r="L953" s="12">
        <f>Sales[[#This Row],[Unit Cost]]*Sales[[#This Row],[Quantity]]</f>
        <v>50850</v>
      </c>
      <c r="M953" s="12">
        <f>Sales[[#This Row],[Revenue]]-Sales[[#This Row],[Cost]]</f>
        <v>3150</v>
      </c>
      <c r="N953" s="38">
        <f>Sales[[#This Row],[Profit]]*$N$1</f>
        <v>157.5</v>
      </c>
      <c r="O953" s="38">
        <f>Sales[[#This Row],[Profit]]-Sales[[#This Row],[Discount ]]</f>
        <v>2992.5</v>
      </c>
    </row>
    <row r="954" spans="1:15">
      <c r="A954" s="38">
        <v>41222</v>
      </c>
      <c r="B954" s="12" t="s">
        <v>27</v>
      </c>
      <c r="C954" s="12" t="s">
        <v>23</v>
      </c>
      <c r="D954" s="12" t="s">
        <v>35</v>
      </c>
      <c r="E954" s="12" t="s">
        <v>13</v>
      </c>
      <c r="F954" s="12">
        <v>5</v>
      </c>
      <c r="G954" s="12">
        <v>3924</v>
      </c>
      <c r="H954" s="12">
        <v>4230</v>
      </c>
      <c r="I954" s="12">
        <v>92664</v>
      </c>
      <c r="J954" s="12">
        <v>98820</v>
      </c>
      <c r="K954" s="12">
        <f>Sales[[#This Row],[Unit Price]]*Sales[[#This Row],[Quantity]]</f>
        <v>21150</v>
      </c>
      <c r="L954" s="12">
        <f>Sales[[#This Row],[Unit Cost]]*Sales[[#This Row],[Quantity]]</f>
        <v>19620</v>
      </c>
      <c r="M954" s="12">
        <f>Sales[[#This Row],[Revenue]]-Sales[[#This Row],[Cost]]</f>
        <v>1530</v>
      </c>
      <c r="N954" s="38">
        <f>Sales[[#This Row],[Profit]]*$N$1</f>
        <v>76.5</v>
      </c>
      <c r="O954" s="38">
        <f>Sales[[#This Row],[Profit]]-Sales[[#This Row],[Discount ]]</f>
        <v>1453.5</v>
      </c>
    </row>
    <row r="955" spans="1:15">
      <c r="A955" s="38">
        <v>41222</v>
      </c>
      <c r="B955" s="12" t="s">
        <v>31</v>
      </c>
      <c r="C955" s="12" t="s">
        <v>30</v>
      </c>
      <c r="D955" s="12" t="s">
        <v>33</v>
      </c>
      <c r="E955" s="12" t="s">
        <v>13</v>
      </c>
      <c r="F955" s="12">
        <v>2</v>
      </c>
      <c r="G955" s="12">
        <v>5832</v>
      </c>
      <c r="H955" s="12">
        <v>6210</v>
      </c>
      <c r="I955" s="12">
        <v>67626</v>
      </c>
      <c r="J955" s="12">
        <v>71910</v>
      </c>
      <c r="K955" s="12">
        <f>Sales[[#This Row],[Unit Price]]*Sales[[#This Row],[Quantity]]</f>
        <v>12420</v>
      </c>
      <c r="L955" s="12">
        <f>Sales[[#This Row],[Unit Cost]]*Sales[[#This Row],[Quantity]]</f>
        <v>11664</v>
      </c>
      <c r="M955" s="12">
        <f>Sales[[#This Row],[Revenue]]-Sales[[#This Row],[Cost]]</f>
        <v>756</v>
      </c>
      <c r="N955" s="38">
        <f>Sales[[#This Row],[Profit]]*$N$1</f>
        <v>37.800000000000004</v>
      </c>
      <c r="O955" s="38">
        <f>Sales[[#This Row],[Profit]]-Sales[[#This Row],[Discount ]]</f>
        <v>718.2</v>
      </c>
    </row>
    <row r="956" spans="1:15">
      <c r="A956" s="38">
        <v>41223</v>
      </c>
      <c r="B956" s="12" t="s">
        <v>14</v>
      </c>
      <c r="C956" s="12" t="s">
        <v>11</v>
      </c>
      <c r="D956" s="12" t="s">
        <v>26</v>
      </c>
      <c r="E956" s="12" t="s">
        <v>13</v>
      </c>
      <c r="F956" s="12">
        <v>14</v>
      </c>
      <c r="G956" s="12">
        <v>3546</v>
      </c>
      <c r="H956" s="12">
        <v>3780</v>
      </c>
      <c r="I956" s="12">
        <v>45630</v>
      </c>
      <c r="J956" s="12">
        <v>48600</v>
      </c>
      <c r="K956" s="12">
        <f>Sales[[#This Row],[Unit Price]]*Sales[[#This Row],[Quantity]]</f>
        <v>52920</v>
      </c>
      <c r="L956" s="12">
        <f>Sales[[#This Row],[Unit Cost]]*Sales[[#This Row],[Quantity]]</f>
        <v>49644</v>
      </c>
      <c r="M956" s="12">
        <f>Sales[[#This Row],[Revenue]]-Sales[[#This Row],[Cost]]</f>
        <v>3276</v>
      </c>
      <c r="N956" s="38">
        <f>Sales[[#This Row],[Profit]]*$N$1</f>
        <v>163.80000000000001</v>
      </c>
      <c r="O956" s="38">
        <f>Sales[[#This Row],[Profit]]-Sales[[#This Row],[Discount ]]</f>
        <v>3112.2</v>
      </c>
    </row>
    <row r="957" spans="1:15">
      <c r="A957" s="38">
        <v>41223</v>
      </c>
      <c r="B957" s="12" t="s">
        <v>27</v>
      </c>
      <c r="C957" s="12" t="s">
        <v>23</v>
      </c>
      <c r="D957" s="12" t="s">
        <v>32</v>
      </c>
      <c r="E957" s="12" t="s">
        <v>13</v>
      </c>
      <c r="F957" s="12">
        <v>6</v>
      </c>
      <c r="G957" s="12">
        <v>2034</v>
      </c>
      <c r="H957" s="12">
        <v>2160</v>
      </c>
      <c r="I957" s="12">
        <v>63828</v>
      </c>
      <c r="J957" s="12">
        <v>68040</v>
      </c>
      <c r="K957" s="12">
        <f>Sales[[#This Row],[Unit Price]]*Sales[[#This Row],[Quantity]]</f>
        <v>12960</v>
      </c>
      <c r="L957" s="12">
        <f>Sales[[#This Row],[Unit Cost]]*Sales[[#This Row],[Quantity]]</f>
        <v>12204</v>
      </c>
      <c r="M957" s="12">
        <f>Sales[[#This Row],[Revenue]]-Sales[[#This Row],[Cost]]</f>
        <v>756</v>
      </c>
      <c r="N957" s="38">
        <f>Sales[[#This Row],[Profit]]*$N$1</f>
        <v>37.800000000000004</v>
      </c>
      <c r="O957" s="38">
        <f>Sales[[#This Row],[Profit]]-Sales[[#This Row],[Discount ]]</f>
        <v>718.2</v>
      </c>
    </row>
    <row r="958" spans="1:15">
      <c r="A958" s="38">
        <v>41223</v>
      </c>
      <c r="B958" s="12" t="s">
        <v>10</v>
      </c>
      <c r="C958" s="12" t="s">
        <v>11</v>
      </c>
      <c r="D958" s="12" t="s">
        <v>32</v>
      </c>
      <c r="E958" s="12" t="s">
        <v>13</v>
      </c>
      <c r="F958" s="12">
        <v>13</v>
      </c>
      <c r="G958" s="12">
        <v>2034</v>
      </c>
      <c r="H958" s="12">
        <v>2160</v>
      </c>
      <c r="I958" s="12">
        <v>3546</v>
      </c>
      <c r="J958" s="12">
        <v>3780</v>
      </c>
      <c r="K958" s="12">
        <f>Sales[[#This Row],[Unit Price]]*Sales[[#This Row],[Quantity]]</f>
        <v>28080</v>
      </c>
      <c r="L958" s="12">
        <f>Sales[[#This Row],[Unit Cost]]*Sales[[#This Row],[Quantity]]</f>
        <v>26442</v>
      </c>
      <c r="M958" s="12">
        <f>Sales[[#This Row],[Revenue]]-Sales[[#This Row],[Cost]]</f>
        <v>1638</v>
      </c>
      <c r="N958" s="38">
        <f>Sales[[#This Row],[Profit]]*$N$1</f>
        <v>81.900000000000006</v>
      </c>
      <c r="O958" s="38">
        <f>Sales[[#This Row],[Profit]]-Sales[[#This Row],[Discount ]]</f>
        <v>1556.1</v>
      </c>
    </row>
    <row r="959" spans="1:15">
      <c r="A959" s="38">
        <v>41223</v>
      </c>
      <c r="B959" s="12" t="s">
        <v>27</v>
      </c>
      <c r="C959" s="12" t="s">
        <v>23</v>
      </c>
      <c r="D959" s="12" t="s">
        <v>36</v>
      </c>
      <c r="E959" s="12" t="s">
        <v>13</v>
      </c>
      <c r="F959" s="12">
        <v>4</v>
      </c>
      <c r="G959" s="12">
        <v>3042</v>
      </c>
      <c r="H959" s="12">
        <v>3240</v>
      </c>
      <c r="I959" s="12">
        <v>50544</v>
      </c>
      <c r="J959" s="12">
        <v>54000</v>
      </c>
      <c r="K959" s="12">
        <f>Sales[[#This Row],[Unit Price]]*Sales[[#This Row],[Quantity]]</f>
        <v>12960</v>
      </c>
      <c r="L959" s="12">
        <f>Sales[[#This Row],[Unit Cost]]*Sales[[#This Row],[Quantity]]</f>
        <v>12168</v>
      </c>
      <c r="M959" s="12">
        <f>Sales[[#This Row],[Revenue]]-Sales[[#This Row],[Cost]]</f>
        <v>792</v>
      </c>
      <c r="N959" s="38">
        <f>Sales[[#This Row],[Profit]]*$N$1</f>
        <v>39.6</v>
      </c>
      <c r="O959" s="38">
        <f>Sales[[#This Row],[Profit]]-Sales[[#This Row],[Discount ]]</f>
        <v>752.4</v>
      </c>
    </row>
    <row r="960" spans="1:15">
      <c r="A960" s="38">
        <v>41223</v>
      </c>
      <c r="B960" s="12" t="s">
        <v>29</v>
      </c>
      <c r="C960" s="12" t="s">
        <v>30</v>
      </c>
      <c r="D960" s="12" t="s">
        <v>37</v>
      </c>
      <c r="E960" s="12" t="s">
        <v>13</v>
      </c>
      <c r="F960" s="12">
        <v>21</v>
      </c>
      <c r="G960" s="12">
        <v>3042</v>
      </c>
      <c r="H960" s="12">
        <v>3240</v>
      </c>
      <c r="I960" s="12">
        <v>8964</v>
      </c>
      <c r="J960" s="12">
        <v>9540</v>
      </c>
      <c r="K960" s="12">
        <f>Sales[[#This Row],[Unit Price]]*Sales[[#This Row],[Quantity]]</f>
        <v>68040</v>
      </c>
      <c r="L960" s="12">
        <f>Sales[[#This Row],[Unit Cost]]*Sales[[#This Row],[Quantity]]</f>
        <v>63882</v>
      </c>
      <c r="M960" s="12">
        <f>Sales[[#This Row],[Revenue]]-Sales[[#This Row],[Cost]]</f>
        <v>4158</v>
      </c>
      <c r="N960" s="38">
        <f>Sales[[#This Row],[Profit]]*$N$1</f>
        <v>207.9</v>
      </c>
      <c r="O960" s="38">
        <f>Sales[[#This Row],[Profit]]-Sales[[#This Row],[Discount ]]</f>
        <v>3950.1</v>
      </c>
    </row>
    <row r="961" spans="1:15">
      <c r="A961" s="38">
        <v>41224</v>
      </c>
      <c r="B961" s="12" t="s">
        <v>34</v>
      </c>
      <c r="C961" s="12" t="s">
        <v>25</v>
      </c>
      <c r="D961" s="12" t="s">
        <v>37</v>
      </c>
      <c r="E961" s="12" t="s">
        <v>13</v>
      </c>
      <c r="F961" s="12">
        <v>16</v>
      </c>
      <c r="G961" s="12">
        <v>3726</v>
      </c>
      <c r="H961" s="12">
        <v>3960</v>
      </c>
      <c r="I961" s="12">
        <v>71712</v>
      </c>
      <c r="J961" s="12">
        <v>76320</v>
      </c>
      <c r="K961" s="12">
        <f>Sales[[#This Row],[Unit Price]]*Sales[[#This Row],[Quantity]]</f>
        <v>63360</v>
      </c>
      <c r="L961" s="12">
        <f>Sales[[#This Row],[Unit Cost]]*Sales[[#This Row],[Quantity]]</f>
        <v>59616</v>
      </c>
      <c r="M961" s="12">
        <f>Sales[[#This Row],[Revenue]]-Sales[[#This Row],[Cost]]</f>
        <v>3744</v>
      </c>
      <c r="N961" s="38">
        <f>Sales[[#This Row],[Profit]]*$N$1</f>
        <v>187.20000000000002</v>
      </c>
      <c r="O961" s="38">
        <f>Sales[[#This Row],[Profit]]-Sales[[#This Row],[Discount ]]</f>
        <v>3556.8</v>
      </c>
    </row>
    <row r="962" spans="1:15">
      <c r="A962" s="38">
        <v>41224</v>
      </c>
      <c r="B962" s="12" t="s">
        <v>10</v>
      </c>
      <c r="C962" s="12" t="s">
        <v>11</v>
      </c>
      <c r="D962" s="12" t="s">
        <v>19</v>
      </c>
      <c r="E962" s="12" t="s">
        <v>13</v>
      </c>
      <c r="F962" s="12">
        <v>10</v>
      </c>
      <c r="G962" s="12">
        <v>2196</v>
      </c>
      <c r="H962" s="12">
        <v>2340</v>
      </c>
      <c r="I962" s="12">
        <v>71604</v>
      </c>
      <c r="J962" s="12">
        <v>76140</v>
      </c>
      <c r="K962" s="12">
        <f>Sales[[#This Row],[Unit Price]]*Sales[[#This Row],[Quantity]]</f>
        <v>23400</v>
      </c>
      <c r="L962" s="12">
        <f>Sales[[#This Row],[Unit Cost]]*Sales[[#This Row],[Quantity]]</f>
        <v>21960</v>
      </c>
      <c r="M962" s="12">
        <f>Sales[[#This Row],[Revenue]]-Sales[[#This Row],[Cost]]</f>
        <v>1440</v>
      </c>
      <c r="N962" s="38">
        <f>Sales[[#This Row],[Profit]]*$N$1</f>
        <v>72</v>
      </c>
      <c r="O962" s="38">
        <f>Sales[[#This Row],[Profit]]-Sales[[#This Row],[Discount ]]</f>
        <v>1368</v>
      </c>
    </row>
    <row r="963" spans="1:15">
      <c r="A963" s="38">
        <v>41224</v>
      </c>
      <c r="B963" s="12" t="s">
        <v>34</v>
      </c>
      <c r="C963" s="12" t="s">
        <v>25</v>
      </c>
      <c r="D963" s="12" t="s">
        <v>12</v>
      </c>
      <c r="E963" s="12" t="s">
        <v>13</v>
      </c>
      <c r="F963" s="12">
        <v>3</v>
      </c>
      <c r="G963" s="12">
        <v>4482</v>
      </c>
      <c r="H963" s="12">
        <v>4770</v>
      </c>
      <c r="I963" s="12">
        <v>10170</v>
      </c>
      <c r="J963" s="12">
        <v>10800</v>
      </c>
      <c r="K963" s="12">
        <f>Sales[[#This Row],[Unit Price]]*Sales[[#This Row],[Quantity]]</f>
        <v>14310</v>
      </c>
      <c r="L963" s="12">
        <f>Sales[[#This Row],[Unit Cost]]*Sales[[#This Row],[Quantity]]</f>
        <v>13446</v>
      </c>
      <c r="M963" s="12">
        <f>Sales[[#This Row],[Revenue]]-Sales[[#This Row],[Cost]]</f>
        <v>864</v>
      </c>
      <c r="N963" s="38">
        <f>Sales[[#This Row],[Profit]]*$N$1</f>
        <v>43.2</v>
      </c>
      <c r="O963" s="38">
        <f>Sales[[#This Row],[Profit]]-Sales[[#This Row],[Discount ]]</f>
        <v>820.8</v>
      </c>
    </row>
    <row r="964" spans="1:15">
      <c r="A964" s="38">
        <v>41224</v>
      </c>
      <c r="B964" s="12" t="s">
        <v>24</v>
      </c>
      <c r="C964" s="12" t="s">
        <v>25</v>
      </c>
      <c r="D964" s="12" t="s">
        <v>38</v>
      </c>
      <c r="E964" s="12" t="s">
        <v>13</v>
      </c>
      <c r="F964" s="12">
        <v>1</v>
      </c>
      <c r="G964" s="12">
        <v>5148</v>
      </c>
      <c r="H964" s="12">
        <v>5490</v>
      </c>
      <c r="I964" s="12">
        <v>35460</v>
      </c>
      <c r="J964" s="12">
        <v>37800</v>
      </c>
      <c r="K964" s="12">
        <f>Sales[[#This Row],[Unit Price]]*Sales[[#This Row],[Quantity]]</f>
        <v>5490</v>
      </c>
      <c r="L964" s="12">
        <f>Sales[[#This Row],[Unit Cost]]*Sales[[#This Row],[Quantity]]</f>
        <v>5148</v>
      </c>
      <c r="M964" s="12">
        <f>Sales[[#This Row],[Revenue]]-Sales[[#This Row],[Cost]]</f>
        <v>342</v>
      </c>
      <c r="N964" s="38">
        <f>Sales[[#This Row],[Profit]]*$N$1</f>
        <v>17.100000000000001</v>
      </c>
      <c r="O964" s="38">
        <f>Sales[[#This Row],[Profit]]-Sales[[#This Row],[Discount ]]</f>
        <v>324.89999999999998</v>
      </c>
    </row>
    <row r="965" spans="1:15">
      <c r="A965" s="38">
        <v>41224</v>
      </c>
      <c r="B965" s="12" t="s">
        <v>29</v>
      </c>
      <c r="C965" s="12" t="s">
        <v>30</v>
      </c>
      <c r="D965" s="12" t="s">
        <v>35</v>
      </c>
      <c r="E965" s="12" t="s">
        <v>13</v>
      </c>
      <c r="F965" s="12">
        <v>13</v>
      </c>
      <c r="G965" s="12">
        <v>3978</v>
      </c>
      <c r="H965" s="12">
        <v>4230</v>
      </c>
      <c r="I965" s="12">
        <v>36036</v>
      </c>
      <c r="J965" s="12">
        <v>38430</v>
      </c>
      <c r="K965" s="12">
        <f>Sales[[#This Row],[Unit Price]]*Sales[[#This Row],[Quantity]]</f>
        <v>54990</v>
      </c>
      <c r="L965" s="12">
        <f>Sales[[#This Row],[Unit Cost]]*Sales[[#This Row],[Quantity]]</f>
        <v>51714</v>
      </c>
      <c r="M965" s="12">
        <f>Sales[[#This Row],[Revenue]]-Sales[[#This Row],[Cost]]</f>
        <v>3276</v>
      </c>
      <c r="N965" s="38">
        <f>Sales[[#This Row],[Profit]]*$N$1</f>
        <v>163.80000000000001</v>
      </c>
      <c r="O965" s="38">
        <f>Sales[[#This Row],[Profit]]-Sales[[#This Row],[Discount ]]</f>
        <v>3112.2</v>
      </c>
    </row>
    <row r="966" spans="1:15">
      <c r="A966" s="38">
        <v>41226</v>
      </c>
      <c r="B966" s="12" t="s">
        <v>29</v>
      </c>
      <c r="C966" s="12" t="s">
        <v>30</v>
      </c>
      <c r="D966" s="12" t="s">
        <v>39</v>
      </c>
      <c r="E966" s="12" t="s">
        <v>13</v>
      </c>
      <c r="F966" s="12">
        <v>15</v>
      </c>
      <c r="G966" s="12">
        <v>2106</v>
      </c>
      <c r="H966" s="12">
        <v>2250</v>
      </c>
      <c r="I966" s="12">
        <v>78246</v>
      </c>
      <c r="J966" s="12">
        <v>83160</v>
      </c>
      <c r="K966" s="12">
        <f>Sales[[#This Row],[Unit Price]]*Sales[[#This Row],[Quantity]]</f>
        <v>33750</v>
      </c>
      <c r="L966" s="12">
        <f>Sales[[#This Row],[Unit Cost]]*Sales[[#This Row],[Quantity]]</f>
        <v>31590</v>
      </c>
      <c r="M966" s="12">
        <f>Sales[[#This Row],[Revenue]]-Sales[[#This Row],[Cost]]</f>
        <v>2160</v>
      </c>
      <c r="N966" s="38">
        <f>Sales[[#This Row],[Profit]]*$N$1</f>
        <v>108</v>
      </c>
      <c r="O966" s="38">
        <f>Sales[[#This Row],[Profit]]-Sales[[#This Row],[Discount ]]</f>
        <v>2052</v>
      </c>
    </row>
    <row r="967" spans="1:15">
      <c r="A967" s="38">
        <v>41226</v>
      </c>
      <c r="B967" s="12" t="s">
        <v>17</v>
      </c>
      <c r="C967" s="12" t="s">
        <v>18</v>
      </c>
      <c r="D967" s="12" t="s">
        <v>35</v>
      </c>
      <c r="E967" s="12" t="s">
        <v>13</v>
      </c>
      <c r="F967" s="12">
        <v>5</v>
      </c>
      <c r="G967" s="12">
        <v>3978</v>
      </c>
      <c r="H967" s="12">
        <v>4230</v>
      </c>
      <c r="I967" s="12">
        <v>108108</v>
      </c>
      <c r="J967" s="12">
        <v>115290</v>
      </c>
      <c r="K967" s="12">
        <f>Sales[[#This Row],[Unit Price]]*Sales[[#This Row],[Quantity]]</f>
        <v>21150</v>
      </c>
      <c r="L967" s="12">
        <f>Sales[[#This Row],[Unit Cost]]*Sales[[#This Row],[Quantity]]</f>
        <v>19890</v>
      </c>
      <c r="M967" s="12">
        <f>Sales[[#This Row],[Revenue]]-Sales[[#This Row],[Cost]]</f>
        <v>1260</v>
      </c>
      <c r="N967" s="38">
        <f>Sales[[#This Row],[Profit]]*$N$1</f>
        <v>63</v>
      </c>
      <c r="O967" s="38">
        <f>Sales[[#This Row],[Profit]]-Sales[[#This Row],[Discount ]]</f>
        <v>1197</v>
      </c>
    </row>
    <row r="968" spans="1:15">
      <c r="A968" s="38">
        <v>41226</v>
      </c>
      <c r="B968" s="12" t="s">
        <v>17</v>
      </c>
      <c r="C968" s="12" t="s">
        <v>18</v>
      </c>
      <c r="D968" s="12" t="s">
        <v>36</v>
      </c>
      <c r="E968" s="12" t="s">
        <v>13</v>
      </c>
      <c r="F968" s="12">
        <v>25</v>
      </c>
      <c r="G968" s="12">
        <v>2034</v>
      </c>
      <c r="H968" s="12">
        <v>2160</v>
      </c>
      <c r="I968" s="12">
        <v>8424</v>
      </c>
      <c r="J968" s="12">
        <v>9000</v>
      </c>
      <c r="K968" s="12">
        <f>Sales[[#This Row],[Unit Price]]*Sales[[#This Row],[Quantity]]</f>
        <v>54000</v>
      </c>
      <c r="L968" s="12">
        <f>Sales[[#This Row],[Unit Cost]]*Sales[[#This Row],[Quantity]]</f>
        <v>50850</v>
      </c>
      <c r="M968" s="12">
        <f>Sales[[#This Row],[Revenue]]-Sales[[#This Row],[Cost]]</f>
        <v>3150</v>
      </c>
      <c r="N968" s="38">
        <f>Sales[[#This Row],[Profit]]*$N$1</f>
        <v>157.5</v>
      </c>
      <c r="O968" s="38">
        <f>Sales[[#This Row],[Profit]]-Sales[[#This Row],[Discount ]]</f>
        <v>2992.5</v>
      </c>
    </row>
    <row r="969" spans="1:15">
      <c r="A969" s="38">
        <v>41226</v>
      </c>
      <c r="B969" s="12" t="s">
        <v>17</v>
      </c>
      <c r="C969" s="12" t="s">
        <v>18</v>
      </c>
      <c r="D969" s="12" t="s">
        <v>35</v>
      </c>
      <c r="E969" s="12" t="s">
        <v>13</v>
      </c>
      <c r="F969" s="12">
        <v>8</v>
      </c>
      <c r="G969" s="12">
        <v>2034</v>
      </c>
      <c r="H969" s="12">
        <v>2160</v>
      </c>
      <c r="I969" s="12">
        <v>113256</v>
      </c>
      <c r="J969" s="12">
        <v>120780</v>
      </c>
      <c r="K969" s="12">
        <f>Sales[[#This Row],[Unit Price]]*Sales[[#This Row],[Quantity]]</f>
        <v>17280</v>
      </c>
      <c r="L969" s="12">
        <f>Sales[[#This Row],[Unit Cost]]*Sales[[#This Row],[Quantity]]</f>
        <v>16272</v>
      </c>
      <c r="M969" s="12">
        <f>Sales[[#This Row],[Revenue]]-Sales[[#This Row],[Cost]]</f>
        <v>1008</v>
      </c>
      <c r="N969" s="38">
        <f>Sales[[#This Row],[Profit]]*$N$1</f>
        <v>50.400000000000006</v>
      </c>
      <c r="O969" s="38">
        <f>Sales[[#This Row],[Profit]]-Sales[[#This Row],[Discount ]]</f>
        <v>957.6</v>
      </c>
    </row>
    <row r="970" spans="1:15">
      <c r="A970" s="38">
        <v>41226</v>
      </c>
      <c r="B970" s="12" t="s">
        <v>27</v>
      </c>
      <c r="C970" s="12" t="s">
        <v>23</v>
      </c>
      <c r="D970" s="12" t="s">
        <v>33</v>
      </c>
      <c r="E970" s="12" t="s">
        <v>13</v>
      </c>
      <c r="F970" s="12">
        <v>21</v>
      </c>
      <c r="G970" s="12">
        <v>3582</v>
      </c>
      <c r="H970" s="12">
        <v>3870</v>
      </c>
      <c r="I970" s="12">
        <v>59670</v>
      </c>
      <c r="J970" s="12">
        <v>63450</v>
      </c>
      <c r="K970" s="12">
        <f>Sales[[#This Row],[Unit Price]]*Sales[[#This Row],[Quantity]]</f>
        <v>81270</v>
      </c>
      <c r="L970" s="12">
        <f>Sales[[#This Row],[Unit Cost]]*Sales[[#This Row],[Quantity]]</f>
        <v>75222</v>
      </c>
      <c r="M970" s="12">
        <f>Sales[[#This Row],[Revenue]]-Sales[[#This Row],[Cost]]</f>
        <v>6048</v>
      </c>
      <c r="N970" s="38">
        <f>Sales[[#This Row],[Profit]]*$N$1</f>
        <v>302.40000000000003</v>
      </c>
      <c r="O970" s="38">
        <f>Sales[[#This Row],[Profit]]-Sales[[#This Row],[Discount ]]</f>
        <v>5745.6</v>
      </c>
    </row>
    <row r="971" spans="1:15">
      <c r="A971" s="38">
        <v>41227</v>
      </c>
      <c r="B971" s="12" t="s">
        <v>14</v>
      </c>
      <c r="C971" s="12" t="s">
        <v>11</v>
      </c>
      <c r="D971" s="12" t="s">
        <v>21</v>
      </c>
      <c r="E971" s="12" t="s">
        <v>13</v>
      </c>
      <c r="F971" s="12">
        <v>16</v>
      </c>
      <c r="G971" s="12">
        <v>3978</v>
      </c>
      <c r="H971" s="12">
        <v>4230</v>
      </c>
      <c r="I971" s="12">
        <v>54900</v>
      </c>
      <c r="J971" s="12">
        <v>58500</v>
      </c>
      <c r="K971" s="12">
        <f>Sales[[#This Row],[Unit Price]]*Sales[[#This Row],[Quantity]]</f>
        <v>67680</v>
      </c>
      <c r="L971" s="12">
        <f>Sales[[#This Row],[Unit Cost]]*Sales[[#This Row],[Quantity]]</f>
        <v>63648</v>
      </c>
      <c r="M971" s="12">
        <f>Sales[[#This Row],[Revenue]]-Sales[[#This Row],[Cost]]</f>
        <v>4032</v>
      </c>
      <c r="N971" s="38">
        <f>Sales[[#This Row],[Profit]]*$N$1</f>
        <v>201.60000000000002</v>
      </c>
      <c r="O971" s="38">
        <f>Sales[[#This Row],[Profit]]-Sales[[#This Row],[Discount ]]</f>
        <v>3830.4</v>
      </c>
    </row>
    <row r="972" spans="1:15">
      <c r="A972" s="38">
        <v>41227</v>
      </c>
      <c r="B972" s="12" t="s">
        <v>29</v>
      </c>
      <c r="C972" s="12" t="s">
        <v>30</v>
      </c>
      <c r="D972" s="12" t="s">
        <v>36</v>
      </c>
      <c r="E972" s="12" t="s">
        <v>13</v>
      </c>
      <c r="F972" s="12">
        <v>23</v>
      </c>
      <c r="G972" s="12">
        <v>2196</v>
      </c>
      <c r="H972" s="12">
        <v>2340</v>
      </c>
      <c r="I972" s="12">
        <v>6318</v>
      </c>
      <c r="J972" s="12">
        <v>6750</v>
      </c>
      <c r="K972" s="12">
        <f>Sales[[#This Row],[Unit Price]]*Sales[[#This Row],[Quantity]]</f>
        <v>53820</v>
      </c>
      <c r="L972" s="12">
        <f>Sales[[#This Row],[Unit Cost]]*Sales[[#This Row],[Quantity]]</f>
        <v>50508</v>
      </c>
      <c r="M972" s="12">
        <f>Sales[[#This Row],[Revenue]]-Sales[[#This Row],[Cost]]</f>
        <v>3312</v>
      </c>
      <c r="N972" s="38">
        <f>Sales[[#This Row],[Profit]]*$N$1</f>
        <v>165.60000000000002</v>
      </c>
      <c r="O972" s="38">
        <f>Sales[[#This Row],[Profit]]-Sales[[#This Row],[Discount ]]</f>
        <v>3146.4</v>
      </c>
    </row>
    <row r="973" spans="1:15">
      <c r="A973" s="38">
        <v>41227</v>
      </c>
      <c r="B973" s="12" t="s">
        <v>29</v>
      </c>
      <c r="C973" s="12" t="s">
        <v>30</v>
      </c>
      <c r="D973" s="12" t="s">
        <v>33</v>
      </c>
      <c r="E973" s="12" t="s">
        <v>13</v>
      </c>
      <c r="F973" s="12">
        <v>22</v>
      </c>
      <c r="G973" s="12">
        <v>3978</v>
      </c>
      <c r="H973" s="12">
        <v>4230</v>
      </c>
      <c r="I973" s="12">
        <v>91494</v>
      </c>
      <c r="J973" s="12">
        <v>97290</v>
      </c>
      <c r="K973" s="12">
        <f>Sales[[#This Row],[Unit Price]]*Sales[[#This Row],[Quantity]]</f>
        <v>93060</v>
      </c>
      <c r="L973" s="12">
        <f>Sales[[#This Row],[Unit Cost]]*Sales[[#This Row],[Quantity]]</f>
        <v>87516</v>
      </c>
      <c r="M973" s="12">
        <f>Sales[[#This Row],[Revenue]]-Sales[[#This Row],[Cost]]</f>
        <v>5544</v>
      </c>
      <c r="N973" s="38">
        <f>Sales[[#This Row],[Profit]]*$N$1</f>
        <v>277.2</v>
      </c>
      <c r="O973" s="38">
        <f>Sales[[#This Row],[Profit]]-Sales[[#This Row],[Discount ]]</f>
        <v>5266.8</v>
      </c>
    </row>
    <row r="974" spans="1:15">
      <c r="A974" s="38">
        <v>41228</v>
      </c>
      <c r="B974" s="12" t="s">
        <v>34</v>
      </c>
      <c r="C974" s="12" t="s">
        <v>25</v>
      </c>
      <c r="D974" s="12" t="s">
        <v>26</v>
      </c>
      <c r="E974" s="12" t="s">
        <v>13</v>
      </c>
      <c r="F974" s="12">
        <v>13</v>
      </c>
      <c r="G974" s="12">
        <v>3978</v>
      </c>
      <c r="H974" s="12">
        <v>4230</v>
      </c>
      <c r="I974" s="12">
        <v>30420</v>
      </c>
      <c r="J974" s="12">
        <v>32400</v>
      </c>
      <c r="K974" s="12">
        <f>Sales[[#This Row],[Unit Price]]*Sales[[#This Row],[Quantity]]</f>
        <v>54990</v>
      </c>
      <c r="L974" s="12">
        <f>Sales[[#This Row],[Unit Cost]]*Sales[[#This Row],[Quantity]]</f>
        <v>51714</v>
      </c>
      <c r="M974" s="12">
        <f>Sales[[#This Row],[Revenue]]-Sales[[#This Row],[Cost]]</f>
        <v>3276</v>
      </c>
      <c r="N974" s="38">
        <f>Sales[[#This Row],[Profit]]*$N$1</f>
        <v>163.80000000000001</v>
      </c>
      <c r="O974" s="38">
        <f>Sales[[#This Row],[Profit]]-Sales[[#This Row],[Discount ]]</f>
        <v>3112.2</v>
      </c>
    </row>
    <row r="975" spans="1:15">
      <c r="A975" s="38">
        <v>41228</v>
      </c>
      <c r="B975" s="12" t="s">
        <v>22</v>
      </c>
      <c r="C975" s="12" t="s">
        <v>23</v>
      </c>
      <c r="D975" s="12" t="s">
        <v>28</v>
      </c>
      <c r="E975" s="12" t="s">
        <v>13</v>
      </c>
      <c r="F975" s="12">
        <v>27</v>
      </c>
      <c r="G975" s="12">
        <v>3042</v>
      </c>
      <c r="H975" s="12">
        <v>3240</v>
      </c>
      <c r="I975" s="12">
        <v>75816</v>
      </c>
      <c r="J975" s="12">
        <v>80730</v>
      </c>
      <c r="K975" s="12">
        <f>Sales[[#This Row],[Unit Price]]*Sales[[#This Row],[Quantity]]</f>
        <v>87480</v>
      </c>
      <c r="L975" s="12">
        <f>Sales[[#This Row],[Unit Cost]]*Sales[[#This Row],[Quantity]]</f>
        <v>82134</v>
      </c>
      <c r="M975" s="12">
        <f>Sales[[#This Row],[Revenue]]-Sales[[#This Row],[Cost]]</f>
        <v>5346</v>
      </c>
      <c r="N975" s="38">
        <f>Sales[[#This Row],[Profit]]*$N$1</f>
        <v>267.3</v>
      </c>
      <c r="O975" s="38">
        <f>Sales[[#This Row],[Profit]]-Sales[[#This Row],[Discount ]]</f>
        <v>5078.7</v>
      </c>
    </row>
    <row r="976" spans="1:15">
      <c r="A976" s="38">
        <v>41231</v>
      </c>
      <c r="B976" s="12" t="s">
        <v>24</v>
      </c>
      <c r="C976" s="12" t="s">
        <v>25</v>
      </c>
      <c r="D976" s="12" t="s">
        <v>37</v>
      </c>
      <c r="E976" s="12" t="s">
        <v>13</v>
      </c>
      <c r="F976" s="12">
        <v>27</v>
      </c>
      <c r="G976" s="12">
        <v>3978</v>
      </c>
      <c r="H976" s="12">
        <v>4230</v>
      </c>
      <c r="I976" s="12">
        <v>58266</v>
      </c>
      <c r="J976" s="12">
        <v>62010</v>
      </c>
      <c r="K976" s="12">
        <f>Sales[[#This Row],[Unit Price]]*Sales[[#This Row],[Quantity]]</f>
        <v>114210</v>
      </c>
      <c r="L976" s="12">
        <f>Sales[[#This Row],[Unit Cost]]*Sales[[#This Row],[Quantity]]</f>
        <v>107406</v>
      </c>
      <c r="M976" s="12">
        <f>Sales[[#This Row],[Revenue]]-Sales[[#This Row],[Cost]]</f>
        <v>6804</v>
      </c>
      <c r="N976" s="38">
        <f>Sales[[#This Row],[Profit]]*$N$1</f>
        <v>340.20000000000005</v>
      </c>
      <c r="O976" s="38">
        <f>Sales[[#This Row],[Profit]]-Sales[[#This Row],[Discount ]]</f>
        <v>6463.8</v>
      </c>
    </row>
    <row r="977" spans="1:15">
      <c r="A977" s="38">
        <v>41231</v>
      </c>
      <c r="B977" s="12" t="s">
        <v>22</v>
      </c>
      <c r="C977" s="12" t="s">
        <v>23</v>
      </c>
      <c r="D977" s="12" t="s">
        <v>28</v>
      </c>
      <c r="E977" s="12" t="s">
        <v>13</v>
      </c>
      <c r="F977" s="12">
        <v>27</v>
      </c>
      <c r="G977" s="12">
        <v>3978</v>
      </c>
      <c r="H977" s="12">
        <v>4230</v>
      </c>
      <c r="I977" s="12">
        <v>40824</v>
      </c>
      <c r="J977" s="12">
        <v>43470</v>
      </c>
      <c r="K977" s="12">
        <f>Sales[[#This Row],[Unit Price]]*Sales[[#This Row],[Quantity]]</f>
        <v>114210</v>
      </c>
      <c r="L977" s="12">
        <f>Sales[[#This Row],[Unit Cost]]*Sales[[#This Row],[Quantity]]</f>
        <v>107406</v>
      </c>
      <c r="M977" s="12">
        <f>Sales[[#This Row],[Revenue]]-Sales[[#This Row],[Cost]]</f>
        <v>6804</v>
      </c>
      <c r="N977" s="38">
        <f>Sales[[#This Row],[Profit]]*$N$1</f>
        <v>340.20000000000005</v>
      </c>
      <c r="O977" s="38">
        <f>Sales[[#This Row],[Profit]]-Sales[[#This Row],[Discount ]]</f>
        <v>6463.8</v>
      </c>
    </row>
    <row r="978" spans="1:15">
      <c r="A978" s="38">
        <v>41231</v>
      </c>
      <c r="B978" s="12" t="s">
        <v>14</v>
      </c>
      <c r="C978" s="12" t="s">
        <v>11</v>
      </c>
      <c r="D978" s="12" t="s">
        <v>19</v>
      </c>
      <c r="E978" s="12" t="s">
        <v>13</v>
      </c>
      <c r="F978" s="12">
        <v>27</v>
      </c>
      <c r="G978" s="12">
        <v>5832</v>
      </c>
      <c r="H978" s="12">
        <v>6210</v>
      </c>
      <c r="I978" s="12">
        <v>23868</v>
      </c>
      <c r="J978" s="12">
        <v>25380</v>
      </c>
      <c r="K978" s="12">
        <f>Sales[[#This Row],[Unit Price]]*Sales[[#This Row],[Quantity]]</f>
        <v>167670</v>
      </c>
      <c r="L978" s="12">
        <f>Sales[[#This Row],[Unit Cost]]*Sales[[#This Row],[Quantity]]</f>
        <v>157464</v>
      </c>
      <c r="M978" s="12">
        <f>Sales[[#This Row],[Revenue]]-Sales[[#This Row],[Cost]]</f>
        <v>10206</v>
      </c>
      <c r="N978" s="38">
        <f>Sales[[#This Row],[Profit]]*$N$1</f>
        <v>510.3</v>
      </c>
      <c r="O978" s="38">
        <f>Sales[[#This Row],[Profit]]-Sales[[#This Row],[Discount ]]</f>
        <v>9695.7000000000007</v>
      </c>
    </row>
    <row r="979" spans="1:15">
      <c r="A979" s="38">
        <v>41232</v>
      </c>
      <c r="B979" s="12" t="s">
        <v>14</v>
      </c>
      <c r="C979" s="12" t="s">
        <v>11</v>
      </c>
      <c r="D979" s="12" t="s">
        <v>32</v>
      </c>
      <c r="E979" s="12" t="s">
        <v>13</v>
      </c>
      <c r="F979" s="12">
        <v>27</v>
      </c>
      <c r="G979" s="12">
        <v>2196</v>
      </c>
      <c r="H979" s="12">
        <v>2340</v>
      </c>
      <c r="I979" s="12">
        <v>78012</v>
      </c>
      <c r="J979" s="12">
        <v>83160</v>
      </c>
      <c r="K979" s="12">
        <f>Sales[[#This Row],[Unit Price]]*Sales[[#This Row],[Quantity]]</f>
        <v>63180</v>
      </c>
      <c r="L979" s="12">
        <f>Sales[[#This Row],[Unit Cost]]*Sales[[#This Row],[Quantity]]</f>
        <v>59292</v>
      </c>
      <c r="M979" s="12">
        <f>Sales[[#This Row],[Revenue]]-Sales[[#This Row],[Cost]]</f>
        <v>3888</v>
      </c>
      <c r="N979" s="38">
        <f>Sales[[#This Row],[Profit]]*$N$1</f>
        <v>194.4</v>
      </c>
      <c r="O979" s="38">
        <f>Sales[[#This Row],[Profit]]-Sales[[#This Row],[Discount ]]</f>
        <v>3693.6</v>
      </c>
    </row>
    <row r="980" spans="1:15">
      <c r="A980" s="38">
        <v>41232</v>
      </c>
      <c r="B980" s="12" t="s">
        <v>10</v>
      </c>
      <c r="C980" s="12" t="s">
        <v>11</v>
      </c>
      <c r="D980" s="12" t="s">
        <v>33</v>
      </c>
      <c r="E980" s="12" t="s">
        <v>13</v>
      </c>
      <c r="F980" s="12">
        <v>27</v>
      </c>
      <c r="G980" s="12">
        <v>3546</v>
      </c>
      <c r="H980" s="12">
        <v>3780</v>
      </c>
      <c r="I980" s="12">
        <v>79560</v>
      </c>
      <c r="J980" s="12">
        <v>84600</v>
      </c>
      <c r="K980" s="12">
        <f>Sales[[#This Row],[Unit Price]]*Sales[[#This Row],[Quantity]]</f>
        <v>102060</v>
      </c>
      <c r="L980" s="12">
        <f>Sales[[#This Row],[Unit Cost]]*Sales[[#This Row],[Quantity]]</f>
        <v>95742</v>
      </c>
      <c r="M980" s="12">
        <f>Sales[[#This Row],[Revenue]]-Sales[[#This Row],[Cost]]</f>
        <v>6318</v>
      </c>
      <c r="N980" s="38">
        <f>Sales[[#This Row],[Profit]]*$N$1</f>
        <v>315.90000000000003</v>
      </c>
      <c r="O980" s="38">
        <f>Sales[[#This Row],[Profit]]-Sales[[#This Row],[Discount ]]</f>
        <v>6002.1</v>
      </c>
    </row>
    <row r="981" spans="1:15">
      <c r="A981" s="38">
        <v>41232</v>
      </c>
      <c r="B981" s="12" t="s">
        <v>17</v>
      </c>
      <c r="C981" s="12" t="s">
        <v>18</v>
      </c>
      <c r="D981" s="12" t="s">
        <v>33</v>
      </c>
      <c r="E981" s="12" t="s">
        <v>13</v>
      </c>
      <c r="F981" s="12">
        <v>12</v>
      </c>
      <c r="G981" s="12">
        <v>3582</v>
      </c>
      <c r="H981" s="12">
        <v>3870</v>
      </c>
      <c r="I981" s="12">
        <v>55692</v>
      </c>
      <c r="J981" s="12">
        <v>59220</v>
      </c>
      <c r="K981" s="12">
        <f>Sales[[#This Row],[Unit Price]]*Sales[[#This Row],[Quantity]]</f>
        <v>46440</v>
      </c>
      <c r="L981" s="12">
        <f>Sales[[#This Row],[Unit Cost]]*Sales[[#This Row],[Quantity]]</f>
        <v>42984</v>
      </c>
      <c r="M981" s="12">
        <f>Sales[[#This Row],[Revenue]]-Sales[[#This Row],[Cost]]</f>
        <v>3456</v>
      </c>
      <c r="N981" s="38">
        <f>Sales[[#This Row],[Profit]]*$N$1</f>
        <v>172.8</v>
      </c>
      <c r="O981" s="38">
        <f>Sales[[#This Row],[Profit]]-Sales[[#This Row],[Discount ]]</f>
        <v>3283.2</v>
      </c>
    </row>
    <row r="982" spans="1:15">
      <c r="A982" s="38">
        <v>41233</v>
      </c>
      <c r="B982" s="12" t="s">
        <v>20</v>
      </c>
      <c r="C982" s="12" t="s">
        <v>18</v>
      </c>
      <c r="D982" s="12" t="s">
        <v>43</v>
      </c>
      <c r="E982" s="12" t="s">
        <v>13</v>
      </c>
      <c r="F982" s="12">
        <v>18</v>
      </c>
      <c r="G982" s="12">
        <v>3978</v>
      </c>
      <c r="H982" s="12">
        <v>4230</v>
      </c>
      <c r="I982" s="12">
        <v>20304</v>
      </c>
      <c r="J982" s="12">
        <v>21600</v>
      </c>
      <c r="K982" s="12">
        <f>Sales[[#This Row],[Unit Price]]*Sales[[#This Row],[Quantity]]</f>
        <v>76140</v>
      </c>
      <c r="L982" s="12">
        <f>Sales[[#This Row],[Unit Cost]]*Sales[[#This Row],[Quantity]]</f>
        <v>71604</v>
      </c>
      <c r="M982" s="12">
        <f>Sales[[#This Row],[Revenue]]-Sales[[#This Row],[Cost]]</f>
        <v>4536</v>
      </c>
      <c r="N982" s="38">
        <f>Sales[[#This Row],[Profit]]*$N$1</f>
        <v>226.8</v>
      </c>
      <c r="O982" s="38">
        <f>Sales[[#This Row],[Profit]]-Sales[[#This Row],[Discount ]]</f>
        <v>4309.2</v>
      </c>
    </row>
    <row r="983" spans="1:15">
      <c r="A983" s="38">
        <v>41233</v>
      </c>
      <c r="B983" s="12" t="s">
        <v>10</v>
      </c>
      <c r="C983" s="12" t="s">
        <v>11</v>
      </c>
      <c r="D983" s="12" t="s">
        <v>40</v>
      </c>
      <c r="E983" s="12" t="s">
        <v>16</v>
      </c>
      <c r="F983" s="12">
        <v>8</v>
      </c>
      <c r="G983" s="12">
        <v>3978</v>
      </c>
      <c r="H983" s="12">
        <v>4230</v>
      </c>
      <c r="I983" s="12">
        <v>54936</v>
      </c>
      <c r="J983" s="12">
        <v>59220</v>
      </c>
      <c r="K983" s="12">
        <f>Sales[[#This Row],[Unit Price]]*Sales[[#This Row],[Quantity]]</f>
        <v>33840</v>
      </c>
      <c r="L983" s="12">
        <f>Sales[[#This Row],[Unit Cost]]*Sales[[#This Row],[Quantity]]</f>
        <v>31824</v>
      </c>
      <c r="M983" s="12">
        <f>Sales[[#This Row],[Revenue]]-Sales[[#This Row],[Cost]]</f>
        <v>2016</v>
      </c>
      <c r="N983" s="38">
        <f>Sales[[#This Row],[Profit]]*$N$1</f>
        <v>100.80000000000001</v>
      </c>
      <c r="O983" s="38">
        <f>Sales[[#This Row],[Profit]]-Sales[[#This Row],[Discount ]]</f>
        <v>1915.2</v>
      </c>
    </row>
    <row r="984" spans="1:15">
      <c r="A984" s="38">
        <v>41233</v>
      </c>
      <c r="B984" s="12" t="s">
        <v>17</v>
      </c>
      <c r="C984" s="12" t="s">
        <v>18</v>
      </c>
      <c r="D984" s="12" t="s">
        <v>33</v>
      </c>
      <c r="E984" s="12" t="s">
        <v>13</v>
      </c>
      <c r="F984" s="12">
        <v>21</v>
      </c>
      <c r="G984" s="12">
        <v>2034</v>
      </c>
      <c r="H984" s="12">
        <v>2160</v>
      </c>
      <c r="I984" s="12">
        <v>15912</v>
      </c>
      <c r="J984" s="12">
        <v>16920</v>
      </c>
      <c r="K984" s="12">
        <f>Sales[[#This Row],[Unit Price]]*Sales[[#This Row],[Quantity]]</f>
        <v>45360</v>
      </c>
      <c r="L984" s="12">
        <f>Sales[[#This Row],[Unit Cost]]*Sales[[#This Row],[Quantity]]</f>
        <v>42714</v>
      </c>
      <c r="M984" s="12">
        <f>Sales[[#This Row],[Revenue]]-Sales[[#This Row],[Cost]]</f>
        <v>2646</v>
      </c>
      <c r="N984" s="38">
        <f>Sales[[#This Row],[Profit]]*$N$1</f>
        <v>132.30000000000001</v>
      </c>
      <c r="O984" s="38">
        <f>Sales[[#This Row],[Profit]]-Sales[[#This Row],[Discount ]]</f>
        <v>2513.6999999999998</v>
      </c>
    </row>
    <row r="985" spans="1:15">
      <c r="A985" s="38">
        <v>41233</v>
      </c>
      <c r="B985" s="12" t="s">
        <v>10</v>
      </c>
      <c r="C985" s="12" t="s">
        <v>11</v>
      </c>
      <c r="D985" s="12" t="s">
        <v>38</v>
      </c>
      <c r="E985" s="12" t="s">
        <v>13</v>
      </c>
      <c r="F985" s="12">
        <v>25</v>
      </c>
      <c r="G985" s="12">
        <v>3042</v>
      </c>
      <c r="H985" s="12">
        <v>3240</v>
      </c>
      <c r="I985" s="12">
        <v>67374</v>
      </c>
      <c r="J985" s="12">
        <v>71820</v>
      </c>
      <c r="K985" s="12">
        <f>Sales[[#This Row],[Unit Price]]*Sales[[#This Row],[Quantity]]</f>
        <v>81000</v>
      </c>
      <c r="L985" s="12">
        <f>Sales[[#This Row],[Unit Cost]]*Sales[[#This Row],[Quantity]]</f>
        <v>76050</v>
      </c>
      <c r="M985" s="12">
        <f>Sales[[#This Row],[Revenue]]-Sales[[#This Row],[Cost]]</f>
        <v>4950</v>
      </c>
      <c r="N985" s="38">
        <f>Sales[[#This Row],[Profit]]*$N$1</f>
        <v>247.5</v>
      </c>
      <c r="O985" s="38">
        <f>Sales[[#This Row],[Profit]]-Sales[[#This Row],[Discount ]]</f>
        <v>4702.5</v>
      </c>
    </row>
    <row r="986" spans="1:15">
      <c r="A986" s="38">
        <v>41234</v>
      </c>
      <c r="B986" s="12" t="s">
        <v>24</v>
      </c>
      <c r="C986" s="12" t="s">
        <v>25</v>
      </c>
      <c r="D986" s="12" t="s">
        <v>36</v>
      </c>
      <c r="E986" s="12" t="s">
        <v>13</v>
      </c>
      <c r="F986" s="12">
        <v>12</v>
      </c>
      <c r="G986" s="12">
        <v>5148</v>
      </c>
      <c r="H986" s="12">
        <v>5490</v>
      </c>
      <c r="I986" s="12">
        <v>44226</v>
      </c>
      <c r="J986" s="12">
        <v>47250</v>
      </c>
      <c r="K986" s="12">
        <f>Sales[[#This Row],[Unit Price]]*Sales[[#This Row],[Quantity]]</f>
        <v>65880</v>
      </c>
      <c r="L986" s="12">
        <f>Sales[[#This Row],[Unit Cost]]*Sales[[#This Row],[Quantity]]</f>
        <v>61776</v>
      </c>
      <c r="M986" s="12">
        <f>Sales[[#This Row],[Revenue]]-Sales[[#This Row],[Cost]]</f>
        <v>4104</v>
      </c>
      <c r="N986" s="38">
        <f>Sales[[#This Row],[Profit]]*$N$1</f>
        <v>205.20000000000002</v>
      </c>
      <c r="O986" s="38">
        <f>Sales[[#This Row],[Profit]]-Sales[[#This Row],[Discount ]]</f>
        <v>3898.8</v>
      </c>
    </row>
    <row r="987" spans="1:15">
      <c r="A987" s="38">
        <v>41234</v>
      </c>
      <c r="B987" s="12" t="s">
        <v>31</v>
      </c>
      <c r="C987" s="12" t="s">
        <v>30</v>
      </c>
      <c r="D987" s="12" t="s">
        <v>28</v>
      </c>
      <c r="E987" s="12" t="s">
        <v>13</v>
      </c>
      <c r="F987" s="12">
        <v>9</v>
      </c>
      <c r="G987" s="12">
        <v>2106</v>
      </c>
      <c r="H987" s="12">
        <v>2250</v>
      </c>
      <c r="I987" s="12">
        <v>46656</v>
      </c>
      <c r="J987" s="12">
        <v>49680</v>
      </c>
      <c r="K987" s="12">
        <f>Sales[[#This Row],[Unit Price]]*Sales[[#This Row],[Quantity]]</f>
        <v>20250</v>
      </c>
      <c r="L987" s="12">
        <f>Sales[[#This Row],[Unit Cost]]*Sales[[#This Row],[Quantity]]</f>
        <v>18954</v>
      </c>
      <c r="M987" s="12">
        <f>Sales[[#This Row],[Revenue]]-Sales[[#This Row],[Cost]]</f>
        <v>1296</v>
      </c>
      <c r="N987" s="38">
        <f>Sales[[#This Row],[Profit]]*$N$1</f>
        <v>64.8</v>
      </c>
      <c r="O987" s="38">
        <f>Sales[[#This Row],[Profit]]-Sales[[#This Row],[Discount ]]</f>
        <v>1231.2</v>
      </c>
    </row>
    <row r="988" spans="1:15">
      <c r="A988" s="38">
        <v>41234</v>
      </c>
      <c r="B988" s="12" t="s">
        <v>29</v>
      </c>
      <c r="C988" s="12" t="s">
        <v>30</v>
      </c>
      <c r="D988" s="12" t="s">
        <v>26</v>
      </c>
      <c r="E988" s="12" t="s">
        <v>13</v>
      </c>
      <c r="F988" s="12">
        <v>23</v>
      </c>
      <c r="G988" s="12">
        <v>4482</v>
      </c>
      <c r="H988" s="12">
        <v>4770</v>
      </c>
      <c r="I988" s="12">
        <v>3042</v>
      </c>
      <c r="J988" s="12">
        <v>3240</v>
      </c>
      <c r="K988" s="12">
        <f>Sales[[#This Row],[Unit Price]]*Sales[[#This Row],[Quantity]]</f>
        <v>109710</v>
      </c>
      <c r="L988" s="12">
        <f>Sales[[#This Row],[Unit Cost]]*Sales[[#This Row],[Quantity]]</f>
        <v>103086</v>
      </c>
      <c r="M988" s="12">
        <f>Sales[[#This Row],[Revenue]]-Sales[[#This Row],[Cost]]</f>
        <v>6624</v>
      </c>
      <c r="N988" s="38">
        <f>Sales[[#This Row],[Profit]]*$N$1</f>
        <v>331.20000000000005</v>
      </c>
      <c r="O988" s="38">
        <f>Sales[[#This Row],[Profit]]-Sales[[#This Row],[Discount ]]</f>
        <v>6292.8</v>
      </c>
    </row>
    <row r="989" spans="1:15">
      <c r="A989" s="38">
        <v>41235</v>
      </c>
      <c r="B989" s="12" t="s">
        <v>22</v>
      </c>
      <c r="C989" s="12" t="s">
        <v>23</v>
      </c>
      <c r="D989" s="12" t="s">
        <v>33</v>
      </c>
      <c r="E989" s="12" t="s">
        <v>13</v>
      </c>
      <c r="F989" s="12">
        <v>23</v>
      </c>
      <c r="G989" s="12">
        <v>3546</v>
      </c>
      <c r="H989" s="12">
        <v>3780</v>
      </c>
      <c r="I989" s="12">
        <v>7956</v>
      </c>
      <c r="J989" s="12">
        <v>8460</v>
      </c>
      <c r="K989" s="12">
        <f>Sales[[#This Row],[Unit Price]]*Sales[[#This Row],[Quantity]]</f>
        <v>86940</v>
      </c>
      <c r="L989" s="12">
        <f>Sales[[#This Row],[Unit Cost]]*Sales[[#This Row],[Quantity]]</f>
        <v>81558</v>
      </c>
      <c r="M989" s="12">
        <f>Sales[[#This Row],[Revenue]]-Sales[[#This Row],[Cost]]</f>
        <v>5382</v>
      </c>
      <c r="N989" s="38">
        <f>Sales[[#This Row],[Profit]]*$N$1</f>
        <v>269.10000000000002</v>
      </c>
      <c r="O989" s="38">
        <f>Sales[[#This Row],[Profit]]-Sales[[#This Row],[Discount ]]</f>
        <v>5112.8999999999996</v>
      </c>
    </row>
    <row r="990" spans="1:15">
      <c r="A990" s="38">
        <v>41235</v>
      </c>
      <c r="B990" s="12" t="s">
        <v>20</v>
      </c>
      <c r="C990" s="12" t="s">
        <v>18</v>
      </c>
      <c r="D990" s="12" t="s">
        <v>15</v>
      </c>
      <c r="E990" s="12" t="s">
        <v>16</v>
      </c>
      <c r="F990" s="12">
        <v>20</v>
      </c>
      <c r="G990" s="12">
        <v>4482</v>
      </c>
      <c r="H990" s="12">
        <v>4770</v>
      </c>
      <c r="I990" s="12">
        <v>25074</v>
      </c>
      <c r="J990" s="12">
        <v>27090</v>
      </c>
      <c r="K990" s="12">
        <f>Sales[[#This Row],[Unit Price]]*Sales[[#This Row],[Quantity]]</f>
        <v>95400</v>
      </c>
      <c r="L990" s="12">
        <f>Sales[[#This Row],[Unit Cost]]*Sales[[#This Row],[Quantity]]</f>
        <v>89640</v>
      </c>
      <c r="M990" s="12">
        <f>Sales[[#This Row],[Revenue]]-Sales[[#This Row],[Cost]]</f>
        <v>5760</v>
      </c>
      <c r="N990" s="38">
        <f>Sales[[#This Row],[Profit]]*$N$1</f>
        <v>288</v>
      </c>
      <c r="O990" s="38">
        <f>Sales[[#This Row],[Profit]]-Sales[[#This Row],[Discount ]]</f>
        <v>5472</v>
      </c>
    </row>
    <row r="991" spans="1:15">
      <c r="A991" s="38">
        <v>41235</v>
      </c>
      <c r="B991" s="12" t="s">
        <v>22</v>
      </c>
      <c r="C991" s="12" t="s">
        <v>23</v>
      </c>
      <c r="D991" s="12" t="s">
        <v>12</v>
      </c>
      <c r="E991" s="12" t="s">
        <v>13</v>
      </c>
      <c r="F991" s="12">
        <v>25</v>
      </c>
      <c r="G991" s="12">
        <v>4482</v>
      </c>
      <c r="H991" s="12">
        <v>4770</v>
      </c>
      <c r="I991" s="12">
        <v>50850</v>
      </c>
      <c r="J991" s="12">
        <v>54000</v>
      </c>
      <c r="K991" s="12">
        <f>Sales[[#This Row],[Unit Price]]*Sales[[#This Row],[Quantity]]</f>
        <v>119250</v>
      </c>
      <c r="L991" s="12">
        <f>Sales[[#This Row],[Unit Cost]]*Sales[[#This Row],[Quantity]]</f>
        <v>112050</v>
      </c>
      <c r="M991" s="12">
        <f>Sales[[#This Row],[Revenue]]-Sales[[#This Row],[Cost]]</f>
        <v>7200</v>
      </c>
      <c r="N991" s="38">
        <f>Sales[[#This Row],[Profit]]*$N$1</f>
        <v>360</v>
      </c>
      <c r="O991" s="38">
        <f>Sales[[#This Row],[Profit]]-Sales[[#This Row],[Discount ]]</f>
        <v>6840</v>
      </c>
    </row>
    <row r="992" spans="1:15">
      <c r="A992" s="38">
        <v>41236</v>
      </c>
      <c r="B992" s="12" t="s">
        <v>24</v>
      </c>
      <c r="C992" s="12" t="s">
        <v>25</v>
      </c>
      <c r="D992" s="12" t="s">
        <v>41</v>
      </c>
      <c r="E992" s="12" t="s">
        <v>13</v>
      </c>
      <c r="F992" s="12">
        <v>4</v>
      </c>
      <c r="G992" s="12">
        <v>2034</v>
      </c>
      <c r="H992" s="12">
        <v>2160</v>
      </c>
      <c r="I992" s="12">
        <v>41328</v>
      </c>
      <c r="J992" s="12">
        <v>44100</v>
      </c>
      <c r="K992" s="12">
        <f>Sales[[#This Row],[Unit Price]]*Sales[[#This Row],[Quantity]]</f>
        <v>8640</v>
      </c>
      <c r="L992" s="12">
        <f>Sales[[#This Row],[Unit Cost]]*Sales[[#This Row],[Quantity]]</f>
        <v>8136</v>
      </c>
      <c r="M992" s="12">
        <f>Sales[[#This Row],[Revenue]]-Sales[[#This Row],[Cost]]</f>
        <v>504</v>
      </c>
      <c r="N992" s="38">
        <f>Sales[[#This Row],[Profit]]*$N$1</f>
        <v>25.200000000000003</v>
      </c>
      <c r="O992" s="38">
        <f>Sales[[#This Row],[Profit]]-Sales[[#This Row],[Discount ]]</f>
        <v>478.8</v>
      </c>
    </row>
    <row r="993" spans="1:15">
      <c r="A993" s="38">
        <v>41237</v>
      </c>
      <c r="B993" s="12" t="s">
        <v>24</v>
      </c>
      <c r="C993" s="12" t="s">
        <v>25</v>
      </c>
      <c r="D993" s="12" t="s">
        <v>37</v>
      </c>
      <c r="E993" s="12" t="s">
        <v>13</v>
      </c>
      <c r="F993" s="12">
        <v>24</v>
      </c>
      <c r="G993" s="12">
        <v>3978</v>
      </c>
      <c r="H993" s="12">
        <v>4230</v>
      </c>
      <c r="I993" s="12">
        <v>107568</v>
      </c>
      <c r="J993" s="12">
        <v>114480</v>
      </c>
      <c r="K993" s="12">
        <f>Sales[[#This Row],[Unit Price]]*Sales[[#This Row],[Quantity]]</f>
        <v>101520</v>
      </c>
      <c r="L993" s="12">
        <f>Sales[[#This Row],[Unit Cost]]*Sales[[#This Row],[Quantity]]</f>
        <v>95472</v>
      </c>
      <c r="M993" s="12">
        <f>Sales[[#This Row],[Revenue]]-Sales[[#This Row],[Cost]]</f>
        <v>6048</v>
      </c>
      <c r="N993" s="38">
        <f>Sales[[#This Row],[Profit]]*$N$1</f>
        <v>302.40000000000003</v>
      </c>
      <c r="O993" s="38">
        <f>Sales[[#This Row],[Profit]]-Sales[[#This Row],[Discount ]]</f>
        <v>5745.6</v>
      </c>
    </row>
    <row r="994" spans="1:15">
      <c r="A994" s="38">
        <v>41237</v>
      </c>
      <c r="B994" s="12" t="s">
        <v>14</v>
      </c>
      <c r="C994" s="12" t="s">
        <v>11</v>
      </c>
      <c r="D994" s="12" t="s">
        <v>26</v>
      </c>
      <c r="E994" s="12" t="s">
        <v>13</v>
      </c>
      <c r="F994" s="12">
        <v>24</v>
      </c>
      <c r="G994" s="12">
        <v>5832</v>
      </c>
      <c r="H994" s="12">
        <v>6210</v>
      </c>
      <c r="I994" s="12">
        <v>33462</v>
      </c>
      <c r="J994" s="12">
        <v>35640</v>
      </c>
      <c r="K994" s="12">
        <f>Sales[[#This Row],[Unit Price]]*Sales[[#This Row],[Quantity]]</f>
        <v>149040</v>
      </c>
      <c r="L994" s="12">
        <f>Sales[[#This Row],[Unit Cost]]*Sales[[#This Row],[Quantity]]</f>
        <v>139968</v>
      </c>
      <c r="M994" s="12">
        <f>Sales[[#This Row],[Revenue]]-Sales[[#This Row],[Cost]]</f>
        <v>9072</v>
      </c>
      <c r="N994" s="38">
        <f>Sales[[#This Row],[Profit]]*$N$1</f>
        <v>453.6</v>
      </c>
      <c r="O994" s="38">
        <f>Sales[[#This Row],[Profit]]-Sales[[#This Row],[Discount ]]</f>
        <v>8618.4</v>
      </c>
    </row>
    <row r="995" spans="1:15">
      <c r="A995" s="38">
        <v>41237</v>
      </c>
      <c r="B995" s="12" t="s">
        <v>27</v>
      </c>
      <c r="C995" s="12" t="s">
        <v>23</v>
      </c>
      <c r="D995" s="12" t="s">
        <v>15</v>
      </c>
      <c r="E995" s="12" t="s">
        <v>16</v>
      </c>
      <c r="F995" s="12">
        <v>16</v>
      </c>
      <c r="G995" s="12">
        <v>3978</v>
      </c>
      <c r="H995" s="12">
        <v>4230</v>
      </c>
      <c r="I995" s="12">
        <v>85968</v>
      </c>
      <c r="J995" s="12">
        <v>92880</v>
      </c>
      <c r="K995" s="12">
        <f>Sales[[#This Row],[Unit Price]]*Sales[[#This Row],[Quantity]]</f>
        <v>67680</v>
      </c>
      <c r="L995" s="12">
        <f>Sales[[#This Row],[Unit Cost]]*Sales[[#This Row],[Quantity]]</f>
        <v>63648</v>
      </c>
      <c r="M995" s="12">
        <f>Sales[[#This Row],[Revenue]]-Sales[[#This Row],[Cost]]</f>
        <v>4032</v>
      </c>
      <c r="N995" s="38">
        <f>Sales[[#This Row],[Profit]]*$N$1</f>
        <v>201.60000000000002</v>
      </c>
      <c r="O995" s="38">
        <f>Sales[[#This Row],[Profit]]-Sales[[#This Row],[Discount ]]</f>
        <v>3830.4</v>
      </c>
    </row>
    <row r="996" spans="1:15">
      <c r="A996" s="38">
        <v>41237</v>
      </c>
      <c r="B996" s="12" t="s">
        <v>10</v>
      </c>
      <c r="C996" s="12" t="s">
        <v>11</v>
      </c>
      <c r="D996" s="12" t="s">
        <v>39</v>
      </c>
      <c r="E996" s="12" t="s">
        <v>13</v>
      </c>
      <c r="F996" s="12">
        <v>6</v>
      </c>
      <c r="G996" s="12">
        <v>3978</v>
      </c>
      <c r="H996" s="12">
        <v>4230</v>
      </c>
      <c r="I996" s="12">
        <v>89424</v>
      </c>
      <c r="J996" s="12">
        <v>95040</v>
      </c>
      <c r="K996" s="12">
        <f>Sales[[#This Row],[Unit Price]]*Sales[[#This Row],[Quantity]]</f>
        <v>25380</v>
      </c>
      <c r="L996" s="12">
        <f>Sales[[#This Row],[Unit Cost]]*Sales[[#This Row],[Quantity]]</f>
        <v>23868</v>
      </c>
      <c r="M996" s="12">
        <f>Sales[[#This Row],[Revenue]]-Sales[[#This Row],[Cost]]</f>
        <v>1512</v>
      </c>
      <c r="N996" s="38">
        <f>Sales[[#This Row],[Profit]]*$N$1</f>
        <v>75.600000000000009</v>
      </c>
      <c r="O996" s="38">
        <f>Sales[[#This Row],[Profit]]-Sales[[#This Row],[Discount ]]</f>
        <v>1436.4</v>
      </c>
    </row>
    <row r="997" spans="1:15">
      <c r="A997" s="38">
        <v>41238</v>
      </c>
      <c r="B997" s="12" t="s">
        <v>20</v>
      </c>
      <c r="C997" s="12" t="s">
        <v>18</v>
      </c>
      <c r="D997" s="12" t="s">
        <v>37</v>
      </c>
      <c r="E997" s="12" t="s">
        <v>13</v>
      </c>
      <c r="F997" s="12">
        <v>4</v>
      </c>
      <c r="G997" s="12">
        <v>5148</v>
      </c>
      <c r="H997" s="12">
        <v>5490</v>
      </c>
      <c r="I997" s="12">
        <v>8964</v>
      </c>
      <c r="J997" s="12">
        <v>9540</v>
      </c>
      <c r="K997" s="12">
        <f>Sales[[#This Row],[Unit Price]]*Sales[[#This Row],[Quantity]]</f>
        <v>21960</v>
      </c>
      <c r="L997" s="12">
        <f>Sales[[#This Row],[Unit Cost]]*Sales[[#This Row],[Quantity]]</f>
        <v>20592</v>
      </c>
      <c r="M997" s="12">
        <f>Sales[[#This Row],[Revenue]]-Sales[[#This Row],[Cost]]</f>
        <v>1368</v>
      </c>
      <c r="N997" s="38">
        <f>Sales[[#This Row],[Profit]]*$N$1</f>
        <v>68.400000000000006</v>
      </c>
      <c r="O997" s="38">
        <f>Sales[[#This Row],[Profit]]-Sales[[#This Row],[Discount ]]</f>
        <v>1299.5999999999999</v>
      </c>
    </row>
    <row r="998" spans="1:15">
      <c r="A998" s="38">
        <v>41238</v>
      </c>
      <c r="B998" s="12" t="s">
        <v>24</v>
      </c>
      <c r="C998" s="12" t="s">
        <v>25</v>
      </c>
      <c r="D998" s="12" t="s">
        <v>35</v>
      </c>
      <c r="E998" s="12" t="s">
        <v>13</v>
      </c>
      <c r="F998" s="12">
        <v>24</v>
      </c>
      <c r="G998" s="12">
        <v>5832</v>
      </c>
      <c r="H998" s="12">
        <v>6210</v>
      </c>
      <c r="I998" s="12">
        <v>87516</v>
      </c>
      <c r="J998" s="12">
        <v>93330</v>
      </c>
      <c r="K998" s="12">
        <f>Sales[[#This Row],[Unit Price]]*Sales[[#This Row],[Quantity]]</f>
        <v>149040</v>
      </c>
      <c r="L998" s="12">
        <f>Sales[[#This Row],[Unit Cost]]*Sales[[#This Row],[Quantity]]</f>
        <v>139968</v>
      </c>
      <c r="M998" s="12">
        <f>Sales[[#This Row],[Revenue]]-Sales[[#This Row],[Cost]]</f>
        <v>9072</v>
      </c>
      <c r="N998" s="38">
        <f>Sales[[#This Row],[Profit]]*$N$1</f>
        <v>453.6</v>
      </c>
      <c r="O998" s="38">
        <f>Sales[[#This Row],[Profit]]-Sales[[#This Row],[Discount ]]</f>
        <v>8618.4</v>
      </c>
    </row>
    <row r="999" spans="1:15">
      <c r="A999" s="38">
        <v>41239</v>
      </c>
      <c r="B999" s="12" t="s">
        <v>27</v>
      </c>
      <c r="C999" s="12" t="s">
        <v>23</v>
      </c>
      <c r="D999" s="12" t="s">
        <v>38</v>
      </c>
      <c r="E999" s="12" t="s">
        <v>13</v>
      </c>
      <c r="F999" s="12">
        <v>21</v>
      </c>
      <c r="G999" s="12">
        <v>2034</v>
      </c>
      <c r="H999" s="12">
        <v>2160</v>
      </c>
      <c r="I999" s="12">
        <v>53190</v>
      </c>
      <c r="J999" s="12">
        <v>56700</v>
      </c>
      <c r="K999" s="12">
        <f>Sales[[#This Row],[Unit Price]]*Sales[[#This Row],[Quantity]]</f>
        <v>45360</v>
      </c>
      <c r="L999" s="12">
        <f>Sales[[#This Row],[Unit Cost]]*Sales[[#This Row],[Quantity]]</f>
        <v>42714</v>
      </c>
      <c r="M999" s="12">
        <f>Sales[[#This Row],[Revenue]]-Sales[[#This Row],[Cost]]</f>
        <v>2646</v>
      </c>
      <c r="N999" s="38">
        <f>Sales[[#This Row],[Profit]]*$N$1</f>
        <v>132.30000000000001</v>
      </c>
      <c r="O999" s="38">
        <f>Sales[[#This Row],[Profit]]-Sales[[#This Row],[Discount ]]</f>
        <v>2513.6999999999998</v>
      </c>
    </row>
    <row r="1000" spans="1:15">
      <c r="A1000" s="38">
        <v>41239</v>
      </c>
      <c r="B1000" s="12" t="s">
        <v>14</v>
      </c>
      <c r="C1000" s="12" t="s">
        <v>11</v>
      </c>
      <c r="D1000" s="12" t="s">
        <v>26</v>
      </c>
      <c r="E1000" s="12" t="s">
        <v>13</v>
      </c>
      <c r="F1000" s="12">
        <v>13</v>
      </c>
      <c r="G1000" s="12">
        <v>5832</v>
      </c>
      <c r="H1000" s="12">
        <v>6210</v>
      </c>
      <c r="I1000" s="12">
        <v>36504</v>
      </c>
      <c r="J1000" s="12">
        <v>38880</v>
      </c>
      <c r="K1000" s="12">
        <f>Sales[[#This Row],[Unit Price]]*Sales[[#This Row],[Quantity]]</f>
        <v>80730</v>
      </c>
      <c r="L1000" s="12">
        <f>Sales[[#This Row],[Unit Cost]]*Sales[[#This Row],[Quantity]]</f>
        <v>75816</v>
      </c>
      <c r="M1000" s="12">
        <f>Sales[[#This Row],[Revenue]]-Sales[[#This Row],[Cost]]</f>
        <v>4914</v>
      </c>
      <c r="N1000" s="38">
        <f>Sales[[#This Row],[Profit]]*$N$1</f>
        <v>245.70000000000002</v>
      </c>
      <c r="O1000" s="38">
        <f>Sales[[#This Row],[Profit]]-Sales[[#This Row],[Discount ]]</f>
        <v>4668.3</v>
      </c>
    </row>
    <row r="1001" spans="1:15">
      <c r="A1001" s="38">
        <v>41239</v>
      </c>
      <c r="B1001" s="12" t="s">
        <v>20</v>
      </c>
      <c r="C1001" s="12" t="s">
        <v>18</v>
      </c>
      <c r="D1001" s="12" t="s">
        <v>12</v>
      </c>
      <c r="E1001" s="12" t="s">
        <v>13</v>
      </c>
      <c r="F1001" s="12">
        <v>2</v>
      </c>
      <c r="G1001" s="12">
        <v>3546</v>
      </c>
      <c r="H1001" s="12">
        <v>3780</v>
      </c>
      <c r="I1001" s="12">
        <v>48816</v>
      </c>
      <c r="J1001" s="12">
        <v>51840</v>
      </c>
      <c r="K1001" s="12">
        <f>Sales[[#This Row],[Unit Price]]*Sales[[#This Row],[Quantity]]</f>
        <v>7560</v>
      </c>
      <c r="L1001" s="12">
        <f>Sales[[#This Row],[Unit Cost]]*Sales[[#This Row],[Quantity]]</f>
        <v>7092</v>
      </c>
      <c r="M1001" s="12">
        <f>Sales[[#This Row],[Revenue]]-Sales[[#This Row],[Cost]]</f>
        <v>468</v>
      </c>
      <c r="N1001" s="38">
        <f>Sales[[#This Row],[Profit]]*$N$1</f>
        <v>23.400000000000002</v>
      </c>
      <c r="O1001" s="38">
        <f>Sales[[#This Row],[Profit]]-Sales[[#This Row],[Discount ]]</f>
        <v>444.6</v>
      </c>
    </row>
    <row r="1002" spans="1:15">
      <c r="A1002" s="38">
        <v>41239</v>
      </c>
      <c r="B1002" s="12" t="s">
        <v>17</v>
      </c>
      <c r="C1002" s="12" t="s">
        <v>18</v>
      </c>
      <c r="D1002" s="12" t="s">
        <v>42</v>
      </c>
      <c r="E1002" s="12" t="s">
        <v>16</v>
      </c>
      <c r="F1002" s="12">
        <v>20</v>
      </c>
      <c r="G1002" s="12">
        <v>3726</v>
      </c>
      <c r="H1002" s="12">
        <v>3960</v>
      </c>
      <c r="I1002" s="12">
        <v>135108</v>
      </c>
      <c r="J1002" s="12">
        <v>145800</v>
      </c>
      <c r="K1002" s="12">
        <f>Sales[[#This Row],[Unit Price]]*Sales[[#This Row],[Quantity]]</f>
        <v>79200</v>
      </c>
      <c r="L1002" s="12">
        <f>Sales[[#This Row],[Unit Cost]]*Sales[[#This Row],[Quantity]]</f>
        <v>74520</v>
      </c>
      <c r="M1002" s="12">
        <f>Sales[[#This Row],[Revenue]]-Sales[[#This Row],[Cost]]</f>
        <v>4680</v>
      </c>
      <c r="N1002" s="38">
        <f>Sales[[#This Row],[Profit]]*$N$1</f>
        <v>234</v>
      </c>
      <c r="O1002" s="38">
        <f>Sales[[#This Row],[Profit]]-Sales[[#This Row],[Discount ]]</f>
        <v>4446</v>
      </c>
    </row>
    <row r="1003" spans="1:15">
      <c r="A1003" s="38">
        <v>41240</v>
      </c>
      <c r="B1003" s="12" t="s">
        <v>14</v>
      </c>
      <c r="C1003" s="12" t="s">
        <v>11</v>
      </c>
      <c r="D1003" s="12" t="s">
        <v>33</v>
      </c>
      <c r="E1003" s="12" t="s">
        <v>13</v>
      </c>
      <c r="F1003" s="12">
        <v>21</v>
      </c>
      <c r="G1003" s="12">
        <v>3978</v>
      </c>
      <c r="H1003" s="12">
        <v>4230</v>
      </c>
      <c r="I1003" s="12">
        <v>75582</v>
      </c>
      <c r="J1003" s="12">
        <v>80370</v>
      </c>
      <c r="K1003" s="12">
        <f>Sales[[#This Row],[Unit Price]]*Sales[[#This Row],[Quantity]]</f>
        <v>88830</v>
      </c>
      <c r="L1003" s="12">
        <f>Sales[[#This Row],[Unit Cost]]*Sales[[#This Row],[Quantity]]</f>
        <v>83538</v>
      </c>
      <c r="M1003" s="12">
        <f>Sales[[#This Row],[Revenue]]-Sales[[#This Row],[Cost]]</f>
        <v>5292</v>
      </c>
      <c r="N1003" s="38">
        <f>Sales[[#This Row],[Profit]]*$N$1</f>
        <v>264.60000000000002</v>
      </c>
      <c r="O1003" s="38">
        <f>Sales[[#This Row],[Profit]]-Sales[[#This Row],[Discount ]]</f>
        <v>5027.3999999999996</v>
      </c>
    </row>
    <row r="1004" spans="1:15">
      <c r="A1004" s="38">
        <v>41240</v>
      </c>
      <c r="B1004" s="12" t="s">
        <v>29</v>
      </c>
      <c r="C1004" s="12" t="s">
        <v>30</v>
      </c>
      <c r="D1004" s="12" t="s">
        <v>15</v>
      </c>
      <c r="E1004" s="12" t="s">
        <v>16</v>
      </c>
      <c r="F1004" s="12">
        <v>12</v>
      </c>
      <c r="G1004" s="12">
        <v>3042</v>
      </c>
      <c r="H1004" s="12">
        <v>3240</v>
      </c>
      <c r="I1004" s="12">
        <v>89550</v>
      </c>
      <c r="J1004" s="12">
        <v>96750</v>
      </c>
      <c r="K1004" s="12">
        <f>Sales[[#This Row],[Unit Price]]*Sales[[#This Row],[Quantity]]</f>
        <v>38880</v>
      </c>
      <c r="L1004" s="12">
        <f>Sales[[#This Row],[Unit Cost]]*Sales[[#This Row],[Quantity]]</f>
        <v>36504</v>
      </c>
      <c r="M1004" s="12">
        <f>Sales[[#This Row],[Revenue]]-Sales[[#This Row],[Cost]]</f>
        <v>2376</v>
      </c>
      <c r="N1004" s="38">
        <f>Sales[[#This Row],[Profit]]*$N$1</f>
        <v>118.80000000000001</v>
      </c>
      <c r="O1004" s="38">
        <f>Sales[[#This Row],[Profit]]-Sales[[#This Row],[Discount ]]</f>
        <v>2257.1999999999998</v>
      </c>
    </row>
    <row r="1005" spans="1:15">
      <c r="A1005" s="38">
        <v>41240</v>
      </c>
      <c r="B1005" s="12" t="s">
        <v>31</v>
      </c>
      <c r="C1005" s="12" t="s">
        <v>30</v>
      </c>
      <c r="D1005" s="12" t="s">
        <v>43</v>
      </c>
      <c r="E1005" s="12" t="s">
        <v>13</v>
      </c>
      <c r="F1005" s="12">
        <v>23</v>
      </c>
      <c r="G1005" s="12">
        <v>3546</v>
      </c>
      <c r="H1005" s="12">
        <v>3780</v>
      </c>
      <c r="I1005" s="12">
        <v>47376</v>
      </c>
      <c r="J1005" s="12">
        <v>50400</v>
      </c>
      <c r="K1005" s="12">
        <f>Sales[[#This Row],[Unit Price]]*Sales[[#This Row],[Quantity]]</f>
        <v>86940</v>
      </c>
      <c r="L1005" s="12">
        <f>Sales[[#This Row],[Unit Cost]]*Sales[[#This Row],[Quantity]]</f>
        <v>81558</v>
      </c>
      <c r="M1005" s="12">
        <f>Sales[[#This Row],[Revenue]]-Sales[[#This Row],[Cost]]</f>
        <v>5382</v>
      </c>
      <c r="N1005" s="38">
        <f>Sales[[#This Row],[Profit]]*$N$1</f>
        <v>269.10000000000002</v>
      </c>
      <c r="O1005" s="38">
        <f>Sales[[#This Row],[Profit]]-Sales[[#This Row],[Discount ]]</f>
        <v>5112.8999999999996</v>
      </c>
    </row>
    <row r="1006" spans="1:15">
      <c r="A1006" s="38">
        <v>41240</v>
      </c>
      <c r="B1006" s="12" t="s">
        <v>27</v>
      </c>
      <c r="C1006" s="12" t="s">
        <v>23</v>
      </c>
      <c r="D1006" s="12" t="s">
        <v>33</v>
      </c>
      <c r="E1006" s="12" t="s">
        <v>13</v>
      </c>
      <c r="F1006" s="12">
        <v>23</v>
      </c>
      <c r="G1006" s="12">
        <v>4482</v>
      </c>
      <c r="H1006" s="12">
        <v>4770</v>
      </c>
      <c r="I1006" s="12">
        <v>19890</v>
      </c>
      <c r="J1006" s="12">
        <v>21150</v>
      </c>
      <c r="K1006" s="12">
        <f>Sales[[#This Row],[Unit Price]]*Sales[[#This Row],[Quantity]]</f>
        <v>109710</v>
      </c>
      <c r="L1006" s="12">
        <f>Sales[[#This Row],[Unit Cost]]*Sales[[#This Row],[Quantity]]</f>
        <v>103086</v>
      </c>
      <c r="M1006" s="12">
        <f>Sales[[#This Row],[Revenue]]-Sales[[#This Row],[Cost]]</f>
        <v>6624</v>
      </c>
      <c r="N1006" s="38">
        <f>Sales[[#This Row],[Profit]]*$N$1</f>
        <v>331.20000000000005</v>
      </c>
      <c r="O1006" s="38">
        <f>Sales[[#This Row],[Profit]]-Sales[[#This Row],[Discount ]]</f>
        <v>6292.8</v>
      </c>
    </row>
    <row r="1007" spans="1:15">
      <c r="A1007" s="38">
        <v>41240</v>
      </c>
      <c r="B1007" s="12" t="s">
        <v>20</v>
      </c>
      <c r="C1007" s="12" t="s">
        <v>18</v>
      </c>
      <c r="D1007" s="12" t="s">
        <v>41</v>
      </c>
      <c r="E1007" s="12" t="s">
        <v>13</v>
      </c>
      <c r="F1007" s="12">
        <v>24</v>
      </c>
      <c r="G1007" s="12">
        <v>3924</v>
      </c>
      <c r="H1007" s="12">
        <v>4230</v>
      </c>
      <c r="I1007" s="12">
        <v>5904</v>
      </c>
      <c r="J1007" s="12">
        <v>6300</v>
      </c>
      <c r="K1007" s="12">
        <f>Sales[[#This Row],[Unit Price]]*Sales[[#This Row],[Quantity]]</f>
        <v>101520</v>
      </c>
      <c r="L1007" s="12">
        <f>Sales[[#This Row],[Unit Cost]]*Sales[[#This Row],[Quantity]]</f>
        <v>94176</v>
      </c>
      <c r="M1007" s="12">
        <f>Sales[[#This Row],[Revenue]]-Sales[[#This Row],[Cost]]</f>
        <v>7344</v>
      </c>
      <c r="N1007" s="38">
        <f>Sales[[#This Row],[Profit]]*$N$1</f>
        <v>367.20000000000005</v>
      </c>
      <c r="O1007" s="38">
        <f>Sales[[#This Row],[Profit]]-Sales[[#This Row],[Discount ]]</f>
        <v>6976.8</v>
      </c>
    </row>
    <row r="1008" spans="1:15">
      <c r="A1008" s="38">
        <v>41241</v>
      </c>
      <c r="B1008" s="12" t="s">
        <v>27</v>
      </c>
      <c r="C1008" s="12" t="s">
        <v>23</v>
      </c>
      <c r="D1008" s="12" t="s">
        <v>35</v>
      </c>
      <c r="E1008" s="12" t="s">
        <v>13</v>
      </c>
      <c r="F1008" s="12">
        <v>25</v>
      </c>
      <c r="G1008" s="12">
        <v>2952</v>
      </c>
      <c r="H1008" s="12">
        <v>3150</v>
      </c>
      <c r="I1008" s="12">
        <v>15444</v>
      </c>
      <c r="J1008" s="12">
        <v>16470</v>
      </c>
      <c r="K1008" s="12">
        <f>Sales[[#This Row],[Unit Price]]*Sales[[#This Row],[Quantity]]</f>
        <v>78750</v>
      </c>
      <c r="L1008" s="12">
        <f>Sales[[#This Row],[Unit Cost]]*Sales[[#This Row],[Quantity]]</f>
        <v>73800</v>
      </c>
      <c r="M1008" s="12">
        <f>Sales[[#This Row],[Revenue]]-Sales[[#This Row],[Cost]]</f>
        <v>4950</v>
      </c>
      <c r="N1008" s="38">
        <f>Sales[[#This Row],[Profit]]*$N$1</f>
        <v>247.5</v>
      </c>
      <c r="O1008" s="38">
        <f>Sales[[#This Row],[Profit]]-Sales[[#This Row],[Discount ]]</f>
        <v>4702.5</v>
      </c>
    </row>
    <row r="1009" spans="1:15">
      <c r="A1009" s="38">
        <v>41242</v>
      </c>
      <c r="B1009" s="12" t="s">
        <v>34</v>
      </c>
      <c r="C1009" s="12" t="s">
        <v>25</v>
      </c>
      <c r="D1009" s="12" t="s">
        <v>32</v>
      </c>
      <c r="E1009" s="12" t="s">
        <v>13</v>
      </c>
      <c r="F1009" s="12">
        <v>17</v>
      </c>
      <c r="G1009" s="12">
        <v>3726</v>
      </c>
      <c r="H1009" s="12">
        <v>3960</v>
      </c>
      <c r="I1009" s="12">
        <v>56736</v>
      </c>
      <c r="J1009" s="12">
        <v>60480</v>
      </c>
      <c r="K1009" s="12">
        <f>Sales[[#This Row],[Unit Price]]*Sales[[#This Row],[Quantity]]</f>
        <v>67320</v>
      </c>
      <c r="L1009" s="12">
        <f>Sales[[#This Row],[Unit Cost]]*Sales[[#This Row],[Quantity]]</f>
        <v>63342</v>
      </c>
      <c r="M1009" s="12">
        <f>Sales[[#This Row],[Revenue]]-Sales[[#This Row],[Cost]]</f>
        <v>3978</v>
      </c>
      <c r="N1009" s="38">
        <f>Sales[[#This Row],[Profit]]*$N$1</f>
        <v>198.9</v>
      </c>
      <c r="O1009" s="38">
        <f>Sales[[#This Row],[Profit]]-Sales[[#This Row],[Discount ]]</f>
        <v>3779.1</v>
      </c>
    </row>
    <row r="1010" spans="1:15">
      <c r="A1010" s="38">
        <v>41242</v>
      </c>
      <c r="B1010" s="12" t="s">
        <v>17</v>
      </c>
      <c r="C1010" s="12" t="s">
        <v>18</v>
      </c>
      <c r="D1010" s="12" t="s">
        <v>28</v>
      </c>
      <c r="E1010" s="12" t="s">
        <v>13</v>
      </c>
      <c r="F1010" s="12">
        <v>21</v>
      </c>
      <c r="G1010" s="12">
        <v>3978</v>
      </c>
      <c r="H1010" s="12">
        <v>4230</v>
      </c>
      <c r="I1010" s="12">
        <v>145800</v>
      </c>
      <c r="J1010" s="12">
        <v>155250</v>
      </c>
      <c r="K1010" s="12">
        <f>Sales[[#This Row],[Unit Price]]*Sales[[#This Row],[Quantity]]</f>
        <v>88830</v>
      </c>
      <c r="L1010" s="12">
        <f>Sales[[#This Row],[Unit Cost]]*Sales[[#This Row],[Quantity]]</f>
        <v>83538</v>
      </c>
      <c r="M1010" s="12">
        <f>Sales[[#This Row],[Revenue]]-Sales[[#This Row],[Cost]]</f>
        <v>5292</v>
      </c>
      <c r="N1010" s="38">
        <f>Sales[[#This Row],[Profit]]*$N$1</f>
        <v>264.60000000000002</v>
      </c>
      <c r="O1010" s="38">
        <f>Sales[[#This Row],[Profit]]-Sales[[#This Row],[Discount ]]</f>
        <v>5027.3999999999996</v>
      </c>
    </row>
    <row r="1011" spans="1:15">
      <c r="A1011" s="38">
        <v>41242</v>
      </c>
      <c r="B1011" s="12" t="s">
        <v>27</v>
      </c>
      <c r="C1011" s="12" t="s">
        <v>23</v>
      </c>
      <c r="D1011" s="12" t="s">
        <v>32</v>
      </c>
      <c r="E1011" s="12" t="s">
        <v>13</v>
      </c>
      <c r="F1011" s="12">
        <v>9</v>
      </c>
      <c r="G1011" s="12">
        <v>3726</v>
      </c>
      <c r="H1011" s="12">
        <v>3960</v>
      </c>
      <c r="I1011" s="12">
        <v>7092</v>
      </c>
      <c r="J1011" s="12">
        <v>7560</v>
      </c>
      <c r="K1011" s="12">
        <f>Sales[[#This Row],[Unit Price]]*Sales[[#This Row],[Quantity]]</f>
        <v>35640</v>
      </c>
      <c r="L1011" s="12">
        <f>Sales[[#This Row],[Unit Cost]]*Sales[[#This Row],[Quantity]]</f>
        <v>33534</v>
      </c>
      <c r="M1011" s="12">
        <f>Sales[[#This Row],[Revenue]]-Sales[[#This Row],[Cost]]</f>
        <v>2106</v>
      </c>
      <c r="N1011" s="38">
        <f>Sales[[#This Row],[Profit]]*$N$1</f>
        <v>105.30000000000001</v>
      </c>
      <c r="O1011" s="38">
        <f>Sales[[#This Row],[Profit]]-Sales[[#This Row],[Discount ]]</f>
        <v>2000.7</v>
      </c>
    </row>
    <row r="1012" spans="1:15">
      <c r="A1012" s="38">
        <v>41242</v>
      </c>
      <c r="B1012" s="12" t="s">
        <v>27</v>
      </c>
      <c r="C1012" s="12" t="s">
        <v>23</v>
      </c>
      <c r="D1012" s="12" t="s">
        <v>33</v>
      </c>
      <c r="E1012" s="12" t="s">
        <v>13</v>
      </c>
      <c r="F1012" s="12">
        <v>11</v>
      </c>
      <c r="G1012" s="12">
        <v>4482</v>
      </c>
      <c r="H1012" s="12">
        <v>4770</v>
      </c>
      <c r="I1012" s="12">
        <v>7956</v>
      </c>
      <c r="J1012" s="12">
        <v>8460</v>
      </c>
      <c r="K1012" s="12">
        <f>Sales[[#This Row],[Unit Price]]*Sales[[#This Row],[Quantity]]</f>
        <v>52470</v>
      </c>
      <c r="L1012" s="12">
        <f>Sales[[#This Row],[Unit Cost]]*Sales[[#This Row],[Quantity]]</f>
        <v>49302</v>
      </c>
      <c r="M1012" s="12">
        <f>Sales[[#This Row],[Revenue]]-Sales[[#This Row],[Cost]]</f>
        <v>3168</v>
      </c>
      <c r="N1012" s="38">
        <f>Sales[[#This Row],[Profit]]*$N$1</f>
        <v>158.4</v>
      </c>
      <c r="O1012" s="38">
        <f>Sales[[#This Row],[Profit]]-Sales[[#This Row],[Discount ]]</f>
        <v>3009.6</v>
      </c>
    </row>
    <row r="1013" spans="1:15">
      <c r="A1013" s="38">
        <v>41243</v>
      </c>
      <c r="B1013" s="12" t="s">
        <v>34</v>
      </c>
      <c r="C1013" s="12" t="s">
        <v>25</v>
      </c>
      <c r="D1013" s="12" t="s">
        <v>39</v>
      </c>
      <c r="E1013" s="12" t="s">
        <v>13</v>
      </c>
      <c r="F1013" s="12">
        <v>4</v>
      </c>
      <c r="G1013" s="12">
        <v>3582</v>
      </c>
      <c r="H1013" s="12">
        <v>3870</v>
      </c>
      <c r="I1013" s="12">
        <v>93150</v>
      </c>
      <c r="J1013" s="12">
        <v>99000</v>
      </c>
      <c r="K1013" s="12">
        <f>Sales[[#This Row],[Unit Price]]*Sales[[#This Row],[Quantity]]</f>
        <v>15480</v>
      </c>
      <c r="L1013" s="12">
        <f>Sales[[#This Row],[Unit Cost]]*Sales[[#This Row],[Quantity]]</f>
        <v>14328</v>
      </c>
      <c r="M1013" s="12">
        <f>Sales[[#This Row],[Revenue]]-Sales[[#This Row],[Cost]]</f>
        <v>1152</v>
      </c>
      <c r="N1013" s="38">
        <f>Sales[[#This Row],[Profit]]*$N$1</f>
        <v>57.6</v>
      </c>
      <c r="O1013" s="38">
        <f>Sales[[#This Row],[Profit]]-Sales[[#This Row],[Discount ]]</f>
        <v>1094.4000000000001</v>
      </c>
    </row>
    <row r="1014" spans="1:15">
      <c r="A1014" s="38">
        <v>41243</v>
      </c>
      <c r="B1014" s="12" t="s">
        <v>31</v>
      </c>
      <c r="C1014" s="12" t="s">
        <v>30</v>
      </c>
      <c r="D1014" s="12" t="s">
        <v>42</v>
      </c>
      <c r="E1014" s="12" t="s">
        <v>16</v>
      </c>
      <c r="F1014" s="12">
        <v>22</v>
      </c>
      <c r="G1014" s="12">
        <v>4482</v>
      </c>
      <c r="H1014" s="12">
        <v>4770</v>
      </c>
      <c r="I1014" s="12">
        <v>165132</v>
      </c>
      <c r="J1014" s="12">
        <v>178200</v>
      </c>
      <c r="K1014" s="12">
        <f>Sales[[#This Row],[Unit Price]]*Sales[[#This Row],[Quantity]]</f>
        <v>104940</v>
      </c>
      <c r="L1014" s="12">
        <f>Sales[[#This Row],[Unit Cost]]*Sales[[#This Row],[Quantity]]</f>
        <v>98604</v>
      </c>
      <c r="M1014" s="12">
        <f>Sales[[#This Row],[Revenue]]-Sales[[#This Row],[Cost]]</f>
        <v>6336</v>
      </c>
      <c r="N1014" s="38">
        <f>Sales[[#This Row],[Profit]]*$N$1</f>
        <v>316.8</v>
      </c>
      <c r="O1014" s="38">
        <f>Sales[[#This Row],[Profit]]-Sales[[#This Row],[Discount ]]</f>
        <v>6019.2</v>
      </c>
    </row>
    <row r="1015" spans="1:15">
      <c r="A1015" s="38">
        <v>41243</v>
      </c>
      <c r="B1015" s="12" t="s">
        <v>31</v>
      </c>
      <c r="C1015" s="12" t="s">
        <v>30</v>
      </c>
      <c r="D1015" s="12" t="s">
        <v>41</v>
      </c>
      <c r="E1015" s="12" t="s">
        <v>13</v>
      </c>
      <c r="F1015" s="12">
        <v>15</v>
      </c>
      <c r="G1015" s="12">
        <v>3924</v>
      </c>
      <c r="H1015" s="12">
        <v>4230</v>
      </c>
      <c r="I1015" s="12">
        <v>2952</v>
      </c>
      <c r="J1015" s="12">
        <v>3150</v>
      </c>
      <c r="K1015" s="12">
        <f>Sales[[#This Row],[Unit Price]]*Sales[[#This Row],[Quantity]]</f>
        <v>63450</v>
      </c>
      <c r="L1015" s="12">
        <f>Sales[[#This Row],[Unit Cost]]*Sales[[#This Row],[Quantity]]</f>
        <v>58860</v>
      </c>
      <c r="M1015" s="12">
        <f>Sales[[#This Row],[Revenue]]-Sales[[#This Row],[Cost]]</f>
        <v>4590</v>
      </c>
      <c r="N1015" s="38">
        <f>Sales[[#This Row],[Profit]]*$N$1</f>
        <v>229.5</v>
      </c>
      <c r="O1015" s="38">
        <f>Sales[[#This Row],[Profit]]-Sales[[#This Row],[Discount ]]</f>
        <v>4360.5</v>
      </c>
    </row>
    <row r="1016" spans="1:15">
      <c r="A1016" s="38">
        <v>41243</v>
      </c>
      <c r="B1016" s="12" t="s">
        <v>14</v>
      </c>
      <c r="C1016" s="12" t="s">
        <v>11</v>
      </c>
      <c r="D1016" s="12" t="s">
        <v>38</v>
      </c>
      <c r="E1016" s="12" t="s">
        <v>13</v>
      </c>
      <c r="F1016" s="12">
        <v>23</v>
      </c>
      <c r="G1016" s="12">
        <v>7506</v>
      </c>
      <c r="H1016" s="12">
        <v>8100</v>
      </c>
      <c r="I1016" s="12">
        <v>35460</v>
      </c>
      <c r="J1016" s="12">
        <v>37800</v>
      </c>
      <c r="K1016" s="12">
        <f>Sales[[#This Row],[Unit Price]]*Sales[[#This Row],[Quantity]]</f>
        <v>186300</v>
      </c>
      <c r="L1016" s="12">
        <f>Sales[[#This Row],[Unit Cost]]*Sales[[#This Row],[Quantity]]</f>
        <v>172638</v>
      </c>
      <c r="M1016" s="12">
        <f>Sales[[#This Row],[Revenue]]-Sales[[#This Row],[Cost]]</f>
        <v>13662</v>
      </c>
      <c r="N1016" s="38">
        <f>Sales[[#This Row],[Profit]]*$N$1</f>
        <v>683.1</v>
      </c>
      <c r="O1016" s="38">
        <f>Sales[[#This Row],[Profit]]-Sales[[#This Row],[Discount ]]</f>
        <v>12978.9</v>
      </c>
    </row>
    <row r="1017" spans="1:15">
      <c r="A1017" s="38">
        <v>41244</v>
      </c>
      <c r="B1017" s="12" t="s">
        <v>34</v>
      </c>
      <c r="C1017" s="12" t="s">
        <v>25</v>
      </c>
      <c r="D1017" s="12" t="s">
        <v>39</v>
      </c>
      <c r="E1017" s="12" t="s">
        <v>13</v>
      </c>
      <c r="F1017" s="12">
        <v>9</v>
      </c>
      <c r="G1017" s="12">
        <v>3546</v>
      </c>
      <c r="H1017" s="12">
        <v>3780</v>
      </c>
      <c r="I1017" s="12">
        <v>48438</v>
      </c>
      <c r="J1017" s="12">
        <v>51480</v>
      </c>
      <c r="K1017" s="12">
        <f>Sales[[#This Row],[Unit Price]]*Sales[[#This Row],[Quantity]]</f>
        <v>34020</v>
      </c>
      <c r="L1017" s="12">
        <f>Sales[[#This Row],[Unit Cost]]*Sales[[#This Row],[Quantity]]</f>
        <v>31914</v>
      </c>
      <c r="M1017" s="12">
        <f>Sales[[#This Row],[Revenue]]-Sales[[#This Row],[Cost]]</f>
        <v>2106</v>
      </c>
      <c r="N1017" s="38">
        <f>Sales[[#This Row],[Profit]]*$N$1</f>
        <v>105.30000000000001</v>
      </c>
      <c r="O1017" s="38">
        <f>Sales[[#This Row],[Profit]]-Sales[[#This Row],[Discount ]]</f>
        <v>2000.7</v>
      </c>
    </row>
    <row r="1018" spans="1:15">
      <c r="A1018" s="38">
        <v>41244</v>
      </c>
      <c r="B1018" s="12" t="s">
        <v>27</v>
      </c>
      <c r="C1018" s="12" t="s">
        <v>23</v>
      </c>
      <c r="D1018" s="12" t="s">
        <v>21</v>
      </c>
      <c r="E1018" s="12" t="s">
        <v>13</v>
      </c>
      <c r="F1018" s="12">
        <v>7</v>
      </c>
      <c r="G1018" s="12">
        <v>3042</v>
      </c>
      <c r="H1018" s="12">
        <v>3240</v>
      </c>
      <c r="I1018" s="12">
        <v>2196</v>
      </c>
      <c r="J1018" s="12">
        <v>2340</v>
      </c>
      <c r="K1018" s="12">
        <f>Sales[[#This Row],[Unit Price]]*Sales[[#This Row],[Quantity]]</f>
        <v>22680</v>
      </c>
      <c r="L1018" s="12">
        <f>Sales[[#This Row],[Unit Cost]]*Sales[[#This Row],[Quantity]]</f>
        <v>21294</v>
      </c>
      <c r="M1018" s="12">
        <f>Sales[[#This Row],[Revenue]]-Sales[[#This Row],[Cost]]</f>
        <v>1386</v>
      </c>
      <c r="N1018" s="38">
        <f>Sales[[#This Row],[Profit]]*$N$1</f>
        <v>69.3</v>
      </c>
      <c r="O1018" s="38">
        <f>Sales[[#This Row],[Profit]]-Sales[[#This Row],[Discount ]]</f>
        <v>1316.7</v>
      </c>
    </row>
    <row r="1019" spans="1:15">
      <c r="A1019" s="38">
        <v>41245</v>
      </c>
      <c r="B1019" s="12" t="s">
        <v>22</v>
      </c>
      <c r="C1019" s="12" t="s">
        <v>23</v>
      </c>
      <c r="D1019" s="12" t="s">
        <v>42</v>
      </c>
      <c r="E1019" s="12" t="s">
        <v>16</v>
      </c>
      <c r="F1019" s="12">
        <v>25</v>
      </c>
      <c r="G1019" s="12">
        <v>3042</v>
      </c>
      <c r="H1019" s="12">
        <v>3240</v>
      </c>
      <c r="I1019" s="12">
        <v>157626</v>
      </c>
      <c r="J1019" s="12">
        <v>170100</v>
      </c>
      <c r="K1019" s="12">
        <f>Sales[[#This Row],[Unit Price]]*Sales[[#This Row],[Quantity]]</f>
        <v>81000</v>
      </c>
      <c r="L1019" s="12">
        <f>Sales[[#This Row],[Unit Cost]]*Sales[[#This Row],[Quantity]]</f>
        <v>76050</v>
      </c>
      <c r="M1019" s="12">
        <f>Sales[[#This Row],[Revenue]]-Sales[[#This Row],[Cost]]</f>
        <v>4950</v>
      </c>
      <c r="N1019" s="38">
        <f>Sales[[#This Row],[Profit]]*$N$1</f>
        <v>247.5</v>
      </c>
      <c r="O1019" s="38">
        <f>Sales[[#This Row],[Profit]]-Sales[[#This Row],[Discount ]]</f>
        <v>4702.5</v>
      </c>
    </row>
    <row r="1020" spans="1:15">
      <c r="A1020" s="38">
        <v>41245</v>
      </c>
      <c r="B1020" s="12" t="s">
        <v>22</v>
      </c>
      <c r="C1020" s="12" t="s">
        <v>23</v>
      </c>
      <c r="D1020" s="12" t="s">
        <v>12</v>
      </c>
      <c r="E1020" s="12" t="s">
        <v>13</v>
      </c>
      <c r="F1020" s="12">
        <v>10</v>
      </c>
      <c r="G1020" s="12">
        <v>3978</v>
      </c>
      <c r="H1020" s="12">
        <v>4230</v>
      </c>
      <c r="I1020" s="12">
        <v>18306</v>
      </c>
      <c r="J1020" s="12">
        <v>19440</v>
      </c>
      <c r="K1020" s="12">
        <f>Sales[[#This Row],[Unit Price]]*Sales[[#This Row],[Quantity]]</f>
        <v>42300</v>
      </c>
      <c r="L1020" s="12">
        <f>Sales[[#This Row],[Unit Cost]]*Sales[[#This Row],[Quantity]]</f>
        <v>39780</v>
      </c>
      <c r="M1020" s="12">
        <f>Sales[[#This Row],[Revenue]]-Sales[[#This Row],[Cost]]</f>
        <v>2520</v>
      </c>
      <c r="N1020" s="38">
        <f>Sales[[#This Row],[Profit]]*$N$1</f>
        <v>126</v>
      </c>
      <c r="O1020" s="38">
        <f>Sales[[#This Row],[Profit]]-Sales[[#This Row],[Discount ]]</f>
        <v>2394</v>
      </c>
    </row>
    <row r="1021" spans="1:15">
      <c r="A1021" s="38">
        <v>41246</v>
      </c>
      <c r="B1021" s="12" t="s">
        <v>14</v>
      </c>
      <c r="C1021" s="12" t="s">
        <v>11</v>
      </c>
      <c r="D1021" s="12" t="s">
        <v>38</v>
      </c>
      <c r="E1021" s="12" t="s">
        <v>13</v>
      </c>
      <c r="F1021" s="12">
        <v>8</v>
      </c>
      <c r="G1021" s="12">
        <v>5148</v>
      </c>
      <c r="H1021" s="12">
        <v>5490</v>
      </c>
      <c r="I1021" s="12">
        <v>7092</v>
      </c>
      <c r="J1021" s="12">
        <v>7560</v>
      </c>
      <c r="K1021" s="12">
        <f>Sales[[#This Row],[Unit Price]]*Sales[[#This Row],[Quantity]]</f>
        <v>43920</v>
      </c>
      <c r="L1021" s="12">
        <f>Sales[[#This Row],[Unit Cost]]*Sales[[#This Row],[Quantity]]</f>
        <v>41184</v>
      </c>
      <c r="M1021" s="12">
        <f>Sales[[#This Row],[Revenue]]-Sales[[#This Row],[Cost]]</f>
        <v>2736</v>
      </c>
      <c r="N1021" s="38">
        <f>Sales[[#This Row],[Profit]]*$N$1</f>
        <v>136.80000000000001</v>
      </c>
      <c r="O1021" s="38">
        <f>Sales[[#This Row],[Profit]]-Sales[[#This Row],[Discount ]]</f>
        <v>2599.1999999999998</v>
      </c>
    </row>
    <row r="1022" spans="1:15">
      <c r="A1022" s="38">
        <v>41247</v>
      </c>
      <c r="B1022" s="12" t="s">
        <v>14</v>
      </c>
      <c r="C1022" s="12" t="s">
        <v>11</v>
      </c>
      <c r="D1022" s="12" t="s">
        <v>40</v>
      </c>
      <c r="E1022" s="12" t="s">
        <v>16</v>
      </c>
      <c r="F1022" s="12">
        <v>18</v>
      </c>
      <c r="G1022" s="12">
        <v>3042</v>
      </c>
      <c r="H1022" s="12">
        <v>3240</v>
      </c>
      <c r="I1022" s="12">
        <v>43164</v>
      </c>
      <c r="J1022" s="12">
        <v>46530</v>
      </c>
      <c r="K1022" s="12">
        <f>Sales[[#This Row],[Unit Price]]*Sales[[#This Row],[Quantity]]</f>
        <v>58320</v>
      </c>
      <c r="L1022" s="12">
        <f>Sales[[#This Row],[Unit Cost]]*Sales[[#This Row],[Quantity]]</f>
        <v>54756</v>
      </c>
      <c r="M1022" s="12">
        <f>Sales[[#This Row],[Revenue]]-Sales[[#This Row],[Cost]]</f>
        <v>3564</v>
      </c>
      <c r="N1022" s="38">
        <f>Sales[[#This Row],[Profit]]*$N$1</f>
        <v>178.20000000000002</v>
      </c>
      <c r="O1022" s="38">
        <f>Sales[[#This Row],[Profit]]-Sales[[#This Row],[Discount ]]</f>
        <v>3385.8</v>
      </c>
    </row>
    <row r="1023" spans="1:15">
      <c r="A1023" s="38">
        <v>41247</v>
      </c>
      <c r="B1023" s="12" t="s">
        <v>22</v>
      </c>
      <c r="C1023" s="12" t="s">
        <v>23</v>
      </c>
      <c r="D1023" s="12" t="s">
        <v>35</v>
      </c>
      <c r="E1023" s="12" t="s">
        <v>13</v>
      </c>
      <c r="F1023" s="12">
        <v>8</v>
      </c>
      <c r="G1023" s="12">
        <v>5148</v>
      </c>
      <c r="H1023" s="12">
        <v>5490</v>
      </c>
      <c r="I1023" s="12">
        <v>56628</v>
      </c>
      <c r="J1023" s="12">
        <v>60390</v>
      </c>
      <c r="K1023" s="12">
        <f>Sales[[#This Row],[Unit Price]]*Sales[[#This Row],[Quantity]]</f>
        <v>43920</v>
      </c>
      <c r="L1023" s="12">
        <f>Sales[[#This Row],[Unit Cost]]*Sales[[#This Row],[Quantity]]</f>
        <v>41184</v>
      </c>
      <c r="M1023" s="12">
        <f>Sales[[#This Row],[Revenue]]-Sales[[#This Row],[Cost]]</f>
        <v>2736</v>
      </c>
      <c r="N1023" s="38">
        <f>Sales[[#This Row],[Profit]]*$N$1</f>
        <v>136.80000000000001</v>
      </c>
      <c r="O1023" s="38">
        <f>Sales[[#This Row],[Profit]]-Sales[[#This Row],[Discount ]]</f>
        <v>2599.1999999999998</v>
      </c>
    </row>
    <row r="1024" spans="1:15">
      <c r="A1024" s="38">
        <v>41247</v>
      </c>
      <c r="B1024" s="12" t="s">
        <v>31</v>
      </c>
      <c r="C1024" s="12" t="s">
        <v>30</v>
      </c>
      <c r="D1024" s="12" t="s">
        <v>12</v>
      </c>
      <c r="E1024" s="12" t="s">
        <v>13</v>
      </c>
      <c r="F1024" s="12">
        <v>25</v>
      </c>
      <c r="G1024" s="12">
        <v>7506</v>
      </c>
      <c r="H1024" s="12">
        <v>8100</v>
      </c>
      <c r="I1024" s="12">
        <v>4068</v>
      </c>
      <c r="J1024" s="12">
        <v>4320</v>
      </c>
      <c r="K1024" s="12">
        <f>Sales[[#This Row],[Unit Price]]*Sales[[#This Row],[Quantity]]</f>
        <v>202500</v>
      </c>
      <c r="L1024" s="12">
        <f>Sales[[#This Row],[Unit Cost]]*Sales[[#This Row],[Quantity]]</f>
        <v>187650</v>
      </c>
      <c r="M1024" s="12">
        <f>Sales[[#This Row],[Revenue]]-Sales[[#This Row],[Cost]]</f>
        <v>14850</v>
      </c>
      <c r="N1024" s="38">
        <f>Sales[[#This Row],[Profit]]*$N$1</f>
        <v>742.5</v>
      </c>
      <c r="O1024" s="38">
        <f>Sales[[#This Row],[Profit]]-Sales[[#This Row],[Discount ]]</f>
        <v>14107.5</v>
      </c>
    </row>
    <row r="1025" spans="1:15">
      <c r="A1025" s="38">
        <v>41248</v>
      </c>
      <c r="B1025" s="12" t="s">
        <v>17</v>
      </c>
      <c r="C1025" s="12" t="s">
        <v>18</v>
      </c>
      <c r="D1025" s="12" t="s">
        <v>36</v>
      </c>
      <c r="E1025" s="12" t="s">
        <v>13</v>
      </c>
      <c r="F1025" s="12">
        <v>7</v>
      </c>
      <c r="G1025" s="12">
        <v>3042</v>
      </c>
      <c r="H1025" s="12">
        <v>3240</v>
      </c>
      <c r="I1025" s="12">
        <v>46332</v>
      </c>
      <c r="J1025" s="12">
        <v>49500</v>
      </c>
      <c r="K1025" s="12">
        <f>Sales[[#This Row],[Unit Price]]*Sales[[#This Row],[Quantity]]</f>
        <v>22680</v>
      </c>
      <c r="L1025" s="12">
        <f>Sales[[#This Row],[Unit Cost]]*Sales[[#This Row],[Quantity]]</f>
        <v>21294</v>
      </c>
      <c r="M1025" s="12">
        <f>Sales[[#This Row],[Revenue]]-Sales[[#This Row],[Cost]]</f>
        <v>1386</v>
      </c>
      <c r="N1025" s="38">
        <f>Sales[[#This Row],[Profit]]*$N$1</f>
        <v>69.3</v>
      </c>
      <c r="O1025" s="38">
        <f>Sales[[#This Row],[Profit]]-Sales[[#This Row],[Discount ]]</f>
        <v>1316.7</v>
      </c>
    </row>
    <row r="1026" spans="1:15">
      <c r="A1026" s="38">
        <v>41248</v>
      </c>
      <c r="B1026" s="12" t="s">
        <v>24</v>
      </c>
      <c r="C1026" s="12" t="s">
        <v>25</v>
      </c>
      <c r="D1026" s="12" t="s">
        <v>15</v>
      </c>
      <c r="E1026" s="12" t="s">
        <v>16</v>
      </c>
      <c r="F1026" s="12">
        <v>17</v>
      </c>
      <c r="G1026" s="12">
        <v>3978</v>
      </c>
      <c r="H1026" s="12">
        <v>4230</v>
      </c>
      <c r="I1026" s="12">
        <v>17910</v>
      </c>
      <c r="J1026" s="12">
        <v>19350</v>
      </c>
      <c r="K1026" s="12">
        <f>Sales[[#This Row],[Unit Price]]*Sales[[#This Row],[Quantity]]</f>
        <v>71910</v>
      </c>
      <c r="L1026" s="12">
        <f>Sales[[#This Row],[Unit Cost]]*Sales[[#This Row],[Quantity]]</f>
        <v>67626</v>
      </c>
      <c r="M1026" s="12">
        <f>Sales[[#This Row],[Revenue]]-Sales[[#This Row],[Cost]]</f>
        <v>4284</v>
      </c>
      <c r="N1026" s="38">
        <f>Sales[[#This Row],[Profit]]*$N$1</f>
        <v>214.20000000000002</v>
      </c>
      <c r="O1026" s="38">
        <f>Sales[[#This Row],[Profit]]-Sales[[#This Row],[Discount ]]</f>
        <v>4069.8</v>
      </c>
    </row>
    <row r="1027" spans="1:15">
      <c r="A1027" s="38">
        <v>41248</v>
      </c>
      <c r="B1027" s="12" t="s">
        <v>27</v>
      </c>
      <c r="C1027" s="12" t="s">
        <v>23</v>
      </c>
      <c r="D1027" s="12" t="s">
        <v>40</v>
      </c>
      <c r="E1027" s="12" t="s">
        <v>16</v>
      </c>
      <c r="F1027" s="12">
        <v>3</v>
      </c>
      <c r="G1027" s="12">
        <v>2952</v>
      </c>
      <c r="H1027" s="12">
        <v>3150</v>
      </c>
      <c r="I1027" s="12">
        <v>47088</v>
      </c>
      <c r="J1027" s="12">
        <v>50760</v>
      </c>
      <c r="K1027" s="12">
        <f>Sales[[#This Row],[Unit Price]]*Sales[[#This Row],[Quantity]]</f>
        <v>9450</v>
      </c>
      <c r="L1027" s="12">
        <f>Sales[[#This Row],[Unit Cost]]*Sales[[#This Row],[Quantity]]</f>
        <v>8856</v>
      </c>
      <c r="M1027" s="12">
        <f>Sales[[#This Row],[Revenue]]-Sales[[#This Row],[Cost]]</f>
        <v>594</v>
      </c>
      <c r="N1027" s="38">
        <f>Sales[[#This Row],[Profit]]*$N$1</f>
        <v>29.700000000000003</v>
      </c>
      <c r="O1027" s="38">
        <f>Sales[[#This Row],[Profit]]-Sales[[#This Row],[Discount ]]</f>
        <v>564.29999999999995</v>
      </c>
    </row>
    <row r="1028" spans="1:15">
      <c r="A1028" s="38">
        <v>41248</v>
      </c>
      <c r="B1028" s="12" t="s">
        <v>10</v>
      </c>
      <c r="C1028" s="12" t="s">
        <v>11</v>
      </c>
      <c r="D1028" s="12" t="s">
        <v>40</v>
      </c>
      <c r="E1028" s="12" t="s">
        <v>16</v>
      </c>
      <c r="F1028" s="12">
        <v>13</v>
      </c>
      <c r="G1028" s="12">
        <v>2034</v>
      </c>
      <c r="H1028" s="12">
        <v>2160</v>
      </c>
      <c r="I1028" s="12">
        <v>66708</v>
      </c>
      <c r="J1028" s="12">
        <v>71910</v>
      </c>
      <c r="K1028" s="12">
        <f>Sales[[#This Row],[Unit Price]]*Sales[[#This Row],[Quantity]]</f>
        <v>28080</v>
      </c>
      <c r="L1028" s="12">
        <f>Sales[[#This Row],[Unit Cost]]*Sales[[#This Row],[Quantity]]</f>
        <v>26442</v>
      </c>
      <c r="M1028" s="12">
        <f>Sales[[#This Row],[Revenue]]-Sales[[#This Row],[Cost]]</f>
        <v>1638</v>
      </c>
      <c r="N1028" s="38">
        <f>Sales[[#This Row],[Profit]]*$N$1</f>
        <v>81.900000000000006</v>
      </c>
      <c r="O1028" s="38">
        <f>Sales[[#This Row],[Profit]]-Sales[[#This Row],[Discount ]]</f>
        <v>1556.1</v>
      </c>
    </row>
    <row r="1029" spans="1:15">
      <c r="A1029" s="38">
        <v>41249</v>
      </c>
      <c r="B1029" s="12" t="s">
        <v>14</v>
      </c>
      <c r="C1029" s="12" t="s">
        <v>11</v>
      </c>
      <c r="D1029" s="12" t="s">
        <v>39</v>
      </c>
      <c r="E1029" s="12" t="s">
        <v>13</v>
      </c>
      <c r="F1029" s="12">
        <v>17</v>
      </c>
      <c r="G1029" s="12">
        <v>3582</v>
      </c>
      <c r="H1029" s="12">
        <v>3870</v>
      </c>
      <c r="I1029" s="12">
        <v>85698</v>
      </c>
      <c r="J1029" s="12">
        <v>91080</v>
      </c>
      <c r="K1029" s="12">
        <f>Sales[[#This Row],[Unit Price]]*Sales[[#This Row],[Quantity]]</f>
        <v>65790</v>
      </c>
      <c r="L1029" s="12">
        <f>Sales[[#This Row],[Unit Cost]]*Sales[[#This Row],[Quantity]]</f>
        <v>60894</v>
      </c>
      <c r="M1029" s="12">
        <f>Sales[[#This Row],[Revenue]]-Sales[[#This Row],[Cost]]</f>
        <v>4896</v>
      </c>
      <c r="N1029" s="38">
        <f>Sales[[#This Row],[Profit]]*$N$1</f>
        <v>244.8</v>
      </c>
      <c r="O1029" s="38">
        <f>Sales[[#This Row],[Profit]]-Sales[[#This Row],[Discount ]]</f>
        <v>4651.2</v>
      </c>
    </row>
    <row r="1030" spans="1:15">
      <c r="A1030" s="38">
        <v>41250</v>
      </c>
      <c r="B1030" s="12" t="s">
        <v>10</v>
      </c>
      <c r="C1030" s="12" t="s">
        <v>11</v>
      </c>
      <c r="D1030" s="12" t="s">
        <v>28</v>
      </c>
      <c r="E1030" s="12" t="s">
        <v>13</v>
      </c>
      <c r="F1030" s="12">
        <v>22</v>
      </c>
      <c r="G1030" s="12">
        <v>3978</v>
      </c>
      <c r="H1030" s="12">
        <v>4230</v>
      </c>
      <c r="I1030" s="12">
        <v>75816</v>
      </c>
      <c r="J1030" s="12">
        <v>80730</v>
      </c>
      <c r="K1030" s="12">
        <f>Sales[[#This Row],[Unit Price]]*Sales[[#This Row],[Quantity]]</f>
        <v>93060</v>
      </c>
      <c r="L1030" s="12">
        <f>Sales[[#This Row],[Unit Cost]]*Sales[[#This Row],[Quantity]]</f>
        <v>87516</v>
      </c>
      <c r="M1030" s="12">
        <f>Sales[[#This Row],[Revenue]]-Sales[[#This Row],[Cost]]</f>
        <v>5544</v>
      </c>
      <c r="N1030" s="38">
        <f>Sales[[#This Row],[Profit]]*$N$1</f>
        <v>277.2</v>
      </c>
      <c r="O1030" s="38">
        <f>Sales[[#This Row],[Profit]]-Sales[[#This Row],[Discount ]]</f>
        <v>5266.8</v>
      </c>
    </row>
    <row r="1031" spans="1:15">
      <c r="A1031" s="38">
        <v>41250</v>
      </c>
      <c r="B1031" s="12" t="s">
        <v>14</v>
      </c>
      <c r="C1031" s="12" t="s">
        <v>11</v>
      </c>
      <c r="D1031" s="12" t="s">
        <v>15</v>
      </c>
      <c r="E1031" s="12" t="s">
        <v>16</v>
      </c>
      <c r="F1031" s="12">
        <v>23</v>
      </c>
      <c r="G1031" s="12">
        <v>2196</v>
      </c>
      <c r="H1031" s="12">
        <v>2340</v>
      </c>
      <c r="I1031" s="12">
        <v>14328</v>
      </c>
      <c r="J1031" s="12">
        <v>15480</v>
      </c>
      <c r="K1031" s="12">
        <f>Sales[[#This Row],[Unit Price]]*Sales[[#This Row],[Quantity]]</f>
        <v>53820</v>
      </c>
      <c r="L1031" s="12">
        <f>Sales[[#This Row],[Unit Cost]]*Sales[[#This Row],[Quantity]]</f>
        <v>50508</v>
      </c>
      <c r="M1031" s="12">
        <f>Sales[[#This Row],[Revenue]]-Sales[[#This Row],[Cost]]</f>
        <v>3312</v>
      </c>
      <c r="N1031" s="38">
        <f>Sales[[#This Row],[Profit]]*$N$1</f>
        <v>165.60000000000002</v>
      </c>
      <c r="O1031" s="38">
        <f>Sales[[#This Row],[Profit]]-Sales[[#This Row],[Discount ]]</f>
        <v>3146.4</v>
      </c>
    </row>
    <row r="1032" spans="1:15">
      <c r="A1032" s="38">
        <v>41250</v>
      </c>
      <c r="B1032" s="12" t="s">
        <v>10</v>
      </c>
      <c r="C1032" s="12" t="s">
        <v>11</v>
      </c>
      <c r="D1032" s="12" t="s">
        <v>12</v>
      </c>
      <c r="E1032" s="12" t="s">
        <v>13</v>
      </c>
      <c r="F1032" s="12">
        <v>1</v>
      </c>
      <c r="G1032" s="12">
        <v>2034</v>
      </c>
      <c r="H1032" s="12">
        <v>2160</v>
      </c>
      <c r="I1032" s="12">
        <v>4068</v>
      </c>
      <c r="J1032" s="12">
        <v>4320</v>
      </c>
      <c r="K1032" s="12">
        <f>Sales[[#This Row],[Unit Price]]*Sales[[#This Row],[Quantity]]</f>
        <v>2160</v>
      </c>
      <c r="L1032" s="12">
        <f>Sales[[#This Row],[Unit Cost]]*Sales[[#This Row],[Quantity]]</f>
        <v>2034</v>
      </c>
      <c r="M1032" s="12">
        <f>Sales[[#This Row],[Revenue]]-Sales[[#This Row],[Cost]]</f>
        <v>126</v>
      </c>
      <c r="N1032" s="38">
        <f>Sales[[#This Row],[Profit]]*$N$1</f>
        <v>6.3000000000000007</v>
      </c>
      <c r="O1032" s="38">
        <f>Sales[[#This Row],[Profit]]-Sales[[#This Row],[Discount ]]</f>
        <v>119.7</v>
      </c>
    </row>
    <row r="1033" spans="1:15">
      <c r="A1033" s="38">
        <v>41250</v>
      </c>
      <c r="B1033" s="12" t="s">
        <v>31</v>
      </c>
      <c r="C1033" s="12" t="s">
        <v>30</v>
      </c>
      <c r="D1033" s="12" t="s">
        <v>19</v>
      </c>
      <c r="E1033" s="12" t="s">
        <v>13</v>
      </c>
      <c r="F1033" s="12">
        <v>25</v>
      </c>
      <c r="G1033" s="12">
        <v>5148</v>
      </c>
      <c r="H1033" s="12">
        <v>5490</v>
      </c>
      <c r="I1033" s="12">
        <v>63648</v>
      </c>
      <c r="J1033" s="12">
        <v>67680</v>
      </c>
      <c r="K1033" s="12">
        <f>Sales[[#This Row],[Unit Price]]*Sales[[#This Row],[Quantity]]</f>
        <v>137250</v>
      </c>
      <c r="L1033" s="12">
        <f>Sales[[#This Row],[Unit Cost]]*Sales[[#This Row],[Quantity]]</f>
        <v>128700</v>
      </c>
      <c r="M1033" s="12">
        <f>Sales[[#This Row],[Revenue]]-Sales[[#This Row],[Cost]]</f>
        <v>8550</v>
      </c>
      <c r="N1033" s="38">
        <f>Sales[[#This Row],[Profit]]*$N$1</f>
        <v>427.5</v>
      </c>
      <c r="O1033" s="38">
        <f>Sales[[#This Row],[Profit]]-Sales[[#This Row],[Discount ]]</f>
        <v>8122.5</v>
      </c>
    </row>
    <row r="1034" spans="1:15">
      <c r="A1034" s="38">
        <v>41250</v>
      </c>
      <c r="B1034" s="12" t="s">
        <v>31</v>
      </c>
      <c r="C1034" s="12" t="s">
        <v>30</v>
      </c>
      <c r="D1034" s="12" t="s">
        <v>15</v>
      </c>
      <c r="E1034" s="12" t="s">
        <v>16</v>
      </c>
      <c r="F1034" s="12">
        <v>22</v>
      </c>
      <c r="G1034" s="12">
        <v>3384</v>
      </c>
      <c r="H1034" s="12">
        <v>3600</v>
      </c>
      <c r="I1034" s="12">
        <v>85968</v>
      </c>
      <c r="J1034" s="12">
        <v>92880</v>
      </c>
      <c r="K1034" s="12">
        <f>Sales[[#This Row],[Unit Price]]*Sales[[#This Row],[Quantity]]</f>
        <v>79200</v>
      </c>
      <c r="L1034" s="12">
        <f>Sales[[#This Row],[Unit Cost]]*Sales[[#This Row],[Quantity]]</f>
        <v>74448</v>
      </c>
      <c r="M1034" s="12">
        <f>Sales[[#This Row],[Revenue]]-Sales[[#This Row],[Cost]]</f>
        <v>4752</v>
      </c>
      <c r="N1034" s="38">
        <f>Sales[[#This Row],[Profit]]*$N$1</f>
        <v>237.60000000000002</v>
      </c>
      <c r="O1034" s="38">
        <f>Sales[[#This Row],[Profit]]-Sales[[#This Row],[Discount ]]</f>
        <v>4514.3999999999996</v>
      </c>
    </row>
    <row r="1035" spans="1:15">
      <c r="A1035" s="38">
        <v>41250</v>
      </c>
      <c r="B1035" s="12" t="s">
        <v>10</v>
      </c>
      <c r="C1035" s="12" t="s">
        <v>11</v>
      </c>
      <c r="D1035" s="12" t="s">
        <v>41</v>
      </c>
      <c r="E1035" s="12" t="s">
        <v>13</v>
      </c>
      <c r="F1035" s="12">
        <v>2</v>
      </c>
      <c r="G1035" s="12">
        <v>3978</v>
      </c>
      <c r="H1035" s="12">
        <v>4230</v>
      </c>
      <c r="I1035" s="12">
        <v>32472</v>
      </c>
      <c r="J1035" s="12">
        <v>34650</v>
      </c>
      <c r="K1035" s="12">
        <f>Sales[[#This Row],[Unit Price]]*Sales[[#This Row],[Quantity]]</f>
        <v>8460</v>
      </c>
      <c r="L1035" s="12">
        <f>Sales[[#This Row],[Unit Cost]]*Sales[[#This Row],[Quantity]]</f>
        <v>7956</v>
      </c>
      <c r="M1035" s="12">
        <f>Sales[[#This Row],[Revenue]]-Sales[[#This Row],[Cost]]</f>
        <v>504</v>
      </c>
      <c r="N1035" s="38">
        <f>Sales[[#This Row],[Profit]]*$N$1</f>
        <v>25.200000000000003</v>
      </c>
      <c r="O1035" s="38">
        <f>Sales[[#This Row],[Profit]]-Sales[[#This Row],[Discount ]]</f>
        <v>478.8</v>
      </c>
    </row>
    <row r="1036" spans="1:15">
      <c r="A1036" s="38">
        <v>41250</v>
      </c>
      <c r="B1036" s="12" t="s">
        <v>14</v>
      </c>
      <c r="C1036" s="12" t="s">
        <v>11</v>
      </c>
      <c r="D1036" s="12" t="s">
        <v>35</v>
      </c>
      <c r="E1036" s="12" t="s">
        <v>13</v>
      </c>
      <c r="F1036" s="12">
        <v>11</v>
      </c>
      <c r="G1036" s="12">
        <v>3582</v>
      </c>
      <c r="H1036" s="12">
        <v>3870</v>
      </c>
      <c r="I1036" s="12">
        <v>10296</v>
      </c>
      <c r="J1036" s="12">
        <v>10980</v>
      </c>
      <c r="K1036" s="12">
        <f>Sales[[#This Row],[Unit Price]]*Sales[[#This Row],[Quantity]]</f>
        <v>42570</v>
      </c>
      <c r="L1036" s="12">
        <f>Sales[[#This Row],[Unit Cost]]*Sales[[#This Row],[Quantity]]</f>
        <v>39402</v>
      </c>
      <c r="M1036" s="12">
        <f>Sales[[#This Row],[Revenue]]-Sales[[#This Row],[Cost]]</f>
        <v>3168</v>
      </c>
      <c r="N1036" s="38">
        <f>Sales[[#This Row],[Profit]]*$N$1</f>
        <v>158.4</v>
      </c>
      <c r="O1036" s="38">
        <f>Sales[[#This Row],[Profit]]-Sales[[#This Row],[Discount ]]</f>
        <v>3009.6</v>
      </c>
    </row>
    <row r="1037" spans="1:15">
      <c r="A1037" s="38">
        <v>41250</v>
      </c>
      <c r="B1037" s="12" t="s">
        <v>14</v>
      </c>
      <c r="C1037" s="12" t="s">
        <v>11</v>
      </c>
      <c r="D1037" s="12" t="s">
        <v>12</v>
      </c>
      <c r="E1037" s="12" t="s">
        <v>13</v>
      </c>
      <c r="F1037" s="12">
        <v>11</v>
      </c>
      <c r="G1037" s="12">
        <v>3546</v>
      </c>
      <c r="H1037" s="12">
        <v>3780</v>
      </c>
      <c r="I1037" s="12">
        <v>36612</v>
      </c>
      <c r="J1037" s="12">
        <v>38880</v>
      </c>
      <c r="K1037" s="12">
        <f>Sales[[#This Row],[Unit Price]]*Sales[[#This Row],[Quantity]]</f>
        <v>41580</v>
      </c>
      <c r="L1037" s="12">
        <f>Sales[[#This Row],[Unit Cost]]*Sales[[#This Row],[Quantity]]</f>
        <v>39006</v>
      </c>
      <c r="M1037" s="12">
        <f>Sales[[#This Row],[Revenue]]-Sales[[#This Row],[Cost]]</f>
        <v>2574</v>
      </c>
      <c r="N1037" s="38">
        <f>Sales[[#This Row],[Profit]]*$N$1</f>
        <v>128.70000000000002</v>
      </c>
      <c r="O1037" s="38">
        <f>Sales[[#This Row],[Profit]]-Sales[[#This Row],[Discount ]]</f>
        <v>2445.3000000000002</v>
      </c>
    </row>
    <row r="1038" spans="1:15">
      <c r="A1038" s="38">
        <v>41251</v>
      </c>
      <c r="B1038" s="12" t="s">
        <v>17</v>
      </c>
      <c r="C1038" s="12" t="s">
        <v>18</v>
      </c>
      <c r="D1038" s="12" t="s">
        <v>36</v>
      </c>
      <c r="E1038" s="12" t="s">
        <v>13</v>
      </c>
      <c r="F1038" s="12">
        <v>1</v>
      </c>
      <c r="G1038" s="12">
        <v>7506</v>
      </c>
      <c r="H1038" s="12">
        <v>8100</v>
      </c>
      <c r="I1038" s="12">
        <v>8424</v>
      </c>
      <c r="J1038" s="12">
        <v>9000</v>
      </c>
      <c r="K1038" s="12">
        <f>Sales[[#This Row],[Unit Price]]*Sales[[#This Row],[Quantity]]</f>
        <v>8100</v>
      </c>
      <c r="L1038" s="12">
        <f>Sales[[#This Row],[Unit Cost]]*Sales[[#This Row],[Quantity]]</f>
        <v>7506</v>
      </c>
      <c r="M1038" s="12">
        <f>Sales[[#This Row],[Revenue]]-Sales[[#This Row],[Cost]]</f>
        <v>594</v>
      </c>
      <c r="N1038" s="38">
        <f>Sales[[#This Row],[Profit]]*$N$1</f>
        <v>29.700000000000003</v>
      </c>
      <c r="O1038" s="38">
        <f>Sales[[#This Row],[Profit]]-Sales[[#This Row],[Discount ]]</f>
        <v>564.29999999999995</v>
      </c>
    </row>
    <row r="1039" spans="1:15">
      <c r="A1039" s="38">
        <v>41251</v>
      </c>
      <c r="B1039" s="12" t="s">
        <v>29</v>
      </c>
      <c r="C1039" s="12" t="s">
        <v>30</v>
      </c>
      <c r="D1039" s="12" t="s">
        <v>35</v>
      </c>
      <c r="E1039" s="12" t="s">
        <v>13</v>
      </c>
      <c r="F1039" s="12">
        <v>14</v>
      </c>
      <c r="G1039" s="12">
        <v>3978</v>
      </c>
      <c r="H1039" s="12">
        <v>4230</v>
      </c>
      <c r="I1039" s="12">
        <v>15444</v>
      </c>
      <c r="J1039" s="12">
        <v>16470</v>
      </c>
      <c r="K1039" s="12">
        <f>Sales[[#This Row],[Unit Price]]*Sales[[#This Row],[Quantity]]</f>
        <v>59220</v>
      </c>
      <c r="L1039" s="12">
        <f>Sales[[#This Row],[Unit Cost]]*Sales[[#This Row],[Quantity]]</f>
        <v>55692</v>
      </c>
      <c r="M1039" s="12">
        <f>Sales[[#This Row],[Revenue]]-Sales[[#This Row],[Cost]]</f>
        <v>3528</v>
      </c>
      <c r="N1039" s="38">
        <f>Sales[[#This Row],[Profit]]*$N$1</f>
        <v>176.4</v>
      </c>
      <c r="O1039" s="38">
        <f>Sales[[#This Row],[Profit]]-Sales[[#This Row],[Discount ]]</f>
        <v>3351.6</v>
      </c>
    </row>
    <row r="1040" spans="1:15">
      <c r="A1040" s="38">
        <v>41251</v>
      </c>
      <c r="B1040" s="12" t="s">
        <v>20</v>
      </c>
      <c r="C1040" s="12" t="s">
        <v>18</v>
      </c>
      <c r="D1040" s="12" t="s">
        <v>21</v>
      </c>
      <c r="E1040" s="12" t="s">
        <v>13</v>
      </c>
      <c r="F1040" s="12">
        <v>11</v>
      </c>
      <c r="G1040" s="12">
        <v>2034</v>
      </c>
      <c r="H1040" s="12">
        <v>2160</v>
      </c>
      <c r="I1040" s="12">
        <v>19764</v>
      </c>
      <c r="J1040" s="12">
        <v>21060</v>
      </c>
      <c r="K1040" s="12">
        <f>Sales[[#This Row],[Unit Price]]*Sales[[#This Row],[Quantity]]</f>
        <v>23760</v>
      </c>
      <c r="L1040" s="12">
        <f>Sales[[#This Row],[Unit Cost]]*Sales[[#This Row],[Quantity]]</f>
        <v>22374</v>
      </c>
      <c r="M1040" s="12">
        <f>Sales[[#This Row],[Revenue]]-Sales[[#This Row],[Cost]]</f>
        <v>1386</v>
      </c>
      <c r="N1040" s="38">
        <f>Sales[[#This Row],[Profit]]*$N$1</f>
        <v>69.3</v>
      </c>
      <c r="O1040" s="38">
        <f>Sales[[#This Row],[Profit]]-Sales[[#This Row],[Discount ]]</f>
        <v>1316.7</v>
      </c>
    </row>
    <row r="1041" spans="1:15">
      <c r="A1041" s="38">
        <v>41252</v>
      </c>
      <c r="B1041" s="12" t="s">
        <v>29</v>
      </c>
      <c r="C1041" s="12" t="s">
        <v>30</v>
      </c>
      <c r="D1041" s="12" t="s">
        <v>36</v>
      </c>
      <c r="E1041" s="12" t="s">
        <v>13</v>
      </c>
      <c r="F1041" s="12">
        <v>8</v>
      </c>
      <c r="G1041" s="12">
        <v>2952</v>
      </c>
      <c r="H1041" s="12">
        <v>3150</v>
      </c>
      <c r="I1041" s="12">
        <v>10530</v>
      </c>
      <c r="J1041" s="12">
        <v>11250</v>
      </c>
      <c r="K1041" s="12">
        <f>Sales[[#This Row],[Unit Price]]*Sales[[#This Row],[Quantity]]</f>
        <v>25200</v>
      </c>
      <c r="L1041" s="12">
        <f>Sales[[#This Row],[Unit Cost]]*Sales[[#This Row],[Quantity]]</f>
        <v>23616</v>
      </c>
      <c r="M1041" s="12">
        <f>Sales[[#This Row],[Revenue]]-Sales[[#This Row],[Cost]]</f>
        <v>1584</v>
      </c>
      <c r="N1041" s="38">
        <f>Sales[[#This Row],[Profit]]*$N$1</f>
        <v>79.2</v>
      </c>
      <c r="O1041" s="38">
        <f>Sales[[#This Row],[Profit]]-Sales[[#This Row],[Discount ]]</f>
        <v>1504.8</v>
      </c>
    </row>
    <row r="1042" spans="1:15">
      <c r="A1042" s="38">
        <v>41252</v>
      </c>
      <c r="B1042" s="12" t="s">
        <v>29</v>
      </c>
      <c r="C1042" s="12" t="s">
        <v>30</v>
      </c>
      <c r="D1042" s="12" t="s">
        <v>26</v>
      </c>
      <c r="E1042" s="12" t="s">
        <v>13</v>
      </c>
      <c r="F1042" s="12">
        <v>1</v>
      </c>
      <c r="G1042" s="12">
        <v>3546</v>
      </c>
      <c r="H1042" s="12">
        <v>3780</v>
      </c>
      <c r="I1042" s="12">
        <v>21294</v>
      </c>
      <c r="J1042" s="12">
        <v>22680</v>
      </c>
      <c r="K1042" s="12">
        <f>Sales[[#This Row],[Unit Price]]*Sales[[#This Row],[Quantity]]</f>
        <v>3780</v>
      </c>
      <c r="L1042" s="12">
        <f>Sales[[#This Row],[Unit Cost]]*Sales[[#This Row],[Quantity]]</f>
        <v>3546</v>
      </c>
      <c r="M1042" s="12">
        <f>Sales[[#This Row],[Revenue]]-Sales[[#This Row],[Cost]]</f>
        <v>234</v>
      </c>
      <c r="N1042" s="38">
        <f>Sales[[#This Row],[Profit]]*$N$1</f>
        <v>11.700000000000001</v>
      </c>
      <c r="O1042" s="38">
        <f>Sales[[#This Row],[Profit]]-Sales[[#This Row],[Discount ]]</f>
        <v>222.3</v>
      </c>
    </row>
    <row r="1043" spans="1:15">
      <c r="A1043" s="38">
        <v>41252</v>
      </c>
      <c r="B1043" s="12" t="s">
        <v>17</v>
      </c>
      <c r="C1043" s="12" t="s">
        <v>18</v>
      </c>
      <c r="D1043" s="12" t="s">
        <v>15</v>
      </c>
      <c r="E1043" s="12" t="s">
        <v>16</v>
      </c>
      <c r="F1043" s="12">
        <v>24</v>
      </c>
      <c r="G1043" s="12">
        <v>3546</v>
      </c>
      <c r="H1043" s="12">
        <v>3780</v>
      </c>
      <c r="I1043" s="12">
        <v>32238</v>
      </c>
      <c r="J1043" s="12">
        <v>34830</v>
      </c>
      <c r="K1043" s="12">
        <f>Sales[[#This Row],[Unit Price]]*Sales[[#This Row],[Quantity]]</f>
        <v>90720</v>
      </c>
      <c r="L1043" s="12">
        <f>Sales[[#This Row],[Unit Cost]]*Sales[[#This Row],[Quantity]]</f>
        <v>85104</v>
      </c>
      <c r="M1043" s="12">
        <f>Sales[[#This Row],[Revenue]]-Sales[[#This Row],[Cost]]</f>
        <v>5616</v>
      </c>
      <c r="N1043" s="38">
        <f>Sales[[#This Row],[Profit]]*$N$1</f>
        <v>280.8</v>
      </c>
      <c r="O1043" s="38">
        <f>Sales[[#This Row],[Profit]]-Sales[[#This Row],[Discount ]]</f>
        <v>5335.2</v>
      </c>
    </row>
    <row r="1044" spans="1:15">
      <c r="A1044" s="38">
        <v>41252</v>
      </c>
      <c r="B1044" s="12" t="s">
        <v>34</v>
      </c>
      <c r="C1044" s="12" t="s">
        <v>25</v>
      </c>
      <c r="D1044" s="12" t="s">
        <v>15</v>
      </c>
      <c r="E1044" s="12" t="s">
        <v>16</v>
      </c>
      <c r="F1044" s="12">
        <v>15</v>
      </c>
      <c r="G1044" s="12">
        <v>3978</v>
      </c>
      <c r="H1044" s="12">
        <v>4230</v>
      </c>
      <c r="I1044" s="12">
        <v>71640</v>
      </c>
      <c r="J1044" s="12">
        <v>77400</v>
      </c>
      <c r="K1044" s="12">
        <f>Sales[[#This Row],[Unit Price]]*Sales[[#This Row],[Quantity]]</f>
        <v>63450</v>
      </c>
      <c r="L1044" s="12">
        <f>Sales[[#This Row],[Unit Cost]]*Sales[[#This Row],[Quantity]]</f>
        <v>59670</v>
      </c>
      <c r="M1044" s="12">
        <f>Sales[[#This Row],[Revenue]]-Sales[[#This Row],[Cost]]</f>
        <v>3780</v>
      </c>
      <c r="N1044" s="38">
        <f>Sales[[#This Row],[Profit]]*$N$1</f>
        <v>189</v>
      </c>
      <c r="O1044" s="38">
        <f>Sales[[#This Row],[Profit]]-Sales[[#This Row],[Discount ]]</f>
        <v>3591</v>
      </c>
    </row>
    <row r="1045" spans="1:15">
      <c r="A1045" s="38">
        <v>41254</v>
      </c>
      <c r="B1045" s="12" t="s">
        <v>22</v>
      </c>
      <c r="C1045" s="12" t="s">
        <v>23</v>
      </c>
      <c r="D1045" s="12" t="s">
        <v>38</v>
      </c>
      <c r="E1045" s="12" t="s">
        <v>13</v>
      </c>
      <c r="F1045" s="12">
        <v>20</v>
      </c>
      <c r="G1045" s="12">
        <v>3546</v>
      </c>
      <c r="H1045" s="12">
        <v>3780</v>
      </c>
      <c r="I1045" s="12">
        <v>74466</v>
      </c>
      <c r="J1045" s="12">
        <v>79380</v>
      </c>
      <c r="K1045" s="12">
        <f>Sales[[#This Row],[Unit Price]]*Sales[[#This Row],[Quantity]]</f>
        <v>75600</v>
      </c>
      <c r="L1045" s="12">
        <f>Sales[[#This Row],[Unit Cost]]*Sales[[#This Row],[Quantity]]</f>
        <v>70920</v>
      </c>
      <c r="M1045" s="12">
        <f>Sales[[#This Row],[Revenue]]-Sales[[#This Row],[Cost]]</f>
        <v>4680</v>
      </c>
      <c r="N1045" s="38">
        <f>Sales[[#This Row],[Profit]]*$N$1</f>
        <v>234</v>
      </c>
      <c r="O1045" s="38">
        <f>Sales[[#This Row],[Profit]]-Sales[[#This Row],[Discount ]]</f>
        <v>4446</v>
      </c>
    </row>
    <row r="1046" spans="1:15">
      <c r="A1046" s="38">
        <v>41254</v>
      </c>
      <c r="B1046" s="12" t="s">
        <v>34</v>
      </c>
      <c r="C1046" s="12" t="s">
        <v>25</v>
      </c>
      <c r="D1046" s="12" t="s">
        <v>26</v>
      </c>
      <c r="E1046" s="12" t="s">
        <v>13</v>
      </c>
      <c r="F1046" s="12">
        <v>1</v>
      </c>
      <c r="G1046" s="12">
        <v>5148</v>
      </c>
      <c r="H1046" s="12">
        <v>5490</v>
      </c>
      <c r="I1046" s="12">
        <v>18252</v>
      </c>
      <c r="J1046" s="12">
        <v>19440</v>
      </c>
      <c r="K1046" s="12">
        <f>Sales[[#This Row],[Unit Price]]*Sales[[#This Row],[Quantity]]</f>
        <v>5490</v>
      </c>
      <c r="L1046" s="12">
        <f>Sales[[#This Row],[Unit Cost]]*Sales[[#This Row],[Quantity]]</f>
        <v>5148</v>
      </c>
      <c r="M1046" s="12">
        <f>Sales[[#This Row],[Revenue]]-Sales[[#This Row],[Cost]]</f>
        <v>342</v>
      </c>
      <c r="N1046" s="38">
        <f>Sales[[#This Row],[Profit]]*$N$1</f>
        <v>17.100000000000001</v>
      </c>
      <c r="O1046" s="38">
        <f>Sales[[#This Row],[Profit]]-Sales[[#This Row],[Discount ]]</f>
        <v>324.89999999999998</v>
      </c>
    </row>
    <row r="1047" spans="1:15">
      <c r="A1047" s="38">
        <v>41254</v>
      </c>
      <c r="B1047" s="12" t="s">
        <v>31</v>
      </c>
      <c r="C1047" s="12" t="s">
        <v>30</v>
      </c>
      <c r="D1047" s="12" t="s">
        <v>12</v>
      </c>
      <c r="E1047" s="12" t="s">
        <v>13</v>
      </c>
      <c r="F1047" s="12">
        <v>5</v>
      </c>
      <c r="G1047" s="12">
        <v>2196</v>
      </c>
      <c r="H1047" s="12">
        <v>2340</v>
      </c>
      <c r="I1047" s="12">
        <v>14238</v>
      </c>
      <c r="J1047" s="12">
        <v>15120</v>
      </c>
      <c r="K1047" s="12">
        <f>Sales[[#This Row],[Unit Price]]*Sales[[#This Row],[Quantity]]</f>
        <v>11700</v>
      </c>
      <c r="L1047" s="12">
        <f>Sales[[#This Row],[Unit Cost]]*Sales[[#This Row],[Quantity]]</f>
        <v>10980</v>
      </c>
      <c r="M1047" s="12">
        <f>Sales[[#This Row],[Revenue]]-Sales[[#This Row],[Cost]]</f>
        <v>720</v>
      </c>
      <c r="N1047" s="38">
        <f>Sales[[#This Row],[Profit]]*$N$1</f>
        <v>36</v>
      </c>
      <c r="O1047" s="38">
        <f>Sales[[#This Row],[Profit]]-Sales[[#This Row],[Discount ]]</f>
        <v>684</v>
      </c>
    </row>
    <row r="1048" spans="1:15">
      <c r="A1048" s="38">
        <v>41254</v>
      </c>
      <c r="B1048" s="12" t="s">
        <v>34</v>
      </c>
      <c r="C1048" s="12" t="s">
        <v>25</v>
      </c>
      <c r="D1048" s="12" t="s">
        <v>38</v>
      </c>
      <c r="E1048" s="12" t="s">
        <v>13</v>
      </c>
      <c r="F1048" s="12">
        <v>2</v>
      </c>
      <c r="G1048" s="12">
        <v>3924</v>
      </c>
      <c r="H1048" s="12">
        <v>4230</v>
      </c>
      <c r="I1048" s="12">
        <v>46098</v>
      </c>
      <c r="J1048" s="12">
        <v>49140</v>
      </c>
      <c r="K1048" s="12">
        <f>Sales[[#This Row],[Unit Price]]*Sales[[#This Row],[Quantity]]</f>
        <v>8460</v>
      </c>
      <c r="L1048" s="12">
        <f>Sales[[#This Row],[Unit Cost]]*Sales[[#This Row],[Quantity]]</f>
        <v>7848</v>
      </c>
      <c r="M1048" s="12">
        <f>Sales[[#This Row],[Revenue]]-Sales[[#This Row],[Cost]]</f>
        <v>612</v>
      </c>
      <c r="N1048" s="38">
        <f>Sales[[#This Row],[Profit]]*$N$1</f>
        <v>30.6</v>
      </c>
      <c r="O1048" s="38">
        <f>Sales[[#This Row],[Profit]]-Sales[[#This Row],[Discount ]]</f>
        <v>581.4</v>
      </c>
    </row>
    <row r="1049" spans="1:15">
      <c r="A1049" s="38">
        <v>41255</v>
      </c>
      <c r="B1049" s="12" t="s">
        <v>34</v>
      </c>
      <c r="C1049" s="12" t="s">
        <v>25</v>
      </c>
      <c r="D1049" s="12" t="s">
        <v>35</v>
      </c>
      <c r="E1049" s="12" t="s">
        <v>13</v>
      </c>
      <c r="F1049" s="12">
        <v>15</v>
      </c>
      <c r="G1049" s="12">
        <v>3978</v>
      </c>
      <c r="H1049" s="12">
        <v>4230</v>
      </c>
      <c r="I1049" s="12">
        <v>25740</v>
      </c>
      <c r="J1049" s="12">
        <v>27450</v>
      </c>
      <c r="K1049" s="12">
        <f>Sales[[#This Row],[Unit Price]]*Sales[[#This Row],[Quantity]]</f>
        <v>63450</v>
      </c>
      <c r="L1049" s="12">
        <f>Sales[[#This Row],[Unit Cost]]*Sales[[#This Row],[Quantity]]</f>
        <v>59670</v>
      </c>
      <c r="M1049" s="12">
        <f>Sales[[#This Row],[Revenue]]-Sales[[#This Row],[Cost]]</f>
        <v>3780</v>
      </c>
      <c r="N1049" s="38">
        <f>Sales[[#This Row],[Profit]]*$N$1</f>
        <v>189</v>
      </c>
      <c r="O1049" s="38">
        <f>Sales[[#This Row],[Profit]]-Sales[[#This Row],[Discount ]]</f>
        <v>3591</v>
      </c>
    </row>
    <row r="1050" spans="1:15">
      <c r="A1050" s="38">
        <v>41255</v>
      </c>
      <c r="B1050" s="12" t="s">
        <v>34</v>
      </c>
      <c r="C1050" s="12" t="s">
        <v>25</v>
      </c>
      <c r="D1050" s="12" t="s">
        <v>40</v>
      </c>
      <c r="E1050" s="12" t="s">
        <v>16</v>
      </c>
      <c r="F1050" s="12">
        <v>24</v>
      </c>
      <c r="G1050" s="12">
        <v>2106</v>
      </c>
      <c r="H1050" s="12">
        <v>2250</v>
      </c>
      <c r="I1050" s="12">
        <v>62784</v>
      </c>
      <c r="J1050" s="12">
        <v>67680</v>
      </c>
      <c r="K1050" s="12">
        <f>Sales[[#This Row],[Unit Price]]*Sales[[#This Row],[Quantity]]</f>
        <v>54000</v>
      </c>
      <c r="L1050" s="12">
        <f>Sales[[#This Row],[Unit Cost]]*Sales[[#This Row],[Quantity]]</f>
        <v>50544</v>
      </c>
      <c r="M1050" s="12">
        <f>Sales[[#This Row],[Revenue]]-Sales[[#This Row],[Cost]]</f>
        <v>3456</v>
      </c>
      <c r="N1050" s="38">
        <f>Sales[[#This Row],[Profit]]*$N$1</f>
        <v>172.8</v>
      </c>
      <c r="O1050" s="38">
        <f>Sales[[#This Row],[Profit]]-Sales[[#This Row],[Discount ]]</f>
        <v>3283.2</v>
      </c>
    </row>
    <row r="1051" spans="1:15">
      <c r="A1051" s="38">
        <v>41255</v>
      </c>
      <c r="B1051" s="12" t="s">
        <v>27</v>
      </c>
      <c r="C1051" s="12" t="s">
        <v>23</v>
      </c>
      <c r="D1051" s="12" t="s">
        <v>43</v>
      </c>
      <c r="E1051" s="12" t="s">
        <v>13</v>
      </c>
      <c r="F1051" s="12">
        <v>23</v>
      </c>
      <c r="G1051" s="12">
        <v>5148</v>
      </c>
      <c r="H1051" s="12">
        <v>5490</v>
      </c>
      <c r="I1051" s="12">
        <v>20304</v>
      </c>
      <c r="J1051" s="12">
        <v>21600</v>
      </c>
      <c r="K1051" s="12">
        <f>Sales[[#This Row],[Unit Price]]*Sales[[#This Row],[Quantity]]</f>
        <v>126270</v>
      </c>
      <c r="L1051" s="12">
        <f>Sales[[#This Row],[Unit Cost]]*Sales[[#This Row],[Quantity]]</f>
        <v>118404</v>
      </c>
      <c r="M1051" s="12">
        <f>Sales[[#This Row],[Revenue]]-Sales[[#This Row],[Cost]]</f>
        <v>7866</v>
      </c>
      <c r="N1051" s="38">
        <f>Sales[[#This Row],[Profit]]*$N$1</f>
        <v>393.3</v>
      </c>
      <c r="O1051" s="38">
        <f>Sales[[#This Row],[Profit]]-Sales[[#This Row],[Discount ]]</f>
        <v>7472.7</v>
      </c>
    </row>
    <row r="1052" spans="1:15">
      <c r="A1052" s="38">
        <v>41255</v>
      </c>
      <c r="B1052" s="12" t="s">
        <v>29</v>
      </c>
      <c r="C1052" s="12" t="s">
        <v>30</v>
      </c>
      <c r="D1052" s="12" t="s">
        <v>28</v>
      </c>
      <c r="E1052" s="12" t="s">
        <v>13</v>
      </c>
      <c r="F1052" s="12">
        <v>20</v>
      </c>
      <c r="G1052" s="12">
        <v>3546</v>
      </c>
      <c r="H1052" s="12">
        <v>3780</v>
      </c>
      <c r="I1052" s="12">
        <v>139968</v>
      </c>
      <c r="J1052" s="12">
        <v>149040</v>
      </c>
      <c r="K1052" s="12">
        <f>Sales[[#This Row],[Unit Price]]*Sales[[#This Row],[Quantity]]</f>
        <v>75600</v>
      </c>
      <c r="L1052" s="12">
        <f>Sales[[#This Row],[Unit Cost]]*Sales[[#This Row],[Quantity]]</f>
        <v>70920</v>
      </c>
      <c r="M1052" s="12">
        <f>Sales[[#This Row],[Revenue]]-Sales[[#This Row],[Cost]]</f>
        <v>4680</v>
      </c>
      <c r="N1052" s="38">
        <f>Sales[[#This Row],[Profit]]*$N$1</f>
        <v>234</v>
      </c>
      <c r="O1052" s="38">
        <f>Sales[[#This Row],[Profit]]-Sales[[#This Row],[Discount ]]</f>
        <v>4446</v>
      </c>
    </row>
    <row r="1053" spans="1:15">
      <c r="A1053" s="38">
        <v>41255</v>
      </c>
      <c r="B1053" s="12" t="s">
        <v>20</v>
      </c>
      <c r="C1053" s="12" t="s">
        <v>18</v>
      </c>
      <c r="D1053" s="12" t="s">
        <v>32</v>
      </c>
      <c r="E1053" s="12" t="s">
        <v>13</v>
      </c>
      <c r="F1053" s="12">
        <v>23</v>
      </c>
      <c r="G1053" s="12">
        <v>3546</v>
      </c>
      <c r="H1053" s="12">
        <v>3780</v>
      </c>
      <c r="I1053" s="12">
        <v>24822</v>
      </c>
      <c r="J1053" s="12">
        <v>26460</v>
      </c>
      <c r="K1053" s="12">
        <f>Sales[[#This Row],[Unit Price]]*Sales[[#This Row],[Quantity]]</f>
        <v>86940</v>
      </c>
      <c r="L1053" s="12">
        <f>Sales[[#This Row],[Unit Cost]]*Sales[[#This Row],[Quantity]]</f>
        <v>81558</v>
      </c>
      <c r="M1053" s="12">
        <f>Sales[[#This Row],[Revenue]]-Sales[[#This Row],[Cost]]</f>
        <v>5382</v>
      </c>
      <c r="N1053" s="38">
        <f>Sales[[#This Row],[Profit]]*$N$1</f>
        <v>269.10000000000002</v>
      </c>
      <c r="O1053" s="38">
        <f>Sales[[#This Row],[Profit]]-Sales[[#This Row],[Discount ]]</f>
        <v>5112.8999999999996</v>
      </c>
    </row>
    <row r="1054" spans="1:15">
      <c r="A1054" s="38">
        <v>41255</v>
      </c>
      <c r="B1054" s="12" t="s">
        <v>24</v>
      </c>
      <c r="C1054" s="12" t="s">
        <v>25</v>
      </c>
      <c r="D1054" s="12" t="s">
        <v>40</v>
      </c>
      <c r="E1054" s="12" t="s">
        <v>16</v>
      </c>
      <c r="F1054" s="12">
        <v>22</v>
      </c>
      <c r="G1054" s="12">
        <v>5148</v>
      </c>
      <c r="H1054" s="12">
        <v>5490</v>
      </c>
      <c r="I1054" s="12">
        <v>11772</v>
      </c>
      <c r="J1054" s="12">
        <v>12690</v>
      </c>
      <c r="K1054" s="12">
        <f>Sales[[#This Row],[Unit Price]]*Sales[[#This Row],[Quantity]]</f>
        <v>120780</v>
      </c>
      <c r="L1054" s="12">
        <f>Sales[[#This Row],[Unit Cost]]*Sales[[#This Row],[Quantity]]</f>
        <v>113256</v>
      </c>
      <c r="M1054" s="12">
        <f>Sales[[#This Row],[Revenue]]-Sales[[#This Row],[Cost]]</f>
        <v>7524</v>
      </c>
      <c r="N1054" s="38">
        <f>Sales[[#This Row],[Profit]]*$N$1</f>
        <v>376.20000000000005</v>
      </c>
      <c r="O1054" s="38">
        <f>Sales[[#This Row],[Profit]]-Sales[[#This Row],[Discount ]]</f>
        <v>7147.8</v>
      </c>
    </row>
    <row r="1055" spans="1:15">
      <c r="A1055" s="38">
        <v>41256</v>
      </c>
      <c r="B1055" s="12" t="s">
        <v>22</v>
      </c>
      <c r="C1055" s="12" t="s">
        <v>23</v>
      </c>
      <c r="D1055" s="12" t="s">
        <v>19</v>
      </c>
      <c r="E1055" s="12" t="s">
        <v>13</v>
      </c>
      <c r="F1055" s="12">
        <v>10</v>
      </c>
      <c r="G1055" s="12">
        <v>3384</v>
      </c>
      <c r="H1055" s="12">
        <v>3600</v>
      </c>
      <c r="I1055" s="12">
        <v>15912</v>
      </c>
      <c r="J1055" s="12">
        <v>16920</v>
      </c>
      <c r="K1055" s="12">
        <f>Sales[[#This Row],[Unit Price]]*Sales[[#This Row],[Quantity]]</f>
        <v>36000</v>
      </c>
      <c r="L1055" s="12">
        <f>Sales[[#This Row],[Unit Cost]]*Sales[[#This Row],[Quantity]]</f>
        <v>33840</v>
      </c>
      <c r="M1055" s="12">
        <f>Sales[[#This Row],[Revenue]]-Sales[[#This Row],[Cost]]</f>
        <v>2160</v>
      </c>
      <c r="N1055" s="38">
        <f>Sales[[#This Row],[Profit]]*$N$1</f>
        <v>108</v>
      </c>
      <c r="O1055" s="38">
        <f>Sales[[#This Row],[Profit]]-Sales[[#This Row],[Discount ]]</f>
        <v>2052</v>
      </c>
    </row>
    <row r="1056" spans="1:15">
      <c r="A1056" s="38">
        <v>41256</v>
      </c>
      <c r="B1056" s="12" t="s">
        <v>20</v>
      </c>
      <c r="C1056" s="12" t="s">
        <v>18</v>
      </c>
      <c r="D1056" s="12" t="s">
        <v>40</v>
      </c>
      <c r="E1056" s="12" t="s">
        <v>16</v>
      </c>
      <c r="F1056" s="12">
        <v>5</v>
      </c>
      <c r="G1056" s="12">
        <v>3042</v>
      </c>
      <c r="H1056" s="12">
        <v>3240</v>
      </c>
      <c r="I1056" s="12">
        <v>78480</v>
      </c>
      <c r="J1056" s="12">
        <v>84600</v>
      </c>
      <c r="K1056" s="12">
        <f>Sales[[#This Row],[Unit Price]]*Sales[[#This Row],[Quantity]]</f>
        <v>16200</v>
      </c>
      <c r="L1056" s="12">
        <f>Sales[[#This Row],[Unit Cost]]*Sales[[#This Row],[Quantity]]</f>
        <v>15210</v>
      </c>
      <c r="M1056" s="12">
        <f>Sales[[#This Row],[Revenue]]-Sales[[#This Row],[Cost]]</f>
        <v>990</v>
      </c>
      <c r="N1056" s="38">
        <f>Sales[[#This Row],[Profit]]*$N$1</f>
        <v>49.5</v>
      </c>
      <c r="O1056" s="38">
        <f>Sales[[#This Row],[Profit]]-Sales[[#This Row],[Discount ]]</f>
        <v>940.5</v>
      </c>
    </row>
    <row r="1057" spans="1:15">
      <c r="A1057" s="38">
        <v>41256</v>
      </c>
      <c r="B1057" s="12" t="s">
        <v>14</v>
      </c>
      <c r="C1057" s="12" t="s">
        <v>11</v>
      </c>
      <c r="D1057" s="12" t="s">
        <v>15</v>
      </c>
      <c r="E1057" s="12" t="s">
        <v>16</v>
      </c>
      <c r="F1057" s="12">
        <v>12</v>
      </c>
      <c r="G1057" s="12">
        <v>3978</v>
      </c>
      <c r="H1057" s="12">
        <v>4230</v>
      </c>
      <c r="I1057" s="12">
        <v>85968</v>
      </c>
      <c r="J1057" s="12">
        <v>92880</v>
      </c>
      <c r="K1057" s="12">
        <f>Sales[[#This Row],[Unit Price]]*Sales[[#This Row],[Quantity]]</f>
        <v>50760</v>
      </c>
      <c r="L1057" s="12">
        <f>Sales[[#This Row],[Unit Cost]]*Sales[[#This Row],[Quantity]]</f>
        <v>47736</v>
      </c>
      <c r="M1057" s="12">
        <f>Sales[[#This Row],[Revenue]]-Sales[[#This Row],[Cost]]</f>
        <v>3024</v>
      </c>
      <c r="N1057" s="38">
        <f>Sales[[#This Row],[Profit]]*$N$1</f>
        <v>151.20000000000002</v>
      </c>
      <c r="O1057" s="38">
        <f>Sales[[#This Row],[Profit]]-Sales[[#This Row],[Discount ]]</f>
        <v>2872.8</v>
      </c>
    </row>
    <row r="1058" spans="1:15">
      <c r="A1058" s="38">
        <v>41257</v>
      </c>
      <c r="B1058" s="12" t="s">
        <v>24</v>
      </c>
      <c r="C1058" s="12" t="s">
        <v>25</v>
      </c>
      <c r="D1058" s="12" t="s">
        <v>42</v>
      </c>
      <c r="E1058" s="12" t="s">
        <v>16</v>
      </c>
      <c r="F1058" s="12">
        <v>19</v>
      </c>
      <c r="G1058" s="12">
        <v>3978</v>
      </c>
      <c r="H1058" s="12">
        <v>4230</v>
      </c>
      <c r="I1058" s="12">
        <v>37530</v>
      </c>
      <c r="J1058" s="12">
        <v>40500</v>
      </c>
      <c r="K1058" s="12">
        <f>Sales[[#This Row],[Unit Price]]*Sales[[#This Row],[Quantity]]</f>
        <v>80370</v>
      </c>
      <c r="L1058" s="12">
        <f>Sales[[#This Row],[Unit Cost]]*Sales[[#This Row],[Quantity]]</f>
        <v>75582</v>
      </c>
      <c r="M1058" s="12">
        <f>Sales[[#This Row],[Revenue]]-Sales[[#This Row],[Cost]]</f>
        <v>4788</v>
      </c>
      <c r="N1058" s="38">
        <f>Sales[[#This Row],[Profit]]*$N$1</f>
        <v>239.4</v>
      </c>
      <c r="O1058" s="38">
        <f>Sales[[#This Row],[Profit]]-Sales[[#This Row],[Discount ]]</f>
        <v>4548.6000000000004</v>
      </c>
    </row>
    <row r="1059" spans="1:15">
      <c r="A1059" s="38">
        <v>41258</v>
      </c>
      <c r="B1059" s="12" t="s">
        <v>10</v>
      </c>
      <c r="C1059" s="12" t="s">
        <v>11</v>
      </c>
      <c r="D1059" s="12" t="s">
        <v>28</v>
      </c>
      <c r="E1059" s="12" t="s">
        <v>13</v>
      </c>
      <c r="F1059" s="12">
        <v>18</v>
      </c>
      <c r="G1059" s="12">
        <v>3924</v>
      </c>
      <c r="H1059" s="12">
        <v>4230</v>
      </c>
      <c r="I1059" s="12">
        <v>29160</v>
      </c>
      <c r="J1059" s="12">
        <v>31050</v>
      </c>
      <c r="K1059" s="12">
        <f>Sales[[#This Row],[Unit Price]]*Sales[[#This Row],[Quantity]]</f>
        <v>76140</v>
      </c>
      <c r="L1059" s="12">
        <f>Sales[[#This Row],[Unit Cost]]*Sales[[#This Row],[Quantity]]</f>
        <v>70632</v>
      </c>
      <c r="M1059" s="12">
        <f>Sales[[#This Row],[Revenue]]-Sales[[#This Row],[Cost]]</f>
        <v>5508</v>
      </c>
      <c r="N1059" s="38">
        <f>Sales[[#This Row],[Profit]]*$N$1</f>
        <v>275.40000000000003</v>
      </c>
      <c r="O1059" s="38">
        <f>Sales[[#This Row],[Profit]]-Sales[[#This Row],[Discount ]]</f>
        <v>5232.6000000000004</v>
      </c>
    </row>
    <row r="1060" spans="1:15">
      <c r="A1060" s="38">
        <v>41258</v>
      </c>
      <c r="B1060" s="12" t="s">
        <v>17</v>
      </c>
      <c r="C1060" s="12" t="s">
        <v>18</v>
      </c>
      <c r="D1060" s="12" t="s">
        <v>37</v>
      </c>
      <c r="E1060" s="12" t="s">
        <v>13</v>
      </c>
      <c r="F1060" s="12">
        <v>1</v>
      </c>
      <c r="G1060" s="12">
        <v>2952</v>
      </c>
      <c r="H1060" s="12">
        <v>3150</v>
      </c>
      <c r="I1060" s="12">
        <v>22410</v>
      </c>
      <c r="J1060" s="12">
        <v>23850</v>
      </c>
      <c r="K1060" s="12">
        <f>Sales[[#This Row],[Unit Price]]*Sales[[#This Row],[Quantity]]</f>
        <v>3150</v>
      </c>
      <c r="L1060" s="12">
        <f>Sales[[#This Row],[Unit Cost]]*Sales[[#This Row],[Quantity]]</f>
        <v>2952</v>
      </c>
      <c r="M1060" s="12">
        <f>Sales[[#This Row],[Revenue]]-Sales[[#This Row],[Cost]]</f>
        <v>198</v>
      </c>
      <c r="N1060" s="38">
        <f>Sales[[#This Row],[Profit]]*$N$1</f>
        <v>9.9</v>
      </c>
      <c r="O1060" s="38">
        <f>Sales[[#This Row],[Profit]]-Sales[[#This Row],[Discount ]]</f>
        <v>188.1</v>
      </c>
    </row>
    <row r="1061" spans="1:15">
      <c r="A1061" s="38">
        <v>41258</v>
      </c>
      <c r="B1061" s="12" t="s">
        <v>29</v>
      </c>
      <c r="C1061" s="12" t="s">
        <v>30</v>
      </c>
      <c r="D1061" s="12" t="s">
        <v>15</v>
      </c>
      <c r="E1061" s="12" t="s">
        <v>16</v>
      </c>
      <c r="F1061" s="12">
        <v>15</v>
      </c>
      <c r="G1061" s="12">
        <v>3042</v>
      </c>
      <c r="H1061" s="12">
        <v>3240</v>
      </c>
      <c r="I1061" s="12">
        <v>71640</v>
      </c>
      <c r="J1061" s="12">
        <v>77400</v>
      </c>
      <c r="K1061" s="12">
        <f>Sales[[#This Row],[Unit Price]]*Sales[[#This Row],[Quantity]]</f>
        <v>48600</v>
      </c>
      <c r="L1061" s="12">
        <f>Sales[[#This Row],[Unit Cost]]*Sales[[#This Row],[Quantity]]</f>
        <v>45630</v>
      </c>
      <c r="M1061" s="12">
        <f>Sales[[#This Row],[Revenue]]-Sales[[#This Row],[Cost]]</f>
        <v>2970</v>
      </c>
      <c r="N1061" s="38">
        <f>Sales[[#This Row],[Profit]]*$N$1</f>
        <v>148.5</v>
      </c>
      <c r="O1061" s="38">
        <f>Sales[[#This Row],[Profit]]-Sales[[#This Row],[Discount ]]</f>
        <v>2821.5</v>
      </c>
    </row>
    <row r="1062" spans="1:15">
      <c r="A1062" s="38">
        <v>41259</v>
      </c>
      <c r="B1062" s="12" t="s">
        <v>29</v>
      </c>
      <c r="C1062" s="12" t="s">
        <v>30</v>
      </c>
      <c r="D1062" s="12" t="s">
        <v>40</v>
      </c>
      <c r="E1062" s="12" t="s">
        <v>16</v>
      </c>
      <c r="F1062" s="12">
        <v>4</v>
      </c>
      <c r="G1062" s="12">
        <v>3978</v>
      </c>
      <c r="H1062" s="12">
        <v>4230</v>
      </c>
      <c r="I1062" s="12">
        <v>94176</v>
      </c>
      <c r="J1062" s="12">
        <v>101520</v>
      </c>
      <c r="K1062" s="12">
        <f>Sales[[#This Row],[Unit Price]]*Sales[[#This Row],[Quantity]]</f>
        <v>16920</v>
      </c>
      <c r="L1062" s="12">
        <f>Sales[[#This Row],[Unit Cost]]*Sales[[#This Row],[Quantity]]</f>
        <v>15912</v>
      </c>
      <c r="M1062" s="12">
        <f>Sales[[#This Row],[Revenue]]-Sales[[#This Row],[Cost]]</f>
        <v>1008</v>
      </c>
      <c r="N1062" s="38">
        <f>Sales[[#This Row],[Profit]]*$N$1</f>
        <v>50.400000000000006</v>
      </c>
      <c r="O1062" s="38">
        <f>Sales[[#This Row],[Profit]]-Sales[[#This Row],[Discount ]]</f>
        <v>957.6</v>
      </c>
    </row>
    <row r="1063" spans="1:15">
      <c r="A1063" s="38">
        <v>41259</v>
      </c>
      <c r="B1063" s="12" t="s">
        <v>29</v>
      </c>
      <c r="C1063" s="12" t="s">
        <v>30</v>
      </c>
      <c r="D1063" s="12" t="s">
        <v>15</v>
      </c>
      <c r="E1063" s="12" t="s">
        <v>16</v>
      </c>
      <c r="F1063" s="12">
        <v>16</v>
      </c>
      <c r="G1063" s="12">
        <v>2106</v>
      </c>
      <c r="H1063" s="12">
        <v>2250</v>
      </c>
      <c r="I1063" s="12">
        <v>28656</v>
      </c>
      <c r="J1063" s="12">
        <v>30960</v>
      </c>
      <c r="K1063" s="12">
        <f>Sales[[#This Row],[Unit Price]]*Sales[[#This Row],[Quantity]]</f>
        <v>36000</v>
      </c>
      <c r="L1063" s="12">
        <f>Sales[[#This Row],[Unit Cost]]*Sales[[#This Row],[Quantity]]</f>
        <v>33696</v>
      </c>
      <c r="M1063" s="12">
        <f>Sales[[#This Row],[Revenue]]-Sales[[#This Row],[Cost]]</f>
        <v>2304</v>
      </c>
      <c r="N1063" s="38">
        <f>Sales[[#This Row],[Profit]]*$N$1</f>
        <v>115.2</v>
      </c>
      <c r="O1063" s="38">
        <f>Sales[[#This Row],[Profit]]-Sales[[#This Row],[Discount ]]</f>
        <v>2188.8000000000002</v>
      </c>
    </row>
    <row r="1064" spans="1:15">
      <c r="A1064" s="38">
        <v>41259</v>
      </c>
      <c r="B1064" s="12" t="s">
        <v>24</v>
      </c>
      <c r="C1064" s="12" t="s">
        <v>25</v>
      </c>
      <c r="D1064" s="12" t="s">
        <v>12</v>
      </c>
      <c r="E1064" s="12" t="s">
        <v>13</v>
      </c>
      <c r="F1064" s="12">
        <v>10</v>
      </c>
      <c r="G1064" s="12">
        <v>2034</v>
      </c>
      <c r="H1064" s="12">
        <v>2160</v>
      </c>
      <c r="I1064" s="12">
        <v>30510</v>
      </c>
      <c r="J1064" s="12">
        <v>32400</v>
      </c>
      <c r="K1064" s="12">
        <f>Sales[[#This Row],[Unit Price]]*Sales[[#This Row],[Quantity]]</f>
        <v>21600</v>
      </c>
      <c r="L1064" s="12">
        <f>Sales[[#This Row],[Unit Cost]]*Sales[[#This Row],[Quantity]]</f>
        <v>20340</v>
      </c>
      <c r="M1064" s="12">
        <f>Sales[[#This Row],[Revenue]]-Sales[[#This Row],[Cost]]</f>
        <v>1260</v>
      </c>
      <c r="N1064" s="38">
        <f>Sales[[#This Row],[Profit]]*$N$1</f>
        <v>63</v>
      </c>
      <c r="O1064" s="38">
        <f>Sales[[#This Row],[Profit]]-Sales[[#This Row],[Discount ]]</f>
        <v>1197</v>
      </c>
    </row>
    <row r="1065" spans="1:15">
      <c r="A1065" s="38">
        <v>41259</v>
      </c>
      <c r="B1065" s="12" t="s">
        <v>10</v>
      </c>
      <c r="C1065" s="12" t="s">
        <v>11</v>
      </c>
      <c r="D1065" s="12" t="s">
        <v>26</v>
      </c>
      <c r="E1065" s="12" t="s">
        <v>13</v>
      </c>
      <c r="F1065" s="12">
        <v>21</v>
      </c>
      <c r="G1065" s="12">
        <v>4482</v>
      </c>
      <c r="H1065" s="12">
        <v>4770</v>
      </c>
      <c r="I1065" s="12">
        <v>76050</v>
      </c>
      <c r="J1065" s="12">
        <v>81000</v>
      </c>
      <c r="K1065" s="12">
        <f>Sales[[#This Row],[Unit Price]]*Sales[[#This Row],[Quantity]]</f>
        <v>100170</v>
      </c>
      <c r="L1065" s="12">
        <f>Sales[[#This Row],[Unit Cost]]*Sales[[#This Row],[Quantity]]</f>
        <v>94122</v>
      </c>
      <c r="M1065" s="12">
        <f>Sales[[#This Row],[Revenue]]-Sales[[#This Row],[Cost]]</f>
        <v>6048</v>
      </c>
      <c r="N1065" s="38">
        <f>Sales[[#This Row],[Profit]]*$N$1</f>
        <v>302.40000000000003</v>
      </c>
      <c r="O1065" s="38">
        <f>Sales[[#This Row],[Profit]]-Sales[[#This Row],[Discount ]]</f>
        <v>5745.6</v>
      </c>
    </row>
    <row r="1066" spans="1:15">
      <c r="A1066" s="38">
        <v>41259</v>
      </c>
      <c r="B1066" s="12" t="s">
        <v>29</v>
      </c>
      <c r="C1066" s="12" t="s">
        <v>30</v>
      </c>
      <c r="D1066" s="12" t="s">
        <v>19</v>
      </c>
      <c r="E1066" s="12" t="s">
        <v>13</v>
      </c>
      <c r="F1066" s="12">
        <v>7</v>
      </c>
      <c r="G1066" s="12">
        <v>3726</v>
      </c>
      <c r="H1066" s="12">
        <v>3960</v>
      </c>
      <c r="I1066" s="12">
        <v>79560</v>
      </c>
      <c r="J1066" s="12">
        <v>84600</v>
      </c>
      <c r="K1066" s="12">
        <f>Sales[[#This Row],[Unit Price]]*Sales[[#This Row],[Quantity]]</f>
        <v>27720</v>
      </c>
      <c r="L1066" s="12">
        <f>Sales[[#This Row],[Unit Cost]]*Sales[[#This Row],[Quantity]]</f>
        <v>26082</v>
      </c>
      <c r="M1066" s="12">
        <f>Sales[[#This Row],[Revenue]]-Sales[[#This Row],[Cost]]</f>
        <v>1638</v>
      </c>
      <c r="N1066" s="38">
        <f>Sales[[#This Row],[Profit]]*$N$1</f>
        <v>81.900000000000006</v>
      </c>
      <c r="O1066" s="38">
        <f>Sales[[#This Row],[Profit]]-Sales[[#This Row],[Discount ]]</f>
        <v>1556.1</v>
      </c>
    </row>
    <row r="1067" spans="1:15">
      <c r="A1067" s="38">
        <v>41259</v>
      </c>
      <c r="B1067" s="12" t="s">
        <v>24</v>
      </c>
      <c r="C1067" s="12" t="s">
        <v>25</v>
      </c>
      <c r="D1067" s="12" t="s">
        <v>35</v>
      </c>
      <c r="E1067" s="12" t="s">
        <v>13</v>
      </c>
      <c r="F1067" s="12">
        <v>22</v>
      </c>
      <c r="G1067" s="12">
        <v>2952</v>
      </c>
      <c r="H1067" s="12">
        <v>3150</v>
      </c>
      <c r="I1067" s="12">
        <v>77220</v>
      </c>
      <c r="J1067" s="12">
        <v>82350</v>
      </c>
      <c r="K1067" s="12">
        <f>Sales[[#This Row],[Unit Price]]*Sales[[#This Row],[Quantity]]</f>
        <v>69300</v>
      </c>
      <c r="L1067" s="12">
        <f>Sales[[#This Row],[Unit Cost]]*Sales[[#This Row],[Quantity]]</f>
        <v>64944</v>
      </c>
      <c r="M1067" s="12">
        <f>Sales[[#This Row],[Revenue]]-Sales[[#This Row],[Cost]]</f>
        <v>4356</v>
      </c>
      <c r="N1067" s="38">
        <f>Sales[[#This Row],[Profit]]*$N$1</f>
        <v>217.8</v>
      </c>
      <c r="O1067" s="38">
        <f>Sales[[#This Row],[Profit]]-Sales[[#This Row],[Discount ]]</f>
        <v>4138.2</v>
      </c>
    </row>
    <row r="1068" spans="1:15">
      <c r="A1068" s="38">
        <v>41260</v>
      </c>
      <c r="B1068" s="12" t="s">
        <v>34</v>
      </c>
      <c r="C1068" s="12" t="s">
        <v>25</v>
      </c>
      <c r="D1068" s="12" t="s">
        <v>12</v>
      </c>
      <c r="E1068" s="12" t="s">
        <v>13</v>
      </c>
      <c r="F1068" s="12">
        <v>15</v>
      </c>
      <c r="G1068" s="12">
        <v>3384</v>
      </c>
      <c r="H1068" s="12">
        <v>3600</v>
      </c>
      <c r="I1068" s="12">
        <v>8136</v>
      </c>
      <c r="J1068" s="12">
        <v>8640</v>
      </c>
      <c r="K1068" s="12">
        <f>Sales[[#This Row],[Unit Price]]*Sales[[#This Row],[Quantity]]</f>
        <v>54000</v>
      </c>
      <c r="L1068" s="12">
        <f>Sales[[#This Row],[Unit Cost]]*Sales[[#This Row],[Quantity]]</f>
        <v>50760</v>
      </c>
      <c r="M1068" s="12">
        <f>Sales[[#This Row],[Revenue]]-Sales[[#This Row],[Cost]]</f>
        <v>3240</v>
      </c>
      <c r="N1068" s="38">
        <f>Sales[[#This Row],[Profit]]*$N$1</f>
        <v>162</v>
      </c>
      <c r="O1068" s="38">
        <f>Sales[[#This Row],[Profit]]-Sales[[#This Row],[Discount ]]</f>
        <v>3078</v>
      </c>
    </row>
    <row r="1069" spans="1:15">
      <c r="A1069" s="38">
        <v>41260</v>
      </c>
      <c r="B1069" s="12" t="s">
        <v>31</v>
      </c>
      <c r="C1069" s="12" t="s">
        <v>30</v>
      </c>
      <c r="D1069" s="12" t="s">
        <v>36</v>
      </c>
      <c r="E1069" s="12" t="s">
        <v>13</v>
      </c>
      <c r="F1069" s="12">
        <v>7</v>
      </c>
      <c r="G1069" s="12">
        <v>3546</v>
      </c>
      <c r="H1069" s="12">
        <v>3780</v>
      </c>
      <c r="I1069" s="12">
        <v>52650</v>
      </c>
      <c r="J1069" s="12">
        <v>56250</v>
      </c>
      <c r="K1069" s="12">
        <f>Sales[[#This Row],[Unit Price]]*Sales[[#This Row],[Quantity]]</f>
        <v>26460</v>
      </c>
      <c r="L1069" s="12">
        <f>Sales[[#This Row],[Unit Cost]]*Sales[[#This Row],[Quantity]]</f>
        <v>24822</v>
      </c>
      <c r="M1069" s="12">
        <f>Sales[[#This Row],[Revenue]]-Sales[[#This Row],[Cost]]</f>
        <v>1638</v>
      </c>
      <c r="N1069" s="38">
        <f>Sales[[#This Row],[Profit]]*$N$1</f>
        <v>81.900000000000006</v>
      </c>
      <c r="O1069" s="38">
        <f>Sales[[#This Row],[Profit]]-Sales[[#This Row],[Discount ]]</f>
        <v>1556.1</v>
      </c>
    </row>
    <row r="1070" spans="1:15">
      <c r="A1070" s="38">
        <v>41260</v>
      </c>
      <c r="B1070" s="12" t="s">
        <v>31</v>
      </c>
      <c r="C1070" s="12" t="s">
        <v>30</v>
      </c>
      <c r="D1070" s="12" t="s">
        <v>35</v>
      </c>
      <c r="E1070" s="12" t="s">
        <v>13</v>
      </c>
      <c r="F1070" s="12">
        <v>17</v>
      </c>
      <c r="G1070" s="12">
        <v>5148</v>
      </c>
      <c r="H1070" s="12">
        <v>5490</v>
      </c>
      <c r="I1070" s="12">
        <v>61776</v>
      </c>
      <c r="J1070" s="12">
        <v>65880</v>
      </c>
      <c r="K1070" s="12">
        <f>Sales[[#This Row],[Unit Price]]*Sales[[#This Row],[Quantity]]</f>
        <v>93330</v>
      </c>
      <c r="L1070" s="12">
        <f>Sales[[#This Row],[Unit Cost]]*Sales[[#This Row],[Quantity]]</f>
        <v>87516</v>
      </c>
      <c r="M1070" s="12">
        <f>Sales[[#This Row],[Revenue]]-Sales[[#This Row],[Cost]]</f>
        <v>5814</v>
      </c>
      <c r="N1070" s="38">
        <f>Sales[[#This Row],[Profit]]*$N$1</f>
        <v>290.7</v>
      </c>
      <c r="O1070" s="38">
        <f>Sales[[#This Row],[Profit]]-Sales[[#This Row],[Discount ]]</f>
        <v>5523.3</v>
      </c>
    </row>
    <row r="1071" spans="1:15">
      <c r="A1071" s="38">
        <v>41261</v>
      </c>
      <c r="B1071" s="12" t="s">
        <v>14</v>
      </c>
      <c r="C1071" s="12" t="s">
        <v>11</v>
      </c>
      <c r="D1071" s="12" t="s">
        <v>32</v>
      </c>
      <c r="E1071" s="12" t="s">
        <v>13</v>
      </c>
      <c r="F1071" s="12">
        <v>20</v>
      </c>
      <c r="G1071" s="12">
        <v>2034</v>
      </c>
      <c r="H1071" s="12">
        <v>2160</v>
      </c>
      <c r="I1071" s="12">
        <v>28368</v>
      </c>
      <c r="J1071" s="12">
        <v>30240</v>
      </c>
      <c r="K1071" s="12">
        <f>Sales[[#This Row],[Unit Price]]*Sales[[#This Row],[Quantity]]</f>
        <v>43200</v>
      </c>
      <c r="L1071" s="12">
        <f>Sales[[#This Row],[Unit Cost]]*Sales[[#This Row],[Quantity]]</f>
        <v>40680</v>
      </c>
      <c r="M1071" s="12">
        <f>Sales[[#This Row],[Revenue]]-Sales[[#This Row],[Cost]]</f>
        <v>2520</v>
      </c>
      <c r="N1071" s="38">
        <f>Sales[[#This Row],[Profit]]*$N$1</f>
        <v>126</v>
      </c>
      <c r="O1071" s="38">
        <f>Sales[[#This Row],[Profit]]-Sales[[#This Row],[Discount ]]</f>
        <v>2394</v>
      </c>
    </row>
    <row r="1072" spans="1:15">
      <c r="A1072" s="38">
        <v>41261</v>
      </c>
      <c r="B1072" s="12" t="s">
        <v>31</v>
      </c>
      <c r="C1072" s="12" t="s">
        <v>30</v>
      </c>
      <c r="D1072" s="12" t="s">
        <v>15</v>
      </c>
      <c r="E1072" s="12" t="s">
        <v>16</v>
      </c>
      <c r="F1072" s="12">
        <v>5</v>
      </c>
      <c r="G1072" s="12">
        <v>2196</v>
      </c>
      <c r="H1072" s="12">
        <v>2340</v>
      </c>
      <c r="I1072" s="12">
        <v>21492</v>
      </c>
      <c r="J1072" s="12">
        <v>23220</v>
      </c>
      <c r="K1072" s="12">
        <f>Sales[[#This Row],[Unit Price]]*Sales[[#This Row],[Quantity]]</f>
        <v>11700</v>
      </c>
      <c r="L1072" s="12">
        <f>Sales[[#This Row],[Unit Cost]]*Sales[[#This Row],[Quantity]]</f>
        <v>10980</v>
      </c>
      <c r="M1072" s="12">
        <f>Sales[[#This Row],[Revenue]]-Sales[[#This Row],[Cost]]</f>
        <v>720</v>
      </c>
      <c r="N1072" s="38">
        <f>Sales[[#This Row],[Profit]]*$N$1</f>
        <v>36</v>
      </c>
      <c r="O1072" s="38">
        <f>Sales[[#This Row],[Profit]]-Sales[[#This Row],[Discount ]]</f>
        <v>684</v>
      </c>
    </row>
    <row r="1073" spans="1:15">
      <c r="A1073" s="38">
        <v>41261</v>
      </c>
      <c r="B1073" s="12" t="s">
        <v>10</v>
      </c>
      <c r="C1073" s="12" t="s">
        <v>11</v>
      </c>
      <c r="D1073" s="12" t="s">
        <v>35</v>
      </c>
      <c r="E1073" s="12" t="s">
        <v>13</v>
      </c>
      <c r="F1073" s="12">
        <v>14</v>
      </c>
      <c r="G1073" s="12">
        <v>3546</v>
      </c>
      <c r="H1073" s="12">
        <v>3780</v>
      </c>
      <c r="I1073" s="12">
        <v>92664</v>
      </c>
      <c r="J1073" s="12">
        <v>98820</v>
      </c>
      <c r="K1073" s="12">
        <f>Sales[[#This Row],[Unit Price]]*Sales[[#This Row],[Quantity]]</f>
        <v>52920</v>
      </c>
      <c r="L1073" s="12">
        <f>Sales[[#This Row],[Unit Cost]]*Sales[[#This Row],[Quantity]]</f>
        <v>49644</v>
      </c>
      <c r="M1073" s="12">
        <f>Sales[[#This Row],[Revenue]]-Sales[[#This Row],[Cost]]</f>
        <v>3276</v>
      </c>
      <c r="N1073" s="38">
        <f>Sales[[#This Row],[Profit]]*$N$1</f>
        <v>163.80000000000001</v>
      </c>
      <c r="O1073" s="38">
        <f>Sales[[#This Row],[Profit]]-Sales[[#This Row],[Discount ]]</f>
        <v>3112.2</v>
      </c>
    </row>
    <row r="1074" spans="1:15">
      <c r="A1074" s="38">
        <v>41262</v>
      </c>
      <c r="B1074" s="12" t="s">
        <v>27</v>
      </c>
      <c r="C1074" s="12" t="s">
        <v>23</v>
      </c>
      <c r="D1074" s="12" t="s">
        <v>36</v>
      </c>
      <c r="E1074" s="12" t="s">
        <v>13</v>
      </c>
      <c r="F1074" s="12">
        <v>6</v>
      </c>
      <c r="G1074" s="12">
        <v>3546</v>
      </c>
      <c r="H1074" s="12">
        <v>3780</v>
      </c>
      <c r="I1074" s="12">
        <v>25272</v>
      </c>
      <c r="J1074" s="12">
        <v>27000</v>
      </c>
      <c r="K1074" s="12">
        <f>Sales[[#This Row],[Unit Price]]*Sales[[#This Row],[Quantity]]</f>
        <v>22680</v>
      </c>
      <c r="L1074" s="12">
        <f>Sales[[#This Row],[Unit Cost]]*Sales[[#This Row],[Quantity]]</f>
        <v>21276</v>
      </c>
      <c r="M1074" s="12">
        <f>Sales[[#This Row],[Revenue]]-Sales[[#This Row],[Cost]]</f>
        <v>1404</v>
      </c>
      <c r="N1074" s="38">
        <f>Sales[[#This Row],[Profit]]*$N$1</f>
        <v>70.2</v>
      </c>
      <c r="O1074" s="38">
        <f>Sales[[#This Row],[Profit]]-Sales[[#This Row],[Discount ]]</f>
        <v>1333.8</v>
      </c>
    </row>
    <row r="1075" spans="1:15">
      <c r="A1075" s="38">
        <v>41263</v>
      </c>
      <c r="B1075" s="12" t="s">
        <v>22</v>
      </c>
      <c r="C1075" s="12" t="s">
        <v>23</v>
      </c>
      <c r="D1075" s="12" t="s">
        <v>38</v>
      </c>
      <c r="E1075" s="12" t="s">
        <v>13</v>
      </c>
      <c r="F1075" s="12">
        <v>22</v>
      </c>
      <c r="G1075" s="12">
        <v>7506</v>
      </c>
      <c r="H1075" s="12">
        <v>8100</v>
      </c>
      <c r="I1075" s="12">
        <v>46098</v>
      </c>
      <c r="J1075" s="12">
        <v>49140</v>
      </c>
      <c r="K1075" s="12">
        <f>Sales[[#This Row],[Unit Price]]*Sales[[#This Row],[Quantity]]</f>
        <v>178200</v>
      </c>
      <c r="L1075" s="12">
        <f>Sales[[#This Row],[Unit Cost]]*Sales[[#This Row],[Quantity]]</f>
        <v>165132</v>
      </c>
      <c r="M1075" s="12">
        <f>Sales[[#This Row],[Revenue]]-Sales[[#This Row],[Cost]]</f>
        <v>13068</v>
      </c>
      <c r="N1075" s="38">
        <f>Sales[[#This Row],[Profit]]*$N$1</f>
        <v>653.40000000000009</v>
      </c>
      <c r="O1075" s="38">
        <f>Sales[[#This Row],[Profit]]-Sales[[#This Row],[Discount ]]</f>
        <v>12414.6</v>
      </c>
    </row>
    <row r="1076" spans="1:15">
      <c r="A1076" s="38">
        <v>41263</v>
      </c>
      <c r="B1076" s="12" t="s">
        <v>31</v>
      </c>
      <c r="C1076" s="12" t="s">
        <v>30</v>
      </c>
      <c r="D1076" s="12" t="s">
        <v>33</v>
      </c>
      <c r="E1076" s="12" t="s">
        <v>13</v>
      </c>
      <c r="F1076" s="12">
        <v>6</v>
      </c>
      <c r="G1076" s="12">
        <v>3924</v>
      </c>
      <c r="H1076" s="12">
        <v>4230</v>
      </c>
      <c r="I1076" s="12">
        <v>55692</v>
      </c>
      <c r="J1076" s="12">
        <v>59220</v>
      </c>
      <c r="K1076" s="12">
        <f>Sales[[#This Row],[Unit Price]]*Sales[[#This Row],[Quantity]]</f>
        <v>25380</v>
      </c>
      <c r="L1076" s="12">
        <f>Sales[[#This Row],[Unit Cost]]*Sales[[#This Row],[Quantity]]</f>
        <v>23544</v>
      </c>
      <c r="M1076" s="12">
        <f>Sales[[#This Row],[Revenue]]-Sales[[#This Row],[Cost]]</f>
        <v>1836</v>
      </c>
      <c r="N1076" s="38">
        <f>Sales[[#This Row],[Profit]]*$N$1</f>
        <v>91.800000000000011</v>
      </c>
      <c r="O1076" s="38">
        <f>Sales[[#This Row],[Profit]]-Sales[[#This Row],[Discount ]]</f>
        <v>1744.2</v>
      </c>
    </row>
    <row r="1077" spans="1:15">
      <c r="A1077" s="38">
        <v>41263</v>
      </c>
      <c r="B1077" s="12" t="s">
        <v>29</v>
      </c>
      <c r="C1077" s="12" t="s">
        <v>30</v>
      </c>
      <c r="D1077" s="12" t="s">
        <v>19</v>
      </c>
      <c r="E1077" s="12" t="s">
        <v>13</v>
      </c>
      <c r="F1077" s="12">
        <v>6</v>
      </c>
      <c r="G1077" s="12">
        <v>4482</v>
      </c>
      <c r="H1077" s="12">
        <v>4770</v>
      </c>
      <c r="I1077" s="12">
        <v>87516</v>
      </c>
      <c r="J1077" s="12">
        <v>93060</v>
      </c>
      <c r="K1077" s="12">
        <f>Sales[[#This Row],[Unit Price]]*Sales[[#This Row],[Quantity]]</f>
        <v>28620</v>
      </c>
      <c r="L1077" s="12">
        <f>Sales[[#This Row],[Unit Cost]]*Sales[[#This Row],[Quantity]]</f>
        <v>26892</v>
      </c>
      <c r="M1077" s="12">
        <f>Sales[[#This Row],[Revenue]]-Sales[[#This Row],[Cost]]</f>
        <v>1728</v>
      </c>
      <c r="N1077" s="38">
        <f>Sales[[#This Row],[Profit]]*$N$1</f>
        <v>86.4</v>
      </c>
      <c r="O1077" s="38">
        <f>Sales[[#This Row],[Profit]]-Sales[[#This Row],[Discount ]]</f>
        <v>1641.6</v>
      </c>
    </row>
    <row r="1078" spans="1:15">
      <c r="A1078" s="38">
        <v>41263</v>
      </c>
      <c r="B1078" s="12" t="s">
        <v>24</v>
      </c>
      <c r="C1078" s="12" t="s">
        <v>25</v>
      </c>
      <c r="D1078" s="12" t="s">
        <v>41</v>
      </c>
      <c r="E1078" s="12" t="s">
        <v>13</v>
      </c>
      <c r="F1078" s="12">
        <v>2</v>
      </c>
      <c r="G1078" s="12">
        <v>3546</v>
      </c>
      <c r="H1078" s="12">
        <v>3780</v>
      </c>
      <c r="I1078" s="12">
        <v>41328</v>
      </c>
      <c r="J1078" s="12">
        <v>44100</v>
      </c>
      <c r="K1078" s="12">
        <f>Sales[[#This Row],[Unit Price]]*Sales[[#This Row],[Quantity]]</f>
        <v>7560</v>
      </c>
      <c r="L1078" s="12">
        <f>Sales[[#This Row],[Unit Cost]]*Sales[[#This Row],[Quantity]]</f>
        <v>7092</v>
      </c>
      <c r="M1078" s="12">
        <f>Sales[[#This Row],[Revenue]]-Sales[[#This Row],[Cost]]</f>
        <v>468</v>
      </c>
      <c r="N1078" s="38">
        <f>Sales[[#This Row],[Profit]]*$N$1</f>
        <v>23.400000000000002</v>
      </c>
      <c r="O1078" s="38">
        <f>Sales[[#This Row],[Profit]]-Sales[[#This Row],[Discount ]]</f>
        <v>444.6</v>
      </c>
    </row>
    <row r="1079" spans="1:15">
      <c r="A1079" s="38">
        <v>41264</v>
      </c>
      <c r="B1079" s="12" t="s">
        <v>24</v>
      </c>
      <c r="C1079" s="12" t="s">
        <v>25</v>
      </c>
      <c r="D1079" s="12" t="s">
        <v>35</v>
      </c>
      <c r="E1079" s="12" t="s">
        <v>13</v>
      </c>
      <c r="F1079" s="12">
        <v>24</v>
      </c>
      <c r="G1079" s="12">
        <v>3726</v>
      </c>
      <c r="H1079" s="12">
        <v>3960</v>
      </c>
      <c r="I1079" s="12">
        <v>46332</v>
      </c>
      <c r="J1079" s="12">
        <v>49410</v>
      </c>
      <c r="K1079" s="12">
        <f>Sales[[#This Row],[Unit Price]]*Sales[[#This Row],[Quantity]]</f>
        <v>95040</v>
      </c>
      <c r="L1079" s="12">
        <f>Sales[[#This Row],[Unit Cost]]*Sales[[#This Row],[Quantity]]</f>
        <v>89424</v>
      </c>
      <c r="M1079" s="12">
        <f>Sales[[#This Row],[Revenue]]-Sales[[#This Row],[Cost]]</f>
        <v>5616</v>
      </c>
      <c r="N1079" s="38">
        <f>Sales[[#This Row],[Profit]]*$N$1</f>
        <v>280.8</v>
      </c>
      <c r="O1079" s="38">
        <f>Sales[[#This Row],[Profit]]-Sales[[#This Row],[Discount ]]</f>
        <v>5335.2</v>
      </c>
    </row>
    <row r="1080" spans="1:15">
      <c r="A1080" s="38">
        <v>41264</v>
      </c>
      <c r="B1080" s="12" t="s">
        <v>22</v>
      </c>
      <c r="C1080" s="12" t="s">
        <v>23</v>
      </c>
      <c r="D1080" s="12" t="s">
        <v>37</v>
      </c>
      <c r="E1080" s="12" t="s">
        <v>13</v>
      </c>
      <c r="F1080" s="12">
        <v>11</v>
      </c>
      <c r="G1080" s="12">
        <v>2106</v>
      </c>
      <c r="H1080" s="12">
        <v>2250</v>
      </c>
      <c r="I1080" s="12">
        <v>76194</v>
      </c>
      <c r="J1080" s="12">
        <v>81090</v>
      </c>
      <c r="K1080" s="12">
        <f>Sales[[#This Row],[Unit Price]]*Sales[[#This Row],[Quantity]]</f>
        <v>24750</v>
      </c>
      <c r="L1080" s="12">
        <f>Sales[[#This Row],[Unit Cost]]*Sales[[#This Row],[Quantity]]</f>
        <v>23166</v>
      </c>
      <c r="M1080" s="12">
        <f>Sales[[#This Row],[Revenue]]-Sales[[#This Row],[Cost]]</f>
        <v>1584</v>
      </c>
      <c r="N1080" s="38">
        <f>Sales[[#This Row],[Profit]]*$N$1</f>
        <v>79.2</v>
      </c>
      <c r="O1080" s="38">
        <f>Sales[[#This Row],[Profit]]-Sales[[#This Row],[Discount ]]</f>
        <v>1504.8</v>
      </c>
    </row>
    <row r="1081" spans="1:15">
      <c r="A1081" s="38">
        <v>41265</v>
      </c>
      <c r="B1081" s="12" t="s">
        <v>34</v>
      </c>
      <c r="C1081" s="12" t="s">
        <v>25</v>
      </c>
      <c r="D1081" s="12" t="s">
        <v>39</v>
      </c>
      <c r="E1081" s="12" t="s">
        <v>13</v>
      </c>
      <c r="F1081" s="12">
        <v>10</v>
      </c>
      <c r="G1081" s="12">
        <v>3546</v>
      </c>
      <c r="H1081" s="12">
        <v>3780</v>
      </c>
      <c r="I1081" s="12">
        <v>40986</v>
      </c>
      <c r="J1081" s="12">
        <v>43560</v>
      </c>
      <c r="K1081" s="12">
        <f>Sales[[#This Row],[Unit Price]]*Sales[[#This Row],[Quantity]]</f>
        <v>37800</v>
      </c>
      <c r="L1081" s="12">
        <f>Sales[[#This Row],[Unit Cost]]*Sales[[#This Row],[Quantity]]</f>
        <v>35460</v>
      </c>
      <c r="M1081" s="12">
        <f>Sales[[#This Row],[Revenue]]-Sales[[#This Row],[Cost]]</f>
        <v>2340</v>
      </c>
      <c r="N1081" s="38">
        <f>Sales[[#This Row],[Profit]]*$N$1</f>
        <v>117</v>
      </c>
      <c r="O1081" s="38">
        <f>Sales[[#This Row],[Profit]]-Sales[[#This Row],[Discount ]]</f>
        <v>2223</v>
      </c>
    </row>
    <row r="1082" spans="1:15">
      <c r="A1082" s="38">
        <v>41265</v>
      </c>
      <c r="B1082" s="12" t="s">
        <v>22</v>
      </c>
      <c r="C1082" s="12" t="s">
        <v>23</v>
      </c>
      <c r="D1082" s="12" t="s">
        <v>15</v>
      </c>
      <c r="E1082" s="12" t="s">
        <v>16</v>
      </c>
      <c r="F1082" s="12">
        <v>7</v>
      </c>
      <c r="G1082" s="12">
        <v>3384</v>
      </c>
      <c r="H1082" s="12">
        <v>3600</v>
      </c>
      <c r="I1082" s="12">
        <v>75222</v>
      </c>
      <c r="J1082" s="12">
        <v>81270</v>
      </c>
      <c r="K1082" s="12">
        <f>Sales[[#This Row],[Unit Price]]*Sales[[#This Row],[Quantity]]</f>
        <v>25200</v>
      </c>
      <c r="L1082" s="12">
        <f>Sales[[#This Row],[Unit Cost]]*Sales[[#This Row],[Quantity]]</f>
        <v>23688</v>
      </c>
      <c r="M1082" s="12">
        <f>Sales[[#This Row],[Revenue]]-Sales[[#This Row],[Cost]]</f>
        <v>1512</v>
      </c>
      <c r="N1082" s="38">
        <f>Sales[[#This Row],[Profit]]*$N$1</f>
        <v>75.600000000000009</v>
      </c>
      <c r="O1082" s="38">
        <f>Sales[[#This Row],[Profit]]-Sales[[#This Row],[Discount ]]</f>
        <v>1436.4</v>
      </c>
    </row>
    <row r="1083" spans="1:15">
      <c r="A1083" s="38">
        <v>41265</v>
      </c>
      <c r="B1083" s="12" t="s">
        <v>31</v>
      </c>
      <c r="C1083" s="12" t="s">
        <v>30</v>
      </c>
      <c r="D1083" s="12" t="s">
        <v>28</v>
      </c>
      <c r="E1083" s="12" t="s">
        <v>13</v>
      </c>
      <c r="F1083" s="12">
        <v>22</v>
      </c>
      <c r="G1083" s="12">
        <v>2106</v>
      </c>
      <c r="H1083" s="12">
        <v>2250</v>
      </c>
      <c r="I1083" s="12">
        <v>69984</v>
      </c>
      <c r="J1083" s="12">
        <v>74520</v>
      </c>
      <c r="K1083" s="12">
        <f>Sales[[#This Row],[Unit Price]]*Sales[[#This Row],[Quantity]]</f>
        <v>49500</v>
      </c>
      <c r="L1083" s="12">
        <f>Sales[[#This Row],[Unit Cost]]*Sales[[#This Row],[Quantity]]</f>
        <v>46332</v>
      </c>
      <c r="M1083" s="12">
        <f>Sales[[#This Row],[Revenue]]-Sales[[#This Row],[Cost]]</f>
        <v>3168</v>
      </c>
      <c r="N1083" s="38">
        <f>Sales[[#This Row],[Profit]]*$N$1</f>
        <v>158.4</v>
      </c>
      <c r="O1083" s="38">
        <f>Sales[[#This Row],[Profit]]-Sales[[#This Row],[Discount ]]</f>
        <v>3009.6</v>
      </c>
    </row>
    <row r="1084" spans="1:15">
      <c r="A1084" s="38">
        <v>41265</v>
      </c>
      <c r="B1084" s="12" t="s">
        <v>29</v>
      </c>
      <c r="C1084" s="12" t="s">
        <v>30</v>
      </c>
      <c r="D1084" s="12" t="s">
        <v>12</v>
      </c>
      <c r="E1084" s="12" t="s">
        <v>13</v>
      </c>
      <c r="F1084" s="12">
        <v>7</v>
      </c>
      <c r="G1084" s="12">
        <v>3924</v>
      </c>
      <c r="H1084" s="12">
        <v>4230</v>
      </c>
      <c r="I1084" s="12">
        <v>8136</v>
      </c>
      <c r="J1084" s="12">
        <v>8640</v>
      </c>
      <c r="K1084" s="12">
        <f>Sales[[#This Row],[Unit Price]]*Sales[[#This Row],[Quantity]]</f>
        <v>29610</v>
      </c>
      <c r="L1084" s="12">
        <f>Sales[[#This Row],[Unit Cost]]*Sales[[#This Row],[Quantity]]</f>
        <v>27468</v>
      </c>
      <c r="M1084" s="12">
        <f>Sales[[#This Row],[Revenue]]-Sales[[#This Row],[Cost]]</f>
        <v>2142</v>
      </c>
      <c r="N1084" s="38">
        <f>Sales[[#This Row],[Profit]]*$N$1</f>
        <v>107.10000000000001</v>
      </c>
      <c r="O1084" s="38">
        <f>Sales[[#This Row],[Profit]]-Sales[[#This Row],[Discount ]]</f>
        <v>2034.9</v>
      </c>
    </row>
    <row r="1085" spans="1:15">
      <c r="A1085" s="38">
        <v>41266</v>
      </c>
      <c r="B1085" s="12" t="s">
        <v>31</v>
      </c>
      <c r="C1085" s="12" t="s">
        <v>30</v>
      </c>
      <c r="D1085" s="12" t="s">
        <v>37</v>
      </c>
      <c r="E1085" s="12" t="s">
        <v>13</v>
      </c>
      <c r="F1085" s="12">
        <v>18</v>
      </c>
      <c r="G1085" s="12">
        <v>3582</v>
      </c>
      <c r="H1085" s="12">
        <v>3870</v>
      </c>
      <c r="I1085" s="12">
        <v>112050</v>
      </c>
      <c r="J1085" s="12">
        <v>119250</v>
      </c>
      <c r="K1085" s="12">
        <f>Sales[[#This Row],[Unit Price]]*Sales[[#This Row],[Quantity]]</f>
        <v>69660</v>
      </c>
      <c r="L1085" s="12">
        <f>Sales[[#This Row],[Unit Cost]]*Sales[[#This Row],[Quantity]]</f>
        <v>64476</v>
      </c>
      <c r="M1085" s="12">
        <f>Sales[[#This Row],[Revenue]]-Sales[[#This Row],[Cost]]</f>
        <v>5184</v>
      </c>
      <c r="N1085" s="38">
        <f>Sales[[#This Row],[Profit]]*$N$1</f>
        <v>259.2</v>
      </c>
      <c r="O1085" s="38">
        <f>Sales[[#This Row],[Profit]]-Sales[[#This Row],[Discount ]]</f>
        <v>4924.8</v>
      </c>
    </row>
    <row r="1086" spans="1:15">
      <c r="A1086" s="38">
        <v>41266</v>
      </c>
      <c r="B1086" s="12" t="s">
        <v>24</v>
      </c>
      <c r="C1086" s="12" t="s">
        <v>25</v>
      </c>
      <c r="D1086" s="12" t="s">
        <v>26</v>
      </c>
      <c r="E1086" s="12" t="s">
        <v>13</v>
      </c>
      <c r="F1086" s="12">
        <v>12</v>
      </c>
      <c r="G1086" s="12">
        <v>3582</v>
      </c>
      <c r="H1086" s="12">
        <v>3870</v>
      </c>
      <c r="I1086" s="12">
        <v>60840</v>
      </c>
      <c r="J1086" s="12">
        <v>64800</v>
      </c>
      <c r="K1086" s="12">
        <f>Sales[[#This Row],[Unit Price]]*Sales[[#This Row],[Quantity]]</f>
        <v>46440</v>
      </c>
      <c r="L1086" s="12">
        <f>Sales[[#This Row],[Unit Cost]]*Sales[[#This Row],[Quantity]]</f>
        <v>42984</v>
      </c>
      <c r="M1086" s="12">
        <f>Sales[[#This Row],[Revenue]]-Sales[[#This Row],[Cost]]</f>
        <v>3456</v>
      </c>
      <c r="N1086" s="38">
        <f>Sales[[#This Row],[Profit]]*$N$1</f>
        <v>172.8</v>
      </c>
      <c r="O1086" s="38">
        <f>Sales[[#This Row],[Profit]]-Sales[[#This Row],[Discount ]]</f>
        <v>3283.2</v>
      </c>
    </row>
    <row r="1087" spans="1:15">
      <c r="A1087" s="38">
        <v>41266</v>
      </c>
      <c r="B1087" s="12" t="s">
        <v>22</v>
      </c>
      <c r="C1087" s="12" t="s">
        <v>23</v>
      </c>
      <c r="D1087" s="12" t="s">
        <v>33</v>
      </c>
      <c r="E1087" s="12" t="s">
        <v>13</v>
      </c>
      <c r="F1087" s="12">
        <v>19</v>
      </c>
      <c r="G1087" s="12">
        <v>3726</v>
      </c>
      <c r="H1087" s="12">
        <v>3960</v>
      </c>
      <c r="I1087" s="12">
        <v>63648</v>
      </c>
      <c r="J1087" s="12">
        <v>67680</v>
      </c>
      <c r="K1087" s="12">
        <f>Sales[[#This Row],[Unit Price]]*Sales[[#This Row],[Quantity]]</f>
        <v>75240</v>
      </c>
      <c r="L1087" s="12">
        <f>Sales[[#This Row],[Unit Cost]]*Sales[[#This Row],[Quantity]]</f>
        <v>70794</v>
      </c>
      <c r="M1087" s="12">
        <f>Sales[[#This Row],[Revenue]]-Sales[[#This Row],[Cost]]</f>
        <v>4446</v>
      </c>
      <c r="N1087" s="38">
        <f>Sales[[#This Row],[Profit]]*$N$1</f>
        <v>222.3</v>
      </c>
      <c r="O1087" s="38">
        <f>Sales[[#This Row],[Profit]]-Sales[[#This Row],[Discount ]]</f>
        <v>4223.7</v>
      </c>
    </row>
    <row r="1088" spans="1:15">
      <c r="A1088" s="38">
        <v>41266</v>
      </c>
      <c r="B1088" s="12" t="s">
        <v>20</v>
      </c>
      <c r="C1088" s="12" t="s">
        <v>18</v>
      </c>
      <c r="D1088" s="12" t="s">
        <v>21</v>
      </c>
      <c r="E1088" s="12" t="s">
        <v>13</v>
      </c>
      <c r="F1088" s="12">
        <v>23</v>
      </c>
      <c r="G1088" s="12">
        <v>3582</v>
      </c>
      <c r="H1088" s="12">
        <v>3870</v>
      </c>
      <c r="I1088" s="12">
        <v>48312</v>
      </c>
      <c r="J1088" s="12">
        <v>51480</v>
      </c>
      <c r="K1088" s="12">
        <f>Sales[[#This Row],[Unit Price]]*Sales[[#This Row],[Quantity]]</f>
        <v>89010</v>
      </c>
      <c r="L1088" s="12">
        <f>Sales[[#This Row],[Unit Cost]]*Sales[[#This Row],[Quantity]]</f>
        <v>82386</v>
      </c>
      <c r="M1088" s="12">
        <f>Sales[[#This Row],[Revenue]]-Sales[[#This Row],[Cost]]</f>
        <v>6624</v>
      </c>
      <c r="N1088" s="38">
        <f>Sales[[#This Row],[Profit]]*$N$1</f>
        <v>331.20000000000005</v>
      </c>
      <c r="O1088" s="38">
        <f>Sales[[#This Row],[Profit]]-Sales[[#This Row],[Discount ]]</f>
        <v>6292.8</v>
      </c>
    </row>
    <row r="1089" spans="1:15">
      <c r="A1089" s="38">
        <v>41267</v>
      </c>
      <c r="B1089" s="12" t="s">
        <v>14</v>
      </c>
      <c r="C1089" s="12" t="s">
        <v>11</v>
      </c>
      <c r="D1089" s="12" t="s">
        <v>40</v>
      </c>
      <c r="E1089" s="12" t="s">
        <v>16</v>
      </c>
      <c r="F1089" s="12">
        <v>3</v>
      </c>
      <c r="G1089" s="12">
        <v>2952</v>
      </c>
      <c r="H1089" s="12">
        <v>3150</v>
      </c>
      <c r="I1089" s="12">
        <v>94176</v>
      </c>
      <c r="J1089" s="12">
        <v>101520</v>
      </c>
      <c r="K1089" s="12">
        <f>Sales[[#This Row],[Unit Price]]*Sales[[#This Row],[Quantity]]</f>
        <v>9450</v>
      </c>
      <c r="L1089" s="12">
        <f>Sales[[#This Row],[Unit Cost]]*Sales[[#This Row],[Quantity]]</f>
        <v>8856</v>
      </c>
      <c r="M1089" s="12">
        <f>Sales[[#This Row],[Revenue]]-Sales[[#This Row],[Cost]]</f>
        <v>594</v>
      </c>
      <c r="N1089" s="38">
        <f>Sales[[#This Row],[Profit]]*$N$1</f>
        <v>29.700000000000003</v>
      </c>
      <c r="O1089" s="38">
        <f>Sales[[#This Row],[Profit]]-Sales[[#This Row],[Discount ]]</f>
        <v>564.29999999999995</v>
      </c>
    </row>
    <row r="1090" spans="1:15">
      <c r="A1090" s="38">
        <v>41267</v>
      </c>
      <c r="B1090" s="12" t="s">
        <v>14</v>
      </c>
      <c r="C1090" s="12" t="s">
        <v>11</v>
      </c>
      <c r="D1090" s="12" t="s">
        <v>12</v>
      </c>
      <c r="E1090" s="12" t="s">
        <v>13</v>
      </c>
      <c r="F1090" s="12">
        <v>24</v>
      </c>
      <c r="G1090" s="12">
        <v>3978</v>
      </c>
      <c r="H1090" s="12">
        <v>4230</v>
      </c>
      <c r="I1090" s="12">
        <v>2034</v>
      </c>
      <c r="J1090" s="12">
        <v>2160</v>
      </c>
      <c r="K1090" s="12">
        <f>Sales[[#This Row],[Unit Price]]*Sales[[#This Row],[Quantity]]</f>
        <v>101520</v>
      </c>
      <c r="L1090" s="12">
        <f>Sales[[#This Row],[Unit Cost]]*Sales[[#This Row],[Quantity]]</f>
        <v>95472</v>
      </c>
      <c r="M1090" s="12">
        <f>Sales[[#This Row],[Revenue]]-Sales[[#This Row],[Cost]]</f>
        <v>6048</v>
      </c>
      <c r="N1090" s="38">
        <f>Sales[[#This Row],[Profit]]*$N$1</f>
        <v>302.40000000000003</v>
      </c>
      <c r="O1090" s="38">
        <f>Sales[[#This Row],[Profit]]-Sales[[#This Row],[Discount ]]</f>
        <v>5745.6</v>
      </c>
    </row>
    <row r="1091" spans="1:15">
      <c r="A1091" s="38">
        <v>41267</v>
      </c>
      <c r="B1091" s="12" t="s">
        <v>34</v>
      </c>
      <c r="C1091" s="12" t="s">
        <v>25</v>
      </c>
      <c r="D1091" s="12" t="s">
        <v>36</v>
      </c>
      <c r="E1091" s="12" t="s">
        <v>13</v>
      </c>
      <c r="F1091" s="12">
        <v>25</v>
      </c>
      <c r="G1091" s="12">
        <v>2034</v>
      </c>
      <c r="H1091" s="12">
        <v>2160</v>
      </c>
      <c r="I1091" s="12">
        <v>44226</v>
      </c>
      <c r="J1091" s="12">
        <v>47250</v>
      </c>
      <c r="K1091" s="12">
        <f>Sales[[#This Row],[Unit Price]]*Sales[[#This Row],[Quantity]]</f>
        <v>54000</v>
      </c>
      <c r="L1091" s="12">
        <f>Sales[[#This Row],[Unit Cost]]*Sales[[#This Row],[Quantity]]</f>
        <v>50850</v>
      </c>
      <c r="M1091" s="12">
        <f>Sales[[#This Row],[Revenue]]-Sales[[#This Row],[Cost]]</f>
        <v>3150</v>
      </c>
      <c r="N1091" s="38">
        <f>Sales[[#This Row],[Profit]]*$N$1</f>
        <v>157.5</v>
      </c>
      <c r="O1091" s="38">
        <f>Sales[[#This Row],[Profit]]-Sales[[#This Row],[Discount ]]</f>
        <v>2992.5</v>
      </c>
    </row>
    <row r="1092" spans="1:15">
      <c r="A1092" s="38">
        <v>41268</v>
      </c>
      <c r="B1092" s="12" t="s">
        <v>17</v>
      </c>
      <c r="C1092" s="12" t="s">
        <v>18</v>
      </c>
      <c r="D1092" s="12" t="s">
        <v>19</v>
      </c>
      <c r="E1092" s="12" t="s">
        <v>13</v>
      </c>
      <c r="F1092" s="12">
        <v>5</v>
      </c>
      <c r="G1092" s="12">
        <v>3924</v>
      </c>
      <c r="H1092" s="12">
        <v>4230</v>
      </c>
      <c r="I1092" s="12">
        <v>63648</v>
      </c>
      <c r="J1092" s="12">
        <v>67680</v>
      </c>
      <c r="K1092" s="12">
        <f>Sales[[#This Row],[Unit Price]]*Sales[[#This Row],[Quantity]]</f>
        <v>21150</v>
      </c>
      <c r="L1092" s="12">
        <f>Sales[[#This Row],[Unit Cost]]*Sales[[#This Row],[Quantity]]</f>
        <v>19620</v>
      </c>
      <c r="M1092" s="12">
        <f>Sales[[#This Row],[Revenue]]-Sales[[#This Row],[Cost]]</f>
        <v>1530</v>
      </c>
      <c r="N1092" s="38">
        <f>Sales[[#This Row],[Profit]]*$N$1</f>
        <v>76.5</v>
      </c>
      <c r="O1092" s="38">
        <f>Sales[[#This Row],[Profit]]-Sales[[#This Row],[Discount ]]</f>
        <v>1453.5</v>
      </c>
    </row>
    <row r="1093" spans="1:15">
      <c r="A1093" s="38">
        <v>41268</v>
      </c>
      <c r="B1093" s="12" t="s">
        <v>20</v>
      </c>
      <c r="C1093" s="12" t="s">
        <v>18</v>
      </c>
      <c r="D1093" s="12" t="s">
        <v>12</v>
      </c>
      <c r="E1093" s="12" t="s">
        <v>13</v>
      </c>
      <c r="F1093" s="12">
        <v>2</v>
      </c>
      <c r="G1093" s="12">
        <v>5832</v>
      </c>
      <c r="H1093" s="12">
        <v>6210</v>
      </c>
      <c r="I1093" s="12">
        <v>18306</v>
      </c>
      <c r="J1093" s="12">
        <v>19440</v>
      </c>
      <c r="K1093" s="12">
        <f>Sales[[#This Row],[Unit Price]]*Sales[[#This Row],[Quantity]]</f>
        <v>12420</v>
      </c>
      <c r="L1093" s="12">
        <f>Sales[[#This Row],[Unit Cost]]*Sales[[#This Row],[Quantity]]</f>
        <v>11664</v>
      </c>
      <c r="M1093" s="12">
        <f>Sales[[#This Row],[Revenue]]-Sales[[#This Row],[Cost]]</f>
        <v>756</v>
      </c>
      <c r="N1093" s="38">
        <f>Sales[[#This Row],[Profit]]*$N$1</f>
        <v>37.800000000000004</v>
      </c>
      <c r="O1093" s="38">
        <f>Sales[[#This Row],[Profit]]-Sales[[#This Row],[Discount ]]</f>
        <v>718.2</v>
      </c>
    </row>
    <row r="1094" spans="1:15">
      <c r="A1094" s="38">
        <v>41269</v>
      </c>
      <c r="B1094" s="12" t="s">
        <v>14</v>
      </c>
      <c r="C1094" s="12" t="s">
        <v>11</v>
      </c>
      <c r="D1094" s="12" t="s">
        <v>40</v>
      </c>
      <c r="E1094" s="12" t="s">
        <v>16</v>
      </c>
      <c r="F1094" s="12">
        <v>14</v>
      </c>
      <c r="G1094" s="12">
        <v>3546</v>
      </c>
      <c r="H1094" s="12">
        <v>3780</v>
      </c>
      <c r="I1094" s="12">
        <v>62784</v>
      </c>
      <c r="J1094" s="12">
        <v>67680</v>
      </c>
      <c r="K1094" s="12">
        <f>Sales[[#This Row],[Unit Price]]*Sales[[#This Row],[Quantity]]</f>
        <v>52920</v>
      </c>
      <c r="L1094" s="12">
        <f>Sales[[#This Row],[Unit Cost]]*Sales[[#This Row],[Quantity]]</f>
        <v>49644</v>
      </c>
      <c r="M1094" s="12">
        <f>Sales[[#This Row],[Revenue]]-Sales[[#This Row],[Cost]]</f>
        <v>3276</v>
      </c>
      <c r="N1094" s="38">
        <f>Sales[[#This Row],[Profit]]*$N$1</f>
        <v>163.80000000000001</v>
      </c>
      <c r="O1094" s="38">
        <f>Sales[[#This Row],[Profit]]-Sales[[#This Row],[Discount ]]</f>
        <v>3112.2</v>
      </c>
    </row>
    <row r="1095" spans="1:15">
      <c r="A1095" s="38">
        <v>41269</v>
      </c>
      <c r="B1095" s="12" t="s">
        <v>29</v>
      </c>
      <c r="C1095" s="12" t="s">
        <v>30</v>
      </c>
      <c r="D1095" s="12" t="s">
        <v>38</v>
      </c>
      <c r="E1095" s="12" t="s">
        <v>13</v>
      </c>
      <c r="F1095" s="12">
        <v>6</v>
      </c>
      <c r="G1095" s="12">
        <v>2034</v>
      </c>
      <c r="H1095" s="12">
        <v>2160</v>
      </c>
      <c r="I1095" s="12">
        <v>10638</v>
      </c>
      <c r="J1095" s="12">
        <v>11340</v>
      </c>
      <c r="K1095" s="12">
        <f>Sales[[#This Row],[Unit Price]]*Sales[[#This Row],[Quantity]]</f>
        <v>12960</v>
      </c>
      <c r="L1095" s="12">
        <f>Sales[[#This Row],[Unit Cost]]*Sales[[#This Row],[Quantity]]</f>
        <v>12204</v>
      </c>
      <c r="M1095" s="12">
        <f>Sales[[#This Row],[Revenue]]-Sales[[#This Row],[Cost]]</f>
        <v>756</v>
      </c>
      <c r="N1095" s="38">
        <f>Sales[[#This Row],[Profit]]*$N$1</f>
        <v>37.800000000000004</v>
      </c>
      <c r="O1095" s="38">
        <f>Sales[[#This Row],[Profit]]-Sales[[#This Row],[Discount ]]</f>
        <v>718.2</v>
      </c>
    </row>
    <row r="1096" spans="1:15">
      <c r="A1096" s="38">
        <v>41270</v>
      </c>
      <c r="B1096" s="12" t="s">
        <v>29</v>
      </c>
      <c r="C1096" s="12" t="s">
        <v>30</v>
      </c>
      <c r="D1096" s="12" t="s">
        <v>38</v>
      </c>
      <c r="E1096" s="12" t="s">
        <v>13</v>
      </c>
      <c r="F1096" s="12">
        <v>13</v>
      </c>
      <c r="G1096" s="12">
        <v>2034</v>
      </c>
      <c r="H1096" s="12">
        <v>2160</v>
      </c>
      <c r="I1096" s="12">
        <v>21276</v>
      </c>
      <c r="J1096" s="12">
        <v>22680</v>
      </c>
      <c r="K1096" s="12">
        <f>Sales[[#This Row],[Unit Price]]*Sales[[#This Row],[Quantity]]</f>
        <v>28080</v>
      </c>
      <c r="L1096" s="12">
        <f>Sales[[#This Row],[Unit Cost]]*Sales[[#This Row],[Quantity]]</f>
        <v>26442</v>
      </c>
      <c r="M1096" s="12">
        <f>Sales[[#This Row],[Revenue]]-Sales[[#This Row],[Cost]]</f>
        <v>1638</v>
      </c>
      <c r="N1096" s="38">
        <f>Sales[[#This Row],[Profit]]*$N$1</f>
        <v>81.900000000000006</v>
      </c>
      <c r="O1096" s="38">
        <f>Sales[[#This Row],[Profit]]-Sales[[#This Row],[Discount ]]</f>
        <v>1556.1</v>
      </c>
    </row>
    <row r="1097" spans="1:15">
      <c r="A1097" s="38">
        <v>41270</v>
      </c>
      <c r="B1097" s="12" t="s">
        <v>24</v>
      </c>
      <c r="C1097" s="12" t="s">
        <v>25</v>
      </c>
      <c r="D1097" s="12" t="s">
        <v>40</v>
      </c>
      <c r="E1097" s="12" t="s">
        <v>16</v>
      </c>
      <c r="F1097" s="12">
        <v>4</v>
      </c>
      <c r="G1097" s="12">
        <v>3042</v>
      </c>
      <c r="H1097" s="12">
        <v>3240</v>
      </c>
      <c r="I1097" s="12">
        <v>15696</v>
      </c>
      <c r="J1097" s="12">
        <v>16920</v>
      </c>
      <c r="K1097" s="12">
        <f>Sales[[#This Row],[Unit Price]]*Sales[[#This Row],[Quantity]]</f>
        <v>12960</v>
      </c>
      <c r="L1097" s="12">
        <f>Sales[[#This Row],[Unit Cost]]*Sales[[#This Row],[Quantity]]</f>
        <v>12168</v>
      </c>
      <c r="M1097" s="12">
        <f>Sales[[#This Row],[Revenue]]-Sales[[#This Row],[Cost]]</f>
        <v>792</v>
      </c>
      <c r="N1097" s="38">
        <f>Sales[[#This Row],[Profit]]*$N$1</f>
        <v>39.6</v>
      </c>
      <c r="O1097" s="38">
        <f>Sales[[#This Row],[Profit]]-Sales[[#This Row],[Discount ]]</f>
        <v>752.4</v>
      </c>
    </row>
    <row r="1098" spans="1:15">
      <c r="A1098" s="38">
        <v>41270</v>
      </c>
      <c r="B1098" s="12" t="s">
        <v>24</v>
      </c>
      <c r="C1098" s="12" t="s">
        <v>25</v>
      </c>
      <c r="D1098" s="12" t="s">
        <v>41</v>
      </c>
      <c r="E1098" s="12" t="s">
        <v>13</v>
      </c>
      <c r="F1098" s="12">
        <v>21</v>
      </c>
      <c r="G1098" s="12">
        <v>3042</v>
      </c>
      <c r="H1098" s="12">
        <v>3240</v>
      </c>
      <c r="I1098" s="12">
        <v>20664</v>
      </c>
      <c r="J1098" s="12">
        <v>22050</v>
      </c>
      <c r="K1098" s="12">
        <f>Sales[[#This Row],[Unit Price]]*Sales[[#This Row],[Quantity]]</f>
        <v>68040</v>
      </c>
      <c r="L1098" s="12">
        <f>Sales[[#This Row],[Unit Cost]]*Sales[[#This Row],[Quantity]]</f>
        <v>63882</v>
      </c>
      <c r="M1098" s="12">
        <f>Sales[[#This Row],[Revenue]]-Sales[[#This Row],[Cost]]</f>
        <v>4158</v>
      </c>
      <c r="N1098" s="38">
        <f>Sales[[#This Row],[Profit]]*$N$1</f>
        <v>207.9</v>
      </c>
      <c r="O1098" s="38">
        <f>Sales[[#This Row],[Profit]]-Sales[[#This Row],[Discount ]]</f>
        <v>3950.1</v>
      </c>
    </row>
    <row r="1099" spans="1:15">
      <c r="A1099" s="38">
        <v>41271</v>
      </c>
      <c r="B1099" s="12" t="s">
        <v>34</v>
      </c>
      <c r="C1099" s="12" t="s">
        <v>25</v>
      </c>
      <c r="D1099" s="12" t="s">
        <v>21</v>
      </c>
      <c r="E1099" s="12" t="s">
        <v>13</v>
      </c>
      <c r="F1099" s="12">
        <v>16</v>
      </c>
      <c r="G1099" s="12">
        <v>3726</v>
      </c>
      <c r="H1099" s="12">
        <v>3960</v>
      </c>
      <c r="I1099" s="12">
        <v>39528</v>
      </c>
      <c r="J1099" s="12">
        <v>42120</v>
      </c>
      <c r="K1099" s="12">
        <f>Sales[[#This Row],[Unit Price]]*Sales[[#This Row],[Quantity]]</f>
        <v>63360</v>
      </c>
      <c r="L1099" s="12">
        <f>Sales[[#This Row],[Unit Cost]]*Sales[[#This Row],[Quantity]]</f>
        <v>59616</v>
      </c>
      <c r="M1099" s="12">
        <f>Sales[[#This Row],[Revenue]]-Sales[[#This Row],[Cost]]</f>
        <v>3744</v>
      </c>
      <c r="N1099" s="38">
        <f>Sales[[#This Row],[Profit]]*$N$1</f>
        <v>187.20000000000002</v>
      </c>
      <c r="O1099" s="38">
        <f>Sales[[#This Row],[Profit]]-Sales[[#This Row],[Discount ]]</f>
        <v>3556.8</v>
      </c>
    </row>
    <row r="1100" spans="1:15">
      <c r="A1100" s="38">
        <v>41271</v>
      </c>
      <c r="B1100" s="12" t="s">
        <v>22</v>
      </c>
      <c r="C1100" s="12" t="s">
        <v>23</v>
      </c>
      <c r="D1100" s="12" t="s">
        <v>33</v>
      </c>
      <c r="E1100" s="12" t="s">
        <v>13</v>
      </c>
      <c r="F1100" s="12">
        <v>10</v>
      </c>
      <c r="G1100" s="12">
        <v>2196</v>
      </c>
      <c r="H1100" s="12">
        <v>2340</v>
      </c>
      <c r="I1100" s="12">
        <v>27846</v>
      </c>
      <c r="J1100" s="12">
        <v>29610</v>
      </c>
      <c r="K1100" s="12">
        <f>Sales[[#This Row],[Unit Price]]*Sales[[#This Row],[Quantity]]</f>
        <v>23400</v>
      </c>
      <c r="L1100" s="12">
        <f>Sales[[#This Row],[Unit Cost]]*Sales[[#This Row],[Quantity]]</f>
        <v>21960</v>
      </c>
      <c r="M1100" s="12">
        <f>Sales[[#This Row],[Revenue]]-Sales[[#This Row],[Cost]]</f>
        <v>1440</v>
      </c>
      <c r="N1100" s="38">
        <f>Sales[[#This Row],[Profit]]*$N$1</f>
        <v>72</v>
      </c>
      <c r="O1100" s="38">
        <f>Sales[[#This Row],[Profit]]-Sales[[#This Row],[Discount ]]</f>
        <v>1368</v>
      </c>
    </row>
    <row r="1101" spans="1:15">
      <c r="A1101" s="38">
        <v>41272</v>
      </c>
      <c r="B1101" s="12" t="s">
        <v>27</v>
      </c>
      <c r="C1101" s="12" t="s">
        <v>23</v>
      </c>
      <c r="D1101" s="12" t="s">
        <v>42</v>
      </c>
      <c r="E1101" s="12" t="s">
        <v>16</v>
      </c>
      <c r="F1101" s="12">
        <v>3</v>
      </c>
      <c r="G1101" s="12">
        <v>4482</v>
      </c>
      <c r="H1101" s="12">
        <v>4770</v>
      </c>
      <c r="I1101" s="12">
        <v>82566</v>
      </c>
      <c r="J1101" s="12">
        <v>89100</v>
      </c>
      <c r="K1101" s="12">
        <f>Sales[[#This Row],[Unit Price]]*Sales[[#This Row],[Quantity]]</f>
        <v>14310</v>
      </c>
      <c r="L1101" s="12">
        <f>Sales[[#This Row],[Unit Cost]]*Sales[[#This Row],[Quantity]]</f>
        <v>13446</v>
      </c>
      <c r="M1101" s="12">
        <f>Sales[[#This Row],[Revenue]]-Sales[[#This Row],[Cost]]</f>
        <v>864</v>
      </c>
      <c r="N1101" s="38">
        <f>Sales[[#This Row],[Profit]]*$N$1</f>
        <v>43.2</v>
      </c>
      <c r="O1101" s="38">
        <f>Sales[[#This Row],[Profit]]-Sales[[#This Row],[Discount ]]</f>
        <v>820.8</v>
      </c>
    </row>
    <row r="1102" spans="1:15">
      <c r="A1102" s="38">
        <v>41272</v>
      </c>
      <c r="B1102" s="12" t="s">
        <v>24</v>
      </c>
      <c r="C1102" s="12" t="s">
        <v>25</v>
      </c>
      <c r="D1102" s="12" t="s">
        <v>15</v>
      </c>
      <c r="E1102" s="12" t="s">
        <v>16</v>
      </c>
      <c r="F1102" s="12">
        <v>1</v>
      </c>
      <c r="G1102" s="12">
        <v>5148</v>
      </c>
      <c r="H1102" s="12">
        <v>5490</v>
      </c>
      <c r="I1102" s="12">
        <v>17910</v>
      </c>
      <c r="J1102" s="12">
        <v>19350</v>
      </c>
      <c r="K1102" s="12">
        <f>Sales[[#This Row],[Unit Price]]*Sales[[#This Row],[Quantity]]</f>
        <v>5490</v>
      </c>
      <c r="L1102" s="12">
        <f>Sales[[#This Row],[Unit Cost]]*Sales[[#This Row],[Quantity]]</f>
        <v>5148</v>
      </c>
      <c r="M1102" s="12">
        <f>Sales[[#This Row],[Revenue]]-Sales[[#This Row],[Cost]]</f>
        <v>342</v>
      </c>
      <c r="N1102" s="38">
        <f>Sales[[#This Row],[Profit]]*$N$1</f>
        <v>17.100000000000001</v>
      </c>
      <c r="O1102" s="38">
        <f>Sales[[#This Row],[Profit]]-Sales[[#This Row],[Discount ]]</f>
        <v>324.89999999999998</v>
      </c>
    </row>
    <row r="1103" spans="1:15">
      <c r="A1103" s="38">
        <v>41273</v>
      </c>
      <c r="B1103" s="12" t="s">
        <v>20</v>
      </c>
      <c r="C1103" s="12" t="s">
        <v>18</v>
      </c>
      <c r="D1103" s="12" t="s">
        <v>41</v>
      </c>
      <c r="E1103" s="12" t="s">
        <v>13</v>
      </c>
      <c r="F1103" s="12">
        <v>13</v>
      </c>
      <c r="G1103" s="12">
        <v>3978</v>
      </c>
      <c r="H1103" s="12">
        <v>4230</v>
      </c>
      <c r="I1103" s="12">
        <v>2952</v>
      </c>
      <c r="J1103" s="12">
        <v>3150</v>
      </c>
      <c r="K1103" s="12">
        <f>Sales[[#This Row],[Unit Price]]*Sales[[#This Row],[Quantity]]</f>
        <v>54990</v>
      </c>
      <c r="L1103" s="12">
        <f>Sales[[#This Row],[Unit Cost]]*Sales[[#This Row],[Quantity]]</f>
        <v>51714</v>
      </c>
      <c r="M1103" s="12">
        <f>Sales[[#This Row],[Revenue]]-Sales[[#This Row],[Cost]]</f>
        <v>3276</v>
      </c>
      <c r="N1103" s="38">
        <f>Sales[[#This Row],[Profit]]*$N$1</f>
        <v>163.80000000000001</v>
      </c>
      <c r="O1103" s="38">
        <f>Sales[[#This Row],[Profit]]-Sales[[#This Row],[Discount ]]</f>
        <v>3112.2</v>
      </c>
    </row>
    <row r="1104" spans="1:15">
      <c r="A1104" s="38">
        <v>41273</v>
      </c>
      <c r="B1104" s="12" t="s">
        <v>31</v>
      </c>
      <c r="C1104" s="12" t="s">
        <v>30</v>
      </c>
      <c r="D1104" s="12" t="s">
        <v>26</v>
      </c>
      <c r="E1104" s="12" t="s">
        <v>13</v>
      </c>
      <c r="F1104" s="12">
        <v>15</v>
      </c>
      <c r="G1104" s="12">
        <v>2106</v>
      </c>
      <c r="H1104" s="12">
        <v>2250</v>
      </c>
      <c r="I1104" s="12">
        <v>73008</v>
      </c>
      <c r="J1104" s="12">
        <v>77760</v>
      </c>
      <c r="K1104" s="12">
        <f>Sales[[#This Row],[Unit Price]]*Sales[[#This Row],[Quantity]]</f>
        <v>33750</v>
      </c>
      <c r="L1104" s="12">
        <f>Sales[[#This Row],[Unit Cost]]*Sales[[#This Row],[Quantity]]</f>
        <v>31590</v>
      </c>
      <c r="M1104" s="12">
        <f>Sales[[#This Row],[Revenue]]-Sales[[#This Row],[Cost]]</f>
        <v>2160</v>
      </c>
      <c r="N1104" s="38">
        <f>Sales[[#This Row],[Profit]]*$N$1</f>
        <v>108</v>
      </c>
      <c r="O1104" s="38">
        <f>Sales[[#This Row],[Profit]]-Sales[[#This Row],[Discount ]]</f>
        <v>2052</v>
      </c>
    </row>
    <row r="1105" spans="1:15">
      <c r="A1105" s="38">
        <v>41273</v>
      </c>
      <c r="B1105" s="12" t="s">
        <v>34</v>
      </c>
      <c r="C1105" s="12" t="s">
        <v>25</v>
      </c>
      <c r="D1105" s="12" t="s">
        <v>43</v>
      </c>
      <c r="E1105" s="12" t="s">
        <v>13</v>
      </c>
      <c r="F1105" s="12">
        <v>5</v>
      </c>
      <c r="G1105" s="12">
        <v>3978</v>
      </c>
      <c r="H1105" s="12">
        <v>4230</v>
      </c>
      <c r="I1105" s="12">
        <v>77832</v>
      </c>
      <c r="J1105" s="12">
        <v>82800</v>
      </c>
      <c r="K1105" s="12">
        <f>Sales[[#This Row],[Unit Price]]*Sales[[#This Row],[Quantity]]</f>
        <v>21150</v>
      </c>
      <c r="L1105" s="12">
        <f>Sales[[#This Row],[Unit Cost]]*Sales[[#This Row],[Quantity]]</f>
        <v>19890</v>
      </c>
      <c r="M1105" s="12">
        <f>Sales[[#This Row],[Revenue]]-Sales[[#This Row],[Cost]]</f>
        <v>1260</v>
      </c>
      <c r="N1105" s="38">
        <f>Sales[[#This Row],[Profit]]*$N$1</f>
        <v>63</v>
      </c>
      <c r="O1105" s="38">
        <f>Sales[[#This Row],[Profit]]-Sales[[#This Row],[Discount ]]</f>
        <v>1197</v>
      </c>
    </row>
    <row r="1106" spans="1:15">
      <c r="A1106" s="38">
        <v>41274</v>
      </c>
      <c r="B1106" s="12" t="s">
        <v>10</v>
      </c>
      <c r="C1106" s="12" t="s">
        <v>11</v>
      </c>
      <c r="D1106" s="12" t="s">
        <v>12</v>
      </c>
      <c r="E1106" s="12" t="s">
        <v>13</v>
      </c>
      <c r="F1106" s="12">
        <v>25</v>
      </c>
      <c r="G1106" s="12">
        <v>2034</v>
      </c>
      <c r="H1106" s="12">
        <v>2160</v>
      </c>
      <c r="I1106" s="12">
        <v>2034</v>
      </c>
      <c r="J1106" s="12">
        <v>2160</v>
      </c>
      <c r="K1106" s="12">
        <f>Sales[[#This Row],[Unit Price]]*Sales[[#This Row],[Quantity]]</f>
        <v>54000</v>
      </c>
      <c r="L1106" s="12">
        <f>Sales[[#This Row],[Unit Cost]]*Sales[[#This Row],[Quantity]]</f>
        <v>50850</v>
      </c>
      <c r="M1106" s="12">
        <f>Sales[[#This Row],[Revenue]]-Sales[[#This Row],[Cost]]</f>
        <v>3150</v>
      </c>
      <c r="N1106" s="38">
        <f>Sales[[#This Row],[Profit]]*$N$1</f>
        <v>157.5</v>
      </c>
      <c r="O1106" s="38">
        <f>Sales[[#This Row],[Profit]]-Sales[[#This Row],[Discount ]]</f>
        <v>2992.5</v>
      </c>
    </row>
    <row r="1107" spans="1:15">
      <c r="A1107" s="38">
        <v>41274</v>
      </c>
      <c r="B1107" s="12" t="s">
        <v>24</v>
      </c>
      <c r="C1107" s="12" t="s">
        <v>25</v>
      </c>
      <c r="D1107" s="12" t="s">
        <v>42</v>
      </c>
      <c r="E1107" s="12" t="s">
        <v>16</v>
      </c>
      <c r="F1107" s="12">
        <v>8</v>
      </c>
      <c r="G1107" s="12">
        <v>2034</v>
      </c>
      <c r="H1107" s="12">
        <v>2160</v>
      </c>
      <c r="I1107" s="12">
        <v>105084</v>
      </c>
      <c r="J1107" s="12">
        <v>113400</v>
      </c>
      <c r="K1107" s="12">
        <f>Sales[[#This Row],[Unit Price]]*Sales[[#This Row],[Quantity]]</f>
        <v>17280</v>
      </c>
      <c r="L1107" s="12">
        <f>Sales[[#This Row],[Unit Cost]]*Sales[[#This Row],[Quantity]]</f>
        <v>16272</v>
      </c>
      <c r="M1107" s="12">
        <f>Sales[[#This Row],[Revenue]]-Sales[[#This Row],[Cost]]</f>
        <v>1008</v>
      </c>
      <c r="N1107" s="38">
        <f>Sales[[#This Row],[Profit]]*$N$1</f>
        <v>50.400000000000006</v>
      </c>
      <c r="O1107" s="38">
        <f>Sales[[#This Row],[Profit]]-Sales[[#This Row],[Discount ]]</f>
        <v>957.6</v>
      </c>
    </row>
    <row r="1108" spans="1:15">
      <c r="A1108" s="38">
        <v>41274</v>
      </c>
      <c r="B1108" s="12" t="s">
        <v>17</v>
      </c>
      <c r="C1108" s="12" t="s">
        <v>18</v>
      </c>
      <c r="D1108" s="12" t="s">
        <v>36</v>
      </c>
      <c r="E1108" s="12" t="s">
        <v>13</v>
      </c>
      <c r="F1108" s="12">
        <v>21</v>
      </c>
      <c r="G1108" s="12">
        <v>3582</v>
      </c>
      <c r="H1108" s="12">
        <v>3870</v>
      </c>
      <c r="I1108" s="12">
        <v>35802</v>
      </c>
      <c r="J1108" s="12">
        <v>38250</v>
      </c>
      <c r="K1108" s="12">
        <f>Sales[[#This Row],[Unit Price]]*Sales[[#This Row],[Quantity]]</f>
        <v>81270</v>
      </c>
      <c r="L1108" s="12">
        <f>Sales[[#This Row],[Unit Cost]]*Sales[[#This Row],[Quantity]]</f>
        <v>75222</v>
      </c>
      <c r="M1108" s="12">
        <f>Sales[[#This Row],[Revenue]]-Sales[[#This Row],[Cost]]</f>
        <v>6048</v>
      </c>
      <c r="N1108" s="38">
        <f>Sales[[#This Row],[Profit]]*$N$1</f>
        <v>302.40000000000003</v>
      </c>
      <c r="O1108" s="38">
        <f>Sales[[#This Row],[Profit]]-Sales[[#This Row],[Discount ]]</f>
        <v>5745.6</v>
      </c>
    </row>
    <row r="1109" spans="1:15">
      <c r="A1109" s="38">
        <v>41274</v>
      </c>
      <c r="B1109" s="12" t="s">
        <v>31</v>
      </c>
      <c r="C1109" s="12" t="s">
        <v>30</v>
      </c>
      <c r="D1109" s="12" t="s">
        <v>32</v>
      </c>
      <c r="E1109" s="12" t="s">
        <v>13</v>
      </c>
      <c r="F1109" s="12">
        <v>16</v>
      </c>
      <c r="G1109" s="12">
        <v>3978</v>
      </c>
      <c r="H1109" s="12">
        <v>4230</v>
      </c>
      <c r="I1109" s="12">
        <v>42552</v>
      </c>
      <c r="J1109" s="12">
        <v>45360</v>
      </c>
      <c r="K1109" s="12">
        <f>Sales[[#This Row],[Unit Price]]*Sales[[#This Row],[Quantity]]</f>
        <v>67680</v>
      </c>
      <c r="L1109" s="12">
        <f>Sales[[#This Row],[Unit Cost]]*Sales[[#This Row],[Quantity]]</f>
        <v>63648</v>
      </c>
      <c r="M1109" s="12">
        <f>Sales[[#This Row],[Revenue]]-Sales[[#This Row],[Cost]]</f>
        <v>4032</v>
      </c>
      <c r="N1109" s="38">
        <f>Sales[[#This Row],[Profit]]*$N$1</f>
        <v>201.60000000000002</v>
      </c>
      <c r="O1109" s="38">
        <f>Sales[[#This Row],[Profit]]-Sales[[#This Row],[Discount ]]</f>
        <v>3830.4</v>
      </c>
    </row>
    <row r="1110" spans="1:15">
      <c r="A1110" s="38">
        <v>41275</v>
      </c>
      <c r="B1110" s="12" t="s">
        <v>14</v>
      </c>
      <c r="C1110" s="12" t="s">
        <v>11</v>
      </c>
      <c r="D1110" s="12" t="s">
        <v>36</v>
      </c>
      <c r="E1110" s="12" t="s">
        <v>13</v>
      </c>
      <c r="F1110" s="12">
        <v>23</v>
      </c>
      <c r="G1110" s="12">
        <v>2196</v>
      </c>
      <c r="H1110" s="12">
        <v>2340</v>
      </c>
      <c r="I1110" s="12">
        <v>23166</v>
      </c>
      <c r="J1110" s="12">
        <v>24750</v>
      </c>
      <c r="K1110" s="12">
        <f>Sales[[#This Row],[Unit Price]]*Sales[[#This Row],[Quantity]]</f>
        <v>53820</v>
      </c>
      <c r="L1110" s="12">
        <f>Sales[[#This Row],[Unit Cost]]*Sales[[#This Row],[Quantity]]</f>
        <v>50508</v>
      </c>
      <c r="M1110" s="12">
        <f>Sales[[#This Row],[Revenue]]-Sales[[#This Row],[Cost]]</f>
        <v>3312</v>
      </c>
      <c r="N1110" s="38">
        <f>Sales[[#This Row],[Profit]]*$N$1</f>
        <v>165.60000000000002</v>
      </c>
      <c r="O1110" s="38">
        <f>Sales[[#This Row],[Profit]]-Sales[[#This Row],[Discount ]]</f>
        <v>3146.4</v>
      </c>
    </row>
    <row r="1111" spans="1:15">
      <c r="A1111" s="38">
        <v>41275</v>
      </c>
      <c r="B1111" s="12" t="s">
        <v>27</v>
      </c>
      <c r="C1111" s="12" t="s">
        <v>23</v>
      </c>
      <c r="D1111" s="12" t="s">
        <v>43</v>
      </c>
      <c r="E1111" s="12" t="s">
        <v>13</v>
      </c>
      <c r="F1111" s="12">
        <v>22</v>
      </c>
      <c r="G1111" s="12">
        <v>3978</v>
      </c>
      <c r="H1111" s="12">
        <v>4230</v>
      </c>
      <c r="I1111" s="12">
        <v>37224</v>
      </c>
      <c r="J1111" s="12">
        <v>39600</v>
      </c>
      <c r="K1111" s="12">
        <f>Sales[[#This Row],[Unit Price]]*Sales[[#This Row],[Quantity]]</f>
        <v>93060</v>
      </c>
      <c r="L1111" s="12">
        <f>Sales[[#This Row],[Unit Cost]]*Sales[[#This Row],[Quantity]]</f>
        <v>87516</v>
      </c>
      <c r="M1111" s="12">
        <f>Sales[[#This Row],[Revenue]]-Sales[[#This Row],[Cost]]</f>
        <v>5544</v>
      </c>
      <c r="N1111" s="38">
        <f>Sales[[#This Row],[Profit]]*$N$1</f>
        <v>277.2</v>
      </c>
      <c r="O1111" s="38">
        <f>Sales[[#This Row],[Profit]]-Sales[[#This Row],[Discount ]]</f>
        <v>5266.8</v>
      </c>
    </row>
    <row r="1112" spans="1:15">
      <c r="A1112" s="38">
        <v>41275</v>
      </c>
      <c r="B1112" s="12" t="s">
        <v>31</v>
      </c>
      <c r="C1112" s="12" t="s">
        <v>30</v>
      </c>
      <c r="D1112" s="12" t="s">
        <v>36</v>
      </c>
      <c r="E1112" s="12" t="s">
        <v>13</v>
      </c>
      <c r="F1112" s="12">
        <v>13</v>
      </c>
      <c r="G1112" s="12">
        <v>3978</v>
      </c>
      <c r="H1112" s="12">
        <v>4230</v>
      </c>
      <c r="I1112" s="12">
        <v>23166</v>
      </c>
      <c r="J1112" s="12">
        <v>24750</v>
      </c>
      <c r="K1112" s="12">
        <f>Sales[[#This Row],[Unit Price]]*Sales[[#This Row],[Quantity]]</f>
        <v>54990</v>
      </c>
      <c r="L1112" s="12">
        <f>Sales[[#This Row],[Unit Cost]]*Sales[[#This Row],[Quantity]]</f>
        <v>51714</v>
      </c>
      <c r="M1112" s="12">
        <f>Sales[[#This Row],[Revenue]]-Sales[[#This Row],[Cost]]</f>
        <v>3276</v>
      </c>
      <c r="N1112" s="38">
        <f>Sales[[#This Row],[Profit]]*$N$1</f>
        <v>163.80000000000001</v>
      </c>
      <c r="O1112" s="38">
        <f>Sales[[#This Row],[Profit]]-Sales[[#This Row],[Discount ]]</f>
        <v>3112.2</v>
      </c>
    </row>
    <row r="1113" spans="1:15">
      <c r="A1113" s="38">
        <v>41275</v>
      </c>
      <c r="B1113" s="12" t="s">
        <v>24</v>
      </c>
      <c r="C1113" s="12" t="s">
        <v>25</v>
      </c>
      <c r="D1113" s="12" t="s">
        <v>41</v>
      </c>
      <c r="E1113" s="12" t="s">
        <v>13</v>
      </c>
      <c r="F1113" s="12">
        <v>27</v>
      </c>
      <c r="G1113" s="12">
        <v>3042</v>
      </c>
      <c r="H1113" s="12">
        <v>3240</v>
      </c>
      <c r="I1113" s="12">
        <v>14760</v>
      </c>
      <c r="J1113" s="12">
        <v>15750</v>
      </c>
      <c r="K1113" s="12">
        <f>Sales[[#This Row],[Unit Price]]*Sales[[#This Row],[Quantity]]</f>
        <v>87480</v>
      </c>
      <c r="L1113" s="12">
        <f>Sales[[#This Row],[Unit Cost]]*Sales[[#This Row],[Quantity]]</f>
        <v>82134</v>
      </c>
      <c r="M1113" s="12">
        <f>Sales[[#This Row],[Revenue]]-Sales[[#This Row],[Cost]]</f>
        <v>5346</v>
      </c>
      <c r="N1113" s="38">
        <f>Sales[[#This Row],[Profit]]*$N$1</f>
        <v>267.3</v>
      </c>
      <c r="O1113" s="38">
        <f>Sales[[#This Row],[Profit]]-Sales[[#This Row],[Discount ]]</f>
        <v>5078.7</v>
      </c>
    </row>
    <row r="1114" spans="1:15">
      <c r="A1114" s="38">
        <v>41276</v>
      </c>
      <c r="B1114" s="12" t="s">
        <v>27</v>
      </c>
      <c r="C1114" s="12" t="s">
        <v>23</v>
      </c>
      <c r="D1114" s="12" t="s">
        <v>32</v>
      </c>
      <c r="E1114" s="12" t="s">
        <v>13</v>
      </c>
      <c r="F1114" s="12">
        <v>27</v>
      </c>
      <c r="G1114" s="12">
        <v>3978</v>
      </c>
      <c r="H1114" s="12">
        <v>4230</v>
      </c>
      <c r="I1114" s="12">
        <v>21276</v>
      </c>
      <c r="J1114" s="12">
        <v>22680</v>
      </c>
      <c r="K1114" s="12">
        <f>Sales[[#This Row],[Unit Price]]*Sales[[#This Row],[Quantity]]</f>
        <v>114210</v>
      </c>
      <c r="L1114" s="12">
        <f>Sales[[#This Row],[Unit Cost]]*Sales[[#This Row],[Quantity]]</f>
        <v>107406</v>
      </c>
      <c r="M1114" s="12">
        <f>Sales[[#This Row],[Revenue]]-Sales[[#This Row],[Cost]]</f>
        <v>6804</v>
      </c>
      <c r="N1114" s="38">
        <f>Sales[[#This Row],[Profit]]*$N$1</f>
        <v>340.20000000000005</v>
      </c>
      <c r="O1114" s="38">
        <f>Sales[[#This Row],[Profit]]-Sales[[#This Row],[Discount ]]</f>
        <v>6463.8</v>
      </c>
    </row>
    <row r="1115" spans="1:15">
      <c r="A1115" s="38">
        <v>41276</v>
      </c>
      <c r="B1115" s="12" t="s">
        <v>20</v>
      </c>
      <c r="C1115" s="12" t="s">
        <v>18</v>
      </c>
      <c r="D1115" s="12" t="s">
        <v>26</v>
      </c>
      <c r="E1115" s="12" t="s">
        <v>13</v>
      </c>
      <c r="F1115" s="12">
        <v>27</v>
      </c>
      <c r="G1115" s="12">
        <v>3978</v>
      </c>
      <c r="H1115" s="12">
        <v>4230</v>
      </c>
      <c r="I1115" s="12">
        <v>30420</v>
      </c>
      <c r="J1115" s="12">
        <v>32400</v>
      </c>
      <c r="K1115" s="12">
        <f>Sales[[#This Row],[Unit Price]]*Sales[[#This Row],[Quantity]]</f>
        <v>114210</v>
      </c>
      <c r="L1115" s="12">
        <f>Sales[[#This Row],[Unit Cost]]*Sales[[#This Row],[Quantity]]</f>
        <v>107406</v>
      </c>
      <c r="M1115" s="12">
        <f>Sales[[#This Row],[Revenue]]-Sales[[#This Row],[Cost]]</f>
        <v>6804</v>
      </c>
      <c r="N1115" s="38">
        <f>Sales[[#This Row],[Profit]]*$N$1</f>
        <v>340.20000000000005</v>
      </c>
      <c r="O1115" s="38">
        <f>Sales[[#This Row],[Profit]]-Sales[[#This Row],[Discount ]]</f>
        <v>6463.8</v>
      </c>
    </row>
    <row r="1116" spans="1:15">
      <c r="A1116" s="38">
        <v>41277</v>
      </c>
      <c r="B1116" s="12" t="s">
        <v>10</v>
      </c>
      <c r="C1116" s="12" t="s">
        <v>11</v>
      </c>
      <c r="D1116" s="12" t="s">
        <v>12</v>
      </c>
      <c r="E1116" s="12" t="s">
        <v>13</v>
      </c>
      <c r="F1116" s="12">
        <v>27</v>
      </c>
      <c r="G1116" s="12">
        <v>5832</v>
      </c>
      <c r="H1116" s="12">
        <v>6210</v>
      </c>
      <c r="I1116" s="12">
        <v>30510</v>
      </c>
      <c r="J1116" s="12">
        <v>32400</v>
      </c>
      <c r="K1116" s="12">
        <f>Sales[[#This Row],[Unit Price]]*Sales[[#This Row],[Quantity]]</f>
        <v>167670</v>
      </c>
      <c r="L1116" s="12">
        <f>Sales[[#This Row],[Unit Cost]]*Sales[[#This Row],[Quantity]]</f>
        <v>157464</v>
      </c>
      <c r="M1116" s="12">
        <f>Sales[[#This Row],[Revenue]]-Sales[[#This Row],[Cost]]</f>
        <v>10206</v>
      </c>
      <c r="N1116" s="38">
        <f>Sales[[#This Row],[Profit]]*$N$1</f>
        <v>510.3</v>
      </c>
      <c r="O1116" s="38">
        <f>Sales[[#This Row],[Profit]]-Sales[[#This Row],[Discount ]]</f>
        <v>9695.7000000000007</v>
      </c>
    </row>
    <row r="1117" spans="1:15">
      <c r="A1117" s="38">
        <v>41277</v>
      </c>
      <c r="B1117" s="12" t="s">
        <v>22</v>
      </c>
      <c r="C1117" s="12" t="s">
        <v>23</v>
      </c>
      <c r="D1117" s="12" t="s">
        <v>28</v>
      </c>
      <c r="E1117" s="12" t="s">
        <v>13</v>
      </c>
      <c r="F1117" s="12">
        <v>27</v>
      </c>
      <c r="G1117" s="12">
        <v>2196</v>
      </c>
      <c r="H1117" s="12">
        <v>2340</v>
      </c>
      <c r="I1117" s="12">
        <v>122472</v>
      </c>
      <c r="J1117" s="12">
        <v>130410</v>
      </c>
      <c r="K1117" s="12">
        <f>Sales[[#This Row],[Unit Price]]*Sales[[#This Row],[Quantity]]</f>
        <v>63180</v>
      </c>
      <c r="L1117" s="12">
        <f>Sales[[#This Row],[Unit Cost]]*Sales[[#This Row],[Quantity]]</f>
        <v>59292</v>
      </c>
      <c r="M1117" s="12">
        <f>Sales[[#This Row],[Revenue]]-Sales[[#This Row],[Cost]]</f>
        <v>3888</v>
      </c>
      <c r="N1117" s="38">
        <f>Sales[[#This Row],[Profit]]*$N$1</f>
        <v>194.4</v>
      </c>
      <c r="O1117" s="38">
        <f>Sales[[#This Row],[Profit]]-Sales[[#This Row],[Discount ]]</f>
        <v>3693.6</v>
      </c>
    </row>
    <row r="1118" spans="1:15">
      <c r="A1118" s="38">
        <v>41277</v>
      </c>
      <c r="B1118" s="12" t="s">
        <v>31</v>
      </c>
      <c r="C1118" s="12" t="s">
        <v>30</v>
      </c>
      <c r="D1118" s="12" t="s">
        <v>43</v>
      </c>
      <c r="E1118" s="12" t="s">
        <v>13</v>
      </c>
      <c r="F1118" s="12">
        <v>27</v>
      </c>
      <c r="G1118" s="12">
        <v>3546</v>
      </c>
      <c r="H1118" s="12">
        <v>3780</v>
      </c>
      <c r="I1118" s="12">
        <v>10152</v>
      </c>
      <c r="J1118" s="12">
        <v>10800</v>
      </c>
      <c r="K1118" s="12">
        <f>Sales[[#This Row],[Unit Price]]*Sales[[#This Row],[Quantity]]</f>
        <v>102060</v>
      </c>
      <c r="L1118" s="12">
        <f>Sales[[#This Row],[Unit Cost]]*Sales[[#This Row],[Quantity]]</f>
        <v>95742</v>
      </c>
      <c r="M1118" s="12">
        <f>Sales[[#This Row],[Revenue]]-Sales[[#This Row],[Cost]]</f>
        <v>6318</v>
      </c>
      <c r="N1118" s="38">
        <f>Sales[[#This Row],[Profit]]*$N$1</f>
        <v>315.90000000000003</v>
      </c>
      <c r="O1118" s="38">
        <f>Sales[[#This Row],[Profit]]-Sales[[#This Row],[Discount ]]</f>
        <v>6002.1</v>
      </c>
    </row>
    <row r="1119" spans="1:15">
      <c r="A1119" s="38">
        <v>41278</v>
      </c>
      <c r="B1119" s="12" t="s">
        <v>31</v>
      </c>
      <c r="C1119" s="12" t="s">
        <v>30</v>
      </c>
      <c r="D1119" s="12" t="s">
        <v>35</v>
      </c>
      <c r="E1119" s="12" t="s">
        <v>13</v>
      </c>
      <c r="F1119" s="12">
        <v>12</v>
      </c>
      <c r="G1119" s="12">
        <v>3582</v>
      </c>
      <c r="H1119" s="12">
        <v>3870</v>
      </c>
      <c r="I1119" s="12">
        <v>51480</v>
      </c>
      <c r="J1119" s="12">
        <v>54900</v>
      </c>
      <c r="K1119" s="12">
        <f>Sales[[#This Row],[Unit Price]]*Sales[[#This Row],[Quantity]]</f>
        <v>46440</v>
      </c>
      <c r="L1119" s="12">
        <f>Sales[[#This Row],[Unit Cost]]*Sales[[#This Row],[Quantity]]</f>
        <v>42984</v>
      </c>
      <c r="M1119" s="12">
        <f>Sales[[#This Row],[Revenue]]-Sales[[#This Row],[Cost]]</f>
        <v>3456</v>
      </c>
      <c r="N1119" s="38">
        <f>Sales[[#This Row],[Profit]]*$N$1</f>
        <v>172.8</v>
      </c>
      <c r="O1119" s="38">
        <f>Sales[[#This Row],[Profit]]-Sales[[#This Row],[Discount ]]</f>
        <v>3283.2</v>
      </c>
    </row>
    <row r="1120" spans="1:15">
      <c r="A1120" s="38">
        <v>41278</v>
      </c>
      <c r="B1120" s="12" t="s">
        <v>24</v>
      </c>
      <c r="C1120" s="12" t="s">
        <v>25</v>
      </c>
      <c r="D1120" s="12" t="s">
        <v>21</v>
      </c>
      <c r="E1120" s="12" t="s">
        <v>13</v>
      </c>
      <c r="F1120" s="12">
        <v>18</v>
      </c>
      <c r="G1120" s="12">
        <v>3978</v>
      </c>
      <c r="H1120" s="12">
        <v>4230</v>
      </c>
      <c r="I1120" s="12">
        <v>4392</v>
      </c>
      <c r="J1120" s="12">
        <v>4680</v>
      </c>
      <c r="K1120" s="12">
        <f>Sales[[#This Row],[Unit Price]]*Sales[[#This Row],[Quantity]]</f>
        <v>76140</v>
      </c>
      <c r="L1120" s="12">
        <f>Sales[[#This Row],[Unit Cost]]*Sales[[#This Row],[Quantity]]</f>
        <v>71604</v>
      </c>
      <c r="M1120" s="12">
        <f>Sales[[#This Row],[Revenue]]-Sales[[#This Row],[Cost]]</f>
        <v>4536</v>
      </c>
      <c r="N1120" s="38">
        <f>Sales[[#This Row],[Profit]]*$N$1</f>
        <v>226.8</v>
      </c>
      <c r="O1120" s="38">
        <f>Sales[[#This Row],[Profit]]-Sales[[#This Row],[Discount ]]</f>
        <v>4309.2</v>
      </c>
    </row>
    <row r="1121" spans="1:15">
      <c r="A1121" s="38">
        <v>41279</v>
      </c>
      <c r="B1121" s="12" t="s">
        <v>17</v>
      </c>
      <c r="C1121" s="12" t="s">
        <v>18</v>
      </c>
      <c r="D1121" s="12" t="s">
        <v>40</v>
      </c>
      <c r="E1121" s="12" t="s">
        <v>16</v>
      </c>
      <c r="F1121" s="12">
        <v>8</v>
      </c>
      <c r="G1121" s="12">
        <v>3978</v>
      </c>
      <c r="H1121" s="12">
        <v>4230</v>
      </c>
      <c r="I1121" s="12">
        <v>39240</v>
      </c>
      <c r="J1121" s="12">
        <v>42300</v>
      </c>
      <c r="K1121" s="12">
        <f>Sales[[#This Row],[Unit Price]]*Sales[[#This Row],[Quantity]]</f>
        <v>33840</v>
      </c>
      <c r="L1121" s="12">
        <f>Sales[[#This Row],[Unit Cost]]*Sales[[#This Row],[Quantity]]</f>
        <v>31824</v>
      </c>
      <c r="M1121" s="12">
        <f>Sales[[#This Row],[Revenue]]-Sales[[#This Row],[Cost]]</f>
        <v>2016</v>
      </c>
      <c r="N1121" s="38">
        <f>Sales[[#This Row],[Profit]]*$N$1</f>
        <v>100.80000000000001</v>
      </c>
      <c r="O1121" s="38">
        <f>Sales[[#This Row],[Profit]]-Sales[[#This Row],[Discount ]]</f>
        <v>1915.2</v>
      </c>
    </row>
    <row r="1122" spans="1:15">
      <c r="A1122" s="38">
        <v>41280</v>
      </c>
      <c r="B1122" s="12" t="s">
        <v>22</v>
      </c>
      <c r="C1122" s="12" t="s">
        <v>23</v>
      </c>
      <c r="D1122" s="12" t="s">
        <v>35</v>
      </c>
      <c r="E1122" s="12" t="s">
        <v>13</v>
      </c>
      <c r="F1122" s="12">
        <v>21</v>
      </c>
      <c r="G1122" s="12">
        <v>2034</v>
      </c>
      <c r="H1122" s="12">
        <v>2160</v>
      </c>
      <c r="I1122" s="12">
        <v>92664</v>
      </c>
      <c r="J1122" s="12">
        <v>98820</v>
      </c>
      <c r="K1122" s="12">
        <f>Sales[[#This Row],[Unit Price]]*Sales[[#This Row],[Quantity]]</f>
        <v>45360</v>
      </c>
      <c r="L1122" s="12">
        <f>Sales[[#This Row],[Unit Cost]]*Sales[[#This Row],[Quantity]]</f>
        <v>42714</v>
      </c>
      <c r="M1122" s="12">
        <f>Sales[[#This Row],[Revenue]]-Sales[[#This Row],[Cost]]</f>
        <v>2646</v>
      </c>
      <c r="N1122" s="38">
        <f>Sales[[#This Row],[Profit]]*$N$1</f>
        <v>132.30000000000001</v>
      </c>
      <c r="O1122" s="38">
        <f>Sales[[#This Row],[Profit]]-Sales[[#This Row],[Discount ]]</f>
        <v>2513.6999999999998</v>
      </c>
    </row>
    <row r="1123" spans="1:15">
      <c r="A1123" s="38">
        <v>41280</v>
      </c>
      <c r="B1123" s="12" t="s">
        <v>20</v>
      </c>
      <c r="C1123" s="12" t="s">
        <v>18</v>
      </c>
      <c r="D1123" s="12" t="s">
        <v>41</v>
      </c>
      <c r="E1123" s="12" t="s">
        <v>13</v>
      </c>
      <c r="F1123" s="12">
        <v>25</v>
      </c>
      <c r="G1123" s="12">
        <v>3042</v>
      </c>
      <c r="H1123" s="12">
        <v>3240</v>
      </c>
      <c r="I1123" s="12">
        <v>23616</v>
      </c>
      <c r="J1123" s="12">
        <v>25200</v>
      </c>
      <c r="K1123" s="12">
        <f>Sales[[#This Row],[Unit Price]]*Sales[[#This Row],[Quantity]]</f>
        <v>81000</v>
      </c>
      <c r="L1123" s="12">
        <f>Sales[[#This Row],[Unit Cost]]*Sales[[#This Row],[Quantity]]</f>
        <v>76050</v>
      </c>
      <c r="M1123" s="12">
        <f>Sales[[#This Row],[Revenue]]-Sales[[#This Row],[Cost]]</f>
        <v>4950</v>
      </c>
      <c r="N1123" s="38">
        <f>Sales[[#This Row],[Profit]]*$N$1</f>
        <v>247.5</v>
      </c>
      <c r="O1123" s="38">
        <f>Sales[[#This Row],[Profit]]-Sales[[#This Row],[Discount ]]</f>
        <v>4702.5</v>
      </c>
    </row>
    <row r="1124" spans="1:15">
      <c r="A1124" s="38">
        <v>41281</v>
      </c>
      <c r="B1124" s="12" t="s">
        <v>29</v>
      </c>
      <c r="C1124" s="12" t="s">
        <v>30</v>
      </c>
      <c r="D1124" s="12" t="s">
        <v>12</v>
      </c>
      <c r="E1124" s="12" t="s">
        <v>13</v>
      </c>
      <c r="F1124" s="12">
        <v>12</v>
      </c>
      <c r="G1124" s="12">
        <v>5148</v>
      </c>
      <c r="H1124" s="12">
        <v>5490</v>
      </c>
      <c r="I1124" s="12">
        <v>4068</v>
      </c>
      <c r="J1124" s="12">
        <v>4320</v>
      </c>
      <c r="K1124" s="12">
        <f>Sales[[#This Row],[Unit Price]]*Sales[[#This Row],[Quantity]]</f>
        <v>65880</v>
      </c>
      <c r="L1124" s="12">
        <f>Sales[[#This Row],[Unit Cost]]*Sales[[#This Row],[Quantity]]</f>
        <v>61776</v>
      </c>
      <c r="M1124" s="12">
        <f>Sales[[#This Row],[Revenue]]-Sales[[#This Row],[Cost]]</f>
        <v>4104</v>
      </c>
      <c r="N1124" s="38">
        <f>Sales[[#This Row],[Profit]]*$N$1</f>
        <v>205.20000000000002</v>
      </c>
      <c r="O1124" s="38">
        <f>Sales[[#This Row],[Profit]]-Sales[[#This Row],[Discount ]]</f>
        <v>3898.8</v>
      </c>
    </row>
    <row r="1125" spans="1:15">
      <c r="A1125" s="38">
        <v>41281</v>
      </c>
      <c r="B1125" s="12" t="s">
        <v>17</v>
      </c>
      <c r="C1125" s="12" t="s">
        <v>18</v>
      </c>
      <c r="D1125" s="12" t="s">
        <v>41</v>
      </c>
      <c r="E1125" s="12" t="s">
        <v>13</v>
      </c>
      <c r="F1125" s="12">
        <v>9</v>
      </c>
      <c r="G1125" s="12">
        <v>2106</v>
      </c>
      <c r="H1125" s="12">
        <v>2250</v>
      </c>
      <c r="I1125" s="12">
        <v>20664</v>
      </c>
      <c r="J1125" s="12">
        <v>22050</v>
      </c>
      <c r="K1125" s="12">
        <f>Sales[[#This Row],[Unit Price]]*Sales[[#This Row],[Quantity]]</f>
        <v>20250</v>
      </c>
      <c r="L1125" s="12">
        <f>Sales[[#This Row],[Unit Cost]]*Sales[[#This Row],[Quantity]]</f>
        <v>18954</v>
      </c>
      <c r="M1125" s="12">
        <f>Sales[[#This Row],[Revenue]]-Sales[[#This Row],[Cost]]</f>
        <v>1296</v>
      </c>
      <c r="N1125" s="38">
        <f>Sales[[#This Row],[Profit]]*$N$1</f>
        <v>64.8</v>
      </c>
      <c r="O1125" s="38">
        <f>Sales[[#This Row],[Profit]]-Sales[[#This Row],[Discount ]]</f>
        <v>1231.2</v>
      </c>
    </row>
    <row r="1126" spans="1:15">
      <c r="A1126" s="38">
        <v>41281</v>
      </c>
      <c r="B1126" s="12" t="s">
        <v>10</v>
      </c>
      <c r="C1126" s="12" t="s">
        <v>11</v>
      </c>
      <c r="D1126" s="12" t="s">
        <v>32</v>
      </c>
      <c r="E1126" s="12" t="s">
        <v>13</v>
      </c>
      <c r="F1126" s="12">
        <v>23</v>
      </c>
      <c r="G1126" s="12">
        <v>4482</v>
      </c>
      <c r="H1126" s="12">
        <v>4770</v>
      </c>
      <c r="I1126" s="12">
        <v>46098</v>
      </c>
      <c r="J1126" s="12">
        <v>49140</v>
      </c>
      <c r="K1126" s="12">
        <f>Sales[[#This Row],[Unit Price]]*Sales[[#This Row],[Quantity]]</f>
        <v>109710</v>
      </c>
      <c r="L1126" s="12">
        <f>Sales[[#This Row],[Unit Cost]]*Sales[[#This Row],[Quantity]]</f>
        <v>103086</v>
      </c>
      <c r="M1126" s="12">
        <f>Sales[[#This Row],[Revenue]]-Sales[[#This Row],[Cost]]</f>
        <v>6624</v>
      </c>
      <c r="N1126" s="38">
        <f>Sales[[#This Row],[Profit]]*$N$1</f>
        <v>331.20000000000005</v>
      </c>
      <c r="O1126" s="38">
        <f>Sales[[#This Row],[Profit]]-Sales[[#This Row],[Discount ]]</f>
        <v>6292.8</v>
      </c>
    </row>
    <row r="1127" spans="1:15">
      <c r="A1127" s="38">
        <v>41282</v>
      </c>
      <c r="B1127" s="12" t="s">
        <v>27</v>
      </c>
      <c r="C1127" s="12" t="s">
        <v>23</v>
      </c>
      <c r="D1127" s="12" t="s">
        <v>43</v>
      </c>
      <c r="E1127" s="12" t="s">
        <v>13</v>
      </c>
      <c r="F1127" s="12">
        <v>23</v>
      </c>
      <c r="G1127" s="12">
        <v>3546</v>
      </c>
      <c r="H1127" s="12">
        <v>3780</v>
      </c>
      <c r="I1127" s="12">
        <v>84600</v>
      </c>
      <c r="J1127" s="12">
        <v>90000</v>
      </c>
      <c r="K1127" s="12">
        <f>Sales[[#This Row],[Unit Price]]*Sales[[#This Row],[Quantity]]</f>
        <v>86940</v>
      </c>
      <c r="L1127" s="12">
        <f>Sales[[#This Row],[Unit Cost]]*Sales[[#This Row],[Quantity]]</f>
        <v>81558</v>
      </c>
      <c r="M1127" s="12">
        <f>Sales[[#This Row],[Revenue]]-Sales[[#This Row],[Cost]]</f>
        <v>5382</v>
      </c>
      <c r="N1127" s="38">
        <f>Sales[[#This Row],[Profit]]*$N$1</f>
        <v>269.10000000000002</v>
      </c>
      <c r="O1127" s="38">
        <f>Sales[[#This Row],[Profit]]-Sales[[#This Row],[Discount ]]</f>
        <v>5112.8999999999996</v>
      </c>
    </row>
    <row r="1128" spans="1:15">
      <c r="A1128" s="38">
        <v>41282</v>
      </c>
      <c r="B1128" s="12" t="s">
        <v>29</v>
      </c>
      <c r="C1128" s="12" t="s">
        <v>30</v>
      </c>
      <c r="D1128" s="12" t="s">
        <v>36</v>
      </c>
      <c r="E1128" s="12" t="s">
        <v>13</v>
      </c>
      <c r="F1128" s="12">
        <v>20</v>
      </c>
      <c r="G1128" s="12">
        <v>4482</v>
      </c>
      <c r="H1128" s="12">
        <v>4770</v>
      </c>
      <c r="I1128" s="12">
        <v>33696</v>
      </c>
      <c r="J1128" s="12">
        <v>36000</v>
      </c>
      <c r="K1128" s="12">
        <f>Sales[[#This Row],[Unit Price]]*Sales[[#This Row],[Quantity]]</f>
        <v>95400</v>
      </c>
      <c r="L1128" s="12">
        <f>Sales[[#This Row],[Unit Cost]]*Sales[[#This Row],[Quantity]]</f>
        <v>89640</v>
      </c>
      <c r="M1128" s="12">
        <f>Sales[[#This Row],[Revenue]]-Sales[[#This Row],[Cost]]</f>
        <v>5760</v>
      </c>
      <c r="N1128" s="38">
        <f>Sales[[#This Row],[Profit]]*$N$1</f>
        <v>288</v>
      </c>
      <c r="O1128" s="38">
        <f>Sales[[#This Row],[Profit]]-Sales[[#This Row],[Discount ]]</f>
        <v>5472</v>
      </c>
    </row>
    <row r="1129" spans="1:15">
      <c r="A1129" s="38">
        <v>41283</v>
      </c>
      <c r="B1129" s="12" t="s">
        <v>34</v>
      </c>
      <c r="C1129" s="12" t="s">
        <v>25</v>
      </c>
      <c r="D1129" s="12" t="s">
        <v>40</v>
      </c>
      <c r="E1129" s="12" t="s">
        <v>16</v>
      </c>
      <c r="F1129" s="12">
        <v>25</v>
      </c>
      <c r="G1129" s="12">
        <v>4482</v>
      </c>
      <c r="H1129" s="12">
        <v>4770</v>
      </c>
      <c r="I1129" s="12">
        <v>39240</v>
      </c>
      <c r="J1129" s="12">
        <v>42300</v>
      </c>
      <c r="K1129" s="12">
        <f>Sales[[#This Row],[Unit Price]]*Sales[[#This Row],[Quantity]]</f>
        <v>119250</v>
      </c>
      <c r="L1129" s="12">
        <f>Sales[[#This Row],[Unit Cost]]*Sales[[#This Row],[Quantity]]</f>
        <v>112050</v>
      </c>
      <c r="M1129" s="12">
        <f>Sales[[#This Row],[Revenue]]-Sales[[#This Row],[Cost]]</f>
        <v>7200</v>
      </c>
      <c r="N1129" s="38">
        <f>Sales[[#This Row],[Profit]]*$N$1</f>
        <v>360</v>
      </c>
      <c r="O1129" s="38">
        <f>Sales[[#This Row],[Profit]]-Sales[[#This Row],[Discount ]]</f>
        <v>6840</v>
      </c>
    </row>
    <row r="1130" spans="1:15">
      <c r="A1130" s="38">
        <v>41283</v>
      </c>
      <c r="B1130" s="12" t="s">
        <v>10</v>
      </c>
      <c r="C1130" s="12" t="s">
        <v>11</v>
      </c>
      <c r="D1130" s="12" t="s">
        <v>42</v>
      </c>
      <c r="E1130" s="12" t="s">
        <v>16</v>
      </c>
      <c r="F1130" s="12">
        <v>4</v>
      </c>
      <c r="G1130" s="12">
        <v>2034</v>
      </c>
      <c r="H1130" s="12">
        <v>2160</v>
      </c>
      <c r="I1130" s="12">
        <v>112590</v>
      </c>
      <c r="J1130" s="12">
        <v>121500</v>
      </c>
      <c r="K1130" s="12">
        <f>Sales[[#This Row],[Unit Price]]*Sales[[#This Row],[Quantity]]</f>
        <v>8640</v>
      </c>
      <c r="L1130" s="12">
        <f>Sales[[#This Row],[Unit Cost]]*Sales[[#This Row],[Quantity]]</f>
        <v>8136</v>
      </c>
      <c r="M1130" s="12">
        <f>Sales[[#This Row],[Revenue]]-Sales[[#This Row],[Cost]]</f>
        <v>504</v>
      </c>
      <c r="N1130" s="38">
        <f>Sales[[#This Row],[Profit]]*$N$1</f>
        <v>25.200000000000003</v>
      </c>
      <c r="O1130" s="38">
        <f>Sales[[#This Row],[Profit]]-Sales[[#This Row],[Discount ]]</f>
        <v>478.8</v>
      </c>
    </row>
    <row r="1131" spans="1:15">
      <c r="A1131" s="38">
        <v>41283</v>
      </c>
      <c r="B1131" s="12" t="s">
        <v>24</v>
      </c>
      <c r="C1131" s="12" t="s">
        <v>25</v>
      </c>
      <c r="D1131" s="12" t="s">
        <v>32</v>
      </c>
      <c r="E1131" s="12" t="s">
        <v>13</v>
      </c>
      <c r="F1131" s="12">
        <v>24</v>
      </c>
      <c r="G1131" s="12">
        <v>3978</v>
      </c>
      <c r="H1131" s="12">
        <v>4230</v>
      </c>
      <c r="I1131" s="12">
        <v>3546</v>
      </c>
      <c r="J1131" s="12">
        <v>3780</v>
      </c>
      <c r="K1131" s="12">
        <f>Sales[[#This Row],[Unit Price]]*Sales[[#This Row],[Quantity]]</f>
        <v>101520</v>
      </c>
      <c r="L1131" s="12">
        <f>Sales[[#This Row],[Unit Cost]]*Sales[[#This Row],[Quantity]]</f>
        <v>95472</v>
      </c>
      <c r="M1131" s="12">
        <f>Sales[[#This Row],[Revenue]]-Sales[[#This Row],[Cost]]</f>
        <v>6048</v>
      </c>
      <c r="N1131" s="38">
        <f>Sales[[#This Row],[Profit]]*$N$1</f>
        <v>302.40000000000003</v>
      </c>
      <c r="O1131" s="38">
        <f>Sales[[#This Row],[Profit]]-Sales[[#This Row],[Discount ]]</f>
        <v>5745.6</v>
      </c>
    </row>
    <row r="1132" spans="1:15">
      <c r="A1132" s="38">
        <v>41283</v>
      </c>
      <c r="B1132" s="12" t="s">
        <v>17</v>
      </c>
      <c r="C1132" s="12" t="s">
        <v>18</v>
      </c>
      <c r="D1132" s="12" t="s">
        <v>41</v>
      </c>
      <c r="E1132" s="12" t="s">
        <v>13</v>
      </c>
      <c r="F1132" s="12">
        <v>24</v>
      </c>
      <c r="G1132" s="12">
        <v>5832</v>
      </c>
      <c r="H1132" s="12">
        <v>6210</v>
      </c>
      <c r="I1132" s="12">
        <v>70848</v>
      </c>
      <c r="J1132" s="12">
        <v>75600</v>
      </c>
      <c r="K1132" s="12">
        <f>Sales[[#This Row],[Unit Price]]*Sales[[#This Row],[Quantity]]</f>
        <v>149040</v>
      </c>
      <c r="L1132" s="12">
        <f>Sales[[#This Row],[Unit Cost]]*Sales[[#This Row],[Quantity]]</f>
        <v>139968</v>
      </c>
      <c r="M1132" s="12">
        <f>Sales[[#This Row],[Revenue]]-Sales[[#This Row],[Cost]]</f>
        <v>9072</v>
      </c>
      <c r="N1132" s="38">
        <f>Sales[[#This Row],[Profit]]*$N$1</f>
        <v>453.6</v>
      </c>
      <c r="O1132" s="38">
        <f>Sales[[#This Row],[Profit]]-Sales[[#This Row],[Discount ]]</f>
        <v>8618.4</v>
      </c>
    </row>
    <row r="1133" spans="1:15">
      <c r="A1133" s="38">
        <v>41284</v>
      </c>
      <c r="B1133" s="12" t="s">
        <v>24</v>
      </c>
      <c r="C1133" s="12" t="s">
        <v>25</v>
      </c>
      <c r="D1133" s="12" t="s">
        <v>32</v>
      </c>
      <c r="E1133" s="12" t="s">
        <v>13</v>
      </c>
      <c r="F1133" s="12">
        <v>16</v>
      </c>
      <c r="G1133" s="12">
        <v>3978</v>
      </c>
      <c r="H1133" s="12">
        <v>4230</v>
      </c>
      <c r="I1133" s="12">
        <v>31914</v>
      </c>
      <c r="J1133" s="12">
        <v>34020</v>
      </c>
      <c r="K1133" s="12">
        <f>Sales[[#This Row],[Unit Price]]*Sales[[#This Row],[Quantity]]</f>
        <v>67680</v>
      </c>
      <c r="L1133" s="12">
        <f>Sales[[#This Row],[Unit Cost]]*Sales[[#This Row],[Quantity]]</f>
        <v>63648</v>
      </c>
      <c r="M1133" s="12">
        <f>Sales[[#This Row],[Revenue]]-Sales[[#This Row],[Cost]]</f>
        <v>4032</v>
      </c>
      <c r="N1133" s="38">
        <f>Sales[[#This Row],[Profit]]*$N$1</f>
        <v>201.60000000000002</v>
      </c>
      <c r="O1133" s="38">
        <f>Sales[[#This Row],[Profit]]-Sales[[#This Row],[Discount ]]</f>
        <v>3830.4</v>
      </c>
    </row>
    <row r="1134" spans="1:15">
      <c r="A1134" s="38">
        <v>41284</v>
      </c>
      <c r="B1134" s="12" t="s">
        <v>20</v>
      </c>
      <c r="C1134" s="12" t="s">
        <v>18</v>
      </c>
      <c r="D1134" s="12" t="s">
        <v>38</v>
      </c>
      <c r="E1134" s="12" t="s">
        <v>13</v>
      </c>
      <c r="F1134" s="12">
        <v>6</v>
      </c>
      <c r="G1134" s="12">
        <v>3978</v>
      </c>
      <c r="H1134" s="12">
        <v>4230</v>
      </c>
      <c r="I1134" s="12">
        <v>7092</v>
      </c>
      <c r="J1134" s="12">
        <v>7560</v>
      </c>
      <c r="K1134" s="12">
        <f>Sales[[#This Row],[Unit Price]]*Sales[[#This Row],[Quantity]]</f>
        <v>25380</v>
      </c>
      <c r="L1134" s="12">
        <f>Sales[[#This Row],[Unit Cost]]*Sales[[#This Row],[Quantity]]</f>
        <v>23868</v>
      </c>
      <c r="M1134" s="12">
        <f>Sales[[#This Row],[Revenue]]-Sales[[#This Row],[Cost]]</f>
        <v>1512</v>
      </c>
      <c r="N1134" s="38">
        <f>Sales[[#This Row],[Profit]]*$N$1</f>
        <v>75.600000000000009</v>
      </c>
      <c r="O1134" s="38">
        <f>Sales[[#This Row],[Profit]]-Sales[[#This Row],[Discount ]]</f>
        <v>1436.4</v>
      </c>
    </row>
    <row r="1135" spans="1:15">
      <c r="A1135" s="38">
        <v>41284</v>
      </c>
      <c r="B1135" s="12" t="s">
        <v>31</v>
      </c>
      <c r="C1135" s="12" t="s">
        <v>30</v>
      </c>
      <c r="D1135" s="12" t="s">
        <v>21</v>
      </c>
      <c r="E1135" s="12" t="s">
        <v>13</v>
      </c>
      <c r="F1135" s="12">
        <v>4</v>
      </c>
      <c r="G1135" s="12">
        <v>5148</v>
      </c>
      <c r="H1135" s="12">
        <v>5490</v>
      </c>
      <c r="I1135" s="12">
        <v>39528</v>
      </c>
      <c r="J1135" s="12">
        <v>42120</v>
      </c>
      <c r="K1135" s="12">
        <f>Sales[[#This Row],[Unit Price]]*Sales[[#This Row],[Quantity]]</f>
        <v>21960</v>
      </c>
      <c r="L1135" s="12">
        <f>Sales[[#This Row],[Unit Cost]]*Sales[[#This Row],[Quantity]]</f>
        <v>20592</v>
      </c>
      <c r="M1135" s="12">
        <f>Sales[[#This Row],[Revenue]]-Sales[[#This Row],[Cost]]</f>
        <v>1368</v>
      </c>
      <c r="N1135" s="38">
        <f>Sales[[#This Row],[Profit]]*$N$1</f>
        <v>68.400000000000006</v>
      </c>
      <c r="O1135" s="38">
        <f>Sales[[#This Row],[Profit]]-Sales[[#This Row],[Discount ]]</f>
        <v>1299.5999999999999</v>
      </c>
    </row>
    <row r="1136" spans="1:15">
      <c r="A1136" s="38">
        <v>41284</v>
      </c>
      <c r="B1136" s="12" t="s">
        <v>10</v>
      </c>
      <c r="C1136" s="12" t="s">
        <v>11</v>
      </c>
      <c r="D1136" s="12" t="s">
        <v>32</v>
      </c>
      <c r="E1136" s="12" t="s">
        <v>13</v>
      </c>
      <c r="F1136" s="12">
        <v>24</v>
      </c>
      <c r="G1136" s="12">
        <v>5832</v>
      </c>
      <c r="H1136" s="12">
        <v>6210</v>
      </c>
      <c r="I1136" s="12">
        <v>74466</v>
      </c>
      <c r="J1136" s="12">
        <v>79380</v>
      </c>
      <c r="K1136" s="12">
        <f>Sales[[#This Row],[Unit Price]]*Sales[[#This Row],[Quantity]]</f>
        <v>149040</v>
      </c>
      <c r="L1136" s="12">
        <f>Sales[[#This Row],[Unit Cost]]*Sales[[#This Row],[Quantity]]</f>
        <v>139968</v>
      </c>
      <c r="M1136" s="12">
        <f>Sales[[#This Row],[Revenue]]-Sales[[#This Row],[Cost]]</f>
        <v>9072</v>
      </c>
      <c r="N1136" s="38">
        <f>Sales[[#This Row],[Profit]]*$N$1</f>
        <v>453.6</v>
      </c>
      <c r="O1136" s="38">
        <f>Sales[[#This Row],[Profit]]-Sales[[#This Row],[Discount ]]</f>
        <v>8618.4</v>
      </c>
    </row>
    <row r="1137" spans="1:15">
      <c r="A1137" s="38">
        <v>41284</v>
      </c>
      <c r="B1137" s="12" t="s">
        <v>20</v>
      </c>
      <c r="C1137" s="12" t="s">
        <v>18</v>
      </c>
      <c r="D1137" s="12" t="s">
        <v>35</v>
      </c>
      <c r="E1137" s="12" t="s">
        <v>13</v>
      </c>
      <c r="F1137" s="12">
        <v>21</v>
      </c>
      <c r="G1137" s="12">
        <v>2034</v>
      </c>
      <c r="H1137" s="12">
        <v>2160</v>
      </c>
      <c r="I1137" s="12">
        <v>46332</v>
      </c>
      <c r="J1137" s="12">
        <v>49410</v>
      </c>
      <c r="K1137" s="12">
        <f>Sales[[#This Row],[Unit Price]]*Sales[[#This Row],[Quantity]]</f>
        <v>45360</v>
      </c>
      <c r="L1137" s="12">
        <f>Sales[[#This Row],[Unit Cost]]*Sales[[#This Row],[Quantity]]</f>
        <v>42714</v>
      </c>
      <c r="M1137" s="12">
        <f>Sales[[#This Row],[Revenue]]-Sales[[#This Row],[Cost]]</f>
        <v>2646</v>
      </c>
      <c r="N1137" s="38">
        <f>Sales[[#This Row],[Profit]]*$N$1</f>
        <v>132.30000000000001</v>
      </c>
      <c r="O1137" s="38">
        <f>Sales[[#This Row],[Profit]]-Sales[[#This Row],[Discount ]]</f>
        <v>2513.6999999999998</v>
      </c>
    </row>
    <row r="1138" spans="1:15">
      <c r="A1138" s="38">
        <v>41284</v>
      </c>
      <c r="B1138" s="12" t="s">
        <v>34</v>
      </c>
      <c r="C1138" s="12" t="s">
        <v>25</v>
      </c>
      <c r="D1138" s="12" t="s">
        <v>33</v>
      </c>
      <c r="E1138" s="12" t="s">
        <v>13</v>
      </c>
      <c r="F1138" s="12">
        <v>13</v>
      </c>
      <c r="G1138" s="12">
        <v>5832</v>
      </c>
      <c r="H1138" s="12">
        <v>6210</v>
      </c>
      <c r="I1138" s="12">
        <v>63648</v>
      </c>
      <c r="J1138" s="12">
        <v>67680</v>
      </c>
      <c r="K1138" s="12">
        <f>Sales[[#This Row],[Unit Price]]*Sales[[#This Row],[Quantity]]</f>
        <v>80730</v>
      </c>
      <c r="L1138" s="12">
        <f>Sales[[#This Row],[Unit Cost]]*Sales[[#This Row],[Quantity]]</f>
        <v>75816</v>
      </c>
      <c r="M1138" s="12">
        <f>Sales[[#This Row],[Revenue]]-Sales[[#This Row],[Cost]]</f>
        <v>4914</v>
      </c>
      <c r="N1138" s="38">
        <f>Sales[[#This Row],[Profit]]*$N$1</f>
        <v>245.70000000000002</v>
      </c>
      <c r="O1138" s="38">
        <f>Sales[[#This Row],[Profit]]-Sales[[#This Row],[Discount ]]</f>
        <v>4668.3</v>
      </c>
    </row>
    <row r="1139" spans="1:15">
      <c r="A1139" s="38">
        <v>41285</v>
      </c>
      <c r="B1139" s="12" t="s">
        <v>24</v>
      </c>
      <c r="C1139" s="12" t="s">
        <v>25</v>
      </c>
      <c r="D1139" s="12" t="s">
        <v>32</v>
      </c>
      <c r="E1139" s="12" t="s">
        <v>13</v>
      </c>
      <c r="F1139" s="12">
        <v>2</v>
      </c>
      <c r="G1139" s="12">
        <v>3546</v>
      </c>
      <c r="H1139" s="12">
        <v>3780</v>
      </c>
      <c r="I1139" s="12">
        <v>46098</v>
      </c>
      <c r="J1139" s="12">
        <v>49140</v>
      </c>
      <c r="K1139" s="12">
        <f>Sales[[#This Row],[Unit Price]]*Sales[[#This Row],[Quantity]]</f>
        <v>7560</v>
      </c>
      <c r="L1139" s="12">
        <f>Sales[[#This Row],[Unit Cost]]*Sales[[#This Row],[Quantity]]</f>
        <v>7092</v>
      </c>
      <c r="M1139" s="12">
        <f>Sales[[#This Row],[Revenue]]-Sales[[#This Row],[Cost]]</f>
        <v>468</v>
      </c>
      <c r="N1139" s="38">
        <f>Sales[[#This Row],[Profit]]*$N$1</f>
        <v>23.400000000000002</v>
      </c>
      <c r="O1139" s="38">
        <f>Sales[[#This Row],[Profit]]-Sales[[#This Row],[Discount ]]</f>
        <v>444.6</v>
      </c>
    </row>
    <row r="1140" spans="1:15">
      <c r="A1140" s="38">
        <v>41286</v>
      </c>
      <c r="B1140" s="12" t="s">
        <v>10</v>
      </c>
      <c r="C1140" s="12" t="s">
        <v>11</v>
      </c>
      <c r="D1140" s="12" t="s">
        <v>33</v>
      </c>
      <c r="E1140" s="12" t="s">
        <v>13</v>
      </c>
      <c r="F1140" s="12">
        <v>20</v>
      </c>
      <c r="G1140" s="12">
        <v>3726</v>
      </c>
      <c r="H1140" s="12">
        <v>3960</v>
      </c>
      <c r="I1140" s="12">
        <v>79560</v>
      </c>
      <c r="J1140" s="12">
        <v>84600</v>
      </c>
      <c r="K1140" s="12">
        <f>Sales[[#This Row],[Unit Price]]*Sales[[#This Row],[Quantity]]</f>
        <v>79200</v>
      </c>
      <c r="L1140" s="12">
        <f>Sales[[#This Row],[Unit Cost]]*Sales[[#This Row],[Quantity]]</f>
        <v>74520</v>
      </c>
      <c r="M1140" s="12">
        <f>Sales[[#This Row],[Revenue]]-Sales[[#This Row],[Cost]]</f>
        <v>4680</v>
      </c>
      <c r="N1140" s="38">
        <f>Sales[[#This Row],[Profit]]*$N$1</f>
        <v>234</v>
      </c>
      <c r="O1140" s="38">
        <f>Sales[[#This Row],[Profit]]-Sales[[#This Row],[Discount ]]</f>
        <v>4446</v>
      </c>
    </row>
    <row r="1141" spans="1:15">
      <c r="A1141" s="38">
        <v>41287</v>
      </c>
      <c r="B1141" s="12" t="s">
        <v>29</v>
      </c>
      <c r="C1141" s="12" t="s">
        <v>30</v>
      </c>
      <c r="D1141" s="12" t="s">
        <v>35</v>
      </c>
      <c r="E1141" s="12" t="s">
        <v>13</v>
      </c>
      <c r="F1141" s="12">
        <v>21</v>
      </c>
      <c r="G1141" s="12">
        <v>3978</v>
      </c>
      <c r="H1141" s="12">
        <v>4230</v>
      </c>
      <c r="I1141" s="12">
        <v>123552</v>
      </c>
      <c r="J1141" s="12">
        <v>131760</v>
      </c>
      <c r="K1141" s="12">
        <f>Sales[[#This Row],[Unit Price]]*Sales[[#This Row],[Quantity]]</f>
        <v>88830</v>
      </c>
      <c r="L1141" s="12">
        <f>Sales[[#This Row],[Unit Cost]]*Sales[[#This Row],[Quantity]]</f>
        <v>83538</v>
      </c>
      <c r="M1141" s="12">
        <f>Sales[[#This Row],[Revenue]]-Sales[[#This Row],[Cost]]</f>
        <v>5292</v>
      </c>
      <c r="N1141" s="38">
        <f>Sales[[#This Row],[Profit]]*$N$1</f>
        <v>264.60000000000002</v>
      </c>
      <c r="O1141" s="38">
        <f>Sales[[#This Row],[Profit]]-Sales[[#This Row],[Discount ]]</f>
        <v>5027.3999999999996</v>
      </c>
    </row>
    <row r="1142" spans="1:15">
      <c r="A1142" s="38">
        <v>41287</v>
      </c>
      <c r="B1142" s="12" t="s">
        <v>10</v>
      </c>
      <c r="C1142" s="12" t="s">
        <v>11</v>
      </c>
      <c r="D1142" s="12" t="s">
        <v>43</v>
      </c>
      <c r="E1142" s="12" t="s">
        <v>13</v>
      </c>
      <c r="F1142" s="12">
        <v>12</v>
      </c>
      <c r="G1142" s="12">
        <v>3042</v>
      </c>
      <c r="H1142" s="12">
        <v>3240</v>
      </c>
      <c r="I1142" s="12">
        <v>50760</v>
      </c>
      <c r="J1142" s="12">
        <v>54000</v>
      </c>
      <c r="K1142" s="12">
        <f>Sales[[#This Row],[Unit Price]]*Sales[[#This Row],[Quantity]]</f>
        <v>38880</v>
      </c>
      <c r="L1142" s="12">
        <f>Sales[[#This Row],[Unit Cost]]*Sales[[#This Row],[Quantity]]</f>
        <v>36504</v>
      </c>
      <c r="M1142" s="12">
        <f>Sales[[#This Row],[Revenue]]-Sales[[#This Row],[Cost]]</f>
        <v>2376</v>
      </c>
      <c r="N1142" s="38">
        <f>Sales[[#This Row],[Profit]]*$N$1</f>
        <v>118.80000000000001</v>
      </c>
      <c r="O1142" s="38">
        <f>Sales[[#This Row],[Profit]]-Sales[[#This Row],[Discount ]]</f>
        <v>2257.1999999999998</v>
      </c>
    </row>
    <row r="1143" spans="1:15">
      <c r="A1143" s="38">
        <v>41287</v>
      </c>
      <c r="B1143" s="12" t="s">
        <v>24</v>
      </c>
      <c r="C1143" s="12" t="s">
        <v>25</v>
      </c>
      <c r="D1143" s="12" t="s">
        <v>38</v>
      </c>
      <c r="E1143" s="12" t="s">
        <v>13</v>
      </c>
      <c r="F1143" s="12">
        <v>23</v>
      </c>
      <c r="G1143" s="12">
        <v>3546</v>
      </c>
      <c r="H1143" s="12">
        <v>3780</v>
      </c>
      <c r="I1143" s="12">
        <v>67374</v>
      </c>
      <c r="J1143" s="12">
        <v>71820</v>
      </c>
      <c r="K1143" s="12">
        <f>Sales[[#This Row],[Unit Price]]*Sales[[#This Row],[Quantity]]</f>
        <v>86940</v>
      </c>
      <c r="L1143" s="12">
        <f>Sales[[#This Row],[Unit Cost]]*Sales[[#This Row],[Quantity]]</f>
        <v>81558</v>
      </c>
      <c r="M1143" s="12">
        <f>Sales[[#This Row],[Revenue]]-Sales[[#This Row],[Cost]]</f>
        <v>5382</v>
      </c>
      <c r="N1143" s="38">
        <f>Sales[[#This Row],[Profit]]*$N$1</f>
        <v>269.10000000000002</v>
      </c>
      <c r="O1143" s="38">
        <f>Sales[[#This Row],[Profit]]-Sales[[#This Row],[Discount ]]</f>
        <v>5112.8999999999996</v>
      </c>
    </row>
    <row r="1144" spans="1:15">
      <c r="A1144" s="38">
        <v>41288</v>
      </c>
      <c r="B1144" s="12" t="s">
        <v>22</v>
      </c>
      <c r="C1144" s="12" t="s">
        <v>23</v>
      </c>
      <c r="D1144" s="12" t="s">
        <v>41</v>
      </c>
      <c r="E1144" s="12" t="s">
        <v>13</v>
      </c>
      <c r="F1144" s="12">
        <v>23</v>
      </c>
      <c r="G1144" s="12">
        <v>4482</v>
      </c>
      <c r="H1144" s="12">
        <v>4770</v>
      </c>
      <c r="I1144" s="12">
        <v>5904</v>
      </c>
      <c r="J1144" s="12">
        <v>6300</v>
      </c>
      <c r="K1144" s="12">
        <f>Sales[[#This Row],[Unit Price]]*Sales[[#This Row],[Quantity]]</f>
        <v>109710</v>
      </c>
      <c r="L1144" s="12">
        <f>Sales[[#This Row],[Unit Cost]]*Sales[[#This Row],[Quantity]]</f>
        <v>103086</v>
      </c>
      <c r="M1144" s="12">
        <f>Sales[[#This Row],[Revenue]]-Sales[[#This Row],[Cost]]</f>
        <v>6624</v>
      </c>
      <c r="N1144" s="38">
        <f>Sales[[#This Row],[Profit]]*$N$1</f>
        <v>331.20000000000005</v>
      </c>
      <c r="O1144" s="38">
        <f>Sales[[#This Row],[Profit]]-Sales[[#This Row],[Discount ]]</f>
        <v>6292.8</v>
      </c>
    </row>
    <row r="1145" spans="1:15">
      <c r="A1145" s="38">
        <v>41290</v>
      </c>
      <c r="B1145" s="12" t="s">
        <v>20</v>
      </c>
      <c r="C1145" s="12" t="s">
        <v>18</v>
      </c>
      <c r="D1145" s="12" t="s">
        <v>39</v>
      </c>
      <c r="E1145" s="12" t="s">
        <v>13</v>
      </c>
      <c r="F1145" s="12">
        <v>24</v>
      </c>
      <c r="G1145" s="12">
        <v>3924</v>
      </c>
      <c r="H1145" s="12">
        <v>4230</v>
      </c>
      <c r="I1145" s="12">
        <v>22356</v>
      </c>
      <c r="J1145" s="12">
        <v>23760</v>
      </c>
      <c r="K1145" s="12">
        <f>Sales[[#This Row],[Unit Price]]*Sales[[#This Row],[Quantity]]</f>
        <v>101520</v>
      </c>
      <c r="L1145" s="12">
        <f>Sales[[#This Row],[Unit Cost]]*Sales[[#This Row],[Quantity]]</f>
        <v>94176</v>
      </c>
      <c r="M1145" s="12">
        <f>Sales[[#This Row],[Revenue]]-Sales[[#This Row],[Cost]]</f>
        <v>7344</v>
      </c>
      <c r="N1145" s="38">
        <f>Sales[[#This Row],[Profit]]*$N$1</f>
        <v>367.20000000000005</v>
      </c>
      <c r="O1145" s="38">
        <f>Sales[[#This Row],[Profit]]-Sales[[#This Row],[Discount ]]</f>
        <v>6976.8</v>
      </c>
    </row>
    <row r="1146" spans="1:15">
      <c r="A1146" s="38">
        <v>41290</v>
      </c>
      <c r="B1146" s="12" t="s">
        <v>34</v>
      </c>
      <c r="C1146" s="12" t="s">
        <v>25</v>
      </c>
      <c r="D1146" s="12" t="s">
        <v>42</v>
      </c>
      <c r="E1146" s="12" t="s">
        <v>16</v>
      </c>
      <c r="F1146" s="12">
        <v>25</v>
      </c>
      <c r="G1146" s="12">
        <v>2952</v>
      </c>
      <c r="H1146" s="12">
        <v>3150</v>
      </c>
      <c r="I1146" s="12">
        <v>172638</v>
      </c>
      <c r="J1146" s="12">
        <v>186300</v>
      </c>
      <c r="K1146" s="12">
        <f>Sales[[#This Row],[Unit Price]]*Sales[[#This Row],[Quantity]]</f>
        <v>78750</v>
      </c>
      <c r="L1146" s="12">
        <f>Sales[[#This Row],[Unit Cost]]*Sales[[#This Row],[Quantity]]</f>
        <v>73800</v>
      </c>
      <c r="M1146" s="12">
        <f>Sales[[#This Row],[Revenue]]-Sales[[#This Row],[Cost]]</f>
        <v>4950</v>
      </c>
      <c r="N1146" s="38">
        <f>Sales[[#This Row],[Profit]]*$N$1</f>
        <v>247.5</v>
      </c>
      <c r="O1146" s="38">
        <f>Sales[[#This Row],[Profit]]-Sales[[#This Row],[Discount ]]</f>
        <v>4702.5</v>
      </c>
    </row>
    <row r="1147" spans="1:15">
      <c r="A1147" s="38">
        <v>41290</v>
      </c>
      <c r="B1147" s="12" t="s">
        <v>31</v>
      </c>
      <c r="C1147" s="12" t="s">
        <v>30</v>
      </c>
      <c r="D1147" s="12" t="s">
        <v>28</v>
      </c>
      <c r="E1147" s="12" t="s">
        <v>13</v>
      </c>
      <c r="F1147" s="12">
        <v>17</v>
      </c>
      <c r="G1147" s="12">
        <v>3726</v>
      </c>
      <c r="H1147" s="12">
        <v>3960</v>
      </c>
      <c r="I1147" s="12">
        <v>29160</v>
      </c>
      <c r="J1147" s="12">
        <v>31050</v>
      </c>
      <c r="K1147" s="12">
        <f>Sales[[#This Row],[Unit Price]]*Sales[[#This Row],[Quantity]]</f>
        <v>67320</v>
      </c>
      <c r="L1147" s="12">
        <f>Sales[[#This Row],[Unit Cost]]*Sales[[#This Row],[Quantity]]</f>
        <v>63342</v>
      </c>
      <c r="M1147" s="12">
        <f>Sales[[#This Row],[Revenue]]-Sales[[#This Row],[Cost]]</f>
        <v>3978</v>
      </c>
      <c r="N1147" s="38">
        <f>Sales[[#This Row],[Profit]]*$N$1</f>
        <v>198.9</v>
      </c>
      <c r="O1147" s="38">
        <f>Sales[[#This Row],[Profit]]-Sales[[#This Row],[Discount ]]</f>
        <v>3779.1</v>
      </c>
    </row>
    <row r="1148" spans="1:15">
      <c r="A1148" s="38">
        <v>41290</v>
      </c>
      <c r="B1148" s="12" t="s">
        <v>14</v>
      </c>
      <c r="C1148" s="12" t="s">
        <v>11</v>
      </c>
      <c r="D1148" s="12" t="s">
        <v>21</v>
      </c>
      <c r="E1148" s="12" t="s">
        <v>13</v>
      </c>
      <c r="F1148" s="12">
        <v>21</v>
      </c>
      <c r="G1148" s="12">
        <v>3978</v>
      </c>
      <c r="H1148" s="12">
        <v>4230</v>
      </c>
      <c r="I1148" s="12">
        <v>52704</v>
      </c>
      <c r="J1148" s="12">
        <v>56160</v>
      </c>
      <c r="K1148" s="12">
        <f>Sales[[#This Row],[Unit Price]]*Sales[[#This Row],[Quantity]]</f>
        <v>88830</v>
      </c>
      <c r="L1148" s="12">
        <f>Sales[[#This Row],[Unit Cost]]*Sales[[#This Row],[Quantity]]</f>
        <v>83538</v>
      </c>
      <c r="M1148" s="12">
        <f>Sales[[#This Row],[Revenue]]-Sales[[#This Row],[Cost]]</f>
        <v>5292</v>
      </c>
      <c r="N1148" s="38">
        <f>Sales[[#This Row],[Profit]]*$N$1</f>
        <v>264.60000000000002</v>
      </c>
      <c r="O1148" s="38">
        <f>Sales[[#This Row],[Profit]]-Sales[[#This Row],[Discount ]]</f>
        <v>5027.3999999999996</v>
      </c>
    </row>
    <row r="1149" spans="1:15">
      <c r="A1149" s="38">
        <v>41290</v>
      </c>
      <c r="B1149" s="12" t="s">
        <v>29</v>
      </c>
      <c r="C1149" s="12" t="s">
        <v>30</v>
      </c>
      <c r="D1149" s="12" t="s">
        <v>15</v>
      </c>
      <c r="E1149" s="12" t="s">
        <v>16</v>
      </c>
      <c r="F1149" s="12">
        <v>9</v>
      </c>
      <c r="G1149" s="12">
        <v>3726</v>
      </c>
      <c r="H1149" s="12">
        <v>3960</v>
      </c>
      <c r="I1149" s="12">
        <v>25074</v>
      </c>
      <c r="J1149" s="12">
        <v>27090</v>
      </c>
      <c r="K1149" s="12">
        <f>Sales[[#This Row],[Unit Price]]*Sales[[#This Row],[Quantity]]</f>
        <v>35640</v>
      </c>
      <c r="L1149" s="12">
        <f>Sales[[#This Row],[Unit Cost]]*Sales[[#This Row],[Quantity]]</f>
        <v>33534</v>
      </c>
      <c r="M1149" s="12">
        <f>Sales[[#This Row],[Revenue]]-Sales[[#This Row],[Cost]]</f>
        <v>2106</v>
      </c>
      <c r="N1149" s="38">
        <f>Sales[[#This Row],[Profit]]*$N$1</f>
        <v>105.30000000000001</v>
      </c>
      <c r="O1149" s="38">
        <f>Sales[[#This Row],[Profit]]-Sales[[#This Row],[Discount ]]</f>
        <v>2000.7</v>
      </c>
    </row>
    <row r="1150" spans="1:15">
      <c r="A1150" s="38">
        <v>41291</v>
      </c>
      <c r="B1150" s="12" t="s">
        <v>27</v>
      </c>
      <c r="C1150" s="12" t="s">
        <v>23</v>
      </c>
      <c r="D1150" s="12" t="s">
        <v>42</v>
      </c>
      <c r="E1150" s="12" t="s">
        <v>16</v>
      </c>
      <c r="F1150" s="12">
        <v>11</v>
      </c>
      <c r="G1150" s="12">
        <v>4482</v>
      </c>
      <c r="H1150" s="12">
        <v>4770</v>
      </c>
      <c r="I1150" s="12">
        <v>135108</v>
      </c>
      <c r="J1150" s="12">
        <v>145800</v>
      </c>
      <c r="K1150" s="12">
        <f>Sales[[#This Row],[Unit Price]]*Sales[[#This Row],[Quantity]]</f>
        <v>52470</v>
      </c>
      <c r="L1150" s="12">
        <f>Sales[[#This Row],[Unit Cost]]*Sales[[#This Row],[Quantity]]</f>
        <v>49302</v>
      </c>
      <c r="M1150" s="12">
        <f>Sales[[#This Row],[Revenue]]-Sales[[#This Row],[Cost]]</f>
        <v>3168</v>
      </c>
      <c r="N1150" s="38">
        <f>Sales[[#This Row],[Profit]]*$N$1</f>
        <v>158.4</v>
      </c>
      <c r="O1150" s="38">
        <f>Sales[[#This Row],[Profit]]-Sales[[#This Row],[Discount ]]</f>
        <v>3009.6</v>
      </c>
    </row>
    <row r="1151" spans="1:15">
      <c r="A1151" s="38">
        <v>41291</v>
      </c>
      <c r="B1151" s="12" t="s">
        <v>34</v>
      </c>
      <c r="C1151" s="12" t="s">
        <v>25</v>
      </c>
      <c r="D1151" s="12" t="s">
        <v>15</v>
      </c>
      <c r="E1151" s="12" t="s">
        <v>16</v>
      </c>
      <c r="F1151" s="12">
        <v>4</v>
      </c>
      <c r="G1151" s="12">
        <v>3582</v>
      </c>
      <c r="H1151" s="12">
        <v>3870</v>
      </c>
      <c r="I1151" s="12">
        <v>28656</v>
      </c>
      <c r="J1151" s="12">
        <v>30960</v>
      </c>
      <c r="K1151" s="12">
        <f>Sales[[#This Row],[Unit Price]]*Sales[[#This Row],[Quantity]]</f>
        <v>15480</v>
      </c>
      <c r="L1151" s="12">
        <f>Sales[[#This Row],[Unit Cost]]*Sales[[#This Row],[Quantity]]</f>
        <v>14328</v>
      </c>
      <c r="M1151" s="12">
        <f>Sales[[#This Row],[Revenue]]-Sales[[#This Row],[Cost]]</f>
        <v>1152</v>
      </c>
      <c r="N1151" s="38">
        <f>Sales[[#This Row],[Profit]]*$N$1</f>
        <v>57.6</v>
      </c>
      <c r="O1151" s="38">
        <f>Sales[[#This Row],[Profit]]-Sales[[#This Row],[Discount ]]</f>
        <v>1094.4000000000001</v>
      </c>
    </row>
    <row r="1152" spans="1:15">
      <c r="A1152" s="38">
        <v>41291</v>
      </c>
      <c r="B1152" s="12" t="s">
        <v>22</v>
      </c>
      <c r="C1152" s="12" t="s">
        <v>23</v>
      </c>
      <c r="D1152" s="12" t="s">
        <v>41</v>
      </c>
      <c r="E1152" s="12" t="s">
        <v>13</v>
      </c>
      <c r="F1152" s="12">
        <v>22</v>
      </c>
      <c r="G1152" s="12">
        <v>4482</v>
      </c>
      <c r="H1152" s="12">
        <v>4770</v>
      </c>
      <c r="I1152" s="12">
        <v>59040</v>
      </c>
      <c r="J1152" s="12">
        <v>63000</v>
      </c>
      <c r="K1152" s="12">
        <f>Sales[[#This Row],[Unit Price]]*Sales[[#This Row],[Quantity]]</f>
        <v>104940</v>
      </c>
      <c r="L1152" s="12">
        <f>Sales[[#This Row],[Unit Cost]]*Sales[[#This Row],[Quantity]]</f>
        <v>98604</v>
      </c>
      <c r="M1152" s="12">
        <f>Sales[[#This Row],[Revenue]]-Sales[[#This Row],[Cost]]</f>
        <v>6336</v>
      </c>
      <c r="N1152" s="38">
        <f>Sales[[#This Row],[Profit]]*$N$1</f>
        <v>316.8</v>
      </c>
      <c r="O1152" s="38">
        <f>Sales[[#This Row],[Profit]]-Sales[[#This Row],[Discount ]]</f>
        <v>6019.2</v>
      </c>
    </row>
    <row r="1153" spans="1:15">
      <c r="A1153" s="38">
        <v>41292</v>
      </c>
      <c r="B1153" s="12" t="s">
        <v>31</v>
      </c>
      <c r="C1153" s="12" t="s">
        <v>30</v>
      </c>
      <c r="D1153" s="12" t="s">
        <v>12</v>
      </c>
      <c r="E1153" s="12" t="s">
        <v>13</v>
      </c>
      <c r="F1153" s="12">
        <v>15</v>
      </c>
      <c r="G1153" s="12">
        <v>3924</v>
      </c>
      <c r="H1153" s="12">
        <v>4230</v>
      </c>
      <c r="I1153" s="12">
        <v>26442</v>
      </c>
      <c r="J1153" s="12">
        <v>28080</v>
      </c>
      <c r="K1153" s="12">
        <f>Sales[[#This Row],[Unit Price]]*Sales[[#This Row],[Quantity]]</f>
        <v>63450</v>
      </c>
      <c r="L1153" s="12">
        <f>Sales[[#This Row],[Unit Cost]]*Sales[[#This Row],[Quantity]]</f>
        <v>58860</v>
      </c>
      <c r="M1153" s="12">
        <f>Sales[[#This Row],[Revenue]]-Sales[[#This Row],[Cost]]</f>
        <v>4590</v>
      </c>
      <c r="N1153" s="38">
        <f>Sales[[#This Row],[Profit]]*$N$1</f>
        <v>229.5</v>
      </c>
      <c r="O1153" s="38">
        <f>Sales[[#This Row],[Profit]]-Sales[[#This Row],[Discount ]]</f>
        <v>4360.5</v>
      </c>
    </row>
    <row r="1154" spans="1:15">
      <c r="A1154" s="38">
        <v>41292</v>
      </c>
      <c r="B1154" s="12" t="s">
        <v>22</v>
      </c>
      <c r="C1154" s="12" t="s">
        <v>23</v>
      </c>
      <c r="D1154" s="12" t="s">
        <v>15</v>
      </c>
      <c r="E1154" s="12" t="s">
        <v>16</v>
      </c>
      <c r="F1154" s="12">
        <v>23</v>
      </c>
      <c r="G1154" s="12">
        <v>7506</v>
      </c>
      <c r="H1154" s="12">
        <v>8100</v>
      </c>
      <c r="I1154" s="12">
        <v>82386</v>
      </c>
      <c r="J1154" s="12">
        <v>89010</v>
      </c>
      <c r="K1154" s="12">
        <f>Sales[[#This Row],[Unit Price]]*Sales[[#This Row],[Quantity]]</f>
        <v>186300</v>
      </c>
      <c r="L1154" s="12">
        <f>Sales[[#This Row],[Unit Cost]]*Sales[[#This Row],[Quantity]]</f>
        <v>172638</v>
      </c>
      <c r="M1154" s="12">
        <f>Sales[[#This Row],[Revenue]]-Sales[[#This Row],[Cost]]</f>
        <v>13662</v>
      </c>
      <c r="N1154" s="38">
        <f>Sales[[#This Row],[Profit]]*$N$1</f>
        <v>683.1</v>
      </c>
      <c r="O1154" s="38">
        <f>Sales[[#This Row],[Profit]]-Sales[[#This Row],[Discount ]]</f>
        <v>12978.9</v>
      </c>
    </row>
    <row r="1155" spans="1:15">
      <c r="A1155" s="38">
        <v>41293</v>
      </c>
      <c r="B1155" s="12" t="s">
        <v>31</v>
      </c>
      <c r="C1155" s="12" t="s">
        <v>30</v>
      </c>
      <c r="D1155" s="12" t="s">
        <v>40</v>
      </c>
      <c r="E1155" s="12" t="s">
        <v>16</v>
      </c>
      <c r="F1155" s="12">
        <v>9</v>
      </c>
      <c r="G1155" s="12">
        <v>3546</v>
      </c>
      <c r="H1155" s="12">
        <v>3780</v>
      </c>
      <c r="I1155" s="12">
        <v>19620</v>
      </c>
      <c r="J1155" s="12">
        <v>21150</v>
      </c>
      <c r="K1155" s="12">
        <f>Sales[[#This Row],[Unit Price]]*Sales[[#This Row],[Quantity]]</f>
        <v>34020</v>
      </c>
      <c r="L1155" s="12">
        <f>Sales[[#This Row],[Unit Cost]]*Sales[[#This Row],[Quantity]]</f>
        <v>31914</v>
      </c>
      <c r="M1155" s="12">
        <f>Sales[[#This Row],[Revenue]]-Sales[[#This Row],[Cost]]</f>
        <v>2106</v>
      </c>
      <c r="N1155" s="38">
        <f>Sales[[#This Row],[Profit]]*$N$1</f>
        <v>105.30000000000001</v>
      </c>
      <c r="O1155" s="38">
        <f>Sales[[#This Row],[Profit]]-Sales[[#This Row],[Discount ]]</f>
        <v>2000.7</v>
      </c>
    </row>
    <row r="1156" spans="1:15">
      <c r="A1156" s="38">
        <v>41293</v>
      </c>
      <c r="B1156" s="12" t="s">
        <v>22</v>
      </c>
      <c r="C1156" s="12" t="s">
        <v>23</v>
      </c>
      <c r="D1156" s="12" t="s">
        <v>37</v>
      </c>
      <c r="E1156" s="12" t="s">
        <v>13</v>
      </c>
      <c r="F1156" s="12">
        <v>7</v>
      </c>
      <c r="G1156" s="12">
        <v>3042</v>
      </c>
      <c r="H1156" s="12">
        <v>3240</v>
      </c>
      <c r="I1156" s="12">
        <v>13446</v>
      </c>
      <c r="J1156" s="12">
        <v>14310</v>
      </c>
      <c r="K1156" s="12">
        <f>Sales[[#This Row],[Unit Price]]*Sales[[#This Row],[Quantity]]</f>
        <v>22680</v>
      </c>
      <c r="L1156" s="12">
        <f>Sales[[#This Row],[Unit Cost]]*Sales[[#This Row],[Quantity]]</f>
        <v>21294</v>
      </c>
      <c r="M1156" s="12">
        <f>Sales[[#This Row],[Revenue]]-Sales[[#This Row],[Cost]]</f>
        <v>1386</v>
      </c>
      <c r="N1156" s="38">
        <f>Sales[[#This Row],[Profit]]*$N$1</f>
        <v>69.3</v>
      </c>
      <c r="O1156" s="38">
        <f>Sales[[#This Row],[Profit]]-Sales[[#This Row],[Discount ]]</f>
        <v>1316.7</v>
      </c>
    </row>
    <row r="1157" spans="1:15">
      <c r="A1157" s="38">
        <v>41293</v>
      </c>
      <c r="B1157" s="12" t="s">
        <v>20</v>
      </c>
      <c r="C1157" s="12" t="s">
        <v>18</v>
      </c>
      <c r="D1157" s="12" t="s">
        <v>35</v>
      </c>
      <c r="E1157" s="12" t="s">
        <v>13</v>
      </c>
      <c r="F1157" s="12">
        <v>25</v>
      </c>
      <c r="G1157" s="12">
        <v>3042</v>
      </c>
      <c r="H1157" s="12">
        <v>3240</v>
      </c>
      <c r="I1157" s="12">
        <v>102960</v>
      </c>
      <c r="J1157" s="12">
        <v>109800</v>
      </c>
      <c r="K1157" s="12">
        <f>Sales[[#This Row],[Unit Price]]*Sales[[#This Row],[Quantity]]</f>
        <v>81000</v>
      </c>
      <c r="L1157" s="12">
        <f>Sales[[#This Row],[Unit Cost]]*Sales[[#This Row],[Quantity]]</f>
        <v>76050</v>
      </c>
      <c r="M1157" s="12">
        <f>Sales[[#This Row],[Revenue]]-Sales[[#This Row],[Cost]]</f>
        <v>4950</v>
      </c>
      <c r="N1157" s="38">
        <f>Sales[[#This Row],[Profit]]*$N$1</f>
        <v>247.5</v>
      </c>
      <c r="O1157" s="38">
        <f>Sales[[#This Row],[Profit]]-Sales[[#This Row],[Discount ]]</f>
        <v>4702.5</v>
      </c>
    </row>
    <row r="1158" spans="1:15">
      <c r="A1158" s="38">
        <v>41294</v>
      </c>
      <c r="B1158" s="12" t="s">
        <v>34</v>
      </c>
      <c r="C1158" s="12" t="s">
        <v>25</v>
      </c>
      <c r="D1158" s="12" t="s">
        <v>42</v>
      </c>
      <c r="E1158" s="12" t="s">
        <v>16</v>
      </c>
      <c r="F1158" s="12">
        <v>10</v>
      </c>
      <c r="G1158" s="12">
        <v>3978</v>
      </c>
      <c r="H1158" s="12">
        <v>4230</v>
      </c>
      <c r="I1158" s="12">
        <v>135108</v>
      </c>
      <c r="J1158" s="12">
        <v>145800</v>
      </c>
      <c r="K1158" s="12">
        <f>Sales[[#This Row],[Unit Price]]*Sales[[#This Row],[Quantity]]</f>
        <v>42300</v>
      </c>
      <c r="L1158" s="12">
        <f>Sales[[#This Row],[Unit Cost]]*Sales[[#This Row],[Quantity]]</f>
        <v>39780</v>
      </c>
      <c r="M1158" s="12">
        <f>Sales[[#This Row],[Revenue]]-Sales[[#This Row],[Cost]]</f>
        <v>2520</v>
      </c>
      <c r="N1158" s="38">
        <f>Sales[[#This Row],[Profit]]*$N$1</f>
        <v>126</v>
      </c>
      <c r="O1158" s="38">
        <f>Sales[[#This Row],[Profit]]-Sales[[#This Row],[Discount ]]</f>
        <v>2394</v>
      </c>
    </row>
    <row r="1159" spans="1:15">
      <c r="A1159" s="38">
        <v>41294</v>
      </c>
      <c r="B1159" s="12" t="s">
        <v>22</v>
      </c>
      <c r="C1159" s="12" t="s">
        <v>23</v>
      </c>
      <c r="D1159" s="12" t="s">
        <v>35</v>
      </c>
      <c r="E1159" s="12" t="s">
        <v>13</v>
      </c>
      <c r="F1159" s="12">
        <v>8</v>
      </c>
      <c r="G1159" s="12">
        <v>5148</v>
      </c>
      <c r="H1159" s="12">
        <v>5490</v>
      </c>
      <c r="I1159" s="12">
        <v>113256</v>
      </c>
      <c r="J1159" s="12">
        <v>120780</v>
      </c>
      <c r="K1159" s="12">
        <f>Sales[[#This Row],[Unit Price]]*Sales[[#This Row],[Quantity]]</f>
        <v>43920</v>
      </c>
      <c r="L1159" s="12">
        <f>Sales[[#This Row],[Unit Cost]]*Sales[[#This Row],[Quantity]]</f>
        <v>41184</v>
      </c>
      <c r="M1159" s="12">
        <f>Sales[[#This Row],[Revenue]]-Sales[[#This Row],[Cost]]</f>
        <v>2736</v>
      </c>
      <c r="N1159" s="38">
        <f>Sales[[#This Row],[Profit]]*$N$1</f>
        <v>136.80000000000001</v>
      </c>
      <c r="O1159" s="38">
        <f>Sales[[#This Row],[Profit]]-Sales[[#This Row],[Discount ]]</f>
        <v>2599.1999999999998</v>
      </c>
    </row>
    <row r="1160" spans="1:15">
      <c r="A1160" s="38">
        <v>41295</v>
      </c>
      <c r="B1160" s="12" t="s">
        <v>20</v>
      </c>
      <c r="C1160" s="12" t="s">
        <v>18</v>
      </c>
      <c r="D1160" s="12" t="s">
        <v>42</v>
      </c>
      <c r="E1160" s="12" t="s">
        <v>16</v>
      </c>
      <c r="F1160" s="12">
        <v>18</v>
      </c>
      <c r="G1160" s="12">
        <v>3042</v>
      </c>
      <c r="H1160" s="12">
        <v>3240</v>
      </c>
      <c r="I1160" s="12">
        <v>90072</v>
      </c>
      <c r="J1160" s="12">
        <v>97200</v>
      </c>
      <c r="K1160" s="12">
        <f>Sales[[#This Row],[Unit Price]]*Sales[[#This Row],[Quantity]]</f>
        <v>58320</v>
      </c>
      <c r="L1160" s="12">
        <f>Sales[[#This Row],[Unit Cost]]*Sales[[#This Row],[Quantity]]</f>
        <v>54756</v>
      </c>
      <c r="M1160" s="12">
        <f>Sales[[#This Row],[Revenue]]-Sales[[#This Row],[Cost]]</f>
        <v>3564</v>
      </c>
      <c r="N1160" s="38">
        <f>Sales[[#This Row],[Profit]]*$N$1</f>
        <v>178.20000000000002</v>
      </c>
      <c r="O1160" s="38">
        <f>Sales[[#This Row],[Profit]]-Sales[[#This Row],[Discount ]]</f>
        <v>3385.8</v>
      </c>
    </row>
    <row r="1161" spans="1:15">
      <c r="A1161" s="38">
        <v>41295</v>
      </c>
      <c r="B1161" s="12" t="s">
        <v>17</v>
      </c>
      <c r="C1161" s="12" t="s">
        <v>18</v>
      </c>
      <c r="D1161" s="12" t="s">
        <v>39</v>
      </c>
      <c r="E1161" s="12" t="s">
        <v>13</v>
      </c>
      <c r="F1161" s="12">
        <v>8</v>
      </c>
      <c r="G1161" s="12">
        <v>5148</v>
      </c>
      <c r="H1161" s="12">
        <v>5490</v>
      </c>
      <c r="I1161" s="12">
        <v>52164</v>
      </c>
      <c r="J1161" s="12">
        <v>55440</v>
      </c>
      <c r="K1161" s="12">
        <f>Sales[[#This Row],[Unit Price]]*Sales[[#This Row],[Quantity]]</f>
        <v>43920</v>
      </c>
      <c r="L1161" s="12">
        <f>Sales[[#This Row],[Unit Cost]]*Sales[[#This Row],[Quantity]]</f>
        <v>41184</v>
      </c>
      <c r="M1161" s="12">
        <f>Sales[[#This Row],[Revenue]]-Sales[[#This Row],[Cost]]</f>
        <v>2736</v>
      </c>
      <c r="N1161" s="38">
        <f>Sales[[#This Row],[Profit]]*$N$1</f>
        <v>136.80000000000001</v>
      </c>
      <c r="O1161" s="38">
        <f>Sales[[#This Row],[Profit]]-Sales[[#This Row],[Discount ]]</f>
        <v>2599.1999999999998</v>
      </c>
    </row>
    <row r="1162" spans="1:15">
      <c r="A1162" s="38">
        <v>41295</v>
      </c>
      <c r="B1162" s="12" t="s">
        <v>34</v>
      </c>
      <c r="C1162" s="12" t="s">
        <v>25</v>
      </c>
      <c r="D1162" s="12" t="s">
        <v>35</v>
      </c>
      <c r="E1162" s="12" t="s">
        <v>13</v>
      </c>
      <c r="F1162" s="12">
        <v>25</v>
      </c>
      <c r="G1162" s="12">
        <v>7506</v>
      </c>
      <c r="H1162" s="12">
        <v>8100</v>
      </c>
      <c r="I1162" s="12">
        <v>113256</v>
      </c>
      <c r="J1162" s="12">
        <v>120780</v>
      </c>
      <c r="K1162" s="12">
        <f>Sales[[#This Row],[Unit Price]]*Sales[[#This Row],[Quantity]]</f>
        <v>202500</v>
      </c>
      <c r="L1162" s="12">
        <f>Sales[[#This Row],[Unit Cost]]*Sales[[#This Row],[Quantity]]</f>
        <v>187650</v>
      </c>
      <c r="M1162" s="12">
        <f>Sales[[#This Row],[Revenue]]-Sales[[#This Row],[Cost]]</f>
        <v>14850</v>
      </c>
      <c r="N1162" s="38">
        <f>Sales[[#This Row],[Profit]]*$N$1</f>
        <v>742.5</v>
      </c>
      <c r="O1162" s="38">
        <f>Sales[[#This Row],[Profit]]-Sales[[#This Row],[Discount ]]</f>
        <v>14107.5</v>
      </c>
    </row>
    <row r="1163" spans="1:15">
      <c r="A1163" s="38">
        <v>41295</v>
      </c>
      <c r="B1163" s="12" t="s">
        <v>20</v>
      </c>
      <c r="C1163" s="12" t="s">
        <v>18</v>
      </c>
      <c r="D1163" s="12" t="s">
        <v>15</v>
      </c>
      <c r="E1163" s="12" t="s">
        <v>16</v>
      </c>
      <c r="F1163" s="12">
        <v>7</v>
      </c>
      <c r="G1163" s="12">
        <v>3042</v>
      </c>
      <c r="H1163" s="12">
        <v>3240</v>
      </c>
      <c r="I1163" s="12">
        <v>17910</v>
      </c>
      <c r="J1163" s="12">
        <v>19350</v>
      </c>
      <c r="K1163" s="12">
        <f>Sales[[#This Row],[Unit Price]]*Sales[[#This Row],[Quantity]]</f>
        <v>22680</v>
      </c>
      <c r="L1163" s="12">
        <f>Sales[[#This Row],[Unit Cost]]*Sales[[#This Row],[Quantity]]</f>
        <v>21294</v>
      </c>
      <c r="M1163" s="12">
        <f>Sales[[#This Row],[Revenue]]-Sales[[#This Row],[Cost]]</f>
        <v>1386</v>
      </c>
      <c r="N1163" s="38">
        <f>Sales[[#This Row],[Profit]]*$N$1</f>
        <v>69.3</v>
      </c>
      <c r="O1163" s="38">
        <f>Sales[[#This Row],[Profit]]-Sales[[#This Row],[Discount ]]</f>
        <v>1316.7</v>
      </c>
    </row>
    <row r="1164" spans="1:15">
      <c r="A1164" s="38">
        <v>41295</v>
      </c>
      <c r="B1164" s="12" t="s">
        <v>34</v>
      </c>
      <c r="C1164" s="12" t="s">
        <v>25</v>
      </c>
      <c r="D1164" s="12" t="s">
        <v>40</v>
      </c>
      <c r="E1164" s="12" t="s">
        <v>16</v>
      </c>
      <c r="F1164" s="12">
        <v>17</v>
      </c>
      <c r="G1164" s="12">
        <v>3978</v>
      </c>
      <c r="H1164" s="12">
        <v>4230</v>
      </c>
      <c r="I1164" s="12">
        <v>58860</v>
      </c>
      <c r="J1164" s="12">
        <v>63450</v>
      </c>
      <c r="K1164" s="12">
        <f>Sales[[#This Row],[Unit Price]]*Sales[[#This Row],[Quantity]]</f>
        <v>71910</v>
      </c>
      <c r="L1164" s="12">
        <f>Sales[[#This Row],[Unit Cost]]*Sales[[#This Row],[Quantity]]</f>
        <v>67626</v>
      </c>
      <c r="M1164" s="12">
        <f>Sales[[#This Row],[Revenue]]-Sales[[#This Row],[Cost]]</f>
        <v>4284</v>
      </c>
      <c r="N1164" s="38">
        <f>Sales[[#This Row],[Profit]]*$N$1</f>
        <v>214.20000000000002</v>
      </c>
      <c r="O1164" s="38">
        <f>Sales[[#This Row],[Profit]]-Sales[[#This Row],[Discount ]]</f>
        <v>4069.8</v>
      </c>
    </row>
    <row r="1165" spans="1:15">
      <c r="A1165" s="38">
        <v>41297</v>
      </c>
      <c r="B1165" s="12" t="s">
        <v>34</v>
      </c>
      <c r="C1165" s="12" t="s">
        <v>25</v>
      </c>
      <c r="D1165" s="12" t="s">
        <v>39</v>
      </c>
      <c r="E1165" s="12" t="s">
        <v>13</v>
      </c>
      <c r="F1165" s="12">
        <v>3</v>
      </c>
      <c r="G1165" s="12">
        <v>2952</v>
      </c>
      <c r="H1165" s="12">
        <v>3150</v>
      </c>
      <c r="I1165" s="12">
        <v>67068</v>
      </c>
      <c r="J1165" s="12">
        <v>71280</v>
      </c>
      <c r="K1165" s="12">
        <f>Sales[[#This Row],[Unit Price]]*Sales[[#This Row],[Quantity]]</f>
        <v>9450</v>
      </c>
      <c r="L1165" s="12">
        <f>Sales[[#This Row],[Unit Cost]]*Sales[[#This Row],[Quantity]]</f>
        <v>8856</v>
      </c>
      <c r="M1165" s="12">
        <f>Sales[[#This Row],[Revenue]]-Sales[[#This Row],[Cost]]</f>
        <v>594</v>
      </c>
      <c r="N1165" s="38">
        <f>Sales[[#This Row],[Profit]]*$N$1</f>
        <v>29.700000000000003</v>
      </c>
      <c r="O1165" s="38">
        <f>Sales[[#This Row],[Profit]]-Sales[[#This Row],[Discount ]]</f>
        <v>564.29999999999995</v>
      </c>
    </row>
    <row r="1166" spans="1:15">
      <c r="A1166" s="38">
        <v>41297</v>
      </c>
      <c r="B1166" s="12" t="s">
        <v>29</v>
      </c>
      <c r="C1166" s="12" t="s">
        <v>30</v>
      </c>
      <c r="D1166" s="12" t="s">
        <v>39</v>
      </c>
      <c r="E1166" s="12" t="s">
        <v>13</v>
      </c>
      <c r="F1166" s="12">
        <v>13</v>
      </c>
      <c r="G1166" s="12">
        <v>2034</v>
      </c>
      <c r="H1166" s="12">
        <v>2160</v>
      </c>
      <c r="I1166" s="12">
        <v>85698</v>
      </c>
      <c r="J1166" s="12">
        <v>91080</v>
      </c>
      <c r="K1166" s="12">
        <f>Sales[[#This Row],[Unit Price]]*Sales[[#This Row],[Quantity]]</f>
        <v>28080</v>
      </c>
      <c r="L1166" s="12">
        <f>Sales[[#This Row],[Unit Cost]]*Sales[[#This Row],[Quantity]]</f>
        <v>26442</v>
      </c>
      <c r="M1166" s="12">
        <f>Sales[[#This Row],[Revenue]]-Sales[[#This Row],[Cost]]</f>
        <v>1638</v>
      </c>
      <c r="N1166" s="38">
        <f>Sales[[#This Row],[Profit]]*$N$1</f>
        <v>81.900000000000006</v>
      </c>
      <c r="O1166" s="38">
        <f>Sales[[#This Row],[Profit]]-Sales[[#This Row],[Discount ]]</f>
        <v>1556.1</v>
      </c>
    </row>
    <row r="1167" spans="1:15">
      <c r="A1167" s="38">
        <v>41298</v>
      </c>
      <c r="B1167" s="12" t="s">
        <v>29</v>
      </c>
      <c r="C1167" s="12" t="s">
        <v>30</v>
      </c>
      <c r="D1167" s="12" t="s">
        <v>33</v>
      </c>
      <c r="E1167" s="12" t="s">
        <v>13</v>
      </c>
      <c r="F1167" s="12">
        <v>17</v>
      </c>
      <c r="G1167" s="12">
        <v>3582</v>
      </c>
      <c r="H1167" s="12">
        <v>3870</v>
      </c>
      <c r="I1167" s="12">
        <v>47736</v>
      </c>
      <c r="J1167" s="12">
        <v>50760</v>
      </c>
      <c r="K1167" s="12">
        <f>Sales[[#This Row],[Unit Price]]*Sales[[#This Row],[Quantity]]</f>
        <v>65790</v>
      </c>
      <c r="L1167" s="12">
        <f>Sales[[#This Row],[Unit Cost]]*Sales[[#This Row],[Quantity]]</f>
        <v>60894</v>
      </c>
      <c r="M1167" s="12">
        <f>Sales[[#This Row],[Revenue]]-Sales[[#This Row],[Cost]]</f>
        <v>4896</v>
      </c>
      <c r="N1167" s="38">
        <f>Sales[[#This Row],[Profit]]*$N$1</f>
        <v>244.8</v>
      </c>
      <c r="O1167" s="38">
        <f>Sales[[#This Row],[Profit]]-Sales[[#This Row],[Discount ]]</f>
        <v>4651.2</v>
      </c>
    </row>
    <row r="1168" spans="1:15">
      <c r="A1168" s="38">
        <v>41298</v>
      </c>
      <c r="B1168" s="12" t="s">
        <v>14</v>
      </c>
      <c r="C1168" s="12" t="s">
        <v>11</v>
      </c>
      <c r="D1168" s="12" t="s">
        <v>28</v>
      </c>
      <c r="E1168" s="12" t="s">
        <v>13</v>
      </c>
      <c r="F1168" s="12">
        <v>22</v>
      </c>
      <c r="G1168" s="12">
        <v>3978</v>
      </c>
      <c r="H1168" s="12">
        <v>4230</v>
      </c>
      <c r="I1168" s="12">
        <v>69984</v>
      </c>
      <c r="J1168" s="12">
        <v>74520</v>
      </c>
      <c r="K1168" s="12">
        <f>Sales[[#This Row],[Unit Price]]*Sales[[#This Row],[Quantity]]</f>
        <v>93060</v>
      </c>
      <c r="L1168" s="12">
        <f>Sales[[#This Row],[Unit Cost]]*Sales[[#This Row],[Quantity]]</f>
        <v>87516</v>
      </c>
      <c r="M1168" s="12">
        <f>Sales[[#This Row],[Revenue]]-Sales[[#This Row],[Cost]]</f>
        <v>5544</v>
      </c>
      <c r="N1168" s="38">
        <f>Sales[[#This Row],[Profit]]*$N$1</f>
        <v>277.2</v>
      </c>
      <c r="O1168" s="38">
        <f>Sales[[#This Row],[Profit]]-Sales[[#This Row],[Discount ]]</f>
        <v>5266.8</v>
      </c>
    </row>
    <row r="1169" spans="1:15">
      <c r="A1169" s="38">
        <v>41298</v>
      </c>
      <c r="B1169" s="12" t="s">
        <v>34</v>
      </c>
      <c r="C1169" s="12" t="s">
        <v>25</v>
      </c>
      <c r="D1169" s="12" t="s">
        <v>35</v>
      </c>
      <c r="E1169" s="12" t="s">
        <v>13</v>
      </c>
      <c r="F1169" s="12">
        <v>23</v>
      </c>
      <c r="G1169" s="12">
        <v>2196</v>
      </c>
      <c r="H1169" s="12">
        <v>2340</v>
      </c>
      <c r="I1169" s="12">
        <v>113256</v>
      </c>
      <c r="J1169" s="12">
        <v>120780</v>
      </c>
      <c r="K1169" s="12">
        <f>Sales[[#This Row],[Unit Price]]*Sales[[#This Row],[Quantity]]</f>
        <v>53820</v>
      </c>
      <c r="L1169" s="12">
        <f>Sales[[#This Row],[Unit Cost]]*Sales[[#This Row],[Quantity]]</f>
        <v>50508</v>
      </c>
      <c r="M1169" s="12">
        <f>Sales[[#This Row],[Revenue]]-Sales[[#This Row],[Cost]]</f>
        <v>3312</v>
      </c>
      <c r="N1169" s="38">
        <f>Sales[[#This Row],[Profit]]*$N$1</f>
        <v>165.60000000000002</v>
      </c>
      <c r="O1169" s="38">
        <f>Sales[[#This Row],[Profit]]-Sales[[#This Row],[Discount ]]</f>
        <v>3146.4</v>
      </c>
    </row>
    <row r="1170" spans="1:15">
      <c r="A1170" s="38">
        <v>41299</v>
      </c>
      <c r="B1170" s="12" t="s">
        <v>20</v>
      </c>
      <c r="C1170" s="12" t="s">
        <v>18</v>
      </c>
      <c r="D1170" s="12" t="s">
        <v>42</v>
      </c>
      <c r="E1170" s="12" t="s">
        <v>16</v>
      </c>
      <c r="F1170" s="12">
        <v>1</v>
      </c>
      <c r="G1170" s="12">
        <v>2034</v>
      </c>
      <c r="H1170" s="12">
        <v>2160</v>
      </c>
      <c r="I1170" s="12">
        <v>150120</v>
      </c>
      <c r="J1170" s="12">
        <v>162000</v>
      </c>
      <c r="K1170" s="12">
        <f>Sales[[#This Row],[Unit Price]]*Sales[[#This Row],[Quantity]]</f>
        <v>2160</v>
      </c>
      <c r="L1170" s="12">
        <f>Sales[[#This Row],[Unit Cost]]*Sales[[#This Row],[Quantity]]</f>
        <v>2034</v>
      </c>
      <c r="M1170" s="12">
        <f>Sales[[#This Row],[Revenue]]-Sales[[#This Row],[Cost]]</f>
        <v>126</v>
      </c>
      <c r="N1170" s="38">
        <f>Sales[[#This Row],[Profit]]*$N$1</f>
        <v>6.3000000000000007</v>
      </c>
      <c r="O1170" s="38">
        <f>Sales[[#This Row],[Profit]]-Sales[[#This Row],[Discount ]]</f>
        <v>119.7</v>
      </c>
    </row>
    <row r="1171" spans="1:15">
      <c r="A1171" s="38">
        <v>41299</v>
      </c>
      <c r="B1171" s="12" t="s">
        <v>20</v>
      </c>
      <c r="C1171" s="12" t="s">
        <v>18</v>
      </c>
      <c r="D1171" s="12" t="s">
        <v>33</v>
      </c>
      <c r="E1171" s="12" t="s">
        <v>13</v>
      </c>
      <c r="F1171" s="12">
        <v>25</v>
      </c>
      <c r="G1171" s="12">
        <v>5148</v>
      </c>
      <c r="H1171" s="12">
        <v>5490</v>
      </c>
      <c r="I1171" s="12">
        <v>43758</v>
      </c>
      <c r="J1171" s="12">
        <v>46530</v>
      </c>
      <c r="K1171" s="12">
        <f>Sales[[#This Row],[Unit Price]]*Sales[[#This Row],[Quantity]]</f>
        <v>137250</v>
      </c>
      <c r="L1171" s="12">
        <f>Sales[[#This Row],[Unit Cost]]*Sales[[#This Row],[Quantity]]</f>
        <v>128700</v>
      </c>
      <c r="M1171" s="12">
        <f>Sales[[#This Row],[Revenue]]-Sales[[#This Row],[Cost]]</f>
        <v>8550</v>
      </c>
      <c r="N1171" s="38">
        <f>Sales[[#This Row],[Profit]]*$N$1</f>
        <v>427.5</v>
      </c>
      <c r="O1171" s="38">
        <f>Sales[[#This Row],[Profit]]-Sales[[#This Row],[Discount ]]</f>
        <v>8122.5</v>
      </c>
    </row>
    <row r="1172" spans="1:15">
      <c r="A1172" s="38">
        <v>41300</v>
      </c>
      <c r="B1172" s="12" t="s">
        <v>22</v>
      </c>
      <c r="C1172" s="12" t="s">
        <v>23</v>
      </c>
      <c r="D1172" s="12" t="s">
        <v>36</v>
      </c>
      <c r="E1172" s="12" t="s">
        <v>13</v>
      </c>
      <c r="F1172" s="12">
        <v>22</v>
      </c>
      <c r="G1172" s="12">
        <v>3384</v>
      </c>
      <c r="H1172" s="12">
        <v>3600</v>
      </c>
      <c r="I1172" s="12">
        <v>6318</v>
      </c>
      <c r="J1172" s="12">
        <v>6750</v>
      </c>
      <c r="K1172" s="12">
        <f>Sales[[#This Row],[Unit Price]]*Sales[[#This Row],[Quantity]]</f>
        <v>79200</v>
      </c>
      <c r="L1172" s="12">
        <f>Sales[[#This Row],[Unit Cost]]*Sales[[#This Row],[Quantity]]</f>
        <v>74448</v>
      </c>
      <c r="M1172" s="12">
        <f>Sales[[#This Row],[Revenue]]-Sales[[#This Row],[Cost]]</f>
        <v>4752</v>
      </c>
      <c r="N1172" s="38">
        <f>Sales[[#This Row],[Profit]]*$N$1</f>
        <v>237.60000000000002</v>
      </c>
      <c r="O1172" s="38">
        <f>Sales[[#This Row],[Profit]]-Sales[[#This Row],[Discount ]]</f>
        <v>4514.3999999999996</v>
      </c>
    </row>
    <row r="1173" spans="1:15">
      <c r="A1173" s="38">
        <v>41300</v>
      </c>
      <c r="B1173" s="12" t="s">
        <v>20</v>
      </c>
      <c r="C1173" s="12" t="s">
        <v>18</v>
      </c>
      <c r="D1173" s="12" t="s">
        <v>40</v>
      </c>
      <c r="E1173" s="12" t="s">
        <v>16</v>
      </c>
      <c r="F1173" s="12">
        <v>2</v>
      </c>
      <c r="G1173" s="12">
        <v>3978</v>
      </c>
      <c r="H1173" s="12">
        <v>4230</v>
      </c>
      <c r="I1173" s="12">
        <v>47088</v>
      </c>
      <c r="J1173" s="12">
        <v>50760</v>
      </c>
      <c r="K1173" s="12">
        <f>Sales[[#This Row],[Unit Price]]*Sales[[#This Row],[Quantity]]</f>
        <v>8460</v>
      </c>
      <c r="L1173" s="12">
        <f>Sales[[#This Row],[Unit Cost]]*Sales[[#This Row],[Quantity]]</f>
        <v>7956</v>
      </c>
      <c r="M1173" s="12">
        <f>Sales[[#This Row],[Revenue]]-Sales[[#This Row],[Cost]]</f>
        <v>504</v>
      </c>
      <c r="N1173" s="38">
        <f>Sales[[#This Row],[Profit]]*$N$1</f>
        <v>25.200000000000003</v>
      </c>
      <c r="O1173" s="38">
        <f>Sales[[#This Row],[Profit]]-Sales[[#This Row],[Discount ]]</f>
        <v>478.8</v>
      </c>
    </row>
    <row r="1174" spans="1:15">
      <c r="A1174" s="38">
        <v>41300</v>
      </c>
      <c r="B1174" s="12" t="s">
        <v>29</v>
      </c>
      <c r="C1174" s="12" t="s">
        <v>30</v>
      </c>
      <c r="D1174" s="12" t="s">
        <v>42</v>
      </c>
      <c r="E1174" s="12" t="s">
        <v>16</v>
      </c>
      <c r="F1174" s="12">
        <v>11</v>
      </c>
      <c r="G1174" s="12">
        <v>3582</v>
      </c>
      <c r="H1174" s="12">
        <v>3870</v>
      </c>
      <c r="I1174" s="12">
        <v>165132</v>
      </c>
      <c r="J1174" s="12">
        <v>178200</v>
      </c>
      <c r="K1174" s="12">
        <f>Sales[[#This Row],[Unit Price]]*Sales[[#This Row],[Quantity]]</f>
        <v>42570</v>
      </c>
      <c r="L1174" s="12">
        <f>Sales[[#This Row],[Unit Cost]]*Sales[[#This Row],[Quantity]]</f>
        <v>39402</v>
      </c>
      <c r="M1174" s="12">
        <f>Sales[[#This Row],[Revenue]]-Sales[[#This Row],[Cost]]</f>
        <v>3168</v>
      </c>
      <c r="N1174" s="38">
        <f>Sales[[#This Row],[Profit]]*$N$1</f>
        <v>158.4</v>
      </c>
      <c r="O1174" s="38">
        <f>Sales[[#This Row],[Profit]]-Sales[[#This Row],[Discount ]]</f>
        <v>3009.6</v>
      </c>
    </row>
    <row r="1175" spans="1:15">
      <c r="A1175" s="38">
        <v>41301</v>
      </c>
      <c r="B1175" s="12" t="s">
        <v>14</v>
      </c>
      <c r="C1175" s="12" t="s">
        <v>11</v>
      </c>
      <c r="D1175" s="12" t="s">
        <v>43</v>
      </c>
      <c r="E1175" s="12" t="s">
        <v>13</v>
      </c>
      <c r="F1175" s="12">
        <v>11</v>
      </c>
      <c r="G1175" s="12">
        <v>3546</v>
      </c>
      <c r="H1175" s="12">
        <v>3780</v>
      </c>
      <c r="I1175" s="12">
        <v>23688</v>
      </c>
      <c r="J1175" s="12">
        <v>25200</v>
      </c>
      <c r="K1175" s="12">
        <f>Sales[[#This Row],[Unit Price]]*Sales[[#This Row],[Quantity]]</f>
        <v>41580</v>
      </c>
      <c r="L1175" s="12">
        <f>Sales[[#This Row],[Unit Cost]]*Sales[[#This Row],[Quantity]]</f>
        <v>39006</v>
      </c>
      <c r="M1175" s="12">
        <f>Sales[[#This Row],[Revenue]]-Sales[[#This Row],[Cost]]</f>
        <v>2574</v>
      </c>
      <c r="N1175" s="38">
        <f>Sales[[#This Row],[Profit]]*$N$1</f>
        <v>128.70000000000002</v>
      </c>
      <c r="O1175" s="38">
        <f>Sales[[#This Row],[Profit]]-Sales[[#This Row],[Discount ]]</f>
        <v>2445.3000000000002</v>
      </c>
    </row>
    <row r="1176" spans="1:15">
      <c r="A1176" s="38">
        <v>41301</v>
      </c>
      <c r="B1176" s="12" t="s">
        <v>31</v>
      </c>
      <c r="C1176" s="12" t="s">
        <v>30</v>
      </c>
      <c r="D1176" s="12" t="s">
        <v>26</v>
      </c>
      <c r="E1176" s="12" t="s">
        <v>13</v>
      </c>
      <c r="F1176" s="12">
        <v>1</v>
      </c>
      <c r="G1176" s="12">
        <v>7506</v>
      </c>
      <c r="H1176" s="12">
        <v>8100</v>
      </c>
      <c r="I1176" s="12">
        <v>48672</v>
      </c>
      <c r="J1176" s="12">
        <v>51840</v>
      </c>
      <c r="K1176" s="12">
        <f>Sales[[#This Row],[Unit Price]]*Sales[[#This Row],[Quantity]]</f>
        <v>8100</v>
      </c>
      <c r="L1176" s="12">
        <f>Sales[[#This Row],[Unit Cost]]*Sales[[#This Row],[Quantity]]</f>
        <v>7506</v>
      </c>
      <c r="M1176" s="12">
        <f>Sales[[#This Row],[Revenue]]-Sales[[#This Row],[Cost]]</f>
        <v>594</v>
      </c>
      <c r="N1176" s="38">
        <f>Sales[[#This Row],[Profit]]*$N$1</f>
        <v>29.700000000000003</v>
      </c>
      <c r="O1176" s="38">
        <f>Sales[[#This Row],[Profit]]-Sales[[#This Row],[Discount ]]</f>
        <v>564.29999999999995</v>
      </c>
    </row>
    <row r="1177" spans="1:15">
      <c r="A1177" s="38">
        <v>41302</v>
      </c>
      <c r="B1177" s="12" t="s">
        <v>27</v>
      </c>
      <c r="C1177" s="12" t="s">
        <v>23</v>
      </c>
      <c r="D1177" s="12" t="s">
        <v>40</v>
      </c>
      <c r="E1177" s="12" t="s">
        <v>16</v>
      </c>
      <c r="F1177" s="12">
        <v>14</v>
      </c>
      <c r="G1177" s="12">
        <v>3978</v>
      </c>
      <c r="H1177" s="12">
        <v>4230</v>
      </c>
      <c r="I1177" s="12">
        <v>51012</v>
      </c>
      <c r="J1177" s="12">
        <v>54990</v>
      </c>
      <c r="K1177" s="12">
        <f>Sales[[#This Row],[Unit Price]]*Sales[[#This Row],[Quantity]]</f>
        <v>59220</v>
      </c>
      <c r="L1177" s="12">
        <f>Sales[[#This Row],[Unit Cost]]*Sales[[#This Row],[Quantity]]</f>
        <v>55692</v>
      </c>
      <c r="M1177" s="12">
        <f>Sales[[#This Row],[Revenue]]-Sales[[#This Row],[Cost]]</f>
        <v>3528</v>
      </c>
      <c r="N1177" s="38">
        <f>Sales[[#This Row],[Profit]]*$N$1</f>
        <v>176.4</v>
      </c>
      <c r="O1177" s="38">
        <f>Sales[[#This Row],[Profit]]-Sales[[#This Row],[Discount ]]</f>
        <v>3351.6</v>
      </c>
    </row>
    <row r="1178" spans="1:15">
      <c r="A1178" s="38">
        <v>41303</v>
      </c>
      <c r="B1178" s="12" t="s">
        <v>31</v>
      </c>
      <c r="C1178" s="12" t="s">
        <v>30</v>
      </c>
      <c r="D1178" s="12" t="s">
        <v>21</v>
      </c>
      <c r="E1178" s="12" t="s">
        <v>13</v>
      </c>
      <c r="F1178" s="12">
        <v>11</v>
      </c>
      <c r="G1178" s="12">
        <v>2034</v>
      </c>
      <c r="H1178" s="12">
        <v>2160</v>
      </c>
      <c r="I1178" s="12">
        <v>6588</v>
      </c>
      <c r="J1178" s="12">
        <v>7020</v>
      </c>
      <c r="K1178" s="12">
        <f>Sales[[#This Row],[Unit Price]]*Sales[[#This Row],[Quantity]]</f>
        <v>23760</v>
      </c>
      <c r="L1178" s="12">
        <f>Sales[[#This Row],[Unit Cost]]*Sales[[#This Row],[Quantity]]</f>
        <v>22374</v>
      </c>
      <c r="M1178" s="12">
        <f>Sales[[#This Row],[Revenue]]-Sales[[#This Row],[Cost]]</f>
        <v>1386</v>
      </c>
      <c r="N1178" s="38">
        <f>Sales[[#This Row],[Profit]]*$N$1</f>
        <v>69.3</v>
      </c>
      <c r="O1178" s="38">
        <f>Sales[[#This Row],[Profit]]-Sales[[#This Row],[Discount ]]</f>
        <v>1316.7</v>
      </c>
    </row>
    <row r="1179" spans="1:15">
      <c r="A1179" s="38">
        <v>41303</v>
      </c>
      <c r="B1179" s="12" t="s">
        <v>27</v>
      </c>
      <c r="C1179" s="12" t="s">
        <v>23</v>
      </c>
      <c r="D1179" s="12" t="s">
        <v>37</v>
      </c>
      <c r="E1179" s="12" t="s">
        <v>13</v>
      </c>
      <c r="F1179" s="12">
        <v>8</v>
      </c>
      <c r="G1179" s="12">
        <v>2952</v>
      </c>
      <c r="H1179" s="12">
        <v>3150</v>
      </c>
      <c r="I1179" s="12">
        <v>85158</v>
      </c>
      <c r="J1179" s="12">
        <v>90630</v>
      </c>
      <c r="K1179" s="12">
        <f>Sales[[#This Row],[Unit Price]]*Sales[[#This Row],[Quantity]]</f>
        <v>25200</v>
      </c>
      <c r="L1179" s="12">
        <f>Sales[[#This Row],[Unit Cost]]*Sales[[#This Row],[Quantity]]</f>
        <v>23616</v>
      </c>
      <c r="M1179" s="12">
        <f>Sales[[#This Row],[Revenue]]-Sales[[#This Row],[Cost]]</f>
        <v>1584</v>
      </c>
      <c r="N1179" s="38">
        <f>Sales[[#This Row],[Profit]]*$N$1</f>
        <v>79.2</v>
      </c>
      <c r="O1179" s="38">
        <f>Sales[[#This Row],[Profit]]-Sales[[#This Row],[Discount ]]</f>
        <v>1504.8</v>
      </c>
    </row>
    <row r="1180" spans="1:15">
      <c r="A1180" s="38">
        <v>41303</v>
      </c>
      <c r="B1180" s="12" t="s">
        <v>27</v>
      </c>
      <c r="C1180" s="12" t="s">
        <v>23</v>
      </c>
      <c r="D1180" s="12" t="s">
        <v>39</v>
      </c>
      <c r="E1180" s="12" t="s">
        <v>13</v>
      </c>
      <c r="F1180" s="12">
        <v>1</v>
      </c>
      <c r="G1180" s="12">
        <v>3546</v>
      </c>
      <c r="H1180" s="12">
        <v>3780</v>
      </c>
      <c r="I1180" s="12">
        <v>26082</v>
      </c>
      <c r="J1180" s="12">
        <v>27720</v>
      </c>
      <c r="K1180" s="12">
        <f>Sales[[#This Row],[Unit Price]]*Sales[[#This Row],[Quantity]]</f>
        <v>3780</v>
      </c>
      <c r="L1180" s="12">
        <f>Sales[[#This Row],[Unit Cost]]*Sales[[#This Row],[Quantity]]</f>
        <v>3546</v>
      </c>
      <c r="M1180" s="12">
        <f>Sales[[#This Row],[Revenue]]-Sales[[#This Row],[Cost]]</f>
        <v>234</v>
      </c>
      <c r="N1180" s="38">
        <f>Sales[[#This Row],[Profit]]*$N$1</f>
        <v>11.700000000000001</v>
      </c>
      <c r="O1180" s="38">
        <f>Sales[[#This Row],[Profit]]-Sales[[#This Row],[Discount ]]</f>
        <v>222.3</v>
      </c>
    </row>
    <row r="1181" spans="1:15">
      <c r="A1181" s="38">
        <v>41304</v>
      </c>
      <c r="B1181" s="12" t="s">
        <v>17</v>
      </c>
      <c r="C1181" s="12" t="s">
        <v>18</v>
      </c>
      <c r="D1181" s="12" t="s">
        <v>41</v>
      </c>
      <c r="E1181" s="12" t="s">
        <v>13</v>
      </c>
      <c r="F1181" s="12">
        <v>24</v>
      </c>
      <c r="G1181" s="12">
        <v>3546</v>
      </c>
      <c r="H1181" s="12">
        <v>3780</v>
      </c>
      <c r="I1181" s="12">
        <v>23616</v>
      </c>
      <c r="J1181" s="12">
        <v>25200</v>
      </c>
      <c r="K1181" s="12">
        <f>Sales[[#This Row],[Unit Price]]*Sales[[#This Row],[Quantity]]</f>
        <v>90720</v>
      </c>
      <c r="L1181" s="12">
        <f>Sales[[#This Row],[Unit Cost]]*Sales[[#This Row],[Quantity]]</f>
        <v>85104</v>
      </c>
      <c r="M1181" s="12">
        <f>Sales[[#This Row],[Revenue]]-Sales[[#This Row],[Cost]]</f>
        <v>5616</v>
      </c>
      <c r="N1181" s="38">
        <f>Sales[[#This Row],[Profit]]*$N$1</f>
        <v>280.8</v>
      </c>
      <c r="O1181" s="38">
        <f>Sales[[#This Row],[Profit]]-Sales[[#This Row],[Discount ]]</f>
        <v>5335.2</v>
      </c>
    </row>
    <row r="1182" spans="1:15">
      <c r="A1182" s="38">
        <v>41304</v>
      </c>
      <c r="B1182" s="12" t="s">
        <v>14</v>
      </c>
      <c r="C1182" s="12" t="s">
        <v>11</v>
      </c>
      <c r="D1182" s="12" t="s">
        <v>38</v>
      </c>
      <c r="E1182" s="12" t="s">
        <v>13</v>
      </c>
      <c r="F1182" s="12">
        <v>15</v>
      </c>
      <c r="G1182" s="12">
        <v>3978</v>
      </c>
      <c r="H1182" s="12">
        <v>4230</v>
      </c>
      <c r="I1182" s="12">
        <v>31914</v>
      </c>
      <c r="J1182" s="12">
        <v>34020</v>
      </c>
      <c r="K1182" s="12">
        <f>Sales[[#This Row],[Unit Price]]*Sales[[#This Row],[Quantity]]</f>
        <v>63450</v>
      </c>
      <c r="L1182" s="12">
        <f>Sales[[#This Row],[Unit Cost]]*Sales[[#This Row],[Quantity]]</f>
        <v>59670</v>
      </c>
      <c r="M1182" s="12">
        <f>Sales[[#This Row],[Revenue]]-Sales[[#This Row],[Cost]]</f>
        <v>3780</v>
      </c>
      <c r="N1182" s="38">
        <f>Sales[[#This Row],[Profit]]*$N$1</f>
        <v>189</v>
      </c>
      <c r="O1182" s="38">
        <f>Sales[[#This Row],[Profit]]-Sales[[#This Row],[Discount ]]</f>
        <v>3591</v>
      </c>
    </row>
    <row r="1183" spans="1:15">
      <c r="A1183" s="38">
        <v>41304</v>
      </c>
      <c r="B1183" s="12" t="s">
        <v>34</v>
      </c>
      <c r="C1183" s="12" t="s">
        <v>25</v>
      </c>
      <c r="D1183" s="12" t="s">
        <v>37</v>
      </c>
      <c r="E1183" s="12" t="s">
        <v>13</v>
      </c>
      <c r="F1183" s="12">
        <v>20</v>
      </c>
      <c r="G1183" s="12">
        <v>3546</v>
      </c>
      <c r="H1183" s="12">
        <v>3780</v>
      </c>
      <c r="I1183" s="12">
        <v>67230</v>
      </c>
      <c r="J1183" s="12">
        <v>71550</v>
      </c>
      <c r="K1183" s="12">
        <f>Sales[[#This Row],[Unit Price]]*Sales[[#This Row],[Quantity]]</f>
        <v>75600</v>
      </c>
      <c r="L1183" s="12">
        <f>Sales[[#This Row],[Unit Cost]]*Sales[[#This Row],[Quantity]]</f>
        <v>70920</v>
      </c>
      <c r="M1183" s="12">
        <f>Sales[[#This Row],[Revenue]]-Sales[[#This Row],[Cost]]</f>
        <v>4680</v>
      </c>
      <c r="N1183" s="38">
        <f>Sales[[#This Row],[Profit]]*$N$1</f>
        <v>234</v>
      </c>
      <c r="O1183" s="38">
        <f>Sales[[#This Row],[Profit]]-Sales[[#This Row],[Discount ]]</f>
        <v>4446</v>
      </c>
    </row>
    <row r="1184" spans="1:15">
      <c r="A1184" s="38">
        <v>41304</v>
      </c>
      <c r="B1184" s="12" t="s">
        <v>24</v>
      </c>
      <c r="C1184" s="12" t="s">
        <v>25</v>
      </c>
      <c r="D1184" s="12" t="s">
        <v>36</v>
      </c>
      <c r="E1184" s="12" t="s">
        <v>13</v>
      </c>
      <c r="F1184" s="12">
        <v>1</v>
      </c>
      <c r="G1184" s="12">
        <v>5148</v>
      </c>
      <c r="H1184" s="12">
        <v>5490</v>
      </c>
      <c r="I1184" s="12">
        <v>25272</v>
      </c>
      <c r="J1184" s="12">
        <v>27000</v>
      </c>
      <c r="K1184" s="12">
        <f>Sales[[#This Row],[Unit Price]]*Sales[[#This Row],[Quantity]]</f>
        <v>5490</v>
      </c>
      <c r="L1184" s="12">
        <f>Sales[[#This Row],[Unit Cost]]*Sales[[#This Row],[Quantity]]</f>
        <v>5148</v>
      </c>
      <c r="M1184" s="12">
        <f>Sales[[#This Row],[Revenue]]-Sales[[#This Row],[Cost]]</f>
        <v>342</v>
      </c>
      <c r="N1184" s="38">
        <f>Sales[[#This Row],[Profit]]*$N$1</f>
        <v>17.100000000000001</v>
      </c>
      <c r="O1184" s="38">
        <f>Sales[[#This Row],[Profit]]-Sales[[#This Row],[Discount ]]</f>
        <v>324.89999999999998</v>
      </c>
    </row>
    <row r="1185" spans="1:15">
      <c r="A1185" s="38">
        <v>41305</v>
      </c>
      <c r="B1185" s="12" t="s">
        <v>29</v>
      </c>
      <c r="C1185" s="12" t="s">
        <v>30</v>
      </c>
      <c r="D1185" s="12" t="s">
        <v>26</v>
      </c>
      <c r="E1185" s="12" t="s">
        <v>13</v>
      </c>
      <c r="F1185" s="12">
        <v>5</v>
      </c>
      <c r="G1185" s="12">
        <v>2196</v>
      </c>
      <c r="H1185" s="12">
        <v>2340</v>
      </c>
      <c r="I1185" s="12">
        <v>66924</v>
      </c>
      <c r="J1185" s="12">
        <v>71280</v>
      </c>
      <c r="K1185" s="12">
        <f>Sales[[#This Row],[Unit Price]]*Sales[[#This Row],[Quantity]]</f>
        <v>11700</v>
      </c>
      <c r="L1185" s="12">
        <f>Sales[[#This Row],[Unit Cost]]*Sales[[#This Row],[Quantity]]</f>
        <v>10980</v>
      </c>
      <c r="M1185" s="12">
        <f>Sales[[#This Row],[Revenue]]-Sales[[#This Row],[Cost]]</f>
        <v>720</v>
      </c>
      <c r="N1185" s="38">
        <f>Sales[[#This Row],[Profit]]*$N$1</f>
        <v>36</v>
      </c>
      <c r="O1185" s="38">
        <f>Sales[[#This Row],[Profit]]-Sales[[#This Row],[Discount ]]</f>
        <v>684</v>
      </c>
    </row>
    <row r="1186" spans="1:15">
      <c r="A1186" s="38">
        <v>41305</v>
      </c>
      <c r="B1186" s="12" t="s">
        <v>27</v>
      </c>
      <c r="C1186" s="12" t="s">
        <v>23</v>
      </c>
      <c r="D1186" s="12" t="s">
        <v>33</v>
      </c>
      <c r="E1186" s="12" t="s">
        <v>13</v>
      </c>
      <c r="F1186" s="12">
        <v>2</v>
      </c>
      <c r="G1186" s="12">
        <v>3924</v>
      </c>
      <c r="H1186" s="12">
        <v>4230</v>
      </c>
      <c r="I1186" s="12">
        <v>39780</v>
      </c>
      <c r="J1186" s="12">
        <v>42300</v>
      </c>
      <c r="K1186" s="12">
        <f>Sales[[#This Row],[Unit Price]]*Sales[[#This Row],[Quantity]]</f>
        <v>8460</v>
      </c>
      <c r="L1186" s="12">
        <f>Sales[[#This Row],[Unit Cost]]*Sales[[#This Row],[Quantity]]</f>
        <v>7848</v>
      </c>
      <c r="M1186" s="12">
        <f>Sales[[#This Row],[Revenue]]-Sales[[#This Row],[Cost]]</f>
        <v>612</v>
      </c>
      <c r="N1186" s="38">
        <f>Sales[[#This Row],[Profit]]*$N$1</f>
        <v>30.6</v>
      </c>
      <c r="O1186" s="38">
        <f>Sales[[#This Row],[Profit]]-Sales[[#This Row],[Discount ]]</f>
        <v>581.4</v>
      </c>
    </row>
    <row r="1187" spans="1:15">
      <c r="A1187" s="38">
        <v>41305</v>
      </c>
      <c r="B1187" s="12" t="s">
        <v>17</v>
      </c>
      <c r="C1187" s="12" t="s">
        <v>18</v>
      </c>
      <c r="D1187" s="12" t="s">
        <v>12</v>
      </c>
      <c r="E1187" s="12" t="s">
        <v>13</v>
      </c>
      <c r="F1187" s="12">
        <v>15</v>
      </c>
      <c r="G1187" s="12">
        <v>3978</v>
      </c>
      <c r="H1187" s="12">
        <v>4230</v>
      </c>
      <c r="I1187" s="12">
        <v>50850</v>
      </c>
      <c r="J1187" s="12">
        <v>54000</v>
      </c>
      <c r="K1187" s="12">
        <f>Sales[[#This Row],[Unit Price]]*Sales[[#This Row],[Quantity]]</f>
        <v>63450</v>
      </c>
      <c r="L1187" s="12">
        <f>Sales[[#This Row],[Unit Cost]]*Sales[[#This Row],[Quantity]]</f>
        <v>59670</v>
      </c>
      <c r="M1187" s="12">
        <f>Sales[[#This Row],[Revenue]]-Sales[[#This Row],[Cost]]</f>
        <v>3780</v>
      </c>
      <c r="N1187" s="38">
        <f>Sales[[#This Row],[Profit]]*$N$1</f>
        <v>189</v>
      </c>
      <c r="O1187" s="38">
        <f>Sales[[#This Row],[Profit]]-Sales[[#This Row],[Discount ]]</f>
        <v>3591</v>
      </c>
    </row>
    <row r="1188" spans="1:15">
      <c r="A1188" s="38">
        <v>41305</v>
      </c>
      <c r="B1188" s="12" t="s">
        <v>31</v>
      </c>
      <c r="C1188" s="12" t="s">
        <v>30</v>
      </c>
      <c r="D1188" s="12" t="s">
        <v>36</v>
      </c>
      <c r="E1188" s="12" t="s">
        <v>13</v>
      </c>
      <c r="F1188" s="12">
        <v>24</v>
      </c>
      <c r="G1188" s="12">
        <v>2106</v>
      </c>
      <c r="H1188" s="12">
        <v>2250</v>
      </c>
      <c r="I1188" s="12">
        <v>29484</v>
      </c>
      <c r="J1188" s="12">
        <v>31500</v>
      </c>
      <c r="K1188" s="12">
        <f>Sales[[#This Row],[Unit Price]]*Sales[[#This Row],[Quantity]]</f>
        <v>54000</v>
      </c>
      <c r="L1188" s="12">
        <f>Sales[[#This Row],[Unit Cost]]*Sales[[#This Row],[Quantity]]</f>
        <v>50544</v>
      </c>
      <c r="M1188" s="12">
        <f>Sales[[#This Row],[Revenue]]-Sales[[#This Row],[Cost]]</f>
        <v>3456</v>
      </c>
      <c r="N1188" s="38">
        <f>Sales[[#This Row],[Profit]]*$N$1</f>
        <v>172.8</v>
      </c>
      <c r="O1188" s="38">
        <f>Sales[[#This Row],[Profit]]-Sales[[#This Row],[Discount ]]</f>
        <v>3283.2</v>
      </c>
    </row>
    <row r="1189" spans="1:15">
      <c r="A1189" s="38">
        <v>41305</v>
      </c>
      <c r="B1189" s="12" t="s">
        <v>31</v>
      </c>
      <c r="C1189" s="12" t="s">
        <v>30</v>
      </c>
      <c r="D1189" s="12" t="s">
        <v>15</v>
      </c>
      <c r="E1189" s="12" t="s">
        <v>16</v>
      </c>
      <c r="F1189" s="12">
        <v>23</v>
      </c>
      <c r="G1189" s="12">
        <v>5148</v>
      </c>
      <c r="H1189" s="12">
        <v>5490</v>
      </c>
      <c r="I1189" s="12">
        <v>68058</v>
      </c>
      <c r="J1189" s="12">
        <v>73530</v>
      </c>
      <c r="K1189" s="12">
        <f>Sales[[#This Row],[Unit Price]]*Sales[[#This Row],[Quantity]]</f>
        <v>126270</v>
      </c>
      <c r="L1189" s="12">
        <f>Sales[[#This Row],[Unit Cost]]*Sales[[#This Row],[Quantity]]</f>
        <v>118404</v>
      </c>
      <c r="M1189" s="12">
        <f>Sales[[#This Row],[Revenue]]-Sales[[#This Row],[Cost]]</f>
        <v>7866</v>
      </c>
      <c r="N1189" s="38">
        <f>Sales[[#This Row],[Profit]]*$N$1</f>
        <v>393.3</v>
      </c>
      <c r="O1189" s="38">
        <f>Sales[[#This Row],[Profit]]-Sales[[#This Row],[Discount ]]</f>
        <v>7472.7</v>
      </c>
    </row>
    <row r="1190" spans="1:15">
      <c r="A1190" s="38">
        <v>41306</v>
      </c>
      <c r="B1190" s="12" t="s">
        <v>10</v>
      </c>
      <c r="C1190" s="12" t="s">
        <v>11</v>
      </c>
      <c r="D1190" s="12" t="s">
        <v>41</v>
      </c>
      <c r="E1190" s="12" t="s">
        <v>13</v>
      </c>
      <c r="F1190" s="12">
        <v>20</v>
      </c>
      <c r="G1190" s="12">
        <v>3546</v>
      </c>
      <c r="H1190" s="12">
        <v>3780</v>
      </c>
      <c r="I1190" s="12">
        <v>50184</v>
      </c>
      <c r="J1190" s="12">
        <v>53550</v>
      </c>
      <c r="K1190" s="12">
        <f>Sales[[#This Row],[Unit Price]]*Sales[[#This Row],[Quantity]]</f>
        <v>75600</v>
      </c>
      <c r="L1190" s="12">
        <f>Sales[[#This Row],[Unit Cost]]*Sales[[#This Row],[Quantity]]</f>
        <v>70920</v>
      </c>
      <c r="M1190" s="12">
        <f>Sales[[#This Row],[Revenue]]-Sales[[#This Row],[Cost]]</f>
        <v>4680</v>
      </c>
      <c r="N1190" s="38">
        <f>Sales[[#This Row],[Profit]]*$N$1</f>
        <v>234</v>
      </c>
      <c r="O1190" s="38">
        <f>Sales[[#This Row],[Profit]]-Sales[[#This Row],[Discount ]]</f>
        <v>4446</v>
      </c>
    </row>
    <row r="1191" spans="1:15">
      <c r="A1191" s="38">
        <v>41308</v>
      </c>
      <c r="B1191" s="12" t="s">
        <v>17</v>
      </c>
      <c r="C1191" s="12" t="s">
        <v>18</v>
      </c>
      <c r="D1191" s="12" t="s">
        <v>21</v>
      </c>
      <c r="E1191" s="12" t="s">
        <v>13</v>
      </c>
      <c r="F1191" s="12">
        <v>23</v>
      </c>
      <c r="G1191" s="12">
        <v>3546</v>
      </c>
      <c r="H1191" s="12">
        <v>3780</v>
      </c>
      <c r="I1191" s="12">
        <v>35136</v>
      </c>
      <c r="J1191" s="12">
        <v>37440</v>
      </c>
      <c r="K1191" s="12">
        <f>Sales[[#This Row],[Unit Price]]*Sales[[#This Row],[Quantity]]</f>
        <v>86940</v>
      </c>
      <c r="L1191" s="12">
        <f>Sales[[#This Row],[Unit Cost]]*Sales[[#This Row],[Quantity]]</f>
        <v>81558</v>
      </c>
      <c r="M1191" s="12">
        <f>Sales[[#This Row],[Revenue]]-Sales[[#This Row],[Cost]]</f>
        <v>5382</v>
      </c>
      <c r="N1191" s="38">
        <f>Sales[[#This Row],[Profit]]*$N$1</f>
        <v>269.10000000000002</v>
      </c>
      <c r="O1191" s="38">
        <f>Sales[[#This Row],[Profit]]-Sales[[#This Row],[Discount ]]</f>
        <v>5112.8999999999996</v>
      </c>
    </row>
    <row r="1192" spans="1:15">
      <c r="A1192" s="38">
        <v>41310</v>
      </c>
      <c r="B1192" s="12" t="s">
        <v>10</v>
      </c>
      <c r="C1192" s="12" t="s">
        <v>11</v>
      </c>
      <c r="D1192" s="12" t="s">
        <v>38</v>
      </c>
      <c r="E1192" s="12" t="s">
        <v>13</v>
      </c>
      <c r="F1192" s="12">
        <v>22</v>
      </c>
      <c r="G1192" s="12">
        <v>5148</v>
      </c>
      <c r="H1192" s="12">
        <v>5490</v>
      </c>
      <c r="I1192" s="12">
        <v>3546</v>
      </c>
      <c r="J1192" s="12">
        <v>3780</v>
      </c>
      <c r="K1192" s="12">
        <f>Sales[[#This Row],[Unit Price]]*Sales[[#This Row],[Quantity]]</f>
        <v>120780</v>
      </c>
      <c r="L1192" s="12">
        <f>Sales[[#This Row],[Unit Cost]]*Sales[[#This Row],[Quantity]]</f>
        <v>113256</v>
      </c>
      <c r="M1192" s="12">
        <f>Sales[[#This Row],[Revenue]]-Sales[[#This Row],[Cost]]</f>
        <v>7524</v>
      </c>
      <c r="N1192" s="38">
        <f>Sales[[#This Row],[Profit]]*$N$1</f>
        <v>376.20000000000005</v>
      </c>
      <c r="O1192" s="38">
        <f>Sales[[#This Row],[Profit]]-Sales[[#This Row],[Discount ]]</f>
        <v>7147.8</v>
      </c>
    </row>
    <row r="1193" spans="1:15">
      <c r="A1193" s="38">
        <v>41310</v>
      </c>
      <c r="B1193" s="12" t="s">
        <v>24</v>
      </c>
      <c r="C1193" s="12" t="s">
        <v>25</v>
      </c>
      <c r="D1193" s="12" t="s">
        <v>41</v>
      </c>
      <c r="E1193" s="12" t="s">
        <v>13</v>
      </c>
      <c r="F1193" s="12">
        <v>10</v>
      </c>
      <c r="G1193" s="12">
        <v>3384</v>
      </c>
      <c r="H1193" s="12">
        <v>3600</v>
      </c>
      <c r="I1193" s="12">
        <v>73800</v>
      </c>
      <c r="J1193" s="12">
        <v>78750</v>
      </c>
      <c r="K1193" s="12">
        <f>Sales[[#This Row],[Unit Price]]*Sales[[#This Row],[Quantity]]</f>
        <v>36000</v>
      </c>
      <c r="L1193" s="12">
        <f>Sales[[#This Row],[Unit Cost]]*Sales[[#This Row],[Quantity]]</f>
        <v>33840</v>
      </c>
      <c r="M1193" s="12">
        <f>Sales[[#This Row],[Revenue]]-Sales[[#This Row],[Cost]]</f>
        <v>2160</v>
      </c>
      <c r="N1193" s="38">
        <f>Sales[[#This Row],[Profit]]*$N$1</f>
        <v>108</v>
      </c>
      <c r="O1193" s="38">
        <f>Sales[[#This Row],[Profit]]-Sales[[#This Row],[Discount ]]</f>
        <v>2052</v>
      </c>
    </row>
    <row r="1194" spans="1:15">
      <c r="A1194" s="38">
        <v>41311</v>
      </c>
      <c r="B1194" s="12" t="s">
        <v>31</v>
      </c>
      <c r="C1194" s="12" t="s">
        <v>30</v>
      </c>
      <c r="D1194" s="12" t="s">
        <v>21</v>
      </c>
      <c r="E1194" s="12" t="s">
        <v>13</v>
      </c>
      <c r="F1194" s="12">
        <v>5</v>
      </c>
      <c r="G1194" s="12">
        <v>3042</v>
      </c>
      <c r="H1194" s="12">
        <v>3240</v>
      </c>
      <c r="I1194" s="12">
        <v>52704</v>
      </c>
      <c r="J1194" s="12">
        <v>56160</v>
      </c>
      <c r="K1194" s="12">
        <f>Sales[[#This Row],[Unit Price]]*Sales[[#This Row],[Quantity]]</f>
        <v>16200</v>
      </c>
      <c r="L1194" s="12">
        <f>Sales[[#This Row],[Unit Cost]]*Sales[[#This Row],[Quantity]]</f>
        <v>15210</v>
      </c>
      <c r="M1194" s="12">
        <f>Sales[[#This Row],[Revenue]]-Sales[[#This Row],[Cost]]</f>
        <v>990</v>
      </c>
      <c r="N1194" s="38">
        <f>Sales[[#This Row],[Profit]]*$N$1</f>
        <v>49.5</v>
      </c>
      <c r="O1194" s="38">
        <f>Sales[[#This Row],[Profit]]-Sales[[#This Row],[Discount ]]</f>
        <v>940.5</v>
      </c>
    </row>
    <row r="1195" spans="1:15">
      <c r="A1195" s="38">
        <v>41311</v>
      </c>
      <c r="B1195" s="12" t="s">
        <v>34</v>
      </c>
      <c r="C1195" s="12" t="s">
        <v>25</v>
      </c>
      <c r="D1195" s="12" t="s">
        <v>21</v>
      </c>
      <c r="E1195" s="12" t="s">
        <v>13</v>
      </c>
      <c r="F1195" s="12">
        <v>12</v>
      </c>
      <c r="G1195" s="12">
        <v>3978</v>
      </c>
      <c r="H1195" s="12">
        <v>4230</v>
      </c>
      <c r="I1195" s="12">
        <v>39528</v>
      </c>
      <c r="J1195" s="12">
        <v>42120</v>
      </c>
      <c r="K1195" s="12">
        <f>Sales[[#This Row],[Unit Price]]*Sales[[#This Row],[Quantity]]</f>
        <v>50760</v>
      </c>
      <c r="L1195" s="12">
        <f>Sales[[#This Row],[Unit Cost]]*Sales[[#This Row],[Quantity]]</f>
        <v>47736</v>
      </c>
      <c r="M1195" s="12">
        <f>Sales[[#This Row],[Revenue]]-Sales[[#This Row],[Cost]]</f>
        <v>3024</v>
      </c>
      <c r="N1195" s="38">
        <f>Sales[[#This Row],[Profit]]*$N$1</f>
        <v>151.20000000000002</v>
      </c>
      <c r="O1195" s="38">
        <f>Sales[[#This Row],[Profit]]-Sales[[#This Row],[Discount ]]</f>
        <v>2872.8</v>
      </c>
    </row>
    <row r="1196" spans="1:15">
      <c r="A1196" s="38">
        <v>41312</v>
      </c>
      <c r="B1196" s="12" t="s">
        <v>29</v>
      </c>
      <c r="C1196" s="12" t="s">
        <v>30</v>
      </c>
      <c r="D1196" s="12" t="s">
        <v>39</v>
      </c>
      <c r="E1196" s="12" t="s">
        <v>13</v>
      </c>
      <c r="F1196" s="12">
        <v>19</v>
      </c>
      <c r="G1196" s="12">
        <v>3978</v>
      </c>
      <c r="H1196" s="12">
        <v>4230</v>
      </c>
      <c r="I1196" s="12">
        <v>37260</v>
      </c>
      <c r="J1196" s="12">
        <v>39600</v>
      </c>
      <c r="K1196" s="12">
        <f>Sales[[#This Row],[Unit Price]]*Sales[[#This Row],[Quantity]]</f>
        <v>80370</v>
      </c>
      <c r="L1196" s="12">
        <f>Sales[[#This Row],[Unit Cost]]*Sales[[#This Row],[Quantity]]</f>
        <v>75582</v>
      </c>
      <c r="M1196" s="12">
        <f>Sales[[#This Row],[Revenue]]-Sales[[#This Row],[Cost]]</f>
        <v>4788</v>
      </c>
      <c r="N1196" s="38">
        <f>Sales[[#This Row],[Profit]]*$N$1</f>
        <v>239.4</v>
      </c>
      <c r="O1196" s="38">
        <f>Sales[[#This Row],[Profit]]-Sales[[#This Row],[Discount ]]</f>
        <v>4548.6000000000004</v>
      </c>
    </row>
    <row r="1197" spans="1:15">
      <c r="A1197" s="38">
        <v>41313</v>
      </c>
      <c r="B1197" s="12" t="s">
        <v>20</v>
      </c>
      <c r="C1197" s="12" t="s">
        <v>18</v>
      </c>
      <c r="D1197" s="12" t="s">
        <v>26</v>
      </c>
      <c r="E1197" s="12" t="s">
        <v>13</v>
      </c>
      <c r="F1197" s="12">
        <v>18</v>
      </c>
      <c r="G1197" s="12">
        <v>3924</v>
      </c>
      <c r="H1197" s="12">
        <v>4230</v>
      </c>
      <c r="I1197" s="12">
        <v>45630</v>
      </c>
      <c r="J1197" s="12">
        <v>48600</v>
      </c>
      <c r="K1197" s="12">
        <f>Sales[[#This Row],[Unit Price]]*Sales[[#This Row],[Quantity]]</f>
        <v>76140</v>
      </c>
      <c r="L1197" s="12">
        <f>Sales[[#This Row],[Unit Cost]]*Sales[[#This Row],[Quantity]]</f>
        <v>70632</v>
      </c>
      <c r="M1197" s="12">
        <f>Sales[[#This Row],[Revenue]]-Sales[[#This Row],[Cost]]</f>
        <v>5508</v>
      </c>
      <c r="N1197" s="38">
        <f>Sales[[#This Row],[Profit]]*$N$1</f>
        <v>275.40000000000003</v>
      </c>
      <c r="O1197" s="38">
        <f>Sales[[#This Row],[Profit]]-Sales[[#This Row],[Discount ]]</f>
        <v>5232.6000000000004</v>
      </c>
    </row>
    <row r="1198" spans="1:15">
      <c r="A1198" s="38">
        <v>41314</v>
      </c>
      <c r="B1198" s="12" t="s">
        <v>31</v>
      </c>
      <c r="C1198" s="12" t="s">
        <v>30</v>
      </c>
      <c r="D1198" s="12" t="s">
        <v>42</v>
      </c>
      <c r="E1198" s="12" t="s">
        <v>16</v>
      </c>
      <c r="F1198" s="12">
        <v>1</v>
      </c>
      <c r="G1198" s="12">
        <v>2952</v>
      </c>
      <c r="H1198" s="12">
        <v>3150</v>
      </c>
      <c r="I1198" s="12">
        <v>157626</v>
      </c>
      <c r="J1198" s="12">
        <v>170100</v>
      </c>
      <c r="K1198" s="12">
        <f>Sales[[#This Row],[Unit Price]]*Sales[[#This Row],[Quantity]]</f>
        <v>3150</v>
      </c>
      <c r="L1198" s="12">
        <f>Sales[[#This Row],[Unit Cost]]*Sales[[#This Row],[Quantity]]</f>
        <v>2952</v>
      </c>
      <c r="M1198" s="12">
        <f>Sales[[#This Row],[Revenue]]-Sales[[#This Row],[Cost]]</f>
        <v>198</v>
      </c>
      <c r="N1198" s="38">
        <f>Sales[[#This Row],[Profit]]*$N$1</f>
        <v>9.9</v>
      </c>
      <c r="O1198" s="38">
        <f>Sales[[#This Row],[Profit]]-Sales[[#This Row],[Discount ]]</f>
        <v>188.1</v>
      </c>
    </row>
    <row r="1199" spans="1:15">
      <c r="A1199" s="38">
        <v>41314</v>
      </c>
      <c r="B1199" s="12" t="s">
        <v>22</v>
      </c>
      <c r="C1199" s="12" t="s">
        <v>23</v>
      </c>
      <c r="D1199" s="12" t="s">
        <v>15</v>
      </c>
      <c r="E1199" s="12" t="s">
        <v>16</v>
      </c>
      <c r="F1199" s="12">
        <v>15</v>
      </c>
      <c r="G1199" s="12">
        <v>3042</v>
      </c>
      <c r="H1199" s="12">
        <v>3240</v>
      </c>
      <c r="I1199" s="12">
        <v>75222</v>
      </c>
      <c r="J1199" s="12">
        <v>81270</v>
      </c>
      <c r="K1199" s="12">
        <f>Sales[[#This Row],[Unit Price]]*Sales[[#This Row],[Quantity]]</f>
        <v>48600</v>
      </c>
      <c r="L1199" s="12">
        <f>Sales[[#This Row],[Unit Cost]]*Sales[[#This Row],[Quantity]]</f>
        <v>45630</v>
      </c>
      <c r="M1199" s="12">
        <f>Sales[[#This Row],[Revenue]]-Sales[[#This Row],[Cost]]</f>
        <v>2970</v>
      </c>
      <c r="N1199" s="38">
        <f>Sales[[#This Row],[Profit]]*$N$1</f>
        <v>148.5</v>
      </c>
      <c r="O1199" s="38">
        <f>Sales[[#This Row],[Profit]]-Sales[[#This Row],[Discount ]]</f>
        <v>2821.5</v>
      </c>
    </row>
    <row r="1200" spans="1:15">
      <c r="A1200" s="38">
        <v>41314</v>
      </c>
      <c r="B1200" s="12" t="s">
        <v>24</v>
      </c>
      <c r="C1200" s="12" t="s">
        <v>25</v>
      </c>
      <c r="D1200" s="12" t="s">
        <v>36</v>
      </c>
      <c r="E1200" s="12" t="s">
        <v>13</v>
      </c>
      <c r="F1200" s="12">
        <v>4</v>
      </c>
      <c r="G1200" s="12">
        <v>3978</v>
      </c>
      <c r="H1200" s="12">
        <v>4230</v>
      </c>
      <c r="I1200" s="12">
        <v>12636</v>
      </c>
      <c r="J1200" s="12">
        <v>13500</v>
      </c>
      <c r="K1200" s="12">
        <f>Sales[[#This Row],[Unit Price]]*Sales[[#This Row],[Quantity]]</f>
        <v>16920</v>
      </c>
      <c r="L1200" s="12">
        <f>Sales[[#This Row],[Unit Cost]]*Sales[[#This Row],[Quantity]]</f>
        <v>15912</v>
      </c>
      <c r="M1200" s="12">
        <f>Sales[[#This Row],[Revenue]]-Sales[[#This Row],[Cost]]</f>
        <v>1008</v>
      </c>
      <c r="N1200" s="38">
        <f>Sales[[#This Row],[Profit]]*$N$1</f>
        <v>50.400000000000006</v>
      </c>
      <c r="O1200" s="38">
        <f>Sales[[#This Row],[Profit]]-Sales[[#This Row],[Discount ]]</f>
        <v>957.6</v>
      </c>
    </row>
    <row r="1201" spans="1:15">
      <c r="A1201" s="38">
        <v>41314</v>
      </c>
      <c r="B1201" s="12" t="s">
        <v>14</v>
      </c>
      <c r="C1201" s="12" t="s">
        <v>11</v>
      </c>
      <c r="D1201" s="12" t="s">
        <v>32</v>
      </c>
      <c r="E1201" s="12" t="s">
        <v>13</v>
      </c>
      <c r="F1201" s="12">
        <v>16</v>
      </c>
      <c r="G1201" s="12">
        <v>2106</v>
      </c>
      <c r="H1201" s="12">
        <v>2250</v>
      </c>
      <c r="I1201" s="12">
        <v>31914</v>
      </c>
      <c r="J1201" s="12">
        <v>34020</v>
      </c>
      <c r="K1201" s="12">
        <f>Sales[[#This Row],[Unit Price]]*Sales[[#This Row],[Quantity]]</f>
        <v>36000</v>
      </c>
      <c r="L1201" s="12">
        <f>Sales[[#This Row],[Unit Cost]]*Sales[[#This Row],[Quantity]]</f>
        <v>33696</v>
      </c>
      <c r="M1201" s="12">
        <f>Sales[[#This Row],[Revenue]]-Sales[[#This Row],[Cost]]</f>
        <v>2304</v>
      </c>
      <c r="N1201" s="38">
        <f>Sales[[#This Row],[Profit]]*$N$1</f>
        <v>115.2</v>
      </c>
      <c r="O1201" s="38">
        <f>Sales[[#This Row],[Profit]]-Sales[[#This Row],[Discount ]]</f>
        <v>2188.8000000000002</v>
      </c>
    </row>
    <row r="1202" spans="1:15">
      <c r="A1202" s="38">
        <v>41315</v>
      </c>
      <c r="B1202" s="12" t="s">
        <v>31</v>
      </c>
      <c r="C1202" s="12" t="s">
        <v>30</v>
      </c>
      <c r="D1202" s="12" t="s">
        <v>32</v>
      </c>
      <c r="E1202" s="12" t="s">
        <v>13</v>
      </c>
      <c r="F1202" s="12">
        <v>10</v>
      </c>
      <c r="G1202" s="12">
        <v>2034</v>
      </c>
      <c r="H1202" s="12">
        <v>2160</v>
      </c>
      <c r="I1202" s="12">
        <v>88650</v>
      </c>
      <c r="J1202" s="12">
        <v>94500</v>
      </c>
      <c r="K1202" s="12">
        <f>Sales[[#This Row],[Unit Price]]*Sales[[#This Row],[Quantity]]</f>
        <v>21600</v>
      </c>
      <c r="L1202" s="12">
        <f>Sales[[#This Row],[Unit Cost]]*Sales[[#This Row],[Quantity]]</f>
        <v>20340</v>
      </c>
      <c r="M1202" s="12">
        <f>Sales[[#This Row],[Revenue]]-Sales[[#This Row],[Cost]]</f>
        <v>1260</v>
      </c>
      <c r="N1202" s="38">
        <f>Sales[[#This Row],[Profit]]*$N$1</f>
        <v>63</v>
      </c>
      <c r="O1202" s="38">
        <f>Sales[[#This Row],[Profit]]-Sales[[#This Row],[Discount ]]</f>
        <v>1197</v>
      </c>
    </row>
    <row r="1203" spans="1:15">
      <c r="A1203" s="38">
        <v>41315</v>
      </c>
      <c r="B1203" s="12" t="s">
        <v>24</v>
      </c>
      <c r="C1203" s="12" t="s">
        <v>25</v>
      </c>
      <c r="D1203" s="12" t="s">
        <v>39</v>
      </c>
      <c r="E1203" s="12" t="s">
        <v>13</v>
      </c>
      <c r="F1203" s="12">
        <v>21</v>
      </c>
      <c r="G1203" s="12">
        <v>4482</v>
      </c>
      <c r="H1203" s="12">
        <v>4770</v>
      </c>
      <c r="I1203" s="12">
        <v>18630</v>
      </c>
      <c r="J1203" s="12">
        <v>19800</v>
      </c>
      <c r="K1203" s="12">
        <f>Sales[[#This Row],[Unit Price]]*Sales[[#This Row],[Quantity]]</f>
        <v>100170</v>
      </c>
      <c r="L1203" s="12">
        <f>Sales[[#This Row],[Unit Cost]]*Sales[[#This Row],[Quantity]]</f>
        <v>94122</v>
      </c>
      <c r="M1203" s="12">
        <f>Sales[[#This Row],[Revenue]]-Sales[[#This Row],[Cost]]</f>
        <v>6048</v>
      </c>
      <c r="N1203" s="38">
        <f>Sales[[#This Row],[Profit]]*$N$1</f>
        <v>302.40000000000003</v>
      </c>
      <c r="O1203" s="38">
        <f>Sales[[#This Row],[Profit]]-Sales[[#This Row],[Discount ]]</f>
        <v>5745.6</v>
      </c>
    </row>
    <row r="1204" spans="1:15">
      <c r="A1204" s="38">
        <v>41316</v>
      </c>
      <c r="B1204" s="12" t="s">
        <v>14</v>
      </c>
      <c r="C1204" s="12" t="s">
        <v>11</v>
      </c>
      <c r="D1204" s="12" t="s">
        <v>42</v>
      </c>
      <c r="E1204" s="12" t="s">
        <v>16</v>
      </c>
      <c r="F1204" s="12">
        <v>7</v>
      </c>
      <c r="G1204" s="12">
        <v>3726</v>
      </c>
      <c r="H1204" s="12">
        <v>3960</v>
      </c>
      <c r="I1204" s="12">
        <v>105084</v>
      </c>
      <c r="J1204" s="12">
        <v>113400</v>
      </c>
      <c r="K1204" s="12">
        <f>Sales[[#This Row],[Unit Price]]*Sales[[#This Row],[Quantity]]</f>
        <v>27720</v>
      </c>
      <c r="L1204" s="12">
        <f>Sales[[#This Row],[Unit Cost]]*Sales[[#This Row],[Quantity]]</f>
        <v>26082</v>
      </c>
      <c r="M1204" s="12">
        <f>Sales[[#This Row],[Revenue]]-Sales[[#This Row],[Cost]]</f>
        <v>1638</v>
      </c>
      <c r="N1204" s="38">
        <f>Sales[[#This Row],[Profit]]*$N$1</f>
        <v>81.900000000000006</v>
      </c>
      <c r="O1204" s="38">
        <f>Sales[[#This Row],[Profit]]-Sales[[#This Row],[Discount ]]</f>
        <v>1556.1</v>
      </c>
    </row>
    <row r="1205" spans="1:15">
      <c r="A1205" s="38">
        <v>41316</v>
      </c>
      <c r="B1205" s="12" t="s">
        <v>22</v>
      </c>
      <c r="C1205" s="12" t="s">
        <v>23</v>
      </c>
      <c r="D1205" s="12" t="s">
        <v>15</v>
      </c>
      <c r="E1205" s="12" t="s">
        <v>16</v>
      </c>
      <c r="F1205" s="12">
        <v>22</v>
      </c>
      <c r="G1205" s="12">
        <v>2952</v>
      </c>
      <c r="H1205" s="12">
        <v>3150</v>
      </c>
      <c r="I1205" s="12">
        <v>85968</v>
      </c>
      <c r="J1205" s="12">
        <v>92880</v>
      </c>
      <c r="K1205" s="12">
        <f>Sales[[#This Row],[Unit Price]]*Sales[[#This Row],[Quantity]]</f>
        <v>69300</v>
      </c>
      <c r="L1205" s="12">
        <f>Sales[[#This Row],[Unit Cost]]*Sales[[#This Row],[Quantity]]</f>
        <v>64944</v>
      </c>
      <c r="M1205" s="12">
        <f>Sales[[#This Row],[Revenue]]-Sales[[#This Row],[Cost]]</f>
        <v>4356</v>
      </c>
      <c r="N1205" s="38">
        <f>Sales[[#This Row],[Profit]]*$N$1</f>
        <v>217.8</v>
      </c>
      <c r="O1205" s="38">
        <f>Sales[[#This Row],[Profit]]-Sales[[#This Row],[Discount ]]</f>
        <v>4138.2</v>
      </c>
    </row>
    <row r="1206" spans="1:15">
      <c r="A1206" s="38">
        <v>41316</v>
      </c>
      <c r="B1206" s="12" t="s">
        <v>34</v>
      </c>
      <c r="C1206" s="12" t="s">
        <v>25</v>
      </c>
      <c r="D1206" s="12" t="s">
        <v>39</v>
      </c>
      <c r="E1206" s="12" t="s">
        <v>13</v>
      </c>
      <c r="F1206" s="12">
        <v>15</v>
      </c>
      <c r="G1206" s="12">
        <v>3384</v>
      </c>
      <c r="H1206" s="12">
        <v>3600</v>
      </c>
      <c r="I1206" s="12">
        <v>78246</v>
      </c>
      <c r="J1206" s="12">
        <v>83160</v>
      </c>
      <c r="K1206" s="12">
        <f>Sales[[#This Row],[Unit Price]]*Sales[[#This Row],[Quantity]]</f>
        <v>54000</v>
      </c>
      <c r="L1206" s="12">
        <f>Sales[[#This Row],[Unit Cost]]*Sales[[#This Row],[Quantity]]</f>
        <v>50760</v>
      </c>
      <c r="M1206" s="12">
        <f>Sales[[#This Row],[Revenue]]-Sales[[#This Row],[Cost]]</f>
        <v>3240</v>
      </c>
      <c r="N1206" s="38">
        <f>Sales[[#This Row],[Profit]]*$N$1</f>
        <v>162</v>
      </c>
      <c r="O1206" s="38">
        <f>Sales[[#This Row],[Profit]]-Sales[[#This Row],[Discount ]]</f>
        <v>3078</v>
      </c>
    </row>
    <row r="1207" spans="1:15">
      <c r="A1207" s="38">
        <v>41317</v>
      </c>
      <c r="B1207" s="12" t="s">
        <v>27</v>
      </c>
      <c r="C1207" s="12" t="s">
        <v>23</v>
      </c>
      <c r="D1207" s="12" t="s">
        <v>38</v>
      </c>
      <c r="E1207" s="12" t="s">
        <v>13</v>
      </c>
      <c r="F1207" s="12">
        <v>7</v>
      </c>
      <c r="G1207" s="12">
        <v>3546</v>
      </c>
      <c r="H1207" s="12">
        <v>3780</v>
      </c>
      <c r="I1207" s="12">
        <v>10638</v>
      </c>
      <c r="J1207" s="12">
        <v>11340</v>
      </c>
      <c r="K1207" s="12">
        <f>Sales[[#This Row],[Unit Price]]*Sales[[#This Row],[Quantity]]</f>
        <v>26460</v>
      </c>
      <c r="L1207" s="12">
        <f>Sales[[#This Row],[Unit Cost]]*Sales[[#This Row],[Quantity]]</f>
        <v>24822</v>
      </c>
      <c r="M1207" s="12">
        <f>Sales[[#This Row],[Revenue]]-Sales[[#This Row],[Cost]]</f>
        <v>1638</v>
      </c>
      <c r="N1207" s="38">
        <f>Sales[[#This Row],[Profit]]*$N$1</f>
        <v>81.900000000000006</v>
      </c>
      <c r="O1207" s="38">
        <f>Sales[[#This Row],[Profit]]-Sales[[#This Row],[Discount ]]</f>
        <v>1556.1</v>
      </c>
    </row>
    <row r="1208" spans="1:15">
      <c r="A1208" s="38">
        <v>41317</v>
      </c>
      <c r="B1208" s="12" t="s">
        <v>31</v>
      </c>
      <c r="C1208" s="12" t="s">
        <v>30</v>
      </c>
      <c r="D1208" s="12" t="s">
        <v>36</v>
      </c>
      <c r="E1208" s="12" t="s">
        <v>13</v>
      </c>
      <c r="F1208" s="12">
        <v>17</v>
      </c>
      <c r="G1208" s="12">
        <v>5148</v>
      </c>
      <c r="H1208" s="12">
        <v>5490</v>
      </c>
      <c r="I1208" s="12">
        <v>40014</v>
      </c>
      <c r="J1208" s="12">
        <v>42750</v>
      </c>
      <c r="K1208" s="12">
        <f>Sales[[#This Row],[Unit Price]]*Sales[[#This Row],[Quantity]]</f>
        <v>93330</v>
      </c>
      <c r="L1208" s="12">
        <f>Sales[[#This Row],[Unit Cost]]*Sales[[#This Row],[Quantity]]</f>
        <v>87516</v>
      </c>
      <c r="M1208" s="12">
        <f>Sales[[#This Row],[Revenue]]-Sales[[#This Row],[Cost]]</f>
        <v>5814</v>
      </c>
      <c r="N1208" s="38">
        <f>Sales[[#This Row],[Profit]]*$N$1</f>
        <v>290.7</v>
      </c>
      <c r="O1208" s="38">
        <f>Sales[[#This Row],[Profit]]-Sales[[#This Row],[Discount ]]</f>
        <v>5523.3</v>
      </c>
    </row>
    <row r="1209" spans="1:15">
      <c r="A1209" s="38">
        <v>41317</v>
      </c>
      <c r="B1209" s="12" t="s">
        <v>27</v>
      </c>
      <c r="C1209" s="12" t="s">
        <v>23</v>
      </c>
      <c r="D1209" s="12" t="s">
        <v>32</v>
      </c>
      <c r="E1209" s="12" t="s">
        <v>13</v>
      </c>
      <c r="F1209" s="12">
        <v>20</v>
      </c>
      <c r="G1209" s="12">
        <v>2034</v>
      </c>
      <c r="H1209" s="12">
        <v>2160</v>
      </c>
      <c r="I1209" s="12">
        <v>70920</v>
      </c>
      <c r="J1209" s="12">
        <v>75600</v>
      </c>
      <c r="K1209" s="12">
        <f>Sales[[#This Row],[Unit Price]]*Sales[[#This Row],[Quantity]]</f>
        <v>43200</v>
      </c>
      <c r="L1209" s="12">
        <f>Sales[[#This Row],[Unit Cost]]*Sales[[#This Row],[Quantity]]</f>
        <v>40680</v>
      </c>
      <c r="M1209" s="12">
        <f>Sales[[#This Row],[Revenue]]-Sales[[#This Row],[Cost]]</f>
        <v>2520</v>
      </c>
      <c r="N1209" s="38">
        <f>Sales[[#This Row],[Profit]]*$N$1</f>
        <v>126</v>
      </c>
      <c r="O1209" s="38">
        <f>Sales[[#This Row],[Profit]]-Sales[[#This Row],[Discount ]]</f>
        <v>2394</v>
      </c>
    </row>
    <row r="1210" spans="1:15">
      <c r="A1210" s="38">
        <v>41317</v>
      </c>
      <c r="B1210" s="12" t="s">
        <v>27</v>
      </c>
      <c r="C1210" s="12" t="s">
        <v>23</v>
      </c>
      <c r="D1210" s="12" t="s">
        <v>36</v>
      </c>
      <c r="E1210" s="12" t="s">
        <v>13</v>
      </c>
      <c r="F1210" s="12">
        <v>5</v>
      </c>
      <c r="G1210" s="12">
        <v>2196</v>
      </c>
      <c r="H1210" s="12">
        <v>2340</v>
      </c>
      <c r="I1210" s="12">
        <v>14742</v>
      </c>
      <c r="J1210" s="12">
        <v>15750</v>
      </c>
      <c r="K1210" s="12">
        <f>Sales[[#This Row],[Unit Price]]*Sales[[#This Row],[Quantity]]</f>
        <v>11700</v>
      </c>
      <c r="L1210" s="12">
        <f>Sales[[#This Row],[Unit Cost]]*Sales[[#This Row],[Quantity]]</f>
        <v>10980</v>
      </c>
      <c r="M1210" s="12">
        <f>Sales[[#This Row],[Revenue]]-Sales[[#This Row],[Cost]]</f>
        <v>720</v>
      </c>
      <c r="N1210" s="38">
        <f>Sales[[#This Row],[Profit]]*$N$1</f>
        <v>36</v>
      </c>
      <c r="O1210" s="38">
        <f>Sales[[#This Row],[Profit]]-Sales[[#This Row],[Discount ]]</f>
        <v>684</v>
      </c>
    </row>
    <row r="1211" spans="1:15">
      <c r="A1211" s="38">
        <v>41317</v>
      </c>
      <c r="B1211" s="12" t="s">
        <v>20</v>
      </c>
      <c r="C1211" s="12" t="s">
        <v>18</v>
      </c>
      <c r="D1211" s="12" t="s">
        <v>39</v>
      </c>
      <c r="E1211" s="12" t="s">
        <v>13</v>
      </c>
      <c r="F1211" s="12">
        <v>14</v>
      </c>
      <c r="G1211" s="12">
        <v>3546</v>
      </c>
      <c r="H1211" s="12">
        <v>3780</v>
      </c>
      <c r="I1211" s="12">
        <v>89424</v>
      </c>
      <c r="J1211" s="12">
        <v>95040</v>
      </c>
      <c r="K1211" s="12">
        <f>Sales[[#This Row],[Unit Price]]*Sales[[#This Row],[Quantity]]</f>
        <v>52920</v>
      </c>
      <c r="L1211" s="12">
        <f>Sales[[#This Row],[Unit Cost]]*Sales[[#This Row],[Quantity]]</f>
        <v>49644</v>
      </c>
      <c r="M1211" s="12">
        <f>Sales[[#This Row],[Revenue]]-Sales[[#This Row],[Cost]]</f>
        <v>3276</v>
      </c>
      <c r="N1211" s="38">
        <f>Sales[[#This Row],[Profit]]*$N$1</f>
        <v>163.80000000000001</v>
      </c>
      <c r="O1211" s="38">
        <f>Sales[[#This Row],[Profit]]-Sales[[#This Row],[Discount ]]</f>
        <v>3112.2</v>
      </c>
    </row>
    <row r="1212" spans="1:15">
      <c r="A1212" s="38">
        <v>41318</v>
      </c>
      <c r="B1212" s="12" t="s">
        <v>34</v>
      </c>
      <c r="C1212" s="12" t="s">
        <v>25</v>
      </c>
      <c r="D1212" s="12" t="s">
        <v>40</v>
      </c>
      <c r="E1212" s="12" t="s">
        <v>16</v>
      </c>
      <c r="F1212" s="12">
        <v>6</v>
      </c>
      <c r="G1212" s="12">
        <v>3546</v>
      </c>
      <c r="H1212" s="12">
        <v>3780</v>
      </c>
      <c r="I1212" s="12">
        <v>86328</v>
      </c>
      <c r="J1212" s="12">
        <v>93060</v>
      </c>
      <c r="K1212" s="12">
        <f>Sales[[#This Row],[Unit Price]]*Sales[[#This Row],[Quantity]]</f>
        <v>22680</v>
      </c>
      <c r="L1212" s="12">
        <f>Sales[[#This Row],[Unit Cost]]*Sales[[#This Row],[Quantity]]</f>
        <v>21276</v>
      </c>
      <c r="M1212" s="12">
        <f>Sales[[#This Row],[Revenue]]-Sales[[#This Row],[Cost]]</f>
        <v>1404</v>
      </c>
      <c r="N1212" s="38">
        <f>Sales[[#This Row],[Profit]]*$N$1</f>
        <v>70.2</v>
      </c>
      <c r="O1212" s="38">
        <f>Sales[[#This Row],[Profit]]-Sales[[#This Row],[Discount ]]</f>
        <v>1333.8</v>
      </c>
    </row>
    <row r="1213" spans="1:15">
      <c r="A1213" s="38">
        <v>41318</v>
      </c>
      <c r="B1213" s="12" t="s">
        <v>17</v>
      </c>
      <c r="C1213" s="12" t="s">
        <v>18</v>
      </c>
      <c r="D1213" s="12" t="s">
        <v>39</v>
      </c>
      <c r="E1213" s="12" t="s">
        <v>13</v>
      </c>
      <c r="F1213" s="12">
        <v>22</v>
      </c>
      <c r="G1213" s="12">
        <v>7506</v>
      </c>
      <c r="H1213" s="12">
        <v>8100</v>
      </c>
      <c r="I1213" s="12">
        <v>33534</v>
      </c>
      <c r="J1213" s="12">
        <v>35640</v>
      </c>
      <c r="K1213" s="12">
        <f>Sales[[#This Row],[Unit Price]]*Sales[[#This Row],[Quantity]]</f>
        <v>178200</v>
      </c>
      <c r="L1213" s="12">
        <f>Sales[[#This Row],[Unit Cost]]*Sales[[#This Row],[Quantity]]</f>
        <v>165132</v>
      </c>
      <c r="M1213" s="12">
        <f>Sales[[#This Row],[Revenue]]-Sales[[#This Row],[Cost]]</f>
        <v>13068</v>
      </c>
      <c r="N1213" s="38">
        <f>Sales[[#This Row],[Profit]]*$N$1</f>
        <v>653.40000000000009</v>
      </c>
      <c r="O1213" s="38">
        <f>Sales[[#This Row],[Profit]]-Sales[[#This Row],[Discount ]]</f>
        <v>12414.6</v>
      </c>
    </row>
    <row r="1214" spans="1:15">
      <c r="A1214" s="38">
        <v>41318</v>
      </c>
      <c r="B1214" s="12" t="s">
        <v>22</v>
      </c>
      <c r="C1214" s="12" t="s">
        <v>23</v>
      </c>
      <c r="D1214" s="12" t="s">
        <v>28</v>
      </c>
      <c r="E1214" s="12" t="s">
        <v>13</v>
      </c>
      <c r="F1214" s="12">
        <v>6</v>
      </c>
      <c r="G1214" s="12">
        <v>3924</v>
      </c>
      <c r="H1214" s="12">
        <v>4230</v>
      </c>
      <c r="I1214" s="12">
        <v>99144</v>
      </c>
      <c r="J1214" s="12">
        <v>105570</v>
      </c>
      <c r="K1214" s="12">
        <f>Sales[[#This Row],[Unit Price]]*Sales[[#This Row],[Quantity]]</f>
        <v>25380</v>
      </c>
      <c r="L1214" s="12">
        <f>Sales[[#This Row],[Unit Cost]]*Sales[[#This Row],[Quantity]]</f>
        <v>23544</v>
      </c>
      <c r="M1214" s="12">
        <f>Sales[[#This Row],[Revenue]]-Sales[[#This Row],[Cost]]</f>
        <v>1836</v>
      </c>
      <c r="N1214" s="38">
        <f>Sales[[#This Row],[Profit]]*$N$1</f>
        <v>91.800000000000011</v>
      </c>
      <c r="O1214" s="38">
        <f>Sales[[#This Row],[Profit]]-Sales[[#This Row],[Discount ]]</f>
        <v>1744.2</v>
      </c>
    </row>
    <row r="1215" spans="1:15">
      <c r="A1215" s="38">
        <v>41318</v>
      </c>
      <c r="B1215" s="12" t="s">
        <v>14</v>
      </c>
      <c r="C1215" s="12" t="s">
        <v>11</v>
      </c>
      <c r="D1215" s="12" t="s">
        <v>28</v>
      </c>
      <c r="E1215" s="12" t="s">
        <v>13</v>
      </c>
      <c r="F1215" s="12">
        <v>6</v>
      </c>
      <c r="G1215" s="12">
        <v>4482</v>
      </c>
      <c r="H1215" s="12">
        <v>4770</v>
      </c>
      <c r="I1215" s="12">
        <v>128304</v>
      </c>
      <c r="J1215" s="12">
        <v>136620</v>
      </c>
      <c r="K1215" s="12">
        <f>Sales[[#This Row],[Unit Price]]*Sales[[#This Row],[Quantity]]</f>
        <v>28620</v>
      </c>
      <c r="L1215" s="12">
        <f>Sales[[#This Row],[Unit Cost]]*Sales[[#This Row],[Quantity]]</f>
        <v>26892</v>
      </c>
      <c r="M1215" s="12">
        <f>Sales[[#This Row],[Revenue]]-Sales[[#This Row],[Cost]]</f>
        <v>1728</v>
      </c>
      <c r="N1215" s="38">
        <f>Sales[[#This Row],[Profit]]*$N$1</f>
        <v>86.4</v>
      </c>
      <c r="O1215" s="38">
        <f>Sales[[#This Row],[Profit]]-Sales[[#This Row],[Discount ]]</f>
        <v>1641.6</v>
      </c>
    </row>
    <row r="1216" spans="1:15">
      <c r="A1216" s="38">
        <v>41319</v>
      </c>
      <c r="B1216" s="12" t="s">
        <v>34</v>
      </c>
      <c r="C1216" s="12" t="s">
        <v>25</v>
      </c>
      <c r="D1216" s="12" t="s">
        <v>33</v>
      </c>
      <c r="E1216" s="12" t="s">
        <v>13</v>
      </c>
      <c r="F1216" s="12">
        <v>2</v>
      </c>
      <c r="G1216" s="12">
        <v>3546</v>
      </c>
      <c r="H1216" s="12">
        <v>3780</v>
      </c>
      <c r="I1216" s="12">
        <v>79560</v>
      </c>
      <c r="J1216" s="12">
        <v>84600</v>
      </c>
      <c r="K1216" s="12">
        <f>Sales[[#This Row],[Unit Price]]*Sales[[#This Row],[Quantity]]</f>
        <v>7560</v>
      </c>
      <c r="L1216" s="12">
        <f>Sales[[#This Row],[Unit Cost]]*Sales[[#This Row],[Quantity]]</f>
        <v>7092</v>
      </c>
      <c r="M1216" s="12">
        <f>Sales[[#This Row],[Revenue]]-Sales[[#This Row],[Cost]]</f>
        <v>468</v>
      </c>
      <c r="N1216" s="38">
        <f>Sales[[#This Row],[Profit]]*$N$1</f>
        <v>23.400000000000002</v>
      </c>
      <c r="O1216" s="38">
        <f>Sales[[#This Row],[Profit]]-Sales[[#This Row],[Discount ]]</f>
        <v>444.6</v>
      </c>
    </row>
    <row r="1217" spans="1:15">
      <c r="A1217" s="38">
        <v>41319</v>
      </c>
      <c r="B1217" s="12" t="s">
        <v>10</v>
      </c>
      <c r="C1217" s="12" t="s">
        <v>11</v>
      </c>
      <c r="D1217" s="12" t="s">
        <v>35</v>
      </c>
      <c r="E1217" s="12" t="s">
        <v>13</v>
      </c>
      <c r="F1217" s="12">
        <v>24</v>
      </c>
      <c r="G1217" s="12">
        <v>3726</v>
      </c>
      <c r="H1217" s="12">
        <v>3960</v>
      </c>
      <c r="I1217" s="12">
        <v>56628</v>
      </c>
      <c r="J1217" s="12">
        <v>60390</v>
      </c>
      <c r="K1217" s="12">
        <f>Sales[[#This Row],[Unit Price]]*Sales[[#This Row],[Quantity]]</f>
        <v>95040</v>
      </c>
      <c r="L1217" s="12">
        <f>Sales[[#This Row],[Unit Cost]]*Sales[[#This Row],[Quantity]]</f>
        <v>89424</v>
      </c>
      <c r="M1217" s="12">
        <f>Sales[[#This Row],[Revenue]]-Sales[[#This Row],[Cost]]</f>
        <v>5616</v>
      </c>
      <c r="N1217" s="38">
        <f>Sales[[#This Row],[Profit]]*$N$1</f>
        <v>280.8</v>
      </c>
      <c r="O1217" s="38">
        <f>Sales[[#This Row],[Profit]]-Sales[[#This Row],[Discount ]]</f>
        <v>5335.2</v>
      </c>
    </row>
    <row r="1218" spans="1:15">
      <c r="A1218" s="38">
        <v>41319</v>
      </c>
      <c r="B1218" s="12" t="s">
        <v>14</v>
      </c>
      <c r="C1218" s="12" t="s">
        <v>11</v>
      </c>
      <c r="D1218" s="12" t="s">
        <v>12</v>
      </c>
      <c r="E1218" s="12" t="s">
        <v>13</v>
      </c>
      <c r="F1218" s="12">
        <v>11</v>
      </c>
      <c r="G1218" s="12">
        <v>2106</v>
      </c>
      <c r="H1218" s="12">
        <v>2250</v>
      </c>
      <c r="I1218" s="12">
        <v>36612</v>
      </c>
      <c r="J1218" s="12">
        <v>38880</v>
      </c>
      <c r="K1218" s="12">
        <f>Sales[[#This Row],[Unit Price]]*Sales[[#This Row],[Quantity]]</f>
        <v>24750</v>
      </c>
      <c r="L1218" s="12">
        <f>Sales[[#This Row],[Unit Cost]]*Sales[[#This Row],[Quantity]]</f>
        <v>23166</v>
      </c>
      <c r="M1218" s="12">
        <f>Sales[[#This Row],[Revenue]]-Sales[[#This Row],[Cost]]</f>
        <v>1584</v>
      </c>
      <c r="N1218" s="38">
        <f>Sales[[#This Row],[Profit]]*$N$1</f>
        <v>79.2</v>
      </c>
      <c r="O1218" s="38">
        <f>Sales[[#This Row],[Profit]]-Sales[[#This Row],[Discount ]]</f>
        <v>1504.8</v>
      </c>
    </row>
    <row r="1219" spans="1:15">
      <c r="A1219" s="38">
        <v>41319</v>
      </c>
      <c r="B1219" s="12" t="s">
        <v>24</v>
      </c>
      <c r="C1219" s="12" t="s">
        <v>25</v>
      </c>
      <c r="D1219" s="12" t="s">
        <v>15</v>
      </c>
      <c r="E1219" s="12" t="s">
        <v>16</v>
      </c>
      <c r="F1219" s="12">
        <v>10</v>
      </c>
      <c r="G1219" s="12">
        <v>3546</v>
      </c>
      <c r="H1219" s="12">
        <v>3780</v>
      </c>
      <c r="I1219" s="12">
        <v>60894</v>
      </c>
      <c r="J1219" s="12">
        <v>65790</v>
      </c>
      <c r="K1219" s="12">
        <f>Sales[[#This Row],[Unit Price]]*Sales[[#This Row],[Quantity]]</f>
        <v>37800</v>
      </c>
      <c r="L1219" s="12">
        <f>Sales[[#This Row],[Unit Cost]]*Sales[[#This Row],[Quantity]]</f>
        <v>35460</v>
      </c>
      <c r="M1219" s="12">
        <f>Sales[[#This Row],[Revenue]]-Sales[[#This Row],[Cost]]</f>
        <v>2340</v>
      </c>
      <c r="N1219" s="38">
        <f>Sales[[#This Row],[Profit]]*$N$1</f>
        <v>117</v>
      </c>
      <c r="O1219" s="38">
        <f>Sales[[#This Row],[Profit]]-Sales[[#This Row],[Discount ]]</f>
        <v>2223</v>
      </c>
    </row>
    <row r="1220" spans="1:15">
      <c r="A1220" s="38">
        <v>41319</v>
      </c>
      <c r="B1220" s="12" t="s">
        <v>24</v>
      </c>
      <c r="C1220" s="12" t="s">
        <v>25</v>
      </c>
      <c r="D1220" s="12" t="s">
        <v>41</v>
      </c>
      <c r="E1220" s="12" t="s">
        <v>13</v>
      </c>
      <c r="F1220" s="12">
        <v>7</v>
      </c>
      <c r="G1220" s="12">
        <v>3384</v>
      </c>
      <c r="H1220" s="12">
        <v>3600</v>
      </c>
      <c r="I1220" s="12">
        <v>2952</v>
      </c>
      <c r="J1220" s="12">
        <v>3150</v>
      </c>
      <c r="K1220" s="12">
        <f>Sales[[#This Row],[Unit Price]]*Sales[[#This Row],[Quantity]]</f>
        <v>25200</v>
      </c>
      <c r="L1220" s="12">
        <f>Sales[[#This Row],[Unit Cost]]*Sales[[#This Row],[Quantity]]</f>
        <v>23688</v>
      </c>
      <c r="M1220" s="12">
        <f>Sales[[#This Row],[Revenue]]-Sales[[#This Row],[Cost]]</f>
        <v>1512</v>
      </c>
      <c r="N1220" s="38">
        <f>Sales[[#This Row],[Profit]]*$N$1</f>
        <v>75.600000000000009</v>
      </c>
      <c r="O1220" s="38">
        <f>Sales[[#This Row],[Profit]]-Sales[[#This Row],[Discount ]]</f>
        <v>1436.4</v>
      </c>
    </row>
    <row r="1221" spans="1:15">
      <c r="A1221" s="38">
        <v>41320</v>
      </c>
      <c r="B1221" s="12" t="s">
        <v>17</v>
      </c>
      <c r="C1221" s="12" t="s">
        <v>18</v>
      </c>
      <c r="D1221" s="12" t="s">
        <v>32</v>
      </c>
      <c r="E1221" s="12" t="s">
        <v>13</v>
      </c>
      <c r="F1221" s="12">
        <v>22</v>
      </c>
      <c r="G1221" s="12">
        <v>2106</v>
      </c>
      <c r="H1221" s="12">
        <v>2250</v>
      </c>
      <c r="I1221" s="12">
        <v>67374</v>
      </c>
      <c r="J1221" s="12">
        <v>71820</v>
      </c>
      <c r="K1221" s="12">
        <f>Sales[[#This Row],[Unit Price]]*Sales[[#This Row],[Quantity]]</f>
        <v>49500</v>
      </c>
      <c r="L1221" s="12">
        <f>Sales[[#This Row],[Unit Cost]]*Sales[[#This Row],[Quantity]]</f>
        <v>46332</v>
      </c>
      <c r="M1221" s="12">
        <f>Sales[[#This Row],[Revenue]]-Sales[[#This Row],[Cost]]</f>
        <v>3168</v>
      </c>
      <c r="N1221" s="38">
        <f>Sales[[#This Row],[Profit]]*$N$1</f>
        <v>158.4</v>
      </c>
      <c r="O1221" s="38">
        <f>Sales[[#This Row],[Profit]]-Sales[[#This Row],[Discount ]]</f>
        <v>3009.6</v>
      </c>
    </row>
    <row r="1222" spans="1:15">
      <c r="A1222" s="38">
        <v>41320</v>
      </c>
      <c r="B1222" s="12" t="s">
        <v>31</v>
      </c>
      <c r="C1222" s="12" t="s">
        <v>30</v>
      </c>
      <c r="D1222" s="12" t="s">
        <v>36</v>
      </c>
      <c r="E1222" s="12" t="s">
        <v>13</v>
      </c>
      <c r="F1222" s="12">
        <v>7</v>
      </c>
      <c r="G1222" s="12">
        <v>3924</v>
      </c>
      <c r="H1222" s="12">
        <v>4230</v>
      </c>
      <c r="I1222" s="12">
        <v>18954</v>
      </c>
      <c r="J1222" s="12">
        <v>20250</v>
      </c>
      <c r="K1222" s="12">
        <f>Sales[[#This Row],[Unit Price]]*Sales[[#This Row],[Quantity]]</f>
        <v>29610</v>
      </c>
      <c r="L1222" s="12">
        <f>Sales[[#This Row],[Unit Cost]]*Sales[[#This Row],[Quantity]]</f>
        <v>27468</v>
      </c>
      <c r="M1222" s="12">
        <f>Sales[[#This Row],[Revenue]]-Sales[[#This Row],[Cost]]</f>
        <v>2142</v>
      </c>
      <c r="N1222" s="38">
        <f>Sales[[#This Row],[Profit]]*$N$1</f>
        <v>107.10000000000001</v>
      </c>
      <c r="O1222" s="38">
        <f>Sales[[#This Row],[Profit]]-Sales[[#This Row],[Discount ]]</f>
        <v>2034.9</v>
      </c>
    </row>
    <row r="1223" spans="1:15">
      <c r="A1223" s="38">
        <v>41320</v>
      </c>
      <c r="B1223" s="12" t="s">
        <v>29</v>
      </c>
      <c r="C1223" s="12" t="s">
        <v>30</v>
      </c>
      <c r="D1223" s="12" t="s">
        <v>38</v>
      </c>
      <c r="E1223" s="12" t="s">
        <v>13</v>
      </c>
      <c r="F1223" s="12">
        <v>18</v>
      </c>
      <c r="G1223" s="12">
        <v>3582</v>
      </c>
      <c r="H1223" s="12">
        <v>3870</v>
      </c>
      <c r="I1223" s="12">
        <v>42552</v>
      </c>
      <c r="J1223" s="12">
        <v>45360</v>
      </c>
      <c r="K1223" s="12">
        <f>Sales[[#This Row],[Unit Price]]*Sales[[#This Row],[Quantity]]</f>
        <v>69660</v>
      </c>
      <c r="L1223" s="12">
        <f>Sales[[#This Row],[Unit Cost]]*Sales[[#This Row],[Quantity]]</f>
        <v>64476</v>
      </c>
      <c r="M1223" s="12">
        <f>Sales[[#This Row],[Revenue]]-Sales[[#This Row],[Cost]]</f>
        <v>5184</v>
      </c>
      <c r="N1223" s="38">
        <f>Sales[[#This Row],[Profit]]*$N$1</f>
        <v>259.2</v>
      </c>
      <c r="O1223" s="38">
        <f>Sales[[#This Row],[Profit]]-Sales[[#This Row],[Discount ]]</f>
        <v>4924.8</v>
      </c>
    </row>
    <row r="1224" spans="1:15">
      <c r="A1224" s="38">
        <v>41321</v>
      </c>
      <c r="B1224" s="12" t="s">
        <v>14</v>
      </c>
      <c r="C1224" s="12" t="s">
        <v>11</v>
      </c>
      <c r="D1224" s="12" t="s">
        <v>36</v>
      </c>
      <c r="E1224" s="12" t="s">
        <v>13</v>
      </c>
      <c r="F1224" s="12">
        <v>12</v>
      </c>
      <c r="G1224" s="12">
        <v>3582</v>
      </c>
      <c r="H1224" s="12">
        <v>3870</v>
      </c>
      <c r="I1224" s="12">
        <v>2106</v>
      </c>
      <c r="J1224" s="12">
        <v>2250</v>
      </c>
      <c r="K1224" s="12">
        <f>Sales[[#This Row],[Unit Price]]*Sales[[#This Row],[Quantity]]</f>
        <v>46440</v>
      </c>
      <c r="L1224" s="12">
        <f>Sales[[#This Row],[Unit Cost]]*Sales[[#This Row],[Quantity]]</f>
        <v>42984</v>
      </c>
      <c r="M1224" s="12">
        <f>Sales[[#This Row],[Revenue]]-Sales[[#This Row],[Cost]]</f>
        <v>3456</v>
      </c>
      <c r="N1224" s="38">
        <f>Sales[[#This Row],[Profit]]*$N$1</f>
        <v>172.8</v>
      </c>
      <c r="O1224" s="38">
        <f>Sales[[#This Row],[Profit]]-Sales[[#This Row],[Discount ]]</f>
        <v>3283.2</v>
      </c>
    </row>
    <row r="1225" spans="1:15">
      <c r="A1225" s="38">
        <v>41321</v>
      </c>
      <c r="B1225" s="12" t="s">
        <v>31</v>
      </c>
      <c r="C1225" s="12" t="s">
        <v>30</v>
      </c>
      <c r="D1225" s="12" t="s">
        <v>15</v>
      </c>
      <c r="E1225" s="12" t="s">
        <v>16</v>
      </c>
      <c r="F1225" s="12">
        <v>19</v>
      </c>
      <c r="G1225" s="12">
        <v>3726</v>
      </c>
      <c r="H1225" s="12">
        <v>3960</v>
      </c>
      <c r="I1225" s="12">
        <v>14328</v>
      </c>
      <c r="J1225" s="12">
        <v>15480</v>
      </c>
      <c r="K1225" s="12">
        <f>Sales[[#This Row],[Unit Price]]*Sales[[#This Row],[Quantity]]</f>
        <v>75240</v>
      </c>
      <c r="L1225" s="12">
        <f>Sales[[#This Row],[Unit Cost]]*Sales[[#This Row],[Quantity]]</f>
        <v>70794</v>
      </c>
      <c r="M1225" s="12">
        <f>Sales[[#This Row],[Revenue]]-Sales[[#This Row],[Cost]]</f>
        <v>4446</v>
      </c>
      <c r="N1225" s="38">
        <f>Sales[[#This Row],[Profit]]*$N$1</f>
        <v>222.3</v>
      </c>
      <c r="O1225" s="38">
        <f>Sales[[#This Row],[Profit]]-Sales[[#This Row],[Discount ]]</f>
        <v>4223.7</v>
      </c>
    </row>
    <row r="1226" spans="1:15">
      <c r="A1226" s="38">
        <v>41321</v>
      </c>
      <c r="B1226" s="12" t="s">
        <v>27</v>
      </c>
      <c r="C1226" s="12" t="s">
        <v>23</v>
      </c>
      <c r="D1226" s="12" t="s">
        <v>15</v>
      </c>
      <c r="E1226" s="12" t="s">
        <v>16</v>
      </c>
      <c r="F1226" s="12">
        <v>23</v>
      </c>
      <c r="G1226" s="12">
        <v>3582</v>
      </c>
      <c r="H1226" s="12">
        <v>3870</v>
      </c>
      <c r="I1226" s="12">
        <v>64476</v>
      </c>
      <c r="J1226" s="12">
        <v>69660</v>
      </c>
      <c r="K1226" s="12">
        <f>Sales[[#This Row],[Unit Price]]*Sales[[#This Row],[Quantity]]</f>
        <v>89010</v>
      </c>
      <c r="L1226" s="12">
        <f>Sales[[#This Row],[Unit Cost]]*Sales[[#This Row],[Quantity]]</f>
        <v>82386</v>
      </c>
      <c r="M1226" s="12">
        <f>Sales[[#This Row],[Revenue]]-Sales[[#This Row],[Cost]]</f>
        <v>6624</v>
      </c>
      <c r="N1226" s="38">
        <f>Sales[[#This Row],[Profit]]*$N$1</f>
        <v>331.20000000000005</v>
      </c>
      <c r="O1226" s="38">
        <f>Sales[[#This Row],[Profit]]-Sales[[#This Row],[Discount ]]</f>
        <v>6292.8</v>
      </c>
    </row>
    <row r="1227" spans="1:15">
      <c r="A1227" s="38">
        <v>41322</v>
      </c>
      <c r="B1227" s="12" t="s">
        <v>27</v>
      </c>
      <c r="C1227" s="12" t="s">
        <v>23</v>
      </c>
      <c r="D1227" s="12" t="s">
        <v>19</v>
      </c>
      <c r="E1227" s="12" t="s">
        <v>13</v>
      </c>
      <c r="F1227" s="12">
        <v>3</v>
      </c>
      <c r="G1227" s="12">
        <v>2952</v>
      </c>
      <c r="H1227" s="12">
        <v>3150</v>
      </c>
      <c r="I1227" s="12">
        <v>11934</v>
      </c>
      <c r="J1227" s="12">
        <v>12690</v>
      </c>
      <c r="K1227" s="12">
        <f>Sales[[#This Row],[Unit Price]]*Sales[[#This Row],[Quantity]]</f>
        <v>9450</v>
      </c>
      <c r="L1227" s="12">
        <f>Sales[[#This Row],[Unit Cost]]*Sales[[#This Row],[Quantity]]</f>
        <v>8856</v>
      </c>
      <c r="M1227" s="12">
        <f>Sales[[#This Row],[Revenue]]-Sales[[#This Row],[Cost]]</f>
        <v>594</v>
      </c>
      <c r="N1227" s="38">
        <f>Sales[[#This Row],[Profit]]*$N$1</f>
        <v>29.700000000000003</v>
      </c>
      <c r="O1227" s="38">
        <f>Sales[[#This Row],[Profit]]-Sales[[#This Row],[Discount ]]</f>
        <v>564.29999999999995</v>
      </c>
    </row>
    <row r="1228" spans="1:15">
      <c r="A1228" s="38">
        <v>41322</v>
      </c>
      <c r="B1228" s="12" t="s">
        <v>27</v>
      </c>
      <c r="C1228" s="12" t="s">
        <v>23</v>
      </c>
      <c r="D1228" s="12" t="s">
        <v>40</v>
      </c>
      <c r="E1228" s="12" t="s">
        <v>16</v>
      </c>
      <c r="F1228" s="12">
        <v>24</v>
      </c>
      <c r="G1228" s="12">
        <v>3978</v>
      </c>
      <c r="H1228" s="12">
        <v>4230</v>
      </c>
      <c r="I1228" s="12">
        <v>19620</v>
      </c>
      <c r="J1228" s="12">
        <v>21150</v>
      </c>
      <c r="K1228" s="12">
        <f>Sales[[#This Row],[Unit Price]]*Sales[[#This Row],[Quantity]]</f>
        <v>101520</v>
      </c>
      <c r="L1228" s="12">
        <f>Sales[[#This Row],[Unit Cost]]*Sales[[#This Row],[Quantity]]</f>
        <v>95472</v>
      </c>
      <c r="M1228" s="12">
        <f>Sales[[#This Row],[Revenue]]-Sales[[#This Row],[Cost]]</f>
        <v>6048</v>
      </c>
      <c r="N1228" s="38">
        <f>Sales[[#This Row],[Profit]]*$N$1</f>
        <v>302.40000000000003</v>
      </c>
      <c r="O1228" s="38">
        <f>Sales[[#This Row],[Profit]]-Sales[[#This Row],[Discount ]]</f>
        <v>5745.6</v>
      </c>
    </row>
    <row r="1229" spans="1:15">
      <c r="A1229" s="38">
        <v>41323</v>
      </c>
      <c r="B1229" s="12" t="s">
        <v>34</v>
      </c>
      <c r="C1229" s="12" t="s">
        <v>25</v>
      </c>
      <c r="D1229" s="12" t="s">
        <v>21</v>
      </c>
      <c r="E1229" s="12" t="s">
        <v>13</v>
      </c>
      <c r="F1229" s="12">
        <v>25</v>
      </c>
      <c r="G1229" s="12">
        <v>2034</v>
      </c>
      <c r="H1229" s="12">
        <v>2160</v>
      </c>
      <c r="I1229" s="12">
        <v>48312</v>
      </c>
      <c r="J1229" s="12">
        <v>51480</v>
      </c>
      <c r="K1229" s="12">
        <f>Sales[[#This Row],[Unit Price]]*Sales[[#This Row],[Quantity]]</f>
        <v>54000</v>
      </c>
      <c r="L1229" s="12">
        <f>Sales[[#This Row],[Unit Cost]]*Sales[[#This Row],[Quantity]]</f>
        <v>50850</v>
      </c>
      <c r="M1229" s="12">
        <f>Sales[[#This Row],[Revenue]]-Sales[[#This Row],[Cost]]</f>
        <v>3150</v>
      </c>
      <c r="N1229" s="38">
        <f>Sales[[#This Row],[Profit]]*$N$1</f>
        <v>157.5</v>
      </c>
      <c r="O1229" s="38">
        <f>Sales[[#This Row],[Profit]]-Sales[[#This Row],[Discount ]]</f>
        <v>2992.5</v>
      </c>
    </row>
    <row r="1230" spans="1:15">
      <c r="A1230" s="38">
        <v>41323</v>
      </c>
      <c r="B1230" s="12" t="s">
        <v>22</v>
      </c>
      <c r="C1230" s="12" t="s">
        <v>23</v>
      </c>
      <c r="D1230" s="12" t="s">
        <v>40</v>
      </c>
      <c r="E1230" s="12" t="s">
        <v>16</v>
      </c>
      <c r="F1230" s="12">
        <v>5</v>
      </c>
      <c r="G1230" s="12">
        <v>3924</v>
      </c>
      <c r="H1230" s="12">
        <v>4230</v>
      </c>
      <c r="I1230" s="12">
        <v>62784</v>
      </c>
      <c r="J1230" s="12">
        <v>67680</v>
      </c>
      <c r="K1230" s="12">
        <f>Sales[[#This Row],[Unit Price]]*Sales[[#This Row],[Quantity]]</f>
        <v>21150</v>
      </c>
      <c r="L1230" s="12">
        <f>Sales[[#This Row],[Unit Cost]]*Sales[[#This Row],[Quantity]]</f>
        <v>19620</v>
      </c>
      <c r="M1230" s="12">
        <f>Sales[[#This Row],[Revenue]]-Sales[[#This Row],[Cost]]</f>
        <v>1530</v>
      </c>
      <c r="N1230" s="38">
        <f>Sales[[#This Row],[Profit]]*$N$1</f>
        <v>76.5</v>
      </c>
      <c r="O1230" s="38">
        <f>Sales[[#This Row],[Profit]]-Sales[[#This Row],[Discount ]]</f>
        <v>1453.5</v>
      </c>
    </row>
    <row r="1231" spans="1:15">
      <c r="A1231" s="38">
        <v>41324</v>
      </c>
      <c r="B1231" s="12" t="s">
        <v>14</v>
      </c>
      <c r="C1231" s="12" t="s">
        <v>11</v>
      </c>
      <c r="D1231" s="12" t="s">
        <v>32</v>
      </c>
      <c r="E1231" s="12" t="s">
        <v>13</v>
      </c>
      <c r="F1231" s="12">
        <v>2</v>
      </c>
      <c r="G1231" s="12">
        <v>5832</v>
      </c>
      <c r="H1231" s="12">
        <v>6210</v>
      </c>
      <c r="I1231" s="12">
        <v>78012</v>
      </c>
      <c r="J1231" s="12">
        <v>83160</v>
      </c>
      <c r="K1231" s="12">
        <f>Sales[[#This Row],[Unit Price]]*Sales[[#This Row],[Quantity]]</f>
        <v>12420</v>
      </c>
      <c r="L1231" s="12">
        <f>Sales[[#This Row],[Unit Cost]]*Sales[[#This Row],[Quantity]]</f>
        <v>11664</v>
      </c>
      <c r="M1231" s="12">
        <f>Sales[[#This Row],[Revenue]]-Sales[[#This Row],[Cost]]</f>
        <v>756</v>
      </c>
      <c r="N1231" s="38">
        <f>Sales[[#This Row],[Profit]]*$N$1</f>
        <v>37.800000000000004</v>
      </c>
      <c r="O1231" s="38">
        <f>Sales[[#This Row],[Profit]]-Sales[[#This Row],[Discount ]]</f>
        <v>718.2</v>
      </c>
    </row>
    <row r="1232" spans="1:15">
      <c r="A1232" s="38">
        <v>41324</v>
      </c>
      <c r="B1232" s="12" t="s">
        <v>31</v>
      </c>
      <c r="C1232" s="12" t="s">
        <v>30</v>
      </c>
      <c r="D1232" s="12" t="s">
        <v>19</v>
      </c>
      <c r="E1232" s="12" t="s">
        <v>13</v>
      </c>
      <c r="F1232" s="12">
        <v>14</v>
      </c>
      <c r="G1232" s="12">
        <v>3546</v>
      </c>
      <c r="H1232" s="12">
        <v>3780</v>
      </c>
      <c r="I1232" s="12">
        <v>15912</v>
      </c>
      <c r="J1232" s="12">
        <v>16920</v>
      </c>
      <c r="K1232" s="12">
        <f>Sales[[#This Row],[Unit Price]]*Sales[[#This Row],[Quantity]]</f>
        <v>52920</v>
      </c>
      <c r="L1232" s="12">
        <f>Sales[[#This Row],[Unit Cost]]*Sales[[#This Row],[Quantity]]</f>
        <v>49644</v>
      </c>
      <c r="M1232" s="12">
        <f>Sales[[#This Row],[Revenue]]-Sales[[#This Row],[Cost]]</f>
        <v>3276</v>
      </c>
      <c r="N1232" s="38">
        <f>Sales[[#This Row],[Profit]]*$N$1</f>
        <v>163.80000000000001</v>
      </c>
      <c r="O1232" s="38">
        <f>Sales[[#This Row],[Profit]]-Sales[[#This Row],[Discount ]]</f>
        <v>3112.2</v>
      </c>
    </row>
    <row r="1233" spans="1:15">
      <c r="A1233" s="38">
        <v>41324</v>
      </c>
      <c r="B1233" s="12" t="s">
        <v>10</v>
      </c>
      <c r="C1233" s="12" t="s">
        <v>11</v>
      </c>
      <c r="D1233" s="12" t="s">
        <v>33</v>
      </c>
      <c r="E1233" s="12" t="s">
        <v>13</v>
      </c>
      <c r="F1233" s="12">
        <v>6</v>
      </c>
      <c r="G1233" s="12">
        <v>2034</v>
      </c>
      <c r="H1233" s="12">
        <v>2160</v>
      </c>
      <c r="I1233" s="12">
        <v>59670</v>
      </c>
      <c r="J1233" s="12">
        <v>63450</v>
      </c>
      <c r="K1233" s="12">
        <f>Sales[[#This Row],[Unit Price]]*Sales[[#This Row],[Quantity]]</f>
        <v>12960</v>
      </c>
      <c r="L1233" s="12">
        <f>Sales[[#This Row],[Unit Cost]]*Sales[[#This Row],[Quantity]]</f>
        <v>12204</v>
      </c>
      <c r="M1233" s="12">
        <f>Sales[[#This Row],[Revenue]]-Sales[[#This Row],[Cost]]</f>
        <v>756</v>
      </c>
      <c r="N1233" s="38">
        <f>Sales[[#This Row],[Profit]]*$N$1</f>
        <v>37.800000000000004</v>
      </c>
      <c r="O1233" s="38">
        <f>Sales[[#This Row],[Profit]]-Sales[[#This Row],[Discount ]]</f>
        <v>718.2</v>
      </c>
    </row>
    <row r="1234" spans="1:15">
      <c r="A1234" s="38">
        <v>41325</v>
      </c>
      <c r="B1234" s="12" t="s">
        <v>31</v>
      </c>
      <c r="C1234" s="12" t="s">
        <v>30</v>
      </c>
      <c r="D1234" s="12" t="s">
        <v>21</v>
      </c>
      <c r="E1234" s="12" t="s">
        <v>13</v>
      </c>
      <c r="F1234" s="12">
        <v>13</v>
      </c>
      <c r="G1234" s="12">
        <v>2034</v>
      </c>
      <c r="H1234" s="12">
        <v>2160</v>
      </c>
      <c r="I1234" s="12">
        <v>28548</v>
      </c>
      <c r="J1234" s="12">
        <v>30420</v>
      </c>
      <c r="K1234" s="12">
        <f>Sales[[#This Row],[Unit Price]]*Sales[[#This Row],[Quantity]]</f>
        <v>28080</v>
      </c>
      <c r="L1234" s="12">
        <f>Sales[[#This Row],[Unit Cost]]*Sales[[#This Row],[Quantity]]</f>
        <v>26442</v>
      </c>
      <c r="M1234" s="12">
        <f>Sales[[#This Row],[Revenue]]-Sales[[#This Row],[Cost]]</f>
        <v>1638</v>
      </c>
      <c r="N1234" s="38">
        <f>Sales[[#This Row],[Profit]]*$N$1</f>
        <v>81.900000000000006</v>
      </c>
      <c r="O1234" s="38">
        <f>Sales[[#This Row],[Profit]]-Sales[[#This Row],[Discount ]]</f>
        <v>1556.1</v>
      </c>
    </row>
    <row r="1235" spans="1:15">
      <c r="A1235" s="38">
        <v>41325</v>
      </c>
      <c r="B1235" s="12" t="s">
        <v>27</v>
      </c>
      <c r="C1235" s="12" t="s">
        <v>23</v>
      </c>
      <c r="D1235" s="12" t="s">
        <v>38</v>
      </c>
      <c r="E1235" s="12" t="s">
        <v>13</v>
      </c>
      <c r="F1235" s="12">
        <v>4</v>
      </c>
      <c r="G1235" s="12">
        <v>3042</v>
      </c>
      <c r="H1235" s="12">
        <v>3240</v>
      </c>
      <c r="I1235" s="12">
        <v>3546</v>
      </c>
      <c r="J1235" s="12">
        <v>3780</v>
      </c>
      <c r="K1235" s="12">
        <f>Sales[[#This Row],[Unit Price]]*Sales[[#This Row],[Quantity]]</f>
        <v>12960</v>
      </c>
      <c r="L1235" s="12">
        <f>Sales[[#This Row],[Unit Cost]]*Sales[[#This Row],[Quantity]]</f>
        <v>12168</v>
      </c>
      <c r="M1235" s="12">
        <f>Sales[[#This Row],[Revenue]]-Sales[[#This Row],[Cost]]</f>
        <v>792</v>
      </c>
      <c r="N1235" s="38">
        <f>Sales[[#This Row],[Profit]]*$N$1</f>
        <v>39.6</v>
      </c>
      <c r="O1235" s="38">
        <f>Sales[[#This Row],[Profit]]-Sales[[#This Row],[Discount ]]</f>
        <v>752.4</v>
      </c>
    </row>
    <row r="1236" spans="1:15">
      <c r="A1236" s="38">
        <v>41326</v>
      </c>
      <c r="B1236" s="12" t="s">
        <v>27</v>
      </c>
      <c r="C1236" s="12" t="s">
        <v>23</v>
      </c>
      <c r="D1236" s="12" t="s">
        <v>40</v>
      </c>
      <c r="E1236" s="12" t="s">
        <v>16</v>
      </c>
      <c r="F1236" s="12">
        <v>21</v>
      </c>
      <c r="G1236" s="12">
        <v>3042</v>
      </c>
      <c r="H1236" s="12">
        <v>3240</v>
      </c>
      <c r="I1236" s="12">
        <v>23544</v>
      </c>
      <c r="J1236" s="12">
        <v>25380</v>
      </c>
      <c r="K1236" s="12">
        <f>Sales[[#This Row],[Unit Price]]*Sales[[#This Row],[Quantity]]</f>
        <v>68040</v>
      </c>
      <c r="L1236" s="12">
        <f>Sales[[#This Row],[Unit Cost]]*Sales[[#This Row],[Quantity]]</f>
        <v>63882</v>
      </c>
      <c r="M1236" s="12">
        <f>Sales[[#This Row],[Revenue]]-Sales[[#This Row],[Cost]]</f>
        <v>4158</v>
      </c>
      <c r="N1236" s="38">
        <f>Sales[[#This Row],[Profit]]*$N$1</f>
        <v>207.9</v>
      </c>
      <c r="O1236" s="38">
        <f>Sales[[#This Row],[Profit]]-Sales[[#This Row],[Discount ]]</f>
        <v>3950.1</v>
      </c>
    </row>
    <row r="1237" spans="1:15">
      <c r="A1237" s="38">
        <v>41326</v>
      </c>
      <c r="B1237" s="12" t="s">
        <v>17</v>
      </c>
      <c r="C1237" s="12" t="s">
        <v>18</v>
      </c>
      <c r="D1237" s="12" t="s">
        <v>15</v>
      </c>
      <c r="E1237" s="12" t="s">
        <v>16</v>
      </c>
      <c r="F1237" s="12">
        <v>16</v>
      </c>
      <c r="G1237" s="12">
        <v>3726</v>
      </c>
      <c r="H1237" s="12">
        <v>3960</v>
      </c>
      <c r="I1237" s="12">
        <v>53730</v>
      </c>
      <c r="J1237" s="12">
        <v>58050</v>
      </c>
      <c r="K1237" s="12">
        <f>Sales[[#This Row],[Unit Price]]*Sales[[#This Row],[Quantity]]</f>
        <v>63360</v>
      </c>
      <c r="L1237" s="12">
        <f>Sales[[#This Row],[Unit Cost]]*Sales[[#This Row],[Quantity]]</f>
        <v>59616</v>
      </c>
      <c r="M1237" s="12">
        <f>Sales[[#This Row],[Revenue]]-Sales[[#This Row],[Cost]]</f>
        <v>3744</v>
      </c>
      <c r="N1237" s="38">
        <f>Sales[[#This Row],[Profit]]*$N$1</f>
        <v>187.20000000000002</v>
      </c>
      <c r="O1237" s="38">
        <f>Sales[[#This Row],[Profit]]-Sales[[#This Row],[Discount ]]</f>
        <v>3556.8</v>
      </c>
    </row>
    <row r="1238" spans="1:15">
      <c r="A1238" s="38">
        <v>41327</v>
      </c>
      <c r="B1238" s="12" t="s">
        <v>17</v>
      </c>
      <c r="C1238" s="12" t="s">
        <v>18</v>
      </c>
      <c r="D1238" s="12" t="s">
        <v>28</v>
      </c>
      <c r="E1238" s="12" t="s">
        <v>13</v>
      </c>
      <c r="F1238" s="12">
        <v>10</v>
      </c>
      <c r="G1238" s="12">
        <v>2196</v>
      </c>
      <c r="H1238" s="12">
        <v>2340</v>
      </c>
      <c r="I1238" s="12">
        <v>52488</v>
      </c>
      <c r="J1238" s="12">
        <v>55890</v>
      </c>
      <c r="K1238" s="12">
        <f>Sales[[#This Row],[Unit Price]]*Sales[[#This Row],[Quantity]]</f>
        <v>23400</v>
      </c>
      <c r="L1238" s="12">
        <f>Sales[[#This Row],[Unit Cost]]*Sales[[#This Row],[Quantity]]</f>
        <v>21960</v>
      </c>
      <c r="M1238" s="12">
        <f>Sales[[#This Row],[Revenue]]-Sales[[#This Row],[Cost]]</f>
        <v>1440</v>
      </c>
      <c r="N1238" s="38">
        <f>Sales[[#This Row],[Profit]]*$N$1</f>
        <v>72</v>
      </c>
      <c r="O1238" s="38">
        <f>Sales[[#This Row],[Profit]]-Sales[[#This Row],[Discount ]]</f>
        <v>1368</v>
      </c>
    </row>
    <row r="1239" spans="1:15">
      <c r="A1239" s="38">
        <v>41328</v>
      </c>
      <c r="B1239" s="12" t="s">
        <v>10</v>
      </c>
      <c r="C1239" s="12" t="s">
        <v>11</v>
      </c>
      <c r="D1239" s="12" t="s">
        <v>42</v>
      </c>
      <c r="E1239" s="12" t="s">
        <v>16</v>
      </c>
      <c r="F1239" s="12">
        <v>3</v>
      </c>
      <c r="G1239" s="12">
        <v>4482</v>
      </c>
      <c r="H1239" s="12">
        <v>4770</v>
      </c>
      <c r="I1239" s="12">
        <v>157626</v>
      </c>
      <c r="J1239" s="12">
        <v>170100</v>
      </c>
      <c r="K1239" s="12">
        <f>Sales[[#This Row],[Unit Price]]*Sales[[#This Row],[Quantity]]</f>
        <v>14310</v>
      </c>
      <c r="L1239" s="12">
        <f>Sales[[#This Row],[Unit Cost]]*Sales[[#This Row],[Quantity]]</f>
        <v>13446</v>
      </c>
      <c r="M1239" s="12">
        <f>Sales[[#This Row],[Revenue]]-Sales[[#This Row],[Cost]]</f>
        <v>864</v>
      </c>
      <c r="N1239" s="38">
        <f>Sales[[#This Row],[Profit]]*$N$1</f>
        <v>43.2</v>
      </c>
      <c r="O1239" s="38">
        <f>Sales[[#This Row],[Profit]]-Sales[[#This Row],[Discount ]]</f>
        <v>820.8</v>
      </c>
    </row>
    <row r="1240" spans="1:15">
      <c r="A1240" s="38">
        <v>41329</v>
      </c>
      <c r="B1240" s="12" t="s">
        <v>24</v>
      </c>
      <c r="C1240" s="12" t="s">
        <v>25</v>
      </c>
      <c r="D1240" s="12" t="s">
        <v>43</v>
      </c>
      <c r="E1240" s="12" t="s">
        <v>13</v>
      </c>
      <c r="F1240" s="12">
        <v>1</v>
      </c>
      <c r="G1240" s="12">
        <v>5148</v>
      </c>
      <c r="H1240" s="12">
        <v>5490</v>
      </c>
      <c r="I1240" s="12">
        <v>33840</v>
      </c>
      <c r="J1240" s="12">
        <v>36000</v>
      </c>
      <c r="K1240" s="12">
        <f>Sales[[#This Row],[Unit Price]]*Sales[[#This Row],[Quantity]]</f>
        <v>5490</v>
      </c>
      <c r="L1240" s="12">
        <f>Sales[[#This Row],[Unit Cost]]*Sales[[#This Row],[Quantity]]</f>
        <v>5148</v>
      </c>
      <c r="M1240" s="12">
        <f>Sales[[#This Row],[Revenue]]-Sales[[#This Row],[Cost]]</f>
        <v>342</v>
      </c>
      <c r="N1240" s="38">
        <f>Sales[[#This Row],[Profit]]*$N$1</f>
        <v>17.100000000000001</v>
      </c>
      <c r="O1240" s="38">
        <f>Sales[[#This Row],[Profit]]-Sales[[#This Row],[Discount ]]</f>
        <v>324.89999999999998</v>
      </c>
    </row>
    <row r="1241" spans="1:15">
      <c r="A1241" s="38">
        <v>41329</v>
      </c>
      <c r="B1241" s="12" t="s">
        <v>24</v>
      </c>
      <c r="C1241" s="12" t="s">
        <v>25</v>
      </c>
      <c r="D1241" s="12" t="s">
        <v>36</v>
      </c>
      <c r="E1241" s="12" t="s">
        <v>13</v>
      </c>
      <c r="F1241" s="12">
        <v>13</v>
      </c>
      <c r="G1241" s="12">
        <v>3978</v>
      </c>
      <c r="H1241" s="12">
        <v>4230</v>
      </c>
      <c r="I1241" s="12">
        <v>50544</v>
      </c>
      <c r="J1241" s="12">
        <v>54000</v>
      </c>
      <c r="K1241" s="12">
        <f>Sales[[#This Row],[Unit Price]]*Sales[[#This Row],[Quantity]]</f>
        <v>54990</v>
      </c>
      <c r="L1241" s="12">
        <f>Sales[[#This Row],[Unit Cost]]*Sales[[#This Row],[Quantity]]</f>
        <v>51714</v>
      </c>
      <c r="M1241" s="12">
        <f>Sales[[#This Row],[Revenue]]-Sales[[#This Row],[Cost]]</f>
        <v>3276</v>
      </c>
      <c r="N1241" s="38">
        <f>Sales[[#This Row],[Profit]]*$N$1</f>
        <v>163.80000000000001</v>
      </c>
      <c r="O1241" s="38">
        <f>Sales[[#This Row],[Profit]]-Sales[[#This Row],[Discount ]]</f>
        <v>3112.2</v>
      </c>
    </row>
    <row r="1242" spans="1:15">
      <c r="A1242" s="38">
        <v>41329</v>
      </c>
      <c r="B1242" s="12" t="s">
        <v>34</v>
      </c>
      <c r="C1242" s="12" t="s">
        <v>25</v>
      </c>
      <c r="D1242" s="12" t="s">
        <v>19</v>
      </c>
      <c r="E1242" s="12" t="s">
        <v>13</v>
      </c>
      <c r="F1242" s="12">
        <v>15</v>
      </c>
      <c r="G1242" s="12">
        <v>2106</v>
      </c>
      <c r="H1242" s="12">
        <v>2250</v>
      </c>
      <c r="I1242" s="12">
        <v>59670</v>
      </c>
      <c r="J1242" s="12">
        <v>63450</v>
      </c>
      <c r="K1242" s="12">
        <f>Sales[[#This Row],[Unit Price]]*Sales[[#This Row],[Quantity]]</f>
        <v>33750</v>
      </c>
      <c r="L1242" s="12">
        <f>Sales[[#This Row],[Unit Cost]]*Sales[[#This Row],[Quantity]]</f>
        <v>31590</v>
      </c>
      <c r="M1242" s="12">
        <f>Sales[[#This Row],[Revenue]]-Sales[[#This Row],[Cost]]</f>
        <v>2160</v>
      </c>
      <c r="N1242" s="38">
        <f>Sales[[#This Row],[Profit]]*$N$1</f>
        <v>108</v>
      </c>
      <c r="O1242" s="38">
        <f>Sales[[#This Row],[Profit]]-Sales[[#This Row],[Discount ]]</f>
        <v>2052</v>
      </c>
    </row>
    <row r="1243" spans="1:15">
      <c r="A1243" s="38">
        <v>41330</v>
      </c>
      <c r="B1243" s="12" t="s">
        <v>17</v>
      </c>
      <c r="C1243" s="12" t="s">
        <v>18</v>
      </c>
      <c r="D1243" s="12" t="s">
        <v>19</v>
      </c>
      <c r="E1243" s="12" t="s">
        <v>13</v>
      </c>
      <c r="F1243" s="12">
        <v>5</v>
      </c>
      <c r="G1243" s="12">
        <v>3978</v>
      </c>
      <c r="H1243" s="12">
        <v>4230</v>
      </c>
      <c r="I1243" s="12">
        <v>83538</v>
      </c>
      <c r="J1243" s="12">
        <v>88830</v>
      </c>
      <c r="K1243" s="12">
        <f>Sales[[#This Row],[Unit Price]]*Sales[[#This Row],[Quantity]]</f>
        <v>21150</v>
      </c>
      <c r="L1243" s="12">
        <f>Sales[[#This Row],[Unit Cost]]*Sales[[#This Row],[Quantity]]</f>
        <v>19890</v>
      </c>
      <c r="M1243" s="12">
        <f>Sales[[#This Row],[Revenue]]-Sales[[#This Row],[Cost]]</f>
        <v>1260</v>
      </c>
      <c r="N1243" s="38">
        <f>Sales[[#This Row],[Profit]]*$N$1</f>
        <v>63</v>
      </c>
      <c r="O1243" s="38">
        <f>Sales[[#This Row],[Profit]]-Sales[[#This Row],[Discount ]]</f>
        <v>1197</v>
      </c>
    </row>
    <row r="1244" spans="1:15">
      <c r="A1244" s="38">
        <v>41330</v>
      </c>
      <c r="B1244" s="12" t="s">
        <v>27</v>
      </c>
      <c r="C1244" s="12" t="s">
        <v>23</v>
      </c>
      <c r="D1244" s="12" t="s">
        <v>15</v>
      </c>
      <c r="E1244" s="12" t="s">
        <v>16</v>
      </c>
      <c r="F1244" s="12">
        <v>25</v>
      </c>
      <c r="G1244" s="12">
        <v>2034</v>
      </c>
      <c r="H1244" s="12">
        <v>2160</v>
      </c>
      <c r="I1244" s="12">
        <v>7164</v>
      </c>
      <c r="J1244" s="12">
        <v>7740</v>
      </c>
      <c r="K1244" s="12">
        <f>Sales[[#This Row],[Unit Price]]*Sales[[#This Row],[Quantity]]</f>
        <v>54000</v>
      </c>
      <c r="L1244" s="12">
        <f>Sales[[#This Row],[Unit Cost]]*Sales[[#This Row],[Quantity]]</f>
        <v>50850</v>
      </c>
      <c r="M1244" s="12">
        <f>Sales[[#This Row],[Revenue]]-Sales[[#This Row],[Cost]]</f>
        <v>3150</v>
      </c>
      <c r="N1244" s="38">
        <f>Sales[[#This Row],[Profit]]*$N$1</f>
        <v>157.5</v>
      </c>
      <c r="O1244" s="38">
        <f>Sales[[#This Row],[Profit]]-Sales[[#This Row],[Discount ]]</f>
        <v>2992.5</v>
      </c>
    </row>
    <row r="1245" spans="1:15">
      <c r="A1245" s="38">
        <v>41330</v>
      </c>
      <c r="B1245" s="12" t="s">
        <v>22</v>
      </c>
      <c r="C1245" s="12" t="s">
        <v>23</v>
      </c>
      <c r="D1245" s="12" t="s">
        <v>26</v>
      </c>
      <c r="E1245" s="12" t="s">
        <v>13</v>
      </c>
      <c r="F1245" s="12">
        <v>8</v>
      </c>
      <c r="G1245" s="12">
        <v>2034</v>
      </c>
      <c r="H1245" s="12">
        <v>2160</v>
      </c>
      <c r="I1245" s="12">
        <v>66924</v>
      </c>
      <c r="J1245" s="12">
        <v>71280</v>
      </c>
      <c r="K1245" s="12">
        <f>Sales[[#This Row],[Unit Price]]*Sales[[#This Row],[Quantity]]</f>
        <v>17280</v>
      </c>
      <c r="L1245" s="12">
        <f>Sales[[#This Row],[Unit Cost]]*Sales[[#This Row],[Quantity]]</f>
        <v>16272</v>
      </c>
      <c r="M1245" s="12">
        <f>Sales[[#This Row],[Revenue]]-Sales[[#This Row],[Cost]]</f>
        <v>1008</v>
      </c>
      <c r="N1245" s="38">
        <f>Sales[[#This Row],[Profit]]*$N$1</f>
        <v>50.400000000000006</v>
      </c>
      <c r="O1245" s="38">
        <f>Sales[[#This Row],[Profit]]-Sales[[#This Row],[Discount ]]</f>
        <v>957.6</v>
      </c>
    </row>
    <row r="1246" spans="1:15">
      <c r="A1246" s="38">
        <v>41330</v>
      </c>
      <c r="B1246" s="12" t="s">
        <v>27</v>
      </c>
      <c r="C1246" s="12" t="s">
        <v>23</v>
      </c>
      <c r="D1246" s="12" t="s">
        <v>28</v>
      </c>
      <c r="E1246" s="12" t="s">
        <v>13</v>
      </c>
      <c r="F1246" s="12">
        <v>21</v>
      </c>
      <c r="G1246" s="12">
        <v>3582</v>
      </c>
      <c r="H1246" s="12">
        <v>3870</v>
      </c>
      <c r="I1246" s="12">
        <v>128304</v>
      </c>
      <c r="J1246" s="12">
        <v>136620</v>
      </c>
      <c r="K1246" s="12">
        <f>Sales[[#This Row],[Unit Price]]*Sales[[#This Row],[Quantity]]</f>
        <v>81270</v>
      </c>
      <c r="L1246" s="12">
        <f>Sales[[#This Row],[Unit Cost]]*Sales[[#This Row],[Quantity]]</f>
        <v>75222</v>
      </c>
      <c r="M1246" s="12">
        <f>Sales[[#This Row],[Revenue]]-Sales[[#This Row],[Cost]]</f>
        <v>6048</v>
      </c>
      <c r="N1246" s="38">
        <f>Sales[[#This Row],[Profit]]*$N$1</f>
        <v>302.40000000000003</v>
      </c>
      <c r="O1246" s="38">
        <f>Sales[[#This Row],[Profit]]-Sales[[#This Row],[Discount ]]</f>
        <v>5745.6</v>
      </c>
    </row>
    <row r="1247" spans="1:15">
      <c r="A1247" s="38">
        <v>41330</v>
      </c>
      <c r="B1247" s="12" t="s">
        <v>14</v>
      </c>
      <c r="C1247" s="12" t="s">
        <v>11</v>
      </c>
      <c r="D1247" s="12" t="s">
        <v>32</v>
      </c>
      <c r="E1247" s="12" t="s">
        <v>13</v>
      </c>
      <c r="F1247" s="12">
        <v>16</v>
      </c>
      <c r="G1247" s="12">
        <v>3978</v>
      </c>
      <c r="H1247" s="12">
        <v>4230</v>
      </c>
      <c r="I1247" s="12">
        <v>74466</v>
      </c>
      <c r="J1247" s="12">
        <v>79380</v>
      </c>
      <c r="K1247" s="12">
        <f>Sales[[#This Row],[Unit Price]]*Sales[[#This Row],[Quantity]]</f>
        <v>67680</v>
      </c>
      <c r="L1247" s="12">
        <f>Sales[[#This Row],[Unit Cost]]*Sales[[#This Row],[Quantity]]</f>
        <v>63648</v>
      </c>
      <c r="M1247" s="12">
        <f>Sales[[#This Row],[Revenue]]-Sales[[#This Row],[Cost]]</f>
        <v>4032</v>
      </c>
      <c r="N1247" s="38">
        <f>Sales[[#This Row],[Profit]]*$N$1</f>
        <v>201.60000000000002</v>
      </c>
      <c r="O1247" s="38">
        <f>Sales[[#This Row],[Profit]]-Sales[[#This Row],[Discount ]]</f>
        <v>3830.4</v>
      </c>
    </row>
    <row r="1248" spans="1:15">
      <c r="A1248" s="38">
        <v>41331</v>
      </c>
      <c r="B1248" s="12" t="s">
        <v>22</v>
      </c>
      <c r="C1248" s="12" t="s">
        <v>23</v>
      </c>
      <c r="D1248" s="12" t="s">
        <v>37</v>
      </c>
      <c r="E1248" s="12" t="s">
        <v>13</v>
      </c>
      <c r="F1248" s="12">
        <v>23</v>
      </c>
      <c r="G1248" s="12">
        <v>2196</v>
      </c>
      <c r="H1248" s="12">
        <v>2340</v>
      </c>
      <c r="I1248" s="12">
        <v>8964</v>
      </c>
      <c r="J1248" s="12">
        <v>9540</v>
      </c>
      <c r="K1248" s="12">
        <f>Sales[[#This Row],[Unit Price]]*Sales[[#This Row],[Quantity]]</f>
        <v>53820</v>
      </c>
      <c r="L1248" s="12">
        <f>Sales[[#This Row],[Unit Cost]]*Sales[[#This Row],[Quantity]]</f>
        <v>50508</v>
      </c>
      <c r="M1248" s="12">
        <f>Sales[[#This Row],[Revenue]]-Sales[[#This Row],[Cost]]</f>
        <v>3312</v>
      </c>
      <c r="N1248" s="38">
        <f>Sales[[#This Row],[Profit]]*$N$1</f>
        <v>165.60000000000002</v>
      </c>
      <c r="O1248" s="38">
        <f>Sales[[#This Row],[Profit]]-Sales[[#This Row],[Discount ]]</f>
        <v>3146.4</v>
      </c>
    </row>
    <row r="1249" spans="1:15">
      <c r="A1249" s="38">
        <v>41331</v>
      </c>
      <c r="B1249" s="12" t="s">
        <v>31</v>
      </c>
      <c r="C1249" s="12" t="s">
        <v>30</v>
      </c>
      <c r="D1249" s="12" t="s">
        <v>36</v>
      </c>
      <c r="E1249" s="12" t="s">
        <v>13</v>
      </c>
      <c r="F1249" s="12">
        <v>22</v>
      </c>
      <c r="G1249" s="12">
        <v>3978</v>
      </c>
      <c r="H1249" s="12">
        <v>4230</v>
      </c>
      <c r="I1249" s="12">
        <v>18954</v>
      </c>
      <c r="J1249" s="12">
        <v>20250</v>
      </c>
      <c r="K1249" s="12">
        <f>Sales[[#This Row],[Unit Price]]*Sales[[#This Row],[Quantity]]</f>
        <v>93060</v>
      </c>
      <c r="L1249" s="12">
        <f>Sales[[#This Row],[Unit Cost]]*Sales[[#This Row],[Quantity]]</f>
        <v>87516</v>
      </c>
      <c r="M1249" s="12">
        <f>Sales[[#This Row],[Revenue]]-Sales[[#This Row],[Cost]]</f>
        <v>5544</v>
      </c>
      <c r="N1249" s="38">
        <f>Sales[[#This Row],[Profit]]*$N$1</f>
        <v>277.2</v>
      </c>
      <c r="O1249" s="38">
        <f>Sales[[#This Row],[Profit]]-Sales[[#This Row],[Discount ]]</f>
        <v>5266.8</v>
      </c>
    </row>
    <row r="1250" spans="1:15">
      <c r="A1250" s="38">
        <v>41333</v>
      </c>
      <c r="B1250" s="12" t="s">
        <v>34</v>
      </c>
      <c r="C1250" s="12" t="s">
        <v>25</v>
      </c>
      <c r="D1250" s="12" t="s">
        <v>12</v>
      </c>
      <c r="E1250" s="12" t="s">
        <v>13</v>
      </c>
      <c r="F1250" s="12">
        <v>13</v>
      </c>
      <c r="G1250" s="12">
        <v>3978</v>
      </c>
      <c r="H1250" s="12">
        <v>4230</v>
      </c>
      <c r="I1250" s="12">
        <v>50850</v>
      </c>
      <c r="J1250" s="12">
        <v>54000</v>
      </c>
      <c r="K1250" s="12">
        <f>Sales[[#This Row],[Unit Price]]*Sales[[#This Row],[Quantity]]</f>
        <v>54990</v>
      </c>
      <c r="L1250" s="12">
        <f>Sales[[#This Row],[Unit Cost]]*Sales[[#This Row],[Quantity]]</f>
        <v>51714</v>
      </c>
      <c r="M1250" s="12">
        <f>Sales[[#This Row],[Revenue]]-Sales[[#This Row],[Cost]]</f>
        <v>3276</v>
      </c>
      <c r="N1250" s="38">
        <f>Sales[[#This Row],[Profit]]*$N$1</f>
        <v>163.80000000000001</v>
      </c>
      <c r="O1250" s="38">
        <f>Sales[[#This Row],[Profit]]-Sales[[#This Row],[Discount ]]</f>
        <v>3112.2</v>
      </c>
    </row>
    <row r="1251" spans="1:15">
      <c r="A1251" s="38">
        <v>41333</v>
      </c>
      <c r="B1251" s="12" t="s">
        <v>17</v>
      </c>
      <c r="C1251" s="12" t="s">
        <v>18</v>
      </c>
      <c r="D1251" s="12" t="s">
        <v>26</v>
      </c>
      <c r="E1251" s="12" t="s">
        <v>13</v>
      </c>
      <c r="F1251" s="12">
        <v>27</v>
      </c>
      <c r="G1251" s="12">
        <v>3042</v>
      </c>
      <c r="H1251" s="12">
        <v>3240</v>
      </c>
      <c r="I1251" s="12">
        <v>51714</v>
      </c>
      <c r="J1251" s="12">
        <v>55080</v>
      </c>
      <c r="K1251" s="12">
        <f>Sales[[#This Row],[Unit Price]]*Sales[[#This Row],[Quantity]]</f>
        <v>87480</v>
      </c>
      <c r="L1251" s="12">
        <f>Sales[[#This Row],[Unit Cost]]*Sales[[#This Row],[Quantity]]</f>
        <v>82134</v>
      </c>
      <c r="M1251" s="12">
        <f>Sales[[#This Row],[Revenue]]-Sales[[#This Row],[Cost]]</f>
        <v>5346</v>
      </c>
      <c r="N1251" s="38">
        <f>Sales[[#This Row],[Profit]]*$N$1</f>
        <v>267.3</v>
      </c>
      <c r="O1251" s="38">
        <f>Sales[[#This Row],[Profit]]-Sales[[#This Row],[Discount ]]</f>
        <v>5078.7</v>
      </c>
    </row>
    <row r="1252" spans="1:15">
      <c r="A1252" s="38">
        <v>41334</v>
      </c>
      <c r="B1252" s="12" t="s">
        <v>22</v>
      </c>
      <c r="C1252" s="12" t="s">
        <v>23</v>
      </c>
      <c r="D1252" s="12" t="s">
        <v>40</v>
      </c>
      <c r="E1252" s="12" t="s">
        <v>16</v>
      </c>
      <c r="F1252" s="12">
        <v>27</v>
      </c>
      <c r="G1252" s="12">
        <v>3978</v>
      </c>
      <c r="H1252" s="12">
        <v>4230</v>
      </c>
      <c r="I1252" s="12">
        <v>90252</v>
      </c>
      <c r="J1252" s="12">
        <v>97290</v>
      </c>
      <c r="K1252" s="12">
        <f>Sales[[#This Row],[Unit Price]]*Sales[[#This Row],[Quantity]]</f>
        <v>114210</v>
      </c>
      <c r="L1252" s="12">
        <f>Sales[[#This Row],[Unit Cost]]*Sales[[#This Row],[Quantity]]</f>
        <v>107406</v>
      </c>
      <c r="M1252" s="12">
        <f>Sales[[#This Row],[Revenue]]-Sales[[#This Row],[Cost]]</f>
        <v>6804</v>
      </c>
      <c r="N1252" s="38">
        <f>Sales[[#This Row],[Profit]]*$N$1</f>
        <v>340.20000000000005</v>
      </c>
      <c r="O1252" s="38">
        <f>Sales[[#This Row],[Profit]]-Sales[[#This Row],[Discount ]]</f>
        <v>6463.8</v>
      </c>
    </row>
    <row r="1253" spans="1:15">
      <c r="A1253" s="38">
        <v>41334</v>
      </c>
      <c r="B1253" s="12" t="s">
        <v>22</v>
      </c>
      <c r="C1253" s="12" t="s">
        <v>23</v>
      </c>
      <c r="D1253" s="12" t="s">
        <v>39</v>
      </c>
      <c r="E1253" s="12" t="s">
        <v>13</v>
      </c>
      <c r="F1253" s="12">
        <v>27</v>
      </c>
      <c r="G1253" s="12">
        <v>3978</v>
      </c>
      <c r="H1253" s="12">
        <v>4230</v>
      </c>
      <c r="I1253" s="12">
        <v>26082</v>
      </c>
      <c r="J1253" s="12">
        <v>27720</v>
      </c>
      <c r="K1253" s="12">
        <f>Sales[[#This Row],[Unit Price]]*Sales[[#This Row],[Quantity]]</f>
        <v>114210</v>
      </c>
      <c r="L1253" s="12">
        <f>Sales[[#This Row],[Unit Cost]]*Sales[[#This Row],[Quantity]]</f>
        <v>107406</v>
      </c>
      <c r="M1253" s="12">
        <f>Sales[[#This Row],[Revenue]]-Sales[[#This Row],[Cost]]</f>
        <v>6804</v>
      </c>
      <c r="N1253" s="38">
        <f>Sales[[#This Row],[Profit]]*$N$1</f>
        <v>340.20000000000005</v>
      </c>
      <c r="O1253" s="38">
        <f>Sales[[#This Row],[Profit]]-Sales[[#This Row],[Discount ]]</f>
        <v>6463.8</v>
      </c>
    </row>
    <row r="1254" spans="1:15">
      <c r="A1254" s="38">
        <v>41335</v>
      </c>
      <c r="B1254" s="12" t="s">
        <v>27</v>
      </c>
      <c r="C1254" s="12" t="s">
        <v>23</v>
      </c>
      <c r="D1254" s="12" t="s">
        <v>19</v>
      </c>
      <c r="E1254" s="12" t="s">
        <v>13</v>
      </c>
      <c r="F1254" s="12">
        <v>27</v>
      </c>
      <c r="G1254" s="12">
        <v>5832</v>
      </c>
      <c r="H1254" s="12">
        <v>6210</v>
      </c>
      <c r="I1254" s="12">
        <v>59670</v>
      </c>
      <c r="J1254" s="12">
        <v>63450</v>
      </c>
      <c r="K1254" s="12">
        <f>Sales[[#This Row],[Unit Price]]*Sales[[#This Row],[Quantity]]</f>
        <v>167670</v>
      </c>
      <c r="L1254" s="12">
        <f>Sales[[#This Row],[Unit Cost]]*Sales[[#This Row],[Quantity]]</f>
        <v>157464</v>
      </c>
      <c r="M1254" s="12">
        <f>Sales[[#This Row],[Revenue]]-Sales[[#This Row],[Cost]]</f>
        <v>10206</v>
      </c>
      <c r="N1254" s="38">
        <f>Sales[[#This Row],[Profit]]*$N$1</f>
        <v>510.3</v>
      </c>
      <c r="O1254" s="38">
        <f>Sales[[#This Row],[Profit]]-Sales[[#This Row],[Discount ]]</f>
        <v>9695.7000000000007</v>
      </c>
    </row>
    <row r="1255" spans="1:15">
      <c r="A1255" s="38">
        <v>41335</v>
      </c>
      <c r="B1255" s="12" t="s">
        <v>20</v>
      </c>
      <c r="C1255" s="12" t="s">
        <v>18</v>
      </c>
      <c r="D1255" s="12" t="s">
        <v>33</v>
      </c>
      <c r="E1255" s="12" t="s">
        <v>13</v>
      </c>
      <c r="F1255" s="12">
        <v>27</v>
      </c>
      <c r="G1255" s="12">
        <v>2196</v>
      </c>
      <c r="H1255" s="12">
        <v>2340</v>
      </c>
      <c r="I1255" s="12">
        <v>11934</v>
      </c>
      <c r="J1255" s="12">
        <v>12690</v>
      </c>
      <c r="K1255" s="12">
        <f>Sales[[#This Row],[Unit Price]]*Sales[[#This Row],[Quantity]]</f>
        <v>63180</v>
      </c>
      <c r="L1255" s="12">
        <f>Sales[[#This Row],[Unit Cost]]*Sales[[#This Row],[Quantity]]</f>
        <v>59292</v>
      </c>
      <c r="M1255" s="12">
        <f>Sales[[#This Row],[Revenue]]-Sales[[#This Row],[Cost]]</f>
        <v>3888</v>
      </c>
      <c r="N1255" s="38">
        <f>Sales[[#This Row],[Profit]]*$N$1</f>
        <v>194.4</v>
      </c>
      <c r="O1255" s="38">
        <f>Sales[[#This Row],[Profit]]-Sales[[#This Row],[Discount ]]</f>
        <v>3693.6</v>
      </c>
    </row>
    <row r="1256" spans="1:15">
      <c r="A1256" s="38">
        <v>41335</v>
      </c>
      <c r="B1256" s="12" t="s">
        <v>24</v>
      </c>
      <c r="C1256" s="12" t="s">
        <v>25</v>
      </c>
      <c r="D1256" s="12" t="s">
        <v>40</v>
      </c>
      <c r="E1256" s="12" t="s">
        <v>16</v>
      </c>
      <c r="F1256" s="12">
        <v>27</v>
      </c>
      <c r="G1256" s="12">
        <v>3546</v>
      </c>
      <c r="H1256" s="12">
        <v>3780</v>
      </c>
      <c r="I1256" s="12">
        <v>19620</v>
      </c>
      <c r="J1256" s="12">
        <v>21150</v>
      </c>
      <c r="K1256" s="12">
        <f>Sales[[#This Row],[Unit Price]]*Sales[[#This Row],[Quantity]]</f>
        <v>102060</v>
      </c>
      <c r="L1256" s="12">
        <f>Sales[[#This Row],[Unit Cost]]*Sales[[#This Row],[Quantity]]</f>
        <v>95742</v>
      </c>
      <c r="M1256" s="12">
        <f>Sales[[#This Row],[Revenue]]-Sales[[#This Row],[Cost]]</f>
        <v>6318</v>
      </c>
      <c r="N1256" s="38">
        <f>Sales[[#This Row],[Profit]]*$N$1</f>
        <v>315.90000000000003</v>
      </c>
      <c r="O1256" s="38">
        <f>Sales[[#This Row],[Profit]]-Sales[[#This Row],[Discount ]]</f>
        <v>6002.1</v>
      </c>
    </row>
    <row r="1257" spans="1:15">
      <c r="A1257" s="38">
        <v>41335</v>
      </c>
      <c r="B1257" s="12" t="s">
        <v>34</v>
      </c>
      <c r="C1257" s="12" t="s">
        <v>25</v>
      </c>
      <c r="D1257" s="12" t="s">
        <v>26</v>
      </c>
      <c r="E1257" s="12" t="s">
        <v>13</v>
      </c>
      <c r="F1257" s="12">
        <v>12</v>
      </c>
      <c r="G1257" s="12">
        <v>3582</v>
      </c>
      <c r="H1257" s="12">
        <v>3870</v>
      </c>
      <c r="I1257" s="12">
        <v>33462</v>
      </c>
      <c r="J1257" s="12">
        <v>35640</v>
      </c>
      <c r="K1257" s="12">
        <f>Sales[[#This Row],[Unit Price]]*Sales[[#This Row],[Quantity]]</f>
        <v>46440</v>
      </c>
      <c r="L1257" s="12">
        <f>Sales[[#This Row],[Unit Cost]]*Sales[[#This Row],[Quantity]]</f>
        <v>42984</v>
      </c>
      <c r="M1257" s="12">
        <f>Sales[[#This Row],[Revenue]]-Sales[[#This Row],[Cost]]</f>
        <v>3456</v>
      </c>
      <c r="N1257" s="38">
        <f>Sales[[#This Row],[Profit]]*$N$1</f>
        <v>172.8</v>
      </c>
      <c r="O1257" s="38">
        <f>Sales[[#This Row],[Profit]]-Sales[[#This Row],[Discount ]]</f>
        <v>3283.2</v>
      </c>
    </row>
    <row r="1258" spans="1:15">
      <c r="A1258" s="38">
        <v>41336</v>
      </c>
      <c r="B1258" s="12" t="s">
        <v>20</v>
      </c>
      <c r="C1258" s="12" t="s">
        <v>18</v>
      </c>
      <c r="D1258" s="12" t="s">
        <v>32</v>
      </c>
      <c r="E1258" s="12" t="s">
        <v>13</v>
      </c>
      <c r="F1258" s="12">
        <v>18</v>
      </c>
      <c r="G1258" s="12">
        <v>3978</v>
      </c>
      <c r="H1258" s="12">
        <v>4230</v>
      </c>
      <c r="I1258" s="12">
        <v>21276</v>
      </c>
      <c r="J1258" s="12">
        <v>22680</v>
      </c>
      <c r="K1258" s="12">
        <f>Sales[[#This Row],[Unit Price]]*Sales[[#This Row],[Quantity]]</f>
        <v>76140</v>
      </c>
      <c r="L1258" s="12">
        <f>Sales[[#This Row],[Unit Cost]]*Sales[[#This Row],[Quantity]]</f>
        <v>71604</v>
      </c>
      <c r="M1258" s="12">
        <f>Sales[[#This Row],[Revenue]]-Sales[[#This Row],[Cost]]</f>
        <v>4536</v>
      </c>
      <c r="N1258" s="38">
        <f>Sales[[#This Row],[Profit]]*$N$1</f>
        <v>226.8</v>
      </c>
      <c r="O1258" s="38">
        <f>Sales[[#This Row],[Profit]]-Sales[[#This Row],[Discount ]]</f>
        <v>4309.2</v>
      </c>
    </row>
    <row r="1259" spans="1:15">
      <c r="A1259" s="38">
        <v>41337</v>
      </c>
      <c r="B1259" s="12" t="s">
        <v>27</v>
      </c>
      <c r="C1259" s="12" t="s">
        <v>23</v>
      </c>
      <c r="D1259" s="12" t="s">
        <v>35</v>
      </c>
      <c r="E1259" s="12" t="s">
        <v>13</v>
      </c>
      <c r="F1259" s="12">
        <v>8</v>
      </c>
      <c r="G1259" s="12">
        <v>3978</v>
      </c>
      <c r="H1259" s="12">
        <v>4230</v>
      </c>
      <c r="I1259" s="12">
        <v>108108</v>
      </c>
      <c r="J1259" s="12">
        <v>115290</v>
      </c>
      <c r="K1259" s="12">
        <f>Sales[[#This Row],[Unit Price]]*Sales[[#This Row],[Quantity]]</f>
        <v>33840</v>
      </c>
      <c r="L1259" s="12">
        <f>Sales[[#This Row],[Unit Cost]]*Sales[[#This Row],[Quantity]]</f>
        <v>31824</v>
      </c>
      <c r="M1259" s="12">
        <f>Sales[[#This Row],[Revenue]]-Sales[[#This Row],[Cost]]</f>
        <v>2016</v>
      </c>
      <c r="N1259" s="38">
        <f>Sales[[#This Row],[Profit]]*$N$1</f>
        <v>100.80000000000001</v>
      </c>
      <c r="O1259" s="38">
        <f>Sales[[#This Row],[Profit]]-Sales[[#This Row],[Discount ]]</f>
        <v>1915.2</v>
      </c>
    </row>
    <row r="1260" spans="1:15">
      <c r="A1260" s="38">
        <v>41338</v>
      </c>
      <c r="B1260" s="12" t="s">
        <v>27</v>
      </c>
      <c r="C1260" s="12" t="s">
        <v>23</v>
      </c>
      <c r="D1260" s="12" t="s">
        <v>42</v>
      </c>
      <c r="E1260" s="12" t="s">
        <v>16</v>
      </c>
      <c r="F1260" s="12">
        <v>21</v>
      </c>
      <c r="G1260" s="12">
        <v>2034</v>
      </c>
      <c r="H1260" s="12">
        <v>2160</v>
      </c>
      <c r="I1260" s="12">
        <v>180144</v>
      </c>
      <c r="J1260" s="12">
        <v>194400</v>
      </c>
      <c r="K1260" s="12">
        <f>Sales[[#This Row],[Unit Price]]*Sales[[#This Row],[Quantity]]</f>
        <v>45360</v>
      </c>
      <c r="L1260" s="12">
        <f>Sales[[#This Row],[Unit Cost]]*Sales[[#This Row],[Quantity]]</f>
        <v>42714</v>
      </c>
      <c r="M1260" s="12">
        <f>Sales[[#This Row],[Revenue]]-Sales[[#This Row],[Cost]]</f>
        <v>2646</v>
      </c>
      <c r="N1260" s="38">
        <f>Sales[[#This Row],[Profit]]*$N$1</f>
        <v>132.30000000000001</v>
      </c>
      <c r="O1260" s="38">
        <f>Sales[[#This Row],[Profit]]-Sales[[#This Row],[Discount ]]</f>
        <v>2513.6999999999998</v>
      </c>
    </row>
    <row r="1261" spans="1:15">
      <c r="A1261" s="38">
        <v>41338</v>
      </c>
      <c r="B1261" s="12" t="s">
        <v>10</v>
      </c>
      <c r="C1261" s="12" t="s">
        <v>11</v>
      </c>
      <c r="D1261" s="12" t="s">
        <v>33</v>
      </c>
      <c r="E1261" s="12" t="s">
        <v>13</v>
      </c>
      <c r="F1261" s="12">
        <v>25</v>
      </c>
      <c r="G1261" s="12">
        <v>3042</v>
      </c>
      <c r="H1261" s="12">
        <v>3240</v>
      </c>
      <c r="I1261" s="12">
        <v>39780</v>
      </c>
      <c r="J1261" s="12">
        <v>42300</v>
      </c>
      <c r="K1261" s="12">
        <f>Sales[[#This Row],[Unit Price]]*Sales[[#This Row],[Quantity]]</f>
        <v>81000</v>
      </c>
      <c r="L1261" s="12">
        <f>Sales[[#This Row],[Unit Cost]]*Sales[[#This Row],[Quantity]]</f>
        <v>76050</v>
      </c>
      <c r="M1261" s="12">
        <f>Sales[[#This Row],[Revenue]]-Sales[[#This Row],[Cost]]</f>
        <v>4950</v>
      </c>
      <c r="N1261" s="38">
        <f>Sales[[#This Row],[Profit]]*$N$1</f>
        <v>247.5</v>
      </c>
      <c r="O1261" s="38">
        <f>Sales[[#This Row],[Profit]]-Sales[[#This Row],[Discount ]]</f>
        <v>4702.5</v>
      </c>
    </row>
    <row r="1262" spans="1:15">
      <c r="A1262" s="38">
        <v>41338</v>
      </c>
      <c r="B1262" s="12" t="s">
        <v>10</v>
      </c>
      <c r="C1262" s="12" t="s">
        <v>11</v>
      </c>
      <c r="D1262" s="12" t="s">
        <v>35</v>
      </c>
      <c r="E1262" s="12" t="s">
        <v>13</v>
      </c>
      <c r="F1262" s="12">
        <v>12</v>
      </c>
      <c r="G1262" s="12">
        <v>5148</v>
      </c>
      <c r="H1262" s="12">
        <v>5490</v>
      </c>
      <c r="I1262" s="12">
        <v>118404</v>
      </c>
      <c r="J1262" s="12">
        <v>126270</v>
      </c>
      <c r="K1262" s="12">
        <f>Sales[[#This Row],[Unit Price]]*Sales[[#This Row],[Quantity]]</f>
        <v>65880</v>
      </c>
      <c r="L1262" s="12">
        <f>Sales[[#This Row],[Unit Cost]]*Sales[[#This Row],[Quantity]]</f>
        <v>61776</v>
      </c>
      <c r="M1262" s="12">
        <f>Sales[[#This Row],[Revenue]]-Sales[[#This Row],[Cost]]</f>
        <v>4104</v>
      </c>
      <c r="N1262" s="38">
        <f>Sales[[#This Row],[Profit]]*$N$1</f>
        <v>205.20000000000002</v>
      </c>
      <c r="O1262" s="38">
        <f>Sales[[#This Row],[Profit]]-Sales[[#This Row],[Discount ]]</f>
        <v>3898.8</v>
      </c>
    </row>
    <row r="1263" spans="1:15">
      <c r="A1263" s="38">
        <v>41339</v>
      </c>
      <c r="B1263" s="12" t="s">
        <v>14</v>
      </c>
      <c r="C1263" s="12" t="s">
        <v>11</v>
      </c>
      <c r="D1263" s="12" t="s">
        <v>39</v>
      </c>
      <c r="E1263" s="12" t="s">
        <v>13</v>
      </c>
      <c r="F1263" s="12">
        <v>9</v>
      </c>
      <c r="G1263" s="12">
        <v>2106</v>
      </c>
      <c r="H1263" s="12">
        <v>2250</v>
      </c>
      <c r="I1263" s="12">
        <v>59616</v>
      </c>
      <c r="J1263" s="12">
        <v>63360</v>
      </c>
      <c r="K1263" s="12">
        <f>Sales[[#This Row],[Unit Price]]*Sales[[#This Row],[Quantity]]</f>
        <v>20250</v>
      </c>
      <c r="L1263" s="12">
        <f>Sales[[#This Row],[Unit Cost]]*Sales[[#This Row],[Quantity]]</f>
        <v>18954</v>
      </c>
      <c r="M1263" s="12">
        <f>Sales[[#This Row],[Revenue]]-Sales[[#This Row],[Cost]]</f>
        <v>1296</v>
      </c>
      <c r="N1263" s="38">
        <f>Sales[[#This Row],[Profit]]*$N$1</f>
        <v>64.8</v>
      </c>
      <c r="O1263" s="38">
        <f>Sales[[#This Row],[Profit]]-Sales[[#This Row],[Discount ]]</f>
        <v>1231.2</v>
      </c>
    </row>
    <row r="1264" spans="1:15">
      <c r="A1264" s="38">
        <v>41339</v>
      </c>
      <c r="B1264" s="12" t="s">
        <v>31</v>
      </c>
      <c r="C1264" s="12" t="s">
        <v>30</v>
      </c>
      <c r="D1264" s="12" t="s">
        <v>37</v>
      </c>
      <c r="E1264" s="12" t="s">
        <v>13</v>
      </c>
      <c r="F1264" s="12">
        <v>23</v>
      </c>
      <c r="G1264" s="12">
        <v>4482</v>
      </c>
      <c r="H1264" s="12">
        <v>4770</v>
      </c>
      <c r="I1264" s="12">
        <v>49302</v>
      </c>
      <c r="J1264" s="12">
        <v>52470</v>
      </c>
      <c r="K1264" s="12">
        <f>Sales[[#This Row],[Unit Price]]*Sales[[#This Row],[Quantity]]</f>
        <v>109710</v>
      </c>
      <c r="L1264" s="12">
        <f>Sales[[#This Row],[Unit Cost]]*Sales[[#This Row],[Quantity]]</f>
        <v>103086</v>
      </c>
      <c r="M1264" s="12">
        <f>Sales[[#This Row],[Revenue]]-Sales[[#This Row],[Cost]]</f>
        <v>6624</v>
      </c>
      <c r="N1264" s="38">
        <f>Sales[[#This Row],[Profit]]*$N$1</f>
        <v>331.20000000000005</v>
      </c>
      <c r="O1264" s="38">
        <f>Sales[[#This Row],[Profit]]-Sales[[#This Row],[Discount ]]</f>
        <v>6292.8</v>
      </c>
    </row>
    <row r="1265" spans="1:15">
      <c r="A1265" s="38">
        <v>41339</v>
      </c>
      <c r="B1265" s="12" t="s">
        <v>34</v>
      </c>
      <c r="C1265" s="12" t="s">
        <v>25</v>
      </c>
      <c r="D1265" s="12" t="s">
        <v>32</v>
      </c>
      <c r="E1265" s="12" t="s">
        <v>13</v>
      </c>
      <c r="F1265" s="12">
        <v>23</v>
      </c>
      <c r="G1265" s="12">
        <v>3546</v>
      </c>
      <c r="H1265" s="12">
        <v>3780</v>
      </c>
      <c r="I1265" s="12">
        <v>74466</v>
      </c>
      <c r="J1265" s="12">
        <v>79380</v>
      </c>
      <c r="K1265" s="12">
        <f>Sales[[#This Row],[Unit Price]]*Sales[[#This Row],[Quantity]]</f>
        <v>86940</v>
      </c>
      <c r="L1265" s="12">
        <f>Sales[[#This Row],[Unit Cost]]*Sales[[#This Row],[Quantity]]</f>
        <v>81558</v>
      </c>
      <c r="M1265" s="12">
        <f>Sales[[#This Row],[Revenue]]-Sales[[#This Row],[Cost]]</f>
        <v>5382</v>
      </c>
      <c r="N1265" s="38">
        <f>Sales[[#This Row],[Profit]]*$N$1</f>
        <v>269.10000000000002</v>
      </c>
      <c r="O1265" s="38">
        <f>Sales[[#This Row],[Profit]]-Sales[[#This Row],[Discount ]]</f>
        <v>5112.8999999999996</v>
      </c>
    </row>
    <row r="1266" spans="1:15">
      <c r="A1266" s="38">
        <v>41340</v>
      </c>
      <c r="B1266" s="12" t="s">
        <v>22</v>
      </c>
      <c r="C1266" s="12" t="s">
        <v>23</v>
      </c>
      <c r="D1266" s="12" t="s">
        <v>41</v>
      </c>
      <c r="E1266" s="12" t="s">
        <v>13</v>
      </c>
      <c r="F1266" s="12">
        <v>20</v>
      </c>
      <c r="G1266" s="12">
        <v>4482</v>
      </c>
      <c r="H1266" s="12">
        <v>4770</v>
      </c>
      <c r="I1266" s="12">
        <v>50184</v>
      </c>
      <c r="J1266" s="12">
        <v>53550</v>
      </c>
      <c r="K1266" s="12">
        <f>Sales[[#This Row],[Unit Price]]*Sales[[#This Row],[Quantity]]</f>
        <v>95400</v>
      </c>
      <c r="L1266" s="12">
        <f>Sales[[#This Row],[Unit Cost]]*Sales[[#This Row],[Quantity]]</f>
        <v>89640</v>
      </c>
      <c r="M1266" s="12">
        <f>Sales[[#This Row],[Revenue]]-Sales[[#This Row],[Cost]]</f>
        <v>5760</v>
      </c>
      <c r="N1266" s="38">
        <f>Sales[[#This Row],[Profit]]*$N$1</f>
        <v>288</v>
      </c>
      <c r="O1266" s="38">
        <f>Sales[[#This Row],[Profit]]-Sales[[#This Row],[Discount ]]</f>
        <v>5472</v>
      </c>
    </row>
    <row r="1267" spans="1:15">
      <c r="A1267" s="38">
        <v>41340</v>
      </c>
      <c r="B1267" s="12" t="s">
        <v>29</v>
      </c>
      <c r="C1267" s="12" t="s">
        <v>30</v>
      </c>
      <c r="D1267" s="12" t="s">
        <v>26</v>
      </c>
      <c r="E1267" s="12" t="s">
        <v>13</v>
      </c>
      <c r="F1267" s="12">
        <v>25</v>
      </c>
      <c r="G1267" s="12">
        <v>4482</v>
      </c>
      <c r="H1267" s="12">
        <v>4770</v>
      </c>
      <c r="I1267" s="12">
        <v>54756</v>
      </c>
      <c r="J1267" s="12">
        <v>58320</v>
      </c>
      <c r="K1267" s="12">
        <f>Sales[[#This Row],[Unit Price]]*Sales[[#This Row],[Quantity]]</f>
        <v>119250</v>
      </c>
      <c r="L1267" s="12">
        <f>Sales[[#This Row],[Unit Cost]]*Sales[[#This Row],[Quantity]]</f>
        <v>112050</v>
      </c>
      <c r="M1267" s="12">
        <f>Sales[[#This Row],[Revenue]]-Sales[[#This Row],[Cost]]</f>
        <v>7200</v>
      </c>
      <c r="N1267" s="38">
        <f>Sales[[#This Row],[Profit]]*$N$1</f>
        <v>360</v>
      </c>
      <c r="O1267" s="38">
        <f>Sales[[#This Row],[Profit]]-Sales[[#This Row],[Discount ]]</f>
        <v>6840</v>
      </c>
    </row>
    <row r="1268" spans="1:15">
      <c r="A1268" s="38">
        <v>41340</v>
      </c>
      <c r="B1268" s="12" t="s">
        <v>29</v>
      </c>
      <c r="C1268" s="12" t="s">
        <v>30</v>
      </c>
      <c r="D1268" s="12" t="s">
        <v>37</v>
      </c>
      <c r="E1268" s="12" t="s">
        <v>13</v>
      </c>
      <c r="F1268" s="12">
        <v>4</v>
      </c>
      <c r="G1268" s="12">
        <v>2034</v>
      </c>
      <c r="H1268" s="12">
        <v>2160</v>
      </c>
      <c r="I1268" s="12">
        <v>44820</v>
      </c>
      <c r="J1268" s="12">
        <v>47700</v>
      </c>
      <c r="K1268" s="12">
        <f>Sales[[#This Row],[Unit Price]]*Sales[[#This Row],[Quantity]]</f>
        <v>8640</v>
      </c>
      <c r="L1268" s="12">
        <f>Sales[[#This Row],[Unit Cost]]*Sales[[#This Row],[Quantity]]</f>
        <v>8136</v>
      </c>
      <c r="M1268" s="12">
        <f>Sales[[#This Row],[Revenue]]-Sales[[#This Row],[Cost]]</f>
        <v>504</v>
      </c>
      <c r="N1268" s="38">
        <f>Sales[[#This Row],[Profit]]*$N$1</f>
        <v>25.200000000000003</v>
      </c>
      <c r="O1268" s="38">
        <f>Sales[[#This Row],[Profit]]-Sales[[#This Row],[Discount ]]</f>
        <v>478.8</v>
      </c>
    </row>
    <row r="1269" spans="1:15">
      <c r="A1269" s="38">
        <v>41340</v>
      </c>
      <c r="B1269" s="12" t="s">
        <v>34</v>
      </c>
      <c r="C1269" s="12" t="s">
        <v>25</v>
      </c>
      <c r="D1269" s="12" t="s">
        <v>19</v>
      </c>
      <c r="E1269" s="12" t="s">
        <v>13</v>
      </c>
      <c r="F1269" s="12">
        <v>24</v>
      </c>
      <c r="G1269" s="12">
        <v>3978</v>
      </c>
      <c r="H1269" s="12">
        <v>4230</v>
      </c>
      <c r="I1269" s="12">
        <v>67626</v>
      </c>
      <c r="J1269" s="12">
        <v>71910</v>
      </c>
      <c r="K1269" s="12">
        <f>Sales[[#This Row],[Unit Price]]*Sales[[#This Row],[Quantity]]</f>
        <v>101520</v>
      </c>
      <c r="L1269" s="12">
        <f>Sales[[#This Row],[Unit Cost]]*Sales[[#This Row],[Quantity]]</f>
        <v>95472</v>
      </c>
      <c r="M1269" s="12">
        <f>Sales[[#This Row],[Revenue]]-Sales[[#This Row],[Cost]]</f>
        <v>6048</v>
      </c>
      <c r="N1269" s="38">
        <f>Sales[[#This Row],[Profit]]*$N$1</f>
        <v>302.40000000000003</v>
      </c>
      <c r="O1269" s="38">
        <f>Sales[[#This Row],[Profit]]-Sales[[#This Row],[Discount ]]</f>
        <v>5745.6</v>
      </c>
    </row>
    <row r="1270" spans="1:15">
      <c r="A1270" s="38">
        <v>41341</v>
      </c>
      <c r="B1270" s="12" t="s">
        <v>22</v>
      </c>
      <c r="C1270" s="12" t="s">
        <v>23</v>
      </c>
      <c r="D1270" s="12" t="s">
        <v>37</v>
      </c>
      <c r="E1270" s="12" t="s">
        <v>13</v>
      </c>
      <c r="F1270" s="12">
        <v>24</v>
      </c>
      <c r="G1270" s="12">
        <v>5832</v>
      </c>
      <c r="H1270" s="12">
        <v>6210</v>
      </c>
      <c r="I1270" s="12">
        <v>76194</v>
      </c>
      <c r="J1270" s="12">
        <v>81090</v>
      </c>
      <c r="K1270" s="12">
        <f>Sales[[#This Row],[Unit Price]]*Sales[[#This Row],[Quantity]]</f>
        <v>149040</v>
      </c>
      <c r="L1270" s="12">
        <f>Sales[[#This Row],[Unit Cost]]*Sales[[#This Row],[Quantity]]</f>
        <v>139968</v>
      </c>
      <c r="M1270" s="12">
        <f>Sales[[#This Row],[Revenue]]-Sales[[#This Row],[Cost]]</f>
        <v>9072</v>
      </c>
      <c r="N1270" s="38">
        <f>Sales[[#This Row],[Profit]]*$N$1</f>
        <v>453.6</v>
      </c>
      <c r="O1270" s="38">
        <f>Sales[[#This Row],[Profit]]-Sales[[#This Row],[Discount ]]</f>
        <v>8618.4</v>
      </c>
    </row>
    <row r="1271" spans="1:15">
      <c r="A1271" s="38">
        <v>41341</v>
      </c>
      <c r="B1271" s="12" t="s">
        <v>14</v>
      </c>
      <c r="C1271" s="12" t="s">
        <v>11</v>
      </c>
      <c r="D1271" s="12" t="s">
        <v>21</v>
      </c>
      <c r="E1271" s="12" t="s">
        <v>13</v>
      </c>
      <c r="F1271" s="12">
        <v>16</v>
      </c>
      <c r="G1271" s="12">
        <v>3978</v>
      </c>
      <c r="H1271" s="12">
        <v>4230</v>
      </c>
      <c r="I1271" s="12">
        <v>32940</v>
      </c>
      <c r="J1271" s="12">
        <v>35100</v>
      </c>
      <c r="K1271" s="12">
        <f>Sales[[#This Row],[Unit Price]]*Sales[[#This Row],[Quantity]]</f>
        <v>67680</v>
      </c>
      <c r="L1271" s="12">
        <f>Sales[[#This Row],[Unit Cost]]*Sales[[#This Row],[Quantity]]</f>
        <v>63648</v>
      </c>
      <c r="M1271" s="12">
        <f>Sales[[#This Row],[Revenue]]-Sales[[#This Row],[Cost]]</f>
        <v>4032</v>
      </c>
      <c r="N1271" s="38">
        <f>Sales[[#This Row],[Profit]]*$N$1</f>
        <v>201.60000000000002</v>
      </c>
      <c r="O1271" s="38">
        <f>Sales[[#This Row],[Profit]]-Sales[[#This Row],[Discount ]]</f>
        <v>3830.4</v>
      </c>
    </row>
    <row r="1272" spans="1:15">
      <c r="A1272" s="38">
        <v>41342</v>
      </c>
      <c r="B1272" s="12" t="s">
        <v>17</v>
      </c>
      <c r="C1272" s="12" t="s">
        <v>18</v>
      </c>
      <c r="D1272" s="12" t="s">
        <v>39</v>
      </c>
      <c r="E1272" s="12" t="s">
        <v>13</v>
      </c>
      <c r="F1272" s="12">
        <v>6</v>
      </c>
      <c r="G1272" s="12">
        <v>3978</v>
      </c>
      <c r="H1272" s="12">
        <v>4230</v>
      </c>
      <c r="I1272" s="12">
        <v>55890</v>
      </c>
      <c r="J1272" s="12">
        <v>59400</v>
      </c>
      <c r="K1272" s="12">
        <f>Sales[[#This Row],[Unit Price]]*Sales[[#This Row],[Quantity]]</f>
        <v>25380</v>
      </c>
      <c r="L1272" s="12">
        <f>Sales[[#This Row],[Unit Cost]]*Sales[[#This Row],[Quantity]]</f>
        <v>23868</v>
      </c>
      <c r="M1272" s="12">
        <f>Sales[[#This Row],[Revenue]]-Sales[[#This Row],[Cost]]</f>
        <v>1512</v>
      </c>
      <c r="N1272" s="38">
        <f>Sales[[#This Row],[Profit]]*$N$1</f>
        <v>75.600000000000009</v>
      </c>
      <c r="O1272" s="38">
        <f>Sales[[#This Row],[Profit]]-Sales[[#This Row],[Discount ]]</f>
        <v>1436.4</v>
      </c>
    </row>
    <row r="1273" spans="1:15">
      <c r="A1273" s="38">
        <v>41342</v>
      </c>
      <c r="B1273" s="12" t="s">
        <v>31</v>
      </c>
      <c r="C1273" s="12" t="s">
        <v>30</v>
      </c>
      <c r="D1273" s="12" t="s">
        <v>39</v>
      </c>
      <c r="E1273" s="12" t="s">
        <v>13</v>
      </c>
      <c r="F1273" s="12">
        <v>4</v>
      </c>
      <c r="G1273" s="12">
        <v>5148</v>
      </c>
      <c r="H1273" s="12">
        <v>5490</v>
      </c>
      <c r="I1273" s="12">
        <v>74520</v>
      </c>
      <c r="J1273" s="12">
        <v>79200</v>
      </c>
      <c r="K1273" s="12">
        <f>Sales[[#This Row],[Unit Price]]*Sales[[#This Row],[Quantity]]</f>
        <v>21960</v>
      </c>
      <c r="L1273" s="12">
        <f>Sales[[#This Row],[Unit Cost]]*Sales[[#This Row],[Quantity]]</f>
        <v>20592</v>
      </c>
      <c r="M1273" s="12">
        <f>Sales[[#This Row],[Revenue]]-Sales[[#This Row],[Cost]]</f>
        <v>1368</v>
      </c>
      <c r="N1273" s="38">
        <f>Sales[[#This Row],[Profit]]*$N$1</f>
        <v>68.400000000000006</v>
      </c>
      <c r="O1273" s="38">
        <f>Sales[[#This Row],[Profit]]-Sales[[#This Row],[Discount ]]</f>
        <v>1299.5999999999999</v>
      </c>
    </row>
    <row r="1274" spans="1:15">
      <c r="A1274" s="38">
        <v>41343</v>
      </c>
      <c r="B1274" s="12" t="s">
        <v>17</v>
      </c>
      <c r="C1274" s="12" t="s">
        <v>18</v>
      </c>
      <c r="D1274" s="12" t="s">
        <v>21</v>
      </c>
      <c r="E1274" s="12" t="s">
        <v>13</v>
      </c>
      <c r="F1274" s="12">
        <v>24</v>
      </c>
      <c r="G1274" s="12">
        <v>5832</v>
      </c>
      <c r="H1274" s="12">
        <v>6210</v>
      </c>
      <c r="I1274" s="12">
        <v>8784</v>
      </c>
      <c r="J1274" s="12">
        <v>9360</v>
      </c>
      <c r="K1274" s="12">
        <f>Sales[[#This Row],[Unit Price]]*Sales[[#This Row],[Quantity]]</f>
        <v>149040</v>
      </c>
      <c r="L1274" s="12">
        <f>Sales[[#This Row],[Unit Cost]]*Sales[[#This Row],[Quantity]]</f>
        <v>139968</v>
      </c>
      <c r="M1274" s="12">
        <f>Sales[[#This Row],[Revenue]]-Sales[[#This Row],[Cost]]</f>
        <v>9072</v>
      </c>
      <c r="N1274" s="38">
        <f>Sales[[#This Row],[Profit]]*$N$1</f>
        <v>453.6</v>
      </c>
      <c r="O1274" s="38">
        <f>Sales[[#This Row],[Profit]]-Sales[[#This Row],[Discount ]]</f>
        <v>8618.4</v>
      </c>
    </row>
    <row r="1275" spans="1:15">
      <c r="A1275" s="38">
        <v>41343</v>
      </c>
      <c r="B1275" s="12" t="s">
        <v>24</v>
      </c>
      <c r="C1275" s="12" t="s">
        <v>25</v>
      </c>
      <c r="D1275" s="12" t="s">
        <v>33</v>
      </c>
      <c r="E1275" s="12" t="s">
        <v>13</v>
      </c>
      <c r="F1275" s="12">
        <v>21</v>
      </c>
      <c r="G1275" s="12">
        <v>2034</v>
      </c>
      <c r="H1275" s="12">
        <v>2160</v>
      </c>
      <c r="I1275" s="12">
        <v>31824</v>
      </c>
      <c r="J1275" s="12">
        <v>33840</v>
      </c>
      <c r="K1275" s="12">
        <f>Sales[[#This Row],[Unit Price]]*Sales[[#This Row],[Quantity]]</f>
        <v>45360</v>
      </c>
      <c r="L1275" s="12">
        <f>Sales[[#This Row],[Unit Cost]]*Sales[[#This Row],[Quantity]]</f>
        <v>42714</v>
      </c>
      <c r="M1275" s="12">
        <f>Sales[[#This Row],[Revenue]]-Sales[[#This Row],[Cost]]</f>
        <v>2646</v>
      </c>
      <c r="N1275" s="38">
        <f>Sales[[#This Row],[Profit]]*$N$1</f>
        <v>132.30000000000001</v>
      </c>
      <c r="O1275" s="38">
        <f>Sales[[#This Row],[Profit]]-Sales[[#This Row],[Discount ]]</f>
        <v>2513.6999999999998</v>
      </c>
    </row>
    <row r="1276" spans="1:15">
      <c r="A1276" s="38">
        <v>41343</v>
      </c>
      <c r="B1276" s="12" t="s">
        <v>24</v>
      </c>
      <c r="C1276" s="12" t="s">
        <v>25</v>
      </c>
      <c r="D1276" s="12" t="s">
        <v>42</v>
      </c>
      <c r="E1276" s="12" t="s">
        <v>16</v>
      </c>
      <c r="F1276" s="12">
        <v>13</v>
      </c>
      <c r="G1276" s="12">
        <v>5832</v>
      </c>
      <c r="H1276" s="12">
        <v>6210</v>
      </c>
      <c r="I1276" s="12">
        <v>37530</v>
      </c>
      <c r="J1276" s="12">
        <v>40500</v>
      </c>
      <c r="K1276" s="12">
        <f>Sales[[#This Row],[Unit Price]]*Sales[[#This Row],[Quantity]]</f>
        <v>80730</v>
      </c>
      <c r="L1276" s="12">
        <f>Sales[[#This Row],[Unit Cost]]*Sales[[#This Row],[Quantity]]</f>
        <v>75816</v>
      </c>
      <c r="M1276" s="12">
        <f>Sales[[#This Row],[Revenue]]-Sales[[#This Row],[Cost]]</f>
        <v>4914</v>
      </c>
      <c r="N1276" s="38">
        <f>Sales[[#This Row],[Profit]]*$N$1</f>
        <v>245.70000000000002</v>
      </c>
      <c r="O1276" s="38">
        <f>Sales[[#This Row],[Profit]]-Sales[[#This Row],[Discount ]]</f>
        <v>4668.3</v>
      </c>
    </row>
    <row r="1277" spans="1:15">
      <c r="A1277" s="38">
        <v>41343</v>
      </c>
      <c r="B1277" s="12" t="s">
        <v>10</v>
      </c>
      <c r="C1277" s="12" t="s">
        <v>11</v>
      </c>
      <c r="D1277" s="12" t="s">
        <v>37</v>
      </c>
      <c r="E1277" s="12" t="s">
        <v>13</v>
      </c>
      <c r="F1277" s="12">
        <v>2</v>
      </c>
      <c r="G1277" s="12">
        <v>3546</v>
      </c>
      <c r="H1277" s="12">
        <v>3780</v>
      </c>
      <c r="I1277" s="12">
        <v>98604</v>
      </c>
      <c r="J1277" s="12">
        <v>104940</v>
      </c>
      <c r="K1277" s="12">
        <f>Sales[[#This Row],[Unit Price]]*Sales[[#This Row],[Quantity]]</f>
        <v>7560</v>
      </c>
      <c r="L1277" s="12">
        <f>Sales[[#This Row],[Unit Cost]]*Sales[[#This Row],[Quantity]]</f>
        <v>7092</v>
      </c>
      <c r="M1277" s="12">
        <f>Sales[[#This Row],[Revenue]]-Sales[[#This Row],[Cost]]</f>
        <v>468</v>
      </c>
      <c r="N1277" s="38">
        <f>Sales[[#This Row],[Profit]]*$N$1</f>
        <v>23.400000000000002</v>
      </c>
      <c r="O1277" s="38">
        <f>Sales[[#This Row],[Profit]]-Sales[[#This Row],[Discount ]]</f>
        <v>444.6</v>
      </c>
    </row>
    <row r="1278" spans="1:15">
      <c r="A1278" s="38">
        <v>41343</v>
      </c>
      <c r="B1278" s="12" t="s">
        <v>29</v>
      </c>
      <c r="C1278" s="12" t="s">
        <v>30</v>
      </c>
      <c r="D1278" s="12" t="s">
        <v>42</v>
      </c>
      <c r="E1278" s="12" t="s">
        <v>16</v>
      </c>
      <c r="F1278" s="12">
        <v>20</v>
      </c>
      <c r="G1278" s="12">
        <v>3726</v>
      </c>
      <c r="H1278" s="12">
        <v>3960</v>
      </c>
      <c r="I1278" s="12">
        <v>82566</v>
      </c>
      <c r="J1278" s="12">
        <v>89100</v>
      </c>
      <c r="K1278" s="12">
        <f>Sales[[#This Row],[Unit Price]]*Sales[[#This Row],[Quantity]]</f>
        <v>79200</v>
      </c>
      <c r="L1278" s="12">
        <f>Sales[[#This Row],[Unit Cost]]*Sales[[#This Row],[Quantity]]</f>
        <v>74520</v>
      </c>
      <c r="M1278" s="12">
        <f>Sales[[#This Row],[Revenue]]-Sales[[#This Row],[Cost]]</f>
        <v>4680</v>
      </c>
      <c r="N1278" s="38">
        <f>Sales[[#This Row],[Profit]]*$N$1</f>
        <v>234</v>
      </c>
      <c r="O1278" s="38">
        <f>Sales[[#This Row],[Profit]]-Sales[[#This Row],[Discount ]]</f>
        <v>4446</v>
      </c>
    </row>
    <row r="1279" spans="1:15">
      <c r="A1279" s="38">
        <v>41343</v>
      </c>
      <c r="B1279" s="12" t="s">
        <v>34</v>
      </c>
      <c r="C1279" s="12" t="s">
        <v>25</v>
      </c>
      <c r="D1279" s="12" t="s">
        <v>15</v>
      </c>
      <c r="E1279" s="12" t="s">
        <v>16</v>
      </c>
      <c r="F1279" s="12">
        <v>21</v>
      </c>
      <c r="G1279" s="12">
        <v>3978</v>
      </c>
      <c r="H1279" s="12">
        <v>4230</v>
      </c>
      <c r="I1279" s="12">
        <v>89550</v>
      </c>
      <c r="J1279" s="12">
        <v>96750</v>
      </c>
      <c r="K1279" s="12">
        <f>Sales[[#This Row],[Unit Price]]*Sales[[#This Row],[Quantity]]</f>
        <v>88830</v>
      </c>
      <c r="L1279" s="12">
        <f>Sales[[#This Row],[Unit Cost]]*Sales[[#This Row],[Quantity]]</f>
        <v>83538</v>
      </c>
      <c r="M1279" s="12">
        <f>Sales[[#This Row],[Revenue]]-Sales[[#This Row],[Cost]]</f>
        <v>5292</v>
      </c>
      <c r="N1279" s="38">
        <f>Sales[[#This Row],[Profit]]*$N$1</f>
        <v>264.60000000000002</v>
      </c>
      <c r="O1279" s="38">
        <f>Sales[[#This Row],[Profit]]-Sales[[#This Row],[Discount ]]</f>
        <v>5027.3999999999996</v>
      </c>
    </row>
    <row r="1280" spans="1:15">
      <c r="A1280" s="38">
        <v>41343</v>
      </c>
      <c r="B1280" s="12" t="s">
        <v>24</v>
      </c>
      <c r="C1280" s="12" t="s">
        <v>25</v>
      </c>
      <c r="D1280" s="12" t="s">
        <v>26</v>
      </c>
      <c r="E1280" s="12" t="s">
        <v>13</v>
      </c>
      <c r="F1280" s="12">
        <v>12</v>
      </c>
      <c r="G1280" s="12">
        <v>3042</v>
      </c>
      <c r="H1280" s="12">
        <v>3240</v>
      </c>
      <c r="I1280" s="12">
        <v>33462</v>
      </c>
      <c r="J1280" s="12">
        <v>35640</v>
      </c>
      <c r="K1280" s="12">
        <f>Sales[[#This Row],[Unit Price]]*Sales[[#This Row],[Quantity]]</f>
        <v>38880</v>
      </c>
      <c r="L1280" s="12">
        <f>Sales[[#This Row],[Unit Cost]]*Sales[[#This Row],[Quantity]]</f>
        <v>36504</v>
      </c>
      <c r="M1280" s="12">
        <f>Sales[[#This Row],[Revenue]]-Sales[[#This Row],[Cost]]</f>
        <v>2376</v>
      </c>
      <c r="N1280" s="38">
        <f>Sales[[#This Row],[Profit]]*$N$1</f>
        <v>118.80000000000001</v>
      </c>
      <c r="O1280" s="38">
        <f>Sales[[#This Row],[Profit]]-Sales[[#This Row],[Discount ]]</f>
        <v>2257.1999999999998</v>
      </c>
    </row>
    <row r="1281" spans="1:15">
      <c r="A1281" s="38">
        <v>41343</v>
      </c>
      <c r="B1281" s="12" t="s">
        <v>34</v>
      </c>
      <c r="C1281" s="12" t="s">
        <v>25</v>
      </c>
      <c r="D1281" s="12" t="s">
        <v>12</v>
      </c>
      <c r="E1281" s="12" t="s">
        <v>13</v>
      </c>
      <c r="F1281" s="12">
        <v>23</v>
      </c>
      <c r="G1281" s="12">
        <v>3546</v>
      </c>
      <c r="H1281" s="12">
        <v>3780</v>
      </c>
      <c r="I1281" s="12">
        <v>22374</v>
      </c>
      <c r="J1281" s="12">
        <v>23760</v>
      </c>
      <c r="K1281" s="12">
        <f>Sales[[#This Row],[Unit Price]]*Sales[[#This Row],[Quantity]]</f>
        <v>86940</v>
      </c>
      <c r="L1281" s="12">
        <f>Sales[[#This Row],[Unit Cost]]*Sales[[#This Row],[Quantity]]</f>
        <v>81558</v>
      </c>
      <c r="M1281" s="12">
        <f>Sales[[#This Row],[Revenue]]-Sales[[#This Row],[Cost]]</f>
        <v>5382</v>
      </c>
      <c r="N1281" s="38">
        <f>Sales[[#This Row],[Profit]]*$N$1</f>
        <v>269.10000000000002</v>
      </c>
      <c r="O1281" s="38">
        <f>Sales[[#This Row],[Profit]]-Sales[[#This Row],[Discount ]]</f>
        <v>5112.8999999999996</v>
      </c>
    </row>
    <row r="1282" spans="1:15">
      <c r="A1282" s="38">
        <v>41344</v>
      </c>
      <c r="B1282" s="12" t="s">
        <v>27</v>
      </c>
      <c r="C1282" s="12" t="s">
        <v>23</v>
      </c>
      <c r="D1282" s="12" t="s">
        <v>12</v>
      </c>
      <c r="E1282" s="12" t="s">
        <v>13</v>
      </c>
      <c r="F1282" s="12">
        <v>23</v>
      </c>
      <c r="G1282" s="12">
        <v>4482</v>
      </c>
      <c r="H1282" s="12">
        <v>4770</v>
      </c>
      <c r="I1282" s="12">
        <v>26442</v>
      </c>
      <c r="J1282" s="12">
        <v>28080</v>
      </c>
      <c r="K1282" s="12">
        <f>Sales[[#This Row],[Unit Price]]*Sales[[#This Row],[Quantity]]</f>
        <v>109710</v>
      </c>
      <c r="L1282" s="12">
        <f>Sales[[#This Row],[Unit Cost]]*Sales[[#This Row],[Quantity]]</f>
        <v>103086</v>
      </c>
      <c r="M1282" s="12">
        <f>Sales[[#This Row],[Revenue]]-Sales[[#This Row],[Cost]]</f>
        <v>6624</v>
      </c>
      <c r="N1282" s="38">
        <f>Sales[[#This Row],[Profit]]*$N$1</f>
        <v>331.20000000000005</v>
      </c>
      <c r="O1282" s="38">
        <f>Sales[[#This Row],[Profit]]-Sales[[#This Row],[Discount ]]</f>
        <v>6292.8</v>
      </c>
    </row>
    <row r="1283" spans="1:15">
      <c r="A1283" s="38">
        <v>41344</v>
      </c>
      <c r="B1283" s="12" t="s">
        <v>14</v>
      </c>
      <c r="C1283" s="12" t="s">
        <v>11</v>
      </c>
      <c r="D1283" s="12" t="s">
        <v>15</v>
      </c>
      <c r="E1283" s="12" t="s">
        <v>16</v>
      </c>
      <c r="F1283" s="12">
        <v>24</v>
      </c>
      <c r="G1283" s="12">
        <v>3924</v>
      </c>
      <c r="H1283" s="12">
        <v>4230</v>
      </c>
      <c r="I1283" s="12">
        <v>17910</v>
      </c>
      <c r="J1283" s="12">
        <v>19350</v>
      </c>
      <c r="K1283" s="12">
        <f>Sales[[#This Row],[Unit Price]]*Sales[[#This Row],[Quantity]]</f>
        <v>101520</v>
      </c>
      <c r="L1283" s="12">
        <f>Sales[[#This Row],[Unit Cost]]*Sales[[#This Row],[Quantity]]</f>
        <v>94176</v>
      </c>
      <c r="M1283" s="12">
        <f>Sales[[#This Row],[Revenue]]-Sales[[#This Row],[Cost]]</f>
        <v>7344</v>
      </c>
      <c r="N1283" s="38">
        <f>Sales[[#This Row],[Profit]]*$N$1</f>
        <v>367.20000000000005</v>
      </c>
      <c r="O1283" s="38">
        <f>Sales[[#This Row],[Profit]]-Sales[[#This Row],[Discount ]]</f>
        <v>6976.8</v>
      </c>
    </row>
    <row r="1284" spans="1:15">
      <c r="A1284" s="38">
        <v>41344</v>
      </c>
      <c r="B1284" s="12" t="s">
        <v>29</v>
      </c>
      <c r="C1284" s="12" t="s">
        <v>30</v>
      </c>
      <c r="D1284" s="12" t="s">
        <v>21</v>
      </c>
      <c r="E1284" s="12" t="s">
        <v>13</v>
      </c>
      <c r="F1284" s="12">
        <v>25</v>
      </c>
      <c r="G1284" s="12">
        <v>2952</v>
      </c>
      <c r="H1284" s="12">
        <v>3150</v>
      </c>
      <c r="I1284" s="12">
        <v>50508</v>
      </c>
      <c r="J1284" s="12">
        <v>53820</v>
      </c>
      <c r="K1284" s="12">
        <f>Sales[[#This Row],[Unit Price]]*Sales[[#This Row],[Quantity]]</f>
        <v>78750</v>
      </c>
      <c r="L1284" s="12">
        <f>Sales[[#This Row],[Unit Cost]]*Sales[[#This Row],[Quantity]]</f>
        <v>73800</v>
      </c>
      <c r="M1284" s="12">
        <f>Sales[[#This Row],[Revenue]]-Sales[[#This Row],[Cost]]</f>
        <v>4950</v>
      </c>
      <c r="N1284" s="38">
        <f>Sales[[#This Row],[Profit]]*$N$1</f>
        <v>247.5</v>
      </c>
      <c r="O1284" s="38">
        <f>Sales[[#This Row],[Profit]]-Sales[[#This Row],[Discount ]]</f>
        <v>4702.5</v>
      </c>
    </row>
    <row r="1285" spans="1:15">
      <c r="A1285" s="38">
        <v>41345</v>
      </c>
      <c r="B1285" s="12" t="s">
        <v>17</v>
      </c>
      <c r="C1285" s="12" t="s">
        <v>18</v>
      </c>
      <c r="D1285" s="12" t="s">
        <v>42</v>
      </c>
      <c r="E1285" s="12" t="s">
        <v>16</v>
      </c>
      <c r="F1285" s="12">
        <v>17</v>
      </c>
      <c r="G1285" s="12">
        <v>3726</v>
      </c>
      <c r="H1285" s="12">
        <v>3960</v>
      </c>
      <c r="I1285" s="12">
        <v>7506</v>
      </c>
      <c r="J1285" s="12">
        <v>8100</v>
      </c>
      <c r="K1285" s="12">
        <f>Sales[[#This Row],[Unit Price]]*Sales[[#This Row],[Quantity]]</f>
        <v>67320</v>
      </c>
      <c r="L1285" s="12">
        <f>Sales[[#This Row],[Unit Cost]]*Sales[[#This Row],[Quantity]]</f>
        <v>63342</v>
      </c>
      <c r="M1285" s="12">
        <f>Sales[[#This Row],[Revenue]]-Sales[[#This Row],[Cost]]</f>
        <v>3978</v>
      </c>
      <c r="N1285" s="38">
        <f>Sales[[#This Row],[Profit]]*$N$1</f>
        <v>198.9</v>
      </c>
      <c r="O1285" s="38">
        <f>Sales[[#This Row],[Profit]]-Sales[[#This Row],[Discount ]]</f>
        <v>3779.1</v>
      </c>
    </row>
    <row r="1286" spans="1:15">
      <c r="A1286" s="38">
        <v>41345</v>
      </c>
      <c r="B1286" s="12" t="s">
        <v>17</v>
      </c>
      <c r="C1286" s="12" t="s">
        <v>18</v>
      </c>
      <c r="D1286" s="12" t="s">
        <v>15</v>
      </c>
      <c r="E1286" s="12" t="s">
        <v>16</v>
      </c>
      <c r="F1286" s="12">
        <v>21</v>
      </c>
      <c r="G1286" s="12">
        <v>3978</v>
      </c>
      <c r="H1286" s="12">
        <v>4230</v>
      </c>
      <c r="I1286" s="12">
        <v>78804</v>
      </c>
      <c r="J1286" s="12">
        <v>85140</v>
      </c>
      <c r="K1286" s="12">
        <f>Sales[[#This Row],[Unit Price]]*Sales[[#This Row],[Quantity]]</f>
        <v>88830</v>
      </c>
      <c r="L1286" s="12">
        <f>Sales[[#This Row],[Unit Cost]]*Sales[[#This Row],[Quantity]]</f>
        <v>83538</v>
      </c>
      <c r="M1286" s="12">
        <f>Sales[[#This Row],[Revenue]]-Sales[[#This Row],[Cost]]</f>
        <v>5292</v>
      </c>
      <c r="N1286" s="38">
        <f>Sales[[#This Row],[Profit]]*$N$1</f>
        <v>264.60000000000002</v>
      </c>
      <c r="O1286" s="38">
        <f>Sales[[#This Row],[Profit]]-Sales[[#This Row],[Discount ]]</f>
        <v>5027.3999999999996</v>
      </c>
    </row>
    <row r="1287" spans="1:15">
      <c r="A1287" s="38">
        <v>41345</v>
      </c>
      <c r="B1287" s="12" t="s">
        <v>17</v>
      </c>
      <c r="C1287" s="12" t="s">
        <v>18</v>
      </c>
      <c r="D1287" s="12" t="s">
        <v>35</v>
      </c>
      <c r="E1287" s="12" t="s">
        <v>13</v>
      </c>
      <c r="F1287" s="12">
        <v>9</v>
      </c>
      <c r="G1287" s="12">
        <v>3726</v>
      </c>
      <c r="H1287" s="12">
        <v>3960</v>
      </c>
      <c r="I1287" s="12">
        <v>25740</v>
      </c>
      <c r="J1287" s="12">
        <v>27450</v>
      </c>
      <c r="K1287" s="12">
        <f>Sales[[#This Row],[Unit Price]]*Sales[[#This Row],[Quantity]]</f>
        <v>35640</v>
      </c>
      <c r="L1287" s="12">
        <f>Sales[[#This Row],[Unit Cost]]*Sales[[#This Row],[Quantity]]</f>
        <v>33534</v>
      </c>
      <c r="M1287" s="12">
        <f>Sales[[#This Row],[Revenue]]-Sales[[#This Row],[Cost]]</f>
        <v>2106</v>
      </c>
      <c r="N1287" s="38">
        <f>Sales[[#This Row],[Profit]]*$N$1</f>
        <v>105.30000000000001</v>
      </c>
      <c r="O1287" s="38">
        <f>Sales[[#This Row],[Profit]]-Sales[[#This Row],[Discount ]]</f>
        <v>2000.7</v>
      </c>
    </row>
    <row r="1288" spans="1:15">
      <c r="A1288" s="38">
        <v>41346</v>
      </c>
      <c r="B1288" s="12" t="s">
        <v>10</v>
      </c>
      <c r="C1288" s="12" t="s">
        <v>11</v>
      </c>
      <c r="D1288" s="12" t="s">
        <v>35</v>
      </c>
      <c r="E1288" s="12" t="s">
        <v>13</v>
      </c>
      <c r="F1288" s="12">
        <v>11</v>
      </c>
      <c r="G1288" s="12">
        <v>4482</v>
      </c>
      <c r="H1288" s="12">
        <v>4770</v>
      </c>
      <c r="I1288" s="12">
        <v>41184</v>
      </c>
      <c r="J1288" s="12">
        <v>43920</v>
      </c>
      <c r="K1288" s="12">
        <f>Sales[[#This Row],[Unit Price]]*Sales[[#This Row],[Quantity]]</f>
        <v>52470</v>
      </c>
      <c r="L1288" s="12">
        <f>Sales[[#This Row],[Unit Cost]]*Sales[[#This Row],[Quantity]]</f>
        <v>49302</v>
      </c>
      <c r="M1288" s="12">
        <f>Sales[[#This Row],[Revenue]]-Sales[[#This Row],[Cost]]</f>
        <v>3168</v>
      </c>
      <c r="N1288" s="38">
        <f>Sales[[#This Row],[Profit]]*$N$1</f>
        <v>158.4</v>
      </c>
      <c r="O1288" s="38">
        <f>Sales[[#This Row],[Profit]]-Sales[[#This Row],[Discount ]]</f>
        <v>3009.6</v>
      </c>
    </row>
    <row r="1289" spans="1:15">
      <c r="A1289" s="38">
        <v>41347</v>
      </c>
      <c r="B1289" s="12" t="s">
        <v>20</v>
      </c>
      <c r="C1289" s="12" t="s">
        <v>18</v>
      </c>
      <c r="D1289" s="12" t="s">
        <v>35</v>
      </c>
      <c r="E1289" s="12" t="s">
        <v>13</v>
      </c>
      <c r="F1289" s="12">
        <v>4</v>
      </c>
      <c r="G1289" s="12">
        <v>3582</v>
      </c>
      <c r="H1289" s="12">
        <v>3870</v>
      </c>
      <c r="I1289" s="12">
        <v>46332</v>
      </c>
      <c r="J1289" s="12">
        <v>49410</v>
      </c>
      <c r="K1289" s="12">
        <f>Sales[[#This Row],[Unit Price]]*Sales[[#This Row],[Quantity]]</f>
        <v>15480</v>
      </c>
      <c r="L1289" s="12">
        <f>Sales[[#This Row],[Unit Cost]]*Sales[[#This Row],[Quantity]]</f>
        <v>14328</v>
      </c>
      <c r="M1289" s="12">
        <f>Sales[[#This Row],[Revenue]]-Sales[[#This Row],[Cost]]</f>
        <v>1152</v>
      </c>
      <c r="N1289" s="38">
        <f>Sales[[#This Row],[Profit]]*$N$1</f>
        <v>57.6</v>
      </c>
      <c r="O1289" s="38">
        <f>Sales[[#This Row],[Profit]]-Sales[[#This Row],[Discount ]]</f>
        <v>1094.4000000000001</v>
      </c>
    </row>
    <row r="1290" spans="1:15">
      <c r="A1290" s="38">
        <v>41347</v>
      </c>
      <c r="B1290" s="12" t="s">
        <v>24</v>
      </c>
      <c r="C1290" s="12" t="s">
        <v>25</v>
      </c>
      <c r="D1290" s="12" t="s">
        <v>19</v>
      </c>
      <c r="E1290" s="12" t="s">
        <v>13</v>
      </c>
      <c r="F1290" s="12">
        <v>22</v>
      </c>
      <c r="G1290" s="12">
        <v>4482</v>
      </c>
      <c r="H1290" s="12">
        <v>4770</v>
      </c>
      <c r="I1290" s="12">
        <v>23868</v>
      </c>
      <c r="J1290" s="12">
        <v>25380</v>
      </c>
      <c r="K1290" s="12">
        <f>Sales[[#This Row],[Unit Price]]*Sales[[#This Row],[Quantity]]</f>
        <v>104940</v>
      </c>
      <c r="L1290" s="12">
        <f>Sales[[#This Row],[Unit Cost]]*Sales[[#This Row],[Quantity]]</f>
        <v>98604</v>
      </c>
      <c r="M1290" s="12">
        <f>Sales[[#This Row],[Revenue]]-Sales[[#This Row],[Cost]]</f>
        <v>6336</v>
      </c>
      <c r="N1290" s="38">
        <f>Sales[[#This Row],[Profit]]*$N$1</f>
        <v>316.8</v>
      </c>
      <c r="O1290" s="38">
        <f>Sales[[#This Row],[Profit]]-Sales[[#This Row],[Discount ]]</f>
        <v>6019.2</v>
      </c>
    </row>
    <row r="1291" spans="1:15">
      <c r="A1291" s="38">
        <v>41348</v>
      </c>
      <c r="B1291" s="12" t="s">
        <v>14</v>
      </c>
      <c r="C1291" s="12" t="s">
        <v>11</v>
      </c>
      <c r="D1291" s="12" t="s">
        <v>43</v>
      </c>
      <c r="E1291" s="12" t="s">
        <v>13</v>
      </c>
      <c r="F1291" s="12">
        <v>15</v>
      </c>
      <c r="G1291" s="12">
        <v>3924</v>
      </c>
      <c r="H1291" s="12">
        <v>4230</v>
      </c>
      <c r="I1291" s="12">
        <v>10152</v>
      </c>
      <c r="J1291" s="12">
        <v>10800</v>
      </c>
      <c r="K1291" s="12">
        <f>Sales[[#This Row],[Unit Price]]*Sales[[#This Row],[Quantity]]</f>
        <v>63450</v>
      </c>
      <c r="L1291" s="12">
        <f>Sales[[#This Row],[Unit Cost]]*Sales[[#This Row],[Quantity]]</f>
        <v>58860</v>
      </c>
      <c r="M1291" s="12">
        <f>Sales[[#This Row],[Revenue]]-Sales[[#This Row],[Cost]]</f>
        <v>4590</v>
      </c>
      <c r="N1291" s="38">
        <f>Sales[[#This Row],[Profit]]*$N$1</f>
        <v>229.5</v>
      </c>
      <c r="O1291" s="38">
        <f>Sales[[#This Row],[Profit]]-Sales[[#This Row],[Discount ]]</f>
        <v>4360.5</v>
      </c>
    </row>
    <row r="1292" spans="1:15">
      <c r="A1292" s="38">
        <v>41348</v>
      </c>
      <c r="B1292" s="12" t="s">
        <v>29</v>
      </c>
      <c r="C1292" s="12" t="s">
        <v>30</v>
      </c>
      <c r="D1292" s="12" t="s">
        <v>15</v>
      </c>
      <c r="E1292" s="12" t="s">
        <v>16</v>
      </c>
      <c r="F1292" s="12">
        <v>23</v>
      </c>
      <c r="G1292" s="12">
        <v>7506</v>
      </c>
      <c r="H1292" s="12">
        <v>8100</v>
      </c>
      <c r="I1292" s="12">
        <v>82386</v>
      </c>
      <c r="J1292" s="12">
        <v>89010</v>
      </c>
      <c r="K1292" s="12">
        <f>Sales[[#This Row],[Unit Price]]*Sales[[#This Row],[Quantity]]</f>
        <v>186300</v>
      </c>
      <c r="L1292" s="12">
        <f>Sales[[#This Row],[Unit Cost]]*Sales[[#This Row],[Quantity]]</f>
        <v>172638</v>
      </c>
      <c r="M1292" s="12">
        <f>Sales[[#This Row],[Revenue]]-Sales[[#This Row],[Cost]]</f>
        <v>13662</v>
      </c>
      <c r="N1292" s="38">
        <f>Sales[[#This Row],[Profit]]*$N$1</f>
        <v>683.1</v>
      </c>
      <c r="O1292" s="38">
        <f>Sales[[#This Row],[Profit]]-Sales[[#This Row],[Discount ]]</f>
        <v>12978.9</v>
      </c>
    </row>
    <row r="1293" spans="1:15">
      <c r="A1293" s="38">
        <v>41349</v>
      </c>
      <c r="B1293" s="12" t="s">
        <v>24</v>
      </c>
      <c r="C1293" s="12" t="s">
        <v>25</v>
      </c>
      <c r="D1293" s="12" t="s">
        <v>41</v>
      </c>
      <c r="E1293" s="12" t="s">
        <v>13</v>
      </c>
      <c r="F1293" s="12">
        <v>9</v>
      </c>
      <c r="G1293" s="12">
        <v>3546</v>
      </c>
      <c r="H1293" s="12">
        <v>3780</v>
      </c>
      <c r="I1293" s="12">
        <v>38376</v>
      </c>
      <c r="J1293" s="12">
        <v>40950</v>
      </c>
      <c r="K1293" s="12">
        <f>Sales[[#This Row],[Unit Price]]*Sales[[#This Row],[Quantity]]</f>
        <v>34020</v>
      </c>
      <c r="L1293" s="12">
        <f>Sales[[#This Row],[Unit Cost]]*Sales[[#This Row],[Quantity]]</f>
        <v>31914</v>
      </c>
      <c r="M1293" s="12">
        <f>Sales[[#This Row],[Revenue]]-Sales[[#This Row],[Cost]]</f>
        <v>2106</v>
      </c>
      <c r="N1293" s="38">
        <f>Sales[[#This Row],[Profit]]*$N$1</f>
        <v>105.30000000000001</v>
      </c>
      <c r="O1293" s="38">
        <f>Sales[[#This Row],[Profit]]-Sales[[#This Row],[Discount ]]</f>
        <v>2000.7</v>
      </c>
    </row>
    <row r="1294" spans="1:15">
      <c r="A1294" s="38">
        <v>41349</v>
      </c>
      <c r="B1294" s="12" t="s">
        <v>14</v>
      </c>
      <c r="C1294" s="12" t="s">
        <v>11</v>
      </c>
      <c r="D1294" s="12" t="s">
        <v>12</v>
      </c>
      <c r="E1294" s="12" t="s">
        <v>13</v>
      </c>
      <c r="F1294" s="12">
        <v>7</v>
      </c>
      <c r="G1294" s="12">
        <v>3042</v>
      </c>
      <c r="H1294" s="12">
        <v>3240</v>
      </c>
      <c r="I1294" s="12">
        <v>6102</v>
      </c>
      <c r="J1294" s="12">
        <v>6480</v>
      </c>
      <c r="K1294" s="12">
        <f>Sales[[#This Row],[Unit Price]]*Sales[[#This Row],[Quantity]]</f>
        <v>22680</v>
      </c>
      <c r="L1294" s="12">
        <f>Sales[[#This Row],[Unit Cost]]*Sales[[#This Row],[Quantity]]</f>
        <v>21294</v>
      </c>
      <c r="M1294" s="12">
        <f>Sales[[#This Row],[Revenue]]-Sales[[#This Row],[Cost]]</f>
        <v>1386</v>
      </c>
      <c r="N1294" s="38">
        <f>Sales[[#This Row],[Profit]]*$N$1</f>
        <v>69.3</v>
      </c>
      <c r="O1294" s="38">
        <f>Sales[[#This Row],[Profit]]-Sales[[#This Row],[Discount ]]</f>
        <v>1316.7</v>
      </c>
    </row>
    <row r="1295" spans="1:15">
      <c r="A1295" s="38">
        <v>41349</v>
      </c>
      <c r="B1295" s="12" t="s">
        <v>10</v>
      </c>
      <c r="C1295" s="12" t="s">
        <v>11</v>
      </c>
      <c r="D1295" s="12" t="s">
        <v>39</v>
      </c>
      <c r="E1295" s="12" t="s">
        <v>13</v>
      </c>
      <c r="F1295" s="12">
        <v>25</v>
      </c>
      <c r="G1295" s="12">
        <v>3042</v>
      </c>
      <c r="H1295" s="12">
        <v>3240</v>
      </c>
      <c r="I1295" s="12">
        <v>93150</v>
      </c>
      <c r="J1295" s="12">
        <v>99000</v>
      </c>
      <c r="K1295" s="12">
        <f>Sales[[#This Row],[Unit Price]]*Sales[[#This Row],[Quantity]]</f>
        <v>81000</v>
      </c>
      <c r="L1295" s="12">
        <f>Sales[[#This Row],[Unit Cost]]*Sales[[#This Row],[Quantity]]</f>
        <v>76050</v>
      </c>
      <c r="M1295" s="12">
        <f>Sales[[#This Row],[Revenue]]-Sales[[#This Row],[Cost]]</f>
        <v>4950</v>
      </c>
      <c r="N1295" s="38">
        <f>Sales[[#This Row],[Profit]]*$N$1</f>
        <v>247.5</v>
      </c>
      <c r="O1295" s="38">
        <f>Sales[[#This Row],[Profit]]-Sales[[#This Row],[Discount ]]</f>
        <v>4702.5</v>
      </c>
    </row>
    <row r="1296" spans="1:15">
      <c r="A1296" s="38">
        <v>41350</v>
      </c>
      <c r="B1296" s="12" t="s">
        <v>24</v>
      </c>
      <c r="C1296" s="12" t="s">
        <v>25</v>
      </c>
      <c r="D1296" s="12" t="s">
        <v>43</v>
      </c>
      <c r="E1296" s="12" t="s">
        <v>13</v>
      </c>
      <c r="F1296" s="12">
        <v>10</v>
      </c>
      <c r="G1296" s="12">
        <v>3978</v>
      </c>
      <c r="H1296" s="12">
        <v>4230</v>
      </c>
      <c r="I1296" s="12">
        <v>20304</v>
      </c>
      <c r="J1296" s="12">
        <v>21600</v>
      </c>
      <c r="K1296" s="12">
        <f>Sales[[#This Row],[Unit Price]]*Sales[[#This Row],[Quantity]]</f>
        <v>42300</v>
      </c>
      <c r="L1296" s="12">
        <f>Sales[[#This Row],[Unit Cost]]*Sales[[#This Row],[Quantity]]</f>
        <v>39780</v>
      </c>
      <c r="M1296" s="12">
        <f>Sales[[#This Row],[Revenue]]-Sales[[#This Row],[Cost]]</f>
        <v>2520</v>
      </c>
      <c r="N1296" s="38">
        <f>Sales[[#This Row],[Profit]]*$N$1</f>
        <v>126</v>
      </c>
      <c r="O1296" s="38">
        <f>Sales[[#This Row],[Profit]]-Sales[[#This Row],[Discount ]]</f>
        <v>2394</v>
      </c>
    </row>
    <row r="1297" spans="1:15">
      <c r="A1297" s="38">
        <v>41350</v>
      </c>
      <c r="B1297" s="12" t="s">
        <v>22</v>
      </c>
      <c r="C1297" s="12" t="s">
        <v>23</v>
      </c>
      <c r="D1297" s="12" t="s">
        <v>43</v>
      </c>
      <c r="E1297" s="12" t="s">
        <v>13</v>
      </c>
      <c r="F1297" s="12">
        <v>8</v>
      </c>
      <c r="G1297" s="12">
        <v>5148</v>
      </c>
      <c r="H1297" s="12">
        <v>5490</v>
      </c>
      <c r="I1297" s="12">
        <v>54144</v>
      </c>
      <c r="J1297" s="12">
        <v>57600</v>
      </c>
      <c r="K1297" s="12">
        <f>Sales[[#This Row],[Unit Price]]*Sales[[#This Row],[Quantity]]</f>
        <v>43920</v>
      </c>
      <c r="L1297" s="12">
        <f>Sales[[#This Row],[Unit Cost]]*Sales[[#This Row],[Quantity]]</f>
        <v>41184</v>
      </c>
      <c r="M1297" s="12">
        <f>Sales[[#This Row],[Revenue]]-Sales[[#This Row],[Cost]]</f>
        <v>2736</v>
      </c>
      <c r="N1297" s="38">
        <f>Sales[[#This Row],[Profit]]*$N$1</f>
        <v>136.80000000000001</v>
      </c>
      <c r="O1297" s="38">
        <f>Sales[[#This Row],[Profit]]-Sales[[#This Row],[Discount ]]</f>
        <v>2599.1999999999998</v>
      </c>
    </row>
    <row r="1298" spans="1:15">
      <c r="A1298" s="38">
        <v>41351</v>
      </c>
      <c r="B1298" s="12" t="s">
        <v>29</v>
      </c>
      <c r="C1298" s="12" t="s">
        <v>30</v>
      </c>
      <c r="D1298" s="12" t="s">
        <v>41</v>
      </c>
      <c r="E1298" s="12" t="s">
        <v>13</v>
      </c>
      <c r="F1298" s="12">
        <v>18</v>
      </c>
      <c r="G1298" s="12">
        <v>3042</v>
      </c>
      <c r="H1298" s="12">
        <v>3240</v>
      </c>
      <c r="I1298" s="12">
        <v>53136</v>
      </c>
      <c r="J1298" s="12">
        <v>56700</v>
      </c>
      <c r="K1298" s="12">
        <f>Sales[[#This Row],[Unit Price]]*Sales[[#This Row],[Quantity]]</f>
        <v>58320</v>
      </c>
      <c r="L1298" s="12">
        <f>Sales[[#This Row],[Unit Cost]]*Sales[[#This Row],[Quantity]]</f>
        <v>54756</v>
      </c>
      <c r="M1298" s="12">
        <f>Sales[[#This Row],[Revenue]]-Sales[[#This Row],[Cost]]</f>
        <v>3564</v>
      </c>
      <c r="N1298" s="38">
        <f>Sales[[#This Row],[Profit]]*$N$1</f>
        <v>178.20000000000002</v>
      </c>
      <c r="O1298" s="38">
        <f>Sales[[#This Row],[Profit]]-Sales[[#This Row],[Discount ]]</f>
        <v>3385.8</v>
      </c>
    </row>
    <row r="1299" spans="1:15">
      <c r="A1299" s="38">
        <v>41351</v>
      </c>
      <c r="B1299" s="12" t="s">
        <v>27</v>
      </c>
      <c r="C1299" s="12" t="s">
        <v>23</v>
      </c>
      <c r="D1299" s="12" t="s">
        <v>42</v>
      </c>
      <c r="E1299" s="12" t="s">
        <v>16</v>
      </c>
      <c r="F1299" s="12">
        <v>8</v>
      </c>
      <c r="G1299" s="12">
        <v>5148</v>
      </c>
      <c r="H1299" s="12">
        <v>5490</v>
      </c>
      <c r="I1299" s="12">
        <v>135108</v>
      </c>
      <c r="J1299" s="12">
        <v>145800</v>
      </c>
      <c r="K1299" s="12">
        <f>Sales[[#This Row],[Unit Price]]*Sales[[#This Row],[Quantity]]</f>
        <v>43920</v>
      </c>
      <c r="L1299" s="12">
        <f>Sales[[#This Row],[Unit Cost]]*Sales[[#This Row],[Quantity]]</f>
        <v>41184</v>
      </c>
      <c r="M1299" s="12">
        <f>Sales[[#This Row],[Revenue]]-Sales[[#This Row],[Cost]]</f>
        <v>2736</v>
      </c>
      <c r="N1299" s="38">
        <f>Sales[[#This Row],[Profit]]*$N$1</f>
        <v>136.80000000000001</v>
      </c>
      <c r="O1299" s="38">
        <f>Sales[[#This Row],[Profit]]-Sales[[#This Row],[Discount ]]</f>
        <v>2599.1999999999998</v>
      </c>
    </row>
    <row r="1300" spans="1:15">
      <c r="A1300" s="38">
        <v>41352</v>
      </c>
      <c r="B1300" s="12" t="s">
        <v>20</v>
      </c>
      <c r="C1300" s="12" t="s">
        <v>18</v>
      </c>
      <c r="D1300" s="12" t="s">
        <v>40</v>
      </c>
      <c r="E1300" s="12" t="s">
        <v>16</v>
      </c>
      <c r="F1300" s="12">
        <v>25</v>
      </c>
      <c r="G1300" s="12">
        <v>7506</v>
      </c>
      <c r="H1300" s="12">
        <v>8100</v>
      </c>
      <c r="I1300" s="12">
        <v>94176</v>
      </c>
      <c r="J1300" s="12">
        <v>101520</v>
      </c>
      <c r="K1300" s="12">
        <f>Sales[[#This Row],[Unit Price]]*Sales[[#This Row],[Quantity]]</f>
        <v>202500</v>
      </c>
      <c r="L1300" s="12">
        <f>Sales[[#This Row],[Unit Cost]]*Sales[[#This Row],[Quantity]]</f>
        <v>187650</v>
      </c>
      <c r="M1300" s="12">
        <f>Sales[[#This Row],[Revenue]]-Sales[[#This Row],[Cost]]</f>
        <v>14850</v>
      </c>
      <c r="N1300" s="38">
        <f>Sales[[#This Row],[Profit]]*$N$1</f>
        <v>742.5</v>
      </c>
      <c r="O1300" s="38">
        <f>Sales[[#This Row],[Profit]]-Sales[[#This Row],[Discount ]]</f>
        <v>14107.5</v>
      </c>
    </row>
    <row r="1301" spans="1:15">
      <c r="A1301" s="38">
        <v>41352</v>
      </c>
      <c r="B1301" s="12" t="s">
        <v>14</v>
      </c>
      <c r="C1301" s="12" t="s">
        <v>11</v>
      </c>
      <c r="D1301" s="12" t="s">
        <v>21</v>
      </c>
      <c r="E1301" s="12" t="s">
        <v>13</v>
      </c>
      <c r="F1301" s="12">
        <v>7</v>
      </c>
      <c r="G1301" s="12">
        <v>3042</v>
      </c>
      <c r="H1301" s="12">
        <v>3240</v>
      </c>
      <c r="I1301" s="12">
        <v>24156</v>
      </c>
      <c r="J1301" s="12">
        <v>25740</v>
      </c>
      <c r="K1301" s="12">
        <f>Sales[[#This Row],[Unit Price]]*Sales[[#This Row],[Quantity]]</f>
        <v>22680</v>
      </c>
      <c r="L1301" s="12">
        <f>Sales[[#This Row],[Unit Cost]]*Sales[[#This Row],[Quantity]]</f>
        <v>21294</v>
      </c>
      <c r="M1301" s="12">
        <f>Sales[[#This Row],[Revenue]]-Sales[[#This Row],[Cost]]</f>
        <v>1386</v>
      </c>
      <c r="N1301" s="38">
        <f>Sales[[#This Row],[Profit]]*$N$1</f>
        <v>69.3</v>
      </c>
      <c r="O1301" s="38">
        <f>Sales[[#This Row],[Profit]]-Sales[[#This Row],[Discount ]]</f>
        <v>1316.7</v>
      </c>
    </row>
    <row r="1302" spans="1:15">
      <c r="A1302" s="38">
        <v>41352</v>
      </c>
      <c r="B1302" s="12" t="s">
        <v>31</v>
      </c>
      <c r="C1302" s="12" t="s">
        <v>30</v>
      </c>
      <c r="D1302" s="12" t="s">
        <v>26</v>
      </c>
      <c r="E1302" s="12" t="s">
        <v>13</v>
      </c>
      <c r="F1302" s="12">
        <v>17</v>
      </c>
      <c r="G1302" s="12">
        <v>3978</v>
      </c>
      <c r="H1302" s="12">
        <v>4230</v>
      </c>
      <c r="I1302" s="12">
        <v>73008</v>
      </c>
      <c r="J1302" s="12">
        <v>77760</v>
      </c>
      <c r="K1302" s="12">
        <f>Sales[[#This Row],[Unit Price]]*Sales[[#This Row],[Quantity]]</f>
        <v>71910</v>
      </c>
      <c r="L1302" s="12">
        <f>Sales[[#This Row],[Unit Cost]]*Sales[[#This Row],[Quantity]]</f>
        <v>67626</v>
      </c>
      <c r="M1302" s="12">
        <f>Sales[[#This Row],[Revenue]]-Sales[[#This Row],[Cost]]</f>
        <v>4284</v>
      </c>
      <c r="N1302" s="38">
        <f>Sales[[#This Row],[Profit]]*$N$1</f>
        <v>214.20000000000002</v>
      </c>
      <c r="O1302" s="38">
        <f>Sales[[#This Row],[Profit]]-Sales[[#This Row],[Discount ]]</f>
        <v>4069.8</v>
      </c>
    </row>
    <row r="1303" spans="1:15">
      <c r="A1303" s="38">
        <v>41352</v>
      </c>
      <c r="B1303" s="12" t="s">
        <v>17</v>
      </c>
      <c r="C1303" s="12" t="s">
        <v>18</v>
      </c>
      <c r="D1303" s="12" t="s">
        <v>12</v>
      </c>
      <c r="E1303" s="12" t="s">
        <v>13</v>
      </c>
      <c r="F1303" s="12">
        <v>3</v>
      </c>
      <c r="G1303" s="12">
        <v>2952</v>
      </c>
      <c r="H1303" s="12">
        <v>3150</v>
      </c>
      <c r="I1303" s="12">
        <v>50850</v>
      </c>
      <c r="J1303" s="12">
        <v>54000</v>
      </c>
      <c r="K1303" s="12">
        <f>Sales[[#This Row],[Unit Price]]*Sales[[#This Row],[Quantity]]</f>
        <v>9450</v>
      </c>
      <c r="L1303" s="12">
        <f>Sales[[#This Row],[Unit Cost]]*Sales[[#This Row],[Quantity]]</f>
        <v>8856</v>
      </c>
      <c r="M1303" s="12">
        <f>Sales[[#This Row],[Revenue]]-Sales[[#This Row],[Cost]]</f>
        <v>594</v>
      </c>
      <c r="N1303" s="38">
        <f>Sales[[#This Row],[Profit]]*$N$1</f>
        <v>29.700000000000003</v>
      </c>
      <c r="O1303" s="38">
        <f>Sales[[#This Row],[Profit]]-Sales[[#This Row],[Discount ]]</f>
        <v>564.29999999999995</v>
      </c>
    </row>
    <row r="1304" spans="1:15">
      <c r="A1304" s="38">
        <v>41352</v>
      </c>
      <c r="B1304" s="12" t="s">
        <v>17</v>
      </c>
      <c r="C1304" s="12" t="s">
        <v>18</v>
      </c>
      <c r="D1304" s="12" t="s">
        <v>42</v>
      </c>
      <c r="E1304" s="12" t="s">
        <v>16</v>
      </c>
      <c r="F1304" s="12">
        <v>13</v>
      </c>
      <c r="G1304" s="12">
        <v>2034</v>
      </c>
      <c r="H1304" s="12">
        <v>2160</v>
      </c>
      <c r="I1304" s="12">
        <v>180144</v>
      </c>
      <c r="J1304" s="12">
        <v>194400</v>
      </c>
      <c r="K1304" s="12">
        <f>Sales[[#This Row],[Unit Price]]*Sales[[#This Row],[Quantity]]</f>
        <v>28080</v>
      </c>
      <c r="L1304" s="12">
        <f>Sales[[#This Row],[Unit Cost]]*Sales[[#This Row],[Quantity]]</f>
        <v>26442</v>
      </c>
      <c r="M1304" s="12">
        <f>Sales[[#This Row],[Revenue]]-Sales[[#This Row],[Cost]]</f>
        <v>1638</v>
      </c>
      <c r="N1304" s="38">
        <f>Sales[[#This Row],[Profit]]*$N$1</f>
        <v>81.900000000000006</v>
      </c>
      <c r="O1304" s="38">
        <f>Sales[[#This Row],[Profit]]-Sales[[#This Row],[Discount ]]</f>
        <v>1556.1</v>
      </c>
    </row>
    <row r="1305" spans="1:15">
      <c r="A1305" s="38">
        <v>41353</v>
      </c>
      <c r="B1305" s="12" t="s">
        <v>22</v>
      </c>
      <c r="C1305" s="12" t="s">
        <v>23</v>
      </c>
      <c r="D1305" s="12" t="s">
        <v>35</v>
      </c>
      <c r="E1305" s="12" t="s">
        <v>13</v>
      </c>
      <c r="F1305" s="12">
        <v>17</v>
      </c>
      <c r="G1305" s="12">
        <v>3582</v>
      </c>
      <c r="H1305" s="12">
        <v>3870</v>
      </c>
      <c r="I1305" s="12">
        <v>118404</v>
      </c>
      <c r="J1305" s="12">
        <v>126270</v>
      </c>
      <c r="K1305" s="12">
        <f>Sales[[#This Row],[Unit Price]]*Sales[[#This Row],[Quantity]]</f>
        <v>65790</v>
      </c>
      <c r="L1305" s="12">
        <f>Sales[[#This Row],[Unit Cost]]*Sales[[#This Row],[Quantity]]</f>
        <v>60894</v>
      </c>
      <c r="M1305" s="12">
        <f>Sales[[#This Row],[Revenue]]-Sales[[#This Row],[Cost]]</f>
        <v>4896</v>
      </c>
      <c r="N1305" s="38">
        <f>Sales[[#This Row],[Profit]]*$N$1</f>
        <v>244.8</v>
      </c>
      <c r="O1305" s="38">
        <f>Sales[[#This Row],[Profit]]-Sales[[#This Row],[Discount ]]</f>
        <v>4651.2</v>
      </c>
    </row>
    <row r="1306" spans="1:15">
      <c r="A1306" s="38">
        <v>41353</v>
      </c>
      <c r="B1306" s="12" t="s">
        <v>34</v>
      </c>
      <c r="C1306" s="12" t="s">
        <v>25</v>
      </c>
      <c r="D1306" s="12" t="s">
        <v>12</v>
      </c>
      <c r="E1306" s="12" t="s">
        <v>13</v>
      </c>
      <c r="F1306" s="12">
        <v>22</v>
      </c>
      <c r="G1306" s="12">
        <v>3978</v>
      </c>
      <c r="H1306" s="12">
        <v>4230</v>
      </c>
      <c r="I1306" s="12">
        <v>14238</v>
      </c>
      <c r="J1306" s="12">
        <v>15120</v>
      </c>
      <c r="K1306" s="12">
        <f>Sales[[#This Row],[Unit Price]]*Sales[[#This Row],[Quantity]]</f>
        <v>93060</v>
      </c>
      <c r="L1306" s="12">
        <f>Sales[[#This Row],[Unit Cost]]*Sales[[#This Row],[Quantity]]</f>
        <v>87516</v>
      </c>
      <c r="M1306" s="12">
        <f>Sales[[#This Row],[Revenue]]-Sales[[#This Row],[Cost]]</f>
        <v>5544</v>
      </c>
      <c r="N1306" s="38">
        <f>Sales[[#This Row],[Profit]]*$N$1</f>
        <v>277.2</v>
      </c>
      <c r="O1306" s="38">
        <f>Sales[[#This Row],[Profit]]-Sales[[#This Row],[Discount ]]</f>
        <v>5266.8</v>
      </c>
    </row>
    <row r="1307" spans="1:15">
      <c r="A1307" s="38">
        <v>41353</v>
      </c>
      <c r="B1307" s="12" t="s">
        <v>14</v>
      </c>
      <c r="C1307" s="12" t="s">
        <v>11</v>
      </c>
      <c r="D1307" s="12" t="s">
        <v>21</v>
      </c>
      <c r="E1307" s="12" t="s">
        <v>13</v>
      </c>
      <c r="F1307" s="12">
        <v>23</v>
      </c>
      <c r="G1307" s="12">
        <v>2196</v>
      </c>
      <c r="H1307" s="12">
        <v>2340</v>
      </c>
      <c r="I1307" s="12">
        <v>39528</v>
      </c>
      <c r="J1307" s="12">
        <v>42120</v>
      </c>
      <c r="K1307" s="12">
        <f>Sales[[#This Row],[Unit Price]]*Sales[[#This Row],[Quantity]]</f>
        <v>53820</v>
      </c>
      <c r="L1307" s="12">
        <f>Sales[[#This Row],[Unit Cost]]*Sales[[#This Row],[Quantity]]</f>
        <v>50508</v>
      </c>
      <c r="M1307" s="12">
        <f>Sales[[#This Row],[Revenue]]-Sales[[#This Row],[Cost]]</f>
        <v>3312</v>
      </c>
      <c r="N1307" s="38">
        <f>Sales[[#This Row],[Profit]]*$N$1</f>
        <v>165.60000000000002</v>
      </c>
      <c r="O1307" s="38">
        <f>Sales[[#This Row],[Profit]]-Sales[[#This Row],[Discount ]]</f>
        <v>3146.4</v>
      </c>
    </row>
    <row r="1308" spans="1:15">
      <c r="A1308" s="38">
        <v>41353</v>
      </c>
      <c r="B1308" s="12" t="s">
        <v>14</v>
      </c>
      <c r="C1308" s="12" t="s">
        <v>11</v>
      </c>
      <c r="D1308" s="12" t="s">
        <v>41</v>
      </c>
      <c r="E1308" s="12" t="s">
        <v>13</v>
      </c>
      <c r="F1308" s="12">
        <v>1</v>
      </c>
      <c r="G1308" s="12">
        <v>2034</v>
      </c>
      <c r="H1308" s="12">
        <v>2160</v>
      </c>
      <c r="I1308" s="12">
        <v>56088</v>
      </c>
      <c r="J1308" s="12">
        <v>59850</v>
      </c>
      <c r="K1308" s="12">
        <f>Sales[[#This Row],[Unit Price]]*Sales[[#This Row],[Quantity]]</f>
        <v>2160</v>
      </c>
      <c r="L1308" s="12">
        <f>Sales[[#This Row],[Unit Cost]]*Sales[[#This Row],[Quantity]]</f>
        <v>2034</v>
      </c>
      <c r="M1308" s="12">
        <f>Sales[[#This Row],[Revenue]]-Sales[[#This Row],[Cost]]</f>
        <v>126</v>
      </c>
      <c r="N1308" s="38">
        <f>Sales[[#This Row],[Profit]]*$N$1</f>
        <v>6.3000000000000007</v>
      </c>
      <c r="O1308" s="38">
        <f>Sales[[#This Row],[Profit]]-Sales[[#This Row],[Discount ]]</f>
        <v>119.7</v>
      </c>
    </row>
    <row r="1309" spans="1:15">
      <c r="A1309" s="38">
        <v>41354</v>
      </c>
      <c r="B1309" s="12" t="s">
        <v>14</v>
      </c>
      <c r="C1309" s="12" t="s">
        <v>11</v>
      </c>
      <c r="D1309" s="12" t="s">
        <v>39</v>
      </c>
      <c r="E1309" s="12" t="s">
        <v>13</v>
      </c>
      <c r="F1309" s="12">
        <v>25</v>
      </c>
      <c r="G1309" s="12">
        <v>5148</v>
      </c>
      <c r="H1309" s="12">
        <v>5490</v>
      </c>
      <c r="I1309" s="12">
        <v>70794</v>
      </c>
      <c r="J1309" s="12">
        <v>75240</v>
      </c>
      <c r="K1309" s="12">
        <f>Sales[[#This Row],[Unit Price]]*Sales[[#This Row],[Quantity]]</f>
        <v>137250</v>
      </c>
      <c r="L1309" s="12">
        <f>Sales[[#This Row],[Unit Cost]]*Sales[[#This Row],[Quantity]]</f>
        <v>128700</v>
      </c>
      <c r="M1309" s="12">
        <f>Sales[[#This Row],[Revenue]]-Sales[[#This Row],[Cost]]</f>
        <v>8550</v>
      </c>
      <c r="N1309" s="38">
        <f>Sales[[#This Row],[Profit]]*$N$1</f>
        <v>427.5</v>
      </c>
      <c r="O1309" s="38">
        <f>Sales[[#This Row],[Profit]]-Sales[[#This Row],[Discount ]]</f>
        <v>8122.5</v>
      </c>
    </row>
    <row r="1310" spans="1:15">
      <c r="A1310" s="38">
        <v>41354</v>
      </c>
      <c r="B1310" s="12" t="s">
        <v>20</v>
      </c>
      <c r="C1310" s="12" t="s">
        <v>18</v>
      </c>
      <c r="D1310" s="12" t="s">
        <v>15</v>
      </c>
      <c r="E1310" s="12" t="s">
        <v>16</v>
      </c>
      <c r="F1310" s="12">
        <v>22</v>
      </c>
      <c r="G1310" s="12">
        <v>3384</v>
      </c>
      <c r="H1310" s="12">
        <v>3600</v>
      </c>
      <c r="I1310" s="12">
        <v>53730</v>
      </c>
      <c r="J1310" s="12">
        <v>58050</v>
      </c>
      <c r="K1310" s="12">
        <f>Sales[[#This Row],[Unit Price]]*Sales[[#This Row],[Quantity]]</f>
        <v>79200</v>
      </c>
      <c r="L1310" s="12">
        <f>Sales[[#This Row],[Unit Cost]]*Sales[[#This Row],[Quantity]]</f>
        <v>74448</v>
      </c>
      <c r="M1310" s="12">
        <f>Sales[[#This Row],[Revenue]]-Sales[[#This Row],[Cost]]</f>
        <v>4752</v>
      </c>
      <c r="N1310" s="38">
        <f>Sales[[#This Row],[Profit]]*$N$1</f>
        <v>237.60000000000002</v>
      </c>
      <c r="O1310" s="38">
        <f>Sales[[#This Row],[Profit]]-Sales[[#This Row],[Discount ]]</f>
        <v>4514.3999999999996</v>
      </c>
    </row>
    <row r="1311" spans="1:15">
      <c r="A1311" s="38">
        <v>41355</v>
      </c>
      <c r="B1311" s="12" t="s">
        <v>34</v>
      </c>
      <c r="C1311" s="12" t="s">
        <v>25</v>
      </c>
      <c r="D1311" s="12" t="s">
        <v>41</v>
      </c>
      <c r="E1311" s="12" t="s">
        <v>13</v>
      </c>
      <c r="F1311" s="12">
        <v>2</v>
      </c>
      <c r="G1311" s="12">
        <v>3978</v>
      </c>
      <c r="H1311" s="12">
        <v>4230</v>
      </c>
      <c r="I1311" s="12">
        <v>29520</v>
      </c>
      <c r="J1311" s="12">
        <v>31500</v>
      </c>
      <c r="K1311" s="12">
        <f>Sales[[#This Row],[Unit Price]]*Sales[[#This Row],[Quantity]]</f>
        <v>8460</v>
      </c>
      <c r="L1311" s="12">
        <f>Sales[[#This Row],[Unit Cost]]*Sales[[#This Row],[Quantity]]</f>
        <v>7956</v>
      </c>
      <c r="M1311" s="12">
        <f>Sales[[#This Row],[Revenue]]-Sales[[#This Row],[Cost]]</f>
        <v>504</v>
      </c>
      <c r="N1311" s="38">
        <f>Sales[[#This Row],[Profit]]*$N$1</f>
        <v>25.200000000000003</v>
      </c>
      <c r="O1311" s="38">
        <f>Sales[[#This Row],[Profit]]-Sales[[#This Row],[Discount ]]</f>
        <v>478.8</v>
      </c>
    </row>
    <row r="1312" spans="1:15">
      <c r="A1312" s="38">
        <v>41356</v>
      </c>
      <c r="B1312" s="12" t="s">
        <v>22</v>
      </c>
      <c r="C1312" s="12" t="s">
        <v>23</v>
      </c>
      <c r="D1312" s="12" t="s">
        <v>35</v>
      </c>
      <c r="E1312" s="12" t="s">
        <v>13</v>
      </c>
      <c r="F1312" s="12">
        <v>11</v>
      </c>
      <c r="G1312" s="12">
        <v>3582</v>
      </c>
      <c r="H1312" s="12">
        <v>3870</v>
      </c>
      <c r="I1312" s="12">
        <v>123552</v>
      </c>
      <c r="J1312" s="12">
        <v>131760</v>
      </c>
      <c r="K1312" s="12">
        <f>Sales[[#This Row],[Unit Price]]*Sales[[#This Row],[Quantity]]</f>
        <v>42570</v>
      </c>
      <c r="L1312" s="12">
        <f>Sales[[#This Row],[Unit Cost]]*Sales[[#This Row],[Quantity]]</f>
        <v>39402</v>
      </c>
      <c r="M1312" s="12">
        <f>Sales[[#This Row],[Revenue]]-Sales[[#This Row],[Cost]]</f>
        <v>3168</v>
      </c>
      <c r="N1312" s="38">
        <f>Sales[[#This Row],[Profit]]*$N$1</f>
        <v>158.4</v>
      </c>
      <c r="O1312" s="38">
        <f>Sales[[#This Row],[Profit]]-Sales[[#This Row],[Discount ]]</f>
        <v>3009.6</v>
      </c>
    </row>
    <row r="1313" spans="1:15">
      <c r="A1313" s="38">
        <v>41357</v>
      </c>
      <c r="B1313" s="12" t="s">
        <v>29</v>
      </c>
      <c r="C1313" s="12" t="s">
        <v>30</v>
      </c>
      <c r="D1313" s="12" t="s">
        <v>32</v>
      </c>
      <c r="E1313" s="12" t="s">
        <v>13</v>
      </c>
      <c r="F1313" s="12">
        <v>11</v>
      </c>
      <c r="G1313" s="12">
        <v>3546</v>
      </c>
      <c r="H1313" s="12">
        <v>3780</v>
      </c>
      <c r="I1313" s="12">
        <v>35460</v>
      </c>
      <c r="J1313" s="12">
        <v>37800</v>
      </c>
      <c r="K1313" s="12">
        <f>Sales[[#This Row],[Unit Price]]*Sales[[#This Row],[Quantity]]</f>
        <v>41580</v>
      </c>
      <c r="L1313" s="12">
        <f>Sales[[#This Row],[Unit Cost]]*Sales[[#This Row],[Quantity]]</f>
        <v>39006</v>
      </c>
      <c r="M1313" s="12">
        <f>Sales[[#This Row],[Revenue]]-Sales[[#This Row],[Cost]]</f>
        <v>2574</v>
      </c>
      <c r="N1313" s="38">
        <f>Sales[[#This Row],[Profit]]*$N$1</f>
        <v>128.70000000000002</v>
      </c>
      <c r="O1313" s="38">
        <f>Sales[[#This Row],[Profit]]-Sales[[#This Row],[Discount ]]</f>
        <v>2445.3000000000002</v>
      </c>
    </row>
    <row r="1314" spans="1:15">
      <c r="A1314" s="38">
        <v>41357</v>
      </c>
      <c r="B1314" s="12" t="s">
        <v>10</v>
      </c>
      <c r="C1314" s="12" t="s">
        <v>11</v>
      </c>
      <c r="D1314" s="12" t="s">
        <v>42</v>
      </c>
      <c r="E1314" s="12" t="s">
        <v>16</v>
      </c>
      <c r="F1314" s="12">
        <v>1</v>
      </c>
      <c r="G1314" s="12">
        <v>7506</v>
      </c>
      <c r="H1314" s="12">
        <v>8100</v>
      </c>
      <c r="I1314" s="12">
        <v>127602</v>
      </c>
      <c r="J1314" s="12">
        <v>137700</v>
      </c>
      <c r="K1314" s="12">
        <f>Sales[[#This Row],[Unit Price]]*Sales[[#This Row],[Quantity]]</f>
        <v>8100</v>
      </c>
      <c r="L1314" s="12">
        <f>Sales[[#This Row],[Unit Cost]]*Sales[[#This Row],[Quantity]]</f>
        <v>7506</v>
      </c>
      <c r="M1314" s="12">
        <f>Sales[[#This Row],[Revenue]]-Sales[[#This Row],[Cost]]</f>
        <v>594</v>
      </c>
      <c r="N1314" s="38">
        <f>Sales[[#This Row],[Profit]]*$N$1</f>
        <v>29.700000000000003</v>
      </c>
      <c r="O1314" s="38">
        <f>Sales[[#This Row],[Profit]]-Sales[[#This Row],[Discount ]]</f>
        <v>564.29999999999995</v>
      </c>
    </row>
    <row r="1315" spans="1:15">
      <c r="A1315" s="38">
        <v>41357</v>
      </c>
      <c r="B1315" s="12" t="s">
        <v>31</v>
      </c>
      <c r="C1315" s="12" t="s">
        <v>30</v>
      </c>
      <c r="D1315" s="12" t="s">
        <v>36</v>
      </c>
      <c r="E1315" s="12" t="s">
        <v>13</v>
      </c>
      <c r="F1315" s="12">
        <v>14</v>
      </c>
      <c r="G1315" s="12">
        <v>3978</v>
      </c>
      <c r="H1315" s="12">
        <v>4230</v>
      </c>
      <c r="I1315" s="12">
        <v>23166</v>
      </c>
      <c r="J1315" s="12">
        <v>24750</v>
      </c>
      <c r="K1315" s="12">
        <f>Sales[[#This Row],[Unit Price]]*Sales[[#This Row],[Quantity]]</f>
        <v>59220</v>
      </c>
      <c r="L1315" s="12">
        <f>Sales[[#This Row],[Unit Cost]]*Sales[[#This Row],[Quantity]]</f>
        <v>55692</v>
      </c>
      <c r="M1315" s="12">
        <f>Sales[[#This Row],[Revenue]]-Sales[[#This Row],[Cost]]</f>
        <v>3528</v>
      </c>
      <c r="N1315" s="38">
        <f>Sales[[#This Row],[Profit]]*$N$1</f>
        <v>176.4</v>
      </c>
      <c r="O1315" s="38">
        <f>Sales[[#This Row],[Profit]]-Sales[[#This Row],[Discount ]]</f>
        <v>3351.6</v>
      </c>
    </row>
    <row r="1316" spans="1:15">
      <c r="A1316" s="38">
        <v>41357</v>
      </c>
      <c r="B1316" s="12" t="s">
        <v>17</v>
      </c>
      <c r="C1316" s="12" t="s">
        <v>18</v>
      </c>
      <c r="D1316" s="12" t="s">
        <v>37</v>
      </c>
      <c r="E1316" s="12" t="s">
        <v>13</v>
      </c>
      <c r="F1316" s="12">
        <v>11</v>
      </c>
      <c r="G1316" s="12">
        <v>2034</v>
      </c>
      <c r="H1316" s="12">
        <v>2160</v>
      </c>
      <c r="I1316" s="12">
        <v>80676</v>
      </c>
      <c r="J1316" s="12">
        <v>85860</v>
      </c>
      <c r="K1316" s="12">
        <f>Sales[[#This Row],[Unit Price]]*Sales[[#This Row],[Quantity]]</f>
        <v>23760</v>
      </c>
      <c r="L1316" s="12">
        <f>Sales[[#This Row],[Unit Cost]]*Sales[[#This Row],[Quantity]]</f>
        <v>22374</v>
      </c>
      <c r="M1316" s="12">
        <f>Sales[[#This Row],[Revenue]]-Sales[[#This Row],[Cost]]</f>
        <v>1386</v>
      </c>
      <c r="N1316" s="38">
        <f>Sales[[#This Row],[Profit]]*$N$1</f>
        <v>69.3</v>
      </c>
      <c r="O1316" s="38">
        <f>Sales[[#This Row],[Profit]]-Sales[[#This Row],[Discount ]]</f>
        <v>1316.7</v>
      </c>
    </row>
    <row r="1317" spans="1:15">
      <c r="A1317" s="38">
        <v>41359</v>
      </c>
      <c r="B1317" s="12" t="s">
        <v>22</v>
      </c>
      <c r="C1317" s="12" t="s">
        <v>23</v>
      </c>
      <c r="D1317" s="12" t="s">
        <v>21</v>
      </c>
      <c r="E1317" s="12" t="s">
        <v>13</v>
      </c>
      <c r="F1317" s="12">
        <v>8</v>
      </c>
      <c r="G1317" s="12">
        <v>2952</v>
      </c>
      <c r="H1317" s="12">
        <v>3150</v>
      </c>
      <c r="I1317" s="12">
        <v>8784</v>
      </c>
      <c r="J1317" s="12">
        <v>9360</v>
      </c>
      <c r="K1317" s="12">
        <f>Sales[[#This Row],[Unit Price]]*Sales[[#This Row],[Quantity]]</f>
        <v>25200</v>
      </c>
      <c r="L1317" s="12">
        <f>Sales[[#This Row],[Unit Cost]]*Sales[[#This Row],[Quantity]]</f>
        <v>23616</v>
      </c>
      <c r="M1317" s="12">
        <f>Sales[[#This Row],[Revenue]]-Sales[[#This Row],[Cost]]</f>
        <v>1584</v>
      </c>
      <c r="N1317" s="38">
        <f>Sales[[#This Row],[Profit]]*$N$1</f>
        <v>79.2</v>
      </c>
      <c r="O1317" s="38">
        <f>Sales[[#This Row],[Profit]]-Sales[[#This Row],[Discount ]]</f>
        <v>1504.8</v>
      </c>
    </row>
    <row r="1318" spans="1:15">
      <c r="A1318" s="38">
        <v>41359</v>
      </c>
      <c r="B1318" s="12" t="s">
        <v>17</v>
      </c>
      <c r="C1318" s="12" t="s">
        <v>18</v>
      </c>
      <c r="D1318" s="12" t="s">
        <v>37</v>
      </c>
      <c r="E1318" s="12" t="s">
        <v>13</v>
      </c>
      <c r="F1318" s="12">
        <v>1</v>
      </c>
      <c r="G1318" s="12">
        <v>3546</v>
      </c>
      <c r="H1318" s="12">
        <v>3780</v>
      </c>
      <c r="I1318" s="12">
        <v>67230</v>
      </c>
      <c r="J1318" s="12">
        <v>71550</v>
      </c>
      <c r="K1318" s="12">
        <f>Sales[[#This Row],[Unit Price]]*Sales[[#This Row],[Quantity]]</f>
        <v>3780</v>
      </c>
      <c r="L1318" s="12">
        <f>Sales[[#This Row],[Unit Cost]]*Sales[[#This Row],[Quantity]]</f>
        <v>3546</v>
      </c>
      <c r="M1318" s="12">
        <f>Sales[[#This Row],[Revenue]]-Sales[[#This Row],[Cost]]</f>
        <v>234</v>
      </c>
      <c r="N1318" s="38">
        <f>Sales[[#This Row],[Profit]]*$N$1</f>
        <v>11.700000000000001</v>
      </c>
      <c r="O1318" s="38">
        <f>Sales[[#This Row],[Profit]]-Sales[[#This Row],[Discount ]]</f>
        <v>222.3</v>
      </c>
    </row>
    <row r="1319" spans="1:15">
      <c r="A1319" s="38">
        <v>41359</v>
      </c>
      <c r="B1319" s="12" t="s">
        <v>29</v>
      </c>
      <c r="C1319" s="12" t="s">
        <v>30</v>
      </c>
      <c r="D1319" s="12" t="s">
        <v>19</v>
      </c>
      <c r="E1319" s="12" t="s">
        <v>13</v>
      </c>
      <c r="F1319" s="12">
        <v>24</v>
      </c>
      <c r="G1319" s="12">
        <v>3546</v>
      </c>
      <c r="H1319" s="12">
        <v>3780</v>
      </c>
      <c r="I1319" s="12">
        <v>67626</v>
      </c>
      <c r="J1319" s="12">
        <v>71910</v>
      </c>
      <c r="K1319" s="12">
        <f>Sales[[#This Row],[Unit Price]]*Sales[[#This Row],[Quantity]]</f>
        <v>90720</v>
      </c>
      <c r="L1319" s="12">
        <f>Sales[[#This Row],[Unit Cost]]*Sales[[#This Row],[Quantity]]</f>
        <v>85104</v>
      </c>
      <c r="M1319" s="12">
        <f>Sales[[#This Row],[Revenue]]-Sales[[#This Row],[Cost]]</f>
        <v>5616</v>
      </c>
      <c r="N1319" s="38">
        <f>Sales[[#This Row],[Profit]]*$N$1</f>
        <v>280.8</v>
      </c>
      <c r="O1319" s="38">
        <f>Sales[[#This Row],[Profit]]-Sales[[#This Row],[Discount ]]</f>
        <v>5335.2</v>
      </c>
    </row>
    <row r="1320" spans="1:15">
      <c r="A1320" s="38">
        <v>41360</v>
      </c>
      <c r="B1320" s="12" t="s">
        <v>34</v>
      </c>
      <c r="C1320" s="12" t="s">
        <v>25</v>
      </c>
      <c r="D1320" s="12" t="s">
        <v>21</v>
      </c>
      <c r="E1320" s="12" t="s">
        <v>13</v>
      </c>
      <c r="F1320" s="12">
        <v>15</v>
      </c>
      <c r="G1320" s="12">
        <v>3978</v>
      </c>
      <c r="H1320" s="12">
        <v>4230</v>
      </c>
      <c r="I1320" s="12">
        <v>43920</v>
      </c>
      <c r="J1320" s="12">
        <v>46800</v>
      </c>
      <c r="K1320" s="12">
        <f>Sales[[#This Row],[Unit Price]]*Sales[[#This Row],[Quantity]]</f>
        <v>63450</v>
      </c>
      <c r="L1320" s="12">
        <f>Sales[[#This Row],[Unit Cost]]*Sales[[#This Row],[Quantity]]</f>
        <v>59670</v>
      </c>
      <c r="M1320" s="12">
        <f>Sales[[#This Row],[Revenue]]-Sales[[#This Row],[Cost]]</f>
        <v>3780</v>
      </c>
      <c r="N1320" s="38">
        <f>Sales[[#This Row],[Profit]]*$N$1</f>
        <v>189</v>
      </c>
      <c r="O1320" s="38">
        <f>Sales[[#This Row],[Profit]]-Sales[[#This Row],[Discount ]]</f>
        <v>3591</v>
      </c>
    </row>
    <row r="1321" spans="1:15">
      <c r="A1321" s="38">
        <v>41361</v>
      </c>
      <c r="B1321" s="12" t="s">
        <v>20</v>
      </c>
      <c r="C1321" s="12" t="s">
        <v>18</v>
      </c>
      <c r="D1321" s="12" t="s">
        <v>39</v>
      </c>
      <c r="E1321" s="12" t="s">
        <v>13</v>
      </c>
      <c r="F1321" s="12">
        <v>20</v>
      </c>
      <c r="G1321" s="12">
        <v>3546</v>
      </c>
      <c r="H1321" s="12">
        <v>3780</v>
      </c>
      <c r="I1321" s="12">
        <v>55890</v>
      </c>
      <c r="J1321" s="12">
        <v>59400</v>
      </c>
      <c r="K1321" s="12">
        <f>Sales[[#This Row],[Unit Price]]*Sales[[#This Row],[Quantity]]</f>
        <v>75600</v>
      </c>
      <c r="L1321" s="12">
        <f>Sales[[#This Row],[Unit Cost]]*Sales[[#This Row],[Quantity]]</f>
        <v>70920</v>
      </c>
      <c r="M1321" s="12">
        <f>Sales[[#This Row],[Revenue]]-Sales[[#This Row],[Cost]]</f>
        <v>4680</v>
      </c>
      <c r="N1321" s="38">
        <f>Sales[[#This Row],[Profit]]*$N$1</f>
        <v>234</v>
      </c>
      <c r="O1321" s="38">
        <f>Sales[[#This Row],[Profit]]-Sales[[#This Row],[Discount ]]</f>
        <v>4446</v>
      </c>
    </row>
    <row r="1322" spans="1:15">
      <c r="A1322" s="38">
        <v>41362</v>
      </c>
      <c r="B1322" s="12" t="s">
        <v>31</v>
      </c>
      <c r="C1322" s="12" t="s">
        <v>30</v>
      </c>
      <c r="D1322" s="12" t="s">
        <v>35</v>
      </c>
      <c r="E1322" s="12" t="s">
        <v>13</v>
      </c>
      <c r="F1322" s="12">
        <v>1</v>
      </c>
      <c r="G1322" s="12">
        <v>5148</v>
      </c>
      <c r="H1322" s="12">
        <v>5490</v>
      </c>
      <c r="I1322" s="12">
        <v>113256</v>
      </c>
      <c r="J1322" s="12">
        <v>120780</v>
      </c>
      <c r="K1322" s="12">
        <f>Sales[[#This Row],[Unit Price]]*Sales[[#This Row],[Quantity]]</f>
        <v>5490</v>
      </c>
      <c r="L1322" s="12">
        <f>Sales[[#This Row],[Unit Cost]]*Sales[[#This Row],[Quantity]]</f>
        <v>5148</v>
      </c>
      <c r="M1322" s="12">
        <f>Sales[[#This Row],[Revenue]]-Sales[[#This Row],[Cost]]</f>
        <v>342</v>
      </c>
      <c r="N1322" s="38">
        <f>Sales[[#This Row],[Profit]]*$N$1</f>
        <v>17.100000000000001</v>
      </c>
      <c r="O1322" s="38">
        <f>Sales[[#This Row],[Profit]]-Sales[[#This Row],[Discount ]]</f>
        <v>324.89999999999998</v>
      </c>
    </row>
    <row r="1323" spans="1:15">
      <c r="A1323" s="38">
        <v>41362</v>
      </c>
      <c r="B1323" s="12" t="s">
        <v>34</v>
      </c>
      <c r="C1323" s="12" t="s">
        <v>25</v>
      </c>
      <c r="D1323" s="12" t="s">
        <v>32</v>
      </c>
      <c r="E1323" s="12" t="s">
        <v>13</v>
      </c>
      <c r="F1323" s="12">
        <v>5</v>
      </c>
      <c r="G1323" s="12">
        <v>2196</v>
      </c>
      <c r="H1323" s="12">
        <v>2340</v>
      </c>
      <c r="I1323" s="12">
        <v>67374</v>
      </c>
      <c r="J1323" s="12">
        <v>71820</v>
      </c>
      <c r="K1323" s="12">
        <f>Sales[[#This Row],[Unit Price]]*Sales[[#This Row],[Quantity]]</f>
        <v>11700</v>
      </c>
      <c r="L1323" s="12">
        <f>Sales[[#This Row],[Unit Cost]]*Sales[[#This Row],[Quantity]]</f>
        <v>10980</v>
      </c>
      <c r="M1323" s="12">
        <f>Sales[[#This Row],[Revenue]]-Sales[[#This Row],[Cost]]</f>
        <v>720</v>
      </c>
      <c r="N1323" s="38">
        <f>Sales[[#This Row],[Profit]]*$N$1</f>
        <v>36</v>
      </c>
      <c r="O1323" s="38">
        <f>Sales[[#This Row],[Profit]]-Sales[[#This Row],[Discount ]]</f>
        <v>684</v>
      </c>
    </row>
    <row r="1324" spans="1:15">
      <c r="A1324" s="38">
        <v>41363</v>
      </c>
      <c r="B1324" s="12" t="s">
        <v>10</v>
      </c>
      <c r="C1324" s="12" t="s">
        <v>11</v>
      </c>
      <c r="D1324" s="12" t="s">
        <v>32</v>
      </c>
      <c r="E1324" s="12" t="s">
        <v>13</v>
      </c>
      <c r="F1324" s="12">
        <v>2</v>
      </c>
      <c r="G1324" s="12">
        <v>3924</v>
      </c>
      <c r="H1324" s="12">
        <v>4230</v>
      </c>
      <c r="I1324" s="12">
        <v>46098</v>
      </c>
      <c r="J1324" s="12">
        <v>49140</v>
      </c>
      <c r="K1324" s="12">
        <f>Sales[[#This Row],[Unit Price]]*Sales[[#This Row],[Quantity]]</f>
        <v>8460</v>
      </c>
      <c r="L1324" s="12">
        <f>Sales[[#This Row],[Unit Cost]]*Sales[[#This Row],[Quantity]]</f>
        <v>7848</v>
      </c>
      <c r="M1324" s="12">
        <f>Sales[[#This Row],[Revenue]]-Sales[[#This Row],[Cost]]</f>
        <v>612</v>
      </c>
      <c r="N1324" s="38">
        <f>Sales[[#This Row],[Profit]]*$N$1</f>
        <v>30.6</v>
      </c>
      <c r="O1324" s="38">
        <f>Sales[[#This Row],[Profit]]-Sales[[#This Row],[Discount ]]</f>
        <v>581.4</v>
      </c>
    </row>
    <row r="1325" spans="1:15">
      <c r="A1325" s="38">
        <v>41363</v>
      </c>
      <c r="B1325" s="12" t="s">
        <v>29</v>
      </c>
      <c r="C1325" s="12" t="s">
        <v>30</v>
      </c>
      <c r="D1325" s="12" t="s">
        <v>19</v>
      </c>
      <c r="E1325" s="12" t="s">
        <v>13</v>
      </c>
      <c r="F1325" s="12">
        <v>15</v>
      </c>
      <c r="G1325" s="12">
        <v>3978</v>
      </c>
      <c r="H1325" s="12">
        <v>4230</v>
      </c>
      <c r="I1325" s="12">
        <v>23868</v>
      </c>
      <c r="J1325" s="12">
        <v>25380</v>
      </c>
      <c r="K1325" s="12">
        <f>Sales[[#This Row],[Unit Price]]*Sales[[#This Row],[Quantity]]</f>
        <v>63450</v>
      </c>
      <c r="L1325" s="12">
        <f>Sales[[#This Row],[Unit Cost]]*Sales[[#This Row],[Quantity]]</f>
        <v>59670</v>
      </c>
      <c r="M1325" s="12">
        <f>Sales[[#This Row],[Revenue]]-Sales[[#This Row],[Cost]]</f>
        <v>3780</v>
      </c>
      <c r="N1325" s="38">
        <f>Sales[[#This Row],[Profit]]*$N$1</f>
        <v>189</v>
      </c>
      <c r="O1325" s="38">
        <f>Sales[[#This Row],[Profit]]-Sales[[#This Row],[Discount ]]</f>
        <v>3591</v>
      </c>
    </row>
    <row r="1326" spans="1:15">
      <c r="A1326" s="38">
        <v>41364</v>
      </c>
      <c r="B1326" s="12" t="s">
        <v>29</v>
      </c>
      <c r="C1326" s="12" t="s">
        <v>30</v>
      </c>
      <c r="D1326" s="12" t="s">
        <v>43</v>
      </c>
      <c r="E1326" s="12" t="s">
        <v>13</v>
      </c>
      <c r="F1326" s="12">
        <v>24</v>
      </c>
      <c r="G1326" s="12">
        <v>2106</v>
      </c>
      <c r="H1326" s="12">
        <v>2250</v>
      </c>
      <c r="I1326" s="12">
        <v>84600</v>
      </c>
      <c r="J1326" s="12">
        <v>90000</v>
      </c>
      <c r="K1326" s="12">
        <f>Sales[[#This Row],[Unit Price]]*Sales[[#This Row],[Quantity]]</f>
        <v>54000</v>
      </c>
      <c r="L1326" s="12">
        <f>Sales[[#This Row],[Unit Cost]]*Sales[[#This Row],[Quantity]]</f>
        <v>50544</v>
      </c>
      <c r="M1326" s="12">
        <f>Sales[[#This Row],[Revenue]]-Sales[[#This Row],[Cost]]</f>
        <v>3456</v>
      </c>
      <c r="N1326" s="38">
        <f>Sales[[#This Row],[Profit]]*$N$1</f>
        <v>172.8</v>
      </c>
      <c r="O1326" s="38">
        <f>Sales[[#This Row],[Profit]]-Sales[[#This Row],[Discount ]]</f>
        <v>3283.2</v>
      </c>
    </row>
    <row r="1327" spans="1:15">
      <c r="A1327" s="38">
        <v>41365</v>
      </c>
      <c r="B1327" s="12" t="s">
        <v>22</v>
      </c>
      <c r="C1327" s="12" t="s">
        <v>23</v>
      </c>
      <c r="D1327" s="12" t="s">
        <v>43</v>
      </c>
      <c r="E1327" s="12" t="s">
        <v>13</v>
      </c>
      <c r="F1327" s="12">
        <v>23</v>
      </c>
      <c r="G1327" s="12">
        <v>5148</v>
      </c>
      <c r="H1327" s="12">
        <v>5490</v>
      </c>
      <c r="I1327" s="12">
        <v>40608</v>
      </c>
      <c r="J1327" s="12">
        <v>43200</v>
      </c>
      <c r="K1327" s="12">
        <f>Sales[[#This Row],[Unit Price]]*Sales[[#This Row],[Quantity]]</f>
        <v>126270</v>
      </c>
      <c r="L1327" s="12">
        <f>Sales[[#This Row],[Unit Cost]]*Sales[[#This Row],[Quantity]]</f>
        <v>118404</v>
      </c>
      <c r="M1327" s="12">
        <f>Sales[[#This Row],[Revenue]]-Sales[[#This Row],[Cost]]</f>
        <v>7866</v>
      </c>
      <c r="N1327" s="38">
        <f>Sales[[#This Row],[Profit]]*$N$1</f>
        <v>393.3</v>
      </c>
      <c r="O1327" s="38">
        <f>Sales[[#This Row],[Profit]]-Sales[[#This Row],[Discount ]]</f>
        <v>7472.7</v>
      </c>
    </row>
    <row r="1328" spans="1:15">
      <c r="A1328" s="38">
        <v>41366</v>
      </c>
      <c r="B1328" s="12" t="s">
        <v>22</v>
      </c>
      <c r="C1328" s="12" t="s">
        <v>23</v>
      </c>
      <c r="D1328" s="12" t="s">
        <v>43</v>
      </c>
      <c r="E1328" s="12" t="s">
        <v>13</v>
      </c>
      <c r="F1328" s="12">
        <v>20</v>
      </c>
      <c r="G1328" s="12">
        <v>3546</v>
      </c>
      <c r="H1328" s="12">
        <v>3780</v>
      </c>
      <c r="I1328" s="12">
        <v>84600</v>
      </c>
      <c r="J1328" s="12">
        <v>90000</v>
      </c>
      <c r="K1328" s="12">
        <f>Sales[[#This Row],[Unit Price]]*Sales[[#This Row],[Quantity]]</f>
        <v>75600</v>
      </c>
      <c r="L1328" s="12">
        <f>Sales[[#This Row],[Unit Cost]]*Sales[[#This Row],[Quantity]]</f>
        <v>70920</v>
      </c>
      <c r="M1328" s="12">
        <f>Sales[[#This Row],[Revenue]]-Sales[[#This Row],[Cost]]</f>
        <v>4680</v>
      </c>
      <c r="N1328" s="38">
        <f>Sales[[#This Row],[Profit]]*$N$1</f>
        <v>234</v>
      </c>
      <c r="O1328" s="38">
        <f>Sales[[#This Row],[Profit]]-Sales[[#This Row],[Discount ]]</f>
        <v>4446</v>
      </c>
    </row>
    <row r="1329" spans="1:15">
      <c r="A1329" s="38">
        <v>41366</v>
      </c>
      <c r="B1329" s="12" t="s">
        <v>22</v>
      </c>
      <c r="C1329" s="12" t="s">
        <v>23</v>
      </c>
      <c r="D1329" s="12" t="s">
        <v>21</v>
      </c>
      <c r="E1329" s="12" t="s">
        <v>13</v>
      </c>
      <c r="F1329" s="12">
        <v>23</v>
      </c>
      <c r="G1329" s="12">
        <v>3546</v>
      </c>
      <c r="H1329" s="12">
        <v>3780</v>
      </c>
      <c r="I1329" s="12">
        <v>15372</v>
      </c>
      <c r="J1329" s="12">
        <v>16380</v>
      </c>
      <c r="K1329" s="12">
        <f>Sales[[#This Row],[Unit Price]]*Sales[[#This Row],[Quantity]]</f>
        <v>86940</v>
      </c>
      <c r="L1329" s="12">
        <f>Sales[[#This Row],[Unit Cost]]*Sales[[#This Row],[Quantity]]</f>
        <v>81558</v>
      </c>
      <c r="M1329" s="12">
        <f>Sales[[#This Row],[Revenue]]-Sales[[#This Row],[Cost]]</f>
        <v>5382</v>
      </c>
      <c r="N1329" s="38">
        <f>Sales[[#This Row],[Profit]]*$N$1</f>
        <v>269.10000000000002</v>
      </c>
      <c r="O1329" s="38">
        <f>Sales[[#This Row],[Profit]]-Sales[[#This Row],[Discount ]]</f>
        <v>5112.8999999999996</v>
      </c>
    </row>
    <row r="1330" spans="1:15">
      <c r="A1330" s="38">
        <v>41368</v>
      </c>
      <c r="B1330" s="12" t="s">
        <v>22</v>
      </c>
      <c r="C1330" s="12" t="s">
        <v>23</v>
      </c>
      <c r="D1330" s="12" t="s">
        <v>12</v>
      </c>
      <c r="E1330" s="12" t="s">
        <v>13</v>
      </c>
      <c r="F1330" s="12">
        <v>22</v>
      </c>
      <c r="G1330" s="12">
        <v>5148</v>
      </c>
      <c r="H1330" s="12">
        <v>5490</v>
      </c>
      <c r="I1330" s="12">
        <v>40680</v>
      </c>
      <c r="J1330" s="12">
        <v>43200</v>
      </c>
      <c r="K1330" s="12">
        <f>Sales[[#This Row],[Unit Price]]*Sales[[#This Row],[Quantity]]</f>
        <v>120780</v>
      </c>
      <c r="L1330" s="12">
        <f>Sales[[#This Row],[Unit Cost]]*Sales[[#This Row],[Quantity]]</f>
        <v>113256</v>
      </c>
      <c r="M1330" s="12">
        <f>Sales[[#This Row],[Revenue]]-Sales[[#This Row],[Cost]]</f>
        <v>7524</v>
      </c>
      <c r="N1330" s="38">
        <f>Sales[[#This Row],[Profit]]*$N$1</f>
        <v>376.20000000000005</v>
      </c>
      <c r="O1330" s="38">
        <f>Sales[[#This Row],[Profit]]-Sales[[#This Row],[Discount ]]</f>
        <v>7147.8</v>
      </c>
    </row>
    <row r="1331" spans="1:15">
      <c r="A1331" s="38">
        <v>41368</v>
      </c>
      <c r="B1331" s="12" t="s">
        <v>24</v>
      </c>
      <c r="C1331" s="12" t="s">
        <v>25</v>
      </c>
      <c r="D1331" s="12" t="s">
        <v>15</v>
      </c>
      <c r="E1331" s="12" t="s">
        <v>16</v>
      </c>
      <c r="F1331" s="12">
        <v>10</v>
      </c>
      <c r="G1331" s="12">
        <v>3384</v>
      </c>
      <c r="H1331" s="12">
        <v>3600</v>
      </c>
      <c r="I1331" s="12">
        <v>14328</v>
      </c>
      <c r="J1331" s="12">
        <v>15480</v>
      </c>
      <c r="K1331" s="12">
        <f>Sales[[#This Row],[Unit Price]]*Sales[[#This Row],[Quantity]]</f>
        <v>36000</v>
      </c>
      <c r="L1331" s="12">
        <f>Sales[[#This Row],[Unit Cost]]*Sales[[#This Row],[Quantity]]</f>
        <v>33840</v>
      </c>
      <c r="M1331" s="12">
        <f>Sales[[#This Row],[Revenue]]-Sales[[#This Row],[Cost]]</f>
        <v>2160</v>
      </c>
      <c r="N1331" s="38">
        <f>Sales[[#This Row],[Profit]]*$N$1</f>
        <v>108</v>
      </c>
      <c r="O1331" s="38">
        <f>Sales[[#This Row],[Profit]]-Sales[[#This Row],[Discount ]]</f>
        <v>2052</v>
      </c>
    </row>
    <row r="1332" spans="1:15">
      <c r="A1332" s="38">
        <v>41368</v>
      </c>
      <c r="B1332" s="12" t="s">
        <v>27</v>
      </c>
      <c r="C1332" s="12" t="s">
        <v>23</v>
      </c>
      <c r="D1332" s="12" t="s">
        <v>28</v>
      </c>
      <c r="E1332" s="12" t="s">
        <v>13</v>
      </c>
      <c r="F1332" s="12">
        <v>5</v>
      </c>
      <c r="G1332" s="12">
        <v>3042</v>
      </c>
      <c r="H1332" s="12">
        <v>3240</v>
      </c>
      <c r="I1332" s="12">
        <v>128304</v>
      </c>
      <c r="J1332" s="12">
        <v>136620</v>
      </c>
      <c r="K1332" s="12">
        <f>Sales[[#This Row],[Unit Price]]*Sales[[#This Row],[Quantity]]</f>
        <v>16200</v>
      </c>
      <c r="L1332" s="12">
        <f>Sales[[#This Row],[Unit Cost]]*Sales[[#This Row],[Quantity]]</f>
        <v>15210</v>
      </c>
      <c r="M1332" s="12">
        <f>Sales[[#This Row],[Revenue]]-Sales[[#This Row],[Cost]]</f>
        <v>990</v>
      </c>
      <c r="N1332" s="38">
        <f>Sales[[#This Row],[Profit]]*$N$1</f>
        <v>49.5</v>
      </c>
      <c r="O1332" s="38">
        <f>Sales[[#This Row],[Profit]]-Sales[[#This Row],[Discount ]]</f>
        <v>940.5</v>
      </c>
    </row>
    <row r="1333" spans="1:15">
      <c r="A1333" s="38">
        <v>41368</v>
      </c>
      <c r="B1333" s="12" t="s">
        <v>14</v>
      </c>
      <c r="C1333" s="12" t="s">
        <v>11</v>
      </c>
      <c r="D1333" s="12" t="s">
        <v>21</v>
      </c>
      <c r="E1333" s="12" t="s">
        <v>13</v>
      </c>
      <c r="F1333" s="12">
        <v>12</v>
      </c>
      <c r="G1333" s="12">
        <v>3978</v>
      </c>
      <c r="H1333" s="12">
        <v>4230</v>
      </c>
      <c r="I1333" s="12">
        <v>8784</v>
      </c>
      <c r="J1333" s="12">
        <v>9360</v>
      </c>
      <c r="K1333" s="12">
        <f>Sales[[#This Row],[Unit Price]]*Sales[[#This Row],[Quantity]]</f>
        <v>50760</v>
      </c>
      <c r="L1333" s="12">
        <f>Sales[[#This Row],[Unit Cost]]*Sales[[#This Row],[Quantity]]</f>
        <v>47736</v>
      </c>
      <c r="M1333" s="12">
        <f>Sales[[#This Row],[Revenue]]-Sales[[#This Row],[Cost]]</f>
        <v>3024</v>
      </c>
      <c r="N1333" s="38">
        <f>Sales[[#This Row],[Profit]]*$N$1</f>
        <v>151.20000000000002</v>
      </c>
      <c r="O1333" s="38">
        <f>Sales[[#This Row],[Profit]]-Sales[[#This Row],[Discount ]]</f>
        <v>2872.8</v>
      </c>
    </row>
    <row r="1334" spans="1:15">
      <c r="A1334" s="38">
        <v>41369</v>
      </c>
      <c r="B1334" s="12" t="s">
        <v>10</v>
      </c>
      <c r="C1334" s="12" t="s">
        <v>11</v>
      </c>
      <c r="D1334" s="12" t="s">
        <v>43</v>
      </c>
      <c r="E1334" s="12" t="s">
        <v>13</v>
      </c>
      <c r="F1334" s="12">
        <v>19</v>
      </c>
      <c r="G1334" s="12">
        <v>3978</v>
      </c>
      <c r="H1334" s="12">
        <v>4230</v>
      </c>
      <c r="I1334" s="12">
        <v>23688</v>
      </c>
      <c r="J1334" s="12">
        <v>25200</v>
      </c>
      <c r="K1334" s="12">
        <f>Sales[[#This Row],[Unit Price]]*Sales[[#This Row],[Quantity]]</f>
        <v>80370</v>
      </c>
      <c r="L1334" s="12">
        <f>Sales[[#This Row],[Unit Cost]]*Sales[[#This Row],[Quantity]]</f>
        <v>75582</v>
      </c>
      <c r="M1334" s="12">
        <f>Sales[[#This Row],[Revenue]]-Sales[[#This Row],[Cost]]</f>
        <v>4788</v>
      </c>
      <c r="N1334" s="38">
        <f>Sales[[#This Row],[Profit]]*$N$1</f>
        <v>239.4</v>
      </c>
      <c r="O1334" s="38">
        <f>Sales[[#This Row],[Profit]]-Sales[[#This Row],[Discount ]]</f>
        <v>4548.6000000000004</v>
      </c>
    </row>
    <row r="1335" spans="1:15">
      <c r="A1335" s="38">
        <v>41369</v>
      </c>
      <c r="B1335" s="12" t="s">
        <v>22</v>
      </c>
      <c r="C1335" s="12" t="s">
        <v>23</v>
      </c>
      <c r="D1335" s="12" t="s">
        <v>35</v>
      </c>
      <c r="E1335" s="12" t="s">
        <v>13</v>
      </c>
      <c r="F1335" s="12">
        <v>18</v>
      </c>
      <c r="G1335" s="12">
        <v>3924</v>
      </c>
      <c r="H1335" s="12">
        <v>4230</v>
      </c>
      <c r="I1335" s="12">
        <v>72072</v>
      </c>
      <c r="J1335" s="12">
        <v>76860</v>
      </c>
      <c r="K1335" s="12">
        <f>Sales[[#This Row],[Unit Price]]*Sales[[#This Row],[Quantity]]</f>
        <v>76140</v>
      </c>
      <c r="L1335" s="12">
        <f>Sales[[#This Row],[Unit Cost]]*Sales[[#This Row],[Quantity]]</f>
        <v>70632</v>
      </c>
      <c r="M1335" s="12">
        <f>Sales[[#This Row],[Revenue]]-Sales[[#This Row],[Cost]]</f>
        <v>5508</v>
      </c>
      <c r="N1335" s="38">
        <f>Sales[[#This Row],[Profit]]*$N$1</f>
        <v>275.40000000000003</v>
      </c>
      <c r="O1335" s="38">
        <f>Sales[[#This Row],[Profit]]-Sales[[#This Row],[Discount ]]</f>
        <v>5232.6000000000004</v>
      </c>
    </row>
    <row r="1336" spans="1:15">
      <c r="A1336" s="38">
        <v>41369</v>
      </c>
      <c r="B1336" s="12" t="s">
        <v>24</v>
      </c>
      <c r="C1336" s="12" t="s">
        <v>25</v>
      </c>
      <c r="D1336" s="12" t="s">
        <v>39</v>
      </c>
      <c r="E1336" s="12" t="s">
        <v>13</v>
      </c>
      <c r="F1336" s="12">
        <v>1</v>
      </c>
      <c r="G1336" s="12">
        <v>2952</v>
      </c>
      <c r="H1336" s="12">
        <v>3150</v>
      </c>
      <c r="I1336" s="12">
        <v>37260</v>
      </c>
      <c r="J1336" s="12">
        <v>39600</v>
      </c>
      <c r="K1336" s="12">
        <f>Sales[[#This Row],[Unit Price]]*Sales[[#This Row],[Quantity]]</f>
        <v>3150</v>
      </c>
      <c r="L1336" s="12">
        <f>Sales[[#This Row],[Unit Cost]]*Sales[[#This Row],[Quantity]]</f>
        <v>2952</v>
      </c>
      <c r="M1336" s="12">
        <f>Sales[[#This Row],[Revenue]]-Sales[[#This Row],[Cost]]</f>
        <v>198</v>
      </c>
      <c r="N1336" s="38">
        <f>Sales[[#This Row],[Profit]]*$N$1</f>
        <v>9.9</v>
      </c>
      <c r="O1336" s="38">
        <f>Sales[[#This Row],[Profit]]-Sales[[#This Row],[Discount ]]</f>
        <v>188.1</v>
      </c>
    </row>
    <row r="1337" spans="1:15">
      <c r="A1337" s="38">
        <v>41369</v>
      </c>
      <c r="B1337" s="12" t="s">
        <v>24</v>
      </c>
      <c r="C1337" s="12" t="s">
        <v>25</v>
      </c>
      <c r="D1337" s="12" t="s">
        <v>19</v>
      </c>
      <c r="E1337" s="12" t="s">
        <v>13</v>
      </c>
      <c r="F1337" s="12">
        <v>15</v>
      </c>
      <c r="G1337" s="12">
        <v>3042</v>
      </c>
      <c r="H1337" s="12">
        <v>3240</v>
      </c>
      <c r="I1337" s="12">
        <v>55692</v>
      </c>
      <c r="J1337" s="12">
        <v>59220</v>
      </c>
      <c r="K1337" s="12">
        <f>Sales[[#This Row],[Unit Price]]*Sales[[#This Row],[Quantity]]</f>
        <v>48600</v>
      </c>
      <c r="L1337" s="12">
        <f>Sales[[#This Row],[Unit Cost]]*Sales[[#This Row],[Quantity]]</f>
        <v>45630</v>
      </c>
      <c r="M1337" s="12">
        <f>Sales[[#This Row],[Revenue]]-Sales[[#This Row],[Cost]]</f>
        <v>2970</v>
      </c>
      <c r="N1337" s="38">
        <f>Sales[[#This Row],[Profit]]*$N$1</f>
        <v>148.5</v>
      </c>
      <c r="O1337" s="38">
        <f>Sales[[#This Row],[Profit]]-Sales[[#This Row],[Discount ]]</f>
        <v>2821.5</v>
      </c>
    </row>
    <row r="1338" spans="1:15">
      <c r="A1338" s="38">
        <v>41370</v>
      </c>
      <c r="B1338" s="12" t="s">
        <v>34</v>
      </c>
      <c r="C1338" s="12" t="s">
        <v>25</v>
      </c>
      <c r="D1338" s="12" t="s">
        <v>15</v>
      </c>
      <c r="E1338" s="12" t="s">
        <v>16</v>
      </c>
      <c r="F1338" s="12">
        <v>4</v>
      </c>
      <c r="G1338" s="12">
        <v>3978</v>
      </c>
      <c r="H1338" s="12">
        <v>4230</v>
      </c>
      <c r="I1338" s="12">
        <v>3582</v>
      </c>
      <c r="J1338" s="12">
        <v>3870</v>
      </c>
      <c r="K1338" s="12">
        <f>Sales[[#This Row],[Unit Price]]*Sales[[#This Row],[Quantity]]</f>
        <v>16920</v>
      </c>
      <c r="L1338" s="12">
        <f>Sales[[#This Row],[Unit Cost]]*Sales[[#This Row],[Quantity]]</f>
        <v>15912</v>
      </c>
      <c r="M1338" s="12">
        <f>Sales[[#This Row],[Revenue]]-Sales[[#This Row],[Cost]]</f>
        <v>1008</v>
      </c>
      <c r="N1338" s="38">
        <f>Sales[[#This Row],[Profit]]*$N$1</f>
        <v>50.400000000000006</v>
      </c>
      <c r="O1338" s="38">
        <f>Sales[[#This Row],[Profit]]-Sales[[#This Row],[Discount ]]</f>
        <v>957.6</v>
      </c>
    </row>
    <row r="1339" spans="1:15">
      <c r="A1339" s="38">
        <v>41370</v>
      </c>
      <c r="B1339" s="12" t="s">
        <v>34</v>
      </c>
      <c r="C1339" s="12" t="s">
        <v>25</v>
      </c>
      <c r="D1339" s="12" t="s">
        <v>38</v>
      </c>
      <c r="E1339" s="12" t="s">
        <v>13</v>
      </c>
      <c r="F1339" s="12">
        <v>16</v>
      </c>
      <c r="G1339" s="12">
        <v>2106</v>
      </c>
      <c r="H1339" s="12">
        <v>2250</v>
      </c>
      <c r="I1339" s="12">
        <v>56736</v>
      </c>
      <c r="J1339" s="12">
        <v>60480</v>
      </c>
      <c r="K1339" s="12">
        <f>Sales[[#This Row],[Unit Price]]*Sales[[#This Row],[Quantity]]</f>
        <v>36000</v>
      </c>
      <c r="L1339" s="12">
        <f>Sales[[#This Row],[Unit Cost]]*Sales[[#This Row],[Quantity]]</f>
        <v>33696</v>
      </c>
      <c r="M1339" s="12">
        <f>Sales[[#This Row],[Revenue]]-Sales[[#This Row],[Cost]]</f>
        <v>2304</v>
      </c>
      <c r="N1339" s="38">
        <f>Sales[[#This Row],[Profit]]*$N$1</f>
        <v>115.2</v>
      </c>
      <c r="O1339" s="38">
        <f>Sales[[#This Row],[Profit]]-Sales[[#This Row],[Discount ]]</f>
        <v>2188.8000000000002</v>
      </c>
    </row>
    <row r="1340" spans="1:15">
      <c r="A1340" s="38">
        <v>41370</v>
      </c>
      <c r="B1340" s="12" t="s">
        <v>20</v>
      </c>
      <c r="C1340" s="12" t="s">
        <v>18</v>
      </c>
      <c r="D1340" s="12" t="s">
        <v>33</v>
      </c>
      <c r="E1340" s="12" t="s">
        <v>13</v>
      </c>
      <c r="F1340" s="12">
        <v>10</v>
      </c>
      <c r="G1340" s="12">
        <v>2034</v>
      </c>
      <c r="H1340" s="12">
        <v>2160</v>
      </c>
      <c r="I1340" s="12">
        <v>39780</v>
      </c>
      <c r="J1340" s="12">
        <v>42300</v>
      </c>
      <c r="K1340" s="12">
        <f>Sales[[#This Row],[Unit Price]]*Sales[[#This Row],[Quantity]]</f>
        <v>21600</v>
      </c>
      <c r="L1340" s="12">
        <f>Sales[[#This Row],[Unit Cost]]*Sales[[#This Row],[Quantity]]</f>
        <v>20340</v>
      </c>
      <c r="M1340" s="12">
        <f>Sales[[#This Row],[Revenue]]-Sales[[#This Row],[Cost]]</f>
        <v>1260</v>
      </c>
      <c r="N1340" s="38">
        <f>Sales[[#This Row],[Profit]]*$N$1</f>
        <v>63</v>
      </c>
      <c r="O1340" s="38">
        <f>Sales[[#This Row],[Profit]]-Sales[[#This Row],[Discount ]]</f>
        <v>1197</v>
      </c>
    </row>
    <row r="1341" spans="1:15">
      <c r="A1341" s="38">
        <v>41371</v>
      </c>
      <c r="B1341" s="12" t="s">
        <v>14</v>
      </c>
      <c r="C1341" s="12" t="s">
        <v>11</v>
      </c>
      <c r="D1341" s="12" t="s">
        <v>32</v>
      </c>
      <c r="E1341" s="12" t="s">
        <v>13</v>
      </c>
      <c r="F1341" s="12">
        <v>21</v>
      </c>
      <c r="G1341" s="12">
        <v>4482</v>
      </c>
      <c r="H1341" s="12">
        <v>4770</v>
      </c>
      <c r="I1341" s="12">
        <v>46098</v>
      </c>
      <c r="J1341" s="12">
        <v>49140</v>
      </c>
      <c r="K1341" s="12">
        <f>Sales[[#This Row],[Unit Price]]*Sales[[#This Row],[Quantity]]</f>
        <v>100170</v>
      </c>
      <c r="L1341" s="12">
        <f>Sales[[#This Row],[Unit Cost]]*Sales[[#This Row],[Quantity]]</f>
        <v>94122</v>
      </c>
      <c r="M1341" s="12">
        <f>Sales[[#This Row],[Revenue]]-Sales[[#This Row],[Cost]]</f>
        <v>6048</v>
      </c>
      <c r="N1341" s="38">
        <f>Sales[[#This Row],[Profit]]*$N$1</f>
        <v>302.40000000000003</v>
      </c>
      <c r="O1341" s="38">
        <f>Sales[[#This Row],[Profit]]-Sales[[#This Row],[Discount ]]</f>
        <v>5745.6</v>
      </c>
    </row>
    <row r="1342" spans="1:15">
      <c r="A1342" s="38">
        <v>41371</v>
      </c>
      <c r="B1342" s="12" t="s">
        <v>34</v>
      </c>
      <c r="C1342" s="12" t="s">
        <v>25</v>
      </c>
      <c r="D1342" s="12" t="s">
        <v>39</v>
      </c>
      <c r="E1342" s="12" t="s">
        <v>13</v>
      </c>
      <c r="F1342" s="12">
        <v>7</v>
      </c>
      <c r="G1342" s="12">
        <v>3726</v>
      </c>
      <c r="H1342" s="12">
        <v>3960</v>
      </c>
      <c r="I1342" s="12">
        <v>55890</v>
      </c>
      <c r="J1342" s="12">
        <v>59400</v>
      </c>
      <c r="K1342" s="12">
        <f>Sales[[#This Row],[Unit Price]]*Sales[[#This Row],[Quantity]]</f>
        <v>27720</v>
      </c>
      <c r="L1342" s="12">
        <f>Sales[[#This Row],[Unit Cost]]*Sales[[#This Row],[Quantity]]</f>
        <v>26082</v>
      </c>
      <c r="M1342" s="12">
        <f>Sales[[#This Row],[Revenue]]-Sales[[#This Row],[Cost]]</f>
        <v>1638</v>
      </c>
      <c r="N1342" s="38">
        <f>Sales[[#This Row],[Profit]]*$N$1</f>
        <v>81.900000000000006</v>
      </c>
      <c r="O1342" s="38">
        <f>Sales[[#This Row],[Profit]]-Sales[[#This Row],[Discount ]]</f>
        <v>1556.1</v>
      </c>
    </row>
    <row r="1343" spans="1:15">
      <c r="A1343" s="38">
        <v>41371</v>
      </c>
      <c r="B1343" s="12" t="s">
        <v>14</v>
      </c>
      <c r="C1343" s="12" t="s">
        <v>11</v>
      </c>
      <c r="D1343" s="12" t="s">
        <v>19</v>
      </c>
      <c r="E1343" s="12" t="s">
        <v>13</v>
      </c>
      <c r="F1343" s="12">
        <v>22</v>
      </c>
      <c r="G1343" s="12">
        <v>2952</v>
      </c>
      <c r="H1343" s="12">
        <v>3150</v>
      </c>
      <c r="I1343" s="12">
        <v>19890</v>
      </c>
      <c r="J1343" s="12">
        <v>21150</v>
      </c>
      <c r="K1343" s="12">
        <f>Sales[[#This Row],[Unit Price]]*Sales[[#This Row],[Quantity]]</f>
        <v>69300</v>
      </c>
      <c r="L1343" s="12">
        <f>Sales[[#This Row],[Unit Cost]]*Sales[[#This Row],[Quantity]]</f>
        <v>64944</v>
      </c>
      <c r="M1343" s="12">
        <f>Sales[[#This Row],[Revenue]]-Sales[[#This Row],[Cost]]</f>
        <v>4356</v>
      </c>
      <c r="N1343" s="38">
        <f>Sales[[#This Row],[Profit]]*$N$1</f>
        <v>217.8</v>
      </c>
      <c r="O1343" s="38">
        <f>Sales[[#This Row],[Profit]]-Sales[[#This Row],[Discount ]]</f>
        <v>4138.2</v>
      </c>
    </row>
    <row r="1344" spans="1:15">
      <c r="A1344" s="38">
        <v>41371</v>
      </c>
      <c r="B1344" s="12" t="s">
        <v>34</v>
      </c>
      <c r="C1344" s="12" t="s">
        <v>25</v>
      </c>
      <c r="D1344" s="12" t="s">
        <v>32</v>
      </c>
      <c r="E1344" s="12" t="s">
        <v>13</v>
      </c>
      <c r="F1344" s="12">
        <v>15</v>
      </c>
      <c r="G1344" s="12">
        <v>3384</v>
      </c>
      <c r="H1344" s="12">
        <v>3600</v>
      </c>
      <c r="I1344" s="12">
        <v>24822</v>
      </c>
      <c r="J1344" s="12">
        <v>26460</v>
      </c>
      <c r="K1344" s="12">
        <f>Sales[[#This Row],[Unit Price]]*Sales[[#This Row],[Quantity]]</f>
        <v>54000</v>
      </c>
      <c r="L1344" s="12">
        <f>Sales[[#This Row],[Unit Cost]]*Sales[[#This Row],[Quantity]]</f>
        <v>50760</v>
      </c>
      <c r="M1344" s="12">
        <f>Sales[[#This Row],[Revenue]]-Sales[[#This Row],[Cost]]</f>
        <v>3240</v>
      </c>
      <c r="N1344" s="38">
        <f>Sales[[#This Row],[Profit]]*$N$1</f>
        <v>162</v>
      </c>
      <c r="O1344" s="38">
        <f>Sales[[#This Row],[Profit]]-Sales[[#This Row],[Discount ]]</f>
        <v>3078</v>
      </c>
    </row>
    <row r="1345" spans="1:15">
      <c r="A1345" s="38">
        <v>41371</v>
      </c>
      <c r="B1345" s="12" t="s">
        <v>31</v>
      </c>
      <c r="C1345" s="12" t="s">
        <v>30</v>
      </c>
      <c r="D1345" s="12" t="s">
        <v>19</v>
      </c>
      <c r="E1345" s="12" t="s">
        <v>13</v>
      </c>
      <c r="F1345" s="12">
        <v>7</v>
      </c>
      <c r="G1345" s="12">
        <v>3546</v>
      </c>
      <c r="H1345" s="12">
        <v>3780</v>
      </c>
      <c r="I1345" s="12">
        <v>3978</v>
      </c>
      <c r="J1345" s="12">
        <v>4230</v>
      </c>
      <c r="K1345" s="12">
        <f>Sales[[#This Row],[Unit Price]]*Sales[[#This Row],[Quantity]]</f>
        <v>26460</v>
      </c>
      <c r="L1345" s="12">
        <f>Sales[[#This Row],[Unit Cost]]*Sales[[#This Row],[Quantity]]</f>
        <v>24822</v>
      </c>
      <c r="M1345" s="12">
        <f>Sales[[#This Row],[Revenue]]-Sales[[#This Row],[Cost]]</f>
        <v>1638</v>
      </c>
      <c r="N1345" s="38">
        <f>Sales[[#This Row],[Profit]]*$N$1</f>
        <v>81.900000000000006</v>
      </c>
      <c r="O1345" s="38">
        <f>Sales[[#This Row],[Profit]]-Sales[[#This Row],[Discount ]]</f>
        <v>1556.1</v>
      </c>
    </row>
    <row r="1346" spans="1:15">
      <c r="A1346" s="38">
        <v>41371</v>
      </c>
      <c r="B1346" s="12" t="s">
        <v>29</v>
      </c>
      <c r="C1346" s="12" t="s">
        <v>30</v>
      </c>
      <c r="D1346" s="12" t="s">
        <v>19</v>
      </c>
      <c r="E1346" s="12" t="s">
        <v>13</v>
      </c>
      <c r="F1346" s="12">
        <v>17</v>
      </c>
      <c r="G1346" s="12">
        <v>5148</v>
      </c>
      <c r="H1346" s="12">
        <v>5490</v>
      </c>
      <c r="I1346" s="12">
        <v>63648</v>
      </c>
      <c r="J1346" s="12">
        <v>67680</v>
      </c>
      <c r="K1346" s="12">
        <f>Sales[[#This Row],[Unit Price]]*Sales[[#This Row],[Quantity]]</f>
        <v>93330</v>
      </c>
      <c r="L1346" s="12">
        <f>Sales[[#This Row],[Unit Cost]]*Sales[[#This Row],[Quantity]]</f>
        <v>87516</v>
      </c>
      <c r="M1346" s="12">
        <f>Sales[[#This Row],[Revenue]]-Sales[[#This Row],[Cost]]</f>
        <v>5814</v>
      </c>
      <c r="N1346" s="38">
        <f>Sales[[#This Row],[Profit]]*$N$1</f>
        <v>290.7</v>
      </c>
      <c r="O1346" s="38">
        <f>Sales[[#This Row],[Profit]]-Sales[[#This Row],[Discount ]]</f>
        <v>5523.3</v>
      </c>
    </row>
    <row r="1347" spans="1:15">
      <c r="A1347" s="38">
        <v>41371</v>
      </c>
      <c r="B1347" s="12" t="s">
        <v>14</v>
      </c>
      <c r="C1347" s="12" t="s">
        <v>11</v>
      </c>
      <c r="D1347" s="12" t="s">
        <v>38</v>
      </c>
      <c r="E1347" s="12" t="s">
        <v>13</v>
      </c>
      <c r="F1347" s="12">
        <v>20</v>
      </c>
      <c r="G1347" s="12">
        <v>2034</v>
      </c>
      <c r="H1347" s="12">
        <v>2160</v>
      </c>
      <c r="I1347" s="12">
        <v>24822</v>
      </c>
      <c r="J1347" s="12">
        <v>26460</v>
      </c>
      <c r="K1347" s="12">
        <f>Sales[[#This Row],[Unit Price]]*Sales[[#This Row],[Quantity]]</f>
        <v>43200</v>
      </c>
      <c r="L1347" s="12">
        <f>Sales[[#This Row],[Unit Cost]]*Sales[[#This Row],[Quantity]]</f>
        <v>40680</v>
      </c>
      <c r="M1347" s="12">
        <f>Sales[[#This Row],[Revenue]]-Sales[[#This Row],[Cost]]</f>
        <v>2520</v>
      </c>
      <c r="N1347" s="38">
        <f>Sales[[#This Row],[Profit]]*$N$1</f>
        <v>126</v>
      </c>
      <c r="O1347" s="38">
        <f>Sales[[#This Row],[Profit]]-Sales[[#This Row],[Discount ]]</f>
        <v>2394</v>
      </c>
    </row>
    <row r="1348" spans="1:15">
      <c r="A1348" s="38">
        <v>41371</v>
      </c>
      <c r="B1348" s="12" t="s">
        <v>14</v>
      </c>
      <c r="C1348" s="12" t="s">
        <v>11</v>
      </c>
      <c r="D1348" s="12" t="s">
        <v>36</v>
      </c>
      <c r="E1348" s="12" t="s">
        <v>13</v>
      </c>
      <c r="F1348" s="12">
        <v>5</v>
      </c>
      <c r="G1348" s="12">
        <v>2196</v>
      </c>
      <c r="H1348" s="12">
        <v>2340</v>
      </c>
      <c r="I1348" s="12">
        <v>31590</v>
      </c>
      <c r="J1348" s="12">
        <v>33750</v>
      </c>
      <c r="K1348" s="12">
        <f>Sales[[#This Row],[Unit Price]]*Sales[[#This Row],[Quantity]]</f>
        <v>11700</v>
      </c>
      <c r="L1348" s="12">
        <f>Sales[[#This Row],[Unit Cost]]*Sales[[#This Row],[Quantity]]</f>
        <v>10980</v>
      </c>
      <c r="M1348" s="12">
        <f>Sales[[#This Row],[Revenue]]-Sales[[#This Row],[Cost]]</f>
        <v>720</v>
      </c>
      <c r="N1348" s="38">
        <f>Sales[[#This Row],[Profit]]*$N$1</f>
        <v>36</v>
      </c>
      <c r="O1348" s="38">
        <f>Sales[[#This Row],[Profit]]-Sales[[#This Row],[Discount ]]</f>
        <v>684</v>
      </c>
    </row>
    <row r="1349" spans="1:15">
      <c r="A1349" s="38">
        <v>41372</v>
      </c>
      <c r="B1349" s="12" t="s">
        <v>17</v>
      </c>
      <c r="C1349" s="12" t="s">
        <v>18</v>
      </c>
      <c r="D1349" s="12" t="s">
        <v>26</v>
      </c>
      <c r="E1349" s="12" t="s">
        <v>13</v>
      </c>
      <c r="F1349" s="12">
        <v>14</v>
      </c>
      <c r="G1349" s="12">
        <v>3546</v>
      </c>
      <c r="H1349" s="12">
        <v>3780</v>
      </c>
      <c r="I1349" s="12">
        <v>60840</v>
      </c>
      <c r="J1349" s="12">
        <v>64800</v>
      </c>
      <c r="K1349" s="12">
        <f>Sales[[#This Row],[Unit Price]]*Sales[[#This Row],[Quantity]]</f>
        <v>52920</v>
      </c>
      <c r="L1349" s="12">
        <f>Sales[[#This Row],[Unit Cost]]*Sales[[#This Row],[Quantity]]</f>
        <v>49644</v>
      </c>
      <c r="M1349" s="12">
        <f>Sales[[#This Row],[Revenue]]-Sales[[#This Row],[Cost]]</f>
        <v>3276</v>
      </c>
      <c r="N1349" s="38">
        <f>Sales[[#This Row],[Profit]]*$N$1</f>
        <v>163.80000000000001</v>
      </c>
      <c r="O1349" s="38">
        <f>Sales[[#This Row],[Profit]]-Sales[[#This Row],[Discount ]]</f>
        <v>3112.2</v>
      </c>
    </row>
    <row r="1350" spans="1:15">
      <c r="A1350" s="38">
        <v>41372</v>
      </c>
      <c r="B1350" s="12" t="s">
        <v>34</v>
      </c>
      <c r="C1350" s="12" t="s">
        <v>25</v>
      </c>
      <c r="D1350" s="12" t="s">
        <v>36</v>
      </c>
      <c r="E1350" s="12" t="s">
        <v>13</v>
      </c>
      <c r="F1350" s="12">
        <v>6</v>
      </c>
      <c r="G1350" s="12">
        <v>3546</v>
      </c>
      <c r="H1350" s="12">
        <v>3780</v>
      </c>
      <c r="I1350" s="12">
        <v>35802</v>
      </c>
      <c r="J1350" s="12">
        <v>38250</v>
      </c>
      <c r="K1350" s="12">
        <f>Sales[[#This Row],[Unit Price]]*Sales[[#This Row],[Quantity]]</f>
        <v>22680</v>
      </c>
      <c r="L1350" s="12">
        <f>Sales[[#This Row],[Unit Cost]]*Sales[[#This Row],[Quantity]]</f>
        <v>21276</v>
      </c>
      <c r="M1350" s="12">
        <f>Sales[[#This Row],[Revenue]]-Sales[[#This Row],[Cost]]</f>
        <v>1404</v>
      </c>
      <c r="N1350" s="38">
        <f>Sales[[#This Row],[Profit]]*$N$1</f>
        <v>70.2</v>
      </c>
      <c r="O1350" s="38">
        <f>Sales[[#This Row],[Profit]]-Sales[[#This Row],[Discount ]]</f>
        <v>1333.8</v>
      </c>
    </row>
    <row r="1351" spans="1:15">
      <c r="A1351" s="38">
        <v>41372</v>
      </c>
      <c r="B1351" s="12" t="s">
        <v>24</v>
      </c>
      <c r="C1351" s="12" t="s">
        <v>25</v>
      </c>
      <c r="D1351" s="12" t="s">
        <v>33</v>
      </c>
      <c r="E1351" s="12" t="s">
        <v>13</v>
      </c>
      <c r="F1351" s="12">
        <v>22</v>
      </c>
      <c r="G1351" s="12">
        <v>7506</v>
      </c>
      <c r="H1351" s="12">
        <v>8100</v>
      </c>
      <c r="I1351" s="12">
        <v>19890</v>
      </c>
      <c r="J1351" s="12">
        <v>21150</v>
      </c>
      <c r="K1351" s="12">
        <f>Sales[[#This Row],[Unit Price]]*Sales[[#This Row],[Quantity]]</f>
        <v>178200</v>
      </c>
      <c r="L1351" s="12">
        <f>Sales[[#This Row],[Unit Cost]]*Sales[[#This Row],[Quantity]]</f>
        <v>165132</v>
      </c>
      <c r="M1351" s="12">
        <f>Sales[[#This Row],[Revenue]]-Sales[[#This Row],[Cost]]</f>
        <v>13068</v>
      </c>
      <c r="N1351" s="38">
        <f>Sales[[#This Row],[Profit]]*$N$1</f>
        <v>653.40000000000009</v>
      </c>
      <c r="O1351" s="38">
        <f>Sales[[#This Row],[Profit]]-Sales[[#This Row],[Discount ]]</f>
        <v>12414.6</v>
      </c>
    </row>
    <row r="1352" spans="1:15">
      <c r="A1352" s="38">
        <v>41372</v>
      </c>
      <c r="B1352" s="12" t="s">
        <v>29</v>
      </c>
      <c r="C1352" s="12" t="s">
        <v>30</v>
      </c>
      <c r="D1352" s="12" t="s">
        <v>42</v>
      </c>
      <c r="E1352" s="12" t="s">
        <v>16</v>
      </c>
      <c r="F1352" s="12">
        <v>6</v>
      </c>
      <c r="G1352" s="12">
        <v>3924</v>
      </c>
      <c r="H1352" s="12">
        <v>4230</v>
      </c>
      <c r="I1352" s="12">
        <v>22518</v>
      </c>
      <c r="J1352" s="12">
        <v>24300</v>
      </c>
      <c r="K1352" s="12">
        <f>Sales[[#This Row],[Unit Price]]*Sales[[#This Row],[Quantity]]</f>
        <v>25380</v>
      </c>
      <c r="L1352" s="12">
        <f>Sales[[#This Row],[Unit Cost]]*Sales[[#This Row],[Quantity]]</f>
        <v>23544</v>
      </c>
      <c r="M1352" s="12">
        <f>Sales[[#This Row],[Revenue]]-Sales[[#This Row],[Cost]]</f>
        <v>1836</v>
      </c>
      <c r="N1352" s="38">
        <f>Sales[[#This Row],[Profit]]*$N$1</f>
        <v>91.800000000000011</v>
      </c>
      <c r="O1352" s="38">
        <f>Sales[[#This Row],[Profit]]-Sales[[#This Row],[Discount ]]</f>
        <v>1744.2</v>
      </c>
    </row>
    <row r="1353" spans="1:15">
      <c r="A1353" s="38">
        <v>41374</v>
      </c>
      <c r="B1353" s="12" t="s">
        <v>20</v>
      </c>
      <c r="C1353" s="12" t="s">
        <v>18</v>
      </c>
      <c r="D1353" s="12" t="s">
        <v>33</v>
      </c>
      <c r="E1353" s="12" t="s">
        <v>13</v>
      </c>
      <c r="F1353" s="12">
        <v>6</v>
      </c>
      <c r="G1353" s="12">
        <v>4482</v>
      </c>
      <c r="H1353" s="12">
        <v>4770</v>
      </c>
      <c r="I1353" s="12">
        <v>59670</v>
      </c>
      <c r="J1353" s="12">
        <v>63450</v>
      </c>
      <c r="K1353" s="12">
        <f>Sales[[#This Row],[Unit Price]]*Sales[[#This Row],[Quantity]]</f>
        <v>28620</v>
      </c>
      <c r="L1353" s="12">
        <f>Sales[[#This Row],[Unit Cost]]*Sales[[#This Row],[Quantity]]</f>
        <v>26892</v>
      </c>
      <c r="M1353" s="12">
        <f>Sales[[#This Row],[Revenue]]-Sales[[#This Row],[Cost]]</f>
        <v>1728</v>
      </c>
      <c r="N1353" s="38">
        <f>Sales[[#This Row],[Profit]]*$N$1</f>
        <v>86.4</v>
      </c>
      <c r="O1353" s="38">
        <f>Sales[[#This Row],[Profit]]-Sales[[#This Row],[Discount ]]</f>
        <v>1641.6</v>
      </c>
    </row>
    <row r="1354" spans="1:15">
      <c r="A1354" s="38">
        <v>41375</v>
      </c>
      <c r="B1354" s="12" t="s">
        <v>17</v>
      </c>
      <c r="C1354" s="12" t="s">
        <v>18</v>
      </c>
      <c r="D1354" s="12" t="s">
        <v>15</v>
      </c>
      <c r="E1354" s="12" t="s">
        <v>16</v>
      </c>
      <c r="F1354" s="12">
        <v>2</v>
      </c>
      <c r="G1354" s="12">
        <v>3546</v>
      </c>
      <c r="H1354" s="12">
        <v>3780</v>
      </c>
      <c r="I1354" s="12">
        <v>64476</v>
      </c>
      <c r="J1354" s="12">
        <v>69660</v>
      </c>
      <c r="K1354" s="12">
        <f>Sales[[#This Row],[Unit Price]]*Sales[[#This Row],[Quantity]]</f>
        <v>7560</v>
      </c>
      <c r="L1354" s="12">
        <f>Sales[[#This Row],[Unit Cost]]*Sales[[#This Row],[Quantity]]</f>
        <v>7092</v>
      </c>
      <c r="M1354" s="12">
        <f>Sales[[#This Row],[Revenue]]-Sales[[#This Row],[Cost]]</f>
        <v>468</v>
      </c>
      <c r="N1354" s="38">
        <f>Sales[[#This Row],[Profit]]*$N$1</f>
        <v>23.400000000000002</v>
      </c>
      <c r="O1354" s="38">
        <f>Sales[[#This Row],[Profit]]-Sales[[#This Row],[Discount ]]</f>
        <v>444.6</v>
      </c>
    </row>
    <row r="1355" spans="1:15">
      <c r="A1355" s="38">
        <v>41375</v>
      </c>
      <c r="B1355" s="12" t="s">
        <v>27</v>
      </c>
      <c r="C1355" s="12" t="s">
        <v>23</v>
      </c>
      <c r="D1355" s="12" t="s">
        <v>42</v>
      </c>
      <c r="E1355" s="12" t="s">
        <v>16</v>
      </c>
      <c r="F1355" s="12">
        <v>24</v>
      </c>
      <c r="G1355" s="12">
        <v>3726</v>
      </c>
      <c r="H1355" s="12">
        <v>3960</v>
      </c>
      <c r="I1355" s="12">
        <v>105084</v>
      </c>
      <c r="J1355" s="12">
        <v>113400</v>
      </c>
      <c r="K1355" s="12">
        <f>Sales[[#This Row],[Unit Price]]*Sales[[#This Row],[Quantity]]</f>
        <v>95040</v>
      </c>
      <c r="L1355" s="12">
        <f>Sales[[#This Row],[Unit Cost]]*Sales[[#This Row],[Quantity]]</f>
        <v>89424</v>
      </c>
      <c r="M1355" s="12">
        <f>Sales[[#This Row],[Revenue]]-Sales[[#This Row],[Cost]]</f>
        <v>5616</v>
      </c>
      <c r="N1355" s="38">
        <f>Sales[[#This Row],[Profit]]*$N$1</f>
        <v>280.8</v>
      </c>
      <c r="O1355" s="38">
        <f>Sales[[#This Row],[Profit]]-Sales[[#This Row],[Discount ]]</f>
        <v>5335.2</v>
      </c>
    </row>
    <row r="1356" spans="1:15">
      <c r="A1356" s="38">
        <v>41375</v>
      </c>
      <c r="B1356" s="12" t="s">
        <v>29</v>
      </c>
      <c r="C1356" s="12" t="s">
        <v>30</v>
      </c>
      <c r="D1356" s="12" t="s">
        <v>12</v>
      </c>
      <c r="E1356" s="12" t="s">
        <v>13</v>
      </c>
      <c r="F1356" s="12">
        <v>11</v>
      </c>
      <c r="G1356" s="12">
        <v>2106</v>
      </c>
      <c r="H1356" s="12">
        <v>2250</v>
      </c>
      <c r="I1356" s="12">
        <v>26442</v>
      </c>
      <c r="J1356" s="12">
        <v>28080</v>
      </c>
      <c r="K1356" s="12">
        <f>Sales[[#This Row],[Unit Price]]*Sales[[#This Row],[Quantity]]</f>
        <v>24750</v>
      </c>
      <c r="L1356" s="12">
        <f>Sales[[#This Row],[Unit Cost]]*Sales[[#This Row],[Quantity]]</f>
        <v>23166</v>
      </c>
      <c r="M1356" s="12">
        <f>Sales[[#This Row],[Revenue]]-Sales[[#This Row],[Cost]]</f>
        <v>1584</v>
      </c>
      <c r="N1356" s="38">
        <f>Sales[[#This Row],[Profit]]*$N$1</f>
        <v>79.2</v>
      </c>
      <c r="O1356" s="38">
        <f>Sales[[#This Row],[Profit]]-Sales[[#This Row],[Discount ]]</f>
        <v>1504.8</v>
      </c>
    </row>
    <row r="1357" spans="1:15">
      <c r="A1357" s="38">
        <v>41375</v>
      </c>
      <c r="B1357" s="12" t="s">
        <v>34</v>
      </c>
      <c r="C1357" s="12" t="s">
        <v>25</v>
      </c>
      <c r="D1357" s="12" t="s">
        <v>38</v>
      </c>
      <c r="E1357" s="12" t="s">
        <v>13</v>
      </c>
      <c r="F1357" s="12">
        <v>10</v>
      </c>
      <c r="G1357" s="12">
        <v>3546</v>
      </c>
      <c r="H1357" s="12">
        <v>3780</v>
      </c>
      <c r="I1357" s="12">
        <v>28368</v>
      </c>
      <c r="J1357" s="12">
        <v>30240</v>
      </c>
      <c r="K1357" s="12">
        <f>Sales[[#This Row],[Unit Price]]*Sales[[#This Row],[Quantity]]</f>
        <v>37800</v>
      </c>
      <c r="L1357" s="12">
        <f>Sales[[#This Row],[Unit Cost]]*Sales[[#This Row],[Quantity]]</f>
        <v>35460</v>
      </c>
      <c r="M1357" s="12">
        <f>Sales[[#This Row],[Revenue]]-Sales[[#This Row],[Cost]]</f>
        <v>2340</v>
      </c>
      <c r="N1357" s="38">
        <f>Sales[[#This Row],[Profit]]*$N$1</f>
        <v>117</v>
      </c>
      <c r="O1357" s="38">
        <f>Sales[[#This Row],[Profit]]-Sales[[#This Row],[Discount ]]</f>
        <v>2223</v>
      </c>
    </row>
    <row r="1358" spans="1:15">
      <c r="A1358" s="38">
        <v>41376</v>
      </c>
      <c r="B1358" s="12" t="s">
        <v>17</v>
      </c>
      <c r="C1358" s="12" t="s">
        <v>18</v>
      </c>
      <c r="D1358" s="12" t="s">
        <v>12</v>
      </c>
      <c r="E1358" s="12" t="s">
        <v>13</v>
      </c>
      <c r="F1358" s="12">
        <v>7</v>
      </c>
      <c r="G1358" s="12">
        <v>3384</v>
      </c>
      <c r="H1358" s="12">
        <v>3600</v>
      </c>
      <c r="I1358" s="12">
        <v>50850</v>
      </c>
      <c r="J1358" s="12">
        <v>54000</v>
      </c>
      <c r="K1358" s="12">
        <f>Sales[[#This Row],[Unit Price]]*Sales[[#This Row],[Quantity]]</f>
        <v>25200</v>
      </c>
      <c r="L1358" s="12">
        <f>Sales[[#This Row],[Unit Cost]]*Sales[[#This Row],[Quantity]]</f>
        <v>23688</v>
      </c>
      <c r="M1358" s="12">
        <f>Sales[[#This Row],[Revenue]]-Sales[[#This Row],[Cost]]</f>
        <v>1512</v>
      </c>
      <c r="N1358" s="38">
        <f>Sales[[#This Row],[Profit]]*$N$1</f>
        <v>75.600000000000009</v>
      </c>
      <c r="O1358" s="38">
        <f>Sales[[#This Row],[Profit]]-Sales[[#This Row],[Discount ]]</f>
        <v>1436.4</v>
      </c>
    </row>
    <row r="1359" spans="1:15">
      <c r="A1359" s="38">
        <v>41376</v>
      </c>
      <c r="B1359" s="12" t="s">
        <v>31</v>
      </c>
      <c r="C1359" s="12" t="s">
        <v>30</v>
      </c>
      <c r="D1359" s="12" t="s">
        <v>42</v>
      </c>
      <c r="E1359" s="12" t="s">
        <v>16</v>
      </c>
      <c r="F1359" s="12">
        <v>22</v>
      </c>
      <c r="G1359" s="12">
        <v>2106</v>
      </c>
      <c r="H1359" s="12">
        <v>2250</v>
      </c>
      <c r="I1359" s="12">
        <v>60048</v>
      </c>
      <c r="J1359" s="12">
        <v>64800</v>
      </c>
      <c r="K1359" s="12">
        <f>Sales[[#This Row],[Unit Price]]*Sales[[#This Row],[Quantity]]</f>
        <v>49500</v>
      </c>
      <c r="L1359" s="12">
        <f>Sales[[#This Row],[Unit Cost]]*Sales[[#This Row],[Quantity]]</f>
        <v>46332</v>
      </c>
      <c r="M1359" s="12">
        <f>Sales[[#This Row],[Revenue]]-Sales[[#This Row],[Cost]]</f>
        <v>3168</v>
      </c>
      <c r="N1359" s="38">
        <f>Sales[[#This Row],[Profit]]*$N$1</f>
        <v>158.4</v>
      </c>
      <c r="O1359" s="38">
        <f>Sales[[#This Row],[Profit]]-Sales[[#This Row],[Discount ]]</f>
        <v>3009.6</v>
      </c>
    </row>
    <row r="1360" spans="1:15">
      <c r="A1360" s="38">
        <v>41376</v>
      </c>
      <c r="B1360" s="12" t="s">
        <v>17</v>
      </c>
      <c r="C1360" s="12" t="s">
        <v>18</v>
      </c>
      <c r="D1360" s="12" t="s">
        <v>37</v>
      </c>
      <c r="E1360" s="12" t="s">
        <v>13</v>
      </c>
      <c r="F1360" s="12">
        <v>7</v>
      </c>
      <c r="G1360" s="12">
        <v>3924</v>
      </c>
      <c r="H1360" s="12">
        <v>4230</v>
      </c>
      <c r="I1360" s="12">
        <v>94122</v>
      </c>
      <c r="J1360" s="12">
        <v>100170</v>
      </c>
      <c r="K1360" s="12">
        <f>Sales[[#This Row],[Unit Price]]*Sales[[#This Row],[Quantity]]</f>
        <v>29610</v>
      </c>
      <c r="L1360" s="12">
        <f>Sales[[#This Row],[Unit Cost]]*Sales[[#This Row],[Quantity]]</f>
        <v>27468</v>
      </c>
      <c r="M1360" s="12">
        <f>Sales[[#This Row],[Revenue]]-Sales[[#This Row],[Cost]]</f>
        <v>2142</v>
      </c>
      <c r="N1360" s="38">
        <f>Sales[[#This Row],[Profit]]*$N$1</f>
        <v>107.10000000000001</v>
      </c>
      <c r="O1360" s="38">
        <f>Sales[[#This Row],[Profit]]-Sales[[#This Row],[Discount ]]</f>
        <v>2034.9</v>
      </c>
    </row>
    <row r="1361" spans="1:15">
      <c r="A1361" s="38">
        <v>41377</v>
      </c>
      <c r="B1361" s="12" t="s">
        <v>24</v>
      </c>
      <c r="C1361" s="12" t="s">
        <v>25</v>
      </c>
      <c r="D1361" s="12" t="s">
        <v>41</v>
      </c>
      <c r="E1361" s="12" t="s">
        <v>13</v>
      </c>
      <c r="F1361" s="12">
        <v>18</v>
      </c>
      <c r="G1361" s="12">
        <v>3582</v>
      </c>
      <c r="H1361" s="12">
        <v>3870</v>
      </c>
      <c r="I1361" s="12">
        <v>73800</v>
      </c>
      <c r="J1361" s="12">
        <v>78750</v>
      </c>
      <c r="K1361" s="12">
        <f>Sales[[#This Row],[Unit Price]]*Sales[[#This Row],[Quantity]]</f>
        <v>69660</v>
      </c>
      <c r="L1361" s="12">
        <f>Sales[[#This Row],[Unit Cost]]*Sales[[#This Row],[Quantity]]</f>
        <v>64476</v>
      </c>
      <c r="M1361" s="12">
        <f>Sales[[#This Row],[Revenue]]-Sales[[#This Row],[Cost]]</f>
        <v>5184</v>
      </c>
      <c r="N1361" s="38">
        <f>Sales[[#This Row],[Profit]]*$N$1</f>
        <v>259.2</v>
      </c>
      <c r="O1361" s="38">
        <f>Sales[[#This Row],[Profit]]-Sales[[#This Row],[Discount ]]</f>
        <v>4924.8</v>
      </c>
    </row>
    <row r="1362" spans="1:15">
      <c r="A1362" s="38">
        <v>41377</v>
      </c>
      <c r="B1362" s="12" t="s">
        <v>29</v>
      </c>
      <c r="C1362" s="12" t="s">
        <v>30</v>
      </c>
      <c r="D1362" s="12" t="s">
        <v>26</v>
      </c>
      <c r="E1362" s="12" t="s">
        <v>13</v>
      </c>
      <c r="F1362" s="12">
        <v>12</v>
      </c>
      <c r="G1362" s="12">
        <v>3582</v>
      </c>
      <c r="H1362" s="12">
        <v>3870</v>
      </c>
      <c r="I1362" s="12">
        <v>73008</v>
      </c>
      <c r="J1362" s="12">
        <v>77760</v>
      </c>
      <c r="K1362" s="12">
        <f>Sales[[#This Row],[Unit Price]]*Sales[[#This Row],[Quantity]]</f>
        <v>46440</v>
      </c>
      <c r="L1362" s="12">
        <f>Sales[[#This Row],[Unit Cost]]*Sales[[#This Row],[Quantity]]</f>
        <v>42984</v>
      </c>
      <c r="M1362" s="12">
        <f>Sales[[#This Row],[Revenue]]-Sales[[#This Row],[Cost]]</f>
        <v>3456</v>
      </c>
      <c r="N1362" s="38">
        <f>Sales[[#This Row],[Profit]]*$N$1</f>
        <v>172.8</v>
      </c>
      <c r="O1362" s="38">
        <f>Sales[[#This Row],[Profit]]-Sales[[#This Row],[Discount ]]</f>
        <v>3283.2</v>
      </c>
    </row>
    <row r="1363" spans="1:15">
      <c r="A1363" s="38">
        <v>41377</v>
      </c>
      <c r="B1363" s="12" t="s">
        <v>24</v>
      </c>
      <c r="C1363" s="12" t="s">
        <v>25</v>
      </c>
      <c r="D1363" s="12" t="s">
        <v>21</v>
      </c>
      <c r="E1363" s="12" t="s">
        <v>13</v>
      </c>
      <c r="F1363" s="12">
        <v>19</v>
      </c>
      <c r="G1363" s="12">
        <v>3726</v>
      </c>
      <c r="H1363" s="12">
        <v>3960</v>
      </c>
      <c r="I1363" s="12">
        <v>35136</v>
      </c>
      <c r="J1363" s="12">
        <v>37440</v>
      </c>
      <c r="K1363" s="12">
        <f>Sales[[#This Row],[Unit Price]]*Sales[[#This Row],[Quantity]]</f>
        <v>75240</v>
      </c>
      <c r="L1363" s="12">
        <f>Sales[[#This Row],[Unit Cost]]*Sales[[#This Row],[Quantity]]</f>
        <v>70794</v>
      </c>
      <c r="M1363" s="12">
        <f>Sales[[#This Row],[Revenue]]-Sales[[#This Row],[Cost]]</f>
        <v>4446</v>
      </c>
      <c r="N1363" s="38">
        <f>Sales[[#This Row],[Profit]]*$N$1</f>
        <v>222.3</v>
      </c>
      <c r="O1363" s="38">
        <f>Sales[[#This Row],[Profit]]-Sales[[#This Row],[Discount ]]</f>
        <v>4223.7</v>
      </c>
    </row>
    <row r="1364" spans="1:15">
      <c r="A1364" s="38">
        <v>41377</v>
      </c>
      <c r="B1364" s="12" t="s">
        <v>29</v>
      </c>
      <c r="C1364" s="12" t="s">
        <v>30</v>
      </c>
      <c r="D1364" s="12" t="s">
        <v>36</v>
      </c>
      <c r="E1364" s="12" t="s">
        <v>13</v>
      </c>
      <c r="F1364" s="12">
        <v>23</v>
      </c>
      <c r="G1364" s="12">
        <v>3582</v>
      </c>
      <c r="H1364" s="12">
        <v>3870</v>
      </c>
      <c r="I1364" s="12">
        <v>8424</v>
      </c>
      <c r="J1364" s="12">
        <v>9000</v>
      </c>
      <c r="K1364" s="12">
        <f>Sales[[#This Row],[Unit Price]]*Sales[[#This Row],[Quantity]]</f>
        <v>89010</v>
      </c>
      <c r="L1364" s="12">
        <f>Sales[[#This Row],[Unit Cost]]*Sales[[#This Row],[Quantity]]</f>
        <v>82386</v>
      </c>
      <c r="M1364" s="12">
        <f>Sales[[#This Row],[Revenue]]-Sales[[#This Row],[Cost]]</f>
        <v>6624</v>
      </c>
      <c r="N1364" s="38">
        <f>Sales[[#This Row],[Profit]]*$N$1</f>
        <v>331.20000000000005</v>
      </c>
      <c r="O1364" s="38">
        <f>Sales[[#This Row],[Profit]]-Sales[[#This Row],[Discount ]]</f>
        <v>6292.8</v>
      </c>
    </row>
    <row r="1365" spans="1:15">
      <c r="A1365" s="38">
        <v>41380</v>
      </c>
      <c r="B1365" s="12" t="s">
        <v>27</v>
      </c>
      <c r="C1365" s="12" t="s">
        <v>23</v>
      </c>
      <c r="D1365" s="12" t="s">
        <v>32</v>
      </c>
      <c r="E1365" s="12" t="s">
        <v>13</v>
      </c>
      <c r="F1365" s="12">
        <v>3</v>
      </c>
      <c r="G1365" s="12">
        <v>2952</v>
      </c>
      <c r="H1365" s="12">
        <v>3150</v>
      </c>
      <c r="I1365" s="12">
        <v>31914</v>
      </c>
      <c r="J1365" s="12">
        <v>34020</v>
      </c>
      <c r="K1365" s="12">
        <f>Sales[[#This Row],[Unit Price]]*Sales[[#This Row],[Quantity]]</f>
        <v>9450</v>
      </c>
      <c r="L1365" s="12">
        <f>Sales[[#This Row],[Unit Cost]]*Sales[[#This Row],[Quantity]]</f>
        <v>8856</v>
      </c>
      <c r="M1365" s="12">
        <f>Sales[[#This Row],[Revenue]]-Sales[[#This Row],[Cost]]</f>
        <v>594</v>
      </c>
      <c r="N1365" s="38">
        <f>Sales[[#This Row],[Profit]]*$N$1</f>
        <v>29.700000000000003</v>
      </c>
      <c r="O1365" s="38">
        <f>Sales[[#This Row],[Profit]]-Sales[[#This Row],[Discount ]]</f>
        <v>564.29999999999995</v>
      </c>
    </row>
    <row r="1366" spans="1:15">
      <c r="A1366" s="38">
        <v>41380</v>
      </c>
      <c r="B1366" s="12" t="s">
        <v>20</v>
      </c>
      <c r="C1366" s="12" t="s">
        <v>18</v>
      </c>
      <c r="D1366" s="12" t="s">
        <v>43</v>
      </c>
      <c r="E1366" s="12" t="s">
        <v>13</v>
      </c>
      <c r="F1366" s="12">
        <v>24</v>
      </c>
      <c r="G1366" s="12">
        <v>3978</v>
      </c>
      <c r="H1366" s="12">
        <v>4230</v>
      </c>
      <c r="I1366" s="12">
        <v>67680</v>
      </c>
      <c r="J1366" s="12">
        <v>72000</v>
      </c>
      <c r="K1366" s="12">
        <f>Sales[[#This Row],[Unit Price]]*Sales[[#This Row],[Quantity]]</f>
        <v>101520</v>
      </c>
      <c r="L1366" s="12">
        <f>Sales[[#This Row],[Unit Cost]]*Sales[[#This Row],[Quantity]]</f>
        <v>95472</v>
      </c>
      <c r="M1366" s="12">
        <f>Sales[[#This Row],[Revenue]]-Sales[[#This Row],[Cost]]</f>
        <v>6048</v>
      </c>
      <c r="N1366" s="38">
        <f>Sales[[#This Row],[Profit]]*$N$1</f>
        <v>302.40000000000003</v>
      </c>
      <c r="O1366" s="38">
        <f>Sales[[#This Row],[Profit]]-Sales[[#This Row],[Discount ]]</f>
        <v>5745.6</v>
      </c>
    </row>
    <row r="1367" spans="1:15">
      <c r="A1367" s="38">
        <v>41380</v>
      </c>
      <c r="B1367" s="12" t="s">
        <v>24</v>
      </c>
      <c r="C1367" s="12" t="s">
        <v>25</v>
      </c>
      <c r="D1367" s="12" t="s">
        <v>37</v>
      </c>
      <c r="E1367" s="12" t="s">
        <v>13</v>
      </c>
      <c r="F1367" s="12">
        <v>25</v>
      </c>
      <c r="G1367" s="12">
        <v>2034</v>
      </c>
      <c r="H1367" s="12">
        <v>2160</v>
      </c>
      <c r="I1367" s="12">
        <v>4482</v>
      </c>
      <c r="J1367" s="12">
        <v>4770</v>
      </c>
      <c r="K1367" s="12">
        <f>Sales[[#This Row],[Unit Price]]*Sales[[#This Row],[Quantity]]</f>
        <v>54000</v>
      </c>
      <c r="L1367" s="12">
        <f>Sales[[#This Row],[Unit Cost]]*Sales[[#This Row],[Quantity]]</f>
        <v>50850</v>
      </c>
      <c r="M1367" s="12">
        <f>Sales[[#This Row],[Revenue]]-Sales[[#This Row],[Cost]]</f>
        <v>3150</v>
      </c>
      <c r="N1367" s="38">
        <f>Sales[[#This Row],[Profit]]*$N$1</f>
        <v>157.5</v>
      </c>
      <c r="O1367" s="38">
        <f>Sales[[#This Row],[Profit]]-Sales[[#This Row],[Discount ]]</f>
        <v>2992.5</v>
      </c>
    </row>
    <row r="1368" spans="1:15">
      <c r="A1368" s="38">
        <v>41380</v>
      </c>
      <c r="B1368" s="12" t="s">
        <v>27</v>
      </c>
      <c r="C1368" s="12" t="s">
        <v>23</v>
      </c>
      <c r="D1368" s="12" t="s">
        <v>36</v>
      </c>
      <c r="E1368" s="12" t="s">
        <v>13</v>
      </c>
      <c r="F1368" s="12">
        <v>5</v>
      </c>
      <c r="G1368" s="12">
        <v>3924</v>
      </c>
      <c r="H1368" s="12">
        <v>4230</v>
      </c>
      <c r="I1368" s="12">
        <v>18954</v>
      </c>
      <c r="J1368" s="12">
        <v>20250</v>
      </c>
      <c r="K1368" s="12">
        <f>Sales[[#This Row],[Unit Price]]*Sales[[#This Row],[Quantity]]</f>
        <v>21150</v>
      </c>
      <c r="L1368" s="12">
        <f>Sales[[#This Row],[Unit Cost]]*Sales[[#This Row],[Quantity]]</f>
        <v>19620</v>
      </c>
      <c r="M1368" s="12">
        <f>Sales[[#This Row],[Revenue]]-Sales[[#This Row],[Cost]]</f>
        <v>1530</v>
      </c>
      <c r="N1368" s="38">
        <f>Sales[[#This Row],[Profit]]*$N$1</f>
        <v>76.5</v>
      </c>
      <c r="O1368" s="38">
        <f>Sales[[#This Row],[Profit]]-Sales[[#This Row],[Discount ]]</f>
        <v>1453.5</v>
      </c>
    </row>
    <row r="1369" spans="1:15">
      <c r="A1369" s="38">
        <v>41381</v>
      </c>
      <c r="B1369" s="12" t="s">
        <v>14</v>
      </c>
      <c r="C1369" s="12" t="s">
        <v>11</v>
      </c>
      <c r="D1369" s="12" t="s">
        <v>40</v>
      </c>
      <c r="E1369" s="12" t="s">
        <v>16</v>
      </c>
      <c r="F1369" s="12">
        <v>2</v>
      </c>
      <c r="G1369" s="12">
        <v>5832</v>
      </c>
      <c r="H1369" s="12">
        <v>6210</v>
      </c>
      <c r="I1369" s="12">
        <v>15696</v>
      </c>
      <c r="J1369" s="12">
        <v>16920</v>
      </c>
      <c r="K1369" s="12">
        <f>Sales[[#This Row],[Unit Price]]*Sales[[#This Row],[Quantity]]</f>
        <v>12420</v>
      </c>
      <c r="L1369" s="12">
        <f>Sales[[#This Row],[Unit Cost]]*Sales[[#This Row],[Quantity]]</f>
        <v>11664</v>
      </c>
      <c r="M1369" s="12">
        <f>Sales[[#This Row],[Revenue]]-Sales[[#This Row],[Cost]]</f>
        <v>756</v>
      </c>
      <c r="N1369" s="38">
        <f>Sales[[#This Row],[Profit]]*$N$1</f>
        <v>37.800000000000004</v>
      </c>
      <c r="O1369" s="38">
        <f>Sales[[#This Row],[Profit]]-Sales[[#This Row],[Discount ]]</f>
        <v>718.2</v>
      </c>
    </row>
    <row r="1370" spans="1:15">
      <c r="A1370" s="38">
        <v>41381</v>
      </c>
      <c r="B1370" s="12" t="s">
        <v>24</v>
      </c>
      <c r="C1370" s="12" t="s">
        <v>25</v>
      </c>
      <c r="D1370" s="12" t="s">
        <v>12</v>
      </c>
      <c r="E1370" s="12" t="s">
        <v>13</v>
      </c>
      <c r="F1370" s="12">
        <v>14</v>
      </c>
      <c r="G1370" s="12">
        <v>3546</v>
      </c>
      <c r="H1370" s="12">
        <v>3780</v>
      </c>
      <c r="I1370" s="12">
        <v>32544</v>
      </c>
      <c r="J1370" s="12">
        <v>34560</v>
      </c>
      <c r="K1370" s="12">
        <f>Sales[[#This Row],[Unit Price]]*Sales[[#This Row],[Quantity]]</f>
        <v>52920</v>
      </c>
      <c r="L1370" s="12">
        <f>Sales[[#This Row],[Unit Cost]]*Sales[[#This Row],[Quantity]]</f>
        <v>49644</v>
      </c>
      <c r="M1370" s="12">
        <f>Sales[[#This Row],[Revenue]]-Sales[[#This Row],[Cost]]</f>
        <v>3276</v>
      </c>
      <c r="N1370" s="38">
        <f>Sales[[#This Row],[Profit]]*$N$1</f>
        <v>163.80000000000001</v>
      </c>
      <c r="O1370" s="38">
        <f>Sales[[#This Row],[Profit]]-Sales[[#This Row],[Discount ]]</f>
        <v>3112.2</v>
      </c>
    </row>
    <row r="1371" spans="1:15">
      <c r="A1371" s="38">
        <v>41381</v>
      </c>
      <c r="B1371" s="12" t="s">
        <v>17</v>
      </c>
      <c r="C1371" s="12" t="s">
        <v>18</v>
      </c>
      <c r="D1371" s="12" t="s">
        <v>43</v>
      </c>
      <c r="E1371" s="12" t="s">
        <v>13</v>
      </c>
      <c r="F1371" s="12">
        <v>6</v>
      </c>
      <c r="G1371" s="12">
        <v>2034</v>
      </c>
      <c r="H1371" s="12">
        <v>2160</v>
      </c>
      <c r="I1371" s="12">
        <v>47376</v>
      </c>
      <c r="J1371" s="12">
        <v>50400</v>
      </c>
      <c r="K1371" s="12">
        <f>Sales[[#This Row],[Unit Price]]*Sales[[#This Row],[Quantity]]</f>
        <v>12960</v>
      </c>
      <c r="L1371" s="12">
        <f>Sales[[#This Row],[Unit Cost]]*Sales[[#This Row],[Quantity]]</f>
        <v>12204</v>
      </c>
      <c r="M1371" s="12">
        <f>Sales[[#This Row],[Revenue]]-Sales[[#This Row],[Cost]]</f>
        <v>756</v>
      </c>
      <c r="N1371" s="38">
        <f>Sales[[#This Row],[Profit]]*$N$1</f>
        <v>37.800000000000004</v>
      </c>
      <c r="O1371" s="38">
        <f>Sales[[#This Row],[Profit]]-Sales[[#This Row],[Discount ]]</f>
        <v>718.2</v>
      </c>
    </row>
    <row r="1372" spans="1:15">
      <c r="A1372" s="38">
        <v>41381</v>
      </c>
      <c r="B1372" s="12" t="s">
        <v>17</v>
      </c>
      <c r="C1372" s="12" t="s">
        <v>18</v>
      </c>
      <c r="D1372" s="12" t="s">
        <v>38</v>
      </c>
      <c r="E1372" s="12" t="s">
        <v>13</v>
      </c>
      <c r="F1372" s="12">
        <v>13</v>
      </c>
      <c r="G1372" s="12">
        <v>2034</v>
      </c>
      <c r="H1372" s="12">
        <v>2160</v>
      </c>
      <c r="I1372" s="12">
        <v>39006</v>
      </c>
      <c r="J1372" s="12">
        <v>41580</v>
      </c>
      <c r="K1372" s="12">
        <f>Sales[[#This Row],[Unit Price]]*Sales[[#This Row],[Quantity]]</f>
        <v>28080</v>
      </c>
      <c r="L1372" s="12">
        <f>Sales[[#This Row],[Unit Cost]]*Sales[[#This Row],[Quantity]]</f>
        <v>26442</v>
      </c>
      <c r="M1372" s="12">
        <f>Sales[[#This Row],[Revenue]]-Sales[[#This Row],[Cost]]</f>
        <v>1638</v>
      </c>
      <c r="N1372" s="38">
        <f>Sales[[#This Row],[Profit]]*$N$1</f>
        <v>81.900000000000006</v>
      </c>
      <c r="O1372" s="38">
        <f>Sales[[#This Row],[Profit]]-Sales[[#This Row],[Discount ]]</f>
        <v>1556.1</v>
      </c>
    </row>
    <row r="1373" spans="1:15">
      <c r="A1373" s="38">
        <v>41382</v>
      </c>
      <c r="B1373" s="12" t="s">
        <v>10</v>
      </c>
      <c r="C1373" s="12" t="s">
        <v>11</v>
      </c>
      <c r="D1373" s="12" t="s">
        <v>42</v>
      </c>
      <c r="E1373" s="12" t="s">
        <v>16</v>
      </c>
      <c r="F1373" s="12">
        <v>4</v>
      </c>
      <c r="G1373" s="12">
        <v>3042</v>
      </c>
      <c r="H1373" s="12">
        <v>3240</v>
      </c>
      <c r="I1373" s="12">
        <v>90072</v>
      </c>
      <c r="J1373" s="12">
        <v>97200</v>
      </c>
      <c r="K1373" s="12">
        <f>Sales[[#This Row],[Unit Price]]*Sales[[#This Row],[Quantity]]</f>
        <v>12960</v>
      </c>
      <c r="L1373" s="12">
        <f>Sales[[#This Row],[Unit Cost]]*Sales[[#This Row],[Quantity]]</f>
        <v>12168</v>
      </c>
      <c r="M1373" s="12">
        <f>Sales[[#This Row],[Revenue]]-Sales[[#This Row],[Cost]]</f>
        <v>792</v>
      </c>
      <c r="N1373" s="38">
        <f>Sales[[#This Row],[Profit]]*$N$1</f>
        <v>39.6</v>
      </c>
      <c r="O1373" s="38">
        <f>Sales[[#This Row],[Profit]]-Sales[[#This Row],[Discount ]]</f>
        <v>752.4</v>
      </c>
    </row>
    <row r="1374" spans="1:15">
      <c r="A1374" s="38">
        <v>41382</v>
      </c>
      <c r="B1374" s="12" t="s">
        <v>20</v>
      </c>
      <c r="C1374" s="12" t="s">
        <v>18</v>
      </c>
      <c r="D1374" s="12" t="s">
        <v>43</v>
      </c>
      <c r="E1374" s="12" t="s">
        <v>13</v>
      </c>
      <c r="F1374" s="12">
        <v>21</v>
      </c>
      <c r="G1374" s="12">
        <v>3042</v>
      </c>
      <c r="H1374" s="12">
        <v>3240</v>
      </c>
      <c r="I1374" s="12">
        <v>23688</v>
      </c>
      <c r="J1374" s="12">
        <v>25200</v>
      </c>
      <c r="K1374" s="12">
        <f>Sales[[#This Row],[Unit Price]]*Sales[[#This Row],[Quantity]]</f>
        <v>68040</v>
      </c>
      <c r="L1374" s="12">
        <f>Sales[[#This Row],[Unit Cost]]*Sales[[#This Row],[Quantity]]</f>
        <v>63882</v>
      </c>
      <c r="M1374" s="12">
        <f>Sales[[#This Row],[Revenue]]-Sales[[#This Row],[Cost]]</f>
        <v>4158</v>
      </c>
      <c r="N1374" s="38">
        <f>Sales[[#This Row],[Profit]]*$N$1</f>
        <v>207.9</v>
      </c>
      <c r="O1374" s="38">
        <f>Sales[[#This Row],[Profit]]-Sales[[#This Row],[Discount ]]</f>
        <v>3950.1</v>
      </c>
    </row>
    <row r="1375" spans="1:15">
      <c r="A1375" s="38">
        <v>41382</v>
      </c>
      <c r="B1375" s="12" t="s">
        <v>34</v>
      </c>
      <c r="C1375" s="12" t="s">
        <v>25</v>
      </c>
      <c r="D1375" s="12" t="s">
        <v>41</v>
      </c>
      <c r="E1375" s="12" t="s">
        <v>13</v>
      </c>
      <c r="F1375" s="12">
        <v>16</v>
      </c>
      <c r="G1375" s="12">
        <v>3726</v>
      </c>
      <c r="H1375" s="12">
        <v>3960</v>
      </c>
      <c r="I1375" s="12">
        <v>26568</v>
      </c>
      <c r="J1375" s="12">
        <v>28350</v>
      </c>
      <c r="K1375" s="12">
        <f>Sales[[#This Row],[Unit Price]]*Sales[[#This Row],[Quantity]]</f>
        <v>63360</v>
      </c>
      <c r="L1375" s="12">
        <f>Sales[[#This Row],[Unit Cost]]*Sales[[#This Row],[Quantity]]</f>
        <v>59616</v>
      </c>
      <c r="M1375" s="12">
        <f>Sales[[#This Row],[Revenue]]-Sales[[#This Row],[Cost]]</f>
        <v>3744</v>
      </c>
      <c r="N1375" s="38">
        <f>Sales[[#This Row],[Profit]]*$N$1</f>
        <v>187.20000000000002</v>
      </c>
      <c r="O1375" s="38">
        <f>Sales[[#This Row],[Profit]]-Sales[[#This Row],[Discount ]]</f>
        <v>3556.8</v>
      </c>
    </row>
    <row r="1376" spans="1:15">
      <c r="A1376" s="38">
        <v>41382</v>
      </c>
      <c r="B1376" s="12" t="s">
        <v>14</v>
      </c>
      <c r="C1376" s="12" t="s">
        <v>11</v>
      </c>
      <c r="D1376" s="12" t="s">
        <v>36</v>
      </c>
      <c r="E1376" s="12" t="s">
        <v>13</v>
      </c>
      <c r="F1376" s="12">
        <v>10</v>
      </c>
      <c r="G1376" s="12">
        <v>2196</v>
      </c>
      <c r="H1376" s="12">
        <v>2340</v>
      </c>
      <c r="I1376" s="12">
        <v>16848</v>
      </c>
      <c r="J1376" s="12">
        <v>18000</v>
      </c>
      <c r="K1376" s="12">
        <f>Sales[[#This Row],[Unit Price]]*Sales[[#This Row],[Quantity]]</f>
        <v>23400</v>
      </c>
      <c r="L1376" s="12">
        <f>Sales[[#This Row],[Unit Cost]]*Sales[[#This Row],[Quantity]]</f>
        <v>21960</v>
      </c>
      <c r="M1376" s="12">
        <f>Sales[[#This Row],[Revenue]]-Sales[[#This Row],[Cost]]</f>
        <v>1440</v>
      </c>
      <c r="N1376" s="38">
        <f>Sales[[#This Row],[Profit]]*$N$1</f>
        <v>72</v>
      </c>
      <c r="O1376" s="38">
        <f>Sales[[#This Row],[Profit]]-Sales[[#This Row],[Discount ]]</f>
        <v>1368</v>
      </c>
    </row>
    <row r="1377" spans="1:15">
      <c r="A1377" s="38">
        <v>41382</v>
      </c>
      <c r="B1377" s="12" t="s">
        <v>20</v>
      </c>
      <c r="C1377" s="12" t="s">
        <v>18</v>
      </c>
      <c r="D1377" s="12" t="s">
        <v>32</v>
      </c>
      <c r="E1377" s="12" t="s">
        <v>13</v>
      </c>
      <c r="F1377" s="12">
        <v>3</v>
      </c>
      <c r="G1377" s="12">
        <v>4482</v>
      </c>
      <c r="H1377" s="12">
        <v>4770</v>
      </c>
      <c r="I1377" s="12">
        <v>21276</v>
      </c>
      <c r="J1377" s="12">
        <v>22680</v>
      </c>
      <c r="K1377" s="12">
        <f>Sales[[#This Row],[Unit Price]]*Sales[[#This Row],[Quantity]]</f>
        <v>14310</v>
      </c>
      <c r="L1377" s="12">
        <f>Sales[[#This Row],[Unit Cost]]*Sales[[#This Row],[Quantity]]</f>
        <v>13446</v>
      </c>
      <c r="M1377" s="12">
        <f>Sales[[#This Row],[Revenue]]-Sales[[#This Row],[Cost]]</f>
        <v>864</v>
      </c>
      <c r="N1377" s="38">
        <f>Sales[[#This Row],[Profit]]*$N$1</f>
        <v>43.2</v>
      </c>
      <c r="O1377" s="38">
        <f>Sales[[#This Row],[Profit]]-Sales[[#This Row],[Discount ]]</f>
        <v>820.8</v>
      </c>
    </row>
    <row r="1378" spans="1:15">
      <c r="A1378" s="38">
        <v>41382</v>
      </c>
      <c r="B1378" s="12" t="s">
        <v>27</v>
      </c>
      <c r="C1378" s="12" t="s">
        <v>23</v>
      </c>
      <c r="D1378" s="12" t="s">
        <v>21</v>
      </c>
      <c r="E1378" s="12" t="s">
        <v>13</v>
      </c>
      <c r="F1378" s="12">
        <v>1</v>
      </c>
      <c r="G1378" s="12">
        <v>5148</v>
      </c>
      <c r="H1378" s="12">
        <v>5490</v>
      </c>
      <c r="I1378" s="12">
        <v>54900</v>
      </c>
      <c r="J1378" s="12">
        <v>58500</v>
      </c>
      <c r="K1378" s="12">
        <f>Sales[[#This Row],[Unit Price]]*Sales[[#This Row],[Quantity]]</f>
        <v>5490</v>
      </c>
      <c r="L1378" s="12">
        <f>Sales[[#This Row],[Unit Cost]]*Sales[[#This Row],[Quantity]]</f>
        <v>5148</v>
      </c>
      <c r="M1378" s="12">
        <f>Sales[[#This Row],[Revenue]]-Sales[[#This Row],[Cost]]</f>
        <v>342</v>
      </c>
      <c r="N1378" s="38">
        <f>Sales[[#This Row],[Profit]]*$N$1</f>
        <v>17.100000000000001</v>
      </c>
      <c r="O1378" s="38">
        <f>Sales[[#This Row],[Profit]]-Sales[[#This Row],[Discount ]]</f>
        <v>324.89999999999998</v>
      </c>
    </row>
    <row r="1379" spans="1:15">
      <c r="A1379" s="38">
        <v>41382</v>
      </c>
      <c r="B1379" s="12" t="s">
        <v>34</v>
      </c>
      <c r="C1379" s="12" t="s">
        <v>25</v>
      </c>
      <c r="D1379" s="12" t="s">
        <v>19</v>
      </c>
      <c r="E1379" s="12" t="s">
        <v>13</v>
      </c>
      <c r="F1379" s="12">
        <v>13</v>
      </c>
      <c r="G1379" s="12">
        <v>3978</v>
      </c>
      <c r="H1379" s="12">
        <v>4230</v>
      </c>
      <c r="I1379" s="12">
        <v>47736</v>
      </c>
      <c r="J1379" s="12">
        <v>50760</v>
      </c>
      <c r="K1379" s="12">
        <f>Sales[[#This Row],[Unit Price]]*Sales[[#This Row],[Quantity]]</f>
        <v>54990</v>
      </c>
      <c r="L1379" s="12">
        <f>Sales[[#This Row],[Unit Cost]]*Sales[[#This Row],[Quantity]]</f>
        <v>51714</v>
      </c>
      <c r="M1379" s="12">
        <f>Sales[[#This Row],[Revenue]]-Sales[[#This Row],[Cost]]</f>
        <v>3276</v>
      </c>
      <c r="N1379" s="38">
        <f>Sales[[#This Row],[Profit]]*$N$1</f>
        <v>163.80000000000001</v>
      </c>
      <c r="O1379" s="38">
        <f>Sales[[#This Row],[Profit]]-Sales[[#This Row],[Discount ]]</f>
        <v>3112.2</v>
      </c>
    </row>
    <row r="1380" spans="1:15">
      <c r="A1380" s="38">
        <v>41383</v>
      </c>
      <c r="B1380" s="12" t="s">
        <v>27</v>
      </c>
      <c r="C1380" s="12" t="s">
        <v>23</v>
      </c>
      <c r="D1380" s="12" t="s">
        <v>32</v>
      </c>
      <c r="E1380" s="12" t="s">
        <v>13</v>
      </c>
      <c r="F1380" s="12">
        <v>15</v>
      </c>
      <c r="G1380" s="12">
        <v>2106</v>
      </c>
      <c r="H1380" s="12">
        <v>2250</v>
      </c>
      <c r="I1380" s="12">
        <v>31914</v>
      </c>
      <c r="J1380" s="12">
        <v>34020</v>
      </c>
      <c r="K1380" s="12">
        <f>Sales[[#This Row],[Unit Price]]*Sales[[#This Row],[Quantity]]</f>
        <v>33750</v>
      </c>
      <c r="L1380" s="12">
        <f>Sales[[#This Row],[Unit Cost]]*Sales[[#This Row],[Quantity]]</f>
        <v>31590</v>
      </c>
      <c r="M1380" s="12">
        <f>Sales[[#This Row],[Revenue]]-Sales[[#This Row],[Cost]]</f>
        <v>2160</v>
      </c>
      <c r="N1380" s="38">
        <f>Sales[[#This Row],[Profit]]*$N$1</f>
        <v>108</v>
      </c>
      <c r="O1380" s="38">
        <f>Sales[[#This Row],[Profit]]-Sales[[#This Row],[Discount ]]</f>
        <v>2052</v>
      </c>
    </row>
    <row r="1381" spans="1:15">
      <c r="A1381" s="38">
        <v>41383</v>
      </c>
      <c r="B1381" s="12" t="s">
        <v>34</v>
      </c>
      <c r="C1381" s="12" t="s">
        <v>25</v>
      </c>
      <c r="D1381" s="12" t="s">
        <v>21</v>
      </c>
      <c r="E1381" s="12" t="s">
        <v>13</v>
      </c>
      <c r="F1381" s="12">
        <v>5</v>
      </c>
      <c r="G1381" s="12">
        <v>3978</v>
      </c>
      <c r="H1381" s="12">
        <v>4230</v>
      </c>
      <c r="I1381" s="12">
        <v>13176</v>
      </c>
      <c r="J1381" s="12">
        <v>14040</v>
      </c>
      <c r="K1381" s="12">
        <f>Sales[[#This Row],[Unit Price]]*Sales[[#This Row],[Quantity]]</f>
        <v>21150</v>
      </c>
      <c r="L1381" s="12">
        <f>Sales[[#This Row],[Unit Cost]]*Sales[[#This Row],[Quantity]]</f>
        <v>19890</v>
      </c>
      <c r="M1381" s="12">
        <f>Sales[[#This Row],[Revenue]]-Sales[[#This Row],[Cost]]</f>
        <v>1260</v>
      </c>
      <c r="N1381" s="38">
        <f>Sales[[#This Row],[Profit]]*$N$1</f>
        <v>63</v>
      </c>
      <c r="O1381" s="38">
        <f>Sales[[#This Row],[Profit]]-Sales[[#This Row],[Discount ]]</f>
        <v>1197</v>
      </c>
    </row>
    <row r="1382" spans="1:15">
      <c r="A1382" s="38">
        <v>41384</v>
      </c>
      <c r="B1382" s="12" t="s">
        <v>20</v>
      </c>
      <c r="C1382" s="12" t="s">
        <v>18</v>
      </c>
      <c r="D1382" s="12" t="s">
        <v>15</v>
      </c>
      <c r="E1382" s="12" t="s">
        <v>16</v>
      </c>
      <c r="F1382" s="12">
        <v>25</v>
      </c>
      <c r="G1382" s="12">
        <v>2034</v>
      </c>
      <c r="H1382" s="12">
        <v>2160</v>
      </c>
      <c r="I1382" s="12">
        <v>71640</v>
      </c>
      <c r="J1382" s="12">
        <v>77400</v>
      </c>
      <c r="K1382" s="12">
        <f>Sales[[#This Row],[Unit Price]]*Sales[[#This Row],[Quantity]]</f>
        <v>54000</v>
      </c>
      <c r="L1382" s="12">
        <f>Sales[[#This Row],[Unit Cost]]*Sales[[#This Row],[Quantity]]</f>
        <v>50850</v>
      </c>
      <c r="M1382" s="12">
        <f>Sales[[#This Row],[Revenue]]-Sales[[#This Row],[Cost]]</f>
        <v>3150</v>
      </c>
      <c r="N1382" s="38">
        <f>Sales[[#This Row],[Profit]]*$N$1</f>
        <v>157.5</v>
      </c>
      <c r="O1382" s="38">
        <f>Sales[[#This Row],[Profit]]-Sales[[#This Row],[Discount ]]</f>
        <v>2992.5</v>
      </c>
    </row>
    <row r="1383" spans="1:15">
      <c r="A1383" s="38">
        <v>41384</v>
      </c>
      <c r="B1383" s="12" t="s">
        <v>17</v>
      </c>
      <c r="C1383" s="12" t="s">
        <v>18</v>
      </c>
      <c r="D1383" s="12" t="s">
        <v>26</v>
      </c>
      <c r="E1383" s="12" t="s">
        <v>13</v>
      </c>
      <c r="F1383" s="12">
        <v>8</v>
      </c>
      <c r="G1383" s="12">
        <v>2034</v>
      </c>
      <c r="H1383" s="12">
        <v>2160</v>
      </c>
      <c r="I1383" s="12">
        <v>36504</v>
      </c>
      <c r="J1383" s="12">
        <v>38880</v>
      </c>
      <c r="K1383" s="12">
        <f>Sales[[#This Row],[Unit Price]]*Sales[[#This Row],[Quantity]]</f>
        <v>17280</v>
      </c>
      <c r="L1383" s="12">
        <f>Sales[[#This Row],[Unit Cost]]*Sales[[#This Row],[Quantity]]</f>
        <v>16272</v>
      </c>
      <c r="M1383" s="12">
        <f>Sales[[#This Row],[Revenue]]-Sales[[#This Row],[Cost]]</f>
        <v>1008</v>
      </c>
      <c r="N1383" s="38">
        <f>Sales[[#This Row],[Profit]]*$N$1</f>
        <v>50.400000000000006</v>
      </c>
      <c r="O1383" s="38">
        <f>Sales[[#This Row],[Profit]]-Sales[[#This Row],[Discount ]]</f>
        <v>957.6</v>
      </c>
    </row>
    <row r="1384" spans="1:15">
      <c r="A1384" s="38">
        <v>41384</v>
      </c>
      <c r="B1384" s="12" t="s">
        <v>20</v>
      </c>
      <c r="C1384" s="12" t="s">
        <v>18</v>
      </c>
      <c r="D1384" s="12" t="s">
        <v>39</v>
      </c>
      <c r="E1384" s="12" t="s">
        <v>13</v>
      </c>
      <c r="F1384" s="12">
        <v>21</v>
      </c>
      <c r="G1384" s="12">
        <v>3582</v>
      </c>
      <c r="H1384" s="12">
        <v>3870</v>
      </c>
      <c r="I1384" s="12">
        <v>81972</v>
      </c>
      <c r="J1384" s="12">
        <v>87120</v>
      </c>
      <c r="K1384" s="12">
        <f>Sales[[#This Row],[Unit Price]]*Sales[[#This Row],[Quantity]]</f>
        <v>81270</v>
      </c>
      <c r="L1384" s="12">
        <f>Sales[[#This Row],[Unit Cost]]*Sales[[#This Row],[Quantity]]</f>
        <v>75222</v>
      </c>
      <c r="M1384" s="12">
        <f>Sales[[#This Row],[Revenue]]-Sales[[#This Row],[Cost]]</f>
        <v>6048</v>
      </c>
      <c r="N1384" s="38">
        <f>Sales[[#This Row],[Profit]]*$N$1</f>
        <v>302.40000000000003</v>
      </c>
      <c r="O1384" s="38">
        <f>Sales[[#This Row],[Profit]]-Sales[[#This Row],[Discount ]]</f>
        <v>5745.6</v>
      </c>
    </row>
    <row r="1385" spans="1:15">
      <c r="A1385" s="38">
        <v>41384</v>
      </c>
      <c r="B1385" s="12" t="s">
        <v>24</v>
      </c>
      <c r="C1385" s="12" t="s">
        <v>25</v>
      </c>
      <c r="D1385" s="12" t="s">
        <v>40</v>
      </c>
      <c r="E1385" s="12" t="s">
        <v>16</v>
      </c>
      <c r="F1385" s="12">
        <v>16</v>
      </c>
      <c r="G1385" s="12">
        <v>3978</v>
      </c>
      <c r="H1385" s="12">
        <v>4230</v>
      </c>
      <c r="I1385" s="12">
        <v>86328</v>
      </c>
      <c r="J1385" s="12">
        <v>93060</v>
      </c>
      <c r="K1385" s="12">
        <f>Sales[[#This Row],[Unit Price]]*Sales[[#This Row],[Quantity]]</f>
        <v>67680</v>
      </c>
      <c r="L1385" s="12">
        <f>Sales[[#This Row],[Unit Cost]]*Sales[[#This Row],[Quantity]]</f>
        <v>63648</v>
      </c>
      <c r="M1385" s="12">
        <f>Sales[[#This Row],[Revenue]]-Sales[[#This Row],[Cost]]</f>
        <v>4032</v>
      </c>
      <c r="N1385" s="38">
        <f>Sales[[#This Row],[Profit]]*$N$1</f>
        <v>201.60000000000002</v>
      </c>
      <c r="O1385" s="38">
        <f>Sales[[#This Row],[Profit]]-Sales[[#This Row],[Discount ]]</f>
        <v>3830.4</v>
      </c>
    </row>
    <row r="1386" spans="1:15">
      <c r="A1386" s="38">
        <v>41385</v>
      </c>
      <c r="B1386" s="12" t="s">
        <v>20</v>
      </c>
      <c r="C1386" s="12" t="s">
        <v>18</v>
      </c>
      <c r="D1386" s="12" t="s">
        <v>40</v>
      </c>
      <c r="E1386" s="12" t="s">
        <v>16</v>
      </c>
      <c r="F1386" s="12">
        <v>23</v>
      </c>
      <c r="G1386" s="12">
        <v>2196</v>
      </c>
      <c r="H1386" s="12">
        <v>2340</v>
      </c>
      <c r="I1386" s="12">
        <v>43164</v>
      </c>
      <c r="J1386" s="12">
        <v>46530</v>
      </c>
      <c r="K1386" s="12">
        <f>Sales[[#This Row],[Unit Price]]*Sales[[#This Row],[Quantity]]</f>
        <v>53820</v>
      </c>
      <c r="L1386" s="12">
        <f>Sales[[#This Row],[Unit Cost]]*Sales[[#This Row],[Quantity]]</f>
        <v>50508</v>
      </c>
      <c r="M1386" s="12">
        <f>Sales[[#This Row],[Revenue]]-Sales[[#This Row],[Cost]]</f>
        <v>3312</v>
      </c>
      <c r="N1386" s="38">
        <f>Sales[[#This Row],[Profit]]*$N$1</f>
        <v>165.60000000000002</v>
      </c>
      <c r="O1386" s="38">
        <f>Sales[[#This Row],[Profit]]-Sales[[#This Row],[Discount ]]</f>
        <v>3146.4</v>
      </c>
    </row>
    <row r="1387" spans="1:15">
      <c r="A1387" s="38">
        <v>41385</v>
      </c>
      <c r="B1387" s="12" t="s">
        <v>14</v>
      </c>
      <c r="C1387" s="12" t="s">
        <v>11</v>
      </c>
      <c r="D1387" s="12" t="s">
        <v>15</v>
      </c>
      <c r="E1387" s="12" t="s">
        <v>16</v>
      </c>
      <c r="F1387" s="12">
        <v>22</v>
      </c>
      <c r="G1387" s="12">
        <v>3978</v>
      </c>
      <c r="H1387" s="12">
        <v>4230</v>
      </c>
      <c r="I1387" s="12">
        <v>75222</v>
      </c>
      <c r="J1387" s="12">
        <v>81270</v>
      </c>
      <c r="K1387" s="12">
        <f>Sales[[#This Row],[Unit Price]]*Sales[[#This Row],[Quantity]]</f>
        <v>93060</v>
      </c>
      <c r="L1387" s="12">
        <f>Sales[[#This Row],[Unit Cost]]*Sales[[#This Row],[Quantity]]</f>
        <v>87516</v>
      </c>
      <c r="M1387" s="12">
        <f>Sales[[#This Row],[Revenue]]-Sales[[#This Row],[Cost]]</f>
        <v>5544</v>
      </c>
      <c r="N1387" s="38">
        <f>Sales[[#This Row],[Profit]]*$N$1</f>
        <v>277.2</v>
      </c>
      <c r="O1387" s="38">
        <f>Sales[[#This Row],[Profit]]-Sales[[#This Row],[Discount ]]</f>
        <v>5266.8</v>
      </c>
    </row>
    <row r="1388" spans="1:15">
      <c r="A1388" s="38">
        <v>41385</v>
      </c>
      <c r="B1388" s="12" t="s">
        <v>34</v>
      </c>
      <c r="C1388" s="12" t="s">
        <v>25</v>
      </c>
      <c r="D1388" s="12" t="s">
        <v>40</v>
      </c>
      <c r="E1388" s="12" t="s">
        <v>16</v>
      </c>
      <c r="F1388" s="12">
        <v>13</v>
      </c>
      <c r="G1388" s="12">
        <v>3978</v>
      </c>
      <c r="H1388" s="12">
        <v>4230</v>
      </c>
      <c r="I1388" s="12">
        <v>62784</v>
      </c>
      <c r="J1388" s="12">
        <v>67680</v>
      </c>
      <c r="K1388" s="12">
        <f>Sales[[#This Row],[Unit Price]]*Sales[[#This Row],[Quantity]]</f>
        <v>54990</v>
      </c>
      <c r="L1388" s="12">
        <f>Sales[[#This Row],[Unit Cost]]*Sales[[#This Row],[Quantity]]</f>
        <v>51714</v>
      </c>
      <c r="M1388" s="12">
        <f>Sales[[#This Row],[Revenue]]-Sales[[#This Row],[Cost]]</f>
        <v>3276</v>
      </c>
      <c r="N1388" s="38">
        <f>Sales[[#This Row],[Profit]]*$N$1</f>
        <v>163.80000000000001</v>
      </c>
      <c r="O1388" s="38">
        <f>Sales[[#This Row],[Profit]]-Sales[[#This Row],[Discount ]]</f>
        <v>3112.2</v>
      </c>
    </row>
    <row r="1389" spans="1:15">
      <c r="A1389" s="38">
        <v>41385</v>
      </c>
      <c r="B1389" s="12" t="s">
        <v>22</v>
      </c>
      <c r="C1389" s="12" t="s">
        <v>23</v>
      </c>
      <c r="D1389" s="12" t="s">
        <v>33</v>
      </c>
      <c r="E1389" s="12" t="s">
        <v>13</v>
      </c>
      <c r="F1389" s="12">
        <v>27</v>
      </c>
      <c r="G1389" s="12">
        <v>3042</v>
      </c>
      <c r="H1389" s="12">
        <v>3240</v>
      </c>
      <c r="I1389" s="12">
        <v>7956</v>
      </c>
      <c r="J1389" s="12">
        <v>8460</v>
      </c>
      <c r="K1389" s="12">
        <f>Sales[[#This Row],[Unit Price]]*Sales[[#This Row],[Quantity]]</f>
        <v>87480</v>
      </c>
      <c r="L1389" s="12">
        <f>Sales[[#This Row],[Unit Cost]]*Sales[[#This Row],[Quantity]]</f>
        <v>82134</v>
      </c>
      <c r="M1389" s="12">
        <f>Sales[[#This Row],[Revenue]]-Sales[[#This Row],[Cost]]</f>
        <v>5346</v>
      </c>
      <c r="N1389" s="38">
        <f>Sales[[#This Row],[Profit]]*$N$1</f>
        <v>267.3</v>
      </c>
      <c r="O1389" s="38">
        <f>Sales[[#This Row],[Profit]]-Sales[[#This Row],[Discount ]]</f>
        <v>5078.7</v>
      </c>
    </row>
    <row r="1390" spans="1:15">
      <c r="A1390" s="38">
        <v>41385</v>
      </c>
      <c r="B1390" s="12" t="s">
        <v>27</v>
      </c>
      <c r="C1390" s="12" t="s">
        <v>23</v>
      </c>
      <c r="D1390" s="12" t="s">
        <v>26</v>
      </c>
      <c r="E1390" s="12" t="s">
        <v>13</v>
      </c>
      <c r="F1390" s="12">
        <v>27</v>
      </c>
      <c r="G1390" s="12">
        <v>3978</v>
      </c>
      <c r="H1390" s="12">
        <v>4230</v>
      </c>
      <c r="I1390" s="12">
        <v>57798</v>
      </c>
      <c r="J1390" s="12">
        <v>61560</v>
      </c>
      <c r="K1390" s="12">
        <f>Sales[[#This Row],[Unit Price]]*Sales[[#This Row],[Quantity]]</f>
        <v>114210</v>
      </c>
      <c r="L1390" s="12">
        <f>Sales[[#This Row],[Unit Cost]]*Sales[[#This Row],[Quantity]]</f>
        <v>107406</v>
      </c>
      <c r="M1390" s="12">
        <f>Sales[[#This Row],[Revenue]]-Sales[[#This Row],[Cost]]</f>
        <v>6804</v>
      </c>
      <c r="N1390" s="38">
        <f>Sales[[#This Row],[Profit]]*$N$1</f>
        <v>340.20000000000005</v>
      </c>
      <c r="O1390" s="38">
        <f>Sales[[#This Row],[Profit]]-Sales[[#This Row],[Discount ]]</f>
        <v>6463.8</v>
      </c>
    </row>
    <row r="1391" spans="1:15">
      <c r="A1391" s="38">
        <v>41386</v>
      </c>
      <c r="B1391" s="12" t="s">
        <v>24</v>
      </c>
      <c r="C1391" s="12" t="s">
        <v>25</v>
      </c>
      <c r="D1391" s="12" t="s">
        <v>36</v>
      </c>
      <c r="E1391" s="12" t="s">
        <v>13</v>
      </c>
      <c r="F1391" s="12">
        <v>27</v>
      </c>
      <c r="G1391" s="12">
        <v>3978</v>
      </c>
      <c r="H1391" s="12">
        <v>4230</v>
      </c>
      <c r="I1391" s="12">
        <v>27378</v>
      </c>
      <c r="J1391" s="12">
        <v>29250</v>
      </c>
      <c r="K1391" s="12">
        <f>Sales[[#This Row],[Unit Price]]*Sales[[#This Row],[Quantity]]</f>
        <v>114210</v>
      </c>
      <c r="L1391" s="12">
        <f>Sales[[#This Row],[Unit Cost]]*Sales[[#This Row],[Quantity]]</f>
        <v>107406</v>
      </c>
      <c r="M1391" s="12">
        <f>Sales[[#This Row],[Revenue]]-Sales[[#This Row],[Cost]]</f>
        <v>6804</v>
      </c>
      <c r="N1391" s="38">
        <f>Sales[[#This Row],[Profit]]*$N$1</f>
        <v>340.20000000000005</v>
      </c>
      <c r="O1391" s="38">
        <f>Sales[[#This Row],[Profit]]-Sales[[#This Row],[Discount ]]</f>
        <v>6463.8</v>
      </c>
    </row>
    <row r="1392" spans="1:15">
      <c r="A1392" s="38">
        <v>41386</v>
      </c>
      <c r="B1392" s="12" t="s">
        <v>29</v>
      </c>
      <c r="C1392" s="12" t="s">
        <v>30</v>
      </c>
      <c r="D1392" s="12" t="s">
        <v>32</v>
      </c>
      <c r="E1392" s="12" t="s">
        <v>13</v>
      </c>
      <c r="F1392" s="12">
        <v>27</v>
      </c>
      <c r="G1392" s="12">
        <v>5832</v>
      </c>
      <c r="H1392" s="12">
        <v>6210</v>
      </c>
      <c r="I1392" s="12">
        <v>39006</v>
      </c>
      <c r="J1392" s="12">
        <v>41580</v>
      </c>
      <c r="K1392" s="12">
        <f>Sales[[#This Row],[Unit Price]]*Sales[[#This Row],[Quantity]]</f>
        <v>167670</v>
      </c>
      <c r="L1392" s="12">
        <f>Sales[[#This Row],[Unit Cost]]*Sales[[#This Row],[Quantity]]</f>
        <v>157464</v>
      </c>
      <c r="M1392" s="12">
        <f>Sales[[#This Row],[Revenue]]-Sales[[#This Row],[Cost]]</f>
        <v>10206</v>
      </c>
      <c r="N1392" s="38">
        <f>Sales[[#This Row],[Profit]]*$N$1</f>
        <v>510.3</v>
      </c>
      <c r="O1392" s="38">
        <f>Sales[[#This Row],[Profit]]-Sales[[#This Row],[Discount ]]</f>
        <v>9695.7000000000007</v>
      </c>
    </row>
    <row r="1393" spans="1:15">
      <c r="A1393" s="38">
        <v>41386</v>
      </c>
      <c r="B1393" s="12" t="s">
        <v>14</v>
      </c>
      <c r="C1393" s="12" t="s">
        <v>11</v>
      </c>
      <c r="D1393" s="12" t="s">
        <v>28</v>
      </c>
      <c r="E1393" s="12" t="s">
        <v>13</v>
      </c>
      <c r="F1393" s="12">
        <v>27</v>
      </c>
      <c r="G1393" s="12">
        <v>2196</v>
      </c>
      <c r="H1393" s="12">
        <v>2340</v>
      </c>
      <c r="I1393" s="12">
        <v>64152</v>
      </c>
      <c r="J1393" s="12">
        <v>68310</v>
      </c>
      <c r="K1393" s="12">
        <f>Sales[[#This Row],[Unit Price]]*Sales[[#This Row],[Quantity]]</f>
        <v>63180</v>
      </c>
      <c r="L1393" s="12">
        <f>Sales[[#This Row],[Unit Cost]]*Sales[[#This Row],[Quantity]]</f>
        <v>59292</v>
      </c>
      <c r="M1393" s="12">
        <f>Sales[[#This Row],[Revenue]]-Sales[[#This Row],[Cost]]</f>
        <v>3888</v>
      </c>
      <c r="N1393" s="38">
        <f>Sales[[#This Row],[Profit]]*$N$1</f>
        <v>194.4</v>
      </c>
      <c r="O1393" s="38">
        <f>Sales[[#This Row],[Profit]]-Sales[[#This Row],[Discount ]]</f>
        <v>3693.6</v>
      </c>
    </row>
    <row r="1394" spans="1:15">
      <c r="A1394" s="38">
        <v>41387</v>
      </c>
      <c r="B1394" s="12" t="s">
        <v>24</v>
      </c>
      <c r="C1394" s="12" t="s">
        <v>25</v>
      </c>
      <c r="D1394" s="12" t="s">
        <v>40</v>
      </c>
      <c r="E1394" s="12" t="s">
        <v>16</v>
      </c>
      <c r="F1394" s="12">
        <v>27</v>
      </c>
      <c r="G1394" s="12">
        <v>3546</v>
      </c>
      <c r="H1394" s="12">
        <v>3780</v>
      </c>
      <c r="I1394" s="12">
        <v>43164</v>
      </c>
      <c r="J1394" s="12">
        <v>46530</v>
      </c>
      <c r="K1394" s="12">
        <f>Sales[[#This Row],[Unit Price]]*Sales[[#This Row],[Quantity]]</f>
        <v>102060</v>
      </c>
      <c r="L1394" s="12">
        <f>Sales[[#This Row],[Unit Cost]]*Sales[[#This Row],[Quantity]]</f>
        <v>95742</v>
      </c>
      <c r="M1394" s="12">
        <f>Sales[[#This Row],[Revenue]]-Sales[[#This Row],[Cost]]</f>
        <v>6318</v>
      </c>
      <c r="N1394" s="38">
        <f>Sales[[#This Row],[Profit]]*$N$1</f>
        <v>315.90000000000003</v>
      </c>
      <c r="O1394" s="38">
        <f>Sales[[#This Row],[Profit]]-Sales[[#This Row],[Discount ]]</f>
        <v>6002.1</v>
      </c>
    </row>
    <row r="1395" spans="1:15">
      <c r="A1395" s="38">
        <v>41387</v>
      </c>
      <c r="B1395" s="12" t="s">
        <v>14</v>
      </c>
      <c r="C1395" s="12" t="s">
        <v>11</v>
      </c>
      <c r="D1395" s="12" t="s">
        <v>28</v>
      </c>
      <c r="E1395" s="12" t="s">
        <v>13</v>
      </c>
      <c r="F1395" s="12">
        <v>12</v>
      </c>
      <c r="G1395" s="12">
        <v>3582</v>
      </c>
      <c r="H1395" s="12">
        <v>3870</v>
      </c>
      <c r="I1395" s="12">
        <v>134136</v>
      </c>
      <c r="J1395" s="12">
        <v>142830</v>
      </c>
      <c r="K1395" s="12">
        <f>Sales[[#This Row],[Unit Price]]*Sales[[#This Row],[Quantity]]</f>
        <v>46440</v>
      </c>
      <c r="L1395" s="12">
        <f>Sales[[#This Row],[Unit Cost]]*Sales[[#This Row],[Quantity]]</f>
        <v>42984</v>
      </c>
      <c r="M1395" s="12">
        <f>Sales[[#This Row],[Revenue]]-Sales[[#This Row],[Cost]]</f>
        <v>3456</v>
      </c>
      <c r="N1395" s="38">
        <f>Sales[[#This Row],[Profit]]*$N$1</f>
        <v>172.8</v>
      </c>
      <c r="O1395" s="38">
        <f>Sales[[#This Row],[Profit]]-Sales[[#This Row],[Discount ]]</f>
        <v>3283.2</v>
      </c>
    </row>
    <row r="1396" spans="1:15">
      <c r="A1396" s="38">
        <v>41387</v>
      </c>
      <c r="B1396" s="12" t="s">
        <v>10</v>
      </c>
      <c r="C1396" s="12" t="s">
        <v>11</v>
      </c>
      <c r="D1396" s="12" t="s">
        <v>35</v>
      </c>
      <c r="E1396" s="12" t="s">
        <v>13</v>
      </c>
      <c r="F1396" s="12">
        <v>18</v>
      </c>
      <c r="G1396" s="12">
        <v>3978</v>
      </c>
      <c r="H1396" s="12">
        <v>4230</v>
      </c>
      <c r="I1396" s="12">
        <v>102960</v>
      </c>
      <c r="J1396" s="12">
        <v>109800</v>
      </c>
      <c r="K1396" s="12">
        <f>Sales[[#This Row],[Unit Price]]*Sales[[#This Row],[Quantity]]</f>
        <v>76140</v>
      </c>
      <c r="L1396" s="12">
        <f>Sales[[#This Row],[Unit Cost]]*Sales[[#This Row],[Quantity]]</f>
        <v>71604</v>
      </c>
      <c r="M1396" s="12">
        <f>Sales[[#This Row],[Revenue]]-Sales[[#This Row],[Cost]]</f>
        <v>4536</v>
      </c>
      <c r="N1396" s="38">
        <f>Sales[[#This Row],[Profit]]*$N$1</f>
        <v>226.8</v>
      </c>
      <c r="O1396" s="38">
        <f>Sales[[#This Row],[Profit]]-Sales[[#This Row],[Discount ]]</f>
        <v>4309.2</v>
      </c>
    </row>
    <row r="1397" spans="1:15">
      <c r="A1397" s="38">
        <v>41387</v>
      </c>
      <c r="B1397" s="12" t="s">
        <v>24</v>
      </c>
      <c r="C1397" s="12" t="s">
        <v>25</v>
      </c>
      <c r="D1397" s="12" t="s">
        <v>26</v>
      </c>
      <c r="E1397" s="12" t="s">
        <v>13</v>
      </c>
      <c r="F1397" s="12">
        <v>8</v>
      </c>
      <c r="G1397" s="12">
        <v>3978</v>
      </c>
      <c r="H1397" s="12">
        <v>4230</v>
      </c>
      <c r="I1397" s="12">
        <v>63882</v>
      </c>
      <c r="J1397" s="12">
        <v>68040</v>
      </c>
      <c r="K1397" s="12">
        <f>Sales[[#This Row],[Unit Price]]*Sales[[#This Row],[Quantity]]</f>
        <v>33840</v>
      </c>
      <c r="L1397" s="12">
        <f>Sales[[#This Row],[Unit Cost]]*Sales[[#This Row],[Quantity]]</f>
        <v>31824</v>
      </c>
      <c r="M1397" s="12">
        <f>Sales[[#This Row],[Revenue]]-Sales[[#This Row],[Cost]]</f>
        <v>2016</v>
      </c>
      <c r="N1397" s="38">
        <f>Sales[[#This Row],[Profit]]*$N$1</f>
        <v>100.80000000000001</v>
      </c>
      <c r="O1397" s="38">
        <f>Sales[[#This Row],[Profit]]-Sales[[#This Row],[Discount ]]</f>
        <v>1915.2</v>
      </c>
    </row>
    <row r="1398" spans="1:15">
      <c r="A1398" s="38">
        <v>41388</v>
      </c>
      <c r="B1398" s="12" t="s">
        <v>24</v>
      </c>
      <c r="C1398" s="12" t="s">
        <v>25</v>
      </c>
      <c r="D1398" s="12" t="s">
        <v>43</v>
      </c>
      <c r="E1398" s="12" t="s">
        <v>13</v>
      </c>
      <c r="F1398" s="12">
        <v>21</v>
      </c>
      <c r="G1398" s="12">
        <v>2034</v>
      </c>
      <c r="H1398" s="12">
        <v>2160</v>
      </c>
      <c r="I1398" s="12">
        <v>6768</v>
      </c>
      <c r="J1398" s="12">
        <v>7200</v>
      </c>
      <c r="K1398" s="12">
        <f>Sales[[#This Row],[Unit Price]]*Sales[[#This Row],[Quantity]]</f>
        <v>45360</v>
      </c>
      <c r="L1398" s="12">
        <f>Sales[[#This Row],[Unit Cost]]*Sales[[#This Row],[Quantity]]</f>
        <v>42714</v>
      </c>
      <c r="M1398" s="12">
        <f>Sales[[#This Row],[Revenue]]-Sales[[#This Row],[Cost]]</f>
        <v>2646</v>
      </c>
      <c r="N1398" s="38">
        <f>Sales[[#This Row],[Profit]]*$N$1</f>
        <v>132.30000000000001</v>
      </c>
      <c r="O1398" s="38">
        <f>Sales[[#This Row],[Profit]]-Sales[[#This Row],[Discount ]]</f>
        <v>2513.6999999999998</v>
      </c>
    </row>
    <row r="1399" spans="1:15">
      <c r="A1399" s="38">
        <v>41388</v>
      </c>
      <c r="B1399" s="12" t="s">
        <v>31</v>
      </c>
      <c r="C1399" s="12" t="s">
        <v>30</v>
      </c>
      <c r="D1399" s="12" t="s">
        <v>38</v>
      </c>
      <c r="E1399" s="12" t="s">
        <v>13</v>
      </c>
      <c r="F1399" s="12">
        <v>25</v>
      </c>
      <c r="G1399" s="12">
        <v>3042</v>
      </c>
      <c r="H1399" s="12">
        <v>3240</v>
      </c>
      <c r="I1399" s="12">
        <v>31914</v>
      </c>
      <c r="J1399" s="12">
        <v>34020</v>
      </c>
      <c r="K1399" s="12">
        <f>Sales[[#This Row],[Unit Price]]*Sales[[#This Row],[Quantity]]</f>
        <v>81000</v>
      </c>
      <c r="L1399" s="12">
        <f>Sales[[#This Row],[Unit Cost]]*Sales[[#This Row],[Quantity]]</f>
        <v>76050</v>
      </c>
      <c r="M1399" s="12">
        <f>Sales[[#This Row],[Revenue]]-Sales[[#This Row],[Cost]]</f>
        <v>4950</v>
      </c>
      <c r="N1399" s="38">
        <f>Sales[[#This Row],[Profit]]*$N$1</f>
        <v>247.5</v>
      </c>
      <c r="O1399" s="38">
        <f>Sales[[#This Row],[Profit]]-Sales[[#This Row],[Discount ]]</f>
        <v>4702.5</v>
      </c>
    </row>
    <row r="1400" spans="1:15">
      <c r="A1400" s="38">
        <v>41388</v>
      </c>
      <c r="B1400" s="12" t="s">
        <v>14</v>
      </c>
      <c r="C1400" s="12" t="s">
        <v>11</v>
      </c>
      <c r="D1400" s="12" t="s">
        <v>40</v>
      </c>
      <c r="E1400" s="12" t="s">
        <v>16</v>
      </c>
      <c r="F1400" s="12">
        <v>12</v>
      </c>
      <c r="G1400" s="12">
        <v>5148</v>
      </c>
      <c r="H1400" s="12">
        <v>5490</v>
      </c>
      <c r="I1400" s="12">
        <v>51012</v>
      </c>
      <c r="J1400" s="12">
        <v>54990</v>
      </c>
      <c r="K1400" s="12">
        <f>Sales[[#This Row],[Unit Price]]*Sales[[#This Row],[Quantity]]</f>
        <v>65880</v>
      </c>
      <c r="L1400" s="12">
        <f>Sales[[#This Row],[Unit Cost]]*Sales[[#This Row],[Quantity]]</f>
        <v>61776</v>
      </c>
      <c r="M1400" s="12">
        <f>Sales[[#This Row],[Revenue]]-Sales[[#This Row],[Cost]]</f>
        <v>4104</v>
      </c>
      <c r="N1400" s="38">
        <f>Sales[[#This Row],[Profit]]*$N$1</f>
        <v>205.20000000000002</v>
      </c>
      <c r="O1400" s="38">
        <f>Sales[[#This Row],[Profit]]-Sales[[#This Row],[Discount ]]</f>
        <v>3898.8</v>
      </c>
    </row>
    <row r="1401" spans="1:15">
      <c r="A1401" s="38">
        <v>41388</v>
      </c>
      <c r="B1401" s="12" t="s">
        <v>29</v>
      </c>
      <c r="C1401" s="12" t="s">
        <v>30</v>
      </c>
      <c r="D1401" s="12" t="s">
        <v>28</v>
      </c>
      <c r="E1401" s="12" t="s">
        <v>13</v>
      </c>
      <c r="F1401" s="12">
        <v>9</v>
      </c>
      <c r="G1401" s="12">
        <v>2106</v>
      </c>
      <c r="H1401" s="12">
        <v>2250</v>
      </c>
      <c r="I1401" s="12">
        <v>134136</v>
      </c>
      <c r="J1401" s="12">
        <v>142830</v>
      </c>
      <c r="K1401" s="12">
        <f>Sales[[#This Row],[Unit Price]]*Sales[[#This Row],[Quantity]]</f>
        <v>20250</v>
      </c>
      <c r="L1401" s="12">
        <f>Sales[[#This Row],[Unit Cost]]*Sales[[#This Row],[Quantity]]</f>
        <v>18954</v>
      </c>
      <c r="M1401" s="12">
        <f>Sales[[#This Row],[Revenue]]-Sales[[#This Row],[Cost]]</f>
        <v>1296</v>
      </c>
      <c r="N1401" s="38">
        <f>Sales[[#This Row],[Profit]]*$N$1</f>
        <v>64.8</v>
      </c>
      <c r="O1401" s="38">
        <f>Sales[[#This Row],[Profit]]-Sales[[#This Row],[Discount ]]</f>
        <v>1231.2</v>
      </c>
    </row>
    <row r="1402" spans="1:15">
      <c r="A1402" s="38">
        <v>41389</v>
      </c>
      <c r="B1402" s="12" t="s">
        <v>29</v>
      </c>
      <c r="C1402" s="12" t="s">
        <v>30</v>
      </c>
      <c r="D1402" s="12" t="s">
        <v>12</v>
      </c>
      <c r="E1402" s="12" t="s">
        <v>13</v>
      </c>
      <c r="F1402" s="12">
        <v>23</v>
      </c>
      <c r="G1402" s="12">
        <v>4482</v>
      </c>
      <c r="H1402" s="12">
        <v>4770</v>
      </c>
      <c r="I1402" s="12">
        <v>26442</v>
      </c>
      <c r="J1402" s="12">
        <v>28080</v>
      </c>
      <c r="K1402" s="12">
        <f>Sales[[#This Row],[Unit Price]]*Sales[[#This Row],[Quantity]]</f>
        <v>109710</v>
      </c>
      <c r="L1402" s="12">
        <f>Sales[[#This Row],[Unit Cost]]*Sales[[#This Row],[Quantity]]</f>
        <v>103086</v>
      </c>
      <c r="M1402" s="12">
        <f>Sales[[#This Row],[Revenue]]-Sales[[#This Row],[Cost]]</f>
        <v>6624</v>
      </c>
      <c r="N1402" s="38">
        <f>Sales[[#This Row],[Profit]]*$N$1</f>
        <v>331.20000000000005</v>
      </c>
      <c r="O1402" s="38">
        <f>Sales[[#This Row],[Profit]]-Sales[[#This Row],[Discount ]]</f>
        <v>6292.8</v>
      </c>
    </row>
    <row r="1403" spans="1:15">
      <c r="A1403" s="38">
        <v>41389</v>
      </c>
      <c r="B1403" s="12" t="s">
        <v>27</v>
      </c>
      <c r="C1403" s="12" t="s">
        <v>23</v>
      </c>
      <c r="D1403" s="12" t="s">
        <v>21</v>
      </c>
      <c r="E1403" s="12" t="s">
        <v>13</v>
      </c>
      <c r="F1403" s="12">
        <v>23</v>
      </c>
      <c r="G1403" s="12">
        <v>3546</v>
      </c>
      <c r="H1403" s="12">
        <v>3780</v>
      </c>
      <c r="I1403" s="12">
        <v>24156</v>
      </c>
      <c r="J1403" s="12">
        <v>25740</v>
      </c>
      <c r="K1403" s="12">
        <f>Sales[[#This Row],[Unit Price]]*Sales[[#This Row],[Quantity]]</f>
        <v>86940</v>
      </c>
      <c r="L1403" s="12">
        <f>Sales[[#This Row],[Unit Cost]]*Sales[[#This Row],[Quantity]]</f>
        <v>81558</v>
      </c>
      <c r="M1403" s="12">
        <f>Sales[[#This Row],[Revenue]]-Sales[[#This Row],[Cost]]</f>
        <v>5382</v>
      </c>
      <c r="N1403" s="38">
        <f>Sales[[#This Row],[Profit]]*$N$1</f>
        <v>269.10000000000002</v>
      </c>
      <c r="O1403" s="38">
        <f>Sales[[#This Row],[Profit]]-Sales[[#This Row],[Discount ]]</f>
        <v>5112.8999999999996</v>
      </c>
    </row>
    <row r="1404" spans="1:15">
      <c r="A1404" s="38">
        <v>41390</v>
      </c>
      <c r="B1404" s="12" t="s">
        <v>14</v>
      </c>
      <c r="C1404" s="12" t="s">
        <v>11</v>
      </c>
      <c r="D1404" s="12" t="s">
        <v>43</v>
      </c>
      <c r="E1404" s="12" t="s">
        <v>13</v>
      </c>
      <c r="F1404" s="12">
        <v>20</v>
      </c>
      <c r="G1404" s="12">
        <v>4482</v>
      </c>
      <c r="H1404" s="12">
        <v>4770</v>
      </c>
      <c r="I1404" s="12">
        <v>6768</v>
      </c>
      <c r="J1404" s="12">
        <v>7200</v>
      </c>
      <c r="K1404" s="12">
        <f>Sales[[#This Row],[Unit Price]]*Sales[[#This Row],[Quantity]]</f>
        <v>95400</v>
      </c>
      <c r="L1404" s="12">
        <f>Sales[[#This Row],[Unit Cost]]*Sales[[#This Row],[Quantity]]</f>
        <v>89640</v>
      </c>
      <c r="M1404" s="12">
        <f>Sales[[#This Row],[Revenue]]-Sales[[#This Row],[Cost]]</f>
        <v>5760</v>
      </c>
      <c r="N1404" s="38">
        <f>Sales[[#This Row],[Profit]]*$N$1</f>
        <v>288</v>
      </c>
      <c r="O1404" s="38">
        <f>Sales[[#This Row],[Profit]]-Sales[[#This Row],[Discount ]]</f>
        <v>5472</v>
      </c>
    </row>
    <row r="1405" spans="1:15">
      <c r="A1405" s="38">
        <v>41390</v>
      </c>
      <c r="B1405" s="12" t="s">
        <v>27</v>
      </c>
      <c r="C1405" s="12" t="s">
        <v>23</v>
      </c>
      <c r="D1405" s="12" t="s">
        <v>28</v>
      </c>
      <c r="E1405" s="12" t="s">
        <v>13</v>
      </c>
      <c r="F1405" s="12">
        <v>25</v>
      </c>
      <c r="G1405" s="12">
        <v>4482</v>
      </c>
      <c r="H1405" s="12">
        <v>4770</v>
      </c>
      <c r="I1405" s="12">
        <v>139968</v>
      </c>
      <c r="J1405" s="12">
        <v>149040</v>
      </c>
      <c r="K1405" s="12">
        <f>Sales[[#This Row],[Unit Price]]*Sales[[#This Row],[Quantity]]</f>
        <v>119250</v>
      </c>
      <c r="L1405" s="12">
        <f>Sales[[#This Row],[Unit Cost]]*Sales[[#This Row],[Quantity]]</f>
        <v>112050</v>
      </c>
      <c r="M1405" s="12">
        <f>Sales[[#This Row],[Revenue]]-Sales[[#This Row],[Cost]]</f>
        <v>7200</v>
      </c>
      <c r="N1405" s="38">
        <f>Sales[[#This Row],[Profit]]*$N$1</f>
        <v>360</v>
      </c>
      <c r="O1405" s="38">
        <f>Sales[[#This Row],[Profit]]-Sales[[#This Row],[Discount ]]</f>
        <v>6840</v>
      </c>
    </row>
    <row r="1406" spans="1:15">
      <c r="A1406" s="38">
        <v>41391</v>
      </c>
      <c r="B1406" s="12" t="s">
        <v>10</v>
      </c>
      <c r="C1406" s="12" t="s">
        <v>11</v>
      </c>
      <c r="D1406" s="12" t="s">
        <v>26</v>
      </c>
      <c r="E1406" s="12" t="s">
        <v>13</v>
      </c>
      <c r="F1406" s="12">
        <v>4</v>
      </c>
      <c r="G1406" s="12">
        <v>2034</v>
      </c>
      <c r="H1406" s="12">
        <v>2160</v>
      </c>
      <c r="I1406" s="12">
        <v>57798</v>
      </c>
      <c r="J1406" s="12">
        <v>61560</v>
      </c>
      <c r="K1406" s="12">
        <f>Sales[[#This Row],[Unit Price]]*Sales[[#This Row],[Quantity]]</f>
        <v>8640</v>
      </c>
      <c r="L1406" s="12">
        <f>Sales[[#This Row],[Unit Cost]]*Sales[[#This Row],[Quantity]]</f>
        <v>8136</v>
      </c>
      <c r="M1406" s="12">
        <f>Sales[[#This Row],[Revenue]]-Sales[[#This Row],[Cost]]</f>
        <v>504</v>
      </c>
      <c r="N1406" s="38">
        <f>Sales[[#This Row],[Profit]]*$N$1</f>
        <v>25.200000000000003</v>
      </c>
      <c r="O1406" s="38">
        <f>Sales[[#This Row],[Profit]]-Sales[[#This Row],[Discount ]]</f>
        <v>478.8</v>
      </c>
    </row>
    <row r="1407" spans="1:15">
      <c r="A1407" s="38">
        <v>41392</v>
      </c>
      <c r="B1407" s="12" t="s">
        <v>14</v>
      </c>
      <c r="C1407" s="12" t="s">
        <v>11</v>
      </c>
      <c r="D1407" s="12" t="s">
        <v>41</v>
      </c>
      <c r="E1407" s="12" t="s">
        <v>13</v>
      </c>
      <c r="F1407" s="12">
        <v>24</v>
      </c>
      <c r="G1407" s="12">
        <v>3978</v>
      </c>
      <c r="H1407" s="12">
        <v>4230</v>
      </c>
      <c r="I1407" s="12">
        <v>61992</v>
      </c>
      <c r="J1407" s="12">
        <v>66150</v>
      </c>
      <c r="K1407" s="12">
        <f>Sales[[#This Row],[Unit Price]]*Sales[[#This Row],[Quantity]]</f>
        <v>101520</v>
      </c>
      <c r="L1407" s="12">
        <f>Sales[[#This Row],[Unit Cost]]*Sales[[#This Row],[Quantity]]</f>
        <v>95472</v>
      </c>
      <c r="M1407" s="12">
        <f>Sales[[#This Row],[Revenue]]-Sales[[#This Row],[Cost]]</f>
        <v>6048</v>
      </c>
      <c r="N1407" s="38">
        <f>Sales[[#This Row],[Profit]]*$N$1</f>
        <v>302.40000000000003</v>
      </c>
      <c r="O1407" s="38">
        <f>Sales[[#This Row],[Profit]]-Sales[[#This Row],[Discount ]]</f>
        <v>5745.6</v>
      </c>
    </row>
    <row r="1408" spans="1:15">
      <c r="A1408" s="38">
        <v>41392</v>
      </c>
      <c r="B1408" s="12" t="s">
        <v>24</v>
      </c>
      <c r="C1408" s="12" t="s">
        <v>25</v>
      </c>
      <c r="D1408" s="12" t="s">
        <v>15</v>
      </c>
      <c r="E1408" s="12" t="s">
        <v>16</v>
      </c>
      <c r="F1408" s="12">
        <v>24</v>
      </c>
      <c r="G1408" s="12">
        <v>5832</v>
      </c>
      <c r="H1408" s="12">
        <v>6210</v>
      </c>
      <c r="I1408" s="12">
        <v>28656</v>
      </c>
      <c r="J1408" s="12">
        <v>30960</v>
      </c>
      <c r="K1408" s="12">
        <f>Sales[[#This Row],[Unit Price]]*Sales[[#This Row],[Quantity]]</f>
        <v>149040</v>
      </c>
      <c r="L1408" s="12">
        <f>Sales[[#This Row],[Unit Cost]]*Sales[[#This Row],[Quantity]]</f>
        <v>139968</v>
      </c>
      <c r="M1408" s="12">
        <f>Sales[[#This Row],[Revenue]]-Sales[[#This Row],[Cost]]</f>
        <v>9072</v>
      </c>
      <c r="N1408" s="38">
        <f>Sales[[#This Row],[Profit]]*$N$1</f>
        <v>453.6</v>
      </c>
      <c r="O1408" s="38">
        <f>Sales[[#This Row],[Profit]]-Sales[[#This Row],[Discount ]]</f>
        <v>8618.4</v>
      </c>
    </row>
    <row r="1409" spans="1:15">
      <c r="A1409" s="38">
        <v>41392</v>
      </c>
      <c r="B1409" s="12" t="s">
        <v>10</v>
      </c>
      <c r="C1409" s="12" t="s">
        <v>11</v>
      </c>
      <c r="D1409" s="12" t="s">
        <v>21</v>
      </c>
      <c r="E1409" s="12" t="s">
        <v>13</v>
      </c>
      <c r="F1409" s="12">
        <v>16</v>
      </c>
      <c r="G1409" s="12">
        <v>3978</v>
      </c>
      <c r="H1409" s="12">
        <v>4230</v>
      </c>
      <c r="I1409" s="12">
        <v>52704</v>
      </c>
      <c r="J1409" s="12">
        <v>56160</v>
      </c>
      <c r="K1409" s="12">
        <f>Sales[[#This Row],[Unit Price]]*Sales[[#This Row],[Quantity]]</f>
        <v>67680</v>
      </c>
      <c r="L1409" s="12">
        <f>Sales[[#This Row],[Unit Cost]]*Sales[[#This Row],[Quantity]]</f>
        <v>63648</v>
      </c>
      <c r="M1409" s="12">
        <f>Sales[[#This Row],[Revenue]]-Sales[[#This Row],[Cost]]</f>
        <v>4032</v>
      </c>
      <c r="N1409" s="38">
        <f>Sales[[#This Row],[Profit]]*$N$1</f>
        <v>201.60000000000002</v>
      </c>
      <c r="O1409" s="38">
        <f>Sales[[#This Row],[Profit]]-Sales[[#This Row],[Discount ]]</f>
        <v>3830.4</v>
      </c>
    </row>
    <row r="1410" spans="1:15">
      <c r="A1410" s="38">
        <v>41392</v>
      </c>
      <c r="B1410" s="12" t="s">
        <v>31</v>
      </c>
      <c r="C1410" s="12" t="s">
        <v>30</v>
      </c>
      <c r="D1410" s="12" t="s">
        <v>36</v>
      </c>
      <c r="E1410" s="12" t="s">
        <v>13</v>
      </c>
      <c r="F1410" s="12">
        <v>6</v>
      </c>
      <c r="G1410" s="12">
        <v>3978</v>
      </c>
      <c r="H1410" s="12">
        <v>4230</v>
      </c>
      <c r="I1410" s="12">
        <v>14742</v>
      </c>
      <c r="J1410" s="12">
        <v>15750</v>
      </c>
      <c r="K1410" s="12">
        <f>Sales[[#This Row],[Unit Price]]*Sales[[#This Row],[Quantity]]</f>
        <v>25380</v>
      </c>
      <c r="L1410" s="12">
        <f>Sales[[#This Row],[Unit Cost]]*Sales[[#This Row],[Quantity]]</f>
        <v>23868</v>
      </c>
      <c r="M1410" s="12">
        <f>Sales[[#This Row],[Revenue]]-Sales[[#This Row],[Cost]]</f>
        <v>1512</v>
      </c>
      <c r="N1410" s="38">
        <f>Sales[[#This Row],[Profit]]*$N$1</f>
        <v>75.600000000000009</v>
      </c>
      <c r="O1410" s="38">
        <f>Sales[[#This Row],[Profit]]-Sales[[#This Row],[Discount ]]</f>
        <v>1436.4</v>
      </c>
    </row>
    <row r="1411" spans="1:15">
      <c r="A1411" s="38">
        <v>41393</v>
      </c>
      <c r="B1411" s="12" t="s">
        <v>14</v>
      </c>
      <c r="C1411" s="12" t="s">
        <v>11</v>
      </c>
      <c r="D1411" s="12" t="s">
        <v>33</v>
      </c>
      <c r="E1411" s="12" t="s">
        <v>13</v>
      </c>
      <c r="F1411" s="12">
        <v>4</v>
      </c>
      <c r="G1411" s="12">
        <v>5148</v>
      </c>
      <c r="H1411" s="12">
        <v>5490</v>
      </c>
      <c r="I1411" s="12">
        <v>19890</v>
      </c>
      <c r="J1411" s="12">
        <v>21150</v>
      </c>
      <c r="K1411" s="12">
        <f>Sales[[#This Row],[Unit Price]]*Sales[[#This Row],[Quantity]]</f>
        <v>21960</v>
      </c>
      <c r="L1411" s="12">
        <f>Sales[[#This Row],[Unit Cost]]*Sales[[#This Row],[Quantity]]</f>
        <v>20592</v>
      </c>
      <c r="M1411" s="12">
        <f>Sales[[#This Row],[Revenue]]-Sales[[#This Row],[Cost]]</f>
        <v>1368</v>
      </c>
      <c r="N1411" s="38">
        <f>Sales[[#This Row],[Profit]]*$N$1</f>
        <v>68.400000000000006</v>
      </c>
      <c r="O1411" s="38">
        <f>Sales[[#This Row],[Profit]]-Sales[[#This Row],[Discount ]]</f>
        <v>1299.5999999999999</v>
      </c>
    </row>
    <row r="1412" spans="1:15">
      <c r="A1412" s="38">
        <v>41393</v>
      </c>
      <c r="B1412" s="12" t="s">
        <v>17</v>
      </c>
      <c r="C1412" s="12" t="s">
        <v>18</v>
      </c>
      <c r="D1412" s="12" t="s">
        <v>37</v>
      </c>
      <c r="E1412" s="12" t="s">
        <v>13</v>
      </c>
      <c r="F1412" s="12">
        <v>24</v>
      </c>
      <c r="G1412" s="12">
        <v>5832</v>
      </c>
      <c r="H1412" s="12">
        <v>6210</v>
      </c>
      <c r="I1412" s="12">
        <v>35856</v>
      </c>
      <c r="J1412" s="12">
        <v>38160</v>
      </c>
      <c r="K1412" s="12">
        <f>Sales[[#This Row],[Unit Price]]*Sales[[#This Row],[Quantity]]</f>
        <v>149040</v>
      </c>
      <c r="L1412" s="12">
        <f>Sales[[#This Row],[Unit Cost]]*Sales[[#This Row],[Quantity]]</f>
        <v>139968</v>
      </c>
      <c r="M1412" s="12">
        <f>Sales[[#This Row],[Revenue]]-Sales[[#This Row],[Cost]]</f>
        <v>9072</v>
      </c>
      <c r="N1412" s="38">
        <f>Sales[[#This Row],[Profit]]*$N$1</f>
        <v>453.6</v>
      </c>
      <c r="O1412" s="38">
        <f>Sales[[#This Row],[Profit]]-Sales[[#This Row],[Discount ]]</f>
        <v>8618.4</v>
      </c>
    </row>
    <row r="1413" spans="1:15">
      <c r="A1413" s="38">
        <v>41394</v>
      </c>
      <c r="B1413" s="12" t="s">
        <v>34</v>
      </c>
      <c r="C1413" s="12" t="s">
        <v>25</v>
      </c>
      <c r="D1413" s="12" t="s">
        <v>32</v>
      </c>
      <c r="E1413" s="12" t="s">
        <v>13</v>
      </c>
      <c r="F1413" s="12">
        <v>21</v>
      </c>
      <c r="G1413" s="12">
        <v>2034</v>
      </c>
      <c r="H1413" s="12">
        <v>2160</v>
      </c>
      <c r="I1413" s="12">
        <v>21276</v>
      </c>
      <c r="J1413" s="12">
        <v>22680</v>
      </c>
      <c r="K1413" s="12">
        <f>Sales[[#This Row],[Unit Price]]*Sales[[#This Row],[Quantity]]</f>
        <v>45360</v>
      </c>
      <c r="L1413" s="12">
        <f>Sales[[#This Row],[Unit Cost]]*Sales[[#This Row],[Quantity]]</f>
        <v>42714</v>
      </c>
      <c r="M1413" s="12">
        <f>Sales[[#This Row],[Revenue]]-Sales[[#This Row],[Cost]]</f>
        <v>2646</v>
      </c>
      <c r="N1413" s="38">
        <f>Sales[[#This Row],[Profit]]*$N$1</f>
        <v>132.30000000000001</v>
      </c>
      <c r="O1413" s="38">
        <f>Sales[[#This Row],[Profit]]-Sales[[#This Row],[Discount ]]</f>
        <v>2513.6999999999998</v>
      </c>
    </row>
    <row r="1414" spans="1:15">
      <c r="A1414" s="38">
        <v>41394</v>
      </c>
      <c r="B1414" s="12" t="s">
        <v>14</v>
      </c>
      <c r="C1414" s="12" t="s">
        <v>11</v>
      </c>
      <c r="D1414" s="12" t="s">
        <v>42</v>
      </c>
      <c r="E1414" s="12" t="s">
        <v>16</v>
      </c>
      <c r="F1414" s="12">
        <v>13</v>
      </c>
      <c r="G1414" s="12">
        <v>5832</v>
      </c>
      <c r="H1414" s="12">
        <v>6210</v>
      </c>
      <c r="I1414" s="12">
        <v>67554</v>
      </c>
      <c r="J1414" s="12">
        <v>72900</v>
      </c>
      <c r="K1414" s="12">
        <f>Sales[[#This Row],[Unit Price]]*Sales[[#This Row],[Quantity]]</f>
        <v>80730</v>
      </c>
      <c r="L1414" s="12">
        <f>Sales[[#This Row],[Unit Cost]]*Sales[[#This Row],[Quantity]]</f>
        <v>75816</v>
      </c>
      <c r="M1414" s="12">
        <f>Sales[[#This Row],[Revenue]]-Sales[[#This Row],[Cost]]</f>
        <v>4914</v>
      </c>
      <c r="N1414" s="38">
        <f>Sales[[#This Row],[Profit]]*$N$1</f>
        <v>245.70000000000002</v>
      </c>
      <c r="O1414" s="38">
        <f>Sales[[#This Row],[Profit]]-Sales[[#This Row],[Discount ]]</f>
        <v>4668.3</v>
      </c>
    </row>
    <row r="1415" spans="1:15">
      <c r="A1415" s="38">
        <v>41394</v>
      </c>
      <c r="B1415" s="12" t="s">
        <v>10</v>
      </c>
      <c r="C1415" s="12" t="s">
        <v>11</v>
      </c>
      <c r="D1415" s="12" t="s">
        <v>15</v>
      </c>
      <c r="E1415" s="12" t="s">
        <v>16</v>
      </c>
      <c r="F1415" s="12">
        <v>2</v>
      </c>
      <c r="G1415" s="12">
        <v>3546</v>
      </c>
      <c r="H1415" s="12">
        <v>3780</v>
      </c>
      <c r="I1415" s="12">
        <v>17910</v>
      </c>
      <c r="J1415" s="12">
        <v>19350</v>
      </c>
      <c r="K1415" s="12">
        <f>Sales[[#This Row],[Unit Price]]*Sales[[#This Row],[Quantity]]</f>
        <v>7560</v>
      </c>
      <c r="L1415" s="12">
        <f>Sales[[#This Row],[Unit Cost]]*Sales[[#This Row],[Quantity]]</f>
        <v>7092</v>
      </c>
      <c r="M1415" s="12">
        <f>Sales[[#This Row],[Revenue]]-Sales[[#This Row],[Cost]]</f>
        <v>468</v>
      </c>
      <c r="N1415" s="38">
        <f>Sales[[#This Row],[Profit]]*$N$1</f>
        <v>23.400000000000002</v>
      </c>
      <c r="O1415" s="38">
        <f>Sales[[#This Row],[Profit]]-Sales[[#This Row],[Discount ]]</f>
        <v>444.6</v>
      </c>
    </row>
    <row r="1416" spans="1:15">
      <c r="A1416" s="38">
        <v>41394</v>
      </c>
      <c r="B1416" s="12" t="s">
        <v>14</v>
      </c>
      <c r="C1416" s="12" t="s">
        <v>11</v>
      </c>
      <c r="D1416" s="12" t="s">
        <v>42</v>
      </c>
      <c r="E1416" s="12" t="s">
        <v>16</v>
      </c>
      <c r="F1416" s="12">
        <v>20</v>
      </c>
      <c r="G1416" s="12">
        <v>3726</v>
      </c>
      <c r="H1416" s="12">
        <v>3960</v>
      </c>
      <c r="I1416" s="12">
        <v>75060</v>
      </c>
      <c r="J1416" s="12">
        <v>81000</v>
      </c>
      <c r="K1416" s="12">
        <f>Sales[[#This Row],[Unit Price]]*Sales[[#This Row],[Quantity]]</f>
        <v>79200</v>
      </c>
      <c r="L1416" s="12">
        <f>Sales[[#This Row],[Unit Cost]]*Sales[[#This Row],[Quantity]]</f>
        <v>74520</v>
      </c>
      <c r="M1416" s="12">
        <f>Sales[[#This Row],[Revenue]]-Sales[[#This Row],[Cost]]</f>
        <v>4680</v>
      </c>
      <c r="N1416" s="38">
        <f>Sales[[#This Row],[Profit]]*$N$1</f>
        <v>234</v>
      </c>
      <c r="O1416" s="38">
        <f>Sales[[#This Row],[Profit]]-Sales[[#This Row],[Discount ]]</f>
        <v>4446</v>
      </c>
    </row>
    <row r="1417" spans="1:15">
      <c r="A1417" s="38">
        <v>41395</v>
      </c>
      <c r="B1417" s="12" t="s">
        <v>10</v>
      </c>
      <c r="C1417" s="12" t="s">
        <v>11</v>
      </c>
      <c r="D1417" s="12" t="s">
        <v>35</v>
      </c>
      <c r="E1417" s="12" t="s">
        <v>13</v>
      </c>
      <c r="F1417" s="12">
        <v>21</v>
      </c>
      <c r="G1417" s="12">
        <v>3978</v>
      </c>
      <c r="H1417" s="12">
        <v>4230</v>
      </c>
      <c r="I1417" s="12">
        <v>10296</v>
      </c>
      <c r="J1417" s="12">
        <v>10980</v>
      </c>
      <c r="K1417" s="12">
        <f>Sales[[#This Row],[Unit Price]]*Sales[[#This Row],[Quantity]]</f>
        <v>88830</v>
      </c>
      <c r="L1417" s="12">
        <f>Sales[[#This Row],[Unit Cost]]*Sales[[#This Row],[Quantity]]</f>
        <v>83538</v>
      </c>
      <c r="M1417" s="12">
        <f>Sales[[#This Row],[Revenue]]-Sales[[#This Row],[Cost]]</f>
        <v>5292</v>
      </c>
      <c r="N1417" s="38">
        <f>Sales[[#This Row],[Profit]]*$N$1</f>
        <v>264.60000000000002</v>
      </c>
      <c r="O1417" s="38">
        <f>Sales[[#This Row],[Profit]]-Sales[[#This Row],[Discount ]]</f>
        <v>5027.3999999999996</v>
      </c>
    </row>
    <row r="1418" spans="1:15">
      <c r="A1418" s="38">
        <v>41395</v>
      </c>
      <c r="B1418" s="12" t="s">
        <v>22</v>
      </c>
      <c r="C1418" s="12" t="s">
        <v>23</v>
      </c>
      <c r="D1418" s="12" t="s">
        <v>39</v>
      </c>
      <c r="E1418" s="12" t="s">
        <v>13</v>
      </c>
      <c r="F1418" s="12">
        <v>12</v>
      </c>
      <c r="G1418" s="12">
        <v>3042</v>
      </c>
      <c r="H1418" s="12">
        <v>3240</v>
      </c>
      <c r="I1418" s="12">
        <v>89424</v>
      </c>
      <c r="J1418" s="12">
        <v>95040</v>
      </c>
      <c r="K1418" s="12">
        <f>Sales[[#This Row],[Unit Price]]*Sales[[#This Row],[Quantity]]</f>
        <v>38880</v>
      </c>
      <c r="L1418" s="12">
        <f>Sales[[#This Row],[Unit Cost]]*Sales[[#This Row],[Quantity]]</f>
        <v>36504</v>
      </c>
      <c r="M1418" s="12">
        <f>Sales[[#This Row],[Revenue]]-Sales[[#This Row],[Cost]]</f>
        <v>2376</v>
      </c>
      <c r="N1418" s="38">
        <f>Sales[[#This Row],[Profit]]*$N$1</f>
        <v>118.80000000000001</v>
      </c>
      <c r="O1418" s="38">
        <f>Sales[[#This Row],[Profit]]-Sales[[#This Row],[Discount ]]</f>
        <v>2257.1999999999998</v>
      </c>
    </row>
    <row r="1419" spans="1:15">
      <c r="A1419" s="38">
        <v>41395</v>
      </c>
      <c r="B1419" s="12" t="s">
        <v>22</v>
      </c>
      <c r="C1419" s="12" t="s">
        <v>23</v>
      </c>
      <c r="D1419" s="12" t="s">
        <v>41</v>
      </c>
      <c r="E1419" s="12" t="s">
        <v>13</v>
      </c>
      <c r="F1419" s="12">
        <v>23</v>
      </c>
      <c r="G1419" s="12">
        <v>3546</v>
      </c>
      <c r="H1419" s="12">
        <v>3780</v>
      </c>
      <c r="I1419" s="12">
        <v>17712</v>
      </c>
      <c r="J1419" s="12">
        <v>18900</v>
      </c>
      <c r="K1419" s="12">
        <f>Sales[[#This Row],[Unit Price]]*Sales[[#This Row],[Quantity]]</f>
        <v>86940</v>
      </c>
      <c r="L1419" s="12">
        <f>Sales[[#This Row],[Unit Cost]]*Sales[[#This Row],[Quantity]]</f>
        <v>81558</v>
      </c>
      <c r="M1419" s="12">
        <f>Sales[[#This Row],[Revenue]]-Sales[[#This Row],[Cost]]</f>
        <v>5382</v>
      </c>
      <c r="N1419" s="38">
        <f>Sales[[#This Row],[Profit]]*$N$1</f>
        <v>269.10000000000002</v>
      </c>
      <c r="O1419" s="38">
        <f>Sales[[#This Row],[Profit]]-Sales[[#This Row],[Discount ]]</f>
        <v>5112.8999999999996</v>
      </c>
    </row>
    <row r="1420" spans="1:15">
      <c r="A1420" s="38">
        <v>41396</v>
      </c>
      <c r="B1420" s="12" t="s">
        <v>31</v>
      </c>
      <c r="C1420" s="12" t="s">
        <v>30</v>
      </c>
      <c r="D1420" s="12" t="s">
        <v>38</v>
      </c>
      <c r="E1420" s="12" t="s">
        <v>13</v>
      </c>
      <c r="F1420" s="12">
        <v>23</v>
      </c>
      <c r="G1420" s="12">
        <v>4482</v>
      </c>
      <c r="H1420" s="12">
        <v>4770</v>
      </c>
      <c r="I1420" s="12">
        <v>78012</v>
      </c>
      <c r="J1420" s="12">
        <v>83160</v>
      </c>
      <c r="K1420" s="12">
        <f>Sales[[#This Row],[Unit Price]]*Sales[[#This Row],[Quantity]]</f>
        <v>109710</v>
      </c>
      <c r="L1420" s="12">
        <f>Sales[[#This Row],[Unit Cost]]*Sales[[#This Row],[Quantity]]</f>
        <v>103086</v>
      </c>
      <c r="M1420" s="12">
        <f>Sales[[#This Row],[Revenue]]-Sales[[#This Row],[Cost]]</f>
        <v>6624</v>
      </c>
      <c r="N1420" s="38">
        <f>Sales[[#This Row],[Profit]]*$N$1</f>
        <v>331.20000000000005</v>
      </c>
      <c r="O1420" s="38">
        <f>Sales[[#This Row],[Profit]]-Sales[[#This Row],[Discount ]]</f>
        <v>6292.8</v>
      </c>
    </row>
    <row r="1421" spans="1:15">
      <c r="A1421" s="38">
        <v>41396</v>
      </c>
      <c r="B1421" s="12" t="s">
        <v>20</v>
      </c>
      <c r="C1421" s="12" t="s">
        <v>18</v>
      </c>
      <c r="D1421" s="12" t="s">
        <v>15</v>
      </c>
      <c r="E1421" s="12" t="s">
        <v>16</v>
      </c>
      <c r="F1421" s="12">
        <v>24</v>
      </c>
      <c r="G1421" s="12">
        <v>3924</v>
      </c>
      <c r="H1421" s="12">
        <v>4230</v>
      </c>
      <c r="I1421" s="12">
        <v>35820</v>
      </c>
      <c r="J1421" s="12">
        <v>38700</v>
      </c>
      <c r="K1421" s="12">
        <f>Sales[[#This Row],[Unit Price]]*Sales[[#This Row],[Quantity]]</f>
        <v>101520</v>
      </c>
      <c r="L1421" s="12">
        <f>Sales[[#This Row],[Unit Cost]]*Sales[[#This Row],[Quantity]]</f>
        <v>94176</v>
      </c>
      <c r="M1421" s="12">
        <f>Sales[[#This Row],[Revenue]]-Sales[[#This Row],[Cost]]</f>
        <v>7344</v>
      </c>
      <c r="N1421" s="38">
        <f>Sales[[#This Row],[Profit]]*$N$1</f>
        <v>367.20000000000005</v>
      </c>
      <c r="O1421" s="38">
        <f>Sales[[#This Row],[Profit]]-Sales[[#This Row],[Discount ]]</f>
        <v>6976.8</v>
      </c>
    </row>
    <row r="1422" spans="1:15">
      <c r="A1422" s="38">
        <v>41397</v>
      </c>
      <c r="B1422" s="12" t="s">
        <v>20</v>
      </c>
      <c r="C1422" s="12" t="s">
        <v>18</v>
      </c>
      <c r="D1422" s="12" t="s">
        <v>42</v>
      </c>
      <c r="E1422" s="12" t="s">
        <v>16</v>
      </c>
      <c r="F1422" s="12">
        <v>25</v>
      </c>
      <c r="G1422" s="12">
        <v>2952</v>
      </c>
      <c r="H1422" s="12">
        <v>3150</v>
      </c>
      <c r="I1422" s="12">
        <v>15012</v>
      </c>
      <c r="J1422" s="12">
        <v>16200</v>
      </c>
      <c r="K1422" s="12">
        <f>Sales[[#This Row],[Unit Price]]*Sales[[#This Row],[Quantity]]</f>
        <v>78750</v>
      </c>
      <c r="L1422" s="12">
        <f>Sales[[#This Row],[Unit Cost]]*Sales[[#This Row],[Quantity]]</f>
        <v>73800</v>
      </c>
      <c r="M1422" s="12">
        <f>Sales[[#This Row],[Revenue]]-Sales[[#This Row],[Cost]]</f>
        <v>4950</v>
      </c>
      <c r="N1422" s="38">
        <f>Sales[[#This Row],[Profit]]*$N$1</f>
        <v>247.5</v>
      </c>
      <c r="O1422" s="38">
        <f>Sales[[#This Row],[Profit]]-Sales[[#This Row],[Discount ]]</f>
        <v>4702.5</v>
      </c>
    </row>
    <row r="1423" spans="1:15">
      <c r="A1423" s="38">
        <v>41397</v>
      </c>
      <c r="B1423" s="12" t="s">
        <v>29</v>
      </c>
      <c r="C1423" s="12" t="s">
        <v>30</v>
      </c>
      <c r="D1423" s="12" t="s">
        <v>39</v>
      </c>
      <c r="E1423" s="12" t="s">
        <v>13</v>
      </c>
      <c r="F1423" s="12">
        <v>17</v>
      </c>
      <c r="G1423" s="12">
        <v>3726</v>
      </c>
      <c r="H1423" s="12">
        <v>3960</v>
      </c>
      <c r="I1423" s="12">
        <v>52164</v>
      </c>
      <c r="J1423" s="12">
        <v>55440</v>
      </c>
      <c r="K1423" s="12">
        <f>Sales[[#This Row],[Unit Price]]*Sales[[#This Row],[Quantity]]</f>
        <v>67320</v>
      </c>
      <c r="L1423" s="12">
        <f>Sales[[#This Row],[Unit Cost]]*Sales[[#This Row],[Quantity]]</f>
        <v>63342</v>
      </c>
      <c r="M1423" s="12">
        <f>Sales[[#This Row],[Revenue]]-Sales[[#This Row],[Cost]]</f>
        <v>3978</v>
      </c>
      <c r="N1423" s="38">
        <f>Sales[[#This Row],[Profit]]*$N$1</f>
        <v>198.9</v>
      </c>
      <c r="O1423" s="38">
        <f>Sales[[#This Row],[Profit]]-Sales[[#This Row],[Discount ]]</f>
        <v>3779.1</v>
      </c>
    </row>
    <row r="1424" spans="1:15">
      <c r="A1424" s="38">
        <v>41397</v>
      </c>
      <c r="B1424" s="12" t="s">
        <v>14</v>
      </c>
      <c r="C1424" s="12" t="s">
        <v>11</v>
      </c>
      <c r="D1424" s="12" t="s">
        <v>43</v>
      </c>
      <c r="E1424" s="12" t="s">
        <v>13</v>
      </c>
      <c r="F1424" s="12">
        <v>21</v>
      </c>
      <c r="G1424" s="12">
        <v>3978</v>
      </c>
      <c r="H1424" s="12">
        <v>4230</v>
      </c>
      <c r="I1424" s="12">
        <v>84600</v>
      </c>
      <c r="J1424" s="12">
        <v>90000</v>
      </c>
      <c r="K1424" s="12">
        <f>Sales[[#This Row],[Unit Price]]*Sales[[#This Row],[Quantity]]</f>
        <v>88830</v>
      </c>
      <c r="L1424" s="12">
        <f>Sales[[#This Row],[Unit Cost]]*Sales[[#This Row],[Quantity]]</f>
        <v>83538</v>
      </c>
      <c r="M1424" s="12">
        <f>Sales[[#This Row],[Revenue]]-Sales[[#This Row],[Cost]]</f>
        <v>5292</v>
      </c>
      <c r="N1424" s="38">
        <f>Sales[[#This Row],[Profit]]*$N$1</f>
        <v>264.60000000000002</v>
      </c>
      <c r="O1424" s="38">
        <f>Sales[[#This Row],[Profit]]-Sales[[#This Row],[Discount ]]</f>
        <v>5027.3999999999996</v>
      </c>
    </row>
    <row r="1425" spans="1:15">
      <c r="A1425" s="38">
        <v>41397</v>
      </c>
      <c r="B1425" s="12" t="s">
        <v>10</v>
      </c>
      <c r="C1425" s="12" t="s">
        <v>11</v>
      </c>
      <c r="D1425" s="12" t="s">
        <v>33</v>
      </c>
      <c r="E1425" s="12" t="s">
        <v>13</v>
      </c>
      <c r="F1425" s="12">
        <v>9</v>
      </c>
      <c r="G1425" s="12">
        <v>3726</v>
      </c>
      <c r="H1425" s="12">
        <v>3960</v>
      </c>
      <c r="I1425" s="12">
        <v>99450</v>
      </c>
      <c r="J1425" s="12">
        <v>105750</v>
      </c>
      <c r="K1425" s="12">
        <f>Sales[[#This Row],[Unit Price]]*Sales[[#This Row],[Quantity]]</f>
        <v>35640</v>
      </c>
      <c r="L1425" s="12">
        <f>Sales[[#This Row],[Unit Cost]]*Sales[[#This Row],[Quantity]]</f>
        <v>33534</v>
      </c>
      <c r="M1425" s="12">
        <f>Sales[[#This Row],[Revenue]]-Sales[[#This Row],[Cost]]</f>
        <v>2106</v>
      </c>
      <c r="N1425" s="38">
        <f>Sales[[#This Row],[Profit]]*$N$1</f>
        <v>105.30000000000001</v>
      </c>
      <c r="O1425" s="38">
        <f>Sales[[#This Row],[Profit]]-Sales[[#This Row],[Discount ]]</f>
        <v>2000.7</v>
      </c>
    </row>
    <row r="1426" spans="1:15">
      <c r="A1426" s="38">
        <v>41397</v>
      </c>
      <c r="B1426" s="12" t="s">
        <v>10</v>
      </c>
      <c r="C1426" s="12" t="s">
        <v>11</v>
      </c>
      <c r="D1426" s="12" t="s">
        <v>12</v>
      </c>
      <c r="E1426" s="12" t="s">
        <v>13</v>
      </c>
      <c r="F1426" s="12">
        <v>11</v>
      </c>
      <c r="G1426" s="12">
        <v>4482</v>
      </c>
      <c r="H1426" s="12">
        <v>4770</v>
      </c>
      <c r="I1426" s="12">
        <v>42714</v>
      </c>
      <c r="J1426" s="12">
        <v>45360</v>
      </c>
      <c r="K1426" s="12">
        <f>Sales[[#This Row],[Unit Price]]*Sales[[#This Row],[Quantity]]</f>
        <v>52470</v>
      </c>
      <c r="L1426" s="12">
        <f>Sales[[#This Row],[Unit Cost]]*Sales[[#This Row],[Quantity]]</f>
        <v>49302</v>
      </c>
      <c r="M1426" s="12">
        <f>Sales[[#This Row],[Revenue]]-Sales[[#This Row],[Cost]]</f>
        <v>3168</v>
      </c>
      <c r="N1426" s="38">
        <f>Sales[[#This Row],[Profit]]*$N$1</f>
        <v>158.4</v>
      </c>
      <c r="O1426" s="38">
        <f>Sales[[#This Row],[Profit]]-Sales[[#This Row],[Discount ]]</f>
        <v>3009.6</v>
      </c>
    </row>
    <row r="1427" spans="1:15">
      <c r="A1427" s="38">
        <v>41398</v>
      </c>
      <c r="B1427" s="12" t="s">
        <v>14</v>
      </c>
      <c r="C1427" s="12" t="s">
        <v>11</v>
      </c>
      <c r="D1427" s="12" t="s">
        <v>38</v>
      </c>
      <c r="E1427" s="12" t="s">
        <v>13</v>
      </c>
      <c r="F1427" s="12">
        <v>4</v>
      </c>
      <c r="G1427" s="12">
        <v>3582</v>
      </c>
      <c r="H1427" s="12">
        <v>3870</v>
      </c>
      <c r="I1427" s="12">
        <v>67374</v>
      </c>
      <c r="J1427" s="12">
        <v>71820</v>
      </c>
      <c r="K1427" s="12">
        <f>Sales[[#This Row],[Unit Price]]*Sales[[#This Row],[Quantity]]</f>
        <v>15480</v>
      </c>
      <c r="L1427" s="12">
        <f>Sales[[#This Row],[Unit Cost]]*Sales[[#This Row],[Quantity]]</f>
        <v>14328</v>
      </c>
      <c r="M1427" s="12">
        <f>Sales[[#This Row],[Revenue]]-Sales[[#This Row],[Cost]]</f>
        <v>1152</v>
      </c>
      <c r="N1427" s="38">
        <f>Sales[[#This Row],[Profit]]*$N$1</f>
        <v>57.6</v>
      </c>
      <c r="O1427" s="38">
        <f>Sales[[#This Row],[Profit]]-Sales[[#This Row],[Discount ]]</f>
        <v>1094.4000000000001</v>
      </c>
    </row>
    <row r="1428" spans="1:15">
      <c r="A1428" s="38">
        <v>41398</v>
      </c>
      <c r="B1428" s="12" t="s">
        <v>14</v>
      </c>
      <c r="C1428" s="12" t="s">
        <v>11</v>
      </c>
      <c r="D1428" s="12" t="s">
        <v>26</v>
      </c>
      <c r="E1428" s="12" t="s">
        <v>13</v>
      </c>
      <c r="F1428" s="12">
        <v>22</v>
      </c>
      <c r="G1428" s="12">
        <v>4482</v>
      </c>
      <c r="H1428" s="12">
        <v>4770</v>
      </c>
      <c r="I1428" s="12">
        <v>3042</v>
      </c>
      <c r="J1428" s="12">
        <v>3240</v>
      </c>
      <c r="K1428" s="12">
        <f>Sales[[#This Row],[Unit Price]]*Sales[[#This Row],[Quantity]]</f>
        <v>104940</v>
      </c>
      <c r="L1428" s="12">
        <f>Sales[[#This Row],[Unit Cost]]*Sales[[#This Row],[Quantity]]</f>
        <v>98604</v>
      </c>
      <c r="M1428" s="12">
        <f>Sales[[#This Row],[Revenue]]-Sales[[#This Row],[Cost]]</f>
        <v>6336</v>
      </c>
      <c r="N1428" s="38">
        <f>Sales[[#This Row],[Profit]]*$N$1</f>
        <v>316.8</v>
      </c>
      <c r="O1428" s="38">
        <f>Sales[[#This Row],[Profit]]-Sales[[#This Row],[Discount ]]</f>
        <v>6019.2</v>
      </c>
    </row>
    <row r="1429" spans="1:15">
      <c r="A1429" s="38">
        <v>41398</v>
      </c>
      <c r="B1429" s="12" t="s">
        <v>22</v>
      </c>
      <c r="C1429" s="12" t="s">
        <v>23</v>
      </c>
      <c r="D1429" s="12" t="s">
        <v>12</v>
      </c>
      <c r="E1429" s="12" t="s">
        <v>13</v>
      </c>
      <c r="F1429" s="12">
        <v>15</v>
      </c>
      <c r="G1429" s="12">
        <v>3924</v>
      </c>
      <c r="H1429" s="12">
        <v>4230</v>
      </c>
      <c r="I1429" s="12">
        <v>8136</v>
      </c>
      <c r="J1429" s="12">
        <v>8640</v>
      </c>
      <c r="K1429" s="12">
        <f>Sales[[#This Row],[Unit Price]]*Sales[[#This Row],[Quantity]]</f>
        <v>63450</v>
      </c>
      <c r="L1429" s="12">
        <f>Sales[[#This Row],[Unit Cost]]*Sales[[#This Row],[Quantity]]</f>
        <v>58860</v>
      </c>
      <c r="M1429" s="12">
        <f>Sales[[#This Row],[Revenue]]-Sales[[#This Row],[Cost]]</f>
        <v>4590</v>
      </c>
      <c r="N1429" s="38">
        <f>Sales[[#This Row],[Profit]]*$N$1</f>
        <v>229.5</v>
      </c>
      <c r="O1429" s="38">
        <f>Sales[[#This Row],[Profit]]-Sales[[#This Row],[Discount ]]</f>
        <v>4360.5</v>
      </c>
    </row>
    <row r="1430" spans="1:15">
      <c r="A1430" s="38">
        <v>41398</v>
      </c>
      <c r="B1430" s="12" t="s">
        <v>24</v>
      </c>
      <c r="C1430" s="12" t="s">
        <v>25</v>
      </c>
      <c r="D1430" s="12" t="s">
        <v>37</v>
      </c>
      <c r="E1430" s="12" t="s">
        <v>13</v>
      </c>
      <c r="F1430" s="12">
        <v>23</v>
      </c>
      <c r="G1430" s="12">
        <v>7506</v>
      </c>
      <c r="H1430" s="12">
        <v>8100</v>
      </c>
      <c r="I1430" s="12">
        <v>49302</v>
      </c>
      <c r="J1430" s="12">
        <v>52470</v>
      </c>
      <c r="K1430" s="12">
        <f>Sales[[#This Row],[Unit Price]]*Sales[[#This Row],[Quantity]]</f>
        <v>186300</v>
      </c>
      <c r="L1430" s="12">
        <f>Sales[[#This Row],[Unit Cost]]*Sales[[#This Row],[Quantity]]</f>
        <v>172638</v>
      </c>
      <c r="M1430" s="12">
        <f>Sales[[#This Row],[Revenue]]-Sales[[#This Row],[Cost]]</f>
        <v>13662</v>
      </c>
      <c r="N1430" s="38">
        <f>Sales[[#This Row],[Profit]]*$N$1</f>
        <v>683.1</v>
      </c>
      <c r="O1430" s="38">
        <f>Sales[[#This Row],[Profit]]-Sales[[#This Row],[Discount ]]</f>
        <v>12978.9</v>
      </c>
    </row>
    <row r="1431" spans="1:15">
      <c r="A1431" s="38">
        <v>41399</v>
      </c>
      <c r="B1431" s="12" t="s">
        <v>27</v>
      </c>
      <c r="C1431" s="12" t="s">
        <v>23</v>
      </c>
      <c r="D1431" s="12" t="s">
        <v>35</v>
      </c>
      <c r="E1431" s="12" t="s">
        <v>13</v>
      </c>
      <c r="F1431" s="12">
        <v>9</v>
      </c>
      <c r="G1431" s="12">
        <v>3546</v>
      </c>
      <c r="H1431" s="12">
        <v>3780</v>
      </c>
      <c r="I1431" s="12">
        <v>30888</v>
      </c>
      <c r="J1431" s="12">
        <v>32940</v>
      </c>
      <c r="K1431" s="12">
        <f>Sales[[#This Row],[Unit Price]]*Sales[[#This Row],[Quantity]]</f>
        <v>34020</v>
      </c>
      <c r="L1431" s="12">
        <f>Sales[[#This Row],[Unit Cost]]*Sales[[#This Row],[Quantity]]</f>
        <v>31914</v>
      </c>
      <c r="M1431" s="12">
        <f>Sales[[#This Row],[Revenue]]-Sales[[#This Row],[Cost]]</f>
        <v>2106</v>
      </c>
      <c r="N1431" s="38">
        <f>Sales[[#This Row],[Profit]]*$N$1</f>
        <v>105.30000000000001</v>
      </c>
      <c r="O1431" s="38">
        <f>Sales[[#This Row],[Profit]]-Sales[[#This Row],[Discount ]]</f>
        <v>2000.7</v>
      </c>
    </row>
    <row r="1432" spans="1:15">
      <c r="A1432" s="38">
        <v>41399</v>
      </c>
      <c r="B1432" s="12" t="s">
        <v>14</v>
      </c>
      <c r="C1432" s="12" t="s">
        <v>11</v>
      </c>
      <c r="D1432" s="12" t="s">
        <v>42</v>
      </c>
      <c r="E1432" s="12" t="s">
        <v>16</v>
      </c>
      <c r="F1432" s="12">
        <v>7</v>
      </c>
      <c r="G1432" s="12">
        <v>3042</v>
      </c>
      <c r="H1432" s="12">
        <v>3240</v>
      </c>
      <c r="I1432" s="12">
        <v>90072</v>
      </c>
      <c r="J1432" s="12">
        <v>97200</v>
      </c>
      <c r="K1432" s="12">
        <f>Sales[[#This Row],[Unit Price]]*Sales[[#This Row],[Quantity]]</f>
        <v>22680</v>
      </c>
      <c r="L1432" s="12">
        <f>Sales[[#This Row],[Unit Cost]]*Sales[[#This Row],[Quantity]]</f>
        <v>21294</v>
      </c>
      <c r="M1432" s="12">
        <f>Sales[[#This Row],[Revenue]]-Sales[[#This Row],[Cost]]</f>
        <v>1386</v>
      </c>
      <c r="N1432" s="38">
        <f>Sales[[#This Row],[Profit]]*$N$1</f>
        <v>69.3</v>
      </c>
      <c r="O1432" s="38">
        <f>Sales[[#This Row],[Profit]]-Sales[[#This Row],[Discount ]]</f>
        <v>1316.7</v>
      </c>
    </row>
    <row r="1433" spans="1:15">
      <c r="A1433" s="38">
        <v>41399</v>
      </c>
      <c r="B1433" s="12" t="s">
        <v>34</v>
      </c>
      <c r="C1433" s="12" t="s">
        <v>25</v>
      </c>
      <c r="D1433" s="12" t="s">
        <v>15</v>
      </c>
      <c r="E1433" s="12" t="s">
        <v>16</v>
      </c>
      <c r="F1433" s="12">
        <v>25</v>
      </c>
      <c r="G1433" s="12">
        <v>3042</v>
      </c>
      <c r="H1433" s="12">
        <v>3240</v>
      </c>
      <c r="I1433" s="12">
        <v>10746</v>
      </c>
      <c r="J1433" s="12">
        <v>11610</v>
      </c>
      <c r="K1433" s="12">
        <f>Sales[[#This Row],[Unit Price]]*Sales[[#This Row],[Quantity]]</f>
        <v>81000</v>
      </c>
      <c r="L1433" s="12">
        <f>Sales[[#This Row],[Unit Cost]]*Sales[[#This Row],[Quantity]]</f>
        <v>76050</v>
      </c>
      <c r="M1433" s="12">
        <f>Sales[[#This Row],[Revenue]]-Sales[[#This Row],[Cost]]</f>
        <v>4950</v>
      </c>
      <c r="N1433" s="38">
        <f>Sales[[#This Row],[Profit]]*$N$1</f>
        <v>247.5</v>
      </c>
      <c r="O1433" s="38">
        <f>Sales[[#This Row],[Profit]]-Sales[[#This Row],[Discount ]]</f>
        <v>4702.5</v>
      </c>
    </row>
    <row r="1434" spans="1:15">
      <c r="A1434" s="38">
        <v>41399</v>
      </c>
      <c r="B1434" s="12" t="s">
        <v>27</v>
      </c>
      <c r="C1434" s="12" t="s">
        <v>23</v>
      </c>
      <c r="D1434" s="12" t="s">
        <v>36</v>
      </c>
      <c r="E1434" s="12" t="s">
        <v>13</v>
      </c>
      <c r="F1434" s="12">
        <v>10</v>
      </c>
      <c r="G1434" s="12">
        <v>3978</v>
      </c>
      <c r="H1434" s="12">
        <v>4230</v>
      </c>
      <c r="I1434" s="12">
        <v>4212</v>
      </c>
      <c r="J1434" s="12">
        <v>4500</v>
      </c>
      <c r="K1434" s="12">
        <f>Sales[[#This Row],[Unit Price]]*Sales[[#This Row],[Quantity]]</f>
        <v>42300</v>
      </c>
      <c r="L1434" s="12">
        <f>Sales[[#This Row],[Unit Cost]]*Sales[[#This Row],[Quantity]]</f>
        <v>39780</v>
      </c>
      <c r="M1434" s="12">
        <f>Sales[[#This Row],[Revenue]]-Sales[[#This Row],[Cost]]</f>
        <v>2520</v>
      </c>
      <c r="N1434" s="38">
        <f>Sales[[#This Row],[Profit]]*$N$1</f>
        <v>126</v>
      </c>
      <c r="O1434" s="38">
        <f>Sales[[#This Row],[Profit]]-Sales[[#This Row],[Discount ]]</f>
        <v>2394</v>
      </c>
    </row>
    <row r="1435" spans="1:15">
      <c r="A1435" s="38">
        <v>41400</v>
      </c>
      <c r="B1435" s="12" t="s">
        <v>34</v>
      </c>
      <c r="C1435" s="12" t="s">
        <v>25</v>
      </c>
      <c r="D1435" s="12" t="s">
        <v>33</v>
      </c>
      <c r="E1435" s="12" t="s">
        <v>13</v>
      </c>
      <c r="F1435" s="12">
        <v>8</v>
      </c>
      <c r="G1435" s="12">
        <v>5148</v>
      </c>
      <c r="H1435" s="12">
        <v>5490</v>
      </c>
      <c r="I1435" s="12">
        <v>91494</v>
      </c>
      <c r="J1435" s="12">
        <v>97290</v>
      </c>
      <c r="K1435" s="12">
        <f>Sales[[#This Row],[Unit Price]]*Sales[[#This Row],[Quantity]]</f>
        <v>43920</v>
      </c>
      <c r="L1435" s="12">
        <f>Sales[[#This Row],[Unit Cost]]*Sales[[#This Row],[Quantity]]</f>
        <v>41184</v>
      </c>
      <c r="M1435" s="12">
        <f>Sales[[#This Row],[Revenue]]-Sales[[#This Row],[Cost]]</f>
        <v>2736</v>
      </c>
      <c r="N1435" s="38">
        <f>Sales[[#This Row],[Profit]]*$N$1</f>
        <v>136.80000000000001</v>
      </c>
      <c r="O1435" s="38">
        <f>Sales[[#This Row],[Profit]]-Sales[[#This Row],[Discount ]]</f>
        <v>2599.1999999999998</v>
      </c>
    </row>
    <row r="1436" spans="1:15">
      <c r="A1436" s="38">
        <v>41400</v>
      </c>
      <c r="B1436" s="12" t="s">
        <v>29</v>
      </c>
      <c r="C1436" s="12" t="s">
        <v>30</v>
      </c>
      <c r="D1436" s="12" t="s">
        <v>15</v>
      </c>
      <c r="E1436" s="12" t="s">
        <v>16</v>
      </c>
      <c r="F1436" s="12">
        <v>18</v>
      </c>
      <c r="G1436" s="12">
        <v>3042</v>
      </c>
      <c r="H1436" s="12">
        <v>3240</v>
      </c>
      <c r="I1436" s="12">
        <v>50148</v>
      </c>
      <c r="J1436" s="12">
        <v>54180</v>
      </c>
      <c r="K1436" s="12">
        <f>Sales[[#This Row],[Unit Price]]*Sales[[#This Row],[Quantity]]</f>
        <v>58320</v>
      </c>
      <c r="L1436" s="12">
        <f>Sales[[#This Row],[Unit Cost]]*Sales[[#This Row],[Quantity]]</f>
        <v>54756</v>
      </c>
      <c r="M1436" s="12">
        <f>Sales[[#This Row],[Revenue]]-Sales[[#This Row],[Cost]]</f>
        <v>3564</v>
      </c>
      <c r="N1436" s="38">
        <f>Sales[[#This Row],[Profit]]*$N$1</f>
        <v>178.20000000000002</v>
      </c>
      <c r="O1436" s="38">
        <f>Sales[[#This Row],[Profit]]-Sales[[#This Row],[Discount ]]</f>
        <v>3385.8</v>
      </c>
    </row>
    <row r="1437" spans="1:15">
      <c r="A1437" s="38">
        <v>41400</v>
      </c>
      <c r="B1437" s="12" t="s">
        <v>27</v>
      </c>
      <c r="C1437" s="12" t="s">
        <v>23</v>
      </c>
      <c r="D1437" s="12" t="s">
        <v>26</v>
      </c>
      <c r="E1437" s="12" t="s">
        <v>13</v>
      </c>
      <c r="F1437" s="12">
        <v>8</v>
      </c>
      <c r="G1437" s="12">
        <v>5148</v>
      </c>
      <c r="H1437" s="12">
        <v>5490</v>
      </c>
      <c r="I1437" s="12">
        <v>39546</v>
      </c>
      <c r="J1437" s="12">
        <v>42120</v>
      </c>
      <c r="K1437" s="12">
        <f>Sales[[#This Row],[Unit Price]]*Sales[[#This Row],[Quantity]]</f>
        <v>43920</v>
      </c>
      <c r="L1437" s="12">
        <f>Sales[[#This Row],[Unit Cost]]*Sales[[#This Row],[Quantity]]</f>
        <v>41184</v>
      </c>
      <c r="M1437" s="12">
        <f>Sales[[#This Row],[Revenue]]-Sales[[#This Row],[Cost]]</f>
        <v>2736</v>
      </c>
      <c r="N1437" s="38">
        <f>Sales[[#This Row],[Profit]]*$N$1</f>
        <v>136.80000000000001</v>
      </c>
      <c r="O1437" s="38">
        <f>Sales[[#This Row],[Profit]]-Sales[[#This Row],[Discount ]]</f>
        <v>2599.1999999999998</v>
      </c>
    </row>
    <row r="1438" spans="1:15">
      <c r="A1438" s="38">
        <v>41400</v>
      </c>
      <c r="B1438" s="12" t="s">
        <v>27</v>
      </c>
      <c r="C1438" s="12" t="s">
        <v>23</v>
      </c>
      <c r="D1438" s="12" t="s">
        <v>19</v>
      </c>
      <c r="E1438" s="12" t="s">
        <v>13</v>
      </c>
      <c r="F1438" s="12">
        <v>25</v>
      </c>
      <c r="G1438" s="12">
        <v>7506</v>
      </c>
      <c r="H1438" s="12">
        <v>8100</v>
      </c>
      <c r="I1438" s="12">
        <v>63648</v>
      </c>
      <c r="J1438" s="12">
        <v>67680</v>
      </c>
      <c r="K1438" s="12">
        <f>Sales[[#This Row],[Unit Price]]*Sales[[#This Row],[Quantity]]</f>
        <v>202500</v>
      </c>
      <c r="L1438" s="12">
        <f>Sales[[#This Row],[Unit Cost]]*Sales[[#This Row],[Quantity]]</f>
        <v>187650</v>
      </c>
      <c r="M1438" s="12">
        <f>Sales[[#This Row],[Revenue]]-Sales[[#This Row],[Cost]]</f>
        <v>14850</v>
      </c>
      <c r="N1438" s="38">
        <f>Sales[[#This Row],[Profit]]*$N$1</f>
        <v>742.5</v>
      </c>
      <c r="O1438" s="38">
        <f>Sales[[#This Row],[Profit]]-Sales[[#This Row],[Discount ]]</f>
        <v>14107.5</v>
      </c>
    </row>
    <row r="1439" spans="1:15">
      <c r="A1439" s="38">
        <v>41400</v>
      </c>
      <c r="B1439" s="12" t="s">
        <v>29</v>
      </c>
      <c r="C1439" s="12" t="s">
        <v>30</v>
      </c>
      <c r="D1439" s="12" t="s">
        <v>15</v>
      </c>
      <c r="E1439" s="12" t="s">
        <v>16</v>
      </c>
      <c r="F1439" s="12">
        <v>7</v>
      </c>
      <c r="G1439" s="12">
        <v>3042</v>
      </c>
      <c r="H1439" s="12">
        <v>3240</v>
      </c>
      <c r="I1439" s="12">
        <v>25074</v>
      </c>
      <c r="J1439" s="12">
        <v>27090</v>
      </c>
      <c r="K1439" s="12">
        <f>Sales[[#This Row],[Unit Price]]*Sales[[#This Row],[Quantity]]</f>
        <v>22680</v>
      </c>
      <c r="L1439" s="12">
        <f>Sales[[#This Row],[Unit Cost]]*Sales[[#This Row],[Quantity]]</f>
        <v>21294</v>
      </c>
      <c r="M1439" s="12">
        <f>Sales[[#This Row],[Revenue]]-Sales[[#This Row],[Cost]]</f>
        <v>1386</v>
      </c>
      <c r="N1439" s="38">
        <f>Sales[[#This Row],[Profit]]*$N$1</f>
        <v>69.3</v>
      </c>
      <c r="O1439" s="38">
        <f>Sales[[#This Row],[Profit]]-Sales[[#This Row],[Discount ]]</f>
        <v>1316.7</v>
      </c>
    </row>
    <row r="1440" spans="1:15">
      <c r="A1440" s="38">
        <v>41400</v>
      </c>
      <c r="B1440" s="12" t="s">
        <v>31</v>
      </c>
      <c r="C1440" s="12" t="s">
        <v>30</v>
      </c>
      <c r="D1440" s="12" t="s">
        <v>35</v>
      </c>
      <c r="E1440" s="12" t="s">
        <v>13</v>
      </c>
      <c r="F1440" s="12">
        <v>17</v>
      </c>
      <c r="G1440" s="12">
        <v>3978</v>
      </c>
      <c r="H1440" s="12">
        <v>4230</v>
      </c>
      <c r="I1440" s="12">
        <v>113256</v>
      </c>
      <c r="J1440" s="12">
        <v>120780</v>
      </c>
      <c r="K1440" s="12">
        <f>Sales[[#This Row],[Unit Price]]*Sales[[#This Row],[Quantity]]</f>
        <v>71910</v>
      </c>
      <c r="L1440" s="12">
        <f>Sales[[#This Row],[Unit Cost]]*Sales[[#This Row],[Quantity]]</f>
        <v>67626</v>
      </c>
      <c r="M1440" s="12">
        <f>Sales[[#This Row],[Revenue]]-Sales[[#This Row],[Cost]]</f>
        <v>4284</v>
      </c>
      <c r="N1440" s="38">
        <f>Sales[[#This Row],[Profit]]*$N$1</f>
        <v>214.20000000000002</v>
      </c>
      <c r="O1440" s="38">
        <f>Sales[[#This Row],[Profit]]-Sales[[#This Row],[Discount ]]</f>
        <v>4069.8</v>
      </c>
    </row>
    <row r="1441" spans="1:15">
      <c r="A1441" s="38">
        <v>41401</v>
      </c>
      <c r="B1441" s="12" t="s">
        <v>14</v>
      </c>
      <c r="C1441" s="12" t="s">
        <v>11</v>
      </c>
      <c r="D1441" s="12" t="s">
        <v>26</v>
      </c>
      <c r="E1441" s="12" t="s">
        <v>13</v>
      </c>
      <c r="F1441" s="12">
        <v>3</v>
      </c>
      <c r="G1441" s="12">
        <v>2952</v>
      </c>
      <c r="H1441" s="12">
        <v>3150</v>
      </c>
      <c r="I1441" s="12">
        <v>21294</v>
      </c>
      <c r="J1441" s="12">
        <v>22680</v>
      </c>
      <c r="K1441" s="12">
        <f>Sales[[#This Row],[Unit Price]]*Sales[[#This Row],[Quantity]]</f>
        <v>9450</v>
      </c>
      <c r="L1441" s="12">
        <f>Sales[[#This Row],[Unit Cost]]*Sales[[#This Row],[Quantity]]</f>
        <v>8856</v>
      </c>
      <c r="M1441" s="12">
        <f>Sales[[#This Row],[Revenue]]-Sales[[#This Row],[Cost]]</f>
        <v>594</v>
      </c>
      <c r="N1441" s="38">
        <f>Sales[[#This Row],[Profit]]*$N$1</f>
        <v>29.700000000000003</v>
      </c>
      <c r="O1441" s="38">
        <f>Sales[[#This Row],[Profit]]-Sales[[#This Row],[Discount ]]</f>
        <v>564.29999999999995</v>
      </c>
    </row>
    <row r="1442" spans="1:15">
      <c r="A1442" s="38">
        <v>41402</v>
      </c>
      <c r="B1442" s="12" t="s">
        <v>17</v>
      </c>
      <c r="C1442" s="12" t="s">
        <v>18</v>
      </c>
      <c r="D1442" s="12" t="s">
        <v>36</v>
      </c>
      <c r="E1442" s="12" t="s">
        <v>13</v>
      </c>
      <c r="F1442" s="12">
        <v>13</v>
      </c>
      <c r="G1442" s="12">
        <v>2034</v>
      </c>
      <c r="H1442" s="12">
        <v>2160</v>
      </c>
      <c r="I1442" s="12">
        <v>14742</v>
      </c>
      <c r="J1442" s="12">
        <v>15750</v>
      </c>
      <c r="K1442" s="12">
        <f>Sales[[#This Row],[Unit Price]]*Sales[[#This Row],[Quantity]]</f>
        <v>28080</v>
      </c>
      <c r="L1442" s="12">
        <f>Sales[[#This Row],[Unit Cost]]*Sales[[#This Row],[Quantity]]</f>
        <v>26442</v>
      </c>
      <c r="M1442" s="12">
        <f>Sales[[#This Row],[Revenue]]-Sales[[#This Row],[Cost]]</f>
        <v>1638</v>
      </c>
      <c r="N1442" s="38">
        <f>Sales[[#This Row],[Profit]]*$N$1</f>
        <v>81.900000000000006</v>
      </c>
      <c r="O1442" s="38">
        <f>Sales[[#This Row],[Profit]]-Sales[[#This Row],[Discount ]]</f>
        <v>1556.1</v>
      </c>
    </row>
    <row r="1443" spans="1:15">
      <c r="A1443" s="38">
        <v>41402</v>
      </c>
      <c r="B1443" s="12" t="s">
        <v>27</v>
      </c>
      <c r="C1443" s="12" t="s">
        <v>23</v>
      </c>
      <c r="D1443" s="12" t="s">
        <v>39</v>
      </c>
      <c r="E1443" s="12" t="s">
        <v>13</v>
      </c>
      <c r="F1443" s="12">
        <v>17</v>
      </c>
      <c r="G1443" s="12">
        <v>3582</v>
      </c>
      <c r="H1443" s="12">
        <v>3870</v>
      </c>
      <c r="I1443" s="12">
        <v>44712</v>
      </c>
      <c r="J1443" s="12">
        <v>47520</v>
      </c>
      <c r="K1443" s="12">
        <f>Sales[[#This Row],[Unit Price]]*Sales[[#This Row],[Quantity]]</f>
        <v>65790</v>
      </c>
      <c r="L1443" s="12">
        <f>Sales[[#This Row],[Unit Cost]]*Sales[[#This Row],[Quantity]]</f>
        <v>60894</v>
      </c>
      <c r="M1443" s="12">
        <f>Sales[[#This Row],[Revenue]]-Sales[[#This Row],[Cost]]</f>
        <v>4896</v>
      </c>
      <c r="N1443" s="38">
        <f>Sales[[#This Row],[Profit]]*$N$1</f>
        <v>244.8</v>
      </c>
      <c r="O1443" s="38">
        <f>Sales[[#This Row],[Profit]]-Sales[[#This Row],[Discount ]]</f>
        <v>4651.2</v>
      </c>
    </row>
    <row r="1444" spans="1:15">
      <c r="A1444" s="38">
        <v>41403</v>
      </c>
      <c r="B1444" s="12" t="s">
        <v>31</v>
      </c>
      <c r="C1444" s="12" t="s">
        <v>30</v>
      </c>
      <c r="D1444" s="12" t="s">
        <v>12</v>
      </c>
      <c r="E1444" s="12" t="s">
        <v>13</v>
      </c>
      <c r="F1444" s="12">
        <v>22</v>
      </c>
      <c r="G1444" s="12">
        <v>3978</v>
      </c>
      <c r="H1444" s="12">
        <v>4230</v>
      </c>
      <c r="I1444" s="12">
        <v>24408</v>
      </c>
      <c r="J1444" s="12">
        <v>25920</v>
      </c>
      <c r="K1444" s="12">
        <f>Sales[[#This Row],[Unit Price]]*Sales[[#This Row],[Quantity]]</f>
        <v>93060</v>
      </c>
      <c r="L1444" s="12">
        <f>Sales[[#This Row],[Unit Cost]]*Sales[[#This Row],[Quantity]]</f>
        <v>87516</v>
      </c>
      <c r="M1444" s="12">
        <f>Sales[[#This Row],[Revenue]]-Sales[[#This Row],[Cost]]</f>
        <v>5544</v>
      </c>
      <c r="N1444" s="38">
        <f>Sales[[#This Row],[Profit]]*$N$1</f>
        <v>277.2</v>
      </c>
      <c r="O1444" s="38">
        <f>Sales[[#This Row],[Profit]]-Sales[[#This Row],[Discount ]]</f>
        <v>5266.8</v>
      </c>
    </row>
    <row r="1445" spans="1:15">
      <c r="A1445" s="38">
        <v>41404</v>
      </c>
      <c r="B1445" s="12" t="s">
        <v>24</v>
      </c>
      <c r="C1445" s="12" t="s">
        <v>25</v>
      </c>
      <c r="D1445" s="12" t="s">
        <v>36</v>
      </c>
      <c r="E1445" s="12" t="s">
        <v>13</v>
      </c>
      <c r="F1445" s="12">
        <v>23</v>
      </c>
      <c r="G1445" s="12">
        <v>2196</v>
      </c>
      <c r="H1445" s="12">
        <v>2340</v>
      </c>
      <c r="I1445" s="12">
        <v>25272</v>
      </c>
      <c r="J1445" s="12">
        <v>27000</v>
      </c>
      <c r="K1445" s="12">
        <f>Sales[[#This Row],[Unit Price]]*Sales[[#This Row],[Quantity]]</f>
        <v>53820</v>
      </c>
      <c r="L1445" s="12">
        <f>Sales[[#This Row],[Unit Cost]]*Sales[[#This Row],[Quantity]]</f>
        <v>50508</v>
      </c>
      <c r="M1445" s="12">
        <f>Sales[[#This Row],[Revenue]]-Sales[[#This Row],[Cost]]</f>
        <v>3312</v>
      </c>
      <c r="N1445" s="38">
        <f>Sales[[#This Row],[Profit]]*$N$1</f>
        <v>165.60000000000002</v>
      </c>
      <c r="O1445" s="38">
        <f>Sales[[#This Row],[Profit]]-Sales[[#This Row],[Discount ]]</f>
        <v>3146.4</v>
      </c>
    </row>
    <row r="1446" spans="1:15">
      <c r="A1446" s="38">
        <v>41404</v>
      </c>
      <c r="B1446" s="12" t="s">
        <v>31</v>
      </c>
      <c r="C1446" s="12" t="s">
        <v>30</v>
      </c>
      <c r="D1446" s="12" t="s">
        <v>28</v>
      </c>
      <c r="E1446" s="12" t="s">
        <v>13</v>
      </c>
      <c r="F1446" s="12">
        <v>1</v>
      </c>
      <c r="G1446" s="12">
        <v>2034</v>
      </c>
      <c r="H1446" s="12">
        <v>2160</v>
      </c>
      <c r="I1446" s="12">
        <v>46656</v>
      </c>
      <c r="J1446" s="12">
        <v>49680</v>
      </c>
      <c r="K1446" s="12">
        <f>Sales[[#This Row],[Unit Price]]*Sales[[#This Row],[Quantity]]</f>
        <v>2160</v>
      </c>
      <c r="L1446" s="12">
        <f>Sales[[#This Row],[Unit Cost]]*Sales[[#This Row],[Quantity]]</f>
        <v>2034</v>
      </c>
      <c r="M1446" s="12">
        <f>Sales[[#This Row],[Revenue]]-Sales[[#This Row],[Cost]]</f>
        <v>126</v>
      </c>
      <c r="N1446" s="38">
        <f>Sales[[#This Row],[Profit]]*$N$1</f>
        <v>6.3000000000000007</v>
      </c>
      <c r="O1446" s="38">
        <f>Sales[[#This Row],[Profit]]-Sales[[#This Row],[Discount ]]</f>
        <v>119.7</v>
      </c>
    </row>
    <row r="1447" spans="1:15">
      <c r="A1447" s="38">
        <v>41404</v>
      </c>
      <c r="B1447" s="12" t="s">
        <v>31</v>
      </c>
      <c r="C1447" s="12" t="s">
        <v>30</v>
      </c>
      <c r="D1447" s="12" t="s">
        <v>33</v>
      </c>
      <c r="E1447" s="12" t="s">
        <v>13</v>
      </c>
      <c r="F1447" s="12">
        <v>25</v>
      </c>
      <c r="G1447" s="12">
        <v>5148</v>
      </c>
      <c r="H1447" s="12">
        <v>5490</v>
      </c>
      <c r="I1447" s="12">
        <v>23868</v>
      </c>
      <c r="J1447" s="12">
        <v>25380</v>
      </c>
      <c r="K1447" s="12">
        <f>Sales[[#This Row],[Unit Price]]*Sales[[#This Row],[Quantity]]</f>
        <v>137250</v>
      </c>
      <c r="L1447" s="12">
        <f>Sales[[#This Row],[Unit Cost]]*Sales[[#This Row],[Quantity]]</f>
        <v>128700</v>
      </c>
      <c r="M1447" s="12">
        <f>Sales[[#This Row],[Revenue]]-Sales[[#This Row],[Cost]]</f>
        <v>8550</v>
      </c>
      <c r="N1447" s="38">
        <f>Sales[[#This Row],[Profit]]*$N$1</f>
        <v>427.5</v>
      </c>
      <c r="O1447" s="38">
        <f>Sales[[#This Row],[Profit]]-Sales[[#This Row],[Discount ]]</f>
        <v>8122.5</v>
      </c>
    </row>
    <row r="1448" spans="1:15">
      <c r="A1448" s="38">
        <v>41404</v>
      </c>
      <c r="B1448" s="12" t="s">
        <v>20</v>
      </c>
      <c r="C1448" s="12" t="s">
        <v>18</v>
      </c>
      <c r="D1448" s="12" t="s">
        <v>19</v>
      </c>
      <c r="E1448" s="12" t="s">
        <v>13</v>
      </c>
      <c r="F1448" s="12">
        <v>22</v>
      </c>
      <c r="G1448" s="12">
        <v>3384</v>
      </c>
      <c r="H1448" s="12">
        <v>3600</v>
      </c>
      <c r="I1448" s="12">
        <v>55692</v>
      </c>
      <c r="J1448" s="12">
        <v>59220</v>
      </c>
      <c r="K1448" s="12">
        <f>Sales[[#This Row],[Unit Price]]*Sales[[#This Row],[Quantity]]</f>
        <v>79200</v>
      </c>
      <c r="L1448" s="12">
        <f>Sales[[#This Row],[Unit Cost]]*Sales[[#This Row],[Quantity]]</f>
        <v>74448</v>
      </c>
      <c r="M1448" s="12">
        <f>Sales[[#This Row],[Revenue]]-Sales[[#This Row],[Cost]]</f>
        <v>4752</v>
      </c>
      <c r="N1448" s="38">
        <f>Sales[[#This Row],[Profit]]*$N$1</f>
        <v>237.60000000000002</v>
      </c>
      <c r="O1448" s="38">
        <f>Sales[[#This Row],[Profit]]-Sales[[#This Row],[Discount ]]</f>
        <v>4514.3999999999996</v>
      </c>
    </row>
    <row r="1449" spans="1:15">
      <c r="A1449" s="38">
        <v>41404</v>
      </c>
      <c r="B1449" s="12" t="s">
        <v>22</v>
      </c>
      <c r="C1449" s="12" t="s">
        <v>23</v>
      </c>
      <c r="D1449" s="12" t="s">
        <v>36</v>
      </c>
      <c r="E1449" s="12" t="s">
        <v>13</v>
      </c>
      <c r="F1449" s="12">
        <v>2</v>
      </c>
      <c r="G1449" s="12">
        <v>3978</v>
      </c>
      <c r="H1449" s="12">
        <v>4230</v>
      </c>
      <c r="I1449" s="12">
        <v>23166</v>
      </c>
      <c r="J1449" s="12">
        <v>24750</v>
      </c>
      <c r="K1449" s="12">
        <f>Sales[[#This Row],[Unit Price]]*Sales[[#This Row],[Quantity]]</f>
        <v>8460</v>
      </c>
      <c r="L1449" s="12">
        <f>Sales[[#This Row],[Unit Cost]]*Sales[[#This Row],[Quantity]]</f>
        <v>7956</v>
      </c>
      <c r="M1449" s="12">
        <f>Sales[[#This Row],[Revenue]]-Sales[[#This Row],[Cost]]</f>
        <v>504</v>
      </c>
      <c r="N1449" s="38">
        <f>Sales[[#This Row],[Profit]]*$N$1</f>
        <v>25.200000000000003</v>
      </c>
      <c r="O1449" s="38">
        <f>Sales[[#This Row],[Profit]]-Sales[[#This Row],[Discount ]]</f>
        <v>478.8</v>
      </c>
    </row>
    <row r="1450" spans="1:15">
      <c r="A1450" s="38">
        <v>41405</v>
      </c>
      <c r="B1450" s="12" t="s">
        <v>20</v>
      </c>
      <c r="C1450" s="12" t="s">
        <v>18</v>
      </c>
      <c r="D1450" s="12" t="s">
        <v>12</v>
      </c>
      <c r="E1450" s="12" t="s">
        <v>13</v>
      </c>
      <c r="F1450" s="12">
        <v>11</v>
      </c>
      <c r="G1450" s="12">
        <v>3582</v>
      </c>
      <c r="H1450" s="12">
        <v>3870</v>
      </c>
      <c r="I1450" s="12">
        <v>40680</v>
      </c>
      <c r="J1450" s="12">
        <v>43200</v>
      </c>
      <c r="K1450" s="12">
        <f>Sales[[#This Row],[Unit Price]]*Sales[[#This Row],[Quantity]]</f>
        <v>42570</v>
      </c>
      <c r="L1450" s="12">
        <f>Sales[[#This Row],[Unit Cost]]*Sales[[#This Row],[Quantity]]</f>
        <v>39402</v>
      </c>
      <c r="M1450" s="12">
        <f>Sales[[#This Row],[Revenue]]-Sales[[#This Row],[Cost]]</f>
        <v>3168</v>
      </c>
      <c r="N1450" s="38">
        <f>Sales[[#This Row],[Profit]]*$N$1</f>
        <v>158.4</v>
      </c>
      <c r="O1450" s="38">
        <f>Sales[[#This Row],[Profit]]-Sales[[#This Row],[Discount ]]</f>
        <v>3009.6</v>
      </c>
    </row>
    <row r="1451" spans="1:15">
      <c r="A1451" s="38">
        <v>41405</v>
      </c>
      <c r="B1451" s="12" t="s">
        <v>17</v>
      </c>
      <c r="C1451" s="12" t="s">
        <v>18</v>
      </c>
      <c r="D1451" s="12" t="s">
        <v>15</v>
      </c>
      <c r="E1451" s="12" t="s">
        <v>16</v>
      </c>
      <c r="F1451" s="12">
        <v>11</v>
      </c>
      <c r="G1451" s="12">
        <v>3546</v>
      </c>
      <c r="H1451" s="12">
        <v>3780</v>
      </c>
      <c r="I1451" s="12">
        <v>21492</v>
      </c>
      <c r="J1451" s="12">
        <v>23220</v>
      </c>
      <c r="K1451" s="12">
        <f>Sales[[#This Row],[Unit Price]]*Sales[[#This Row],[Quantity]]</f>
        <v>41580</v>
      </c>
      <c r="L1451" s="12">
        <f>Sales[[#This Row],[Unit Cost]]*Sales[[#This Row],[Quantity]]</f>
        <v>39006</v>
      </c>
      <c r="M1451" s="12">
        <f>Sales[[#This Row],[Revenue]]-Sales[[#This Row],[Cost]]</f>
        <v>2574</v>
      </c>
      <c r="N1451" s="38">
        <f>Sales[[#This Row],[Profit]]*$N$1</f>
        <v>128.70000000000002</v>
      </c>
      <c r="O1451" s="38">
        <f>Sales[[#This Row],[Profit]]-Sales[[#This Row],[Discount ]]</f>
        <v>2445.3000000000002</v>
      </c>
    </row>
    <row r="1452" spans="1:15">
      <c r="A1452" s="38">
        <v>41405</v>
      </c>
      <c r="B1452" s="12" t="s">
        <v>20</v>
      </c>
      <c r="C1452" s="12" t="s">
        <v>18</v>
      </c>
      <c r="D1452" s="12" t="s">
        <v>36</v>
      </c>
      <c r="E1452" s="12" t="s">
        <v>13</v>
      </c>
      <c r="F1452" s="12">
        <v>1</v>
      </c>
      <c r="G1452" s="12">
        <v>7506</v>
      </c>
      <c r="H1452" s="12">
        <v>8100</v>
      </c>
      <c r="I1452" s="12">
        <v>16848</v>
      </c>
      <c r="J1452" s="12">
        <v>18000</v>
      </c>
      <c r="K1452" s="12">
        <f>Sales[[#This Row],[Unit Price]]*Sales[[#This Row],[Quantity]]</f>
        <v>8100</v>
      </c>
      <c r="L1452" s="12">
        <f>Sales[[#This Row],[Unit Cost]]*Sales[[#This Row],[Quantity]]</f>
        <v>7506</v>
      </c>
      <c r="M1452" s="12">
        <f>Sales[[#This Row],[Revenue]]-Sales[[#This Row],[Cost]]</f>
        <v>594</v>
      </c>
      <c r="N1452" s="38">
        <f>Sales[[#This Row],[Profit]]*$N$1</f>
        <v>29.700000000000003</v>
      </c>
      <c r="O1452" s="38">
        <f>Sales[[#This Row],[Profit]]-Sales[[#This Row],[Discount ]]</f>
        <v>564.29999999999995</v>
      </c>
    </row>
    <row r="1453" spans="1:15">
      <c r="A1453" s="38">
        <v>41405</v>
      </c>
      <c r="B1453" s="12" t="s">
        <v>31</v>
      </c>
      <c r="C1453" s="12" t="s">
        <v>30</v>
      </c>
      <c r="D1453" s="12" t="s">
        <v>28</v>
      </c>
      <c r="E1453" s="12" t="s">
        <v>13</v>
      </c>
      <c r="F1453" s="12">
        <v>14</v>
      </c>
      <c r="G1453" s="12">
        <v>3978</v>
      </c>
      <c r="H1453" s="12">
        <v>4230</v>
      </c>
      <c r="I1453" s="12">
        <v>122472</v>
      </c>
      <c r="J1453" s="12">
        <v>130410</v>
      </c>
      <c r="K1453" s="12">
        <f>Sales[[#This Row],[Unit Price]]*Sales[[#This Row],[Quantity]]</f>
        <v>59220</v>
      </c>
      <c r="L1453" s="12">
        <f>Sales[[#This Row],[Unit Cost]]*Sales[[#This Row],[Quantity]]</f>
        <v>55692</v>
      </c>
      <c r="M1453" s="12">
        <f>Sales[[#This Row],[Revenue]]-Sales[[#This Row],[Cost]]</f>
        <v>3528</v>
      </c>
      <c r="N1453" s="38">
        <f>Sales[[#This Row],[Profit]]*$N$1</f>
        <v>176.4</v>
      </c>
      <c r="O1453" s="38">
        <f>Sales[[#This Row],[Profit]]-Sales[[#This Row],[Discount ]]</f>
        <v>3351.6</v>
      </c>
    </row>
    <row r="1454" spans="1:15">
      <c r="A1454" s="38">
        <v>41406</v>
      </c>
      <c r="B1454" s="12" t="s">
        <v>20</v>
      </c>
      <c r="C1454" s="12" t="s">
        <v>18</v>
      </c>
      <c r="D1454" s="12" t="s">
        <v>32</v>
      </c>
      <c r="E1454" s="12" t="s">
        <v>13</v>
      </c>
      <c r="F1454" s="12">
        <v>11</v>
      </c>
      <c r="G1454" s="12">
        <v>2034</v>
      </c>
      <c r="H1454" s="12">
        <v>2160</v>
      </c>
      <c r="I1454" s="12">
        <v>35460</v>
      </c>
      <c r="J1454" s="12">
        <v>37800</v>
      </c>
      <c r="K1454" s="12">
        <f>Sales[[#This Row],[Unit Price]]*Sales[[#This Row],[Quantity]]</f>
        <v>23760</v>
      </c>
      <c r="L1454" s="12">
        <f>Sales[[#This Row],[Unit Cost]]*Sales[[#This Row],[Quantity]]</f>
        <v>22374</v>
      </c>
      <c r="M1454" s="12">
        <f>Sales[[#This Row],[Revenue]]-Sales[[#This Row],[Cost]]</f>
        <v>1386</v>
      </c>
      <c r="N1454" s="38">
        <f>Sales[[#This Row],[Profit]]*$N$1</f>
        <v>69.3</v>
      </c>
      <c r="O1454" s="38">
        <f>Sales[[#This Row],[Profit]]-Sales[[#This Row],[Discount ]]</f>
        <v>1316.7</v>
      </c>
    </row>
    <row r="1455" spans="1:15">
      <c r="A1455" s="38">
        <v>41406</v>
      </c>
      <c r="B1455" s="12" t="s">
        <v>20</v>
      </c>
      <c r="C1455" s="12" t="s">
        <v>18</v>
      </c>
      <c r="D1455" s="12" t="s">
        <v>41</v>
      </c>
      <c r="E1455" s="12" t="s">
        <v>13</v>
      </c>
      <c r="F1455" s="12">
        <v>8</v>
      </c>
      <c r="G1455" s="12">
        <v>2952</v>
      </c>
      <c r="H1455" s="12">
        <v>3150</v>
      </c>
      <c r="I1455" s="12">
        <v>73800</v>
      </c>
      <c r="J1455" s="12">
        <v>78750</v>
      </c>
      <c r="K1455" s="12">
        <f>Sales[[#This Row],[Unit Price]]*Sales[[#This Row],[Quantity]]</f>
        <v>25200</v>
      </c>
      <c r="L1455" s="12">
        <f>Sales[[#This Row],[Unit Cost]]*Sales[[#This Row],[Quantity]]</f>
        <v>23616</v>
      </c>
      <c r="M1455" s="12">
        <f>Sales[[#This Row],[Revenue]]-Sales[[#This Row],[Cost]]</f>
        <v>1584</v>
      </c>
      <c r="N1455" s="38">
        <f>Sales[[#This Row],[Profit]]*$N$1</f>
        <v>79.2</v>
      </c>
      <c r="O1455" s="38">
        <f>Sales[[#This Row],[Profit]]-Sales[[#This Row],[Discount ]]</f>
        <v>1504.8</v>
      </c>
    </row>
    <row r="1456" spans="1:15">
      <c r="A1456" s="38">
        <v>41407</v>
      </c>
      <c r="B1456" s="12" t="s">
        <v>22</v>
      </c>
      <c r="C1456" s="12" t="s">
        <v>23</v>
      </c>
      <c r="D1456" s="12" t="s">
        <v>37</v>
      </c>
      <c r="E1456" s="12" t="s">
        <v>13</v>
      </c>
      <c r="F1456" s="12">
        <v>1</v>
      </c>
      <c r="G1456" s="12">
        <v>3546</v>
      </c>
      <c r="H1456" s="12">
        <v>3780</v>
      </c>
      <c r="I1456" s="12">
        <v>58266</v>
      </c>
      <c r="J1456" s="12">
        <v>62010</v>
      </c>
      <c r="K1456" s="12">
        <f>Sales[[#This Row],[Unit Price]]*Sales[[#This Row],[Quantity]]</f>
        <v>3780</v>
      </c>
      <c r="L1456" s="12">
        <f>Sales[[#This Row],[Unit Cost]]*Sales[[#This Row],[Quantity]]</f>
        <v>3546</v>
      </c>
      <c r="M1456" s="12">
        <f>Sales[[#This Row],[Revenue]]-Sales[[#This Row],[Cost]]</f>
        <v>234</v>
      </c>
      <c r="N1456" s="38">
        <f>Sales[[#This Row],[Profit]]*$N$1</f>
        <v>11.700000000000001</v>
      </c>
      <c r="O1456" s="38">
        <f>Sales[[#This Row],[Profit]]-Sales[[#This Row],[Discount ]]</f>
        <v>222.3</v>
      </c>
    </row>
    <row r="1457" spans="1:15">
      <c r="A1457" s="38">
        <v>41407</v>
      </c>
      <c r="B1457" s="12" t="s">
        <v>24</v>
      </c>
      <c r="C1457" s="12" t="s">
        <v>25</v>
      </c>
      <c r="D1457" s="12" t="s">
        <v>43</v>
      </c>
      <c r="E1457" s="12" t="s">
        <v>13</v>
      </c>
      <c r="F1457" s="12">
        <v>24</v>
      </c>
      <c r="G1457" s="12">
        <v>3546</v>
      </c>
      <c r="H1457" s="12">
        <v>3780</v>
      </c>
      <c r="I1457" s="12">
        <v>43992</v>
      </c>
      <c r="J1457" s="12">
        <v>46800</v>
      </c>
      <c r="K1457" s="12">
        <f>Sales[[#This Row],[Unit Price]]*Sales[[#This Row],[Quantity]]</f>
        <v>90720</v>
      </c>
      <c r="L1457" s="12">
        <f>Sales[[#This Row],[Unit Cost]]*Sales[[#This Row],[Quantity]]</f>
        <v>85104</v>
      </c>
      <c r="M1457" s="12">
        <f>Sales[[#This Row],[Revenue]]-Sales[[#This Row],[Cost]]</f>
        <v>5616</v>
      </c>
      <c r="N1457" s="38">
        <f>Sales[[#This Row],[Profit]]*$N$1</f>
        <v>280.8</v>
      </c>
      <c r="O1457" s="38">
        <f>Sales[[#This Row],[Profit]]-Sales[[#This Row],[Discount ]]</f>
        <v>5335.2</v>
      </c>
    </row>
    <row r="1458" spans="1:15">
      <c r="A1458" s="38">
        <v>41407</v>
      </c>
      <c r="B1458" s="12" t="s">
        <v>22</v>
      </c>
      <c r="C1458" s="12" t="s">
        <v>23</v>
      </c>
      <c r="D1458" s="12" t="s">
        <v>35</v>
      </c>
      <c r="E1458" s="12" t="s">
        <v>13</v>
      </c>
      <c r="F1458" s="12">
        <v>15</v>
      </c>
      <c r="G1458" s="12">
        <v>3978</v>
      </c>
      <c r="H1458" s="12">
        <v>4230</v>
      </c>
      <c r="I1458" s="12">
        <v>87516</v>
      </c>
      <c r="J1458" s="12">
        <v>93330</v>
      </c>
      <c r="K1458" s="12">
        <f>Sales[[#This Row],[Unit Price]]*Sales[[#This Row],[Quantity]]</f>
        <v>63450</v>
      </c>
      <c r="L1458" s="12">
        <f>Sales[[#This Row],[Unit Cost]]*Sales[[#This Row],[Quantity]]</f>
        <v>59670</v>
      </c>
      <c r="M1458" s="12">
        <f>Sales[[#This Row],[Revenue]]-Sales[[#This Row],[Cost]]</f>
        <v>3780</v>
      </c>
      <c r="N1458" s="38">
        <f>Sales[[#This Row],[Profit]]*$N$1</f>
        <v>189</v>
      </c>
      <c r="O1458" s="38">
        <f>Sales[[#This Row],[Profit]]-Sales[[#This Row],[Discount ]]</f>
        <v>3591</v>
      </c>
    </row>
    <row r="1459" spans="1:15">
      <c r="A1459" s="38">
        <v>41408</v>
      </c>
      <c r="B1459" s="12" t="s">
        <v>10</v>
      </c>
      <c r="C1459" s="12" t="s">
        <v>11</v>
      </c>
      <c r="D1459" s="12" t="s">
        <v>38</v>
      </c>
      <c r="E1459" s="12" t="s">
        <v>13</v>
      </c>
      <c r="F1459" s="12">
        <v>20</v>
      </c>
      <c r="G1459" s="12">
        <v>3546</v>
      </c>
      <c r="H1459" s="12">
        <v>3780</v>
      </c>
      <c r="I1459" s="12">
        <v>46098</v>
      </c>
      <c r="J1459" s="12">
        <v>49140</v>
      </c>
      <c r="K1459" s="12">
        <f>Sales[[#This Row],[Unit Price]]*Sales[[#This Row],[Quantity]]</f>
        <v>75600</v>
      </c>
      <c r="L1459" s="12">
        <f>Sales[[#This Row],[Unit Cost]]*Sales[[#This Row],[Quantity]]</f>
        <v>70920</v>
      </c>
      <c r="M1459" s="12">
        <f>Sales[[#This Row],[Revenue]]-Sales[[#This Row],[Cost]]</f>
        <v>4680</v>
      </c>
      <c r="N1459" s="38">
        <f>Sales[[#This Row],[Profit]]*$N$1</f>
        <v>234</v>
      </c>
      <c r="O1459" s="38">
        <f>Sales[[#This Row],[Profit]]-Sales[[#This Row],[Discount ]]</f>
        <v>4446</v>
      </c>
    </row>
    <row r="1460" spans="1:15">
      <c r="A1460" s="38">
        <v>41408</v>
      </c>
      <c r="B1460" s="12" t="s">
        <v>27</v>
      </c>
      <c r="C1460" s="12" t="s">
        <v>23</v>
      </c>
      <c r="D1460" s="12" t="s">
        <v>28</v>
      </c>
      <c r="E1460" s="12" t="s">
        <v>13</v>
      </c>
      <c r="F1460" s="12">
        <v>1</v>
      </c>
      <c r="G1460" s="12">
        <v>5148</v>
      </c>
      <c r="H1460" s="12">
        <v>5490</v>
      </c>
      <c r="I1460" s="12">
        <v>99144</v>
      </c>
      <c r="J1460" s="12">
        <v>105570</v>
      </c>
      <c r="K1460" s="12">
        <f>Sales[[#This Row],[Unit Price]]*Sales[[#This Row],[Quantity]]</f>
        <v>5490</v>
      </c>
      <c r="L1460" s="12">
        <f>Sales[[#This Row],[Unit Cost]]*Sales[[#This Row],[Quantity]]</f>
        <v>5148</v>
      </c>
      <c r="M1460" s="12">
        <f>Sales[[#This Row],[Revenue]]-Sales[[#This Row],[Cost]]</f>
        <v>342</v>
      </c>
      <c r="N1460" s="38">
        <f>Sales[[#This Row],[Profit]]*$N$1</f>
        <v>17.100000000000001</v>
      </c>
      <c r="O1460" s="38">
        <f>Sales[[#This Row],[Profit]]-Sales[[#This Row],[Discount ]]</f>
        <v>324.89999999999998</v>
      </c>
    </row>
    <row r="1461" spans="1:15">
      <c r="A1461" s="38">
        <v>41408</v>
      </c>
      <c r="B1461" s="12" t="s">
        <v>27</v>
      </c>
      <c r="C1461" s="12" t="s">
        <v>23</v>
      </c>
      <c r="D1461" s="12" t="s">
        <v>39</v>
      </c>
      <c r="E1461" s="12" t="s">
        <v>13</v>
      </c>
      <c r="F1461" s="12">
        <v>5</v>
      </c>
      <c r="G1461" s="12">
        <v>2196</v>
      </c>
      <c r="H1461" s="12">
        <v>2340</v>
      </c>
      <c r="I1461" s="12">
        <v>3726</v>
      </c>
      <c r="J1461" s="12">
        <v>3960</v>
      </c>
      <c r="K1461" s="12">
        <f>Sales[[#This Row],[Unit Price]]*Sales[[#This Row],[Quantity]]</f>
        <v>11700</v>
      </c>
      <c r="L1461" s="12">
        <f>Sales[[#This Row],[Unit Cost]]*Sales[[#This Row],[Quantity]]</f>
        <v>10980</v>
      </c>
      <c r="M1461" s="12">
        <f>Sales[[#This Row],[Revenue]]-Sales[[#This Row],[Cost]]</f>
        <v>720</v>
      </c>
      <c r="N1461" s="38">
        <f>Sales[[#This Row],[Profit]]*$N$1</f>
        <v>36</v>
      </c>
      <c r="O1461" s="38">
        <f>Sales[[#This Row],[Profit]]-Sales[[#This Row],[Discount ]]</f>
        <v>684</v>
      </c>
    </row>
    <row r="1462" spans="1:15">
      <c r="A1462" s="38">
        <v>41410</v>
      </c>
      <c r="B1462" s="12" t="s">
        <v>10</v>
      </c>
      <c r="C1462" s="12" t="s">
        <v>11</v>
      </c>
      <c r="D1462" s="12" t="s">
        <v>28</v>
      </c>
      <c r="E1462" s="12" t="s">
        <v>13</v>
      </c>
      <c r="F1462" s="12">
        <v>2</v>
      </c>
      <c r="G1462" s="12">
        <v>3924</v>
      </c>
      <c r="H1462" s="12">
        <v>4230</v>
      </c>
      <c r="I1462" s="12">
        <v>99144</v>
      </c>
      <c r="J1462" s="12">
        <v>105570</v>
      </c>
      <c r="K1462" s="12">
        <f>Sales[[#This Row],[Unit Price]]*Sales[[#This Row],[Quantity]]</f>
        <v>8460</v>
      </c>
      <c r="L1462" s="12">
        <f>Sales[[#This Row],[Unit Cost]]*Sales[[#This Row],[Quantity]]</f>
        <v>7848</v>
      </c>
      <c r="M1462" s="12">
        <f>Sales[[#This Row],[Revenue]]-Sales[[#This Row],[Cost]]</f>
        <v>612</v>
      </c>
      <c r="N1462" s="38">
        <f>Sales[[#This Row],[Profit]]*$N$1</f>
        <v>30.6</v>
      </c>
      <c r="O1462" s="38">
        <f>Sales[[#This Row],[Profit]]-Sales[[#This Row],[Discount ]]</f>
        <v>581.4</v>
      </c>
    </row>
    <row r="1463" spans="1:15">
      <c r="A1463" s="38">
        <v>41410</v>
      </c>
      <c r="B1463" s="12" t="s">
        <v>22</v>
      </c>
      <c r="C1463" s="12" t="s">
        <v>23</v>
      </c>
      <c r="D1463" s="12" t="s">
        <v>26</v>
      </c>
      <c r="E1463" s="12" t="s">
        <v>13</v>
      </c>
      <c r="F1463" s="12">
        <v>15</v>
      </c>
      <c r="G1463" s="12">
        <v>3978</v>
      </c>
      <c r="H1463" s="12">
        <v>4230</v>
      </c>
      <c r="I1463" s="12">
        <v>48672</v>
      </c>
      <c r="J1463" s="12">
        <v>51840</v>
      </c>
      <c r="K1463" s="12">
        <f>Sales[[#This Row],[Unit Price]]*Sales[[#This Row],[Quantity]]</f>
        <v>63450</v>
      </c>
      <c r="L1463" s="12">
        <f>Sales[[#This Row],[Unit Cost]]*Sales[[#This Row],[Quantity]]</f>
        <v>59670</v>
      </c>
      <c r="M1463" s="12">
        <f>Sales[[#This Row],[Revenue]]-Sales[[#This Row],[Cost]]</f>
        <v>3780</v>
      </c>
      <c r="N1463" s="38">
        <f>Sales[[#This Row],[Profit]]*$N$1</f>
        <v>189</v>
      </c>
      <c r="O1463" s="38">
        <f>Sales[[#This Row],[Profit]]-Sales[[#This Row],[Discount ]]</f>
        <v>3591</v>
      </c>
    </row>
    <row r="1464" spans="1:15">
      <c r="A1464" s="38">
        <v>41410</v>
      </c>
      <c r="B1464" s="12" t="s">
        <v>31</v>
      </c>
      <c r="C1464" s="12" t="s">
        <v>30</v>
      </c>
      <c r="D1464" s="12" t="s">
        <v>12</v>
      </c>
      <c r="E1464" s="12" t="s">
        <v>13</v>
      </c>
      <c r="F1464" s="12">
        <v>24</v>
      </c>
      <c r="G1464" s="12">
        <v>2106</v>
      </c>
      <c r="H1464" s="12">
        <v>2250</v>
      </c>
      <c r="I1464" s="12">
        <v>50850</v>
      </c>
      <c r="J1464" s="12">
        <v>54000</v>
      </c>
      <c r="K1464" s="12">
        <f>Sales[[#This Row],[Unit Price]]*Sales[[#This Row],[Quantity]]</f>
        <v>54000</v>
      </c>
      <c r="L1464" s="12">
        <f>Sales[[#This Row],[Unit Cost]]*Sales[[#This Row],[Quantity]]</f>
        <v>50544</v>
      </c>
      <c r="M1464" s="12">
        <f>Sales[[#This Row],[Revenue]]-Sales[[#This Row],[Cost]]</f>
        <v>3456</v>
      </c>
      <c r="N1464" s="38">
        <f>Sales[[#This Row],[Profit]]*$N$1</f>
        <v>172.8</v>
      </c>
      <c r="O1464" s="38">
        <f>Sales[[#This Row],[Profit]]-Sales[[#This Row],[Discount ]]</f>
        <v>3283.2</v>
      </c>
    </row>
    <row r="1465" spans="1:15">
      <c r="A1465" s="38">
        <v>41410</v>
      </c>
      <c r="B1465" s="12" t="s">
        <v>14</v>
      </c>
      <c r="C1465" s="12" t="s">
        <v>11</v>
      </c>
      <c r="D1465" s="12" t="s">
        <v>33</v>
      </c>
      <c r="E1465" s="12" t="s">
        <v>13</v>
      </c>
      <c r="F1465" s="12">
        <v>23</v>
      </c>
      <c r="G1465" s="12">
        <v>5148</v>
      </c>
      <c r="H1465" s="12">
        <v>5490</v>
      </c>
      <c r="I1465" s="12">
        <v>83538</v>
      </c>
      <c r="J1465" s="12">
        <v>88830</v>
      </c>
      <c r="K1465" s="12">
        <f>Sales[[#This Row],[Unit Price]]*Sales[[#This Row],[Quantity]]</f>
        <v>126270</v>
      </c>
      <c r="L1465" s="12">
        <f>Sales[[#This Row],[Unit Cost]]*Sales[[#This Row],[Quantity]]</f>
        <v>118404</v>
      </c>
      <c r="M1465" s="12">
        <f>Sales[[#This Row],[Revenue]]-Sales[[#This Row],[Cost]]</f>
        <v>7866</v>
      </c>
      <c r="N1465" s="38">
        <f>Sales[[#This Row],[Profit]]*$N$1</f>
        <v>393.3</v>
      </c>
      <c r="O1465" s="38">
        <f>Sales[[#This Row],[Profit]]-Sales[[#This Row],[Discount ]]</f>
        <v>7472.7</v>
      </c>
    </row>
    <row r="1466" spans="1:15">
      <c r="A1466" s="38">
        <v>41411</v>
      </c>
      <c r="B1466" s="12" t="s">
        <v>10</v>
      </c>
      <c r="C1466" s="12" t="s">
        <v>11</v>
      </c>
      <c r="D1466" s="12" t="s">
        <v>28</v>
      </c>
      <c r="E1466" s="12" t="s">
        <v>13</v>
      </c>
      <c r="F1466" s="12">
        <v>20</v>
      </c>
      <c r="G1466" s="12">
        <v>3546</v>
      </c>
      <c r="H1466" s="12">
        <v>3780</v>
      </c>
      <c r="I1466" s="12">
        <v>40824</v>
      </c>
      <c r="J1466" s="12">
        <v>43470</v>
      </c>
      <c r="K1466" s="12">
        <f>Sales[[#This Row],[Unit Price]]*Sales[[#This Row],[Quantity]]</f>
        <v>75600</v>
      </c>
      <c r="L1466" s="12">
        <f>Sales[[#This Row],[Unit Cost]]*Sales[[#This Row],[Quantity]]</f>
        <v>70920</v>
      </c>
      <c r="M1466" s="12">
        <f>Sales[[#This Row],[Revenue]]-Sales[[#This Row],[Cost]]</f>
        <v>4680</v>
      </c>
      <c r="N1466" s="38">
        <f>Sales[[#This Row],[Profit]]*$N$1</f>
        <v>234</v>
      </c>
      <c r="O1466" s="38">
        <f>Sales[[#This Row],[Profit]]-Sales[[#This Row],[Discount ]]</f>
        <v>4446</v>
      </c>
    </row>
    <row r="1467" spans="1:15">
      <c r="A1467" s="38">
        <v>41411</v>
      </c>
      <c r="B1467" s="12" t="s">
        <v>29</v>
      </c>
      <c r="C1467" s="12" t="s">
        <v>30</v>
      </c>
      <c r="D1467" s="12" t="s">
        <v>43</v>
      </c>
      <c r="E1467" s="12" t="s">
        <v>13</v>
      </c>
      <c r="F1467" s="12">
        <v>23</v>
      </c>
      <c r="G1467" s="12">
        <v>3546</v>
      </c>
      <c r="H1467" s="12">
        <v>3780</v>
      </c>
      <c r="I1467" s="12">
        <v>50760</v>
      </c>
      <c r="J1467" s="12">
        <v>54000</v>
      </c>
      <c r="K1467" s="12">
        <f>Sales[[#This Row],[Unit Price]]*Sales[[#This Row],[Quantity]]</f>
        <v>86940</v>
      </c>
      <c r="L1467" s="12">
        <f>Sales[[#This Row],[Unit Cost]]*Sales[[#This Row],[Quantity]]</f>
        <v>81558</v>
      </c>
      <c r="M1467" s="12">
        <f>Sales[[#This Row],[Revenue]]-Sales[[#This Row],[Cost]]</f>
        <v>5382</v>
      </c>
      <c r="N1467" s="38">
        <f>Sales[[#This Row],[Profit]]*$N$1</f>
        <v>269.10000000000002</v>
      </c>
      <c r="O1467" s="38">
        <f>Sales[[#This Row],[Profit]]-Sales[[#This Row],[Discount ]]</f>
        <v>5112.8999999999996</v>
      </c>
    </row>
    <row r="1468" spans="1:15">
      <c r="A1468" s="38">
        <v>41411</v>
      </c>
      <c r="B1468" s="12" t="s">
        <v>24</v>
      </c>
      <c r="C1468" s="12" t="s">
        <v>25</v>
      </c>
      <c r="D1468" s="12" t="s">
        <v>43</v>
      </c>
      <c r="E1468" s="12" t="s">
        <v>13</v>
      </c>
      <c r="F1468" s="12">
        <v>22</v>
      </c>
      <c r="G1468" s="12">
        <v>5148</v>
      </c>
      <c r="H1468" s="12">
        <v>5490</v>
      </c>
      <c r="I1468" s="12">
        <v>81216</v>
      </c>
      <c r="J1468" s="12">
        <v>86400</v>
      </c>
      <c r="K1468" s="12">
        <f>Sales[[#This Row],[Unit Price]]*Sales[[#This Row],[Quantity]]</f>
        <v>120780</v>
      </c>
      <c r="L1468" s="12">
        <f>Sales[[#This Row],[Unit Cost]]*Sales[[#This Row],[Quantity]]</f>
        <v>113256</v>
      </c>
      <c r="M1468" s="12">
        <f>Sales[[#This Row],[Revenue]]-Sales[[#This Row],[Cost]]</f>
        <v>7524</v>
      </c>
      <c r="N1468" s="38">
        <f>Sales[[#This Row],[Profit]]*$N$1</f>
        <v>376.20000000000005</v>
      </c>
      <c r="O1468" s="38">
        <f>Sales[[#This Row],[Profit]]-Sales[[#This Row],[Discount ]]</f>
        <v>7147.8</v>
      </c>
    </row>
    <row r="1469" spans="1:15">
      <c r="A1469" s="38">
        <v>41411</v>
      </c>
      <c r="B1469" s="12" t="s">
        <v>24</v>
      </c>
      <c r="C1469" s="12" t="s">
        <v>25</v>
      </c>
      <c r="D1469" s="12" t="s">
        <v>35</v>
      </c>
      <c r="E1469" s="12" t="s">
        <v>13</v>
      </c>
      <c r="F1469" s="12">
        <v>10</v>
      </c>
      <c r="G1469" s="12">
        <v>3384</v>
      </c>
      <c r="H1469" s="12">
        <v>3600</v>
      </c>
      <c r="I1469" s="12">
        <v>123552</v>
      </c>
      <c r="J1469" s="12">
        <v>131760</v>
      </c>
      <c r="K1469" s="12">
        <f>Sales[[#This Row],[Unit Price]]*Sales[[#This Row],[Quantity]]</f>
        <v>36000</v>
      </c>
      <c r="L1469" s="12">
        <f>Sales[[#This Row],[Unit Cost]]*Sales[[#This Row],[Quantity]]</f>
        <v>33840</v>
      </c>
      <c r="M1469" s="12">
        <f>Sales[[#This Row],[Revenue]]-Sales[[#This Row],[Cost]]</f>
        <v>2160</v>
      </c>
      <c r="N1469" s="38">
        <f>Sales[[#This Row],[Profit]]*$N$1</f>
        <v>108</v>
      </c>
      <c r="O1469" s="38">
        <f>Sales[[#This Row],[Profit]]-Sales[[#This Row],[Discount ]]</f>
        <v>2052</v>
      </c>
    </row>
    <row r="1470" spans="1:15">
      <c r="A1470" s="38">
        <v>41411</v>
      </c>
      <c r="B1470" s="12" t="s">
        <v>27</v>
      </c>
      <c r="C1470" s="12" t="s">
        <v>23</v>
      </c>
      <c r="D1470" s="12" t="s">
        <v>15</v>
      </c>
      <c r="E1470" s="12" t="s">
        <v>16</v>
      </c>
      <c r="F1470" s="12">
        <v>5</v>
      </c>
      <c r="G1470" s="12">
        <v>3042</v>
      </c>
      <c r="H1470" s="12">
        <v>3240</v>
      </c>
      <c r="I1470" s="12">
        <v>21492</v>
      </c>
      <c r="J1470" s="12">
        <v>23220</v>
      </c>
      <c r="K1470" s="12">
        <f>Sales[[#This Row],[Unit Price]]*Sales[[#This Row],[Quantity]]</f>
        <v>16200</v>
      </c>
      <c r="L1470" s="12">
        <f>Sales[[#This Row],[Unit Cost]]*Sales[[#This Row],[Quantity]]</f>
        <v>15210</v>
      </c>
      <c r="M1470" s="12">
        <f>Sales[[#This Row],[Revenue]]-Sales[[#This Row],[Cost]]</f>
        <v>990</v>
      </c>
      <c r="N1470" s="38">
        <f>Sales[[#This Row],[Profit]]*$N$1</f>
        <v>49.5</v>
      </c>
      <c r="O1470" s="38">
        <f>Sales[[#This Row],[Profit]]-Sales[[#This Row],[Discount ]]</f>
        <v>940.5</v>
      </c>
    </row>
    <row r="1471" spans="1:15">
      <c r="A1471" s="38">
        <v>41412</v>
      </c>
      <c r="B1471" s="12" t="s">
        <v>27</v>
      </c>
      <c r="C1471" s="12" t="s">
        <v>23</v>
      </c>
      <c r="D1471" s="12" t="s">
        <v>40</v>
      </c>
      <c r="E1471" s="12" t="s">
        <v>16</v>
      </c>
      <c r="F1471" s="12">
        <v>12</v>
      </c>
      <c r="G1471" s="12">
        <v>3978</v>
      </c>
      <c r="H1471" s="12">
        <v>4230</v>
      </c>
      <c r="I1471" s="12">
        <v>78480</v>
      </c>
      <c r="J1471" s="12">
        <v>84600</v>
      </c>
      <c r="K1471" s="12">
        <f>Sales[[#This Row],[Unit Price]]*Sales[[#This Row],[Quantity]]</f>
        <v>50760</v>
      </c>
      <c r="L1471" s="12">
        <f>Sales[[#This Row],[Unit Cost]]*Sales[[#This Row],[Quantity]]</f>
        <v>47736</v>
      </c>
      <c r="M1471" s="12">
        <f>Sales[[#This Row],[Revenue]]-Sales[[#This Row],[Cost]]</f>
        <v>3024</v>
      </c>
      <c r="N1471" s="38">
        <f>Sales[[#This Row],[Profit]]*$N$1</f>
        <v>151.20000000000002</v>
      </c>
      <c r="O1471" s="38">
        <f>Sales[[#This Row],[Profit]]-Sales[[#This Row],[Discount ]]</f>
        <v>2872.8</v>
      </c>
    </row>
    <row r="1472" spans="1:15">
      <c r="A1472" s="38">
        <v>41412</v>
      </c>
      <c r="B1472" s="12" t="s">
        <v>27</v>
      </c>
      <c r="C1472" s="12" t="s">
        <v>23</v>
      </c>
      <c r="D1472" s="12" t="s">
        <v>42</v>
      </c>
      <c r="E1472" s="12" t="s">
        <v>16</v>
      </c>
      <c r="F1472" s="12">
        <v>19</v>
      </c>
      <c r="G1472" s="12">
        <v>3978</v>
      </c>
      <c r="H1472" s="12">
        <v>4230</v>
      </c>
      <c r="I1472" s="12">
        <v>105084</v>
      </c>
      <c r="J1472" s="12">
        <v>113400</v>
      </c>
      <c r="K1472" s="12">
        <f>Sales[[#This Row],[Unit Price]]*Sales[[#This Row],[Quantity]]</f>
        <v>80370</v>
      </c>
      <c r="L1472" s="12">
        <f>Sales[[#This Row],[Unit Cost]]*Sales[[#This Row],[Quantity]]</f>
        <v>75582</v>
      </c>
      <c r="M1472" s="12">
        <f>Sales[[#This Row],[Revenue]]-Sales[[#This Row],[Cost]]</f>
        <v>4788</v>
      </c>
      <c r="N1472" s="38">
        <f>Sales[[#This Row],[Profit]]*$N$1</f>
        <v>239.4</v>
      </c>
      <c r="O1472" s="38">
        <f>Sales[[#This Row],[Profit]]-Sales[[#This Row],[Discount ]]</f>
        <v>4548.6000000000004</v>
      </c>
    </row>
    <row r="1473" spans="1:15">
      <c r="A1473" s="38">
        <v>41412</v>
      </c>
      <c r="B1473" s="12" t="s">
        <v>10</v>
      </c>
      <c r="C1473" s="12" t="s">
        <v>11</v>
      </c>
      <c r="D1473" s="12" t="s">
        <v>32</v>
      </c>
      <c r="E1473" s="12" t="s">
        <v>13</v>
      </c>
      <c r="F1473" s="12">
        <v>18</v>
      </c>
      <c r="G1473" s="12">
        <v>3924</v>
      </c>
      <c r="H1473" s="12">
        <v>4230</v>
      </c>
      <c r="I1473" s="12">
        <v>60282</v>
      </c>
      <c r="J1473" s="12">
        <v>64260</v>
      </c>
      <c r="K1473" s="12">
        <f>Sales[[#This Row],[Unit Price]]*Sales[[#This Row],[Quantity]]</f>
        <v>76140</v>
      </c>
      <c r="L1473" s="12">
        <f>Sales[[#This Row],[Unit Cost]]*Sales[[#This Row],[Quantity]]</f>
        <v>70632</v>
      </c>
      <c r="M1473" s="12">
        <f>Sales[[#This Row],[Revenue]]-Sales[[#This Row],[Cost]]</f>
        <v>5508</v>
      </c>
      <c r="N1473" s="38">
        <f>Sales[[#This Row],[Profit]]*$N$1</f>
        <v>275.40000000000003</v>
      </c>
      <c r="O1473" s="38">
        <f>Sales[[#This Row],[Profit]]-Sales[[#This Row],[Discount ]]</f>
        <v>5232.6000000000004</v>
      </c>
    </row>
    <row r="1474" spans="1:15">
      <c r="A1474" s="38">
        <v>41412</v>
      </c>
      <c r="B1474" s="12" t="s">
        <v>17</v>
      </c>
      <c r="C1474" s="12" t="s">
        <v>18</v>
      </c>
      <c r="D1474" s="12" t="s">
        <v>26</v>
      </c>
      <c r="E1474" s="12" t="s">
        <v>13</v>
      </c>
      <c r="F1474" s="12">
        <v>1</v>
      </c>
      <c r="G1474" s="12">
        <v>2952</v>
      </c>
      <c r="H1474" s="12">
        <v>3150</v>
      </c>
      <c r="I1474" s="12">
        <v>18252</v>
      </c>
      <c r="J1474" s="12">
        <v>19440</v>
      </c>
      <c r="K1474" s="12">
        <f>Sales[[#This Row],[Unit Price]]*Sales[[#This Row],[Quantity]]</f>
        <v>3150</v>
      </c>
      <c r="L1474" s="12">
        <f>Sales[[#This Row],[Unit Cost]]*Sales[[#This Row],[Quantity]]</f>
        <v>2952</v>
      </c>
      <c r="M1474" s="12">
        <f>Sales[[#This Row],[Revenue]]-Sales[[#This Row],[Cost]]</f>
        <v>198</v>
      </c>
      <c r="N1474" s="38">
        <f>Sales[[#This Row],[Profit]]*$N$1</f>
        <v>9.9</v>
      </c>
      <c r="O1474" s="38">
        <f>Sales[[#This Row],[Profit]]-Sales[[#This Row],[Discount ]]</f>
        <v>188.1</v>
      </c>
    </row>
    <row r="1475" spans="1:15">
      <c r="A1475" s="38">
        <v>41412</v>
      </c>
      <c r="B1475" s="12" t="s">
        <v>20</v>
      </c>
      <c r="C1475" s="12" t="s">
        <v>18</v>
      </c>
      <c r="D1475" s="12" t="s">
        <v>15</v>
      </c>
      <c r="E1475" s="12" t="s">
        <v>16</v>
      </c>
      <c r="F1475" s="12">
        <v>15</v>
      </c>
      <c r="G1475" s="12">
        <v>3042</v>
      </c>
      <c r="H1475" s="12">
        <v>3240</v>
      </c>
      <c r="I1475" s="12">
        <v>68058</v>
      </c>
      <c r="J1475" s="12">
        <v>73530</v>
      </c>
      <c r="K1475" s="12">
        <f>Sales[[#This Row],[Unit Price]]*Sales[[#This Row],[Quantity]]</f>
        <v>48600</v>
      </c>
      <c r="L1475" s="12">
        <f>Sales[[#This Row],[Unit Cost]]*Sales[[#This Row],[Quantity]]</f>
        <v>45630</v>
      </c>
      <c r="M1475" s="12">
        <f>Sales[[#This Row],[Revenue]]-Sales[[#This Row],[Cost]]</f>
        <v>2970</v>
      </c>
      <c r="N1475" s="38">
        <f>Sales[[#This Row],[Profit]]*$N$1</f>
        <v>148.5</v>
      </c>
      <c r="O1475" s="38">
        <f>Sales[[#This Row],[Profit]]-Sales[[#This Row],[Discount ]]</f>
        <v>2821.5</v>
      </c>
    </row>
    <row r="1476" spans="1:15">
      <c r="A1476" s="38">
        <v>41413</v>
      </c>
      <c r="B1476" s="12" t="s">
        <v>34</v>
      </c>
      <c r="C1476" s="12" t="s">
        <v>25</v>
      </c>
      <c r="D1476" s="12" t="s">
        <v>12</v>
      </c>
      <c r="E1476" s="12" t="s">
        <v>13</v>
      </c>
      <c r="F1476" s="12">
        <v>4</v>
      </c>
      <c r="G1476" s="12">
        <v>3978</v>
      </c>
      <c r="H1476" s="12">
        <v>4230</v>
      </c>
      <c r="I1476" s="12">
        <v>30510</v>
      </c>
      <c r="J1476" s="12">
        <v>32400</v>
      </c>
      <c r="K1476" s="12">
        <f>Sales[[#This Row],[Unit Price]]*Sales[[#This Row],[Quantity]]</f>
        <v>16920</v>
      </c>
      <c r="L1476" s="12">
        <f>Sales[[#This Row],[Unit Cost]]*Sales[[#This Row],[Quantity]]</f>
        <v>15912</v>
      </c>
      <c r="M1476" s="12">
        <f>Sales[[#This Row],[Revenue]]-Sales[[#This Row],[Cost]]</f>
        <v>1008</v>
      </c>
      <c r="N1476" s="38">
        <f>Sales[[#This Row],[Profit]]*$N$1</f>
        <v>50.400000000000006</v>
      </c>
      <c r="O1476" s="38">
        <f>Sales[[#This Row],[Profit]]-Sales[[#This Row],[Discount ]]</f>
        <v>957.6</v>
      </c>
    </row>
    <row r="1477" spans="1:15">
      <c r="A1477" s="38">
        <v>41413</v>
      </c>
      <c r="B1477" s="12" t="s">
        <v>17</v>
      </c>
      <c r="C1477" s="12" t="s">
        <v>18</v>
      </c>
      <c r="D1477" s="12" t="s">
        <v>39</v>
      </c>
      <c r="E1477" s="12" t="s">
        <v>13</v>
      </c>
      <c r="F1477" s="12">
        <v>16</v>
      </c>
      <c r="G1477" s="12">
        <v>2106</v>
      </c>
      <c r="H1477" s="12">
        <v>2250</v>
      </c>
      <c r="I1477" s="12">
        <v>55890</v>
      </c>
      <c r="J1477" s="12">
        <v>59400</v>
      </c>
      <c r="K1477" s="12">
        <f>Sales[[#This Row],[Unit Price]]*Sales[[#This Row],[Quantity]]</f>
        <v>36000</v>
      </c>
      <c r="L1477" s="12">
        <f>Sales[[#This Row],[Unit Cost]]*Sales[[#This Row],[Quantity]]</f>
        <v>33696</v>
      </c>
      <c r="M1477" s="12">
        <f>Sales[[#This Row],[Revenue]]-Sales[[#This Row],[Cost]]</f>
        <v>2304</v>
      </c>
      <c r="N1477" s="38">
        <f>Sales[[#This Row],[Profit]]*$N$1</f>
        <v>115.2</v>
      </c>
      <c r="O1477" s="38">
        <f>Sales[[#This Row],[Profit]]-Sales[[#This Row],[Discount ]]</f>
        <v>2188.8000000000002</v>
      </c>
    </row>
    <row r="1478" spans="1:15">
      <c r="A1478" s="38">
        <v>41413</v>
      </c>
      <c r="B1478" s="12" t="s">
        <v>34</v>
      </c>
      <c r="C1478" s="12" t="s">
        <v>25</v>
      </c>
      <c r="D1478" s="12" t="s">
        <v>35</v>
      </c>
      <c r="E1478" s="12" t="s">
        <v>13</v>
      </c>
      <c r="F1478" s="12">
        <v>10</v>
      </c>
      <c r="G1478" s="12">
        <v>2034</v>
      </c>
      <c r="H1478" s="12">
        <v>2160</v>
      </c>
      <c r="I1478" s="12">
        <v>102960</v>
      </c>
      <c r="J1478" s="12">
        <v>109800</v>
      </c>
      <c r="K1478" s="12">
        <f>Sales[[#This Row],[Unit Price]]*Sales[[#This Row],[Quantity]]</f>
        <v>21600</v>
      </c>
      <c r="L1478" s="12">
        <f>Sales[[#This Row],[Unit Cost]]*Sales[[#This Row],[Quantity]]</f>
        <v>20340</v>
      </c>
      <c r="M1478" s="12">
        <f>Sales[[#This Row],[Revenue]]-Sales[[#This Row],[Cost]]</f>
        <v>1260</v>
      </c>
      <c r="N1478" s="38">
        <f>Sales[[#This Row],[Profit]]*$N$1</f>
        <v>63</v>
      </c>
      <c r="O1478" s="38">
        <f>Sales[[#This Row],[Profit]]-Sales[[#This Row],[Discount ]]</f>
        <v>1197</v>
      </c>
    </row>
    <row r="1479" spans="1:15">
      <c r="A1479" s="38">
        <v>41414</v>
      </c>
      <c r="B1479" s="12" t="s">
        <v>20</v>
      </c>
      <c r="C1479" s="12" t="s">
        <v>18</v>
      </c>
      <c r="D1479" s="12" t="s">
        <v>35</v>
      </c>
      <c r="E1479" s="12" t="s">
        <v>13</v>
      </c>
      <c r="F1479" s="12">
        <v>21</v>
      </c>
      <c r="G1479" s="12">
        <v>4482</v>
      </c>
      <c r="H1479" s="12">
        <v>4770</v>
      </c>
      <c r="I1479" s="12">
        <v>15444</v>
      </c>
      <c r="J1479" s="12">
        <v>16470</v>
      </c>
      <c r="K1479" s="12">
        <f>Sales[[#This Row],[Unit Price]]*Sales[[#This Row],[Quantity]]</f>
        <v>100170</v>
      </c>
      <c r="L1479" s="12">
        <f>Sales[[#This Row],[Unit Cost]]*Sales[[#This Row],[Quantity]]</f>
        <v>94122</v>
      </c>
      <c r="M1479" s="12">
        <f>Sales[[#This Row],[Revenue]]-Sales[[#This Row],[Cost]]</f>
        <v>6048</v>
      </c>
      <c r="N1479" s="38">
        <f>Sales[[#This Row],[Profit]]*$N$1</f>
        <v>302.40000000000003</v>
      </c>
      <c r="O1479" s="38">
        <f>Sales[[#This Row],[Profit]]-Sales[[#This Row],[Discount ]]</f>
        <v>5745.6</v>
      </c>
    </row>
    <row r="1480" spans="1:15">
      <c r="A1480" s="38">
        <v>41414</v>
      </c>
      <c r="B1480" s="12" t="s">
        <v>20</v>
      </c>
      <c r="C1480" s="12" t="s">
        <v>18</v>
      </c>
      <c r="D1480" s="12" t="s">
        <v>32</v>
      </c>
      <c r="E1480" s="12" t="s">
        <v>13</v>
      </c>
      <c r="F1480" s="12">
        <v>7</v>
      </c>
      <c r="G1480" s="12">
        <v>3726</v>
      </c>
      <c r="H1480" s="12">
        <v>3960</v>
      </c>
      <c r="I1480" s="12">
        <v>85104</v>
      </c>
      <c r="J1480" s="12">
        <v>90720</v>
      </c>
      <c r="K1480" s="12">
        <f>Sales[[#This Row],[Unit Price]]*Sales[[#This Row],[Quantity]]</f>
        <v>27720</v>
      </c>
      <c r="L1480" s="12">
        <f>Sales[[#This Row],[Unit Cost]]*Sales[[#This Row],[Quantity]]</f>
        <v>26082</v>
      </c>
      <c r="M1480" s="12">
        <f>Sales[[#This Row],[Revenue]]-Sales[[#This Row],[Cost]]</f>
        <v>1638</v>
      </c>
      <c r="N1480" s="38">
        <f>Sales[[#This Row],[Profit]]*$N$1</f>
        <v>81.900000000000006</v>
      </c>
      <c r="O1480" s="38">
        <f>Sales[[#This Row],[Profit]]-Sales[[#This Row],[Discount ]]</f>
        <v>1556.1</v>
      </c>
    </row>
    <row r="1481" spans="1:15">
      <c r="A1481" s="38">
        <v>41415</v>
      </c>
      <c r="B1481" s="12" t="s">
        <v>17</v>
      </c>
      <c r="C1481" s="12" t="s">
        <v>18</v>
      </c>
      <c r="D1481" s="12" t="s">
        <v>36</v>
      </c>
      <c r="E1481" s="12" t="s">
        <v>13</v>
      </c>
      <c r="F1481" s="12">
        <v>22</v>
      </c>
      <c r="G1481" s="12">
        <v>2952</v>
      </c>
      <c r="H1481" s="12">
        <v>3150</v>
      </c>
      <c r="I1481" s="12">
        <v>12636</v>
      </c>
      <c r="J1481" s="12">
        <v>13500</v>
      </c>
      <c r="K1481" s="12">
        <f>Sales[[#This Row],[Unit Price]]*Sales[[#This Row],[Quantity]]</f>
        <v>69300</v>
      </c>
      <c r="L1481" s="12">
        <f>Sales[[#This Row],[Unit Cost]]*Sales[[#This Row],[Quantity]]</f>
        <v>64944</v>
      </c>
      <c r="M1481" s="12">
        <f>Sales[[#This Row],[Revenue]]-Sales[[#This Row],[Cost]]</f>
        <v>4356</v>
      </c>
      <c r="N1481" s="38">
        <f>Sales[[#This Row],[Profit]]*$N$1</f>
        <v>217.8</v>
      </c>
      <c r="O1481" s="38">
        <f>Sales[[#This Row],[Profit]]-Sales[[#This Row],[Discount ]]</f>
        <v>4138.2</v>
      </c>
    </row>
    <row r="1482" spans="1:15">
      <c r="A1482" s="38">
        <v>41415</v>
      </c>
      <c r="B1482" s="12" t="s">
        <v>34</v>
      </c>
      <c r="C1482" s="12" t="s">
        <v>25</v>
      </c>
      <c r="D1482" s="12" t="s">
        <v>35</v>
      </c>
      <c r="E1482" s="12" t="s">
        <v>13</v>
      </c>
      <c r="F1482" s="12">
        <v>15</v>
      </c>
      <c r="G1482" s="12">
        <v>3384</v>
      </c>
      <c r="H1482" s="12">
        <v>3600</v>
      </c>
      <c r="I1482" s="12">
        <v>25740</v>
      </c>
      <c r="J1482" s="12">
        <v>27450</v>
      </c>
      <c r="K1482" s="12">
        <f>Sales[[#This Row],[Unit Price]]*Sales[[#This Row],[Quantity]]</f>
        <v>54000</v>
      </c>
      <c r="L1482" s="12">
        <f>Sales[[#This Row],[Unit Cost]]*Sales[[#This Row],[Quantity]]</f>
        <v>50760</v>
      </c>
      <c r="M1482" s="12">
        <f>Sales[[#This Row],[Revenue]]-Sales[[#This Row],[Cost]]</f>
        <v>3240</v>
      </c>
      <c r="N1482" s="38">
        <f>Sales[[#This Row],[Profit]]*$N$1</f>
        <v>162</v>
      </c>
      <c r="O1482" s="38">
        <f>Sales[[#This Row],[Profit]]-Sales[[#This Row],[Discount ]]</f>
        <v>3078</v>
      </c>
    </row>
    <row r="1483" spans="1:15">
      <c r="A1483" s="38">
        <v>41415</v>
      </c>
      <c r="B1483" s="12" t="s">
        <v>10</v>
      </c>
      <c r="C1483" s="12" t="s">
        <v>11</v>
      </c>
      <c r="D1483" s="12" t="s">
        <v>32</v>
      </c>
      <c r="E1483" s="12" t="s">
        <v>13</v>
      </c>
      <c r="F1483" s="12">
        <v>7</v>
      </c>
      <c r="G1483" s="12">
        <v>3546</v>
      </c>
      <c r="H1483" s="12">
        <v>3780</v>
      </c>
      <c r="I1483" s="12">
        <v>10638</v>
      </c>
      <c r="J1483" s="12">
        <v>11340</v>
      </c>
      <c r="K1483" s="12">
        <f>Sales[[#This Row],[Unit Price]]*Sales[[#This Row],[Quantity]]</f>
        <v>26460</v>
      </c>
      <c r="L1483" s="12">
        <f>Sales[[#This Row],[Unit Cost]]*Sales[[#This Row],[Quantity]]</f>
        <v>24822</v>
      </c>
      <c r="M1483" s="12">
        <f>Sales[[#This Row],[Revenue]]-Sales[[#This Row],[Cost]]</f>
        <v>1638</v>
      </c>
      <c r="N1483" s="38">
        <f>Sales[[#This Row],[Profit]]*$N$1</f>
        <v>81.900000000000006</v>
      </c>
      <c r="O1483" s="38">
        <f>Sales[[#This Row],[Profit]]-Sales[[#This Row],[Discount ]]</f>
        <v>1556.1</v>
      </c>
    </row>
    <row r="1484" spans="1:15">
      <c r="A1484" s="38">
        <v>41415</v>
      </c>
      <c r="B1484" s="12" t="s">
        <v>14</v>
      </c>
      <c r="C1484" s="12" t="s">
        <v>11</v>
      </c>
      <c r="D1484" s="12" t="s">
        <v>12</v>
      </c>
      <c r="E1484" s="12" t="s">
        <v>13</v>
      </c>
      <c r="F1484" s="12">
        <v>17</v>
      </c>
      <c r="G1484" s="12">
        <v>5148</v>
      </c>
      <c r="H1484" s="12">
        <v>5490</v>
      </c>
      <c r="I1484" s="12">
        <v>32544</v>
      </c>
      <c r="J1484" s="12">
        <v>34560</v>
      </c>
      <c r="K1484" s="12">
        <f>Sales[[#This Row],[Unit Price]]*Sales[[#This Row],[Quantity]]</f>
        <v>93330</v>
      </c>
      <c r="L1484" s="12">
        <f>Sales[[#This Row],[Unit Cost]]*Sales[[#This Row],[Quantity]]</f>
        <v>87516</v>
      </c>
      <c r="M1484" s="12">
        <f>Sales[[#This Row],[Revenue]]-Sales[[#This Row],[Cost]]</f>
        <v>5814</v>
      </c>
      <c r="N1484" s="38">
        <f>Sales[[#This Row],[Profit]]*$N$1</f>
        <v>290.7</v>
      </c>
      <c r="O1484" s="38">
        <f>Sales[[#This Row],[Profit]]-Sales[[#This Row],[Discount ]]</f>
        <v>5523.3</v>
      </c>
    </row>
    <row r="1485" spans="1:15">
      <c r="A1485" s="38">
        <v>41415</v>
      </c>
      <c r="B1485" s="12" t="s">
        <v>27</v>
      </c>
      <c r="C1485" s="12" t="s">
        <v>23</v>
      </c>
      <c r="D1485" s="12" t="s">
        <v>15</v>
      </c>
      <c r="E1485" s="12" t="s">
        <v>16</v>
      </c>
      <c r="F1485" s="12">
        <v>20</v>
      </c>
      <c r="G1485" s="12">
        <v>2034</v>
      </c>
      <c r="H1485" s="12">
        <v>2160</v>
      </c>
      <c r="I1485" s="12">
        <v>89550</v>
      </c>
      <c r="J1485" s="12">
        <v>96750</v>
      </c>
      <c r="K1485" s="12">
        <f>Sales[[#This Row],[Unit Price]]*Sales[[#This Row],[Quantity]]</f>
        <v>43200</v>
      </c>
      <c r="L1485" s="12">
        <f>Sales[[#This Row],[Unit Cost]]*Sales[[#This Row],[Quantity]]</f>
        <v>40680</v>
      </c>
      <c r="M1485" s="12">
        <f>Sales[[#This Row],[Revenue]]-Sales[[#This Row],[Cost]]</f>
        <v>2520</v>
      </c>
      <c r="N1485" s="38">
        <f>Sales[[#This Row],[Profit]]*$N$1</f>
        <v>126</v>
      </c>
      <c r="O1485" s="38">
        <f>Sales[[#This Row],[Profit]]-Sales[[#This Row],[Discount ]]</f>
        <v>2394</v>
      </c>
    </row>
    <row r="1486" spans="1:15">
      <c r="A1486" s="38">
        <v>41415</v>
      </c>
      <c r="B1486" s="12" t="s">
        <v>27</v>
      </c>
      <c r="C1486" s="12" t="s">
        <v>23</v>
      </c>
      <c r="D1486" s="12" t="s">
        <v>38</v>
      </c>
      <c r="E1486" s="12" t="s">
        <v>13</v>
      </c>
      <c r="F1486" s="12">
        <v>5</v>
      </c>
      <c r="G1486" s="12">
        <v>2196</v>
      </c>
      <c r="H1486" s="12">
        <v>2340</v>
      </c>
      <c r="I1486" s="12">
        <v>70920</v>
      </c>
      <c r="J1486" s="12">
        <v>75600</v>
      </c>
      <c r="K1486" s="12">
        <f>Sales[[#This Row],[Unit Price]]*Sales[[#This Row],[Quantity]]</f>
        <v>11700</v>
      </c>
      <c r="L1486" s="12">
        <f>Sales[[#This Row],[Unit Cost]]*Sales[[#This Row],[Quantity]]</f>
        <v>10980</v>
      </c>
      <c r="M1486" s="12">
        <f>Sales[[#This Row],[Revenue]]-Sales[[#This Row],[Cost]]</f>
        <v>720</v>
      </c>
      <c r="N1486" s="38">
        <f>Sales[[#This Row],[Profit]]*$N$1</f>
        <v>36</v>
      </c>
      <c r="O1486" s="38">
        <f>Sales[[#This Row],[Profit]]-Sales[[#This Row],[Discount ]]</f>
        <v>684</v>
      </c>
    </row>
    <row r="1487" spans="1:15">
      <c r="A1487" s="38">
        <v>41416</v>
      </c>
      <c r="B1487" s="12" t="s">
        <v>10</v>
      </c>
      <c r="C1487" s="12" t="s">
        <v>11</v>
      </c>
      <c r="D1487" s="12" t="s">
        <v>37</v>
      </c>
      <c r="E1487" s="12" t="s">
        <v>13</v>
      </c>
      <c r="F1487" s="12">
        <v>14</v>
      </c>
      <c r="G1487" s="12">
        <v>3546</v>
      </c>
      <c r="H1487" s="12">
        <v>3780</v>
      </c>
      <c r="I1487" s="12">
        <v>53784</v>
      </c>
      <c r="J1487" s="12">
        <v>57240</v>
      </c>
      <c r="K1487" s="12">
        <f>Sales[[#This Row],[Unit Price]]*Sales[[#This Row],[Quantity]]</f>
        <v>52920</v>
      </c>
      <c r="L1487" s="12">
        <f>Sales[[#This Row],[Unit Cost]]*Sales[[#This Row],[Quantity]]</f>
        <v>49644</v>
      </c>
      <c r="M1487" s="12">
        <f>Sales[[#This Row],[Revenue]]-Sales[[#This Row],[Cost]]</f>
        <v>3276</v>
      </c>
      <c r="N1487" s="38">
        <f>Sales[[#This Row],[Profit]]*$N$1</f>
        <v>163.80000000000001</v>
      </c>
      <c r="O1487" s="38">
        <f>Sales[[#This Row],[Profit]]-Sales[[#This Row],[Discount ]]</f>
        <v>3112.2</v>
      </c>
    </row>
    <row r="1488" spans="1:15">
      <c r="A1488" s="38">
        <v>41416</v>
      </c>
      <c r="B1488" s="12" t="s">
        <v>20</v>
      </c>
      <c r="C1488" s="12" t="s">
        <v>18</v>
      </c>
      <c r="D1488" s="12" t="s">
        <v>12</v>
      </c>
      <c r="E1488" s="12" t="s">
        <v>13</v>
      </c>
      <c r="F1488" s="12">
        <v>6</v>
      </c>
      <c r="G1488" s="12">
        <v>3546</v>
      </c>
      <c r="H1488" s="12">
        <v>3780</v>
      </c>
      <c r="I1488" s="12">
        <v>2034</v>
      </c>
      <c r="J1488" s="12">
        <v>2160</v>
      </c>
      <c r="K1488" s="12">
        <f>Sales[[#This Row],[Unit Price]]*Sales[[#This Row],[Quantity]]</f>
        <v>22680</v>
      </c>
      <c r="L1488" s="12">
        <f>Sales[[#This Row],[Unit Cost]]*Sales[[#This Row],[Quantity]]</f>
        <v>21276</v>
      </c>
      <c r="M1488" s="12">
        <f>Sales[[#This Row],[Revenue]]-Sales[[#This Row],[Cost]]</f>
        <v>1404</v>
      </c>
      <c r="N1488" s="38">
        <f>Sales[[#This Row],[Profit]]*$N$1</f>
        <v>70.2</v>
      </c>
      <c r="O1488" s="38">
        <f>Sales[[#This Row],[Profit]]-Sales[[#This Row],[Discount ]]</f>
        <v>1333.8</v>
      </c>
    </row>
    <row r="1489" spans="1:15">
      <c r="A1489" s="38">
        <v>41416</v>
      </c>
      <c r="B1489" s="12" t="s">
        <v>17</v>
      </c>
      <c r="C1489" s="12" t="s">
        <v>18</v>
      </c>
      <c r="D1489" s="12" t="s">
        <v>37</v>
      </c>
      <c r="E1489" s="12" t="s">
        <v>13</v>
      </c>
      <c r="F1489" s="12">
        <v>22</v>
      </c>
      <c r="G1489" s="12">
        <v>7506</v>
      </c>
      <c r="H1489" s="12">
        <v>8100</v>
      </c>
      <c r="I1489" s="12">
        <v>17928</v>
      </c>
      <c r="J1489" s="12">
        <v>19080</v>
      </c>
      <c r="K1489" s="12">
        <f>Sales[[#This Row],[Unit Price]]*Sales[[#This Row],[Quantity]]</f>
        <v>178200</v>
      </c>
      <c r="L1489" s="12">
        <f>Sales[[#This Row],[Unit Cost]]*Sales[[#This Row],[Quantity]]</f>
        <v>165132</v>
      </c>
      <c r="M1489" s="12">
        <f>Sales[[#This Row],[Revenue]]-Sales[[#This Row],[Cost]]</f>
        <v>13068</v>
      </c>
      <c r="N1489" s="38">
        <f>Sales[[#This Row],[Profit]]*$N$1</f>
        <v>653.40000000000009</v>
      </c>
      <c r="O1489" s="38">
        <f>Sales[[#This Row],[Profit]]-Sales[[#This Row],[Discount ]]</f>
        <v>12414.6</v>
      </c>
    </row>
    <row r="1490" spans="1:15">
      <c r="A1490" s="38">
        <v>41417</v>
      </c>
      <c r="B1490" s="12" t="s">
        <v>10</v>
      </c>
      <c r="C1490" s="12" t="s">
        <v>11</v>
      </c>
      <c r="D1490" s="12" t="s">
        <v>43</v>
      </c>
      <c r="E1490" s="12" t="s">
        <v>13</v>
      </c>
      <c r="F1490" s="12">
        <v>6</v>
      </c>
      <c r="G1490" s="12">
        <v>3924</v>
      </c>
      <c r="H1490" s="12">
        <v>4230</v>
      </c>
      <c r="I1490" s="12">
        <v>81216</v>
      </c>
      <c r="J1490" s="12">
        <v>86400</v>
      </c>
      <c r="K1490" s="12">
        <f>Sales[[#This Row],[Unit Price]]*Sales[[#This Row],[Quantity]]</f>
        <v>25380</v>
      </c>
      <c r="L1490" s="12">
        <f>Sales[[#This Row],[Unit Cost]]*Sales[[#This Row],[Quantity]]</f>
        <v>23544</v>
      </c>
      <c r="M1490" s="12">
        <f>Sales[[#This Row],[Revenue]]-Sales[[#This Row],[Cost]]</f>
        <v>1836</v>
      </c>
      <c r="N1490" s="38">
        <f>Sales[[#This Row],[Profit]]*$N$1</f>
        <v>91.800000000000011</v>
      </c>
      <c r="O1490" s="38">
        <f>Sales[[#This Row],[Profit]]-Sales[[#This Row],[Discount ]]</f>
        <v>1744.2</v>
      </c>
    </row>
    <row r="1491" spans="1:15">
      <c r="A1491" s="38">
        <v>41417</v>
      </c>
      <c r="B1491" s="12" t="s">
        <v>24</v>
      </c>
      <c r="C1491" s="12" t="s">
        <v>25</v>
      </c>
      <c r="D1491" s="12" t="s">
        <v>19</v>
      </c>
      <c r="E1491" s="12" t="s">
        <v>13</v>
      </c>
      <c r="F1491" s="12">
        <v>6</v>
      </c>
      <c r="G1491" s="12">
        <v>4482</v>
      </c>
      <c r="H1491" s="12">
        <v>4770</v>
      </c>
      <c r="I1491" s="12">
        <v>55692</v>
      </c>
      <c r="J1491" s="12">
        <v>59220</v>
      </c>
      <c r="K1491" s="12">
        <f>Sales[[#This Row],[Unit Price]]*Sales[[#This Row],[Quantity]]</f>
        <v>28620</v>
      </c>
      <c r="L1491" s="12">
        <f>Sales[[#This Row],[Unit Cost]]*Sales[[#This Row],[Quantity]]</f>
        <v>26892</v>
      </c>
      <c r="M1491" s="12">
        <f>Sales[[#This Row],[Revenue]]-Sales[[#This Row],[Cost]]</f>
        <v>1728</v>
      </c>
      <c r="N1491" s="38">
        <f>Sales[[#This Row],[Profit]]*$N$1</f>
        <v>86.4</v>
      </c>
      <c r="O1491" s="38">
        <f>Sales[[#This Row],[Profit]]-Sales[[#This Row],[Discount ]]</f>
        <v>1641.6</v>
      </c>
    </row>
    <row r="1492" spans="1:15">
      <c r="A1492" s="38">
        <v>41417</v>
      </c>
      <c r="B1492" s="12" t="s">
        <v>29</v>
      </c>
      <c r="C1492" s="12" t="s">
        <v>30</v>
      </c>
      <c r="D1492" s="12" t="s">
        <v>35</v>
      </c>
      <c r="E1492" s="12" t="s">
        <v>13</v>
      </c>
      <c r="F1492" s="12">
        <v>2</v>
      </c>
      <c r="G1492" s="12">
        <v>3546</v>
      </c>
      <c r="H1492" s="12">
        <v>3780</v>
      </c>
      <c r="I1492" s="12">
        <v>41184</v>
      </c>
      <c r="J1492" s="12">
        <v>43920</v>
      </c>
      <c r="K1492" s="12">
        <f>Sales[[#This Row],[Unit Price]]*Sales[[#This Row],[Quantity]]</f>
        <v>7560</v>
      </c>
      <c r="L1492" s="12">
        <f>Sales[[#This Row],[Unit Cost]]*Sales[[#This Row],[Quantity]]</f>
        <v>7092</v>
      </c>
      <c r="M1492" s="12">
        <f>Sales[[#This Row],[Revenue]]-Sales[[#This Row],[Cost]]</f>
        <v>468</v>
      </c>
      <c r="N1492" s="38">
        <f>Sales[[#This Row],[Profit]]*$N$1</f>
        <v>23.400000000000002</v>
      </c>
      <c r="O1492" s="38">
        <f>Sales[[#This Row],[Profit]]-Sales[[#This Row],[Discount ]]</f>
        <v>444.6</v>
      </c>
    </row>
    <row r="1493" spans="1:15">
      <c r="A1493" s="38">
        <v>41418</v>
      </c>
      <c r="B1493" s="12" t="s">
        <v>17</v>
      </c>
      <c r="C1493" s="12" t="s">
        <v>18</v>
      </c>
      <c r="D1493" s="12" t="s">
        <v>39</v>
      </c>
      <c r="E1493" s="12" t="s">
        <v>13</v>
      </c>
      <c r="F1493" s="12">
        <v>24</v>
      </c>
      <c r="G1493" s="12">
        <v>3726</v>
      </c>
      <c r="H1493" s="12">
        <v>3960</v>
      </c>
      <c r="I1493" s="12">
        <v>3726</v>
      </c>
      <c r="J1493" s="12">
        <v>3960</v>
      </c>
      <c r="K1493" s="12">
        <f>Sales[[#This Row],[Unit Price]]*Sales[[#This Row],[Quantity]]</f>
        <v>95040</v>
      </c>
      <c r="L1493" s="12">
        <f>Sales[[#This Row],[Unit Cost]]*Sales[[#This Row],[Quantity]]</f>
        <v>89424</v>
      </c>
      <c r="M1493" s="12">
        <f>Sales[[#This Row],[Revenue]]-Sales[[#This Row],[Cost]]</f>
        <v>5616</v>
      </c>
      <c r="N1493" s="38">
        <f>Sales[[#This Row],[Profit]]*$N$1</f>
        <v>280.8</v>
      </c>
      <c r="O1493" s="38">
        <f>Sales[[#This Row],[Profit]]-Sales[[#This Row],[Discount ]]</f>
        <v>5335.2</v>
      </c>
    </row>
    <row r="1494" spans="1:15">
      <c r="A1494" s="38">
        <v>41418</v>
      </c>
      <c r="B1494" s="12" t="s">
        <v>27</v>
      </c>
      <c r="C1494" s="12" t="s">
        <v>23</v>
      </c>
      <c r="D1494" s="12" t="s">
        <v>43</v>
      </c>
      <c r="E1494" s="12" t="s">
        <v>13</v>
      </c>
      <c r="F1494" s="12">
        <v>11</v>
      </c>
      <c r="G1494" s="12">
        <v>2106</v>
      </c>
      <c r="H1494" s="12">
        <v>2250</v>
      </c>
      <c r="I1494" s="12">
        <v>64296</v>
      </c>
      <c r="J1494" s="12">
        <v>68400</v>
      </c>
      <c r="K1494" s="12">
        <f>Sales[[#This Row],[Unit Price]]*Sales[[#This Row],[Quantity]]</f>
        <v>24750</v>
      </c>
      <c r="L1494" s="12">
        <f>Sales[[#This Row],[Unit Cost]]*Sales[[#This Row],[Quantity]]</f>
        <v>23166</v>
      </c>
      <c r="M1494" s="12">
        <f>Sales[[#This Row],[Revenue]]-Sales[[#This Row],[Cost]]</f>
        <v>1584</v>
      </c>
      <c r="N1494" s="38">
        <f>Sales[[#This Row],[Profit]]*$N$1</f>
        <v>79.2</v>
      </c>
      <c r="O1494" s="38">
        <f>Sales[[#This Row],[Profit]]-Sales[[#This Row],[Discount ]]</f>
        <v>1504.8</v>
      </c>
    </row>
    <row r="1495" spans="1:15">
      <c r="A1495" s="38">
        <v>41418</v>
      </c>
      <c r="B1495" s="12" t="s">
        <v>29</v>
      </c>
      <c r="C1495" s="12" t="s">
        <v>30</v>
      </c>
      <c r="D1495" s="12" t="s">
        <v>21</v>
      </c>
      <c r="E1495" s="12" t="s">
        <v>13</v>
      </c>
      <c r="F1495" s="12">
        <v>10</v>
      </c>
      <c r="G1495" s="12">
        <v>3546</v>
      </c>
      <c r="H1495" s="12">
        <v>3780</v>
      </c>
      <c r="I1495" s="12">
        <v>24156</v>
      </c>
      <c r="J1495" s="12">
        <v>25740</v>
      </c>
      <c r="K1495" s="12">
        <f>Sales[[#This Row],[Unit Price]]*Sales[[#This Row],[Quantity]]</f>
        <v>37800</v>
      </c>
      <c r="L1495" s="12">
        <f>Sales[[#This Row],[Unit Cost]]*Sales[[#This Row],[Quantity]]</f>
        <v>35460</v>
      </c>
      <c r="M1495" s="12">
        <f>Sales[[#This Row],[Revenue]]-Sales[[#This Row],[Cost]]</f>
        <v>2340</v>
      </c>
      <c r="N1495" s="38">
        <f>Sales[[#This Row],[Profit]]*$N$1</f>
        <v>117</v>
      </c>
      <c r="O1495" s="38">
        <f>Sales[[#This Row],[Profit]]-Sales[[#This Row],[Discount ]]</f>
        <v>2223</v>
      </c>
    </row>
    <row r="1496" spans="1:15">
      <c r="A1496" s="38">
        <v>41418</v>
      </c>
      <c r="B1496" s="12" t="s">
        <v>31</v>
      </c>
      <c r="C1496" s="12" t="s">
        <v>30</v>
      </c>
      <c r="D1496" s="12" t="s">
        <v>28</v>
      </c>
      <c r="E1496" s="12" t="s">
        <v>13</v>
      </c>
      <c r="F1496" s="12">
        <v>7</v>
      </c>
      <c r="G1496" s="12">
        <v>3384</v>
      </c>
      <c r="H1496" s="12">
        <v>3600</v>
      </c>
      <c r="I1496" s="12">
        <v>52488</v>
      </c>
      <c r="J1496" s="12">
        <v>55890</v>
      </c>
      <c r="K1496" s="12">
        <f>Sales[[#This Row],[Unit Price]]*Sales[[#This Row],[Quantity]]</f>
        <v>25200</v>
      </c>
      <c r="L1496" s="12">
        <f>Sales[[#This Row],[Unit Cost]]*Sales[[#This Row],[Quantity]]</f>
        <v>23688</v>
      </c>
      <c r="M1496" s="12">
        <f>Sales[[#This Row],[Revenue]]-Sales[[#This Row],[Cost]]</f>
        <v>1512</v>
      </c>
      <c r="N1496" s="38">
        <f>Sales[[#This Row],[Profit]]*$N$1</f>
        <v>75.600000000000009</v>
      </c>
      <c r="O1496" s="38">
        <f>Sales[[#This Row],[Profit]]-Sales[[#This Row],[Discount ]]</f>
        <v>1436.4</v>
      </c>
    </row>
    <row r="1497" spans="1:15">
      <c r="A1497" s="38">
        <v>41419</v>
      </c>
      <c r="B1497" s="12" t="s">
        <v>27</v>
      </c>
      <c r="C1497" s="12" t="s">
        <v>23</v>
      </c>
      <c r="D1497" s="12" t="s">
        <v>26</v>
      </c>
      <c r="E1497" s="12" t="s">
        <v>13</v>
      </c>
      <c r="F1497" s="12">
        <v>22</v>
      </c>
      <c r="G1497" s="12">
        <v>2106</v>
      </c>
      <c r="H1497" s="12">
        <v>2250</v>
      </c>
      <c r="I1497" s="12">
        <v>73008</v>
      </c>
      <c r="J1497" s="12">
        <v>77760</v>
      </c>
      <c r="K1497" s="12">
        <f>Sales[[#This Row],[Unit Price]]*Sales[[#This Row],[Quantity]]</f>
        <v>49500</v>
      </c>
      <c r="L1497" s="12">
        <f>Sales[[#This Row],[Unit Cost]]*Sales[[#This Row],[Quantity]]</f>
        <v>46332</v>
      </c>
      <c r="M1497" s="12">
        <f>Sales[[#This Row],[Revenue]]-Sales[[#This Row],[Cost]]</f>
        <v>3168</v>
      </c>
      <c r="N1497" s="38">
        <f>Sales[[#This Row],[Profit]]*$N$1</f>
        <v>158.4</v>
      </c>
      <c r="O1497" s="38">
        <f>Sales[[#This Row],[Profit]]-Sales[[#This Row],[Discount ]]</f>
        <v>3009.6</v>
      </c>
    </row>
    <row r="1498" spans="1:15">
      <c r="A1498" s="38">
        <v>41419</v>
      </c>
      <c r="B1498" s="12" t="s">
        <v>34</v>
      </c>
      <c r="C1498" s="12" t="s">
        <v>25</v>
      </c>
      <c r="D1498" s="12" t="s">
        <v>38</v>
      </c>
      <c r="E1498" s="12" t="s">
        <v>13</v>
      </c>
      <c r="F1498" s="12">
        <v>7</v>
      </c>
      <c r="G1498" s="12">
        <v>3924</v>
      </c>
      <c r="H1498" s="12">
        <v>4230</v>
      </c>
      <c r="I1498" s="12">
        <v>81558</v>
      </c>
      <c r="J1498" s="12">
        <v>86940</v>
      </c>
      <c r="K1498" s="12">
        <f>Sales[[#This Row],[Unit Price]]*Sales[[#This Row],[Quantity]]</f>
        <v>29610</v>
      </c>
      <c r="L1498" s="12">
        <f>Sales[[#This Row],[Unit Cost]]*Sales[[#This Row],[Quantity]]</f>
        <v>27468</v>
      </c>
      <c r="M1498" s="12">
        <f>Sales[[#This Row],[Revenue]]-Sales[[#This Row],[Cost]]</f>
        <v>2142</v>
      </c>
      <c r="N1498" s="38">
        <f>Sales[[#This Row],[Profit]]*$N$1</f>
        <v>107.10000000000001</v>
      </c>
      <c r="O1498" s="38">
        <f>Sales[[#This Row],[Profit]]-Sales[[#This Row],[Discount ]]</f>
        <v>2034.9</v>
      </c>
    </row>
    <row r="1499" spans="1:15">
      <c r="A1499" s="38">
        <v>41419</v>
      </c>
      <c r="B1499" s="12" t="s">
        <v>31</v>
      </c>
      <c r="C1499" s="12" t="s">
        <v>30</v>
      </c>
      <c r="D1499" s="12" t="s">
        <v>19</v>
      </c>
      <c r="E1499" s="12" t="s">
        <v>13</v>
      </c>
      <c r="F1499" s="12">
        <v>18</v>
      </c>
      <c r="G1499" s="12">
        <v>3582</v>
      </c>
      <c r="H1499" s="12">
        <v>3870</v>
      </c>
      <c r="I1499" s="12">
        <v>51714</v>
      </c>
      <c r="J1499" s="12">
        <v>54990</v>
      </c>
      <c r="K1499" s="12">
        <f>Sales[[#This Row],[Unit Price]]*Sales[[#This Row],[Quantity]]</f>
        <v>69660</v>
      </c>
      <c r="L1499" s="12">
        <f>Sales[[#This Row],[Unit Cost]]*Sales[[#This Row],[Quantity]]</f>
        <v>64476</v>
      </c>
      <c r="M1499" s="12">
        <f>Sales[[#This Row],[Revenue]]-Sales[[#This Row],[Cost]]</f>
        <v>5184</v>
      </c>
      <c r="N1499" s="38">
        <f>Sales[[#This Row],[Profit]]*$N$1</f>
        <v>259.2</v>
      </c>
      <c r="O1499" s="38">
        <f>Sales[[#This Row],[Profit]]-Sales[[#This Row],[Discount ]]</f>
        <v>4924.8</v>
      </c>
    </row>
    <row r="1500" spans="1:15">
      <c r="A1500" s="38">
        <v>41420</v>
      </c>
      <c r="B1500" s="12" t="s">
        <v>14</v>
      </c>
      <c r="C1500" s="12" t="s">
        <v>11</v>
      </c>
      <c r="D1500" s="12" t="s">
        <v>37</v>
      </c>
      <c r="E1500" s="12" t="s">
        <v>13</v>
      </c>
      <c r="F1500" s="12">
        <v>12</v>
      </c>
      <c r="G1500" s="12">
        <v>3582</v>
      </c>
      <c r="H1500" s="12">
        <v>3870</v>
      </c>
      <c r="I1500" s="12">
        <v>80676</v>
      </c>
      <c r="J1500" s="12">
        <v>85860</v>
      </c>
      <c r="K1500" s="12">
        <f>Sales[[#This Row],[Unit Price]]*Sales[[#This Row],[Quantity]]</f>
        <v>46440</v>
      </c>
      <c r="L1500" s="12">
        <f>Sales[[#This Row],[Unit Cost]]*Sales[[#This Row],[Quantity]]</f>
        <v>42984</v>
      </c>
      <c r="M1500" s="12">
        <f>Sales[[#This Row],[Revenue]]-Sales[[#This Row],[Cost]]</f>
        <v>3456</v>
      </c>
      <c r="N1500" s="38">
        <f>Sales[[#This Row],[Profit]]*$N$1</f>
        <v>172.8</v>
      </c>
      <c r="O1500" s="38">
        <f>Sales[[#This Row],[Profit]]-Sales[[#This Row],[Discount ]]</f>
        <v>3283.2</v>
      </c>
    </row>
    <row r="1501" spans="1:15">
      <c r="A1501" s="38">
        <v>41421</v>
      </c>
      <c r="B1501" s="12" t="s">
        <v>31</v>
      </c>
      <c r="C1501" s="12" t="s">
        <v>30</v>
      </c>
      <c r="D1501" s="12" t="s">
        <v>32</v>
      </c>
      <c r="E1501" s="12" t="s">
        <v>13</v>
      </c>
      <c r="F1501" s="12">
        <v>19</v>
      </c>
      <c r="G1501" s="12">
        <v>3726</v>
      </c>
      <c r="H1501" s="12">
        <v>3960</v>
      </c>
      <c r="I1501" s="12">
        <v>39006</v>
      </c>
      <c r="J1501" s="12">
        <v>41580</v>
      </c>
      <c r="K1501" s="12">
        <f>Sales[[#This Row],[Unit Price]]*Sales[[#This Row],[Quantity]]</f>
        <v>75240</v>
      </c>
      <c r="L1501" s="12">
        <f>Sales[[#This Row],[Unit Cost]]*Sales[[#This Row],[Quantity]]</f>
        <v>70794</v>
      </c>
      <c r="M1501" s="12">
        <f>Sales[[#This Row],[Revenue]]-Sales[[#This Row],[Cost]]</f>
        <v>4446</v>
      </c>
      <c r="N1501" s="38">
        <f>Sales[[#This Row],[Profit]]*$N$1</f>
        <v>222.3</v>
      </c>
      <c r="O1501" s="38">
        <f>Sales[[#This Row],[Profit]]-Sales[[#This Row],[Discount ]]</f>
        <v>4223.7</v>
      </c>
    </row>
    <row r="1502" spans="1:15">
      <c r="A1502" s="38">
        <v>41421</v>
      </c>
      <c r="B1502" s="12" t="s">
        <v>29</v>
      </c>
      <c r="C1502" s="12" t="s">
        <v>30</v>
      </c>
      <c r="D1502" s="12" t="s">
        <v>41</v>
      </c>
      <c r="E1502" s="12" t="s">
        <v>13</v>
      </c>
      <c r="F1502" s="12">
        <v>23</v>
      </c>
      <c r="G1502" s="12">
        <v>3582</v>
      </c>
      <c r="H1502" s="12">
        <v>3870</v>
      </c>
      <c r="I1502" s="12">
        <v>59040</v>
      </c>
      <c r="J1502" s="12">
        <v>63000</v>
      </c>
      <c r="K1502" s="12">
        <f>Sales[[#This Row],[Unit Price]]*Sales[[#This Row],[Quantity]]</f>
        <v>89010</v>
      </c>
      <c r="L1502" s="12">
        <f>Sales[[#This Row],[Unit Cost]]*Sales[[#This Row],[Quantity]]</f>
        <v>82386</v>
      </c>
      <c r="M1502" s="12">
        <f>Sales[[#This Row],[Revenue]]-Sales[[#This Row],[Cost]]</f>
        <v>6624</v>
      </c>
      <c r="N1502" s="38">
        <f>Sales[[#This Row],[Profit]]*$N$1</f>
        <v>331.20000000000005</v>
      </c>
      <c r="O1502" s="38">
        <f>Sales[[#This Row],[Profit]]-Sales[[#This Row],[Discount ]]</f>
        <v>6292.8</v>
      </c>
    </row>
    <row r="1503" spans="1:15">
      <c r="A1503" s="38">
        <v>41421</v>
      </c>
      <c r="B1503" s="12" t="s">
        <v>17</v>
      </c>
      <c r="C1503" s="12" t="s">
        <v>18</v>
      </c>
      <c r="D1503" s="12" t="s">
        <v>15</v>
      </c>
      <c r="E1503" s="12" t="s">
        <v>16</v>
      </c>
      <c r="F1503" s="12">
        <v>3</v>
      </c>
      <c r="G1503" s="12">
        <v>2952</v>
      </c>
      <c r="H1503" s="12">
        <v>3150</v>
      </c>
      <c r="I1503" s="12">
        <v>71640</v>
      </c>
      <c r="J1503" s="12">
        <v>77400</v>
      </c>
      <c r="K1503" s="12">
        <f>Sales[[#This Row],[Unit Price]]*Sales[[#This Row],[Quantity]]</f>
        <v>9450</v>
      </c>
      <c r="L1503" s="12">
        <f>Sales[[#This Row],[Unit Cost]]*Sales[[#This Row],[Quantity]]</f>
        <v>8856</v>
      </c>
      <c r="M1503" s="12">
        <f>Sales[[#This Row],[Revenue]]-Sales[[#This Row],[Cost]]</f>
        <v>594</v>
      </c>
      <c r="N1503" s="38">
        <f>Sales[[#This Row],[Profit]]*$N$1</f>
        <v>29.700000000000003</v>
      </c>
      <c r="O1503" s="38">
        <f>Sales[[#This Row],[Profit]]-Sales[[#This Row],[Discount ]]</f>
        <v>564.29999999999995</v>
      </c>
    </row>
    <row r="1504" spans="1:15">
      <c r="A1504" s="38">
        <v>41422</v>
      </c>
      <c r="B1504" s="12" t="s">
        <v>31</v>
      </c>
      <c r="C1504" s="12" t="s">
        <v>30</v>
      </c>
      <c r="D1504" s="12" t="s">
        <v>28</v>
      </c>
      <c r="E1504" s="12" t="s">
        <v>13</v>
      </c>
      <c r="F1504" s="12">
        <v>24</v>
      </c>
      <c r="G1504" s="12">
        <v>3978</v>
      </c>
      <c r="H1504" s="12">
        <v>4230</v>
      </c>
      <c r="I1504" s="12">
        <v>81648</v>
      </c>
      <c r="J1504" s="12">
        <v>86940</v>
      </c>
      <c r="K1504" s="12">
        <f>Sales[[#This Row],[Unit Price]]*Sales[[#This Row],[Quantity]]</f>
        <v>101520</v>
      </c>
      <c r="L1504" s="12">
        <f>Sales[[#This Row],[Unit Cost]]*Sales[[#This Row],[Quantity]]</f>
        <v>95472</v>
      </c>
      <c r="M1504" s="12">
        <f>Sales[[#This Row],[Revenue]]-Sales[[#This Row],[Cost]]</f>
        <v>6048</v>
      </c>
      <c r="N1504" s="38">
        <f>Sales[[#This Row],[Profit]]*$N$1</f>
        <v>302.40000000000003</v>
      </c>
      <c r="O1504" s="38">
        <f>Sales[[#This Row],[Profit]]-Sales[[#This Row],[Discount ]]</f>
        <v>5745.6</v>
      </c>
    </row>
    <row r="1505" spans="1:15">
      <c r="A1505" s="38">
        <v>41422</v>
      </c>
      <c r="B1505" s="12" t="s">
        <v>17</v>
      </c>
      <c r="C1505" s="12" t="s">
        <v>18</v>
      </c>
      <c r="D1505" s="12" t="s">
        <v>43</v>
      </c>
      <c r="E1505" s="12" t="s">
        <v>13</v>
      </c>
      <c r="F1505" s="12">
        <v>25</v>
      </c>
      <c r="G1505" s="12">
        <v>2034</v>
      </c>
      <c r="H1505" s="12">
        <v>2160</v>
      </c>
      <c r="I1505" s="12">
        <v>37224</v>
      </c>
      <c r="J1505" s="12">
        <v>39600</v>
      </c>
      <c r="K1505" s="12">
        <f>Sales[[#This Row],[Unit Price]]*Sales[[#This Row],[Quantity]]</f>
        <v>54000</v>
      </c>
      <c r="L1505" s="12">
        <f>Sales[[#This Row],[Unit Cost]]*Sales[[#This Row],[Quantity]]</f>
        <v>50850</v>
      </c>
      <c r="M1505" s="12">
        <f>Sales[[#This Row],[Revenue]]-Sales[[#This Row],[Cost]]</f>
        <v>3150</v>
      </c>
      <c r="N1505" s="38">
        <f>Sales[[#This Row],[Profit]]*$N$1</f>
        <v>157.5</v>
      </c>
      <c r="O1505" s="38">
        <f>Sales[[#This Row],[Profit]]-Sales[[#This Row],[Discount ]]</f>
        <v>2992.5</v>
      </c>
    </row>
    <row r="1506" spans="1:15">
      <c r="A1506" s="38">
        <v>41423</v>
      </c>
      <c r="B1506" s="12" t="s">
        <v>22</v>
      </c>
      <c r="C1506" s="12" t="s">
        <v>23</v>
      </c>
      <c r="D1506" s="12" t="s">
        <v>40</v>
      </c>
      <c r="E1506" s="12" t="s">
        <v>16</v>
      </c>
      <c r="F1506" s="12">
        <v>5</v>
      </c>
      <c r="G1506" s="12">
        <v>3924</v>
      </c>
      <c r="H1506" s="12">
        <v>4230</v>
      </c>
      <c r="I1506" s="12">
        <v>82404</v>
      </c>
      <c r="J1506" s="12">
        <v>88830</v>
      </c>
      <c r="K1506" s="12">
        <f>Sales[[#This Row],[Unit Price]]*Sales[[#This Row],[Quantity]]</f>
        <v>21150</v>
      </c>
      <c r="L1506" s="12">
        <f>Sales[[#This Row],[Unit Cost]]*Sales[[#This Row],[Quantity]]</f>
        <v>19620</v>
      </c>
      <c r="M1506" s="12">
        <f>Sales[[#This Row],[Revenue]]-Sales[[#This Row],[Cost]]</f>
        <v>1530</v>
      </c>
      <c r="N1506" s="38">
        <f>Sales[[#This Row],[Profit]]*$N$1</f>
        <v>76.5</v>
      </c>
      <c r="O1506" s="38">
        <f>Sales[[#This Row],[Profit]]-Sales[[#This Row],[Discount ]]</f>
        <v>1453.5</v>
      </c>
    </row>
    <row r="1507" spans="1:15">
      <c r="A1507" s="38">
        <v>41424</v>
      </c>
      <c r="B1507" s="12" t="s">
        <v>24</v>
      </c>
      <c r="C1507" s="12" t="s">
        <v>25</v>
      </c>
      <c r="D1507" s="12" t="s">
        <v>28</v>
      </c>
      <c r="E1507" s="12" t="s">
        <v>13</v>
      </c>
      <c r="F1507" s="12">
        <v>2</v>
      </c>
      <c r="G1507" s="12">
        <v>5832</v>
      </c>
      <c r="H1507" s="12">
        <v>6210</v>
      </c>
      <c r="I1507" s="12">
        <v>69984</v>
      </c>
      <c r="J1507" s="12">
        <v>74520</v>
      </c>
      <c r="K1507" s="12">
        <f>Sales[[#This Row],[Unit Price]]*Sales[[#This Row],[Quantity]]</f>
        <v>12420</v>
      </c>
      <c r="L1507" s="12">
        <f>Sales[[#This Row],[Unit Cost]]*Sales[[#This Row],[Quantity]]</f>
        <v>11664</v>
      </c>
      <c r="M1507" s="12">
        <f>Sales[[#This Row],[Revenue]]-Sales[[#This Row],[Cost]]</f>
        <v>756</v>
      </c>
      <c r="N1507" s="38">
        <f>Sales[[#This Row],[Profit]]*$N$1</f>
        <v>37.800000000000004</v>
      </c>
      <c r="O1507" s="38">
        <f>Sales[[#This Row],[Profit]]-Sales[[#This Row],[Discount ]]</f>
        <v>718.2</v>
      </c>
    </row>
    <row r="1508" spans="1:15">
      <c r="A1508" s="38">
        <v>41424</v>
      </c>
      <c r="B1508" s="12" t="s">
        <v>14</v>
      </c>
      <c r="C1508" s="12" t="s">
        <v>11</v>
      </c>
      <c r="D1508" s="12" t="s">
        <v>39</v>
      </c>
      <c r="E1508" s="12" t="s">
        <v>13</v>
      </c>
      <c r="F1508" s="12">
        <v>14</v>
      </c>
      <c r="G1508" s="12">
        <v>3546</v>
      </c>
      <c r="H1508" s="12">
        <v>3780</v>
      </c>
      <c r="I1508" s="12">
        <v>40986</v>
      </c>
      <c r="J1508" s="12">
        <v>43560</v>
      </c>
      <c r="K1508" s="12">
        <f>Sales[[#This Row],[Unit Price]]*Sales[[#This Row],[Quantity]]</f>
        <v>52920</v>
      </c>
      <c r="L1508" s="12">
        <f>Sales[[#This Row],[Unit Cost]]*Sales[[#This Row],[Quantity]]</f>
        <v>49644</v>
      </c>
      <c r="M1508" s="12">
        <f>Sales[[#This Row],[Revenue]]-Sales[[#This Row],[Cost]]</f>
        <v>3276</v>
      </c>
      <c r="N1508" s="38">
        <f>Sales[[#This Row],[Profit]]*$N$1</f>
        <v>163.80000000000001</v>
      </c>
      <c r="O1508" s="38">
        <f>Sales[[#This Row],[Profit]]-Sales[[#This Row],[Discount ]]</f>
        <v>3112.2</v>
      </c>
    </row>
    <row r="1509" spans="1:15">
      <c r="A1509" s="38">
        <v>41424</v>
      </c>
      <c r="B1509" s="12" t="s">
        <v>24</v>
      </c>
      <c r="C1509" s="12" t="s">
        <v>25</v>
      </c>
      <c r="D1509" s="12" t="s">
        <v>12</v>
      </c>
      <c r="E1509" s="12" t="s">
        <v>13</v>
      </c>
      <c r="F1509" s="12">
        <v>6</v>
      </c>
      <c r="G1509" s="12">
        <v>2034</v>
      </c>
      <c r="H1509" s="12">
        <v>2160</v>
      </c>
      <c r="I1509" s="12">
        <v>6102</v>
      </c>
      <c r="J1509" s="12">
        <v>6480</v>
      </c>
      <c r="K1509" s="12">
        <f>Sales[[#This Row],[Unit Price]]*Sales[[#This Row],[Quantity]]</f>
        <v>12960</v>
      </c>
      <c r="L1509" s="12">
        <f>Sales[[#This Row],[Unit Cost]]*Sales[[#This Row],[Quantity]]</f>
        <v>12204</v>
      </c>
      <c r="M1509" s="12">
        <f>Sales[[#This Row],[Revenue]]-Sales[[#This Row],[Cost]]</f>
        <v>756</v>
      </c>
      <c r="N1509" s="38">
        <f>Sales[[#This Row],[Profit]]*$N$1</f>
        <v>37.800000000000004</v>
      </c>
      <c r="O1509" s="38">
        <f>Sales[[#This Row],[Profit]]-Sales[[#This Row],[Discount ]]</f>
        <v>718.2</v>
      </c>
    </row>
    <row r="1510" spans="1:15">
      <c r="A1510" s="38">
        <v>41424</v>
      </c>
      <c r="B1510" s="12" t="s">
        <v>24</v>
      </c>
      <c r="C1510" s="12" t="s">
        <v>25</v>
      </c>
      <c r="D1510" s="12" t="s">
        <v>26</v>
      </c>
      <c r="E1510" s="12" t="s">
        <v>13</v>
      </c>
      <c r="F1510" s="12">
        <v>13</v>
      </c>
      <c r="G1510" s="12">
        <v>2034</v>
      </c>
      <c r="H1510" s="12">
        <v>2160</v>
      </c>
      <c r="I1510" s="12">
        <v>24336</v>
      </c>
      <c r="J1510" s="12">
        <v>25920</v>
      </c>
      <c r="K1510" s="12">
        <f>Sales[[#This Row],[Unit Price]]*Sales[[#This Row],[Quantity]]</f>
        <v>28080</v>
      </c>
      <c r="L1510" s="12">
        <f>Sales[[#This Row],[Unit Cost]]*Sales[[#This Row],[Quantity]]</f>
        <v>26442</v>
      </c>
      <c r="M1510" s="12">
        <f>Sales[[#This Row],[Revenue]]-Sales[[#This Row],[Cost]]</f>
        <v>1638</v>
      </c>
      <c r="N1510" s="38">
        <f>Sales[[#This Row],[Profit]]*$N$1</f>
        <v>81.900000000000006</v>
      </c>
      <c r="O1510" s="38">
        <f>Sales[[#This Row],[Profit]]-Sales[[#This Row],[Discount ]]</f>
        <v>1556.1</v>
      </c>
    </row>
    <row r="1511" spans="1:15">
      <c r="A1511" s="38">
        <v>41424</v>
      </c>
      <c r="B1511" s="12" t="s">
        <v>14</v>
      </c>
      <c r="C1511" s="12" t="s">
        <v>11</v>
      </c>
      <c r="D1511" s="12" t="s">
        <v>39</v>
      </c>
      <c r="E1511" s="12" t="s">
        <v>13</v>
      </c>
      <c r="F1511" s="12">
        <v>4</v>
      </c>
      <c r="G1511" s="12">
        <v>3042</v>
      </c>
      <c r="H1511" s="12">
        <v>3240</v>
      </c>
      <c r="I1511" s="12">
        <v>55890</v>
      </c>
      <c r="J1511" s="12">
        <v>59400</v>
      </c>
      <c r="K1511" s="12">
        <f>Sales[[#This Row],[Unit Price]]*Sales[[#This Row],[Quantity]]</f>
        <v>12960</v>
      </c>
      <c r="L1511" s="12">
        <f>Sales[[#This Row],[Unit Cost]]*Sales[[#This Row],[Quantity]]</f>
        <v>12168</v>
      </c>
      <c r="M1511" s="12">
        <f>Sales[[#This Row],[Revenue]]-Sales[[#This Row],[Cost]]</f>
        <v>792</v>
      </c>
      <c r="N1511" s="38">
        <f>Sales[[#This Row],[Profit]]*$N$1</f>
        <v>39.6</v>
      </c>
      <c r="O1511" s="38">
        <f>Sales[[#This Row],[Profit]]-Sales[[#This Row],[Discount ]]</f>
        <v>752.4</v>
      </c>
    </row>
    <row r="1512" spans="1:15">
      <c r="A1512" s="38">
        <v>41425</v>
      </c>
      <c r="B1512" s="12" t="s">
        <v>27</v>
      </c>
      <c r="C1512" s="12" t="s">
        <v>23</v>
      </c>
      <c r="D1512" s="12" t="s">
        <v>40</v>
      </c>
      <c r="E1512" s="12" t="s">
        <v>16</v>
      </c>
      <c r="F1512" s="12">
        <v>21</v>
      </c>
      <c r="G1512" s="12">
        <v>3042</v>
      </c>
      <c r="H1512" s="12">
        <v>3240</v>
      </c>
      <c r="I1512" s="12">
        <v>43164</v>
      </c>
      <c r="J1512" s="12">
        <v>46530</v>
      </c>
      <c r="K1512" s="12">
        <f>Sales[[#This Row],[Unit Price]]*Sales[[#This Row],[Quantity]]</f>
        <v>68040</v>
      </c>
      <c r="L1512" s="12">
        <f>Sales[[#This Row],[Unit Cost]]*Sales[[#This Row],[Quantity]]</f>
        <v>63882</v>
      </c>
      <c r="M1512" s="12">
        <f>Sales[[#This Row],[Revenue]]-Sales[[#This Row],[Cost]]</f>
        <v>4158</v>
      </c>
      <c r="N1512" s="38">
        <f>Sales[[#This Row],[Profit]]*$N$1</f>
        <v>207.9</v>
      </c>
      <c r="O1512" s="38">
        <f>Sales[[#This Row],[Profit]]-Sales[[#This Row],[Discount ]]</f>
        <v>3950.1</v>
      </c>
    </row>
    <row r="1513" spans="1:15">
      <c r="A1513" s="38">
        <v>41425</v>
      </c>
      <c r="B1513" s="12" t="s">
        <v>10</v>
      </c>
      <c r="C1513" s="12" t="s">
        <v>11</v>
      </c>
      <c r="D1513" s="12" t="s">
        <v>38</v>
      </c>
      <c r="E1513" s="12" t="s">
        <v>13</v>
      </c>
      <c r="F1513" s="12">
        <v>16</v>
      </c>
      <c r="G1513" s="12">
        <v>3726</v>
      </c>
      <c r="H1513" s="12">
        <v>3960</v>
      </c>
      <c r="I1513" s="12">
        <v>31914</v>
      </c>
      <c r="J1513" s="12">
        <v>34020</v>
      </c>
      <c r="K1513" s="12">
        <f>Sales[[#This Row],[Unit Price]]*Sales[[#This Row],[Quantity]]</f>
        <v>63360</v>
      </c>
      <c r="L1513" s="12">
        <f>Sales[[#This Row],[Unit Cost]]*Sales[[#This Row],[Quantity]]</f>
        <v>59616</v>
      </c>
      <c r="M1513" s="12">
        <f>Sales[[#This Row],[Revenue]]-Sales[[#This Row],[Cost]]</f>
        <v>3744</v>
      </c>
      <c r="N1513" s="38">
        <f>Sales[[#This Row],[Profit]]*$N$1</f>
        <v>187.20000000000002</v>
      </c>
      <c r="O1513" s="38">
        <f>Sales[[#This Row],[Profit]]-Sales[[#This Row],[Discount ]]</f>
        <v>3556.8</v>
      </c>
    </row>
    <row r="1514" spans="1:15">
      <c r="A1514" s="38">
        <v>41425</v>
      </c>
      <c r="B1514" s="12" t="s">
        <v>17</v>
      </c>
      <c r="C1514" s="12" t="s">
        <v>18</v>
      </c>
      <c r="D1514" s="12" t="s">
        <v>15</v>
      </c>
      <c r="E1514" s="12" t="s">
        <v>16</v>
      </c>
      <c r="F1514" s="12">
        <v>10</v>
      </c>
      <c r="G1514" s="12">
        <v>2196</v>
      </c>
      <c r="H1514" s="12">
        <v>2340</v>
      </c>
      <c r="I1514" s="12">
        <v>17910</v>
      </c>
      <c r="J1514" s="12">
        <v>19350</v>
      </c>
      <c r="K1514" s="12">
        <f>Sales[[#This Row],[Unit Price]]*Sales[[#This Row],[Quantity]]</f>
        <v>23400</v>
      </c>
      <c r="L1514" s="12">
        <f>Sales[[#This Row],[Unit Cost]]*Sales[[#This Row],[Quantity]]</f>
        <v>21960</v>
      </c>
      <c r="M1514" s="12">
        <f>Sales[[#This Row],[Revenue]]-Sales[[#This Row],[Cost]]</f>
        <v>1440</v>
      </c>
      <c r="N1514" s="38">
        <f>Sales[[#This Row],[Profit]]*$N$1</f>
        <v>72</v>
      </c>
      <c r="O1514" s="38">
        <f>Sales[[#This Row],[Profit]]-Sales[[#This Row],[Discount ]]</f>
        <v>1368</v>
      </c>
    </row>
    <row r="1515" spans="1:15">
      <c r="A1515" s="38">
        <v>41426</v>
      </c>
      <c r="B1515" s="12" t="s">
        <v>31</v>
      </c>
      <c r="C1515" s="12" t="s">
        <v>30</v>
      </c>
      <c r="D1515" s="12" t="s">
        <v>32</v>
      </c>
      <c r="E1515" s="12" t="s">
        <v>13</v>
      </c>
      <c r="F1515" s="12">
        <v>3</v>
      </c>
      <c r="G1515" s="12">
        <v>4482</v>
      </c>
      <c r="H1515" s="12">
        <v>4770</v>
      </c>
      <c r="I1515" s="12">
        <v>67374</v>
      </c>
      <c r="J1515" s="12">
        <v>71820</v>
      </c>
      <c r="K1515" s="12">
        <f>Sales[[#This Row],[Unit Price]]*Sales[[#This Row],[Quantity]]</f>
        <v>14310</v>
      </c>
      <c r="L1515" s="12">
        <f>Sales[[#This Row],[Unit Cost]]*Sales[[#This Row],[Quantity]]</f>
        <v>13446</v>
      </c>
      <c r="M1515" s="12">
        <f>Sales[[#This Row],[Revenue]]-Sales[[#This Row],[Cost]]</f>
        <v>864</v>
      </c>
      <c r="N1515" s="38">
        <f>Sales[[#This Row],[Profit]]*$N$1</f>
        <v>43.2</v>
      </c>
      <c r="O1515" s="38">
        <f>Sales[[#This Row],[Profit]]-Sales[[#This Row],[Discount ]]</f>
        <v>820.8</v>
      </c>
    </row>
    <row r="1516" spans="1:15">
      <c r="A1516" s="38">
        <v>41426</v>
      </c>
      <c r="B1516" s="12" t="s">
        <v>29</v>
      </c>
      <c r="C1516" s="12" t="s">
        <v>30</v>
      </c>
      <c r="D1516" s="12" t="s">
        <v>37</v>
      </c>
      <c r="E1516" s="12" t="s">
        <v>13</v>
      </c>
      <c r="F1516" s="12">
        <v>1</v>
      </c>
      <c r="G1516" s="12">
        <v>5148</v>
      </c>
      <c r="H1516" s="12">
        <v>5490</v>
      </c>
      <c r="I1516" s="12">
        <v>49302</v>
      </c>
      <c r="J1516" s="12">
        <v>52470</v>
      </c>
      <c r="K1516" s="12">
        <f>Sales[[#This Row],[Unit Price]]*Sales[[#This Row],[Quantity]]</f>
        <v>5490</v>
      </c>
      <c r="L1516" s="12">
        <f>Sales[[#This Row],[Unit Cost]]*Sales[[#This Row],[Quantity]]</f>
        <v>5148</v>
      </c>
      <c r="M1516" s="12">
        <f>Sales[[#This Row],[Revenue]]-Sales[[#This Row],[Cost]]</f>
        <v>342</v>
      </c>
      <c r="N1516" s="38">
        <f>Sales[[#This Row],[Profit]]*$N$1</f>
        <v>17.100000000000001</v>
      </c>
      <c r="O1516" s="38">
        <f>Sales[[#This Row],[Profit]]-Sales[[#This Row],[Discount ]]</f>
        <v>324.89999999999998</v>
      </c>
    </row>
    <row r="1517" spans="1:15">
      <c r="A1517" s="38">
        <v>41426</v>
      </c>
      <c r="B1517" s="12" t="s">
        <v>34</v>
      </c>
      <c r="C1517" s="12" t="s">
        <v>25</v>
      </c>
      <c r="D1517" s="12" t="s">
        <v>35</v>
      </c>
      <c r="E1517" s="12" t="s">
        <v>13</v>
      </c>
      <c r="F1517" s="12">
        <v>13</v>
      </c>
      <c r="G1517" s="12">
        <v>3978</v>
      </c>
      <c r="H1517" s="12">
        <v>4230</v>
      </c>
      <c r="I1517" s="12">
        <v>102960</v>
      </c>
      <c r="J1517" s="12">
        <v>109800</v>
      </c>
      <c r="K1517" s="12">
        <f>Sales[[#This Row],[Unit Price]]*Sales[[#This Row],[Quantity]]</f>
        <v>54990</v>
      </c>
      <c r="L1517" s="12">
        <f>Sales[[#This Row],[Unit Cost]]*Sales[[#This Row],[Quantity]]</f>
        <v>51714</v>
      </c>
      <c r="M1517" s="12">
        <f>Sales[[#This Row],[Revenue]]-Sales[[#This Row],[Cost]]</f>
        <v>3276</v>
      </c>
      <c r="N1517" s="38">
        <f>Sales[[#This Row],[Profit]]*$N$1</f>
        <v>163.80000000000001</v>
      </c>
      <c r="O1517" s="38">
        <f>Sales[[#This Row],[Profit]]-Sales[[#This Row],[Discount ]]</f>
        <v>3112.2</v>
      </c>
    </row>
    <row r="1518" spans="1:15">
      <c r="A1518" s="38">
        <v>41426</v>
      </c>
      <c r="B1518" s="12" t="s">
        <v>27</v>
      </c>
      <c r="C1518" s="12" t="s">
        <v>23</v>
      </c>
      <c r="D1518" s="12" t="s">
        <v>36</v>
      </c>
      <c r="E1518" s="12" t="s">
        <v>13</v>
      </c>
      <c r="F1518" s="12">
        <v>15</v>
      </c>
      <c r="G1518" s="12">
        <v>2106</v>
      </c>
      <c r="H1518" s="12">
        <v>2250</v>
      </c>
      <c r="I1518" s="12">
        <v>25272</v>
      </c>
      <c r="J1518" s="12">
        <v>27000</v>
      </c>
      <c r="K1518" s="12">
        <f>Sales[[#This Row],[Unit Price]]*Sales[[#This Row],[Quantity]]</f>
        <v>33750</v>
      </c>
      <c r="L1518" s="12">
        <f>Sales[[#This Row],[Unit Cost]]*Sales[[#This Row],[Quantity]]</f>
        <v>31590</v>
      </c>
      <c r="M1518" s="12">
        <f>Sales[[#This Row],[Revenue]]-Sales[[#This Row],[Cost]]</f>
        <v>2160</v>
      </c>
      <c r="N1518" s="38">
        <f>Sales[[#This Row],[Profit]]*$N$1</f>
        <v>108</v>
      </c>
      <c r="O1518" s="38">
        <f>Sales[[#This Row],[Profit]]-Sales[[#This Row],[Discount ]]</f>
        <v>2052</v>
      </c>
    </row>
    <row r="1519" spans="1:15">
      <c r="A1519" s="38">
        <v>41426</v>
      </c>
      <c r="B1519" s="12" t="s">
        <v>14</v>
      </c>
      <c r="C1519" s="12" t="s">
        <v>11</v>
      </c>
      <c r="D1519" s="12" t="s">
        <v>40</v>
      </c>
      <c r="E1519" s="12" t="s">
        <v>16</v>
      </c>
      <c r="F1519" s="12">
        <v>5</v>
      </c>
      <c r="G1519" s="12">
        <v>3978</v>
      </c>
      <c r="H1519" s="12">
        <v>4230</v>
      </c>
      <c r="I1519" s="12">
        <v>78480</v>
      </c>
      <c r="J1519" s="12">
        <v>84600</v>
      </c>
      <c r="K1519" s="12">
        <f>Sales[[#This Row],[Unit Price]]*Sales[[#This Row],[Quantity]]</f>
        <v>21150</v>
      </c>
      <c r="L1519" s="12">
        <f>Sales[[#This Row],[Unit Cost]]*Sales[[#This Row],[Quantity]]</f>
        <v>19890</v>
      </c>
      <c r="M1519" s="12">
        <f>Sales[[#This Row],[Revenue]]-Sales[[#This Row],[Cost]]</f>
        <v>1260</v>
      </c>
      <c r="N1519" s="38">
        <f>Sales[[#This Row],[Profit]]*$N$1</f>
        <v>63</v>
      </c>
      <c r="O1519" s="38">
        <f>Sales[[#This Row],[Profit]]-Sales[[#This Row],[Discount ]]</f>
        <v>1197</v>
      </c>
    </row>
    <row r="1520" spans="1:15">
      <c r="A1520" s="38">
        <v>41426</v>
      </c>
      <c r="B1520" s="12" t="s">
        <v>24</v>
      </c>
      <c r="C1520" s="12" t="s">
        <v>25</v>
      </c>
      <c r="D1520" s="12" t="s">
        <v>21</v>
      </c>
      <c r="E1520" s="12" t="s">
        <v>13</v>
      </c>
      <c r="F1520" s="12">
        <v>25</v>
      </c>
      <c r="G1520" s="12">
        <v>2034</v>
      </c>
      <c r="H1520" s="12">
        <v>2160</v>
      </c>
      <c r="I1520" s="12">
        <v>26352</v>
      </c>
      <c r="J1520" s="12">
        <v>28080</v>
      </c>
      <c r="K1520" s="12">
        <f>Sales[[#This Row],[Unit Price]]*Sales[[#This Row],[Quantity]]</f>
        <v>54000</v>
      </c>
      <c r="L1520" s="12">
        <f>Sales[[#This Row],[Unit Cost]]*Sales[[#This Row],[Quantity]]</f>
        <v>50850</v>
      </c>
      <c r="M1520" s="12">
        <f>Sales[[#This Row],[Revenue]]-Sales[[#This Row],[Cost]]</f>
        <v>3150</v>
      </c>
      <c r="N1520" s="38">
        <f>Sales[[#This Row],[Profit]]*$N$1</f>
        <v>157.5</v>
      </c>
      <c r="O1520" s="38">
        <f>Sales[[#This Row],[Profit]]-Sales[[#This Row],[Discount ]]</f>
        <v>2992.5</v>
      </c>
    </row>
    <row r="1521" spans="1:15">
      <c r="A1521" s="38">
        <v>41427</v>
      </c>
      <c r="B1521" s="12" t="s">
        <v>27</v>
      </c>
      <c r="C1521" s="12" t="s">
        <v>23</v>
      </c>
      <c r="D1521" s="12" t="s">
        <v>40</v>
      </c>
      <c r="E1521" s="12" t="s">
        <v>16</v>
      </c>
      <c r="F1521" s="12">
        <v>8</v>
      </c>
      <c r="G1521" s="12">
        <v>2034</v>
      </c>
      <c r="H1521" s="12">
        <v>2160</v>
      </c>
      <c r="I1521" s="12">
        <v>11772</v>
      </c>
      <c r="J1521" s="12">
        <v>12690</v>
      </c>
      <c r="K1521" s="12">
        <f>Sales[[#This Row],[Unit Price]]*Sales[[#This Row],[Quantity]]</f>
        <v>17280</v>
      </c>
      <c r="L1521" s="12">
        <f>Sales[[#This Row],[Unit Cost]]*Sales[[#This Row],[Quantity]]</f>
        <v>16272</v>
      </c>
      <c r="M1521" s="12">
        <f>Sales[[#This Row],[Revenue]]-Sales[[#This Row],[Cost]]</f>
        <v>1008</v>
      </c>
      <c r="N1521" s="38">
        <f>Sales[[#This Row],[Profit]]*$N$1</f>
        <v>50.400000000000006</v>
      </c>
      <c r="O1521" s="38">
        <f>Sales[[#This Row],[Profit]]-Sales[[#This Row],[Discount ]]</f>
        <v>957.6</v>
      </c>
    </row>
    <row r="1522" spans="1:15">
      <c r="A1522" s="38">
        <v>41427</v>
      </c>
      <c r="B1522" s="12" t="s">
        <v>10</v>
      </c>
      <c r="C1522" s="12" t="s">
        <v>11</v>
      </c>
      <c r="D1522" s="12" t="s">
        <v>19</v>
      </c>
      <c r="E1522" s="12" t="s">
        <v>13</v>
      </c>
      <c r="F1522" s="12">
        <v>21</v>
      </c>
      <c r="G1522" s="12">
        <v>3582</v>
      </c>
      <c r="H1522" s="12">
        <v>3870</v>
      </c>
      <c r="I1522" s="12">
        <v>99450</v>
      </c>
      <c r="J1522" s="12">
        <v>105750</v>
      </c>
      <c r="K1522" s="12">
        <f>Sales[[#This Row],[Unit Price]]*Sales[[#This Row],[Quantity]]</f>
        <v>81270</v>
      </c>
      <c r="L1522" s="12">
        <f>Sales[[#This Row],[Unit Cost]]*Sales[[#This Row],[Quantity]]</f>
        <v>75222</v>
      </c>
      <c r="M1522" s="12">
        <f>Sales[[#This Row],[Revenue]]-Sales[[#This Row],[Cost]]</f>
        <v>6048</v>
      </c>
      <c r="N1522" s="38">
        <f>Sales[[#This Row],[Profit]]*$N$1</f>
        <v>302.40000000000003</v>
      </c>
      <c r="O1522" s="38">
        <f>Sales[[#This Row],[Profit]]-Sales[[#This Row],[Discount ]]</f>
        <v>5745.6</v>
      </c>
    </row>
    <row r="1523" spans="1:15">
      <c r="A1523" s="38">
        <v>41427</v>
      </c>
      <c r="B1523" s="12" t="s">
        <v>20</v>
      </c>
      <c r="C1523" s="12" t="s">
        <v>18</v>
      </c>
      <c r="D1523" s="12" t="s">
        <v>43</v>
      </c>
      <c r="E1523" s="12" t="s">
        <v>13</v>
      </c>
      <c r="F1523" s="12">
        <v>16</v>
      </c>
      <c r="G1523" s="12">
        <v>3978</v>
      </c>
      <c r="H1523" s="12">
        <v>4230</v>
      </c>
      <c r="I1523" s="12">
        <v>37224</v>
      </c>
      <c r="J1523" s="12">
        <v>39600</v>
      </c>
      <c r="K1523" s="12">
        <f>Sales[[#This Row],[Unit Price]]*Sales[[#This Row],[Quantity]]</f>
        <v>67680</v>
      </c>
      <c r="L1523" s="12">
        <f>Sales[[#This Row],[Unit Cost]]*Sales[[#This Row],[Quantity]]</f>
        <v>63648</v>
      </c>
      <c r="M1523" s="12">
        <f>Sales[[#This Row],[Revenue]]-Sales[[#This Row],[Cost]]</f>
        <v>4032</v>
      </c>
      <c r="N1523" s="38">
        <f>Sales[[#This Row],[Profit]]*$N$1</f>
        <v>201.60000000000002</v>
      </c>
      <c r="O1523" s="38">
        <f>Sales[[#This Row],[Profit]]-Sales[[#This Row],[Discount ]]</f>
        <v>3830.4</v>
      </c>
    </row>
    <row r="1524" spans="1:15">
      <c r="A1524" s="38">
        <v>41427</v>
      </c>
      <c r="B1524" s="12" t="s">
        <v>27</v>
      </c>
      <c r="C1524" s="12" t="s">
        <v>23</v>
      </c>
      <c r="D1524" s="12" t="s">
        <v>32</v>
      </c>
      <c r="E1524" s="12" t="s">
        <v>13</v>
      </c>
      <c r="F1524" s="12">
        <v>23</v>
      </c>
      <c r="G1524" s="12">
        <v>2196</v>
      </c>
      <c r="H1524" s="12">
        <v>2340</v>
      </c>
      <c r="I1524" s="12">
        <v>60282</v>
      </c>
      <c r="J1524" s="12">
        <v>64260</v>
      </c>
      <c r="K1524" s="12">
        <f>Sales[[#This Row],[Unit Price]]*Sales[[#This Row],[Quantity]]</f>
        <v>53820</v>
      </c>
      <c r="L1524" s="12">
        <f>Sales[[#This Row],[Unit Cost]]*Sales[[#This Row],[Quantity]]</f>
        <v>50508</v>
      </c>
      <c r="M1524" s="12">
        <f>Sales[[#This Row],[Revenue]]-Sales[[#This Row],[Cost]]</f>
        <v>3312</v>
      </c>
      <c r="N1524" s="38">
        <f>Sales[[#This Row],[Profit]]*$N$1</f>
        <v>165.60000000000002</v>
      </c>
      <c r="O1524" s="38">
        <f>Sales[[#This Row],[Profit]]-Sales[[#This Row],[Discount ]]</f>
        <v>3146.4</v>
      </c>
    </row>
    <row r="1525" spans="1:15">
      <c r="A1525" s="38">
        <v>41427</v>
      </c>
      <c r="B1525" s="12" t="s">
        <v>34</v>
      </c>
      <c r="C1525" s="12" t="s">
        <v>25</v>
      </c>
      <c r="D1525" s="12" t="s">
        <v>26</v>
      </c>
      <c r="E1525" s="12" t="s">
        <v>13</v>
      </c>
      <c r="F1525" s="12">
        <v>22</v>
      </c>
      <c r="G1525" s="12">
        <v>3978</v>
      </c>
      <c r="H1525" s="12">
        <v>4230</v>
      </c>
      <c r="I1525" s="12">
        <v>18252</v>
      </c>
      <c r="J1525" s="12">
        <v>19440</v>
      </c>
      <c r="K1525" s="12">
        <f>Sales[[#This Row],[Unit Price]]*Sales[[#This Row],[Quantity]]</f>
        <v>93060</v>
      </c>
      <c r="L1525" s="12">
        <f>Sales[[#This Row],[Unit Cost]]*Sales[[#This Row],[Quantity]]</f>
        <v>87516</v>
      </c>
      <c r="M1525" s="12">
        <f>Sales[[#This Row],[Revenue]]-Sales[[#This Row],[Cost]]</f>
        <v>5544</v>
      </c>
      <c r="N1525" s="38">
        <f>Sales[[#This Row],[Profit]]*$N$1</f>
        <v>277.2</v>
      </c>
      <c r="O1525" s="38">
        <f>Sales[[#This Row],[Profit]]-Sales[[#This Row],[Discount ]]</f>
        <v>5266.8</v>
      </c>
    </row>
    <row r="1526" spans="1:15">
      <c r="A1526" s="38">
        <v>41428</v>
      </c>
      <c r="B1526" s="12" t="s">
        <v>27</v>
      </c>
      <c r="C1526" s="12" t="s">
        <v>23</v>
      </c>
      <c r="D1526" s="12" t="s">
        <v>43</v>
      </c>
      <c r="E1526" s="12" t="s">
        <v>13</v>
      </c>
      <c r="F1526" s="12">
        <v>13</v>
      </c>
      <c r="G1526" s="12">
        <v>3978</v>
      </c>
      <c r="H1526" s="12">
        <v>4230</v>
      </c>
      <c r="I1526" s="12">
        <v>20304</v>
      </c>
      <c r="J1526" s="12">
        <v>21600</v>
      </c>
      <c r="K1526" s="12">
        <f>Sales[[#This Row],[Unit Price]]*Sales[[#This Row],[Quantity]]</f>
        <v>54990</v>
      </c>
      <c r="L1526" s="12">
        <f>Sales[[#This Row],[Unit Cost]]*Sales[[#This Row],[Quantity]]</f>
        <v>51714</v>
      </c>
      <c r="M1526" s="12">
        <f>Sales[[#This Row],[Revenue]]-Sales[[#This Row],[Cost]]</f>
        <v>3276</v>
      </c>
      <c r="N1526" s="38">
        <f>Sales[[#This Row],[Profit]]*$N$1</f>
        <v>163.80000000000001</v>
      </c>
      <c r="O1526" s="38">
        <f>Sales[[#This Row],[Profit]]-Sales[[#This Row],[Discount ]]</f>
        <v>3112.2</v>
      </c>
    </row>
    <row r="1527" spans="1:15">
      <c r="A1527" s="38">
        <v>41428</v>
      </c>
      <c r="B1527" s="12" t="s">
        <v>27</v>
      </c>
      <c r="C1527" s="12" t="s">
        <v>23</v>
      </c>
      <c r="D1527" s="12" t="s">
        <v>19</v>
      </c>
      <c r="E1527" s="12" t="s">
        <v>13</v>
      </c>
      <c r="F1527" s="12">
        <v>27</v>
      </c>
      <c r="G1527" s="12">
        <v>3042</v>
      </c>
      <c r="H1527" s="12">
        <v>3240</v>
      </c>
      <c r="I1527" s="12">
        <v>75582</v>
      </c>
      <c r="J1527" s="12">
        <v>80370</v>
      </c>
      <c r="K1527" s="12">
        <f>Sales[[#This Row],[Unit Price]]*Sales[[#This Row],[Quantity]]</f>
        <v>87480</v>
      </c>
      <c r="L1527" s="12">
        <f>Sales[[#This Row],[Unit Cost]]*Sales[[#This Row],[Quantity]]</f>
        <v>82134</v>
      </c>
      <c r="M1527" s="12">
        <f>Sales[[#This Row],[Revenue]]-Sales[[#This Row],[Cost]]</f>
        <v>5346</v>
      </c>
      <c r="N1527" s="38">
        <f>Sales[[#This Row],[Profit]]*$N$1</f>
        <v>267.3</v>
      </c>
      <c r="O1527" s="38">
        <f>Sales[[#This Row],[Profit]]-Sales[[#This Row],[Discount ]]</f>
        <v>5078.7</v>
      </c>
    </row>
    <row r="1528" spans="1:15">
      <c r="A1528" s="38">
        <v>41429</v>
      </c>
      <c r="B1528" s="12" t="s">
        <v>22</v>
      </c>
      <c r="C1528" s="12" t="s">
        <v>23</v>
      </c>
      <c r="D1528" s="12" t="s">
        <v>42</v>
      </c>
      <c r="E1528" s="12" t="s">
        <v>16</v>
      </c>
      <c r="F1528" s="12">
        <v>27</v>
      </c>
      <c r="G1528" s="12">
        <v>3978</v>
      </c>
      <c r="H1528" s="12">
        <v>4230</v>
      </c>
      <c r="I1528" s="12">
        <v>60048</v>
      </c>
      <c r="J1528" s="12">
        <v>64800</v>
      </c>
      <c r="K1528" s="12">
        <f>Sales[[#This Row],[Unit Price]]*Sales[[#This Row],[Quantity]]</f>
        <v>114210</v>
      </c>
      <c r="L1528" s="12">
        <f>Sales[[#This Row],[Unit Cost]]*Sales[[#This Row],[Quantity]]</f>
        <v>107406</v>
      </c>
      <c r="M1528" s="12">
        <f>Sales[[#This Row],[Revenue]]-Sales[[#This Row],[Cost]]</f>
        <v>6804</v>
      </c>
      <c r="N1528" s="38">
        <f>Sales[[#This Row],[Profit]]*$N$1</f>
        <v>340.20000000000005</v>
      </c>
      <c r="O1528" s="38">
        <f>Sales[[#This Row],[Profit]]-Sales[[#This Row],[Discount ]]</f>
        <v>6463.8</v>
      </c>
    </row>
    <row r="1529" spans="1:15">
      <c r="A1529" s="38">
        <v>41429</v>
      </c>
      <c r="B1529" s="12" t="s">
        <v>29</v>
      </c>
      <c r="C1529" s="12" t="s">
        <v>30</v>
      </c>
      <c r="D1529" s="12" t="s">
        <v>32</v>
      </c>
      <c r="E1529" s="12" t="s">
        <v>13</v>
      </c>
      <c r="F1529" s="12">
        <v>27</v>
      </c>
      <c r="G1529" s="12">
        <v>3978</v>
      </c>
      <c r="H1529" s="12">
        <v>4230</v>
      </c>
      <c r="I1529" s="12">
        <v>53190</v>
      </c>
      <c r="J1529" s="12">
        <v>56700</v>
      </c>
      <c r="K1529" s="12">
        <f>Sales[[#This Row],[Unit Price]]*Sales[[#This Row],[Quantity]]</f>
        <v>114210</v>
      </c>
      <c r="L1529" s="12">
        <f>Sales[[#This Row],[Unit Cost]]*Sales[[#This Row],[Quantity]]</f>
        <v>107406</v>
      </c>
      <c r="M1529" s="12">
        <f>Sales[[#This Row],[Revenue]]-Sales[[#This Row],[Cost]]</f>
        <v>6804</v>
      </c>
      <c r="N1529" s="38">
        <f>Sales[[#This Row],[Profit]]*$N$1</f>
        <v>340.20000000000005</v>
      </c>
      <c r="O1529" s="38">
        <f>Sales[[#This Row],[Profit]]-Sales[[#This Row],[Discount ]]</f>
        <v>6463.8</v>
      </c>
    </row>
    <row r="1530" spans="1:15">
      <c r="A1530" s="38">
        <v>41429</v>
      </c>
      <c r="B1530" s="12" t="s">
        <v>14</v>
      </c>
      <c r="C1530" s="12" t="s">
        <v>11</v>
      </c>
      <c r="D1530" s="12" t="s">
        <v>32</v>
      </c>
      <c r="E1530" s="12" t="s">
        <v>13</v>
      </c>
      <c r="F1530" s="12">
        <v>27</v>
      </c>
      <c r="G1530" s="12">
        <v>5832</v>
      </c>
      <c r="H1530" s="12">
        <v>6210</v>
      </c>
      <c r="I1530" s="12">
        <v>24822</v>
      </c>
      <c r="J1530" s="12">
        <v>26460</v>
      </c>
      <c r="K1530" s="12">
        <f>Sales[[#This Row],[Unit Price]]*Sales[[#This Row],[Quantity]]</f>
        <v>167670</v>
      </c>
      <c r="L1530" s="12">
        <f>Sales[[#This Row],[Unit Cost]]*Sales[[#This Row],[Quantity]]</f>
        <v>157464</v>
      </c>
      <c r="M1530" s="12">
        <f>Sales[[#This Row],[Revenue]]-Sales[[#This Row],[Cost]]</f>
        <v>10206</v>
      </c>
      <c r="N1530" s="38">
        <f>Sales[[#This Row],[Profit]]*$N$1</f>
        <v>510.3</v>
      </c>
      <c r="O1530" s="38">
        <f>Sales[[#This Row],[Profit]]-Sales[[#This Row],[Discount ]]</f>
        <v>9695.7000000000007</v>
      </c>
    </row>
    <row r="1531" spans="1:15">
      <c r="A1531" s="38">
        <v>41430</v>
      </c>
      <c r="B1531" s="12" t="s">
        <v>17</v>
      </c>
      <c r="C1531" s="12" t="s">
        <v>18</v>
      </c>
      <c r="D1531" s="12" t="s">
        <v>40</v>
      </c>
      <c r="E1531" s="12" t="s">
        <v>16</v>
      </c>
      <c r="F1531" s="12">
        <v>27</v>
      </c>
      <c r="G1531" s="12">
        <v>2196</v>
      </c>
      <c r="H1531" s="12">
        <v>2340</v>
      </c>
      <c r="I1531" s="12">
        <v>7848</v>
      </c>
      <c r="J1531" s="12">
        <v>8460</v>
      </c>
      <c r="K1531" s="12">
        <f>Sales[[#This Row],[Unit Price]]*Sales[[#This Row],[Quantity]]</f>
        <v>63180</v>
      </c>
      <c r="L1531" s="12">
        <f>Sales[[#This Row],[Unit Cost]]*Sales[[#This Row],[Quantity]]</f>
        <v>59292</v>
      </c>
      <c r="M1531" s="12">
        <f>Sales[[#This Row],[Revenue]]-Sales[[#This Row],[Cost]]</f>
        <v>3888</v>
      </c>
      <c r="N1531" s="38">
        <f>Sales[[#This Row],[Profit]]*$N$1</f>
        <v>194.4</v>
      </c>
      <c r="O1531" s="38">
        <f>Sales[[#This Row],[Profit]]-Sales[[#This Row],[Discount ]]</f>
        <v>3693.6</v>
      </c>
    </row>
    <row r="1532" spans="1:15">
      <c r="A1532" s="38">
        <v>41430</v>
      </c>
      <c r="B1532" s="12" t="s">
        <v>29</v>
      </c>
      <c r="C1532" s="12" t="s">
        <v>30</v>
      </c>
      <c r="D1532" s="12" t="s">
        <v>36</v>
      </c>
      <c r="E1532" s="12" t="s">
        <v>13</v>
      </c>
      <c r="F1532" s="12">
        <v>27</v>
      </c>
      <c r="G1532" s="12">
        <v>3546</v>
      </c>
      <c r="H1532" s="12">
        <v>3780</v>
      </c>
      <c r="I1532" s="12">
        <v>37908</v>
      </c>
      <c r="J1532" s="12">
        <v>40500</v>
      </c>
      <c r="K1532" s="12">
        <f>Sales[[#This Row],[Unit Price]]*Sales[[#This Row],[Quantity]]</f>
        <v>102060</v>
      </c>
      <c r="L1532" s="12">
        <f>Sales[[#This Row],[Unit Cost]]*Sales[[#This Row],[Quantity]]</f>
        <v>95742</v>
      </c>
      <c r="M1532" s="12">
        <f>Sales[[#This Row],[Revenue]]-Sales[[#This Row],[Cost]]</f>
        <v>6318</v>
      </c>
      <c r="N1532" s="38">
        <f>Sales[[#This Row],[Profit]]*$N$1</f>
        <v>315.90000000000003</v>
      </c>
      <c r="O1532" s="38">
        <f>Sales[[#This Row],[Profit]]-Sales[[#This Row],[Discount ]]</f>
        <v>6002.1</v>
      </c>
    </row>
    <row r="1533" spans="1:15">
      <c r="A1533" s="38">
        <v>41430</v>
      </c>
      <c r="B1533" s="12" t="s">
        <v>29</v>
      </c>
      <c r="C1533" s="12" t="s">
        <v>30</v>
      </c>
      <c r="D1533" s="12" t="s">
        <v>26</v>
      </c>
      <c r="E1533" s="12" t="s">
        <v>13</v>
      </c>
      <c r="F1533" s="12">
        <v>12</v>
      </c>
      <c r="G1533" s="12">
        <v>3582</v>
      </c>
      <c r="H1533" s="12">
        <v>3870</v>
      </c>
      <c r="I1533" s="12">
        <v>42588</v>
      </c>
      <c r="J1533" s="12">
        <v>45360</v>
      </c>
      <c r="K1533" s="12">
        <f>Sales[[#This Row],[Unit Price]]*Sales[[#This Row],[Quantity]]</f>
        <v>46440</v>
      </c>
      <c r="L1533" s="12">
        <f>Sales[[#This Row],[Unit Cost]]*Sales[[#This Row],[Quantity]]</f>
        <v>42984</v>
      </c>
      <c r="M1533" s="12">
        <f>Sales[[#This Row],[Revenue]]-Sales[[#This Row],[Cost]]</f>
        <v>3456</v>
      </c>
      <c r="N1533" s="38">
        <f>Sales[[#This Row],[Profit]]*$N$1</f>
        <v>172.8</v>
      </c>
      <c r="O1533" s="38">
        <f>Sales[[#This Row],[Profit]]-Sales[[#This Row],[Discount ]]</f>
        <v>3283.2</v>
      </c>
    </row>
    <row r="1534" spans="1:15">
      <c r="A1534" s="38">
        <v>41431</v>
      </c>
      <c r="B1534" s="12" t="s">
        <v>20</v>
      </c>
      <c r="C1534" s="12" t="s">
        <v>18</v>
      </c>
      <c r="D1534" s="12" t="s">
        <v>12</v>
      </c>
      <c r="E1534" s="12" t="s">
        <v>13</v>
      </c>
      <c r="F1534" s="12">
        <v>18</v>
      </c>
      <c r="G1534" s="12">
        <v>3978</v>
      </c>
      <c r="H1534" s="12">
        <v>4230</v>
      </c>
      <c r="I1534" s="12">
        <v>12204</v>
      </c>
      <c r="J1534" s="12">
        <v>12960</v>
      </c>
      <c r="K1534" s="12">
        <f>Sales[[#This Row],[Unit Price]]*Sales[[#This Row],[Quantity]]</f>
        <v>76140</v>
      </c>
      <c r="L1534" s="12">
        <f>Sales[[#This Row],[Unit Cost]]*Sales[[#This Row],[Quantity]]</f>
        <v>71604</v>
      </c>
      <c r="M1534" s="12">
        <f>Sales[[#This Row],[Revenue]]-Sales[[#This Row],[Cost]]</f>
        <v>4536</v>
      </c>
      <c r="N1534" s="38">
        <f>Sales[[#This Row],[Profit]]*$N$1</f>
        <v>226.8</v>
      </c>
      <c r="O1534" s="38">
        <f>Sales[[#This Row],[Profit]]-Sales[[#This Row],[Discount ]]</f>
        <v>4309.2</v>
      </c>
    </row>
    <row r="1535" spans="1:15">
      <c r="A1535" s="38">
        <v>41432</v>
      </c>
      <c r="B1535" s="12" t="s">
        <v>27</v>
      </c>
      <c r="C1535" s="12" t="s">
        <v>23</v>
      </c>
      <c r="D1535" s="12" t="s">
        <v>33</v>
      </c>
      <c r="E1535" s="12" t="s">
        <v>13</v>
      </c>
      <c r="F1535" s="12">
        <v>8</v>
      </c>
      <c r="G1535" s="12">
        <v>3978</v>
      </c>
      <c r="H1535" s="12">
        <v>4230</v>
      </c>
      <c r="I1535" s="12">
        <v>79560</v>
      </c>
      <c r="J1535" s="12">
        <v>84600</v>
      </c>
      <c r="K1535" s="12">
        <f>Sales[[#This Row],[Unit Price]]*Sales[[#This Row],[Quantity]]</f>
        <v>33840</v>
      </c>
      <c r="L1535" s="12">
        <f>Sales[[#This Row],[Unit Cost]]*Sales[[#This Row],[Quantity]]</f>
        <v>31824</v>
      </c>
      <c r="M1535" s="12">
        <f>Sales[[#This Row],[Revenue]]-Sales[[#This Row],[Cost]]</f>
        <v>2016</v>
      </c>
      <c r="N1535" s="38">
        <f>Sales[[#This Row],[Profit]]*$N$1</f>
        <v>100.80000000000001</v>
      </c>
      <c r="O1535" s="38">
        <f>Sales[[#This Row],[Profit]]-Sales[[#This Row],[Discount ]]</f>
        <v>1915.2</v>
      </c>
    </row>
    <row r="1536" spans="1:15">
      <c r="A1536" s="38">
        <v>41432</v>
      </c>
      <c r="B1536" s="12" t="s">
        <v>24</v>
      </c>
      <c r="C1536" s="12" t="s">
        <v>25</v>
      </c>
      <c r="D1536" s="12" t="s">
        <v>37</v>
      </c>
      <c r="E1536" s="12" t="s">
        <v>13</v>
      </c>
      <c r="F1536" s="12">
        <v>21</v>
      </c>
      <c r="G1536" s="12">
        <v>2034</v>
      </c>
      <c r="H1536" s="12">
        <v>2160</v>
      </c>
      <c r="I1536" s="12">
        <v>67230</v>
      </c>
      <c r="J1536" s="12">
        <v>71550</v>
      </c>
      <c r="K1536" s="12">
        <f>Sales[[#This Row],[Unit Price]]*Sales[[#This Row],[Quantity]]</f>
        <v>45360</v>
      </c>
      <c r="L1536" s="12">
        <f>Sales[[#This Row],[Unit Cost]]*Sales[[#This Row],[Quantity]]</f>
        <v>42714</v>
      </c>
      <c r="M1536" s="12">
        <f>Sales[[#This Row],[Revenue]]-Sales[[#This Row],[Cost]]</f>
        <v>2646</v>
      </c>
      <c r="N1536" s="38">
        <f>Sales[[#This Row],[Profit]]*$N$1</f>
        <v>132.30000000000001</v>
      </c>
      <c r="O1536" s="38">
        <f>Sales[[#This Row],[Profit]]-Sales[[#This Row],[Discount ]]</f>
        <v>2513.6999999999998</v>
      </c>
    </row>
    <row r="1537" spans="1:15">
      <c r="A1537" s="38">
        <v>41433</v>
      </c>
      <c r="B1537" s="12" t="s">
        <v>31</v>
      </c>
      <c r="C1537" s="12" t="s">
        <v>30</v>
      </c>
      <c r="D1537" s="12" t="s">
        <v>12</v>
      </c>
      <c r="E1537" s="12" t="s">
        <v>13</v>
      </c>
      <c r="F1537" s="12">
        <v>25</v>
      </c>
      <c r="G1537" s="12">
        <v>3042</v>
      </c>
      <c r="H1537" s="12">
        <v>3240</v>
      </c>
      <c r="I1537" s="12">
        <v>10170</v>
      </c>
      <c r="J1537" s="12">
        <v>10800</v>
      </c>
      <c r="K1537" s="12">
        <f>Sales[[#This Row],[Unit Price]]*Sales[[#This Row],[Quantity]]</f>
        <v>81000</v>
      </c>
      <c r="L1537" s="12">
        <f>Sales[[#This Row],[Unit Cost]]*Sales[[#This Row],[Quantity]]</f>
        <v>76050</v>
      </c>
      <c r="M1537" s="12">
        <f>Sales[[#This Row],[Revenue]]-Sales[[#This Row],[Cost]]</f>
        <v>4950</v>
      </c>
      <c r="N1537" s="38">
        <f>Sales[[#This Row],[Profit]]*$N$1</f>
        <v>247.5</v>
      </c>
      <c r="O1537" s="38">
        <f>Sales[[#This Row],[Profit]]-Sales[[#This Row],[Discount ]]</f>
        <v>4702.5</v>
      </c>
    </row>
    <row r="1538" spans="1:15">
      <c r="A1538" s="38">
        <v>41434</v>
      </c>
      <c r="B1538" s="12" t="s">
        <v>24</v>
      </c>
      <c r="C1538" s="12" t="s">
        <v>25</v>
      </c>
      <c r="D1538" s="12" t="s">
        <v>36</v>
      </c>
      <c r="E1538" s="12" t="s">
        <v>13</v>
      </c>
      <c r="F1538" s="12">
        <v>12</v>
      </c>
      <c r="G1538" s="12">
        <v>5148</v>
      </c>
      <c r="H1538" s="12">
        <v>5490</v>
      </c>
      <c r="I1538" s="12">
        <v>4212</v>
      </c>
      <c r="J1538" s="12">
        <v>4500</v>
      </c>
      <c r="K1538" s="12">
        <f>Sales[[#This Row],[Unit Price]]*Sales[[#This Row],[Quantity]]</f>
        <v>65880</v>
      </c>
      <c r="L1538" s="12">
        <f>Sales[[#This Row],[Unit Cost]]*Sales[[#This Row],[Quantity]]</f>
        <v>61776</v>
      </c>
      <c r="M1538" s="12">
        <f>Sales[[#This Row],[Revenue]]-Sales[[#This Row],[Cost]]</f>
        <v>4104</v>
      </c>
      <c r="N1538" s="38">
        <f>Sales[[#This Row],[Profit]]*$N$1</f>
        <v>205.20000000000002</v>
      </c>
      <c r="O1538" s="38">
        <f>Sales[[#This Row],[Profit]]-Sales[[#This Row],[Discount ]]</f>
        <v>3898.8</v>
      </c>
    </row>
    <row r="1539" spans="1:15">
      <c r="A1539" s="38">
        <v>41435</v>
      </c>
      <c r="B1539" s="12" t="s">
        <v>34</v>
      </c>
      <c r="C1539" s="12" t="s">
        <v>25</v>
      </c>
      <c r="D1539" s="12" t="s">
        <v>28</v>
      </c>
      <c r="E1539" s="12" t="s">
        <v>13</v>
      </c>
      <c r="F1539" s="12">
        <v>9</v>
      </c>
      <c r="G1539" s="12">
        <v>2106</v>
      </c>
      <c r="H1539" s="12">
        <v>2250</v>
      </c>
      <c r="I1539" s="12">
        <v>17496</v>
      </c>
      <c r="J1539" s="12">
        <v>18630</v>
      </c>
      <c r="K1539" s="12">
        <f>Sales[[#This Row],[Unit Price]]*Sales[[#This Row],[Quantity]]</f>
        <v>20250</v>
      </c>
      <c r="L1539" s="12">
        <f>Sales[[#This Row],[Unit Cost]]*Sales[[#This Row],[Quantity]]</f>
        <v>18954</v>
      </c>
      <c r="M1539" s="12">
        <f>Sales[[#This Row],[Revenue]]-Sales[[#This Row],[Cost]]</f>
        <v>1296</v>
      </c>
      <c r="N1539" s="38">
        <f>Sales[[#This Row],[Profit]]*$N$1</f>
        <v>64.8</v>
      </c>
      <c r="O1539" s="38">
        <f>Sales[[#This Row],[Profit]]-Sales[[#This Row],[Discount ]]</f>
        <v>1231.2</v>
      </c>
    </row>
    <row r="1540" spans="1:15">
      <c r="A1540" s="38">
        <v>41435</v>
      </c>
      <c r="B1540" s="12" t="s">
        <v>27</v>
      </c>
      <c r="C1540" s="12" t="s">
        <v>23</v>
      </c>
      <c r="D1540" s="12" t="s">
        <v>39</v>
      </c>
      <c r="E1540" s="12" t="s">
        <v>13</v>
      </c>
      <c r="F1540" s="12">
        <v>23</v>
      </c>
      <c r="G1540" s="12">
        <v>4482</v>
      </c>
      <c r="H1540" s="12">
        <v>4770</v>
      </c>
      <c r="I1540" s="12">
        <v>89424</v>
      </c>
      <c r="J1540" s="12">
        <v>95040</v>
      </c>
      <c r="K1540" s="12">
        <f>Sales[[#This Row],[Unit Price]]*Sales[[#This Row],[Quantity]]</f>
        <v>109710</v>
      </c>
      <c r="L1540" s="12">
        <f>Sales[[#This Row],[Unit Cost]]*Sales[[#This Row],[Quantity]]</f>
        <v>103086</v>
      </c>
      <c r="M1540" s="12">
        <f>Sales[[#This Row],[Revenue]]-Sales[[#This Row],[Cost]]</f>
        <v>6624</v>
      </c>
      <c r="N1540" s="38">
        <f>Sales[[#This Row],[Profit]]*$N$1</f>
        <v>331.20000000000005</v>
      </c>
      <c r="O1540" s="38">
        <f>Sales[[#This Row],[Profit]]-Sales[[#This Row],[Discount ]]</f>
        <v>6292.8</v>
      </c>
    </row>
    <row r="1541" spans="1:15">
      <c r="A1541" s="38">
        <v>41435</v>
      </c>
      <c r="B1541" s="12" t="s">
        <v>10</v>
      </c>
      <c r="C1541" s="12" t="s">
        <v>11</v>
      </c>
      <c r="D1541" s="12" t="s">
        <v>38</v>
      </c>
      <c r="E1541" s="12" t="s">
        <v>13</v>
      </c>
      <c r="F1541" s="12">
        <v>23</v>
      </c>
      <c r="G1541" s="12">
        <v>3546</v>
      </c>
      <c r="H1541" s="12">
        <v>3780</v>
      </c>
      <c r="I1541" s="12">
        <v>10638</v>
      </c>
      <c r="J1541" s="12">
        <v>11340</v>
      </c>
      <c r="K1541" s="12">
        <f>Sales[[#This Row],[Unit Price]]*Sales[[#This Row],[Quantity]]</f>
        <v>86940</v>
      </c>
      <c r="L1541" s="12">
        <f>Sales[[#This Row],[Unit Cost]]*Sales[[#This Row],[Quantity]]</f>
        <v>81558</v>
      </c>
      <c r="M1541" s="12">
        <f>Sales[[#This Row],[Revenue]]-Sales[[#This Row],[Cost]]</f>
        <v>5382</v>
      </c>
      <c r="N1541" s="38">
        <f>Sales[[#This Row],[Profit]]*$N$1</f>
        <v>269.10000000000002</v>
      </c>
      <c r="O1541" s="38">
        <f>Sales[[#This Row],[Profit]]-Sales[[#This Row],[Discount ]]</f>
        <v>5112.8999999999996</v>
      </c>
    </row>
    <row r="1542" spans="1:15">
      <c r="A1542" s="38">
        <v>41436</v>
      </c>
      <c r="B1542" s="12" t="s">
        <v>34</v>
      </c>
      <c r="C1542" s="12" t="s">
        <v>25</v>
      </c>
      <c r="D1542" s="12" t="s">
        <v>33</v>
      </c>
      <c r="E1542" s="12" t="s">
        <v>13</v>
      </c>
      <c r="F1542" s="12">
        <v>20</v>
      </c>
      <c r="G1542" s="12">
        <v>4482</v>
      </c>
      <c r="H1542" s="12">
        <v>4770</v>
      </c>
      <c r="I1542" s="12">
        <v>79560</v>
      </c>
      <c r="J1542" s="12">
        <v>84600</v>
      </c>
      <c r="K1542" s="12">
        <f>Sales[[#This Row],[Unit Price]]*Sales[[#This Row],[Quantity]]</f>
        <v>95400</v>
      </c>
      <c r="L1542" s="12">
        <f>Sales[[#This Row],[Unit Cost]]*Sales[[#This Row],[Quantity]]</f>
        <v>89640</v>
      </c>
      <c r="M1542" s="12">
        <f>Sales[[#This Row],[Revenue]]-Sales[[#This Row],[Cost]]</f>
        <v>5760</v>
      </c>
      <c r="N1542" s="38">
        <f>Sales[[#This Row],[Profit]]*$N$1</f>
        <v>288</v>
      </c>
      <c r="O1542" s="38">
        <f>Sales[[#This Row],[Profit]]-Sales[[#This Row],[Discount ]]</f>
        <v>5472</v>
      </c>
    </row>
    <row r="1543" spans="1:15">
      <c r="A1543" s="38">
        <v>41436</v>
      </c>
      <c r="B1543" s="12" t="s">
        <v>10</v>
      </c>
      <c r="C1543" s="12" t="s">
        <v>11</v>
      </c>
      <c r="D1543" s="12" t="s">
        <v>15</v>
      </c>
      <c r="E1543" s="12" t="s">
        <v>16</v>
      </c>
      <c r="F1543" s="12">
        <v>25</v>
      </c>
      <c r="G1543" s="12">
        <v>4482</v>
      </c>
      <c r="H1543" s="12">
        <v>4770</v>
      </c>
      <c r="I1543" s="12">
        <v>89550</v>
      </c>
      <c r="J1543" s="12">
        <v>96750</v>
      </c>
      <c r="K1543" s="12">
        <f>Sales[[#This Row],[Unit Price]]*Sales[[#This Row],[Quantity]]</f>
        <v>119250</v>
      </c>
      <c r="L1543" s="12">
        <f>Sales[[#This Row],[Unit Cost]]*Sales[[#This Row],[Quantity]]</f>
        <v>112050</v>
      </c>
      <c r="M1543" s="12">
        <f>Sales[[#This Row],[Revenue]]-Sales[[#This Row],[Cost]]</f>
        <v>7200</v>
      </c>
      <c r="N1543" s="38">
        <f>Sales[[#This Row],[Profit]]*$N$1</f>
        <v>360</v>
      </c>
      <c r="O1543" s="38">
        <f>Sales[[#This Row],[Profit]]-Sales[[#This Row],[Discount ]]</f>
        <v>6840</v>
      </c>
    </row>
    <row r="1544" spans="1:15">
      <c r="A1544" s="38">
        <v>41437</v>
      </c>
      <c r="B1544" s="12" t="s">
        <v>22</v>
      </c>
      <c r="C1544" s="12" t="s">
        <v>23</v>
      </c>
      <c r="D1544" s="12" t="s">
        <v>19</v>
      </c>
      <c r="E1544" s="12" t="s">
        <v>13</v>
      </c>
      <c r="F1544" s="12">
        <v>4</v>
      </c>
      <c r="G1544" s="12">
        <v>2034</v>
      </c>
      <c r="H1544" s="12">
        <v>2160</v>
      </c>
      <c r="I1544" s="12">
        <v>95472</v>
      </c>
      <c r="J1544" s="12">
        <v>101520</v>
      </c>
      <c r="K1544" s="12">
        <f>Sales[[#This Row],[Unit Price]]*Sales[[#This Row],[Quantity]]</f>
        <v>8640</v>
      </c>
      <c r="L1544" s="12">
        <f>Sales[[#This Row],[Unit Cost]]*Sales[[#This Row],[Quantity]]</f>
        <v>8136</v>
      </c>
      <c r="M1544" s="12">
        <f>Sales[[#This Row],[Revenue]]-Sales[[#This Row],[Cost]]</f>
        <v>504</v>
      </c>
      <c r="N1544" s="38">
        <f>Sales[[#This Row],[Profit]]*$N$1</f>
        <v>25.200000000000003</v>
      </c>
      <c r="O1544" s="38">
        <f>Sales[[#This Row],[Profit]]-Sales[[#This Row],[Discount ]]</f>
        <v>478.8</v>
      </c>
    </row>
    <row r="1545" spans="1:15">
      <c r="A1545" s="38">
        <v>41437</v>
      </c>
      <c r="B1545" s="12" t="s">
        <v>14</v>
      </c>
      <c r="C1545" s="12" t="s">
        <v>11</v>
      </c>
      <c r="D1545" s="12" t="s">
        <v>39</v>
      </c>
      <c r="E1545" s="12" t="s">
        <v>13</v>
      </c>
      <c r="F1545" s="12">
        <v>24</v>
      </c>
      <c r="G1545" s="12">
        <v>3978</v>
      </c>
      <c r="H1545" s="12">
        <v>4230</v>
      </c>
      <c r="I1545" s="12">
        <v>59616</v>
      </c>
      <c r="J1545" s="12">
        <v>63360</v>
      </c>
      <c r="K1545" s="12">
        <f>Sales[[#This Row],[Unit Price]]*Sales[[#This Row],[Quantity]]</f>
        <v>101520</v>
      </c>
      <c r="L1545" s="12">
        <f>Sales[[#This Row],[Unit Cost]]*Sales[[#This Row],[Quantity]]</f>
        <v>95472</v>
      </c>
      <c r="M1545" s="12">
        <f>Sales[[#This Row],[Revenue]]-Sales[[#This Row],[Cost]]</f>
        <v>6048</v>
      </c>
      <c r="N1545" s="38">
        <f>Sales[[#This Row],[Profit]]*$N$1</f>
        <v>302.40000000000003</v>
      </c>
      <c r="O1545" s="38">
        <f>Sales[[#This Row],[Profit]]-Sales[[#This Row],[Discount ]]</f>
        <v>5745.6</v>
      </c>
    </row>
    <row r="1546" spans="1:15">
      <c r="A1546" s="38">
        <v>41437</v>
      </c>
      <c r="B1546" s="12" t="s">
        <v>31</v>
      </c>
      <c r="C1546" s="12" t="s">
        <v>30</v>
      </c>
      <c r="D1546" s="12" t="s">
        <v>15</v>
      </c>
      <c r="E1546" s="12" t="s">
        <v>16</v>
      </c>
      <c r="F1546" s="12">
        <v>24</v>
      </c>
      <c r="G1546" s="12">
        <v>5832</v>
      </c>
      <c r="H1546" s="12">
        <v>6210</v>
      </c>
      <c r="I1546" s="12">
        <v>32238</v>
      </c>
      <c r="J1546" s="12">
        <v>34830</v>
      </c>
      <c r="K1546" s="12">
        <f>Sales[[#This Row],[Unit Price]]*Sales[[#This Row],[Quantity]]</f>
        <v>149040</v>
      </c>
      <c r="L1546" s="12">
        <f>Sales[[#This Row],[Unit Cost]]*Sales[[#This Row],[Quantity]]</f>
        <v>139968</v>
      </c>
      <c r="M1546" s="12">
        <f>Sales[[#This Row],[Revenue]]-Sales[[#This Row],[Cost]]</f>
        <v>9072</v>
      </c>
      <c r="N1546" s="38">
        <f>Sales[[#This Row],[Profit]]*$N$1</f>
        <v>453.6</v>
      </c>
      <c r="O1546" s="38">
        <f>Sales[[#This Row],[Profit]]-Sales[[#This Row],[Discount ]]</f>
        <v>8618.4</v>
      </c>
    </row>
    <row r="1547" spans="1:15">
      <c r="A1547" s="38">
        <v>41437</v>
      </c>
      <c r="B1547" s="12" t="s">
        <v>22</v>
      </c>
      <c r="C1547" s="12" t="s">
        <v>23</v>
      </c>
      <c r="D1547" s="12" t="s">
        <v>19</v>
      </c>
      <c r="E1547" s="12" t="s">
        <v>13</v>
      </c>
      <c r="F1547" s="12">
        <v>16</v>
      </c>
      <c r="G1547" s="12">
        <v>3978</v>
      </c>
      <c r="H1547" s="12">
        <v>4230</v>
      </c>
      <c r="I1547" s="12">
        <v>83538</v>
      </c>
      <c r="J1547" s="12">
        <v>88830</v>
      </c>
      <c r="K1547" s="12">
        <f>Sales[[#This Row],[Unit Price]]*Sales[[#This Row],[Quantity]]</f>
        <v>67680</v>
      </c>
      <c r="L1547" s="12">
        <f>Sales[[#This Row],[Unit Cost]]*Sales[[#This Row],[Quantity]]</f>
        <v>63648</v>
      </c>
      <c r="M1547" s="12">
        <f>Sales[[#This Row],[Revenue]]-Sales[[#This Row],[Cost]]</f>
        <v>4032</v>
      </c>
      <c r="N1547" s="38">
        <f>Sales[[#This Row],[Profit]]*$N$1</f>
        <v>201.60000000000002</v>
      </c>
      <c r="O1547" s="38">
        <f>Sales[[#This Row],[Profit]]-Sales[[#This Row],[Discount ]]</f>
        <v>3830.4</v>
      </c>
    </row>
    <row r="1548" spans="1:15">
      <c r="A1548" s="38">
        <v>41438</v>
      </c>
      <c r="B1548" s="12" t="s">
        <v>24</v>
      </c>
      <c r="C1548" s="12" t="s">
        <v>25</v>
      </c>
      <c r="D1548" s="12" t="s">
        <v>36</v>
      </c>
      <c r="E1548" s="12" t="s">
        <v>13</v>
      </c>
      <c r="F1548" s="12">
        <v>6</v>
      </c>
      <c r="G1548" s="12">
        <v>3978</v>
      </c>
      <c r="H1548" s="12">
        <v>4230</v>
      </c>
      <c r="I1548" s="12">
        <v>27378</v>
      </c>
      <c r="J1548" s="12">
        <v>29250</v>
      </c>
      <c r="K1548" s="12">
        <f>Sales[[#This Row],[Unit Price]]*Sales[[#This Row],[Quantity]]</f>
        <v>25380</v>
      </c>
      <c r="L1548" s="12">
        <f>Sales[[#This Row],[Unit Cost]]*Sales[[#This Row],[Quantity]]</f>
        <v>23868</v>
      </c>
      <c r="M1548" s="12">
        <f>Sales[[#This Row],[Revenue]]-Sales[[#This Row],[Cost]]</f>
        <v>1512</v>
      </c>
      <c r="N1548" s="38">
        <f>Sales[[#This Row],[Profit]]*$N$1</f>
        <v>75.600000000000009</v>
      </c>
      <c r="O1548" s="38">
        <f>Sales[[#This Row],[Profit]]-Sales[[#This Row],[Discount ]]</f>
        <v>1436.4</v>
      </c>
    </row>
    <row r="1549" spans="1:15">
      <c r="A1549" s="38">
        <v>41438</v>
      </c>
      <c r="B1549" s="12" t="s">
        <v>24</v>
      </c>
      <c r="C1549" s="12" t="s">
        <v>25</v>
      </c>
      <c r="D1549" s="12" t="s">
        <v>40</v>
      </c>
      <c r="E1549" s="12" t="s">
        <v>16</v>
      </c>
      <c r="F1549" s="12">
        <v>4</v>
      </c>
      <c r="G1549" s="12">
        <v>5148</v>
      </c>
      <c r="H1549" s="12">
        <v>5490</v>
      </c>
      <c r="I1549" s="12">
        <v>3924</v>
      </c>
      <c r="J1549" s="12">
        <v>4230</v>
      </c>
      <c r="K1549" s="12">
        <f>Sales[[#This Row],[Unit Price]]*Sales[[#This Row],[Quantity]]</f>
        <v>21960</v>
      </c>
      <c r="L1549" s="12">
        <f>Sales[[#This Row],[Unit Cost]]*Sales[[#This Row],[Quantity]]</f>
        <v>20592</v>
      </c>
      <c r="M1549" s="12">
        <f>Sales[[#This Row],[Revenue]]-Sales[[#This Row],[Cost]]</f>
        <v>1368</v>
      </c>
      <c r="N1549" s="38">
        <f>Sales[[#This Row],[Profit]]*$N$1</f>
        <v>68.400000000000006</v>
      </c>
      <c r="O1549" s="38">
        <f>Sales[[#This Row],[Profit]]-Sales[[#This Row],[Discount ]]</f>
        <v>1299.5999999999999</v>
      </c>
    </row>
    <row r="1550" spans="1:15">
      <c r="A1550" s="38">
        <v>41438</v>
      </c>
      <c r="B1550" s="12" t="s">
        <v>10</v>
      </c>
      <c r="C1550" s="12" t="s">
        <v>11</v>
      </c>
      <c r="D1550" s="12" t="s">
        <v>39</v>
      </c>
      <c r="E1550" s="12" t="s">
        <v>13</v>
      </c>
      <c r="F1550" s="12">
        <v>24</v>
      </c>
      <c r="G1550" s="12">
        <v>5832</v>
      </c>
      <c r="H1550" s="12">
        <v>6210</v>
      </c>
      <c r="I1550" s="12">
        <v>48438</v>
      </c>
      <c r="J1550" s="12">
        <v>51480</v>
      </c>
      <c r="K1550" s="12">
        <f>Sales[[#This Row],[Unit Price]]*Sales[[#This Row],[Quantity]]</f>
        <v>149040</v>
      </c>
      <c r="L1550" s="12">
        <f>Sales[[#This Row],[Unit Cost]]*Sales[[#This Row],[Quantity]]</f>
        <v>139968</v>
      </c>
      <c r="M1550" s="12">
        <f>Sales[[#This Row],[Revenue]]-Sales[[#This Row],[Cost]]</f>
        <v>9072</v>
      </c>
      <c r="N1550" s="38">
        <f>Sales[[#This Row],[Profit]]*$N$1</f>
        <v>453.6</v>
      </c>
      <c r="O1550" s="38">
        <f>Sales[[#This Row],[Profit]]-Sales[[#This Row],[Discount ]]</f>
        <v>8618.4</v>
      </c>
    </row>
    <row r="1551" spans="1:15">
      <c r="A1551" s="38">
        <v>41439</v>
      </c>
      <c r="B1551" s="12" t="s">
        <v>31</v>
      </c>
      <c r="C1551" s="12" t="s">
        <v>30</v>
      </c>
      <c r="D1551" s="12" t="s">
        <v>43</v>
      </c>
      <c r="E1551" s="12" t="s">
        <v>13</v>
      </c>
      <c r="F1551" s="12">
        <v>21</v>
      </c>
      <c r="G1551" s="12">
        <v>2034</v>
      </c>
      <c r="H1551" s="12">
        <v>2160</v>
      </c>
      <c r="I1551" s="12">
        <v>77832</v>
      </c>
      <c r="J1551" s="12">
        <v>82800</v>
      </c>
      <c r="K1551" s="12">
        <f>Sales[[#This Row],[Unit Price]]*Sales[[#This Row],[Quantity]]</f>
        <v>45360</v>
      </c>
      <c r="L1551" s="12">
        <f>Sales[[#This Row],[Unit Cost]]*Sales[[#This Row],[Quantity]]</f>
        <v>42714</v>
      </c>
      <c r="M1551" s="12">
        <f>Sales[[#This Row],[Revenue]]-Sales[[#This Row],[Cost]]</f>
        <v>2646</v>
      </c>
      <c r="N1551" s="38">
        <f>Sales[[#This Row],[Profit]]*$N$1</f>
        <v>132.30000000000001</v>
      </c>
      <c r="O1551" s="38">
        <f>Sales[[#This Row],[Profit]]-Sales[[#This Row],[Discount ]]</f>
        <v>2513.6999999999998</v>
      </c>
    </row>
    <row r="1552" spans="1:15">
      <c r="A1552" s="38">
        <v>41439</v>
      </c>
      <c r="B1552" s="12" t="s">
        <v>17</v>
      </c>
      <c r="C1552" s="12" t="s">
        <v>18</v>
      </c>
      <c r="D1552" s="12" t="s">
        <v>21</v>
      </c>
      <c r="E1552" s="12" t="s">
        <v>13</v>
      </c>
      <c r="F1552" s="12">
        <v>13</v>
      </c>
      <c r="G1552" s="12">
        <v>5832</v>
      </c>
      <c r="H1552" s="12">
        <v>6210</v>
      </c>
      <c r="I1552" s="12">
        <v>30744</v>
      </c>
      <c r="J1552" s="12">
        <v>32760</v>
      </c>
      <c r="K1552" s="12">
        <f>Sales[[#This Row],[Unit Price]]*Sales[[#This Row],[Quantity]]</f>
        <v>80730</v>
      </c>
      <c r="L1552" s="12">
        <f>Sales[[#This Row],[Unit Cost]]*Sales[[#This Row],[Quantity]]</f>
        <v>75816</v>
      </c>
      <c r="M1552" s="12">
        <f>Sales[[#This Row],[Revenue]]-Sales[[#This Row],[Cost]]</f>
        <v>4914</v>
      </c>
      <c r="N1552" s="38">
        <f>Sales[[#This Row],[Profit]]*$N$1</f>
        <v>245.70000000000002</v>
      </c>
      <c r="O1552" s="38">
        <f>Sales[[#This Row],[Profit]]-Sales[[#This Row],[Discount ]]</f>
        <v>4668.3</v>
      </c>
    </row>
    <row r="1553" spans="1:15">
      <c r="A1553" s="38">
        <v>41439</v>
      </c>
      <c r="B1553" s="12" t="s">
        <v>17</v>
      </c>
      <c r="C1553" s="12" t="s">
        <v>18</v>
      </c>
      <c r="D1553" s="12" t="s">
        <v>21</v>
      </c>
      <c r="E1553" s="12" t="s">
        <v>13</v>
      </c>
      <c r="F1553" s="12">
        <v>2</v>
      </c>
      <c r="G1553" s="12">
        <v>3546</v>
      </c>
      <c r="H1553" s="12">
        <v>3780</v>
      </c>
      <c r="I1553" s="12">
        <v>54900</v>
      </c>
      <c r="J1553" s="12">
        <v>58500</v>
      </c>
      <c r="K1553" s="12">
        <f>Sales[[#This Row],[Unit Price]]*Sales[[#This Row],[Quantity]]</f>
        <v>7560</v>
      </c>
      <c r="L1553" s="12">
        <f>Sales[[#This Row],[Unit Cost]]*Sales[[#This Row],[Quantity]]</f>
        <v>7092</v>
      </c>
      <c r="M1553" s="12">
        <f>Sales[[#This Row],[Revenue]]-Sales[[#This Row],[Cost]]</f>
        <v>468</v>
      </c>
      <c r="N1553" s="38">
        <f>Sales[[#This Row],[Profit]]*$N$1</f>
        <v>23.400000000000002</v>
      </c>
      <c r="O1553" s="38">
        <f>Sales[[#This Row],[Profit]]-Sales[[#This Row],[Discount ]]</f>
        <v>444.6</v>
      </c>
    </row>
    <row r="1554" spans="1:15">
      <c r="A1554" s="38">
        <v>41439</v>
      </c>
      <c r="B1554" s="12" t="s">
        <v>27</v>
      </c>
      <c r="C1554" s="12" t="s">
        <v>23</v>
      </c>
      <c r="D1554" s="12" t="s">
        <v>26</v>
      </c>
      <c r="E1554" s="12" t="s">
        <v>13</v>
      </c>
      <c r="F1554" s="12">
        <v>20</v>
      </c>
      <c r="G1554" s="12">
        <v>3726</v>
      </c>
      <c r="H1554" s="12">
        <v>3960</v>
      </c>
      <c r="I1554" s="12">
        <v>48672</v>
      </c>
      <c r="J1554" s="12">
        <v>51840</v>
      </c>
      <c r="K1554" s="12">
        <f>Sales[[#This Row],[Unit Price]]*Sales[[#This Row],[Quantity]]</f>
        <v>79200</v>
      </c>
      <c r="L1554" s="12">
        <f>Sales[[#This Row],[Unit Cost]]*Sales[[#This Row],[Quantity]]</f>
        <v>74520</v>
      </c>
      <c r="M1554" s="12">
        <f>Sales[[#This Row],[Revenue]]-Sales[[#This Row],[Cost]]</f>
        <v>4680</v>
      </c>
      <c r="N1554" s="38">
        <f>Sales[[#This Row],[Profit]]*$N$1</f>
        <v>234</v>
      </c>
      <c r="O1554" s="38">
        <f>Sales[[#This Row],[Profit]]-Sales[[#This Row],[Discount ]]</f>
        <v>4446</v>
      </c>
    </row>
    <row r="1555" spans="1:15">
      <c r="A1555" s="38">
        <v>41440</v>
      </c>
      <c r="B1555" s="12" t="s">
        <v>22</v>
      </c>
      <c r="C1555" s="12" t="s">
        <v>23</v>
      </c>
      <c r="D1555" s="12" t="s">
        <v>19</v>
      </c>
      <c r="E1555" s="12" t="s">
        <v>13</v>
      </c>
      <c r="F1555" s="12">
        <v>21</v>
      </c>
      <c r="G1555" s="12">
        <v>3978</v>
      </c>
      <c r="H1555" s="12">
        <v>4230</v>
      </c>
      <c r="I1555" s="12">
        <v>87516</v>
      </c>
      <c r="J1555" s="12">
        <v>93060</v>
      </c>
      <c r="K1555" s="12">
        <f>Sales[[#This Row],[Unit Price]]*Sales[[#This Row],[Quantity]]</f>
        <v>88830</v>
      </c>
      <c r="L1555" s="12">
        <f>Sales[[#This Row],[Unit Cost]]*Sales[[#This Row],[Quantity]]</f>
        <v>83538</v>
      </c>
      <c r="M1555" s="12">
        <f>Sales[[#This Row],[Revenue]]-Sales[[#This Row],[Cost]]</f>
        <v>5292</v>
      </c>
      <c r="N1555" s="38">
        <f>Sales[[#This Row],[Profit]]*$N$1</f>
        <v>264.60000000000002</v>
      </c>
      <c r="O1555" s="38">
        <f>Sales[[#This Row],[Profit]]-Sales[[#This Row],[Discount ]]</f>
        <v>5027.3999999999996</v>
      </c>
    </row>
    <row r="1556" spans="1:15">
      <c r="A1556" s="38">
        <v>41440</v>
      </c>
      <c r="B1556" s="12" t="s">
        <v>24</v>
      </c>
      <c r="C1556" s="12" t="s">
        <v>25</v>
      </c>
      <c r="D1556" s="12" t="s">
        <v>12</v>
      </c>
      <c r="E1556" s="12" t="s">
        <v>13</v>
      </c>
      <c r="F1556" s="12">
        <v>12</v>
      </c>
      <c r="G1556" s="12">
        <v>3042</v>
      </c>
      <c r="H1556" s="12">
        <v>3240</v>
      </c>
      <c r="I1556" s="12">
        <v>20340</v>
      </c>
      <c r="J1556" s="12">
        <v>21600</v>
      </c>
      <c r="K1556" s="12">
        <f>Sales[[#This Row],[Unit Price]]*Sales[[#This Row],[Quantity]]</f>
        <v>38880</v>
      </c>
      <c r="L1556" s="12">
        <f>Sales[[#This Row],[Unit Cost]]*Sales[[#This Row],[Quantity]]</f>
        <v>36504</v>
      </c>
      <c r="M1556" s="12">
        <f>Sales[[#This Row],[Revenue]]-Sales[[#This Row],[Cost]]</f>
        <v>2376</v>
      </c>
      <c r="N1556" s="38">
        <f>Sales[[#This Row],[Profit]]*$N$1</f>
        <v>118.80000000000001</v>
      </c>
      <c r="O1556" s="38">
        <f>Sales[[#This Row],[Profit]]-Sales[[#This Row],[Discount ]]</f>
        <v>2257.1999999999998</v>
      </c>
    </row>
    <row r="1557" spans="1:15">
      <c r="A1557" s="38">
        <v>41441</v>
      </c>
      <c r="B1557" s="12" t="s">
        <v>31</v>
      </c>
      <c r="C1557" s="12" t="s">
        <v>30</v>
      </c>
      <c r="D1557" s="12" t="s">
        <v>28</v>
      </c>
      <c r="E1557" s="12" t="s">
        <v>13</v>
      </c>
      <c r="F1557" s="12">
        <v>23</v>
      </c>
      <c r="G1557" s="12">
        <v>3546</v>
      </c>
      <c r="H1557" s="12">
        <v>3780</v>
      </c>
      <c r="I1557" s="12">
        <v>145800</v>
      </c>
      <c r="J1557" s="12">
        <v>155250</v>
      </c>
      <c r="K1557" s="12">
        <f>Sales[[#This Row],[Unit Price]]*Sales[[#This Row],[Quantity]]</f>
        <v>86940</v>
      </c>
      <c r="L1557" s="12">
        <f>Sales[[#This Row],[Unit Cost]]*Sales[[#This Row],[Quantity]]</f>
        <v>81558</v>
      </c>
      <c r="M1557" s="12">
        <f>Sales[[#This Row],[Revenue]]-Sales[[#This Row],[Cost]]</f>
        <v>5382</v>
      </c>
      <c r="N1557" s="38">
        <f>Sales[[#This Row],[Profit]]*$N$1</f>
        <v>269.10000000000002</v>
      </c>
      <c r="O1557" s="38">
        <f>Sales[[#This Row],[Profit]]-Sales[[#This Row],[Discount ]]</f>
        <v>5112.8999999999996</v>
      </c>
    </row>
    <row r="1558" spans="1:15">
      <c r="A1558" s="38">
        <v>41441</v>
      </c>
      <c r="B1558" s="12" t="s">
        <v>22</v>
      </c>
      <c r="C1558" s="12" t="s">
        <v>23</v>
      </c>
      <c r="D1558" s="12" t="s">
        <v>36</v>
      </c>
      <c r="E1558" s="12" t="s">
        <v>13</v>
      </c>
      <c r="F1558" s="12">
        <v>23</v>
      </c>
      <c r="G1558" s="12">
        <v>4482</v>
      </c>
      <c r="H1558" s="12">
        <v>4770</v>
      </c>
      <c r="I1558" s="12">
        <v>27378</v>
      </c>
      <c r="J1558" s="12">
        <v>29250</v>
      </c>
      <c r="K1558" s="12">
        <f>Sales[[#This Row],[Unit Price]]*Sales[[#This Row],[Quantity]]</f>
        <v>109710</v>
      </c>
      <c r="L1558" s="12">
        <f>Sales[[#This Row],[Unit Cost]]*Sales[[#This Row],[Quantity]]</f>
        <v>103086</v>
      </c>
      <c r="M1558" s="12">
        <f>Sales[[#This Row],[Revenue]]-Sales[[#This Row],[Cost]]</f>
        <v>6624</v>
      </c>
      <c r="N1558" s="38">
        <f>Sales[[#This Row],[Profit]]*$N$1</f>
        <v>331.20000000000005</v>
      </c>
      <c r="O1558" s="38">
        <f>Sales[[#This Row],[Profit]]-Sales[[#This Row],[Discount ]]</f>
        <v>6292.8</v>
      </c>
    </row>
    <row r="1559" spans="1:15">
      <c r="A1559" s="38">
        <v>41442</v>
      </c>
      <c r="B1559" s="12" t="s">
        <v>29</v>
      </c>
      <c r="C1559" s="12" t="s">
        <v>30</v>
      </c>
      <c r="D1559" s="12" t="s">
        <v>15</v>
      </c>
      <c r="E1559" s="12" t="s">
        <v>16</v>
      </c>
      <c r="F1559" s="12">
        <v>24</v>
      </c>
      <c r="G1559" s="12">
        <v>3924</v>
      </c>
      <c r="H1559" s="12">
        <v>4230</v>
      </c>
      <c r="I1559" s="12">
        <v>17910</v>
      </c>
      <c r="J1559" s="12">
        <v>19350</v>
      </c>
      <c r="K1559" s="12">
        <f>Sales[[#This Row],[Unit Price]]*Sales[[#This Row],[Quantity]]</f>
        <v>101520</v>
      </c>
      <c r="L1559" s="12">
        <f>Sales[[#This Row],[Unit Cost]]*Sales[[#This Row],[Quantity]]</f>
        <v>94176</v>
      </c>
      <c r="M1559" s="12">
        <f>Sales[[#This Row],[Revenue]]-Sales[[#This Row],[Cost]]</f>
        <v>7344</v>
      </c>
      <c r="N1559" s="38">
        <f>Sales[[#This Row],[Profit]]*$N$1</f>
        <v>367.20000000000005</v>
      </c>
      <c r="O1559" s="38">
        <f>Sales[[#This Row],[Profit]]-Sales[[#This Row],[Discount ]]</f>
        <v>6976.8</v>
      </c>
    </row>
    <row r="1560" spans="1:15">
      <c r="A1560" s="38">
        <v>41442</v>
      </c>
      <c r="B1560" s="12" t="s">
        <v>24</v>
      </c>
      <c r="C1560" s="12" t="s">
        <v>25</v>
      </c>
      <c r="D1560" s="12" t="s">
        <v>39</v>
      </c>
      <c r="E1560" s="12" t="s">
        <v>13</v>
      </c>
      <c r="F1560" s="12">
        <v>25</v>
      </c>
      <c r="G1560" s="12">
        <v>2952</v>
      </c>
      <c r="H1560" s="12">
        <v>3150</v>
      </c>
      <c r="I1560" s="12">
        <v>55890</v>
      </c>
      <c r="J1560" s="12">
        <v>59400</v>
      </c>
      <c r="K1560" s="12">
        <f>Sales[[#This Row],[Unit Price]]*Sales[[#This Row],[Quantity]]</f>
        <v>78750</v>
      </c>
      <c r="L1560" s="12">
        <f>Sales[[#This Row],[Unit Cost]]*Sales[[#This Row],[Quantity]]</f>
        <v>73800</v>
      </c>
      <c r="M1560" s="12">
        <f>Sales[[#This Row],[Revenue]]-Sales[[#This Row],[Cost]]</f>
        <v>4950</v>
      </c>
      <c r="N1560" s="38">
        <f>Sales[[#This Row],[Profit]]*$N$1</f>
        <v>247.5</v>
      </c>
      <c r="O1560" s="38">
        <f>Sales[[#This Row],[Profit]]-Sales[[#This Row],[Discount ]]</f>
        <v>4702.5</v>
      </c>
    </row>
    <row r="1561" spans="1:15">
      <c r="A1561" s="38">
        <v>41443</v>
      </c>
      <c r="B1561" s="12" t="s">
        <v>10</v>
      </c>
      <c r="C1561" s="12" t="s">
        <v>11</v>
      </c>
      <c r="D1561" s="12" t="s">
        <v>32</v>
      </c>
      <c r="E1561" s="12" t="s">
        <v>13</v>
      </c>
      <c r="F1561" s="12">
        <v>17</v>
      </c>
      <c r="G1561" s="12">
        <v>3726</v>
      </c>
      <c r="H1561" s="12">
        <v>3960</v>
      </c>
      <c r="I1561" s="12">
        <v>35460</v>
      </c>
      <c r="J1561" s="12">
        <v>37800</v>
      </c>
      <c r="K1561" s="12">
        <f>Sales[[#This Row],[Unit Price]]*Sales[[#This Row],[Quantity]]</f>
        <v>67320</v>
      </c>
      <c r="L1561" s="12">
        <f>Sales[[#This Row],[Unit Cost]]*Sales[[#This Row],[Quantity]]</f>
        <v>63342</v>
      </c>
      <c r="M1561" s="12">
        <f>Sales[[#This Row],[Revenue]]-Sales[[#This Row],[Cost]]</f>
        <v>3978</v>
      </c>
      <c r="N1561" s="38">
        <f>Sales[[#This Row],[Profit]]*$N$1</f>
        <v>198.9</v>
      </c>
      <c r="O1561" s="38">
        <f>Sales[[#This Row],[Profit]]-Sales[[#This Row],[Discount ]]</f>
        <v>3779.1</v>
      </c>
    </row>
    <row r="1562" spans="1:15">
      <c r="A1562" s="38">
        <v>41444</v>
      </c>
      <c r="B1562" s="12" t="s">
        <v>27</v>
      </c>
      <c r="C1562" s="12" t="s">
        <v>23</v>
      </c>
      <c r="D1562" s="12" t="s">
        <v>33</v>
      </c>
      <c r="E1562" s="12" t="s">
        <v>13</v>
      </c>
      <c r="F1562" s="12">
        <v>21</v>
      </c>
      <c r="G1562" s="12">
        <v>3978</v>
      </c>
      <c r="H1562" s="12">
        <v>4230</v>
      </c>
      <c r="I1562" s="12">
        <v>91494</v>
      </c>
      <c r="J1562" s="12">
        <v>97290</v>
      </c>
      <c r="K1562" s="12">
        <f>Sales[[#This Row],[Unit Price]]*Sales[[#This Row],[Quantity]]</f>
        <v>88830</v>
      </c>
      <c r="L1562" s="12">
        <f>Sales[[#This Row],[Unit Cost]]*Sales[[#This Row],[Quantity]]</f>
        <v>83538</v>
      </c>
      <c r="M1562" s="12">
        <f>Sales[[#This Row],[Revenue]]-Sales[[#This Row],[Cost]]</f>
        <v>5292</v>
      </c>
      <c r="N1562" s="38">
        <f>Sales[[#This Row],[Profit]]*$N$1</f>
        <v>264.60000000000002</v>
      </c>
      <c r="O1562" s="38">
        <f>Sales[[#This Row],[Profit]]-Sales[[#This Row],[Discount ]]</f>
        <v>5027.3999999999996</v>
      </c>
    </row>
    <row r="1563" spans="1:15">
      <c r="A1563" s="38">
        <v>41445</v>
      </c>
      <c r="B1563" s="12" t="s">
        <v>22</v>
      </c>
      <c r="C1563" s="12" t="s">
        <v>23</v>
      </c>
      <c r="D1563" s="12" t="s">
        <v>43</v>
      </c>
      <c r="E1563" s="12" t="s">
        <v>13</v>
      </c>
      <c r="F1563" s="12">
        <v>9</v>
      </c>
      <c r="G1563" s="12">
        <v>3726</v>
      </c>
      <c r="H1563" s="12">
        <v>3960</v>
      </c>
      <c r="I1563" s="12">
        <v>13536</v>
      </c>
      <c r="J1563" s="12">
        <v>14400</v>
      </c>
      <c r="K1563" s="12">
        <f>Sales[[#This Row],[Unit Price]]*Sales[[#This Row],[Quantity]]</f>
        <v>35640</v>
      </c>
      <c r="L1563" s="12">
        <f>Sales[[#This Row],[Unit Cost]]*Sales[[#This Row],[Quantity]]</f>
        <v>33534</v>
      </c>
      <c r="M1563" s="12">
        <f>Sales[[#This Row],[Revenue]]-Sales[[#This Row],[Cost]]</f>
        <v>2106</v>
      </c>
      <c r="N1563" s="38">
        <f>Sales[[#This Row],[Profit]]*$N$1</f>
        <v>105.30000000000001</v>
      </c>
      <c r="O1563" s="38">
        <f>Sales[[#This Row],[Profit]]-Sales[[#This Row],[Discount ]]</f>
        <v>2000.7</v>
      </c>
    </row>
    <row r="1564" spans="1:15">
      <c r="A1564" s="38">
        <v>41446</v>
      </c>
      <c r="B1564" s="12" t="s">
        <v>27</v>
      </c>
      <c r="C1564" s="12" t="s">
        <v>23</v>
      </c>
      <c r="D1564" s="12" t="s">
        <v>41</v>
      </c>
      <c r="E1564" s="12" t="s">
        <v>13</v>
      </c>
      <c r="F1564" s="12">
        <v>11</v>
      </c>
      <c r="G1564" s="12">
        <v>4482</v>
      </c>
      <c r="H1564" s="12">
        <v>4770</v>
      </c>
      <c r="I1564" s="12">
        <v>26568</v>
      </c>
      <c r="J1564" s="12">
        <v>28350</v>
      </c>
      <c r="K1564" s="12">
        <f>Sales[[#This Row],[Unit Price]]*Sales[[#This Row],[Quantity]]</f>
        <v>52470</v>
      </c>
      <c r="L1564" s="12">
        <f>Sales[[#This Row],[Unit Cost]]*Sales[[#This Row],[Quantity]]</f>
        <v>49302</v>
      </c>
      <c r="M1564" s="12">
        <f>Sales[[#This Row],[Revenue]]-Sales[[#This Row],[Cost]]</f>
        <v>3168</v>
      </c>
      <c r="N1564" s="38">
        <f>Sales[[#This Row],[Profit]]*$N$1</f>
        <v>158.4</v>
      </c>
      <c r="O1564" s="38">
        <f>Sales[[#This Row],[Profit]]-Sales[[#This Row],[Discount ]]</f>
        <v>3009.6</v>
      </c>
    </row>
    <row r="1565" spans="1:15">
      <c r="A1565" s="38">
        <v>41446</v>
      </c>
      <c r="B1565" s="12" t="s">
        <v>29</v>
      </c>
      <c r="C1565" s="12" t="s">
        <v>30</v>
      </c>
      <c r="D1565" s="12" t="s">
        <v>33</v>
      </c>
      <c r="E1565" s="12" t="s">
        <v>13</v>
      </c>
      <c r="F1565" s="12">
        <v>4</v>
      </c>
      <c r="G1565" s="12">
        <v>3582</v>
      </c>
      <c r="H1565" s="12">
        <v>3870</v>
      </c>
      <c r="I1565" s="12">
        <v>3978</v>
      </c>
      <c r="J1565" s="12">
        <v>4230</v>
      </c>
      <c r="K1565" s="12">
        <f>Sales[[#This Row],[Unit Price]]*Sales[[#This Row],[Quantity]]</f>
        <v>15480</v>
      </c>
      <c r="L1565" s="12">
        <f>Sales[[#This Row],[Unit Cost]]*Sales[[#This Row],[Quantity]]</f>
        <v>14328</v>
      </c>
      <c r="M1565" s="12">
        <f>Sales[[#This Row],[Revenue]]-Sales[[#This Row],[Cost]]</f>
        <v>1152</v>
      </c>
      <c r="N1565" s="38">
        <f>Sales[[#This Row],[Profit]]*$N$1</f>
        <v>57.6</v>
      </c>
      <c r="O1565" s="38">
        <f>Sales[[#This Row],[Profit]]-Sales[[#This Row],[Discount ]]</f>
        <v>1094.4000000000001</v>
      </c>
    </row>
    <row r="1566" spans="1:15">
      <c r="A1566" s="38">
        <v>41447</v>
      </c>
      <c r="B1566" s="12" t="s">
        <v>22</v>
      </c>
      <c r="C1566" s="12" t="s">
        <v>23</v>
      </c>
      <c r="D1566" s="12" t="s">
        <v>19</v>
      </c>
      <c r="E1566" s="12" t="s">
        <v>13</v>
      </c>
      <c r="F1566" s="12">
        <v>22</v>
      </c>
      <c r="G1566" s="12">
        <v>4482</v>
      </c>
      <c r="H1566" s="12">
        <v>4770</v>
      </c>
      <c r="I1566" s="12">
        <v>63648</v>
      </c>
      <c r="J1566" s="12">
        <v>67680</v>
      </c>
      <c r="K1566" s="12">
        <f>Sales[[#This Row],[Unit Price]]*Sales[[#This Row],[Quantity]]</f>
        <v>104940</v>
      </c>
      <c r="L1566" s="12">
        <f>Sales[[#This Row],[Unit Cost]]*Sales[[#This Row],[Quantity]]</f>
        <v>98604</v>
      </c>
      <c r="M1566" s="12">
        <f>Sales[[#This Row],[Revenue]]-Sales[[#This Row],[Cost]]</f>
        <v>6336</v>
      </c>
      <c r="N1566" s="38">
        <f>Sales[[#This Row],[Profit]]*$N$1</f>
        <v>316.8</v>
      </c>
      <c r="O1566" s="38">
        <f>Sales[[#This Row],[Profit]]-Sales[[#This Row],[Discount ]]</f>
        <v>6019.2</v>
      </c>
    </row>
    <row r="1567" spans="1:15">
      <c r="A1567" s="38">
        <v>41447</v>
      </c>
      <c r="B1567" s="12" t="s">
        <v>22</v>
      </c>
      <c r="C1567" s="12" t="s">
        <v>23</v>
      </c>
      <c r="D1567" s="12" t="s">
        <v>28</v>
      </c>
      <c r="E1567" s="12" t="s">
        <v>13</v>
      </c>
      <c r="F1567" s="12">
        <v>15</v>
      </c>
      <c r="G1567" s="12">
        <v>3924</v>
      </c>
      <c r="H1567" s="12">
        <v>4230</v>
      </c>
      <c r="I1567" s="12">
        <v>110808</v>
      </c>
      <c r="J1567" s="12">
        <v>117990</v>
      </c>
      <c r="K1567" s="12">
        <f>Sales[[#This Row],[Unit Price]]*Sales[[#This Row],[Quantity]]</f>
        <v>63450</v>
      </c>
      <c r="L1567" s="12">
        <f>Sales[[#This Row],[Unit Cost]]*Sales[[#This Row],[Quantity]]</f>
        <v>58860</v>
      </c>
      <c r="M1567" s="12">
        <f>Sales[[#This Row],[Revenue]]-Sales[[#This Row],[Cost]]</f>
        <v>4590</v>
      </c>
      <c r="N1567" s="38">
        <f>Sales[[#This Row],[Profit]]*$N$1</f>
        <v>229.5</v>
      </c>
      <c r="O1567" s="38">
        <f>Sales[[#This Row],[Profit]]-Sales[[#This Row],[Discount ]]</f>
        <v>4360.5</v>
      </c>
    </row>
    <row r="1568" spans="1:15">
      <c r="A1568" s="38">
        <v>41448</v>
      </c>
      <c r="B1568" s="12" t="s">
        <v>34</v>
      </c>
      <c r="C1568" s="12" t="s">
        <v>25</v>
      </c>
      <c r="D1568" s="12" t="s">
        <v>28</v>
      </c>
      <c r="E1568" s="12" t="s">
        <v>13</v>
      </c>
      <c r="F1568" s="12">
        <v>23</v>
      </c>
      <c r="G1568" s="12">
        <v>7506</v>
      </c>
      <c r="H1568" s="12">
        <v>8100</v>
      </c>
      <c r="I1568" s="12">
        <v>34992</v>
      </c>
      <c r="J1568" s="12">
        <v>37260</v>
      </c>
      <c r="K1568" s="12">
        <f>Sales[[#This Row],[Unit Price]]*Sales[[#This Row],[Quantity]]</f>
        <v>186300</v>
      </c>
      <c r="L1568" s="12">
        <f>Sales[[#This Row],[Unit Cost]]*Sales[[#This Row],[Quantity]]</f>
        <v>172638</v>
      </c>
      <c r="M1568" s="12">
        <f>Sales[[#This Row],[Revenue]]-Sales[[#This Row],[Cost]]</f>
        <v>13662</v>
      </c>
      <c r="N1568" s="38">
        <f>Sales[[#This Row],[Profit]]*$N$1</f>
        <v>683.1</v>
      </c>
      <c r="O1568" s="38">
        <f>Sales[[#This Row],[Profit]]-Sales[[#This Row],[Discount ]]</f>
        <v>12978.9</v>
      </c>
    </row>
    <row r="1569" spans="1:15">
      <c r="A1569" s="38">
        <v>41448</v>
      </c>
      <c r="B1569" s="12" t="s">
        <v>14</v>
      </c>
      <c r="C1569" s="12" t="s">
        <v>11</v>
      </c>
      <c r="D1569" s="12" t="s">
        <v>43</v>
      </c>
      <c r="E1569" s="12" t="s">
        <v>13</v>
      </c>
      <c r="F1569" s="12">
        <v>9</v>
      </c>
      <c r="G1569" s="12">
        <v>3546</v>
      </c>
      <c r="H1569" s="12">
        <v>3780</v>
      </c>
      <c r="I1569" s="12">
        <v>64296</v>
      </c>
      <c r="J1569" s="12">
        <v>68400</v>
      </c>
      <c r="K1569" s="12">
        <f>Sales[[#This Row],[Unit Price]]*Sales[[#This Row],[Quantity]]</f>
        <v>34020</v>
      </c>
      <c r="L1569" s="12">
        <f>Sales[[#This Row],[Unit Cost]]*Sales[[#This Row],[Quantity]]</f>
        <v>31914</v>
      </c>
      <c r="M1569" s="12">
        <f>Sales[[#This Row],[Revenue]]-Sales[[#This Row],[Cost]]</f>
        <v>2106</v>
      </c>
      <c r="N1569" s="38">
        <f>Sales[[#This Row],[Profit]]*$N$1</f>
        <v>105.30000000000001</v>
      </c>
      <c r="O1569" s="38">
        <f>Sales[[#This Row],[Profit]]-Sales[[#This Row],[Discount ]]</f>
        <v>2000.7</v>
      </c>
    </row>
    <row r="1570" spans="1:15">
      <c r="A1570" s="38">
        <v>41448</v>
      </c>
      <c r="B1570" s="12" t="s">
        <v>14</v>
      </c>
      <c r="C1570" s="12" t="s">
        <v>11</v>
      </c>
      <c r="D1570" s="12" t="s">
        <v>21</v>
      </c>
      <c r="E1570" s="12" t="s">
        <v>13</v>
      </c>
      <c r="F1570" s="12">
        <v>7</v>
      </c>
      <c r="G1570" s="12">
        <v>3042</v>
      </c>
      <c r="H1570" s="12">
        <v>3240</v>
      </c>
      <c r="I1570" s="12">
        <v>8784</v>
      </c>
      <c r="J1570" s="12">
        <v>9360</v>
      </c>
      <c r="K1570" s="12">
        <f>Sales[[#This Row],[Unit Price]]*Sales[[#This Row],[Quantity]]</f>
        <v>22680</v>
      </c>
      <c r="L1570" s="12">
        <f>Sales[[#This Row],[Unit Cost]]*Sales[[#This Row],[Quantity]]</f>
        <v>21294</v>
      </c>
      <c r="M1570" s="12">
        <f>Sales[[#This Row],[Revenue]]-Sales[[#This Row],[Cost]]</f>
        <v>1386</v>
      </c>
      <c r="N1570" s="38">
        <f>Sales[[#This Row],[Profit]]*$N$1</f>
        <v>69.3</v>
      </c>
      <c r="O1570" s="38">
        <f>Sales[[#This Row],[Profit]]-Sales[[#This Row],[Discount ]]</f>
        <v>1316.7</v>
      </c>
    </row>
    <row r="1571" spans="1:15">
      <c r="A1571" s="38">
        <v>41448</v>
      </c>
      <c r="B1571" s="12" t="s">
        <v>14</v>
      </c>
      <c r="C1571" s="12" t="s">
        <v>11</v>
      </c>
      <c r="D1571" s="12" t="s">
        <v>40</v>
      </c>
      <c r="E1571" s="12" t="s">
        <v>16</v>
      </c>
      <c r="F1571" s="12">
        <v>25</v>
      </c>
      <c r="G1571" s="12">
        <v>3042</v>
      </c>
      <c r="H1571" s="12">
        <v>3240</v>
      </c>
      <c r="I1571" s="12">
        <v>35316</v>
      </c>
      <c r="J1571" s="12">
        <v>38070</v>
      </c>
      <c r="K1571" s="12">
        <f>Sales[[#This Row],[Unit Price]]*Sales[[#This Row],[Quantity]]</f>
        <v>81000</v>
      </c>
      <c r="L1571" s="12">
        <f>Sales[[#This Row],[Unit Cost]]*Sales[[#This Row],[Quantity]]</f>
        <v>76050</v>
      </c>
      <c r="M1571" s="12">
        <f>Sales[[#This Row],[Revenue]]-Sales[[#This Row],[Cost]]</f>
        <v>4950</v>
      </c>
      <c r="N1571" s="38">
        <f>Sales[[#This Row],[Profit]]*$N$1</f>
        <v>247.5</v>
      </c>
      <c r="O1571" s="38">
        <f>Sales[[#This Row],[Profit]]-Sales[[#This Row],[Discount ]]</f>
        <v>4702.5</v>
      </c>
    </row>
    <row r="1572" spans="1:15">
      <c r="A1572" s="38">
        <v>41448</v>
      </c>
      <c r="B1572" s="12" t="s">
        <v>14</v>
      </c>
      <c r="C1572" s="12" t="s">
        <v>11</v>
      </c>
      <c r="D1572" s="12" t="s">
        <v>19</v>
      </c>
      <c r="E1572" s="12" t="s">
        <v>13</v>
      </c>
      <c r="F1572" s="12">
        <v>10</v>
      </c>
      <c r="G1572" s="12">
        <v>3978</v>
      </c>
      <c r="H1572" s="12">
        <v>4230</v>
      </c>
      <c r="I1572" s="12">
        <v>95472</v>
      </c>
      <c r="J1572" s="12">
        <v>101520</v>
      </c>
      <c r="K1572" s="12">
        <f>Sales[[#This Row],[Unit Price]]*Sales[[#This Row],[Quantity]]</f>
        <v>42300</v>
      </c>
      <c r="L1572" s="12">
        <f>Sales[[#This Row],[Unit Cost]]*Sales[[#This Row],[Quantity]]</f>
        <v>39780</v>
      </c>
      <c r="M1572" s="12">
        <f>Sales[[#This Row],[Revenue]]-Sales[[#This Row],[Cost]]</f>
        <v>2520</v>
      </c>
      <c r="N1572" s="38">
        <f>Sales[[#This Row],[Profit]]*$N$1</f>
        <v>126</v>
      </c>
      <c r="O1572" s="38">
        <f>Sales[[#This Row],[Profit]]-Sales[[#This Row],[Discount ]]</f>
        <v>2394</v>
      </c>
    </row>
    <row r="1573" spans="1:15">
      <c r="A1573" s="38">
        <v>41449</v>
      </c>
      <c r="B1573" s="12" t="s">
        <v>24</v>
      </c>
      <c r="C1573" s="12" t="s">
        <v>25</v>
      </c>
      <c r="D1573" s="12" t="s">
        <v>21</v>
      </c>
      <c r="E1573" s="12" t="s">
        <v>13</v>
      </c>
      <c r="F1573" s="12">
        <v>8</v>
      </c>
      <c r="G1573" s="12">
        <v>5148</v>
      </c>
      <c r="H1573" s="12">
        <v>5490</v>
      </c>
      <c r="I1573" s="12">
        <v>52704</v>
      </c>
      <c r="J1573" s="12">
        <v>56160</v>
      </c>
      <c r="K1573" s="12">
        <f>Sales[[#This Row],[Unit Price]]*Sales[[#This Row],[Quantity]]</f>
        <v>43920</v>
      </c>
      <c r="L1573" s="12">
        <f>Sales[[#This Row],[Unit Cost]]*Sales[[#This Row],[Quantity]]</f>
        <v>41184</v>
      </c>
      <c r="M1573" s="12">
        <f>Sales[[#This Row],[Revenue]]-Sales[[#This Row],[Cost]]</f>
        <v>2736</v>
      </c>
      <c r="N1573" s="38">
        <f>Sales[[#This Row],[Profit]]*$N$1</f>
        <v>136.80000000000001</v>
      </c>
      <c r="O1573" s="38">
        <f>Sales[[#This Row],[Profit]]-Sales[[#This Row],[Discount ]]</f>
        <v>2599.1999999999998</v>
      </c>
    </row>
    <row r="1574" spans="1:15">
      <c r="A1574" s="38">
        <v>41449</v>
      </c>
      <c r="B1574" s="12" t="s">
        <v>27</v>
      </c>
      <c r="C1574" s="12" t="s">
        <v>23</v>
      </c>
      <c r="D1574" s="12" t="s">
        <v>38</v>
      </c>
      <c r="E1574" s="12" t="s">
        <v>13</v>
      </c>
      <c r="F1574" s="12">
        <v>18</v>
      </c>
      <c r="G1574" s="12">
        <v>3042</v>
      </c>
      <c r="H1574" s="12">
        <v>3240</v>
      </c>
      <c r="I1574" s="12">
        <v>81558</v>
      </c>
      <c r="J1574" s="12">
        <v>86940</v>
      </c>
      <c r="K1574" s="12">
        <f>Sales[[#This Row],[Unit Price]]*Sales[[#This Row],[Quantity]]</f>
        <v>58320</v>
      </c>
      <c r="L1574" s="12">
        <f>Sales[[#This Row],[Unit Cost]]*Sales[[#This Row],[Quantity]]</f>
        <v>54756</v>
      </c>
      <c r="M1574" s="12">
        <f>Sales[[#This Row],[Revenue]]-Sales[[#This Row],[Cost]]</f>
        <v>3564</v>
      </c>
      <c r="N1574" s="38">
        <f>Sales[[#This Row],[Profit]]*$N$1</f>
        <v>178.20000000000002</v>
      </c>
      <c r="O1574" s="38">
        <f>Sales[[#This Row],[Profit]]-Sales[[#This Row],[Discount ]]</f>
        <v>3385.8</v>
      </c>
    </row>
    <row r="1575" spans="1:15">
      <c r="A1575" s="38">
        <v>41449</v>
      </c>
      <c r="B1575" s="12" t="s">
        <v>29</v>
      </c>
      <c r="C1575" s="12" t="s">
        <v>30</v>
      </c>
      <c r="D1575" s="12" t="s">
        <v>35</v>
      </c>
      <c r="E1575" s="12" t="s">
        <v>13</v>
      </c>
      <c r="F1575" s="12">
        <v>8</v>
      </c>
      <c r="G1575" s="12">
        <v>5148</v>
      </c>
      <c r="H1575" s="12">
        <v>5490</v>
      </c>
      <c r="I1575" s="12">
        <v>5148</v>
      </c>
      <c r="J1575" s="12">
        <v>5490</v>
      </c>
      <c r="K1575" s="12">
        <f>Sales[[#This Row],[Unit Price]]*Sales[[#This Row],[Quantity]]</f>
        <v>43920</v>
      </c>
      <c r="L1575" s="12">
        <f>Sales[[#This Row],[Unit Cost]]*Sales[[#This Row],[Quantity]]</f>
        <v>41184</v>
      </c>
      <c r="M1575" s="12">
        <f>Sales[[#This Row],[Revenue]]-Sales[[#This Row],[Cost]]</f>
        <v>2736</v>
      </c>
      <c r="N1575" s="38">
        <f>Sales[[#This Row],[Profit]]*$N$1</f>
        <v>136.80000000000001</v>
      </c>
      <c r="O1575" s="38">
        <f>Sales[[#This Row],[Profit]]-Sales[[#This Row],[Discount ]]</f>
        <v>2599.1999999999998</v>
      </c>
    </row>
    <row r="1576" spans="1:15">
      <c r="A1576" s="38">
        <v>41449</v>
      </c>
      <c r="B1576" s="12" t="s">
        <v>22</v>
      </c>
      <c r="C1576" s="12" t="s">
        <v>23</v>
      </c>
      <c r="D1576" s="12" t="s">
        <v>32</v>
      </c>
      <c r="E1576" s="12" t="s">
        <v>13</v>
      </c>
      <c r="F1576" s="12">
        <v>25</v>
      </c>
      <c r="G1576" s="12">
        <v>7506</v>
      </c>
      <c r="H1576" s="12">
        <v>8100</v>
      </c>
      <c r="I1576" s="12">
        <v>60282</v>
      </c>
      <c r="J1576" s="12">
        <v>64260</v>
      </c>
      <c r="K1576" s="12">
        <f>Sales[[#This Row],[Unit Price]]*Sales[[#This Row],[Quantity]]</f>
        <v>202500</v>
      </c>
      <c r="L1576" s="12">
        <f>Sales[[#This Row],[Unit Cost]]*Sales[[#This Row],[Quantity]]</f>
        <v>187650</v>
      </c>
      <c r="M1576" s="12">
        <f>Sales[[#This Row],[Revenue]]-Sales[[#This Row],[Cost]]</f>
        <v>14850</v>
      </c>
      <c r="N1576" s="38">
        <f>Sales[[#This Row],[Profit]]*$N$1</f>
        <v>742.5</v>
      </c>
      <c r="O1576" s="38">
        <f>Sales[[#This Row],[Profit]]-Sales[[#This Row],[Discount ]]</f>
        <v>14107.5</v>
      </c>
    </row>
    <row r="1577" spans="1:15">
      <c r="A1577" s="38">
        <v>41449</v>
      </c>
      <c r="B1577" s="12" t="s">
        <v>29</v>
      </c>
      <c r="C1577" s="12" t="s">
        <v>30</v>
      </c>
      <c r="D1577" s="12" t="s">
        <v>40</v>
      </c>
      <c r="E1577" s="12" t="s">
        <v>16</v>
      </c>
      <c r="F1577" s="12">
        <v>7</v>
      </c>
      <c r="G1577" s="12">
        <v>3042</v>
      </c>
      <c r="H1577" s="12">
        <v>3240</v>
      </c>
      <c r="I1577" s="12">
        <v>11772</v>
      </c>
      <c r="J1577" s="12">
        <v>12690</v>
      </c>
      <c r="K1577" s="12">
        <f>Sales[[#This Row],[Unit Price]]*Sales[[#This Row],[Quantity]]</f>
        <v>22680</v>
      </c>
      <c r="L1577" s="12">
        <f>Sales[[#This Row],[Unit Cost]]*Sales[[#This Row],[Quantity]]</f>
        <v>21294</v>
      </c>
      <c r="M1577" s="12">
        <f>Sales[[#This Row],[Revenue]]-Sales[[#This Row],[Cost]]</f>
        <v>1386</v>
      </c>
      <c r="N1577" s="38">
        <f>Sales[[#This Row],[Profit]]*$N$1</f>
        <v>69.3</v>
      </c>
      <c r="O1577" s="38">
        <f>Sales[[#This Row],[Profit]]-Sales[[#This Row],[Discount ]]</f>
        <v>1316.7</v>
      </c>
    </row>
    <row r="1578" spans="1:15">
      <c r="A1578" s="38">
        <v>41449</v>
      </c>
      <c r="B1578" s="12" t="s">
        <v>17</v>
      </c>
      <c r="C1578" s="12" t="s">
        <v>18</v>
      </c>
      <c r="D1578" s="12" t="s">
        <v>41</v>
      </c>
      <c r="E1578" s="12" t="s">
        <v>13</v>
      </c>
      <c r="F1578" s="12">
        <v>17</v>
      </c>
      <c r="G1578" s="12">
        <v>3978</v>
      </c>
      <c r="H1578" s="12">
        <v>4230</v>
      </c>
      <c r="I1578" s="12">
        <v>14760</v>
      </c>
      <c r="J1578" s="12">
        <v>15750</v>
      </c>
      <c r="K1578" s="12">
        <f>Sales[[#This Row],[Unit Price]]*Sales[[#This Row],[Quantity]]</f>
        <v>71910</v>
      </c>
      <c r="L1578" s="12">
        <f>Sales[[#This Row],[Unit Cost]]*Sales[[#This Row],[Quantity]]</f>
        <v>67626</v>
      </c>
      <c r="M1578" s="12">
        <f>Sales[[#This Row],[Revenue]]-Sales[[#This Row],[Cost]]</f>
        <v>4284</v>
      </c>
      <c r="N1578" s="38">
        <f>Sales[[#This Row],[Profit]]*$N$1</f>
        <v>214.20000000000002</v>
      </c>
      <c r="O1578" s="38">
        <f>Sales[[#This Row],[Profit]]-Sales[[#This Row],[Discount ]]</f>
        <v>4069.8</v>
      </c>
    </row>
    <row r="1579" spans="1:15">
      <c r="A1579" s="38">
        <v>41449</v>
      </c>
      <c r="B1579" s="12" t="s">
        <v>34</v>
      </c>
      <c r="C1579" s="12" t="s">
        <v>25</v>
      </c>
      <c r="D1579" s="12" t="s">
        <v>43</v>
      </c>
      <c r="E1579" s="12" t="s">
        <v>13</v>
      </c>
      <c r="F1579" s="12">
        <v>3</v>
      </c>
      <c r="G1579" s="12">
        <v>2952</v>
      </c>
      <c r="H1579" s="12">
        <v>3150</v>
      </c>
      <c r="I1579" s="12">
        <v>20304</v>
      </c>
      <c r="J1579" s="12">
        <v>21600</v>
      </c>
      <c r="K1579" s="12">
        <f>Sales[[#This Row],[Unit Price]]*Sales[[#This Row],[Quantity]]</f>
        <v>9450</v>
      </c>
      <c r="L1579" s="12">
        <f>Sales[[#This Row],[Unit Cost]]*Sales[[#This Row],[Quantity]]</f>
        <v>8856</v>
      </c>
      <c r="M1579" s="12">
        <f>Sales[[#This Row],[Revenue]]-Sales[[#This Row],[Cost]]</f>
        <v>594</v>
      </c>
      <c r="N1579" s="38">
        <f>Sales[[#This Row],[Profit]]*$N$1</f>
        <v>29.700000000000003</v>
      </c>
      <c r="O1579" s="38">
        <f>Sales[[#This Row],[Profit]]-Sales[[#This Row],[Discount ]]</f>
        <v>564.29999999999995</v>
      </c>
    </row>
    <row r="1580" spans="1:15">
      <c r="A1580" s="38">
        <v>41450</v>
      </c>
      <c r="B1580" s="12" t="s">
        <v>22</v>
      </c>
      <c r="C1580" s="12" t="s">
        <v>23</v>
      </c>
      <c r="D1580" s="12" t="s">
        <v>38</v>
      </c>
      <c r="E1580" s="12" t="s">
        <v>13</v>
      </c>
      <c r="F1580" s="12">
        <v>13</v>
      </c>
      <c r="G1580" s="12">
        <v>2034</v>
      </c>
      <c r="H1580" s="12">
        <v>2160</v>
      </c>
      <c r="I1580" s="12">
        <v>7092</v>
      </c>
      <c r="J1580" s="12">
        <v>7560</v>
      </c>
      <c r="K1580" s="12">
        <f>Sales[[#This Row],[Unit Price]]*Sales[[#This Row],[Quantity]]</f>
        <v>28080</v>
      </c>
      <c r="L1580" s="12">
        <f>Sales[[#This Row],[Unit Cost]]*Sales[[#This Row],[Quantity]]</f>
        <v>26442</v>
      </c>
      <c r="M1580" s="12">
        <f>Sales[[#This Row],[Revenue]]-Sales[[#This Row],[Cost]]</f>
        <v>1638</v>
      </c>
      <c r="N1580" s="38">
        <f>Sales[[#This Row],[Profit]]*$N$1</f>
        <v>81.900000000000006</v>
      </c>
      <c r="O1580" s="38">
        <f>Sales[[#This Row],[Profit]]-Sales[[#This Row],[Discount ]]</f>
        <v>1556.1</v>
      </c>
    </row>
    <row r="1581" spans="1:15">
      <c r="A1581" s="38">
        <v>41451</v>
      </c>
      <c r="B1581" s="12" t="s">
        <v>20</v>
      </c>
      <c r="C1581" s="12" t="s">
        <v>18</v>
      </c>
      <c r="D1581" s="12" t="s">
        <v>42</v>
      </c>
      <c r="E1581" s="12" t="s">
        <v>16</v>
      </c>
      <c r="F1581" s="12">
        <v>17</v>
      </c>
      <c r="G1581" s="12">
        <v>3582</v>
      </c>
      <c r="H1581" s="12">
        <v>3870</v>
      </c>
      <c r="I1581" s="12">
        <v>135108</v>
      </c>
      <c r="J1581" s="12">
        <v>145800</v>
      </c>
      <c r="K1581" s="12">
        <f>Sales[[#This Row],[Unit Price]]*Sales[[#This Row],[Quantity]]</f>
        <v>65790</v>
      </c>
      <c r="L1581" s="12">
        <f>Sales[[#This Row],[Unit Cost]]*Sales[[#This Row],[Quantity]]</f>
        <v>60894</v>
      </c>
      <c r="M1581" s="12">
        <f>Sales[[#This Row],[Revenue]]-Sales[[#This Row],[Cost]]</f>
        <v>4896</v>
      </c>
      <c r="N1581" s="38">
        <f>Sales[[#This Row],[Profit]]*$N$1</f>
        <v>244.8</v>
      </c>
      <c r="O1581" s="38">
        <f>Sales[[#This Row],[Profit]]-Sales[[#This Row],[Discount ]]</f>
        <v>4651.2</v>
      </c>
    </row>
    <row r="1582" spans="1:15">
      <c r="A1582" s="38">
        <v>41451</v>
      </c>
      <c r="B1582" s="12" t="s">
        <v>14</v>
      </c>
      <c r="C1582" s="12" t="s">
        <v>11</v>
      </c>
      <c r="D1582" s="12" t="s">
        <v>28</v>
      </c>
      <c r="E1582" s="12" t="s">
        <v>13</v>
      </c>
      <c r="F1582" s="12">
        <v>22</v>
      </c>
      <c r="G1582" s="12">
        <v>3978</v>
      </c>
      <c r="H1582" s="12">
        <v>4230</v>
      </c>
      <c r="I1582" s="12">
        <v>75816</v>
      </c>
      <c r="J1582" s="12">
        <v>80730</v>
      </c>
      <c r="K1582" s="12">
        <f>Sales[[#This Row],[Unit Price]]*Sales[[#This Row],[Quantity]]</f>
        <v>93060</v>
      </c>
      <c r="L1582" s="12">
        <f>Sales[[#This Row],[Unit Cost]]*Sales[[#This Row],[Quantity]]</f>
        <v>87516</v>
      </c>
      <c r="M1582" s="12">
        <f>Sales[[#This Row],[Revenue]]-Sales[[#This Row],[Cost]]</f>
        <v>5544</v>
      </c>
      <c r="N1582" s="38">
        <f>Sales[[#This Row],[Profit]]*$N$1</f>
        <v>277.2</v>
      </c>
      <c r="O1582" s="38">
        <f>Sales[[#This Row],[Profit]]-Sales[[#This Row],[Discount ]]</f>
        <v>5266.8</v>
      </c>
    </row>
    <row r="1583" spans="1:15">
      <c r="A1583" s="38">
        <v>41451</v>
      </c>
      <c r="B1583" s="12" t="s">
        <v>29</v>
      </c>
      <c r="C1583" s="12" t="s">
        <v>30</v>
      </c>
      <c r="D1583" s="12" t="s">
        <v>41</v>
      </c>
      <c r="E1583" s="12" t="s">
        <v>13</v>
      </c>
      <c r="F1583" s="12">
        <v>23</v>
      </c>
      <c r="G1583" s="12">
        <v>2196</v>
      </c>
      <c r="H1583" s="12">
        <v>2340</v>
      </c>
      <c r="I1583" s="12">
        <v>14760</v>
      </c>
      <c r="J1583" s="12">
        <v>15750</v>
      </c>
      <c r="K1583" s="12">
        <f>Sales[[#This Row],[Unit Price]]*Sales[[#This Row],[Quantity]]</f>
        <v>53820</v>
      </c>
      <c r="L1583" s="12">
        <f>Sales[[#This Row],[Unit Cost]]*Sales[[#This Row],[Quantity]]</f>
        <v>50508</v>
      </c>
      <c r="M1583" s="12">
        <f>Sales[[#This Row],[Revenue]]-Sales[[#This Row],[Cost]]</f>
        <v>3312</v>
      </c>
      <c r="N1583" s="38">
        <f>Sales[[#This Row],[Profit]]*$N$1</f>
        <v>165.60000000000002</v>
      </c>
      <c r="O1583" s="38">
        <f>Sales[[#This Row],[Profit]]-Sales[[#This Row],[Discount ]]</f>
        <v>3146.4</v>
      </c>
    </row>
    <row r="1584" spans="1:15">
      <c r="A1584" s="38">
        <v>41451</v>
      </c>
      <c r="B1584" s="12" t="s">
        <v>20</v>
      </c>
      <c r="C1584" s="12" t="s">
        <v>18</v>
      </c>
      <c r="D1584" s="12" t="s">
        <v>12</v>
      </c>
      <c r="E1584" s="12" t="s">
        <v>13</v>
      </c>
      <c r="F1584" s="12">
        <v>1</v>
      </c>
      <c r="G1584" s="12">
        <v>2034</v>
      </c>
      <c r="H1584" s="12">
        <v>2160</v>
      </c>
      <c r="I1584" s="12">
        <v>38646</v>
      </c>
      <c r="J1584" s="12">
        <v>41040</v>
      </c>
      <c r="K1584" s="12">
        <f>Sales[[#This Row],[Unit Price]]*Sales[[#This Row],[Quantity]]</f>
        <v>2160</v>
      </c>
      <c r="L1584" s="12">
        <f>Sales[[#This Row],[Unit Cost]]*Sales[[#This Row],[Quantity]]</f>
        <v>2034</v>
      </c>
      <c r="M1584" s="12">
        <f>Sales[[#This Row],[Revenue]]-Sales[[#This Row],[Cost]]</f>
        <v>126</v>
      </c>
      <c r="N1584" s="38">
        <f>Sales[[#This Row],[Profit]]*$N$1</f>
        <v>6.3000000000000007</v>
      </c>
      <c r="O1584" s="38">
        <f>Sales[[#This Row],[Profit]]-Sales[[#This Row],[Discount ]]</f>
        <v>119.7</v>
      </c>
    </row>
    <row r="1585" spans="1:15">
      <c r="A1585" s="38">
        <v>41452</v>
      </c>
      <c r="B1585" s="12" t="s">
        <v>24</v>
      </c>
      <c r="C1585" s="12" t="s">
        <v>25</v>
      </c>
      <c r="D1585" s="12" t="s">
        <v>19</v>
      </c>
      <c r="E1585" s="12" t="s">
        <v>13</v>
      </c>
      <c r="F1585" s="12">
        <v>25</v>
      </c>
      <c r="G1585" s="12">
        <v>5148</v>
      </c>
      <c r="H1585" s="12">
        <v>5490</v>
      </c>
      <c r="I1585" s="12">
        <v>99450</v>
      </c>
      <c r="J1585" s="12">
        <v>105750</v>
      </c>
      <c r="K1585" s="12">
        <f>Sales[[#This Row],[Unit Price]]*Sales[[#This Row],[Quantity]]</f>
        <v>137250</v>
      </c>
      <c r="L1585" s="12">
        <f>Sales[[#This Row],[Unit Cost]]*Sales[[#This Row],[Quantity]]</f>
        <v>128700</v>
      </c>
      <c r="M1585" s="12">
        <f>Sales[[#This Row],[Revenue]]-Sales[[#This Row],[Cost]]</f>
        <v>8550</v>
      </c>
      <c r="N1585" s="38">
        <f>Sales[[#This Row],[Profit]]*$N$1</f>
        <v>427.5</v>
      </c>
      <c r="O1585" s="38">
        <f>Sales[[#This Row],[Profit]]-Sales[[#This Row],[Discount ]]</f>
        <v>8122.5</v>
      </c>
    </row>
    <row r="1586" spans="1:15">
      <c r="A1586" s="38">
        <v>41453</v>
      </c>
      <c r="B1586" s="12" t="s">
        <v>14</v>
      </c>
      <c r="C1586" s="12" t="s">
        <v>11</v>
      </c>
      <c r="D1586" s="12" t="s">
        <v>40</v>
      </c>
      <c r="E1586" s="12" t="s">
        <v>16</v>
      </c>
      <c r="F1586" s="12">
        <v>22</v>
      </c>
      <c r="G1586" s="12">
        <v>3384</v>
      </c>
      <c r="H1586" s="12">
        <v>3600</v>
      </c>
      <c r="I1586" s="12">
        <v>39240</v>
      </c>
      <c r="J1586" s="12">
        <v>42300</v>
      </c>
      <c r="K1586" s="12">
        <f>Sales[[#This Row],[Unit Price]]*Sales[[#This Row],[Quantity]]</f>
        <v>79200</v>
      </c>
      <c r="L1586" s="12">
        <f>Sales[[#This Row],[Unit Cost]]*Sales[[#This Row],[Quantity]]</f>
        <v>74448</v>
      </c>
      <c r="M1586" s="12">
        <f>Sales[[#This Row],[Revenue]]-Sales[[#This Row],[Cost]]</f>
        <v>4752</v>
      </c>
      <c r="N1586" s="38">
        <f>Sales[[#This Row],[Profit]]*$N$1</f>
        <v>237.60000000000002</v>
      </c>
      <c r="O1586" s="38">
        <f>Sales[[#This Row],[Profit]]-Sales[[#This Row],[Discount ]]</f>
        <v>4514.3999999999996</v>
      </c>
    </row>
    <row r="1587" spans="1:15">
      <c r="A1587" s="38">
        <v>41453</v>
      </c>
      <c r="B1587" s="12" t="s">
        <v>22</v>
      </c>
      <c r="C1587" s="12" t="s">
        <v>23</v>
      </c>
      <c r="D1587" s="12" t="s">
        <v>28</v>
      </c>
      <c r="E1587" s="12" t="s">
        <v>13</v>
      </c>
      <c r="F1587" s="12">
        <v>2</v>
      </c>
      <c r="G1587" s="12">
        <v>3978</v>
      </c>
      <c r="H1587" s="12">
        <v>4230</v>
      </c>
      <c r="I1587" s="12">
        <v>5832</v>
      </c>
      <c r="J1587" s="12">
        <v>6210</v>
      </c>
      <c r="K1587" s="12">
        <f>Sales[[#This Row],[Unit Price]]*Sales[[#This Row],[Quantity]]</f>
        <v>8460</v>
      </c>
      <c r="L1587" s="12">
        <f>Sales[[#This Row],[Unit Cost]]*Sales[[#This Row],[Quantity]]</f>
        <v>7956</v>
      </c>
      <c r="M1587" s="12">
        <f>Sales[[#This Row],[Revenue]]-Sales[[#This Row],[Cost]]</f>
        <v>504</v>
      </c>
      <c r="N1587" s="38">
        <f>Sales[[#This Row],[Profit]]*$N$1</f>
        <v>25.200000000000003</v>
      </c>
      <c r="O1587" s="38">
        <f>Sales[[#This Row],[Profit]]-Sales[[#This Row],[Discount ]]</f>
        <v>478.8</v>
      </c>
    </row>
    <row r="1588" spans="1:15">
      <c r="A1588" s="38">
        <v>41453</v>
      </c>
      <c r="B1588" s="12" t="s">
        <v>31</v>
      </c>
      <c r="C1588" s="12" t="s">
        <v>30</v>
      </c>
      <c r="D1588" s="12" t="s">
        <v>15</v>
      </c>
      <c r="E1588" s="12" t="s">
        <v>16</v>
      </c>
      <c r="F1588" s="12">
        <v>11</v>
      </c>
      <c r="G1588" s="12">
        <v>3582</v>
      </c>
      <c r="H1588" s="12">
        <v>3870</v>
      </c>
      <c r="I1588" s="12">
        <v>89550</v>
      </c>
      <c r="J1588" s="12">
        <v>96750</v>
      </c>
      <c r="K1588" s="12">
        <f>Sales[[#This Row],[Unit Price]]*Sales[[#This Row],[Quantity]]</f>
        <v>42570</v>
      </c>
      <c r="L1588" s="12">
        <f>Sales[[#This Row],[Unit Cost]]*Sales[[#This Row],[Quantity]]</f>
        <v>39402</v>
      </c>
      <c r="M1588" s="12">
        <f>Sales[[#This Row],[Revenue]]-Sales[[#This Row],[Cost]]</f>
        <v>3168</v>
      </c>
      <c r="N1588" s="38">
        <f>Sales[[#This Row],[Profit]]*$N$1</f>
        <v>158.4</v>
      </c>
      <c r="O1588" s="38">
        <f>Sales[[#This Row],[Profit]]-Sales[[#This Row],[Discount ]]</f>
        <v>3009.6</v>
      </c>
    </row>
    <row r="1589" spans="1:15">
      <c r="A1589" s="38">
        <v>41454</v>
      </c>
      <c r="B1589" s="12" t="s">
        <v>20</v>
      </c>
      <c r="C1589" s="12" t="s">
        <v>18</v>
      </c>
      <c r="D1589" s="12" t="s">
        <v>32</v>
      </c>
      <c r="E1589" s="12" t="s">
        <v>13</v>
      </c>
      <c r="F1589" s="12">
        <v>11</v>
      </c>
      <c r="G1589" s="12">
        <v>3546</v>
      </c>
      <c r="H1589" s="12">
        <v>3780</v>
      </c>
      <c r="I1589" s="12">
        <v>21276</v>
      </c>
      <c r="J1589" s="12">
        <v>22680</v>
      </c>
      <c r="K1589" s="12">
        <f>Sales[[#This Row],[Unit Price]]*Sales[[#This Row],[Quantity]]</f>
        <v>41580</v>
      </c>
      <c r="L1589" s="12">
        <f>Sales[[#This Row],[Unit Cost]]*Sales[[#This Row],[Quantity]]</f>
        <v>39006</v>
      </c>
      <c r="M1589" s="12">
        <f>Sales[[#This Row],[Revenue]]-Sales[[#This Row],[Cost]]</f>
        <v>2574</v>
      </c>
      <c r="N1589" s="38">
        <f>Sales[[#This Row],[Profit]]*$N$1</f>
        <v>128.70000000000002</v>
      </c>
      <c r="O1589" s="38">
        <f>Sales[[#This Row],[Profit]]-Sales[[#This Row],[Discount ]]</f>
        <v>2445.3000000000002</v>
      </c>
    </row>
    <row r="1590" spans="1:15">
      <c r="A1590" s="38">
        <v>41455</v>
      </c>
      <c r="B1590" s="12" t="s">
        <v>31</v>
      </c>
      <c r="C1590" s="12" t="s">
        <v>30</v>
      </c>
      <c r="D1590" s="12" t="s">
        <v>40</v>
      </c>
      <c r="E1590" s="12" t="s">
        <v>16</v>
      </c>
      <c r="F1590" s="12">
        <v>1</v>
      </c>
      <c r="G1590" s="12">
        <v>7506</v>
      </c>
      <c r="H1590" s="12">
        <v>8100</v>
      </c>
      <c r="I1590" s="12">
        <v>19620</v>
      </c>
      <c r="J1590" s="12">
        <v>21150</v>
      </c>
      <c r="K1590" s="12">
        <f>Sales[[#This Row],[Unit Price]]*Sales[[#This Row],[Quantity]]</f>
        <v>8100</v>
      </c>
      <c r="L1590" s="12">
        <f>Sales[[#This Row],[Unit Cost]]*Sales[[#This Row],[Quantity]]</f>
        <v>7506</v>
      </c>
      <c r="M1590" s="12">
        <f>Sales[[#This Row],[Revenue]]-Sales[[#This Row],[Cost]]</f>
        <v>594</v>
      </c>
      <c r="N1590" s="38">
        <f>Sales[[#This Row],[Profit]]*$N$1</f>
        <v>29.700000000000003</v>
      </c>
      <c r="O1590" s="38">
        <f>Sales[[#This Row],[Profit]]-Sales[[#This Row],[Discount ]]</f>
        <v>564.29999999999995</v>
      </c>
    </row>
    <row r="1591" spans="1:15">
      <c r="A1591" s="38">
        <v>41455</v>
      </c>
      <c r="B1591" s="12" t="s">
        <v>17</v>
      </c>
      <c r="C1591" s="12" t="s">
        <v>18</v>
      </c>
      <c r="D1591" s="12" t="s">
        <v>32</v>
      </c>
      <c r="E1591" s="12" t="s">
        <v>13</v>
      </c>
      <c r="F1591" s="12">
        <v>14</v>
      </c>
      <c r="G1591" s="12">
        <v>3978</v>
      </c>
      <c r="H1591" s="12">
        <v>4230</v>
      </c>
      <c r="I1591" s="12">
        <v>42552</v>
      </c>
      <c r="J1591" s="12">
        <v>45360</v>
      </c>
      <c r="K1591" s="12">
        <f>Sales[[#This Row],[Unit Price]]*Sales[[#This Row],[Quantity]]</f>
        <v>59220</v>
      </c>
      <c r="L1591" s="12">
        <f>Sales[[#This Row],[Unit Cost]]*Sales[[#This Row],[Quantity]]</f>
        <v>55692</v>
      </c>
      <c r="M1591" s="12">
        <f>Sales[[#This Row],[Revenue]]-Sales[[#This Row],[Cost]]</f>
        <v>3528</v>
      </c>
      <c r="N1591" s="38">
        <f>Sales[[#This Row],[Profit]]*$N$1</f>
        <v>176.4</v>
      </c>
      <c r="O1591" s="38">
        <f>Sales[[#This Row],[Profit]]-Sales[[#This Row],[Discount ]]</f>
        <v>3351.6</v>
      </c>
    </row>
    <row r="1592" spans="1:15">
      <c r="A1592" s="38">
        <v>41456</v>
      </c>
      <c r="B1592" s="12" t="s">
        <v>27</v>
      </c>
      <c r="C1592" s="12" t="s">
        <v>23</v>
      </c>
      <c r="D1592" s="12" t="s">
        <v>26</v>
      </c>
      <c r="E1592" s="12" t="s">
        <v>13</v>
      </c>
      <c r="F1592" s="12">
        <v>11</v>
      </c>
      <c r="G1592" s="12">
        <v>2034</v>
      </c>
      <c r="H1592" s="12">
        <v>2160</v>
      </c>
      <c r="I1592" s="12">
        <v>76050</v>
      </c>
      <c r="J1592" s="12">
        <v>81000</v>
      </c>
      <c r="K1592" s="12">
        <f>Sales[[#This Row],[Unit Price]]*Sales[[#This Row],[Quantity]]</f>
        <v>23760</v>
      </c>
      <c r="L1592" s="12">
        <f>Sales[[#This Row],[Unit Cost]]*Sales[[#This Row],[Quantity]]</f>
        <v>22374</v>
      </c>
      <c r="M1592" s="12">
        <f>Sales[[#This Row],[Revenue]]-Sales[[#This Row],[Cost]]</f>
        <v>1386</v>
      </c>
      <c r="N1592" s="38">
        <f>Sales[[#This Row],[Profit]]*$N$1</f>
        <v>69.3</v>
      </c>
      <c r="O1592" s="38">
        <f>Sales[[#This Row],[Profit]]-Sales[[#This Row],[Discount ]]</f>
        <v>1316.7</v>
      </c>
    </row>
    <row r="1593" spans="1:15">
      <c r="A1593" s="38">
        <v>41456</v>
      </c>
      <c r="B1593" s="12" t="s">
        <v>10</v>
      </c>
      <c r="C1593" s="12" t="s">
        <v>11</v>
      </c>
      <c r="D1593" s="12" t="s">
        <v>32</v>
      </c>
      <c r="E1593" s="12" t="s">
        <v>13</v>
      </c>
      <c r="F1593" s="12">
        <v>8</v>
      </c>
      <c r="G1593" s="12">
        <v>2952</v>
      </c>
      <c r="H1593" s="12">
        <v>3150</v>
      </c>
      <c r="I1593" s="12">
        <v>74466</v>
      </c>
      <c r="J1593" s="12">
        <v>79380</v>
      </c>
      <c r="K1593" s="12">
        <f>Sales[[#This Row],[Unit Price]]*Sales[[#This Row],[Quantity]]</f>
        <v>25200</v>
      </c>
      <c r="L1593" s="12">
        <f>Sales[[#This Row],[Unit Cost]]*Sales[[#This Row],[Quantity]]</f>
        <v>23616</v>
      </c>
      <c r="M1593" s="12">
        <f>Sales[[#This Row],[Revenue]]-Sales[[#This Row],[Cost]]</f>
        <v>1584</v>
      </c>
      <c r="N1593" s="38">
        <f>Sales[[#This Row],[Profit]]*$N$1</f>
        <v>79.2</v>
      </c>
      <c r="O1593" s="38">
        <f>Sales[[#This Row],[Profit]]-Sales[[#This Row],[Discount ]]</f>
        <v>1504.8</v>
      </c>
    </row>
    <row r="1594" spans="1:15">
      <c r="A1594" s="38">
        <v>41456</v>
      </c>
      <c r="B1594" s="12" t="s">
        <v>20</v>
      </c>
      <c r="C1594" s="12" t="s">
        <v>18</v>
      </c>
      <c r="D1594" s="12" t="s">
        <v>32</v>
      </c>
      <c r="E1594" s="12" t="s">
        <v>13</v>
      </c>
      <c r="F1594" s="12">
        <v>1</v>
      </c>
      <c r="G1594" s="12">
        <v>3546</v>
      </c>
      <c r="H1594" s="12">
        <v>3780</v>
      </c>
      <c r="I1594" s="12">
        <v>67374</v>
      </c>
      <c r="J1594" s="12">
        <v>71820</v>
      </c>
      <c r="K1594" s="12">
        <f>Sales[[#This Row],[Unit Price]]*Sales[[#This Row],[Quantity]]</f>
        <v>3780</v>
      </c>
      <c r="L1594" s="12">
        <f>Sales[[#This Row],[Unit Cost]]*Sales[[#This Row],[Quantity]]</f>
        <v>3546</v>
      </c>
      <c r="M1594" s="12">
        <f>Sales[[#This Row],[Revenue]]-Sales[[#This Row],[Cost]]</f>
        <v>234</v>
      </c>
      <c r="N1594" s="38">
        <f>Sales[[#This Row],[Profit]]*$N$1</f>
        <v>11.700000000000001</v>
      </c>
      <c r="O1594" s="38">
        <f>Sales[[#This Row],[Profit]]-Sales[[#This Row],[Discount ]]</f>
        <v>222.3</v>
      </c>
    </row>
    <row r="1595" spans="1:15">
      <c r="A1595" s="38">
        <v>41456</v>
      </c>
      <c r="B1595" s="12" t="s">
        <v>24</v>
      </c>
      <c r="C1595" s="12" t="s">
        <v>25</v>
      </c>
      <c r="D1595" s="12" t="s">
        <v>40</v>
      </c>
      <c r="E1595" s="12" t="s">
        <v>16</v>
      </c>
      <c r="F1595" s="12">
        <v>24</v>
      </c>
      <c r="G1595" s="12">
        <v>3546</v>
      </c>
      <c r="H1595" s="12">
        <v>3780</v>
      </c>
      <c r="I1595" s="12">
        <v>51012</v>
      </c>
      <c r="J1595" s="12">
        <v>54990</v>
      </c>
      <c r="K1595" s="12">
        <f>Sales[[#This Row],[Unit Price]]*Sales[[#This Row],[Quantity]]</f>
        <v>90720</v>
      </c>
      <c r="L1595" s="12">
        <f>Sales[[#This Row],[Unit Cost]]*Sales[[#This Row],[Quantity]]</f>
        <v>85104</v>
      </c>
      <c r="M1595" s="12">
        <f>Sales[[#This Row],[Revenue]]-Sales[[#This Row],[Cost]]</f>
        <v>5616</v>
      </c>
      <c r="N1595" s="38">
        <f>Sales[[#This Row],[Profit]]*$N$1</f>
        <v>280.8</v>
      </c>
      <c r="O1595" s="38">
        <f>Sales[[#This Row],[Profit]]-Sales[[#This Row],[Discount ]]</f>
        <v>5335.2</v>
      </c>
    </row>
    <row r="1596" spans="1:15">
      <c r="A1596" s="38">
        <v>41457</v>
      </c>
      <c r="B1596" s="12" t="s">
        <v>29</v>
      </c>
      <c r="C1596" s="12" t="s">
        <v>30</v>
      </c>
      <c r="D1596" s="12" t="s">
        <v>43</v>
      </c>
      <c r="E1596" s="12" t="s">
        <v>13</v>
      </c>
      <c r="F1596" s="12">
        <v>15</v>
      </c>
      <c r="G1596" s="12">
        <v>3978</v>
      </c>
      <c r="H1596" s="12">
        <v>4230</v>
      </c>
      <c r="I1596" s="12">
        <v>23688</v>
      </c>
      <c r="J1596" s="12">
        <v>25200</v>
      </c>
      <c r="K1596" s="12">
        <f>Sales[[#This Row],[Unit Price]]*Sales[[#This Row],[Quantity]]</f>
        <v>63450</v>
      </c>
      <c r="L1596" s="12">
        <f>Sales[[#This Row],[Unit Cost]]*Sales[[#This Row],[Quantity]]</f>
        <v>59670</v>
      </c>
      <c r="M1596" s="12">
        <f>Sales[[#This Row],[Revenue]]-Sales[[#This Row],[Cost]]</f>
        <v>3780</v>
      </c>
      <c r="N1596" s="38">
        <f>Sales[[#This Row],[Profit]]*$N$1</f>
        <v>189</v>
      </c>
      <c r="O1596" s="38">
        <f>Sales[[#This Row],[Profit]]-Sales[[#This Row],[Discount ]]</f>
        <v>3591</v>
      </c>
    </row>
    <row r="1597" spans="1:15">
      <c r="A1597" s="38">
        <v>41458</v>
      </c>
      <c r="B1597" s="12" t="s">
        <v>14</v>
      </c>
      <c r="C1597" s="12" t="s">
        <v>11</v>
      </c>
      <c r="D1597" s="12" t="s">
        <v>38</v>
      </c>
      <c r="E1597" s="12" t="s">
        <v>13</v>
      </c>
      <c r="F1597" s="12">
        <v>20</v>
      </c>
      <c r="G1597" s="12">
        <v>3546</v>
      </c>
      <c r="H1597" s="12">
        <v>3780</v>
      </c>
      <c r="I1597" s="12">
        <v>24822</v>
      </c>
      <c r="J1597" s="12">
        <v>26460</v>
      </c>
      <c r="K1597" s="12">
        <f>Sales[[#This Row],[Unit Price]]*Sales[[#This Row],[Quantity]]</f>
        <v>75600</v>
      </c>
      <c r="L1597" s="12">
        <f>Sales[[#This Row],[Unit Cost]]*Sales[[#This Row],[Quantity]]</f>
        <v>70920</v>
      </c>
      <c r="M1597" s="12">
        <f>Sales[[#This Row],[Revenue]]-Sales[[#This Row],[Cost]]</f>
        <v>4680</v>
      </c>
      <c r="N1597" s="38">
        <f>Sales[[#This Row],[Profit]]*$N$1</f>
        <v>234</v>
      </c>
      <c r="O1597" s="38">
        <f>Sales[[#This Row],[Profit]]-Sales[[#This Row],[Discount ]]</f>
        <v>4446</v>
      </c>
    </row>
    <row r="1598" spans="1:15">
      <c r="A1598" s="38">
        <v>41458</v>
      </c>
      <c r="B1598" s="12" t="s">
        <v>29</v>
      </c>
      <c r="C1598" s="12" t="s">
        <v>30</v>
      </c>
      <c r="D1598" s="12" t="s">
        <v>26</v>
      </c>
      <c r="E1598" s="12" t="s">
        <v>13</v>
      </c>
      <c r="F1598" s="12">
        <v>1</v>
      </c>
      <c r="G1598" s="12">
        <v>5148</v>
      </c>
      <c r="H1598" s="12">
        <v>5490</v>
      </c>
      <c r="I1598" s="12">
        <v>33462</v>
      </c>
      <c r="J1598" s="12">
        <v>35640</v>
      </c>
      <c r="K1598" s="12">
        <f>Sales[[#This Row],[Unit Price]]*Sales[[#This Row],[Quantity]]</f>
        <v>5490</v>
      </c>
      <c r="L1598" s="12">
        <f>Sales[[#This Row],[Unit Cost]]*Sales[[#This Row],[Quantity]]</f>
        <v>5148</v>
      </c>
      <c r="M1598" s="12">
        <f>Sales[[#This Row],[Revenue]]-Sales[[#This Row],[Cost]]</f>
        <v>342</v>
      </c>
      <c r="N1598" s="38">
        <f>Sales[[#This Row],[Profit]]*$N$1</f>
        <v>17.100000000000001</v>
      </c>
      <c r="O1598" s="38">
        <f>Sales[[#This Row],[Profit]]-Sales[[#This Row],[Discount ]]</f>
        <v>324.89999999999998</v>
      </c>
    </row>
    <row r="1599" spans="1:15">
      <c r="A1599" s="38">
        <v>41458</v>
      </c>
      <c r="B1599" s="12" t="s">
        <v>24</v>
      </c>
      <c r="C1599" s="12" t="s">
        <v>25</v>
      </c>
      <c r="D1599" s="12" t="s">
        <v>37</v>
      </c>
      <c r="E1599" s="12" t="s">
        <v>13</v>
      </c>
      <c r="F1599" s="12">
        <v>5</v>
      </c>
      <c r="G1599" s="12">
        <v>2196</v>
      </c>
      <c r="H1599" s="12">
        <v>2340</v>
      </c>
      <c r="I1599" s="12">
        <v>44820</v>
      </c>
      <c r="J1599" s="12">
        <v>47700</v>
      </c>
      <c r="K1599" s="12">
        <f>Sales[[#This Row],[Unit Price]]*Sales[[#This Row],[Quantity]]</f>
        <v>11700</v>
      </c>
      <c r="L1599" s="12">
        <f>Sales[[#This Row],[Unit Cost]]*Sales[[#This Row],[Quantity]]</f>
        <v>10980</v>
      </c>
      <c r="M1599" s="12">
        <f>Sales[[#This Row],[Revenue]]-Sales[[#This Row],[Cost]]</f>
        <v>720</v>
      </c>
      <c r="N1599" s="38">
        <f>Sales[[#This Row],[Profit]]*$N$1</f>
        <v>36</v>
      </c>
      <c r="O1599" s="38">
        <f>Sales[[#This Row],[Profit]]-Sales[[#This Row],[Discount ]]</f>
        <v>684</v>
      </c>
    </row>
    <row r="1600" spans="1:15">
      <c r="A1600" s="38">
        <v>41458</v>
      </c>
      <c r="B1600" s="12" t="s">
        <v>31</v>
      </c>
      <c r="C1600" s="12" t="s">
        <v>30</v>
      </c>
      <c r="D1600" s="12" t="s">
        <v>26</v>
      </c>
      <c r="E1600" s="12" t="s">
        <v>13</v>
      </c>
      <c r="F1600" s="12">
        <v>2</v>
      </c>
      <c r="G1600" s="12">
        <v>3924</v>
      </c>
      <c r="H1600" s="12">
        <v>4230</v>
      </c>
      <c r="I1600" s="12">
        <v>48672</v>
      </c>
      <c r="J1600" s="12">
        <v>51840</v>
      </c>
      <c r="K1600" s="12">
        <f>Sales[[#This Row],[Unit Price]]*Sales[[#This Row],[Quantity]]</f>
        <v>8460</v>
      </c>
      <c r="L1600" s="12">
        <f>Sales[[#This Row],[Unit Cost]]*Sales[[#This Row],[Quantity]]</f>
        <v>7848</v>
      </c>
      <c r="M1600" s="12">
        <f>Sales[[#This Row],[Revenue]]-Sales[[#This Row],[Cost]]</f>
        <v>612</v>
      </c>
      <c r="N1600" s="38">
        <f>Sales[[#This Row],[Profit]]*$N$1</f>
        <v>30.6</v>
      </c>
      <c r="O1600" s="38">
        <f>Sales[[#This Row],[Profit]]-Sales[[#This Row],[Discount ]]</f>
        <v>581.4</v>
      </c>
    </row>
    <row r="1601" spans="1:15">
      <c r="A1601" s="38">
        <v>41458</v>
      </c>
      <c r="B1601" s="12" t="s">
        <v>31</v>
      </c>
      <c r="C1601" s="12" t="s">
        <v>30</v>
      </c>
      <c r="D1601" s="12" t="s">
        <v>19</v>
      </c>
      <c r="E1601" s="12" t="s">
        <v>13</v>
      </c>
      <c r="F1601" s="12">
        <v>15</v>
      </c>
      <c r="G1601" s="12">
        <v>3978</v>
      </c>
      <c r="H1601" s="12">
        <v>4230</v>
      </c>
      <c r="I1601" s="12">
        <v>99450</v>
      </c>
      <c r="J1601" s="12">
        <v>105750</v>
      </c>
      <c r="K1601" s="12">
        <f>Sales[[#This Row],[Unit Price]]*Sales[[#This Row],[Quantity]]</f>
        <v>63450</v>
      </c>
      <c r="L1601" s="12">
        <f>Sales[[#This Row],[Unit Cost]]*Sales[[#This Row],[Quantity]]</f>
        <v>59670</v>
      </c>
      <c r="M1601" s="12">
        <f>Sales[[#This Row],[Revenue]]-Sales[[#This Row],[Cost]]</f>
        <v>3780</v>
      </c>
      <c r="N1601" s="38">
        <f>Sales[[#This Row],[Profit]]*$N$1</f>
        <v>189</v>
      </c>
      <c r="O1601" s="38">
        <f>Sales[[#This Row],[Profit]]-Sales[[#This Row],[Discount ]]</f>
        <v>3591</v>
      </c>
    </row>
    <row r="1602" spans="1:15">
      <c r="A1602" s="38">
        <v>41459</v>
      </c>
      <c r="B1602" s="12" t="s">
        <v>27</v>
      </c>
      <c r="C1602" s="12" t="s">
        <v>23</v>
      </c>
      <c r="D1602" s="12" t="s">
        <v>37</v>
      </c>
      <c r="E1602" s="12" t="s">
        <v>13</v>
      </c>
      <c r="F1602" s="12">
        <v>24</v>
      </c>
      <c r="G1602" s="12">
        <v>2106</v>
      </c>
      <c r="H1602" s="12">
        <v>2250</v>
      </c>
      <c r="I1602" s="12">
        <v>53784</v>
      </c>
      <c r="J1602" s="12">
        <v>57240</v>
      </c>
      <c r="K1602" s="12">
        <f>Sales[[#This Row],[Unit Price]]*Sales[[#This Row],[Quantity]]</f>
        <v>54000</v>
      </c>
      <c r="L1602" s="12">
        <f>Sales[[#This Row],[Unit Cost]]*Sales[[#This Row],[Quantity]]</f>
        <v>50544</v>
      </c>
      <c r="M1602" s="12">
        <f>Sales[[#This Row],[Revenue]]-Sales[[#This Row],[Cost]]</f>
        <v>3456</v>
      </c>
      <c r="N1602" s="38">
        <f>Sales[[#This Row],[Profit]]*$N$1</f>
        <v>172.8</v>
      </c>
      <c r="O1602" s="38">
        <f>Sales[[#This Row],[Profit]]-Sales[[#This Row],[Discount ]]</f>
        <v>3283.2</v>
      </c>
    </row>
    <row r="1603" spans="1:15">
      <c r="A1603" s="38">
        <v>41459</v>
      </c>
      <c r="B1603" s="12" t="s">
        <v>27</v>
      </c>
      <c r="C1603" s="12" t="s">
        <v>23</v>
      </c>
      <c r="D1603" s="12" t="s">
        <v>40</v>
      </c>
      <c r="E1603" s="12" t="s">
        <v>16</v>
      </c>
      <c r="F1603" s="12">
        <v>23</v>
      </c>
      <c r="G1603" s="12">
        <v>5148</v>
      </c>
      <c r="H1603" s="12">
        <v>5490</v>
      </c>
      <c r="I1603" s="12">
        <v>82404</v>
      </c>
      <c r="J1603" s="12">
        <v>88830</v>
      </c>
      <c r="K1603" s="12">
        <f>Sales[[#This Row],[Unit Price]]*Sales[[#This Row],[Quantity]]</f>
        <v>126270</v>
      </c>
      <c r="L1603" s="12">
        <f>Sales[[#This Row],[Unit Cost]]*Sales[[#This Row],[Quantity]]</f>
        <v>118404</v>
      </c>
      <c r="M1603" s="12">
        <f>Sales[[#This Row],[Revenue]]-Sales[[#This Row],[Cost]]</f>
        <v>7866</v>
      </c>
      <c r="N1603" s="38">
        <f>Sales[[#This Row],[Profit]]*$N$1</f>
        <v>393.3</v>
      </c>
      <c r="O1603" s="38">
        <f>Sales[[#This Row],[Profit]]-Sales[[#This Row],[Discount ]]</f>
        <v>7472.7</v>
      </c>
    </row>
    <row r="1604" spans="1:15">
      <c r="A1604" s="38">
        <v>41459</v>
      </c>
      <c r="B1604" s="12" t="s">
        <v>22</v>
      </c>
      <c r="C1604" s="12" t="s">
        <v>23</v>
      </c>
      <c r="D1604" s="12" t="s">
        <v>19</v>
      </c>
      <c r="E1604" s="12" t="s">
        <v>13</v>
      </c>
      <c r="F1604" s="12">
        <v>20</v>
      </c>
      <c r="G1604" s="12">
        <v>3546</v>
      </c>
      <c r="H1604" s="12">
        <v>3780</v>
      </c>
      <c r="I1604" s="12">
        <v>35802</v>
      </c>
      <c r="J1604" s="12">
        <v>38070</v>
      </c>
      <c r="K1604" s="12">
        <f>Sales[[#This Row],[Unit Price]]*Sales[[#This Row],[Quantity]]</f>
        <v>75600</v>
      </c>
      <c r="L1604" s="12">
        <f>Sales[[#This Row],[Unit Cost]]*Sales[[#This Row],[Quantity]]</f>
        <v>70920</v>
      </c>
      <c r="M1604" s="12">
        <f>Sales[[#This Row],[Revenue]]-Sales[[#This Row],[Cost]]</f>
        <v>4680</v>
      </c>
      <c r="N1604" s="38">
        <f>Sales[[#This Row],[Profit]]*$N$1</f>
        <v>234</v>
      </c>
      <c r="O1604" s="38">
        <f>Sales[[#This Row],[Profit]]-Sales[[#This Row],[Discount ]]</f>
        <v>4446</v>
      </c>
    </row>
    <row r="1605" spans="1:15">
      <c r="A1605" s="38">
        <v>41459</v>
      </c>
      <c r="B1605" s="12" t="s">
        <v>22</v>
      </c>
      <c r="C1605" s="12" t="s">
        <v>23</v>
      </c>
      <c r="D1605" s="12" t="s">
        <v>43</v>
      </c>
      <c r="E1605" s="12" t="s">
        <v>13</v>
      </c>
      <c r="F1605" s="12">
        <v>23</v>
      </c>
      <c r="G1605" s="12">
        <v>3546</v>
      </c>
      <c r="H1605" s="12">
        <v>3780</v>
      </c>
      <c r="I1605" s="12">
        <v>13536</v>
      </c>
      <c r="J1605" s="12">
        <v>14400</v>
      </c>
      <c r="K1605" s="12">
        <f>Sales[[#This Row],[Unit Price]]*Sales[[#This Row],[Quantity]]</f>
        <v>86940</v>
      </c>
      <c r="L1605" s="12">
        <f>Sales[[#This Row],[Unit Cost]]*Sales[[#This Row],[Quantity]]</f>
        <v>81558</v>
      </c>
      <c r="M1605" s="12">
        <f>Sales[[#This Row],[Revenue]]-Sales[[#This Row],[Cost]]</f>
        <v>5382</v>
      </c>
      <c r="N1605" s="38">
        <f>Sales[[#This Row],[Profit]]*$N$1</f>
        <v>269.10000000000002</v>
      </c>
      <c r="O1605" s="38">
        <f>Sales[[#This Row],[Profit]]-Sales[[#This Row],[Discount ]]</f>
        <v>5112.8999999999996</v>
      </c>
    </row>
    <row r="1606" spans="1:15">
      <c r="A1606" s="38">
        <v>41459</v>
      </c>
      <c r="B1606" s="12" t="s">
        <v>31</v>
      </c>
      <c r="C1606" s="12" t="s">
        <v>30</v>
      </c>
      <c r="D1606" s="12" t="s">
        <v>36</v>
      </c>
      <c r="E1606" s="12" t="s">
        <v>13</v>
      </c>
      <c r="F1606" s="12">
        <v>22</v>
      </c>
      <c r="G1606" s="12">
        <v>5148</v>
      </c>
      <c r="H1606" s="12">
        <v>5490</v>
      </c>
      <c r="I1606" s="12">
        <v>31590</v>
      </c>
      <c r="J1606" s="12">
        <v>33750</v>
      </c>
      <c r="K1606" s="12">
        <f>Sales[[#This Row],[Unit Price]]*Sales[[#This Row],[Quantity]]</f>
        <v>120780</v>
      </c>
      <c r="L1606" s="12">
        <f>Sales[[#This Row],[Unit Cost]]*Sales[[#This Row],[Quantity]]</f>
        <v>113256</v>
      </c>
      <c r="M1606" s="12">
        <f>Sales[[#This Row],[Revenue]]-Sales[[#This Row],[Cost]]</f>
        <v>7524</v>
      </c>
      <c r="N1606" s="38">
        <f>Sales[[#This Row],[Profit]]*$N$1</f>
        <v>376.20000000000005</v>
      </c>
      <c r="O1606" s="38">
        <f>Sales[[#This Row],[Profit]]-Sales[[#This Row],[Discount ]]</f>
        <v>7147.8</v>
      </c>
    </row>
    <row r="1607" spans="1:15">
      <c r="A1607" s="38">
        <v>41459</v>
      </c>
      <c r="B1607" s="12" t="s">
        <v>10</v>
      </c>
      <c r="C1607" s="12" t="s">
        <v>11</v>
      </c>
      <c r="D1607" s="12" t="s">
        <v>36</v>
      </c>
      <c r="E1607" s="12" t="s">
        <v>13</v>
      </c>
      <c r="F1607" s="12">
        <v>10</v>
      </c>
      <c r="G1607" s="12">
        <v>3384</v>
      </c>
      <c r="H1607" s="12">
        <v>3600</v>
      </c>
      <c r="I1607" s="12">
        <v>37908</v>
      </c>
      <c r="J1607" s="12">
        <v>40500</v>
      </c>
      <c r="K1607" s="12">
        <f>Sales[[#This Row],[Unit Price]]*Sales[[#This Row],[Quantity]]</f>
        <v>36000</v>
      </c>
      <c r="L1607" s="12">
        <f>Sales[[#This Row],[Unit Cost]]*Sales[[#This Row],[Quantity]]</f>
        <v>33840</v>
      </c>
      <c r="M1607" s="12">
        <f>Sales[[#This Row],[Revenue]]-Sales[[#This Row],[Cost]]</f>
        <v>2160</v>
      </c>
      <c r="N1607" s="38">
        <f>Sales[[#This Row],[Profit]]*$N$1</f>
        <v>108</v>
      </c>
      <c r="O1607" s="38">
        <f>Sales[[#This Row],[Profit]]-Sales[[#This Row],[Discount ]]</f>
        <v>2052</v>
      </c>
    </row>
    <row r="1608" spans="1:15">
      <c r="A1608" s="38">
        <v>41459</v>
      </c>
      <c r="B1608" s="12" t="s">
        <v>34</v>
      </c>
      <c r="C1608" s="12" t="s">
        <v>25</v>
      </c>
      <c r="D1608" s="12" t="s">
        <v>33</v>
      </c>
      <c r="E1608" s="12" t="s">
        <v>13</v>
      </c>
      <c r="F1608" s="12">
        <v>5</v>
      </c>
      <c r="G1608" s="12">
        <v>3042</v>
      </c>
      <c r="H1608" s="12">
        <v>3240</v>
      </c>
      <c r="I1608" s="12">
        <v>83538</v>
      </c>
      <c r="J1608" s="12">
        <v>88830</v>
      </c>
      <c r="K1608" s="12">
        <f>Sales[[#This Row],[Unit Price]]*Sales[[#This Row],[Quantity]]</f>
        <v>16200</v>
      </c>
      <c r="L1608" s="12">
        <f>Sales[[#This Row],[Unit Cost]]*Sales[[#This Row],[Quantity]]</f>
        <v>15210</v>
      </c>
      <c r="M1608" s="12">
        <f>Sales[[#This Row],[Revenue]]-Sales[[#This Row],[Cost]]</f>
        <v>990</v>
      </c>
      <c r="N1608" s="38">
        <f>Sales[[#This Row],[Profit]]*$N$1</f>
        <v>49.5</v>
      </c>
      <c r="O1608" s="38">
        <f>Sales[[#This Row],[Profit]]-Sales[[#This Row],[Discount ]]</f>
        <v>940.5</v>
      </c>
    </row>
    <row r="1609" spans="1:15">
      <c r="A1609" s="38">
        <v>41460</v>
      </c>
      <c r="B1609" s="12" t="s">
        <v>14</v>
      </c>
      <c r="C1609" s="12" t="s">
        <v>11</v>
      </c>
      <c r="D1609" s="12" t="s">
        <v>21</v>
      </c>
      <c r="E1609" s="12" t="s">
        <v>13</v>
      </c>
      <c r="F1609" s="12">
        <v>12</v>
      </c>
      <c r="G1609" s="12">
        <v>3978</v>
      </c>
      <c r="H1609" s="12">
        <v>4230</v>
      </c>
      <c r="I1609" s="12">
        <v>17568</v>
      </c>
      <c r="J1609" s="12">
        <v>18720</v>
      </c>
      <c r="K1609" s="12">
        <f>Sales[[#This Row],[Unit Price]]*Sales[[#This Row],[Quantity]]</f>
        <v>50760</v>
      </c>
      <c r="L1609" s="12">
        <f>Sales[[#This Row],[Unit Cost]]*Sales[[#This Row],[Quantity]]</f>
        <v>47736</v>
      </c>
      <c r="M1609" s="12">
        <f>Sales[[#This Row],[Revenue]]-Sales[[#This Row],[Cost]]</f>
        <v>3024</v>
      </c>
      <c r="N1609" s="38">
        <f>Sales[[#This Row],[Profit]]*$N$1</f>
        <v>151.20000000000002</v>
      </c>
      <c r="O1609" s="38">
        <f>Sales[[#This Row],[Profit]]-Sales[[#This Row],[Discount ]]</f>
        <v>2872.8</v>
      </c>
    </row>
    <row r="1610" spans="1:15">
      <c r="A1610" s="38">
        <v>41460</v>
      </c>
      <c r="B1610" s="12" t="s">
        <v>17</v>
      </c>
      <c r="C1610" s="12" t="s">
        <v>18</v>
      </c>
      <c r="D1610" s="12" t="s">
        <v>33</v>
      </c>
      <c r="E1610" s="12" t="s">
        <v>13</v>
      </c>
      <c r="F1610" s="12">
        <v>19</v>
      </c>
      <c r="G1610" s="12">
        <v>3978</v>
      </c>
      <c r="H1610" s="12">
        <v>4230</v>
      </c>
      <c r="I1610" s="12">
        <v>51714</v>
      </c>
      <c r="J1610" s="12">
        <v>54990</v>
      </c>
      <c r="K1610" s="12">
        <f>Sales[[#This Row],[Unit Price]]*Sales[[#This Row],[Quantity]]</f>
        <v>80370</v>
      </c>
      <c r="L1610" s="12">
        <f>Sales[[#This Row],[Unit Cost]]*Sales[[#This Row],[Quantity]]</f>
        <v>75582</v>
      </c>
      <c r="M1610" s="12">
        <f>Sales[[#This Row],[Revenue]]-Sales[[#This Row],[Cost]]</f>
        <v>4788</v>
      </c>
      <c r="N1610" s="38">
        <f>Sales[[#This Row],[Profit]]*$N$1</f>
        <v>239.4</v>
      </c>
      <c r="O1610" s="38">
        <f>Sales[[#This Row],[Profit]]-Sales[[#This Row],[Discount ]]</f>
        <v>4548.6000000000004</v>
      </c>
    </row>
    <row r="1611" spans="1:15">
      <c r="A1611" s="38">
        <v>41460</v>
      </c>
      <c r="B1611" s="12" t="s">
        <v>24</v>
      </c>
      <c r="C1611" s="12" t="s">
        <v>25</v>
      </c>
      <c r="D1611" s="12" t="s">
        <v>40</v>
      </c>
      <c r="E1611" s="12" t="s">
        <v>16</v>
      </c>
      <c r="F1611" s="12">
        <v>18</v>
      </c>
      <c r="G1611" s="12">
        <v>3924</v>
      </c>
      <c r="H1611" s="12">
        <v>4230</v>
      </c>
      <c r="I1611" s="12">
        <v>58860</v>
      </c>
      <c r="J1611" s="12">
        <v>63450</v>
      </c>
      <c r="K1611" s="12">
        <f>Sales[[#This Row],[Unit Price]]*Sales[[#This Row],[Quantity]]</f>
        <v>76140</v>
      </c>
      <c r="L1611" s="12">
        <f>Sales[[#This Row],[Unit Cost]]*Sales[[#This Row],[Quantity]]</f>
        <v>70632</v>
      </c>
      <c r="M1611" s="12">
        <f>Sales[[#This Row],[Revenue]]-Sales[[#This Row],[Cost]]</f>
        <v>5508</v>
      </c>
      <c r="N1611" s="38">
        <f>Sales[[#This Row],[Profit]]*$N$1</f>
        <v>275.40000000000003</v>
      </c>
      <c r="O1611" s="38">
        <f>Sales[[#This Row],[Profit]]-Sales[[#This Row],[Discount ]]</f>
        <v>5232.6000000000004</v>
      </c>
    </row>
    <row r="1612" spans="1:15">
      <c r="A1612" s="38">
        <v>41460</v>
      </c>
      <c r="B1612" s="12" t="s">
        <v>27</v>
      </c>
      <c r="C1612" s="12" t="s">
        <v>23</v>
      </c>
      <c r="D1612" s="12" t="s">
        <v>15</v>
      </c>
      <c r="E1612" s="12" t="s">
        <v>16</v>
      </c>
      <c r="F1612" s="12">
        <v>1</v>
      </c>
      <c r="G1612" s="12">
        <v>2952</v>
      </c>
      <c r="H1612" s="12">
        <v>3150</v>
      </c>
      <c r="I1612" s="12">
        <v>78804</v>
      </c>
      <c r="J1612" s="12">
        <v>85140</v>
      </c>
      <c r="K1612" s="12">
        <f>Sales[[#This Row],[Unit Price]]*Sales[[#This Row],[Quantity]]</f>
        <v>3150</v>
      </c>
      <c r="L1612" s="12">
        <f>Sales[[#This Row],[Unit Cost]]*Sales[[#This Row],[Quantity]]</f>
        <v>2952</v>
      </c>
      <c r="M1612" s="12">
        <f>Sales[[#This Row],[Revenue]]-Sales[[#This Row],[Cost]]</f>
        <v>198</v>
      </c>
      <c r="N1612" s="38">
        <f>Sales[[#This Row],[Profit]]*$N$1</f>
        <v>9.9</v>
      </c>
      <c r="O1612" s="38">
        <f>Sales[[#This Row],[Profit]]-Sales[[#This Row],[Discount ]]</f>
        <v>188.1</v>
      </c>
    </row>
    <row r="1613" spans="1:15">
      <c r="A1613" s="38">
        <v>41460</v>
      </c>
      <c r="B1613" s="12" t="s">
        <v>10</v>
      </c>
      <c r="C1613" s="12" t="s">
        <v>11</v>
      </c>
      <c r="D1613" s="12" t="s">
        <v>40</v>
      </c>
      <c r="E1613" s="12" t="s">
        <v>16</v>
      </c>
      <c r="F1613" s="12">
        <v>15</v>
      </c>
      <c r="G1613" s="12">
        <v>3042</v>
      </c>
      <c r="H1613" s="12">
        <v>3240</v>
      </c>
      <c r="I1613" s="12">
        <v>94176</v>
      </c>
      <c r="J1613" s="12">
        <v>101520</v>
      </c>
      <c r="K1613" s="12">
        <f>Sales[[#This Row],[Unit Price]]*Sales[[#This Row],[Quantity]]</f>
        <v>48600</v>
      </c>
      <c r="L1613" s="12">
        <f>Sales[[#This Row],[Unit Cost]]*Sales[[#This Row],[Quantity]]</f>
        <v>45630</v>
      </c>
      <c r="M1613" s="12">
        <f>Sales[[#This Row],[Revenue]]-Sales[[#This Row],[Cost]]</f>
        <v>2970</v>
      </c>
      <c r="N1613" s="38">
        <f>Sales[[#This Row],[Profit]]*$N$1</f>
        <v>148.5</v>
      </c>
      <c r="O1613" s="38">
        <f>Sales[[#This Row],[Profit]]-Sales[[#This Row],[Discount ]]</f>
        <v>2821.5</v>
      </c>
    </row>
    <row r="1614" spans="1:15">
      <c r="A1614" s="38">
        <v>41461</v>
      </c>
      <c r="B1614" s="12" t="s">
        <v>29</v>
      </c>
      <c r="C1614" s="12" t="s">
        <v>30</v>
      </c>
      <c r="D1614" s="12" t="s">
        <v>43</v>
      </c>
      <c r="E1614" s="12" t="s">
        <v>13</v>
      </c>
      <c r="F1614" s="12">
        <v>4</v>
      </c>
      <c r="G1614" s="12">
        <v>3978</v>
      </c>
      <c r="H1614" s="12">
        <v>4230</v>
      </c>
      <c r="I1614" s="12">
        <v>40608</v>
      </c>
      <c r="J1614" s="12">
        <v>43200</v>
      </c>
      <c r="K1614" s="12">
        <f>Sales[[#This Row],[Unit Price]]*Sales[[#This Row],[Quantity]]</f>
        <v>16920</v>
      </c>
      <c r="L1614" s="12">
        <f>Sales[[#This Row],[Unit Cost]]*Sales[[#This Row],[Quantity]]</f>
        <v>15912</v>
      </c>
      <c r="M1614" s="12">
        <f>Sales[[#This Row],[Revenue]]-Sales[[#This Row],[Cost]]</f>
        <v>1008</v>
      </c>
      <c r="N1614" s="38">
        <f>Sales[[#This Row],[Profit]]*$N$1</f>
        <v>50.400000000000006</v>
      </c>
      <c r="O1614" s="38">
        <f>Sales[[#This Row],[Profit]]-Sales[[#This Row],[Discount ]]</f>
        <v>957.6</v>
      </c>
    </row>
    <row r="1615" spans="1:15">
      <c r="A1615" s="38">
        <v>41461</v>
      </c>
      <c r="B1615" s="12" t="s">
        <v>27</v>
      </c>
      <c r="C1615" s="12" t="s">
        <v>23</v>
      </c>
      <c r="D1615" s="12" t="s">
        <v>26</v>
      </c>
      <c r="E1615" s="12" t="s">
        <v>13</v>
      </c>
      <c r="F1615" s="12">
        <v>16</v>
      </c>
      <c r="G1615" s="12">
        <v>2106</v>
      </c>
      <c r="H1615" s="12">
        <v>2250</v>
      </c>
      <c r="I1615" s="12">
        <v>48672</v>
      </c>
      <c r="J1615" s="12">
        <v>51840</v>
      </c>
      <c r="K1615" s="12">
        <f>Sales[[#This Row],[Unit Price]]*Sales[[#This Row],[Quantity]]</f>
        <v>36000</v>
      </c>
      <c r="L1615" s="12">
        <f>Sales[[#This Row],[Unit Cost]]*Sales[[#This Row],[Quantity]]</f>
        <v>33696</v>
      </c>
      <c r="M1615" s="12">
        <f>Sales[[#This Row],[Revenue]]-Sales[[#This Row],[Cost]]</f>
        <v>2304</v>
      </c>
      <c r="N1615" s="38">
        <f>Sales[[#This Row],[Profit]]*$N$1</f>
        <v>115.2</v>
      </c>
      <c r="O1615" s="38">
        <f>Sales[[#This Row],[Profit]]-Sales[[#This Row],[Discount ]]</f>
        <v>2188.8000000000002</v>
      </c>
    </row>
    <row r="1616" spans="1:15">
      <c r="A1616" s="38">
        <v>41461</v>
      </c>
      <c r="B1616" s="12" t="s">
        <v>34</v>
      </c>
      <c r="C1616" s="12" t="s">
        <v>25</v>
      </c>
      <c r="D1616" s="12" t="s">
        <v>21</v>
      </c>
      <c r="E1616" s="12" t="s">
        <v>13</v>
      </c>
      <c r="F1616" s="12">
        <v>10</v>
      </c>
      <c r="G1616" s="12">
        <v>2034</v>
      </c>
      <c r="H1616" s="12">
        <v>2160</v>
      </c>
      <c r="I1616" s="12">
        <v>30744</v>
      </c>
      <c r="J1616" s="12">
        <v>32760</v>
      </c>
      <c r="K1616" s="12">
        <f>Sales[[#This Row],[Unit Price]]*Sales[[#This Row],[Quantity]]</f>
        <v>21600</v>
      </c>
      <c r="L1616" s="12">
        <f>Sales[[#This Row],[Unit Cost]]*Sales[[#This Row],[Quantity]]</f>
        <v>20340</v>
      </c>
      <c r="M1616" s="12">
        <f>Sales[[#This Row],[Revenue]]-Sales[[#This Row],[Cost]]</f>
        <v>1260</v>
      </c>
      <c r="N1616" s="38">
        <f>Sales[[#This Row],[Profit]]*$N$1</f>
        <v>63</v>
      </c>
      <c r="O1616" s="38">
        <f>Sales[[#This Row],[Profit]]-Sales[[#This Row],[Discount ]]</f>
        <v>1197</v>
      </c>
    </row>
    <row r="1617" spans="1:15">
      <c r="A1617" s="38">
        <v>41461</v>
      </c>
      <c r="B1617" s="12" t="s">
        <v>29</v>
      </c>
      <c r="C1617" s="12" t="s">
        <v>30</v>
      </c>
      <c r="D1617" s="12" t="s">
        <v>32</v>
      </c>
      <c r="E1617" s="12" t="s">
        <v>13</v>
      </c>
      <c r="F1617" s="12">
        <v>21</v>
      </c>
      <c r="G1617" s="12">
        <v>4482</v>
      </c>
      <c r="H1617" s="12">
        <v>4770</v>
      </c>
      <c r="I1617" s="12">
        <v>46098</v>
      </c>
      <c r="J1617" s="12">
        <v>49140</v>
      </c>
      <c r="K1617" s="12">
        <f>Sales[[#This Row],[Unit Price]]*Sales[[#This Row],[Quantity]]</f>
        <v>100170</v>
      </c>
      <c r="L1617" s="12">
        <f>Sales[[#This Row],[Unit Cost]]*Sales[[#This Row],[Quantity]]</f>
        <v>94122</v>
      </c>
      <c r="M1617" s="12">
        <f>Sales[[#This Row],[Revenue]]-Sales[[#This Row],[Cost]]</f>
        <v>6048</v>
      </c>
      <c r="N1617" s="38">
        <f>Sales[[#This Row],[Profit]]*$N$1</f>
        <v>302.40000000000003</v>
      </c>
      <c r="O1617" s="38">
        <f>Sales[[#This Row],[Profit]]-Sales[[#This Row],[Discount ]]</f>
        <v>5745.6</v>
      </c>
    </row>
    <row r="1618" spans="1:15">
      <c r="A1618" s="38">
        <v>41461</v>
      </c>
      <c r="B1618" s="12" t="s">
        <v>24</v>
      </c>
      <c r="C1618" s="12" t="s">
        <v>25</v>
      </c>
      <c r="D1618" s="12" t="s">
        <v>39</v>
      </c>
      <c r="E1618" s="12" t="s">
        <v>13</v>
      </c>
      <c r="F1618" s="12">
        <v>7</v>
      </c>
      <c r="G1618" s="12">
        <v>3726</v>
      </c>
      <c r="H1618" s="12">
        <v>3960</v>
      </c>
      <c r="I1618" s="12">
        <v>3726</v>
      </c>
      <c r="J1618" s="12">
        <v>3960</v>
      </c>
      <c r="K1618" s="12">
        <f>Sales[[#This Row],[Unit Price]]*Sales[[#This Row],[Quantity]]</f>
        <v>27720</v>
      </c>
      <c r="L1618" s="12">
        <f>Sales[[#This Row],[Unit Cost]]*Sales[[#This Row],[Quantity]]</f>
        <v>26082</v>
      </c>
      <c r="M1618" s="12">
        <f>Sales[[#This Row],[Revenue]]-Sales[[#This Row],[Cost]]</f>
        <v>1638</v>
      </c>
      <c r="N1618" s="38">
        <f>Sales[[#This Row],[Profit]]*$N$1</f>
        <v>81.900000000000006</v>
      </c>
      <c r="O1618" s="38">
        <f>Sales[[#This Row],[Profit]]-Sales[[#This Row],[Discount ]]</f>
        <v>1556.1</v>
      </c>
    </row>
    <row r="1619" spans="1:15">
      <c r="A1619" s="38">
        <v>41461</v>
      </c>
      <c r="B1619" s="12" t="s">
        <v>31</v>
      </c>
      <c r="C1619" s="12" t="s">
        <v>30</v>
      </c>
      <c r="D1619" s="12" t="s">
        <v>12</v>
      </c>
      <c r="E1619" s="12" t="s">
        <v>13</v>
      </c>
      <c r="F1619" s="12">
        <v>22</v>
      </c>
      <c r="G1619" s="12">
        <v>2952</v>
      </c>
      <c r="H1619" s="12">
        <v>3150</v>
      </c>
      <c r="I1619" s="12">
        <v>12204</v>
      </c>
      <c r="J1619" s="12">
        <v>12960</v>
      </c>
      <c r="K1619" s="12">
        <f>Sales[[#This Row],[Unit Price]]*Sales[[#This Row],[Quantity]]</f>
        <v>69300</v>
      </c>
      <c r="L1619" s="12">
        <f>Sales[[#This Row],[Unit Cost]]*Sales[[#This Row],[Quantity]]</f>
        <v>64944</v>
      </c>
      <c r="M1619" s="12">
        <f>Sales[[#This Row],[Revenue]]-Sales[[#This Row],[Cost]]</f>
        <v>4356</v>
      </c>
      <c r="N1619" s="38">
        <f>Sales[[#This Row],[Profit]]*$N$1</f>
        <v>217.8</v>
      </c>
      <c r="O1619" s="38">
        <f>Sales[[#This Row],[Profit]]-Sales[[#This Row],[Discount ]]</f>
        <v>4138.2</v>
      </c>
    </row>
    <row r="1620" spans="1:15">
      <c r="A1620" s="38">
        <v>41461</v>
      </c>
      <c r="B1620" s="12" t="s">
        <v>27</v>
      </c>
      <c r="C1620" s="12" t="s">
        <v>23</v>
      </c>
      <c r="D1620" s="12" t="s">
        <v>41</v>
      </c>
      <c r="E1620" s="12" t="s">
        <v>13</v>
      </c>
      <c r="F1620" s="12">
        <v>15</v>
      </c>
      <c r="G1620" s="12">
        <v>3384</v>
      </c>
      <c r="H1620" s="12">
        <v>3600</v>
      </c>
      <c r="I1620" s="12">
        <v>73800</v>
      </c>
      <c r="J1620" s="12">
        <v>78750</v>
      </c>
      <c r="K1620" s="12">
        <f>Sales[[#This Row],[Unit Price]]*Sales[[#This Row],[Quantity]]</f>
        <v>54000</v>
      </c>
      <c r="L1620" s="12">
        <f>Sales[[#This Row],[Unit Cost]]*Sales[[#This Row],[Quantity]]</f>
        <v>50760</v>
      </c>
      <c r="M1620" s="12">
        <f>Sales[[#This Row],[Revenue]]-Sales[[#This Row],[Cost]]</f>
        <v>3240</v>
      </c>
      <c r="N1620" s="38">
        <f>Sales[[#This Row],[Profit]]*$N$1</f>
        <v>162</v>
      </c>
      <c r="O1620" s="38">
        <f>Sales[[#This Row],[Profit]]-Sales[[#This Row],[Discount ]]</f>
        <v>3078</v>
      </c>
    </row>
    <row r="1621" spans="1:15">
      <c r="A1621" s="38">
        <v>41461</v>
      </c>
      <c r="B1621" s="12" t="s">
        <v>10</v>
      </c>
      <c r="C1621" s="12" t="s">
        <v>11</v>
      </c>
      <c r="D1621" s="12" t="s">
        <v>36</v>
      </c>
      <c r="E1621" s="12" t="s">
        <v>13</v>
      </c>
      <c r="F1621" s="12">
        <v>7</v>
      </c>
      <c r="G1621" s="12">
        <v>3546</v>
      </c>
      <c r="H1621" s="12">
        <v>3780</v>
      </c>
      <c r="I1621" s="12">
        <v>14742</v>
      </c>
      <c r="J1621" s="12">
        <v>15750</v>
      </c>
      <c r="K1621" s="12">
        <f>Sales[[#This Row],[Unit Price]]*Sales[[#This Row],[Quantity]]</f>
        <v>26460</v>
      </c>
      <c r="L1621" s="12">
        <f>Sales[[#This Row],[Unit Cost]]*Sales[[#This Row],[Quantity]]</f>
        <v>24822</v>
      </c>
      <c r="M1621" s="12">
        <f>Sales[[#This Row],[Revenue]]-Sales[[#This Row],[Cost]]</f>
        <v>1638</v>
      </c>
      <c r="N1621" s="38">
        <f>Sales[[#This Row],[Profit]]*$N$1</f>
        <v>81.900000000000006</v>
      </c>
      <c r="O1621" s="38">
        <f>Sales[[#This Row],[Profit]]-Sales[[#This Row],[Discount ]]</f>
        <v>1556.1</v>
      </c>
    </row>
    <row r="1622" spans="1:15">
      <c r="A1622" s="38">
        <v>41462</v>
      </c>
      <c r="B1622" s="12" t="s">
        <v>17</v>
      </c>
      <c r="C1622" s="12" t="s">
        <v>18</v>
      </c>
      <c r="D1622" s="12" t="s">
        <v>28</v>
      </c>
      <c r="E1622" s="12" t="s">
        <v>13</v>
      </c>
      <c r="F1622" s="12">
        <v>17</v>
      </c>
      <c r="G1622" s="12">
        <v>5148</v>
      </c>
      <c r="H1622" s="12">
        <v>5490</v>
      </c>
      <c r="I1622" s="12">
        <v>104976</v>
      </c>
      <c r="J1622" s="12">
        <v>111780</v>
      </c>
      <c r="K1622" s="12">
        <f>Sales[[#This Row],[Unit Price]]*Sales[[#This Row],[Quantity]]</f>
        <v>93330</v>
      </c>
      <c r="L1622" s="12">
        <f>Sales[[#This Row],[Unit Cost]]*Sales[[#This Row],[Quantity]]</f>
        <v>87516</v>
      </c>
      <c r="M1622" s="12">
        <f>Sales[[#This Row],[Revenue]]-Sales[[#This Row],[Cost]]</f>
        <v>5814</v>
      </c>
      <c r="N1622" s="38">
        <f>Sales[[#This Row],[Profit]]*$N$1</f>
        <v>290.7</v>
      </c>
      <c r="O1622" s="38">
        <f>Sales[[#This Row],[Profit]]-Sales[[#This Row],[Discount ]]</f>
        <v>5523.3</v>
      </c>
    </row>
    <row r="1623" spans="1:15">
      <c r="A1623" s="38">
        <v>41463</v>
      </c>
      <c r="B1623" s="12" t="s">
        <v>20</v>
      </c>
      <c r="C1623" s="12" t="s">
        <v>18</v>
      </c>
      <c r="D1623" s="12" t="s">
        <v>19</v>
      </c>
      <c r="E1623" s="12" t="s">
        <v>13</v>
      </c>
      <c r="F1623" s="12">
        <v>20</v>
      </c>
      <c r="G1623" s="12">
        <v>2034</v>
      </c>
      <c r="H1623" s="12">
        <v>2160</v>
      </c>
      <c r="I1623" s="12">
        <v>31824</v>
      </c>
      <c r="J1623" s="12">
        <v>33840</v>
      </c>
      <c r="K1623" s="12">
        <f>Sales[[#This Row],[Unit Price]]*Sales[[#This Row],[Quantity]]</f>
        <v>43200</v>
      </c>
      <c r="L1623" s="12">
        <f>Sales[[#This Row],[Unit Cost]]*Sales[[#This Row],[Quantity]]</f>
        <v>40680</v>
      </c>
      <c r="M1623" s="12">
        <f>Sales[[#This Row],[Revenue]]-Sales[[#This Row],[Cost]]</f>
        <v>2520</v>
      </c>
      <c r="N1623" s="38">
        <f>Sales[[#This Row],[Profit]]*$N$1</f>
        <v>126</v>
      </c>
      <c r="O1623" s="38">
        <f>Sales[[#This Row],[Profit]]-Sales[[#This Row],[Discount ]]</f>
        <v>2394</v>
      </c>
    </row>
    <row r="1624" spans="1:15">
      <c r="A1624" s="38">
        <v>41463</v>
      </c>
      <c r="B1624" s="12" t="s">
        <v>27</v>
      </c>
      <c r="C1624" s="12" t="s">
        <v>23</v>
      </c>
      <c r="D1624" s="12" t="s">
        <v>35</v>
      </c>
      <c r="E1624" s="12" t="s">
        <v>13</v>
      </c>
      <c r="F1624" s="12">
        <v>5</v>
      </c>
      <c r="G1624" s="12">
        <v>2196</v>
      </c>
      <c r="H1624" s="12">
        <v>2340</v>
      </c>
      <c r="I1624" s="12">
        <v>118404</v>
      </c>
      <c r="J1624" s="12">
        <v>126270</v>
      </c>
      <c r="K1624" s="12">
        <f>Sales[[#This Row],[Unit Price]]*Sales[[#This Row],[Quantity]]</f>
        <v>11700</v>
      </c>
      <c r="L1624" s="12">
        <f>Sales[[#This Row],[Unit Cost]]*Sales[[#This Row],[Quantity]]</f>
        <v>10980</v>
      </c>
      <c r="M1624" s="12">
        <f>Sales[[#This Row],[Revenue]]-Sales[[#This Row],[Cost]]</f>
        <v>720</v>
      </c>
      <c r="N1624" s="38">
        <f>Sales[[#This Row],[Profit]]*$N$1</f>
        <v>36</v>
      </c>
      <c r="O1624" s="38">
        <f>Sales[[#This Row],[Profit]]-Sales[[#This Row],[Discount ]]</f>
        <v>684</v>
      </c>
    </row>
    <row r="1625" spans="1:15">
      <c r="A1625" s="38">
        <v>41463</v>
      </c>
      <c r="B1625" s="12" t="s">
        <v>14</v>
      </c>
      <c r="C1625" s="12" t="s">
        <v>11</v>
      </c>
      <c r="D1625" s="12" t="s">
        <v>19</v>
      </c>
      <c r="E1625" s="12" t="s">
        <v>13</v>
      </c>
      <c r="F1625" s="12">
        <v>14</v>
      </c>
      <c r="G1625" s="12">
        <v>3546</v>
      </c>
      <c r="H1625" s="12">
        <v>3780</v>
      </c>
      <c r="I1625" s="12">
        <v>91494</v>
      </c>
      <c r="J1625" s="12">
        <v>97290</v>
      </c>
      <c r="K1625" s="12">
        <f>Sales[[#This Row],[Unit Price]]*Sales[[#This Row],[Quantity]]</f>
        <v>52920</v>
      </c>
      <c r="L1625" s="12">
        <f>Sales[[#This Row],[Unit Cost]]*Sales[[#This Row],[Quantity]]</f>
        <v>49644</v>
      </c>
      <c r="M1625" s="12">
        <f>Sales[[#This Row],[Revenue]]-Sales[[#This Row],[Cost]]</f>
        <v>3276</v>
      </c>
      <c r="N1625" s="38">
        <f>Sales[[#This Row],[Profit]]*$N$1</f>
        <v>163.80000000000001</v>
      </c>
      <c r="O1625" s="38">
        <f>Sales[[#This Row],[Profit]]-Sales[[#This Row],[Discount ]]</f>
        <v>3112.2</v>
      </c>
    </row>
    <row r="1626" spans="1:15">
      <c r="A1626" s="38">
        <v>41464</v>
      </c>
      <c r="B1626" s="12" t="s">
        <v>17</v>
      </c>
      <c r="C1626" s="12" t="s">
        <v>18</v>
      </c>
      <c r="D1626" s="12" t="s">
        <v>43</v>
      </c>
      <c r="E1626" s="12" t="s">
        <v>13</v>
      </c>
      <c r="F1626" s="12">
        <v>6</v>
      </c>
      <c r="G1626" s="12">
        <v>3546</v>
      </c>
      <c r="H1626" s="12">
        <v>3780</v>
      </c>
      <c r="I1626" s="12">
        <v>54144</v>
      </c>
      <c r="J1626" s="12">
        <v>57600</v>
      </c>
      <c r="K1626" s="12">
        <f>Sales[[#This Row],[Unit Price]]*Sales[[#This Row],[Quantity]]</f>
        <v>22680</v>
      </c>
      <c r="L1626" s="12">
        <f>Sales[[#This Row],[Unit Cost]]*Sales[[#This Row],[Quantity]]</f>
        <v>21276</v>
      </c>
      <c r="M1626" s="12">
        <f>Sales[[#This Row],[Revenue]]-Sales[[#This Row],[Cost]]</f>
        <v>1404</v>
      </c>
      <c r="N1626" s="38">
        <f>Sales[[#This Row],[Profit]]*$N$1</f>
        <v>70.2</v>
      </c>
      <c r="O1626" s="38">
        <f>Sales[[#This Row],[Profit]]-Sales[[#This Row],[Discount ]]</f>
        <v>1333.8</v>
      </c>
    </row>
    <row r="1627" spans="1:15">
      <c r="A1627" s="38">
        <v>41464</v>
      </c>
      <c r="B1627" s="12" t="s">
        <v>31</v>
      </c>
      <c r="C1627" s="12" t="s">
        <v>30</v>
      </c>
      <c r="D1627" s="12" t="s">
        <v>41</v>
      </c>
      <c r="E1627" s="12" t="s">
        <v>13</v>
      </c>
      <c r="F1627" s="12">
        <v>22</v>
      </c>
      <c r="G1627" s="12">
        <v>7506</v>
      </c>
      <c r="H1627" s="12">
        <v>8100</v>
      </c>
      <c r="I1627" s="12">
        <v>44280</v>
      </c>
      <c r="J1627" s="12">
        <v>47250</v>
      </c>
      <c r="K1627" s="12">
        <f>Sales[[#This Row],[Unit Price]]*Sales[[#This Row],[Quantity]]</f>
        <v>178200</v>
      </c>
      <c r="L1627" s="12">
        <f>Sales[[#This Row],[Unit Cost]]*Sales[[#This Row],[Quantity]]</f>
        <v>165132</v>
      </c>
      <c r="M1627" s="12">
        <f>Sales[[#This Row],[Revenue]]-Sales[[#This Row],[Cost]]</f>
        <v>13068</v>
      </c>
      <c r="N1627" s="38">
        <f>Sales[[#This Row],[Profit]]*$N$1</f>
        <v>653.40000000000009</v>
      </c>
      <c r="O1627" s="38">
        <f>Sales[[#This Row],[Profit]]-Sales[[#This Row],[Discount ]]</f>
        <v>12414.6</v>
      </c>
    </row>
    <row r="1628" spans="1:15">
      <c r="A1628" s="38">
        <v>41464</v>
      </c>
      <c r="B1628" s="12" t="s">
        <v>34</v>
      </c>
      <c r="C1628" s="12" t="s">
        <v>25</v>
      </c>
      <c r="D1628" s="12" t="s">
        <v>12</v>
      </c>
      <c r="E1628" s="12" t="s">
        <v>13</v>
      </c>
      <c r="F1628" s="12">
        <v>6</v>
      </c>
      <c r="G1628" s="12">
        <v>3924</v>
      </c>
      <c r="H1628" s="12">
        <v>4230</v>
      </c>
      <c r="I1628" s="12">
        <v>4068</v>
      </c>
      <c r="J1628" s="12">
        <v>4320</v>
      </c>
      <c r="K1628" s="12">
        <f>Sales[[#This Row],[Unit Price]]*Sales[[#This Row],[Quantity]]</f>
        <v>25380</v>
      </c>
      <c r="L1628" s="12">
        <f>Sales[[#This Row],[Unit Cost]]*Sales[[#This Row],[Quantity]]</f>
        <v>23544</v>
      </c>
      <c r="M1628" s="12">
        <f>Sales[[#This Row],[Revenue]]-Sales[[#This Row],[Cost]]</f>
        <v>1836</v>
      </c>
      <c r="N1628" s="38">
        <f>Sales[[#This Row],[Profit]]*$N$1</f>
        <v>91.800000000000011</v>
      </c>
      <c r="O1628" s="38">
        <f>Sales[[#This Row],[Profit]]-Sales[[#This Row],[Discount ]]</f>
        <v>1744.2</v>
      </c>
    </row>
    <row r="1629" spans="1:15">
      <c r="A1629" s="38">
        <v>41464</v>
      </c>
      <c r="B1629" s="12" t="s">
        <v>14</v>
      </c>
      <c r="C1629" s="12" t="s">
        <v>11</v>
      </c>
      <c r="D1629" s="12" t="s">
        <v>19</v>
      </c>
      <c r="E1629" s="12" t="s">
        <v>13</v>
      </c>
      <c r="F1629" s="12">
        <v>6</v>
      </c>
      <c r="G1629" s="12">
        <v>4482</v>
      </c>
      <c r="H1629" s="12">
        <v>4770</v>
      </c>
      <c r="I1629" s="12">
        <v>7956</v>
      </c>
      <c r="J1629" s="12">
        <v>8460</v>
      </c>
      <c r="K1629" s="12">
        <f>Sales[[#This Row],[Unit Price]]*Sales[[#This Row],[Quantity]]</f>
        <v>28620</v>
      </c>
      <c r="L1629" s="12">
        <f>Sales[[#This Row],[Unit Cost]]*Sales[[#This Row],[Quantity]]</f>
        <v>26892</v>
      </c>
      <c r="M1629" s="12">
        <f>Sales[[#This Row],[Revenue]]-Sales[[#This Row],[Cost]]</f>
        <v>1728</v>
      </c>
      <c r="N1629" s="38">
        <f>Sales[[#This Row],[Profit]]*$N$1</f>
        <v>86.4</v>
      </c>
      <c r="O1629" s="38">
        <f>Sales[[#This Row],[Profit]]-Sales[[#This Row],[Discount ]]</f>
        <v>1641.6</v>
      </c>
    </row>
    <row r="1630" spans="1:15">
      <c r="A1630" s="38">
        <v>41465</v>
      </c>
      <c r="B1630" s="12" t="s">
        <v>31</v>
      </c>
      <c r="C1630" s="12" t="s">
        <v>30</v>
      </c>
      <c r="D1630" s="12" t="s">
        <v>35</v>
      </c>
      <c r="E1630" s="12" t="s">
        <v>13</v>
      </c>
      <c r="F1630" s="12">
        <v>2</v>
      </c>
      <c r="G1630" s="12">
        <v>3546</v>
      </c>
      <c r="H1630" s="12">
        <v>3780</v>
      </c>
      <c r="I1630" s="12">
        <v>5148</v>
      </c>
      <c r="J1630" s="12">
        <v>5490</v>
      </c>
      <c r="K1630" s="12">
        <f>Sales[[#This Row],[Unit Price]]*Sales[[#This Row],[Quantity]]</f>
        <v>7560</v>
      </c>
      <c r="L1630" s="12">
        <f>Sales[[#This Row],[Unit Cost]]*Sales[[#This Row],[Quantity]]</f>
        <v>7092</v>
      </c>
      <c r="M1630" s="12">
        <f>Sales[[#This Row],[Revenue]]-Sales[[#This Row],[Cost]]</f>
        <v>468</v>
      </c>
      <c r="N1630" s="38">
        <f>Sales[[#This Row],[Profit]]*$N$1</f>
        <v>23.400000000000002</v>
      </c>
      <c r="O1630" s="38">
        <f>Sales[[#This Row],[Profit]]-Sales[[#This Row],[Discount ]]</f>
        <v>444.6</v>
      </c>
    </row>
    <row r="1631" spans="1:15">
      <c r="A1631" s="38">
        <v>41465</v>
      </c>
      <c r="B1631" s="12" t="s">
        <v>20</v>
      </c>
      <c r="C1631" s="12" t="s">
        <v>18</v>
      </c>
      <c r="D1631" s="12" t="s">
        <v>32</v>
      </c>
      <c r="E1631" s="12" t="s">
        <v>13</v>
      </c>
      <c r="F1631" s="12">
        <v>24</v>
      </c>
      <c r="G1631" s="12">
        <v>3726</v>
      </c>
      <c r="H1631" s="12">
        <v>3960</v>
      </c>
      <c r="I1631" s="12">
        <v>49644</v>
      </c>
      <c r="J1631" s="12">
        <v>52920</v>
      </c>
      <c r="K1631" s="12">
        <f>Sales[[#This Row],[Unit Price]]*Sales[[#This Row],[Quantity]]</f>
        <v>95040</v>
      </c>
      <c r="L1631" s="12">
        <f>Sales[[#This Row],[Unit Cost]]*Sales[[#This Row],[Quantity]]</f>
        <v>89424</v>
      </c>
      <c r="M1631" s="12">
        <f>Sales[[#This Row],[Revenue]]-Sales[[#This Row],[Cost]]</f>
        <v>5616</v>
      </c>
      <c r="N1631" s="38">
        <f>Sales[[#This Row],[Profit]]*$N$1</f>
        <v>280.8</v>
      </c>
      <c r="O1631" s="38">
        <f>Sales[[#This Row],[Profit]]-Sales[[#This Row],[Discount ]]</f>
        <v>5335.2</v>
      </c>
    </row>
    <row r="1632" spans="1:15">
      <c r="A1632" s="38">
        <v>41465</v>
      </c>
      <c r="B1632" s="12" t="s">
        <v>17</v>
      </c>
      <c r="C1632" s="12" t="s">
        <v>18</v>
      </c>
      <c r="D1632" s="12" t="s">
        <v>21</v>
      </c>
      <c r="E1632" s="12" t="s">
        <v>13</v>
      </c>
      <c r="F1632" s="12">
        <v>11</v>
      </c>
      <c r="G1632" s="12">
        <v>2106</v>
      </c>
      <c r="H1632" s="12">
        <v>2250</v>
      </c>
      <c r="I1632" s="12">
        <v>32940</v>
      </c>
      <c r="J1632" s="12">
        <v>35100</v>
      </c>
      <c r="K1632" s="12">
        <f>Sales[[#This Row],[Unit Price]]*Sales[[#This Row],[Quantity]]</f>
        <v>24750</v>
      </c>
      <c r="L1632" s="12">
        <f>Sales[[#This Row],[Unit Cost]]*Sales[[#This Row],[Quantity]]</f>
        <v>23166</v>
      </c>
      <c r="M1632" s="12">
        <f>Sales[[#This Row],[Revenue]]-Sales[[#This Row],[Cost]]</f>
        <v>1584</v>
      </c>
      <c r="N1632" s="38">
        <f>Sales[[#This Row],[Profit]]*$N$1</f>
        <v>79.2</v>
      </c>
      <c r="O1632" s="38">
        <f>Sales[[#This Row],[Profit]]-Sales[[#This Row],[Discount ]]</f>
        <v>1504.8</v>
      </c>
    </row>
    <row r="1633" spans="1:15">
      <c r="A1633" s="38">
        <v>41465</v>
      </c>
      <c r="B1633" s="12" t="s">
        <v>29</v>
      </c>
      <c r="C1633" s="12" t="s">
        <v>30</v>
      </c>
      <c r="D1633" s="12" t="s">
        <v>28</v>
      </c>
      <c r="E1633" s="12" t="s">
        <v>13</v>
      </c>
      <c r="F1633" s="12">
        <v>10</v>
      </c>
      <c r="G1633" s="12">
        <v>3546</v>
      </c>
      <c r="H1633" s="12">
        <v>3780</v>
      </c>
      <c r="I1633" s="12">
        <v>5832</v>
      </c>
      <c r="J1633" s="12">
        <v>6210</v>
      </c>
      <c r="K1633" s="12">
        <f>Sales[[#This Row],[Unit Price]]*Sales[[#This Row],[Quantity]]</f>
        <v>37800</v>
      </c>
      <c r="L1633" s="12">
        <f>Sales[[#This Row],[Unit Cost]]*Sales[[#This Row],[Quantity]]</f>
        <v>35460</v>
      </c>
      <c r="M1633" s="12">
        <f>Sales[[#This Row],[Revenue]]-Sales[[#This Row],[Cost]]</f>
        <v>2340</v>
      </c>
      <c r="N1633" s="38">
        <f>Sales[[#This Row],[Profit]]*$N$1</f>
        <v>117</v>
      </c>
      <c r="O1633" s="38">
        <f>Sales[[#This Row],[Profit]]-Sales[[#This Row],[Discount ]]</f>
        <v>2223</v>
      </c>
    </row>
    <row r="1634" spans="1:15">
      <c r="A1634" s="38">
        <v>41466</v>
      </c>
      <c r="B1634" s="12" t="s">
        <v>10</v>
      </c>
      <c r="C1634" s="12" t="s">
        <v>11</v>
      </c>
      <c r="D1634" s="12" t="s">
        <v>21</v>
      </c>
      <c r="E1634" s="12" t="s">
        <v>13</v>
      </c>
      <c r="F1634" s="12">
        <v>7</v>
      </c>
      <c r="G1634" s="12">
        <v>3384</v>
      </c>
      <c r="H1634" s="12">
        <v>3600</v>
      </c>
      <c r="I1634" s="12">
        <v>28548</v>
      </c>
      <c r="J1634" s="12">
        <v>30420</v>
      </c>
      <c r="K1634" s="12">
        <f>Sales[[#This Row],[Unit Price]]*Sales[[#This Row],[Quantity]]</f>
        <v>25200</v>
      </c>
      <c r="L1634" s="12">
        <f>Sales[[#This Row],[Unit Cost]]*Sales[[#This Row],[Quantity]]</f>
        <v>23688</v>
      </c>
      <c r="M1634" s="12">
        <f>Sales[[#This Row],[Revenue]]-Sales[[#This Row],[Cost]]</f>
        <v>1512</v>
      </c>
      <c r="N1634" s="38">
        <f>Sales[[#This Row],[Profit]]*$N$1</f>
        <v>75.600000000000009</v>
      </c>
      <c r="O1634" s="38">
        <f>Sales[[#This Row],[Profit]]-Sales[[#This Row],[Discount ]]</f>
        <v>1436.4</v>
      </c>
    </row>
    <row r="1635" spans="1:15">
      <c r="A1635" s="38">
        <v>41466</v>
      </c>
      <c r="B1635" s="12" t="s">
        <v>22</v>
      </c>
      <c r="C1635" s="12" t="s">
        <v>23</v>
      </c>
      <c r="D1635" s="12" t="s">
        <v>26</v>
      </c>
      <c r="E1635" s="12" t="s">
        <v>13</v>
      </c>
      <c r="F1635" s="12">
        <v>22</v>
      </c>
      <c r="G1635" s="12">
        <v>2106</v>
      </c>
      <c r="H1635" s="12">
        <v>2250</v>
      </c>
      <c r="I1635" s="12">
        <v>30420</v>
      </c>
      <c r="J1635" s="12">
        <v>32400</v>
      </c>
      <c r="K1635" s="12">
        <f>Sales[[#This Row],[Unit Price]]*Sales[[#This Row],[Quantity]]</f>
        <v>49500</v>
      </c>
      <c r="L1635" s="12">
        <f>Sales[[#This Row],[Unit Cost]]*Sales[[#This Row],[Quantity]]</f>
        <v>46332</v>
      </c>
      <c r="M1635" s="12">
        <f>Sales[[#This Row],[Revenue]]-Sales[[#This Row],[Cost]]</f>
        <v>3168</v>
      </c>
      <c r="N1635" s="38">
        <f>Sales[[#This Row],[Profit]]*$N$1</f>
        <v>158.4</v>
      </c>
      <c r="O1635" s="38">
        <f>Sales[[#This Row],[Profit]]-Sales[[#This Row],[Discount ]]</f>
        <v>3009.6</v>
      </c>
    </row>
    <row r="1636" spans="1:15">
      <c r="A1636" s="38">
        <v>41467</v>
      </c>
      <c r="B1636" s="12" t="s">
        <v>29</v>
      </c>
      <c r="C1636" s="12" t="s">
        <v>30</v>
      </c>
      <c r="D1636" s="12" t="s">
        <v>43</v>
      </c>
      <c r="E1636" s="12" t="s">
        <v>13</v>
      </c>
      <c r="F1636" s="12">
        <v>7</v>
      </c>
      <c r="G1636" s="12">
        <v>3924</v>
      </c>
      <c r="H1636" s="12">
        <v>4230</v>
      </c>
      <c r="I1636" s="12">
        <v>27072</v>
      </c>
      <c r="J1636" s="12">
        <v>28800</v>
      </c>
      <c r="K1636" s="12">
        <f>Sales[[#This Row],[Unit Price]]*Sales[[#This Row],[Quantity]]</f>
        <v>29610</v>
      </c>
      <c r="L1636" s="12">
        <f>Sales[[#This Row],[Unit Cost]]*Sales[[#This Row],[Quantity]]</f>
        <v>27468</v>
      </c>
      <c r="M1636" s="12">
        <f>Sales[[#This Row],[Revenue]]-Sales[[#This Row],[Cost]]</f>
        <v>2142</v>
      </c>
      <c r="N1636" s="38">
        <f>Sales[[#This Row],[Profit]]*$N$1</f>
        <v>107.10000000000001</v>
      </c>
      <c r="O1636" s="38">
        <f>Sales[[#This Row],[Profit]]-Sales[[#This Row],[Discount ]]</f>
        <v>2034.9</v>
      </c>
    </row>
    <row r="1637" spans="1:15">
      <c r="A1637" s="38">
        <v>41467</v>
      </c>
      <c r="B1637" s="12" t="s">
        <v>14</v>
      </c>
      <c r="C1637" s="12" t="s">
        <v>11</v>
      </c>
      <c r="D1637" s="12" t="s">
        <v>12</v>
      </c>
      <c r="E1637" s="12" t="s">
        <v>13</v>
      </c>
      <c r="F1637" s="12">
        <v>18</v>
      </c>
      <c r="G1637" s="12">
        <v>3582</v>
      </c>
      <c r="H1637" s="12">
        <v>3870</v>
      </c>
      <c r="I1637" s="12">
        <v>50850</v>
      </c>
      <c r="J1637" s="12">
        <v>54000</v>
      </c>
      <c r="K1637" s="12">
        <f>Sales[[#This Row],[Unit Price]]*Sales[[#This Row],[Quantity]]</f>
        <v>69660</v>
      </c>
      <c r="L1637" s="12">
        <f>Sales[[#This Row],[Unit Cost]]*Sales[[#This Row],[Quantity]]</f>
        <v>64476</v>
      </c>
      <c r="M1637" s="12">
        <f>Sales[[#This Row],[Revenue]]-Sales[[#This Row],[Cost]]</f>
        <v>5184</v>
      </c>
      <c r="N1637" s="38">
        <f>Sales[[#This Row],[Profit]]*$N$1</f>
        <v>259.2</v>
      </c>
      <c r="O1637" s="38">
        <f>Sales[[#This Row],[Profit]]-Sales[[#This Row],[Discount ]]</f>
        <v>4924.8</v>
      </c>
    </row>
    <row r="1638" spans="1:15">
      <c r="A1638" s="38">
        <v>41467</v>
      </c>
      <c r="B1638" s="12" t="s">
        <v>22</v>
      </c>
      <c r="C1638" s="12" t="s">
        <v>23</v>
      </c>
      <c r="D1638" s="12" t="s">
        <v>26</v>
      </c>
      <c r="E1638" s="12" t="s">
        <v>13</v>
      </c>
      <c r="F1638" s="12">
        <v>12</v>
      </c>
      <c r="G1638" s="12">
        <v>3582</v>
      </c>
      <c r="H1638" s="12">
        <v>3870</v>
      </c>
      <c r="I1638" s="12">
        <v>69966</v>
      </c>
      <c r="J1638" s="12">
        <v>74520</v>
      </c>
      <c r="K1638" s="12">
        <f>Sales[[#This Row],[Unit Price]]*Sales[[#This Row],[Quantity]]</f>
        <v>46440</v>
      </c>
      <c r="L1638" s="12">
        <f>Sales[[#This Row],[Unit Cost]]*Sales[[#This Row],[Quantity]]</f>
        <v>42984</v>
      </c>
      <c r="M1638" s="12">
        <f>Sales[[#This Row],[Revenue]]-Sales[[#This Row],[Cost]]</f>
        <v>3456</v>
      </c>
      <c r="N1638" s="38">
        <f>Sales[[#This Row],[Profit]]*$N$1</f>
        <v>172.8</v>
      </c>
      <c r="O1638" s="38">
        <f>Sales[[#This Row],[Profit]]-Sales[[#This Row],[Discount ]]</f>
        <v>3283.2</v>
      </c>
    </row>
    <row r="1639" spans="1:15">
      <c r="A1639" s="38">
        <v>41467</v>
      </c>
      <c r="B1639" s="12" t="s">
        <v>29</v>
      </c>
      <c r="C1639" s="12" t="s">
        <v>30</v>
      </c>
      <c r="D1639" s="12" t="s">
        <v>32</v>
      </c>
      <c r="E1639" s="12" t="s">
        <v>13</v>
      </c>
      <c r="F1639" s="12">
        <v>19</v>
      </c>
      <c r="G1639" s="12">
        <v>3726</v>
      </c>
      <c r="H1639" s="12">
        <v>3960</v>
      </c>
      <c r="I1639" s="12">
        <v>7092</v>
      </c>
      <c r="J1639" s="12">
        <v>7560</v>
      </c>
      <c r="K1639" s="12">
        <f>Sales[[#This Row],[Unit Price]]*Sales[[#This Row],[Quantity]]</f>
        <v>75240</v>
      </c>
      <c r="L1639" s="12">
        <f>Sales[[#This Row],[Unit Cost]]*Sales[[#This Row],[Quantity]]</f>
        <v>70794</v>
      </c>
      <c r="M1639" s="12">
        <f>Sales[[#This Row],[Revenue]]-Sales[[#This Row],[Cost]]</f>
        <v>4446</v>
      </c>
      <c r="N1639" s="38">
        <f>Sales[[#This Row],[Profit]]*$N$1</f>
        <v>222.3</v>
      </c>
      <c r="O1639" s="38">
        <f>Sales[[#This Row],[Profit]]-Sales[[#This Row],[Discount ]]</f>
        <v>4223.7</v>
      </c>
    </row>
    <row r="1640" spans="1:15">
      <c r="A1640" s="38">
        <v>41467</v>
      </c>
      <c r="B1640" s="12" t="s">
        <v>24</v>
      </c>
      <c r="C1640" s="12" t="s">
        <v>25</v>
      </c>
      <c r="D1640" s="12" t="s">
        <v>43</v>
      </c>
      <c r="E1640" s="12" t="s">
        <v>13</v>
      </c>
      <c r="F1640" s="12">
        <v>23</v>
      </c>
      <c r="G1640" s="12">
        <v>3582</v>
      </c>
      <c r="H1640" s="12">
        <v>3870</v>
      </c>
      <c r="I1640" s="12">
        <v>6768</v>
      </c>
      <c r="J1640" s="12">
        <v>7200</v>
      </c>
      <c r="K1640" s="12">
        <f>Sales[[#This Row],[Unit Price]]*Sales[[#This Row],[Quantity]]</f>
        <v>89010</v>
      </c>
      <c r="L1640" s="12">
        <f>Sales[[#This Row],[Unit Cost]]*Sales[[#This Row],[Quantity]]</f>
        <v>82386</v>
      </c>
      <c r="M1640" s="12">
        <f>Sales[[#This Row],[Revenue]]-Sales[[#This Row],[Cost]]</f>
        <v>6624</v>
      </c>
      <c r="N1640" s="38">
        <f>Sales[[#This Row],[Profit]]*$N$1</f>
        <v>331.20000000000005</v>
      </c>
      <c r="O1640" s="38">
        <f>Sales[[#This Row],[Profit]]-Sales[[#This Row],[Discount ]]</f>
        <v>6292.8</v>
      </c>
    </row>
    <row r="1641" spans="1:15">
      <c r="A1641" s="38">
        <v>41468</v>
      </c>
      <c r="B1641" s="12" t="s">
        <v>14</v>
      </c>
      <c r="C1641" s="12" t="s">
        <v>11</v>
      </c>
      <c r="D1641" s="12" t="s">
        <v>15</v>
      </c>
      <c r="E1641" s="12" t="s">
        <v>16</v>
      </c>
      <c r="F1641" s="12">
        <v>3</v>
      </c>
      <c r="G1641" s="12">
        <v>2952</v>
      </c>
      <c r="H1641" s="12">
        <v>3150</v>
      </c>
      <c r="I1641" s="12">
        <v>21492</v>
      </c>
      <c r="J1641" s="12">
        <v>23220</v>
      </c>
      <c r="K1641" s="12">
        <f>Sales[[#This Row],[Unit Price]]*Sales[[#This Row],[Quantity]]</f>
        <v>9450</v>
      </c>
      <c r="L1641" s="12">
        <f>Sales[[#This Row],[Unit Cost]]*Sales[[#This Row],[Quantity]]</f>
        <v>8856</v>
      </c>
      <c r="M1641" s="12">
        <f>Sales[[#This Row],[Revenue]]-Sales[[#This Row],[Cost]]</f>
        <v>594</v>
      </c>
      <c r="N1641" s="38">
        <f>Sales[[#This Row],[Profit]]*$N$1</f>
        <v>29.700000000000003</v>
      </c>
      <c r="O1641" s="38">
        <f>Sales[[#This Row],[Profit]]-Sales[[#This Row],[Discount ]]</f>
        <v>564.29999999999995</v>
      </c>
    </row>
    <row r="1642" spans="1:15">
      <c r="A1642" s="38">
        <v>41468</v>
      </c>
      <c r="B1642" s="12" t="s">
        <v>10</v>
      </c>
      <c r="C1642" s="12" t="s">
        <v>11</v>
      </c>
      <c r="D1642" s="12" t="s">
        <v>43</v>
      </c>
      <c r="E1642" s="12" t="s">
        <v>13</v>
      </c>
      <c r="F1642" s="12">
        <v>24</v>
      </c>
      <c r="G1642" s="12">
        <v>3978</v>
      </c>
      <c r="H1642" s="12">
        <v>4230</v>
      </c>
      <c r="I1642" s="12">
        <v>54144</v>
      </c>
      <c r="J1642" s="12">
        <v>57600</v>
      </c>
      <c r="K1642" s="12">
        <f>Sales[[#This Row],[Unit Price]]*Sales[[#This Row],[Quantity]]</f>
        <v>101520</v>
      </c>
      <c r="L1642" s="12">
        <f>Sales[[#This Row],[Unit Cost]]*Sales[[#This Row],[Quantity]]</f>
        <v>95472</v>
      </c>
      <c r="M1642" s="12">
        <f>Sales[[#This Row],[Revenue]]-Sales[[#This Row],[Cost]]</f>
        <v>6048</v>
      </c>
      <c r="N1642" s="38">
        <f>Sales[[#This Row],[Profit]]*$N$1</f>
        <v>302.40000000000003</v>
      </c>
      <c r="O1642" s="38">
        <f>Sales[[#This Row],[Profit]]-Sales[[#This Row],[Discount ]]</f>
        <v>5745.6</v>
      </c>
    </row>
    <row r="1643" spans="1:15">
      <c r="A1643" s="38">
        <v>41468</v>
      </c>
      <c r="B1643" s="12" t="s">
        <v>34</v>
      </c>
      <c r="C1643" s="12" t="s">
        <v>25</v>
      </c>
      <c r="D1643" s="12" t="s">
        <v>33</v>
      </c>
      <c r="E1643" s="12" t="s">
        <v>13</v>
      </c>
      <c r="F1643" s="12">
        <v>25</v>
      </c>
      <c r="G1643" s="12">
        <v>2034</v>
      </c>
      <c r="H1643" s="12">
        <v>2160</v>
      </c>
      <c r="I1643" s="12">
        <v>91494</v>
      </c>
      <c r="J1643" s="12">
        <v>97290</v>
      </c>
      <c r="K1643" s="12">
        <f>Sales[[#This Row],[Unit Price]]*Sales[[#This Row],[Quantity]]</f>
        <v>54000</v>
      </c>
      <c r="L1643" s="12">
        <f>Sales[[#This Row],[Unit Cost]]*Sales[[#This Row],[Quantity]]</f>
        <v>50850</v>
      </c>
      <c r="M1643" s="12">
        <f>Sales[[#This Row],[Revenue]]-Sales[[#This Row],[Cost]]</f>
        <v>3150</v>
      </c>
      <c r="N1643" s="38">
        <f>Sales[[#This Row],[Profit]]*$N$1</f>
        <v>157.5</v>
      </c>
      <c r="O1643" s="38">
        <f>Sales[[#This Row],[Profit]]-Sales[[#This Row],[Discount ]]</f>
        <v>2992.5</v>
      </c>
    </row>
    <row r="1644" spans="1:15">
      <c r="A1644" s="38">
        <v>41469</v>
      </c>
      <c r="B1644" s="12" t="s">
        <v>22</v>
      </c>
      <c r="C1644" s="12" t="s">
        <v>23</v>
      </c>
      <c r="D1644" s="12" t="s">
        <v>32</v>
      </c>
      <c r="E1644" s="12" t="s">
        <v>13</v>
      </c>
      <c r="F1644" s="12">
        <v>5</v>
      </c>
      <c r="G1644" s="12">
        <v>3924</v>
      </c>
      <c r="H1644" s="12">
        <v>4230</v>
      </c>
      <c r="I1644" s="12">
        <v>60282</v>
      </c>
      <c r="J1644" s="12">
        <v>64260</v>
      </c>
      <c r="K1644" s="12">
        <f>Sales[[#This Row],[Unit Price]]*Sales[[#This Row],[Quantity]]</f>
        <v>21150</v>
      </c>
      <c r="L1644" s="12">
        <f>Sales[[#This Row],[Unit Cost]]*Sales[[#This Row],[Quantity]]</f>
        <v>19620</v>
      </c>
      <c r="M1644" s="12">
        <f>Sales[[#This Row],[Revenue]]-Sales[[#This Row],[Cost]]</f>
        <v>1530</v>
      </c>
      <c r="N1644" s="38">
        <f>Sales[[#This Row],[Profit]]*$N$1</f>
        <v>76.5</v>
      </c>
      <c r="O1644" s="38">
        <f>Sales[[#This Row],[Profit]]-Sales[[#This Row],[Discount ]]</f>
        <v>1453.5</v>
      </c>
    </row>
    <row r="1645" spans="1:15">
      <c r="A1645" s="38">
        <v>41469</v>
      </c>
      <c r="B1645" s="12" t="s">
        <v>27</v>
      </c>
      <c r="C1645" s="12" t="s">
        <v>23</v>
      </c>
      <c r="D1645" s="12" t="s">
        <v>43</v>
      </c>
      <c r="E1645" s="12" t="s">
        <v>13</v>
      </c>
      <c r="F1645" s="12">
        <v>2</v>
      </c>
      <c r="G1645" s="12">
        <v>5832</v>
      </c>
      <c r="H1645" s="12">
        <v>6210</v>
      </c>
      <c r="I1645" s="12">
        <v>60912</v>
      </c>
      <c r="J1645" s="12">
        <v>64800</v>
      </c>
      <c r="K1645" s="12">
        <f>Sales[[#This Row],[Unit Price]]*Sales[[#This Row],[Quantity]]</f>
        <v>12420</v>
      </c>
      <c r="L1645" s="12">
        <f>Sales[[#This Row],[Unit Cost]]*Sales[[#This Row],[Quantity]]</f>
        <v>11664</v>
      </c>
      <c r="M1645" s="12">
        <f>Sales[[#This Row],[Revenue]]-Sales[[#This Row],[Cost]]</f>
        <v>756</v>
      </c>
      <c r="N1645" s="38">
        <f>Sales[[#This Row],[Profit]]*$N$1</f>
        <v>37.800000000000004</v>
      </c>
      <c r="O1645" s="38">
        <f>Sales[[#This Row],[Profit]]-Sales[[#This Row],[Discount ]]</f>
        <v>718.2</v>
      </c>
    </row>
    <row r="1646" spans="1:15">
      <c r="A1646" s="38">
        <v>41469</v>
      </c>
      <c r="B1646" s="12" t="s">
        <v>31</v>
      </c>
      <c r="C1646" s="12" t="s">
        <v>30</v>
      </c>
      <c r="D1646" s="12" t="s">
        <v>36</v>
      </c>
      <c r="E1646" s="12" t="s">
        <v>13</v>
      </c>
      <c r="F1646" s="12">
        <v>14</v>
      </c>
      <c r="G1646" s="12">
        <v>3546</v>
      </c>
      <c r="H1646" s="12">
        <v>3780</v>
      </c>
      <c r="I1646" s="12">
        <v>52650</v>
      </c>
      <c r="J1646" s="12">
        <v>56250</v>
      </c>
      <c r="K1646" s="12">
        <f>Sales[[#This Row],[Unit Price]]*Sales[[#This Row],[Quantity]]</f>
        <v>52920</v>
      </c>
      <c r="L1646" s="12">
        <f>Sales[[#This Row],[Unit Cost]]*Sales[[#This Row],[Quantity]]</f>
        <v>49644</v>
      </c>
      <c r="M1646" s="12">
        <f>Sales[[#This Row],[Revenue]]-Sales[[#This Row],[Cost]]</f>
        <v>3276</v>
      </c>
      <c r="N1646" s="38">
        <f>Sales[[#This Row],[Profit]]*$N$1</f>
        <v>163.80000000000001</v>
      </c>
      <c r="O1646" s="38">
        <f>Sales[[#This Row],[Profit]]-Sales[[#This Row],[Discount ]]</f>
        <v>3112.2</v>
      </c>
    </row>
    <row r="1647" spans="1:15">
      <c r="A1647" s="38">
        <v>41469</v>
      </c>
      <c r="B1647" s="12" t="s">
        <v>27</v>
      </c>
      <c r="C1647" s="12" t="s">
        <v>23</v>
      </c>
      <c r="D1647" s="12" t="s">
        <v>32</v>
      </c>
      <c r="E1647" s="12" t="s">
        <v>13</v>
      </c>
      <c r="F1647" s="12">
        <v>6</v>
      </c>
      <c r="G1647" s="12">
        <v>2034</v>
      </c>
      <c r="H1647" s="12">
        <v>2160</v>
      </c>
      <c r="I1647" s="12">
        <v>74466</v>
      </c>
      <c r="J1647" s="12">
        <v>79380</v>
      </c>
      <c r="K1647" s="12">
        <f>Sales[[#This Row],[Unit Price]]*Sales[[#This Row],[Quantity]]</f>
        <v>12960</v>
      </c>
      <c r="L1647" s="12">
        <f>Sales[[#This Row],[Unit Cost]]*Sales[[#This Row],[Quantity]]</f>
        <v>12204</v>
      </c>
      <c r="M1647" s="12">
        <f>Sales[[#This Row],[Revenue]]-Sales[[#This Row],[Cost]]</f>
        <v>756</v>
      </c>
      <c r="N1647" s="38">
        <f>Sales[[#This Row],[Profit]]*$N$1</f>
        <v>37.800000000000004</v>
      </c>
      <c r="O1647" s="38">
        <f>Sales[[#This Row],[Profit]]-Sales[[#This Row],[Discount ]]</f>
        <v>718.2</v>
      </c>
    </row>
    <row r="1648" spans="1:15">
      <c r="A1648" s="38">
        <v>41470</v>
      </c>
      <c r="B1648" s="12" t="s">
        <v>24</v>
      </c>
      <c r="C1648" s="12" t="s">
        <v>25</v>
      </c>
      <c r="D1648" s="12" t="s">
        <v>28</v>
      </c>
      <c r="E1648" s="12" t="s">
        <v>13</v>
      </c>
      <c r="F1648" s="12">
        <v>13</v>
      </c>
      <c r="G1648" s="12">
        <v>2034</v>
      </c>
      <c r="H1648" s="12">
        <v>2160</v>
      </c>
      <c r="I1648" s="12">
        <v>46656</v>
      </c>
      <c r="J1648" s="12">
        <v>49680</v>
      </c>
      <c r="K1648" s="12">
        <f>Sales[[#This Row],[Unit Price]]*Sales[[#This Row],[Quantity]]</f>
        <v>28080</v>
      </c>
      <c r="L1648" s="12">
        <f>Sales[[#This Row],[Unit Cost]]*Sales[[#This Row],[Quantity]]</f>
        <v>26442</v>
      </c>
      <c r="M1648" s="12">
        <f>Sales[[#This Row],[Revenue]]-Sales[[#This Row],[Cost]]</f>
        <v>1638</v>
      </c>
      <c r="N1648" s="38">
        <f>Sales[[#This Row],[Profit]]*$N$1</f>
        <v>81.900000000000006</v>
      </c>
      <c r="O1648" s="38">
        <f>Sales[[#This Row],[Profit]]-Sales[[#This Row],[Discount ]]</f>
        <v>1556.1</v>
      </c>
    </row>
    <row r="1649" spans="1:15">
      <c r="A1649" s="38">
        <v>41470</v>
      </c>
      <c r="B1649" s="12" t="s">
        <v>17</v>
      </c>
      <c r="C1649" s="12" t="s">
        <v>18</v>
      </c>
      <c r="D1649" s="12" t="s">
        <v>21</v>
      </c>
      <c r="E1649" s="12" t="s">
        <v>13</v>
      </c>
      <c r="F1649" s="12">
        <v>4</v>
      </c>
      <c r="G1649" s="12">
        <v>3042</v>
      </c>
      <c r="H1649" s="12">
        <v>3240</v>
      </c>
      <c r="I1649" s="12">
        <v>15372</v>
      </c>
      <c r="J1649" s="12">
        <v>16380</v>
      </c>
      <c r="K1649" s="12">
        <f>Sales[[#This Row],[Unit Price]]*Sales[[#This Row],[Quantity]]</f>
        <v>12960</v>
      </c>
      <c r="L1649" s="12">
        <f>Sales[[#This Row],[Unit Cost]]*Sales[[#This Row],[Quantity]]</f>
        <v>12168</v>
      </c>
      <c r="M1649" s="12">
        <f>Sales[[#This Row],[Revenue]]-Sales[[#This Row],[Cost]]</f>
        <v>792</v>
      </c>
      <c r="N1649" s="38">
        <f>Sales[[#This Row],[Profit]]*$N$1</f>
        <v>39.6</v>
      </c>
      <c r="O1649" s="38">
        <f>Sales[[#This Row],[Profit]]-Sales[[#This Row],[Discount ]]</f>
        <v>752.4</v>
      </c>
    </row>
    <row r="1650" spans="1:15">
      <c r="A1650" s="38">
        <v>41471</v>
      </c>
      <c r="B1650" s="12" t="s">
        <v>29</v>
      </c>
      <c r="C1650" s="12" t="s">
        <v>30</v>
      </c>
      <c r="D1650" s="12" t="s">
        <v>42</v>
      </c>
      <c r="E1650" s="12" t="s">
        <v>16</v>
      </c>
      <c r="F1650" s="12">
        <v>21</v>
      </c>
      <c r="G1650" s="12">
        <v>3042</v>
      </c>
      <c r="H1650" s="12">
        <v>3240</v>
      </c>
      <c r="I1650" s="12">
        <v>120096</v>
      </c>
      <c r="J1650" s="12">
        <v>129600</v>
      </c>
      <c r="K1650" s="12">
        <f>Sales[[#This Row],[Unit Price]]*Sales[[#This Row],[Quantity]]</f>
        <v>68040</v>
      </c>
      <c r="L1650" s="12">
        <f>Sales[[#This Row],[Unit Cost]]*Sales[[#This Row],[Quantity]]</f>
        <v>63882</v>
      </c>
      <c r="M1650" s="12">
        <f>Sales[[#This Row],[Revenue]]-Sales[[#This Row],[Cost]]</f>
        <v>4158</v>
      </c>
      <c r="N1650" s="38">
        <f>Sales[[#This Row],[Profit]]*$N$1</f>
        <v>207.9</v>
      </c>
      <c r="O1650" s="38">
        <f>Sales[[#This Row],[Profit]]-Sales[[#This Row],[Discount ]]</f>
        <v>3950.1</v>
      </c>
    </row>
    <row r="1651" spans="1:15">
      <c r="A1651" s="38">
        <v>41471</v>
      </c>
      <c r="B1651" s="12" t="s">
        <v>10</v>
      </c>
      <c r="C1651" s="12" t="s">
        <v>11</v>
      </c>
      <c r="D1651" s="12" t="s">
        <v>36</v>
      </c>
      <c r="E1651" s="12" t="s">
        <v>13</v>
      </c>
      <c r="F1651" s="12">
        <v>16</v>
      </c>
      <c r="G1651" s="12">
        <v>3726</v>
      </c>
      <c r="H1651" s="12">
        <v>3960</v>
      </c>
      <c r="I1651" s="12">
        <v>40014</v>
      </c>
      <c r="J1651" s="12">
        <v>42750</v>
      </c>
      <c r="K1651" s="12">
        <f>Sales[[#This Row],[Unit Price]]*Sales[[#This Row],[Quantity]]</f>
        <v>63360</v>
      </c>
      <c r="L1651" s="12">
        <f>Sales[[#This Row],[Unit Cost]]*Sales[[#This Row],[Quantity]]</f>
        <v>59616</v>
      </c>
      <c r="M1651" s="12">
        <f>Sales[[#This Row],[Revenue]]-Sales[[#This Row],[Cost]]</f>
        <v>3744</v>
      </c>
      <c r="N1651" s="38">
        <f>Sales[[#This Row],[Profit]]*$N$1</f>
        <v>187.20000000000002</v>
      </c>
      <c r="O1651" s="38">
        <f>Sales[[#This Row],[Profit]]-Sales[[#This Row],[Discount ]]</f>
        <v>3556.8</v>
      </c>
    </row>
    <row r="1652" spans="1:15">
      <c r="A1652" s="38">
        <v>41471</v>
      </c>
      <c r="B1652" s="12" t="s">
        <v>29</v>
      </c>
      <c r="C1652" s="12" t="s">
        <v>30</v>
      </c>
      <c r="D1652" s="12" t="s">
        <v>37</v>
      </c>
      <c r="E1652" s="12" t="s">
        <v>13</v>
      </c>
      <c r="F1652" s="12">
        <v>10</v>
      </c>
      <c r="G1652" s="12">
        <v>2196</v>
      </c>
      <c r="H1652" s="12">
        <v>2340</v>
      </c>
      <c r="I1652" s="12">
        <v>98604</v>
      </c>
      <c r="J1652" s="12">
        <v>104940</v>
      </c>
      <c r="K1652" s="12">
        <f>Sales[[#This Row],[Unit Price]]*Sales[[#This Row],[Quantity]]</f>
        <v>23400</v>
      </c>
      <c r="L1652" s="12">
        <f>Sales[[#This Row],[Unit Cost]]*Sales[[#This Row],[Quantity]]</f>
        <v>21960</v>
      </c>
      <c r="M1652" s="12">
        <f>Sales[[#This Row],[Revenue]]-Sales[[#This Row],[Cost]]</f>
        <v>1440</v>
      </c>
      <c r="N1652" s="38">
        <f>Sales[[#This Row],[Profit]]*$N$1</f>
        <v>72</v>
      </c>
      <c r="O1652" s="38">
        <f>Sales[[#This Row],[Profit]]-Sales[[#This Row],[Discount ]]</f>
        <v>1368</v>
      </c>
    </row>
    <row r="1653" spans="1:15">
      <c r="A1653" s="38">
        <v>41471</v>
      </c>
      <c r="B1653" s="12" t="s">
        <v>31</v>
      </c>
      <c r="C1653" s="12" t="s">
        <v>30</v>
      </c>
      <c r="D1653" s="12" t="s">
        <v>40</v>
      </c>
      <c r="E1653" s="12" t="s">
        <v>16</v>
      </c>
      <c r="F1653" s="12">
        <v>3</v>
      </c>
      <c r="G1653" s="12">
        <v>4482</v>
      </c>
      <c r="H1653" s="12">
        <v>4770</v>
      </c>
      <c r="I1653" s="12">
        <v>3924</v>
      </c>
      <c r="J1653" s="12">
        <v>4230</v>
      </c>
      <c r="K1653" s="12">
        <f>Sales[[#This Row],[Unit Price]]*Sales[[#This Row],[Quantity]]</f>
        <v>14310</v>
      </c>
      <c r="L1653" s="12">
        <f>Sales[[#This Row],[Unit Cost]]*Sales[[#This Row],[Quantity]]</f>
        <v>13446</v>
      </c>
      <c r="M1653" s="12">
        <f>Sales[[#This Row],[Revenue]]-Sales[[#This Row],[Cost]]</f>
        <v>864</v>
      </c>
      <c r="N1653" s="38">
        <f>Sales[[#This Row],[Profit]]*$N$1</f>
        <v>43.2</v>
      </c>
      <c r="O1653" s="38">
        <f>Sales[[#This Row],[Profit]]-Sales[[#This Row],[Discount ]]</f>
        <v>820.8</v>
      </c>
    </row>
    <row r="1654" spans="1:15">
      <c r="A1654" s="38">
        <v>41471</v>
      </c>
      <c r="B1654" s="12" t="s">
        <v>17</v>
      </c>
      <c r="C1654" s="12" t="s">
        <v>18</v>
      </c>
      <c r="D1654" s="12" t="s">
        <v>41</v>
      </c>
      <c r="E1654" s="12" t="s">
        <v>13</v>
      </c>
      <c r="F1654" s="12">
        <v>1</v>
      </c>
      <c r="G1654" s="12">
        <v>5148</v>
      </c>
      <c r="H1654" s="12">
        <v>5490</v>
      </c>
      <c r="I1654" s="12">
        <v>29520</v>
      </c>
      <c r="J1654" s="12">
        <v>31500</v>
      </c>
      <c r="K1654" s="12">
        <f>Sales[[#This Row],[Unit Price]]*Sales[[#This Row],[Quantity]]</f>
        <v>5490</v>
      </c>
      <c r="L1654" s="12">
        <f>Sales[[#This Row],[Unit Cost]]*Sales[[#This Row],[Quantity]]</f>
        <v>5148</v>
      </c>
      <c r="M1654" s="12">
        <f>Sales[[#This Row],[Revenue]]-Sales[[#This Row],[Cost]]</f>
        <v>342</v>
      </c>
      <c r="N1654" s="38">
        <f>Sales[[#This Row],[Profit]]*$N$1</f>
        <v>17.100000000000001</v>
      </c>
      <c r="O1654" s="38">
        <f>Sales[[#This Row],[Profit]]-Sales[[#This Row],[Discount ]]</f>
        <v>324.89999999999998</v>
      </c>
    </row>
    <row r="1655" spans="1:15">
      <c r="A1655" s="38">
        <v>41472</v>
      </c>
      <c r="B1655" s="12" t="s">
        <v>14</v>
      </c>
      <c r="C1655" s="12" t="s">
        <v>11</v>
      </c>
      <c r="D1655" s="12" t="s">
        <v>37</v>
      </c>
      <c r="E1655" s="12" t="s">
        <v>13</v>
      </c>
      <c r="F1655" s="12">
        <v>13</v>
      </c>
      <c r="G1655" s="12">
        <v>3978</v>
      </c>
      <c r="H1655" s="12">
        <v>4230</v>
      </c>
      <c r="I1655" s="12">
        <v>94122</v>
      </c>
      <c r="J1655" s="12">
        <v>100170</v>
      </c>
      <c r="K1655" s="12">
        <f>Sales[[#This Row],[Unit Price]]*Sales[[#This Row],[Quantity]]</f>
        <v>54990</v>
      </c>
      <c r="L1655" s="12">
        <f>Sales[[#This Row],[Unit Cost]]*Sales[[#This Row],[Quantity]]</f>
        <v>51714</v>
      </c>
      <c r="M1655" s="12">
        <f>Sales[[#This Row],[Revenue]]-Sales[[#This Row],[Cost]]</f>
        <v>3276</v>
      </c>
      <c r="N1655" s="38">
        <f>Sales[[#This Row],[Profit]]*$N$1</f>
        <v>163.80000000000001</v>
      </c>
      <c r="O1655" s="38">
        <f>Sales[[#This Row],[Profit]]-Sales[[#This Row],[Discount ]]</f>
        <v>3112.2</v>
      </c>
    </row>
    <row r="1656" spans="1:15">
      <c r="A1656" s="38">
        <v>41472</v>
      </c>
      <c r="B1656" s="12" t="s">
        <v>17</v>
      </c>
      <c r="C1656" s="12" t="s">
        <v>18</v>
      </c>
      <c r="D1656" s="12" t="s">
        <v>40</v>
      </c>
      <c r="E1656" s="12" t="s">
        <v>16</v>
      </c>
      <c r="F1656" s="12">
        <v>15</v>
      </c>
      <c r="G1656" s="12">
        <v>2106</v>
      </c>
      <c r="H1656" s="12">
        <v>2250</v>
      </c>
      <c r="I1656" s="12">
        <v>23544</v>
      </c>
      <c r="J1656" s="12">
        <v>25380</v>
      </c>
      <c r="K1656" s="12">
        <f>Sales[[#This Row],[Unit Price]]*Sales[[#This Row],[Quantity]]</f>
        <v>33750</v>
      </c>
      <c r="L1656" s="12">
        <f>Sales[[#This Row],[Unit Cost]]*Sales[[#This Row],[Quantity]]</f>
        <v>31590</v>
      </c>
      <c r="M1656" s="12">
        <f>Sales[[#This Row],[Revenue]]-Sales[[#This Row],[Cost]]</f>
        <v>2160</v>
      </c>
      <c r="N1656" s="38">
        <f>Sales[[#This Row],[Profit]]*$N$1</f>
        <v>108</v>
      </c>
      <c r="O1656" s="38">
        <f>Sales[[#This Row],[Profit]]-Sales[[#This Row],[Discount ]]</f>
        <v>2052</v>
      </c>
    </row>
    <row r="1657" spans="1:15">
      <c r="A1657" s="38">
        <v>41472</v>
      </c>
      <c r="B1657" s="12" t="s">
        <v>34</v>
      </c>
      <c r="C1657" s="12" t="s">
        <v>25</v>
      </c>
      <c r="D1657" s="12" t="s">
        <v>43</v>
      </c>
      <c r="E1657" s="12" t="s">
        <v>13</v>
      </c>
      <c r="F1657" s="12">
        <v>5</v>
      </c>
      <c r="G1657" s="12">
        <v>3978</v>
      </c>
      <c r="H1657" s="12">
        <v>4230</v>
      </c>
      <c r="I1657" s="12">
        <v>57528</v>
      </c>
      <c r="J1657" s="12">
        <v>61200</v>
      </c>
      <c r="K1657" s="12">
        <f>Sales[[#This Row],[Unit Price]]*Sales[[#This Row],[Quantity]]</f>
        <v>21150</v>
      </c>
      <c r="L1657" s="12">
        <f>Sales[[#This Row],[Unit Cost]]*Sales[[#This Row],[Quantity]]</f>
        <v>19890</v>
      </c>
      <c r="M1657" s="12">
        <f>Sales[[#This Row],[Revenue]]-Sales[[#This Row],[Cost]]</f>
        <v>1260</v>
      </c>
      <c r="N1657" s="38">
        <f>Sales[[#This Row],[Profit]]*$N$1</f>
        <v>63</v>
      </c>
      <c r="O1657" s="38">
        <f>Sales[[#This Row],[Profit]]-Sales[[#This Row],[Discount ]]</f>
        <v>1197</v>
      </c>
    </row>
    <row r="1658" spans="1:15">
      <c r="A1658" s="38">
        <v>41472</v>
      </c>
      <c r="B1658" s="12" t="s">
        <v>20</v>
      </c>
      <c r="C1658" s="12" t="s">
        <v>18</v>
      </c>
      <c r="D1658" s="12" t="s">
        <v>26</v>
      </c>
      <c r="E1658" s="12" t="s">
        <v>13</v>
      </c>
      <c r="F1658" s="12">
        <v>25</v>
      </c>
      <c r="G1658" s="12">
        <v>2034</v>
      </c>
      <c r="H1658" s="12">
        <v>2160</v>
      </c>
      <c r="I1658" s="12">
        <v>12168</v>
      </c>
      <c r="J1658" s="12">
        <v>12960</v>
      </c>
      <c r="K1658" s="12">
        <f>Sales[[#This Row],[Unit Price]]*Sales[[#This Row],[Quantity]]</f>
        <v>54000</v>
      </c>
      <c r="L1658" s="12">
        <f>Sales[[#This Row],[Unit Cost]]*Sales[[#This Row],[Quantity]]</f>
        <v>50850</v>
      </c>
      <c r="M1658" s="12">
        <f>Sales[[#This Row],[Revenue]]-Sales[[#This Row],[Cost]]</f>
        <v>3150</v>
      </c>
      <c r="N1658" s="38">
        <f>Sales[[#This Row],[Profit]]*$N$1</f>
        <v>157.5</v>
      </c>
      <c r="O1658" s="38">
        <f>Sales[[#This Row],[Profit]]-Sales[[#This Row],[Discount ]]</f>
        <v>2992.5</v>
      </c>
    </row>
    <row r="1659" spans="1:15">
      <c r="A1659" s="38">
        <v>41472</v>
      </c>
      <c r="B1659" s="12" t="s">
        <v>20</v>
      </c>
      <c r="C1659" s="12" t="s">
        <v>18</v>
      </c>
      <c r="D1659" s="12" t="s">
        <v>40</v>
      </c>
      <c r="E1659" s="12" t="s">
        <v>16</v>
      </c>
      <c r="F1659" s="12">
        <v>8</v>
      </c>
      <c r="G1659" s="12">
        <v>2034</v>
      </c>
      <c r="H1659" s="12">
        <v>2160</v>
      </c>
      <c r="I1659" s="12">
        <v>58860</v>
      </c>
      <c r="J1659" s="12">
        <v>63450</v>
      </c>
      <c r="K1659" s="12">
        <f>Sales[[#This Row],[Unit Price]]*Sales[[#This Row],[Quantity]]</f>
        <v>17280</v>
      </c>
      <c r="L1659" s="12">
        <f>Sales[[#This Row],[Unit Cost]]*Sales[[#This Row],[Quantity]]</f>
        <v>16272</v>
      </c>
      <c r="M1659" s="12">
        <f>Sales[[#This Row],[Revenue]]-Sales[[#This Row],[Cost]]</f>
        <v>1008</v>
      </c>
      <c r="N1659" s="38">
        <f>Sales[[#This Row],[Profit]]*$N$1</f>
        <v>50.400000000000006</v>
      </c>
      <c r="O1659" s="38">
        <f>Sales[[#This Row],[Profit]]-Sales[[#This Row],[Discount ]]</f>
        <v>957.6</v>
      </c>
    </row>
    <row r="1660" spans="1:15">
      <c r="A1660" s="38">
        <v>41473</v>
      </c>
      <c r="B1660" s="12" t="s">
        <v>27</v>
      </c>
      <c r="C1660" s="12" t="s">
        <v>23</v>
      </c>
      <c r="D1660" s="12" t="s">
        <v>26</v>
      </c>
      <c r="E1660" s="12" t="s">
        <v>13</v>
      </c>
      <c r="F1660" s="12">
        <v>21</v>
      </c>
      <c r="G1660" s="12">
        <v>3582</v>
      </c>
      <c r="H1660" s="12">
        <v>3870</v>
      </c>
      <c r="I1660" s="12">
        <v>69966</v>
      </c>
      <c r="J1660" s="12">
        <v>74520</v>
      </c>
      <c r="K1660" s="12">
        <f>Sales[[#This Row],[Unit Price]]*Sales[[#This Row],[Quantity]]</f>
        <v>81270</v>
      </c>
      <c r="L1660" s="12">
        <f>Sales[[#This Row],[Unit Cost]]*Sales[[#This Row],[Quantity]]</f>
        <v>75222</v>
      </c>
      <c r="M1660" s="12">
        <f>Sales[[#This Row],[Revenue]]-Sales[[#This Row],[Cost]]</f>
        <v>6048</v>
      </c>
      <c r="N1660" s="38">
        <f>Sales[[#This Row],[Profit]]*$N$1</f>
        <v>302.40000000000003</v>
      </c>
      <c r="O1660" s="38">
        <f>Sales[[#This Row],[Profit]]-Sales[[#This Row],[Discount ]]</f>
        <v>5745.6</v>
      </c>
    </row>
    <row r="1661" spans="1:15">
      <c r="A1661" s="38">
        <v>41474</v>
      </c>
      <c r="B1661" s="12" t="s">
        <v>24</v>
      </c>
      <c r="C1661" s="12" t="s">
        <v>25</v>
      </c>
      <c r="D1661" s="12" t="s">
        <v>15</v>
      </c>
      <c r="E1661" s="12" t="s">
        <v>16</v>
      </c>
      <c r="F1661" s="12">
        <v>16</v>
      </c>
      <c r="G1661" s="12">
        <v>3978</v>
      </c>
      <c r="H1661" s="12">
        <v>4230</v>
      </c>
      <c r="I1661" s="12">
        <v>68058</v>
      </c>
      <c r="J1661" s="12">
        <v>73530</v>
      </c>
      <c r="K1661" s="12">
        <f>Sales[[#This Row],[Unit Price]]*Sales[[#This Row],[Quantity]]</f>
        <v>67680</v>
      </c>
      <c r="L1661" s="12">
        <f>Sales[[#This Row],[Unit Cost]]*Sales[[#This Row],[Quantity]]</f>
        <v>63648</v>
      </c>
      <c r="M1661" s="12">
        <f>Sales[[#This Row],[Revenue]]-Sales[[#This Row],[Cost]]</f>
        <v>4032</v>
      </c>
      <c r="N1661" s="38">
        <f>Sales[[#This Row],[Profit]]*$N$1</f>
        <v>201.60000000000002</v>
      </c>
      <c r="O1661" s="38">
        <f>Sales[[#This Row],[Profit]]-Sales[[#This Row],[Discount ]]</f>
        <v>3830.4</v>
      </c>
    </row>
    <row r="1662" spans="1:15">
      <c r="A1662" s="38">
        <v>41474</v>
      </c>
      <c r="B1662" s="12" t="s">
        <v>20</v>
      </c>
      <c r="C1662" s="12" t="s">
        <v>18</v>
      </c>
      <c r="D1662" s="12" t="s">
        <v>41</v>
      </c>
      <c r="E1662" s="12" t="s">
        <v>13</v>
      </c>
      <c r="F1662" s="12">
        <v>23</v>
      </c>
      <c r="G1662" s="12">
        <v>2196</v>
      </c>
      <c r="H1662" s="12">
        <v>2340</v>
      </c>
      <c r="I1662" s="12">
        <v>44280</v>
      </c>
      <c r="J1662" s="12">
        <v>47250</v>
      </c>
      <c r="K1662" s="12">
        <f>Sales[[#This Row],[Unit Price]]*Sales[[#This Row],[Quantity]]</f>
        <v>53820</v>
      </c>
      <c r="L1662" s="12">
        <f>Sales[[#This Row],[Unit Cost]]*Sales[[#This Row],[Quantity]]</f>
        <v>50508</v>
      </c>
      <c r="M1662" s="12">
        <f>Sales[[#This Row],[Revenue]]-Sales[[#This Row],[Cost]]</f>
        <v>3312</v>
      </c>
      <c r="N1662" s="38">
        <f>Sales[[#This Row],[Profit]]*$N$1</f>
        <v>165.60000000000002</v>
      </c>
      <c r="O1662" s="38">
        <f>Sales[[#This Row],[Profit]]-Sales[[#This Row],[Discount ]]</f>
        <v>3146.4</v>
      </c>
    </row>
    <row r="1663" spans="1:15">
      <c r="A1663" s="38">
        <v>41475</v>
      </c>
      <c r="B1663" s="12" t="s">
        <v>31</v>
      </c>
      <c r="C1663" s="12" t="s">
        <v>30</v>
      </c>
      <c r="D1663" s="12" t="s">
        <v>33</v>
      </c>
      <c r="E1663" s="12" t="s">
        <v>13</v>
      </c>
      <c r="F1663" s="12">
        <v>22</v>
      </c>
      <c r="G1663" s="12">
        <v>3978</v>
      </c>
      <c r="H1663" s="12">
        <v>4230</v>
      </c>
      <c r="I1663" s="12">
        <v>51714</v>
      </c>
      <c r="J1663" s="12">
        <v>54990</v>
      </c>
      <c r="K1663" s="12">
        <f>Sales[[#This Row],[Unit Price]]*Sales[[#This Row],[Quantity]]</f>
        <v>93060</v>
      </c>
      <c r="L1663" s="12">
        <f>Sales[[#This Row],[Unit Cost]]*Sales[[#This Row],[Quantity]]</f>
        <v>87516</v>
      </c>
      <c r="M1663" s="12">
        <f>Sales[[#This Row],[Revenue]]-Sales[[#This Row],[Cost]]</f>
        <v>5544</v>
      </c>
      <c r="N1663" s="38">
        <f>Sales[[#This Row],[Profit]]*$N$1</f>
        <v>277.2</v>
      </c>
      <c r="O1663" s="38">
        <f>Sales[[#This Row],[Profit]]-Sales[[#This Row],[Discount ]]</f>
        <v>5266.8</v>
      </c>
    </row>
    <row r="1664" spans="1:15">
      <c r="A1664" s="38">
        <v>41475</v>
      </c>
      <c r="B1664" s="12" t="s">
        <v>17</v>
      </c>
      <c r="C1664" s="12" t="s">
        <v>18</v>
      </c>
      <c r="D1664" s="12" t="s">
        <v>35</v>
      </c>
      <c r="E1664" s="12" t="s">
        <v>13</v>
      </c>
      <c r="F1664" s="12">
        <v>13</v>
      </c>
      <c r="G1664" s="12">
        <v>3978</v>
      </c>
      <c r="H1664" s="12">
        <v>4230</v>
      </c>
      <c r="I1664" s="12">
        <v>108108</v>
      </c>
      <c r="J1664" s="12">
        <v>115290</v>
      </c>
      <c r="K1664" s="12">
        <f>Sales[[#This Row],[Unit Price]]*Sales[[#This Row],[Quantity]]</f>
        <v>54990</v>
      </c>
      <c r="L1664" s="12">
        <f>Sales[[#This Row],[Unit Cost]]*Sales[[#This Row],[Quantity]]</f>
        <v>51714</v>
      </c>
      <c r="M1664" s="12">
        <f>Sales[[#This Row],[Revenue]]-Sales[[#This Row],[Cost]]</f>
        <v>3276</v>
      </c>
      <c r="N1664" s="38">
        <f>Sales[[#This Row],[Profit]]*$N$1</f>
        <v>163.80000000000001</v>
      </c>
      <c r="O1664" s="38">
        <f>Sales[[#This Row],[Profit]]-Sales[[#This Row],[Discount ]]</f>
        <v>3112.2</v>
      </c>
    </row>
    <row r="1665" spans="1:15">
      <c r="A1665" s="38">
        <v>41475</v>
      </c>
      <c r="B1665" s="12" t="s">
        <v>22</v>
      </c>
      <c r="C1665" s="12" t="s">
        <v>23</v>
      </c>
      <c r="D1665" s="12" t="s">
        <v>43</v>
      </c>
      <c r="E1665" s="12" t="s">
        <v>13</v>
      </c>
      <c r="F1665" s="12">
        <v>27</v>
      </c>
      <c r="G1665" s="12">
        <v>3042</v>
      </c>
      <c r="H1665" s="12">
        <v>3240</v>
      </c>
      <c r="I1665" s="12">
        <v>60912</v>
      </c>
      <c r="J1665" s="12">
        <v>64800</v>
      </c>
      <c r="K1665" s="12">
        <f>Sales[[#This Row],[Unit Price]]*Sales[[#This Row],[Quantity]]</f>
        <v>87480</v>
      </c>
      <c r="L1665" s="12">
        <f>Sales[[#This Row],[Unit Cost]]*Sales[[#This Row],[Quantity]]</f>
        <v>82134</v>
      </c>
      <c r="M1665" s="12">
        <f>Sales[[#This Row],[Revenue]]-Sales[[#This Row],[Cost]]</f>
        <v>5346</v>
      </c>
      <c r="N1665" s="38">
        <f>Sales[[#This Row],[Profit]]*$N$1</f>
        <v>267.3</v>
      </c>
      <c r="O1665" s="38">
        <f>Sales[[#This Row],[Profit]]-Sales[[#This Row],[Discount ]]</f>
        <v>5078.7</v>
      </c>
    </row>
    <row r="1666" spans="1:15">
      <c r="A1666" s="38">
        <v>41475</v>
      </c>
      <c r="B1666" s="12" t="s">
        <v>27</v>
      </c>
      <c r="C1666" s="12" t="s">
        <v>23</v>
      </c>
      <c r="D1666" s="12" t="s">
        <v>39</v>
      </c>
      <c r="E1666" s="12" t="s">
        <v>13</v>
      </c>
      <c r="F1666" s="12">
        <v>27</v>
      </c>
      <c r="G1666" s="12">
        <v>3978</v>
      </c>
      <c r="H1666" s="12">
        <v>4230</v>
      </c>
      <c r="I1666" s="12">
        <v>11178</v>
      </c>
      <c r="J1666" s="12">
        <v>11880</v>
      </c>
      <c r="K1666" s="12">
        <f>Sales[[#This Row],[Unit Price]]*Sales[[#This Row],[Quantity]]</f>
        <v>114210</v>
      </c>
      <c r="L1666" s="12">
        <f>Sales[[#This Row],[Unit Cost]]*Sales[[#This Row],[Quantity]]</f>
        <v>107406</v>
      </c>
      <c r="M1666" s="12">
        <f>Sales[[#This Row],[Revenue]]-Sales[[#This Row],[Cost]]</f>
        <v>6804</v>
      </c>
      <c r="N1666" s="38">
        <f>Sales[[#This Row],[Profit]]*$N$1</f>
        <v>340.20000000000005</v>
      </c>
      <c r="O1666" s="38">
        <f>Sales[[#This Row],[Profit]]-Sales[[#This Row],[Discount ]]</f>
        <v>6463.8</v>
      </c>
    </row>
    <row r="1667" spans="1:15">
      <c r="A1667" s="38">
        <v>41476</v>
      </c>
      <c r="B1667" s="12" t="s">
        <v>10</v>
      </c>
      <c r="C1667" s="12" t="s">
        <v>11</v>
      </c>
      <c r="D1667" s="12" t="s">
        <v>35</v>
      </c>
      <c r="E1667" s="12" t="s">
        <v>13</v>
      </c>
      <c r="F1667" s="12">
        <v>27</v>
      </c>
      <c r="G1667" s="12">
        <v>3978</v>
      </c>
      <c r="H1667" s="12">
        <v>4230</v>
      </c>
      <c r="I1667" s="12">
        <v>87516</v>
      </c>
      <c r="J1667" s="12">
        <v>93330</v>
      </c>
      <c r="K1667" s="12">
        <f>Sales[[#This Row],[Unit Price]]*Sales[[#This Row],[Quantity]]</f>
        <v>114210</v>
      </c>
      <c r="L1667" s="12">
        <f>Sales[[#This Row],[Unit Cost]]*Sales[[#This Row],[Quantity]]</f>
        <v>107406</v>
      </c>
      <c r="M1667" s="12">
        <f>Sales[[#This Row],[Revenue]]-Sales[[#This Row],[Cost]]</f>
        <v>6804</v>
      </c>
      <c r="N1667" s="38">
        <f>Sales[[#This Row],[Profit]]*$N$1</f>
        <v>340.20000000000005</v>
      </c>
      <c r="O1667" s="38">
        <f>Sales[[#This Row],[Profit]]-Sales[[#This Row],[Discount ]]</f>
        <v>6463.8</v>
      </c>
    </row>
    <row r="1668" spans="1:15">
      <c r="A1668" s="38">
        <v>41476</v>
      </c>
      <c r="B1668" s="12" t="s">
        <v>14</v>
      </c>
      <c r="C1668" s="12" t="s">
        <v>11</v>
      </c>
      <c r="D1668" s="12" t="s">
        <v>43</v>
      </c>
      <c r="E1668" s="12" t="s">
        <v>13</v>
      </c>
      <c r="F1668" s="12">
        <v>27</v>
      </c>
      <c r="G1668" s="12">
        <v>5832</v>
      </c>
      <c r="H1668" s="12">
        <v>6210</v>
      </c>
      <c r="I1668" s="12">
        <v>57528</v>
      </c>
      <c r="J1668" s="12">
        <v>61200</v>
      </c>
      <c r="K1668" s="12">
        <f>Sales[[#This Row],[Unit Price]]*Sales[[#This Row],[Quantity]]</f>
        <v>167670</v>
      </c>
      <c r="L1668" s="12">
        <f>Sales[[#This Row],[Unit Cost]]*Sales[[#This Row],[Quantity]]</f>
        <v>157464</v>
      </c>
      <c r="M1668" s="12">
        <f>Sales[[#This Row],[Revenue]]-Sales[[#This Row],[Cost]]</f>
        <v>10206</v>
      </c>
      <c r="N1668" s="38">
        <f>Sales[[#This Row],[Profit]]*$N$1</f>
        <v>510.3</v>
      </c>
      <c r="O1668" s="38">
        <f>Sales[[#This Row],[Profit]]-Sales[[#This Row],[Discount ]]</f>
        <v>9695.7000000000007</v>
      </c>
    </row>
    <row r="1669" spans="1:15">
      <c r="A1669" s="38">
        <v>41476</v>
      </c>
      <c r="B1669" s="12" t="s">
        <v>10</v>
      </c>
      <c r="C1669" s="12" t="s">
        <v>11</v>
      </c>
      <c r="D1669" s="12" t="s">
        <v>41</v>
      </c>
      <c r="E1669" s="12" t="s">
        <v>13</v>
      </c>
      <c r="F1669" s="12">
        <v>27</v>
      </c>
      <c r="G1669" s="12">
        <v>2196</v>
      </c>
      <c r="H1669" s="12">
        <v>2340</v>
      </c>
      <c r="I1669" s="12">
        <v>64944</v>
      </c>
      <c r="J1669" s="12">
        <v>69300</v>
      </c>
      <c r="K1669" s="12">
        <f>Sales[[#This Row],[Unit Price]]*Sales[[#This Row],[Quantity]]</f>
        <v>63180</v>
      </c>
      <c r="L1669" s="12">
        <f>Sales[[#This Row],[Unit Cost]]*Sales[[#This Row],[Quantity]]</f>
        <v>59292</v>
      </c>
      <c r="M1669" s="12">
        <f>Sales[[#This Row],[Revenue]]-Sales[[#This Row],[Cost]]</f>
        <v>3888</v>
      </c>
      <c r="N1669" s="38">
        <f>Sales[[#This Row],[Profit]]*$N$1</f>
        <v>194.4</v>
      </c>
      <c r="O1669" s="38">
        <f>Sales[[#This Row],[Profit]]-Sales[[#This Row],[Discount ]]</f>
        <v>3693.6</v>
      </c>
    </row>
    <row r="1670" spans="1:15">
      <c r="A1670" s="38">
        <v>41477</v>
      </c>
      <c r="B1670" s="12" t="s">
        <v>31</v>
      </c>
      <c r="C1670" s="12" t="s">
        <v>30</v>
      </c>
      <c r="D1670" s="12" t="s">
        <v>40</v>
      </c>
      <c r="E1670" s="12" t="s">
        <v>16</v>
      </c>
      <c r="F1670" s="12">
        <v>27</v>
      </c>
      <c r="G1670" s="12">
        <v>3546</v>
      </c>
      <c r="H1670" s="12">
        <v>3780</v>
      </c>
      <c r="I1670" s="12">
        <v>15696</v>
      </c>
      <c r="J1670" s="12">
        <v>16920</v>
      </c>
      <c r="K1670" s="12">
        <f>Sales[[#This Row],[Unit Price]]*Sales[[#This Row],[Quantity]]</f>
        <v>102060</v>
      </c>
      <c r="L1670" s="12">
        <f>Sales[[#This Row],[Unit Cost]]*Sales[[#This Row],[Quantity]]</f>
        <v>95742</v>
      </c>
      <c r="M1670" s="12">
        <f>Sales[[#This Row],[Revenue]]-Sales[[#This Row],[Cost]]</f>
        <v>6318</v>
      </c>
      <c r="N1670" s="38">
        <f>Sales[[#This Row],[Profit]]*$N$1</f>
        <v>315.90000000000003</v>
      </c>
      <c r="O1670" s="38">
        <f>Sales[[#This Row],[Profit]]-Sales[[#This Row],[Discount ]]</f>
        <v>6002.1</v>
      </c>
    </row>
    <row r="1671" spans="1:15">
      <c r="A1671" s="38">
        <v>41477</v>
      </c>
      <c r="B1671" s="12" t="s">
        <v>10</v>
      </c>
      <c r="C1671" s="12" t="s">
        <v>11</v>
      </c>
      <c r="D1671" s="12" t="s">
        <v>36</v>
      </c>
      <c r="E1671" s="12" t="s">
        <v>13</v>
      </c>
      <c r="F1671" s="12">
        <v>12</v>
      </c>
      <c r="G1671" s="12">
        <v>3582</v>
      </c>
      <c r="H1671" s="12">
        <v>3870</v>
      </c>
      <c r="I1671" s="12">
        <v>31590</v>
      </c>
      <c r="J1671" s="12">
        <v>33750</v>
      </c>
      <c r="K1671" s="12">
        <f>Sales[[#This Row],[Unit Price]]*Sales[[#This Row],[Quantity]]</f>
        <v>46440</v>
      </c>
      <c r="L1671" s="12">
        <f>Sales[[#This Row],[Unit Cost]]*Sales[[#This Row],[Quantity]]</f>
        <v>42984</v>
      </c>
      <c r="M1671" s="12">
        <f>Sales[[#This Row],[Revenue]]-Sales[[#This Row],[Cost]]</f>
        <v>3456</v>
      </c>
      <c r="N1671" s="38">
        <f>Sales[[#This Row],[Profit]]*$N$1</f>
        <v>172.8</v>
      </c>
      <c r="O1671" s="38">
        <f>Sales[[#This Row],[Profit]]-Sales[[#This Row],[Discount ]]</f>
        <v>3283.2</v>
      </c>
    </row>
    <row r="1672" spans="1:15">
      <c r="A1672" s="38">
        <v>41478</v>
      </c>
      <c r="B1672" s="12" t="s">
        <v>10</v>
      </c>
      <c r="C1672" s="12" t="s">
        <v>11</v>
      </c>
      <c r="D1672" s="12" t="s">
        <v>32</v>
      </c>
      <c r="E1672" s="12" t="s">
        <v>13</v>
      </c>
      <c r="F1672" s="12">
        <v>18</v>
      </c>
      <c r="G1672" s="12">
        <v>3978</v>
      </c>
      <c r="H1672" s="12">
        <v>4230</v>
      </c>
      <c r="I1672" s="12">
        <v>49644</v>
      </c>
      <c r="J1672" s="12">
        <v>52920</v>
      </c>
      <c r="K1672" s="12">
        <f>Sales[[#This Row],[Unit Price]]*Sales[[#This Row],[Quantity]]</f>
        <v>76140</v>
      </c>
      <c r="L1672" s="12">
        <f>Sales[[#This Row],[Unit Cost]]*Sales[[#This Row],[Quantity]]</f>
        <v>71604</v>
      </c>
      <c r="M1672" s="12">
        <f>Sales[[#This Row],[Revenue]]-Sales[[#This Row],[Cost]]</f>
        <v>4536</v>
      </c>
      <c r="N1672" s="38">
        <f>Sales[[#This Row],[Profit]]*$N$1</f>
        <v>226.8</v>
      </c>
      <c r="O1672" s="38">
        <f>Sales[[#This Row],[Profit]]-Sales[[#This Row],[Discount ]]</f>
        <v>4309.2</v>
      </c>
    </row>
    <row r="1673" spans="1:15">
      <c r="A1673" s="38">
        <v>41478</v>
      </c>
      <c r="B1673" s="12" t="s">
        <v>29</v>
      </c>
      <c r="C1673" s="12" t="s">
        <v>30</v>
      </c>
      <c r="D1673" s="12" t="s">
        <v>40</v>
      </c>
      <c r="E1673" s="12" t="s">
        <v>16</v>
      </c>
      <c r="F1673" s="12">
        <v>8</v>
      </c>
      <c r="G1673" s="12">
        <v>3978</v>
      </c>
      <c r="H1673" s="12">
        <v>4230</v>
      </c>
      <c r="I1673" s="12">
        <v>31392</v>
      </c>
      <c r="J1673" s="12">
        <v>33840</v>
      </c>
      <c r="K1673" s="12">
        <f>Sales[[#This Row],[Unit Price]]*Sales[[#This Row],[Quantity]]</f>
        <v>33840</v>
      </c>
      <c r="L1673" s="12">
        <f>Sales[[#This Row],[Unit Cost]]*Sales[[#This Row],[Quantity]]</f>
        <v>31824</v>
      </c>
      <c r="M1673" s="12">
        <f>Sales[[#This Row],[Revenue]]-Sales[[#This Row],[Cost]]</f>
        <v>2016</v>
      </c>
      <c r="N1673" s="38">
        <f>Sales[[#This Row],[Profit]]*$N$1</f>
        <v>100.80000000000001</v>
      </c>
      <c r="O1673" s="38">
        <f>Sales[[#This Row],[Profit]]-Sales[[#This Row],[Discount ]]</f>
        <v>1915.2</v>
      </c>
    </row>
    <row r="1674" spans="1:15">
      <c r="A1674" s="38">
        <v>41478</v>
      </c>
      <c r="B1674" s="12" t="s">
        <v>20</v>
      </c>
      <c r="C1674" s="12" t="s">
        <v>18</v>
      </c>
      <c r="D1674" s="12" t="s">
        <v>43</v>
      </c>
      <c r="E1674" s="12" t="s">
        <v>13</v>
      </c>
      <c r="F1674" s="12">
        <v>21</v>
      </c>
      <c r="G1674" s="12">
        <v>2034</v>
      </c>
      <c r="H1674" s="12">
        <v>2160</v>
      </c>
      <c r="I1674" s="12">
        <v>37224</v>
      </c>
      <c r="J1674" s="12">
        <v>39600</v>
      </c>
      <c r="K1674" s="12">
        <f>Sales[[#This Row],[Unit Price]]*Sales[[#This Row],[Quantity]]</f>
        <v>45360</v>
      </c>
      <c r="L1674" s="12">
        <f>Sales[[#This Row],[Unit Cost]]*Sales[[#This Row],[Quantity]]</f>
        <v>42714</v>
      </c>
      <c r="M1674" s="12">
        <f>Sales[[#This Row],[Revenue]]-Sales[[#This Row],[Cost]]</f>
        <v>2646</v>
      </c>
      <c r="N1674" s="38">
        <f>Sales[[#This Row],[Profit]]*$N$1</f>
        <v>132.30000000000001</v>
      </c>
      <c r="O1674" s="38">
        <f>Sales[[#This Row],[Profit]]-Sales[[#This Row],[Discount ]]</f>
        <v>2513.6999999999998</v>
      </c>
    </row>
    <row r="1675" spans="1:15">
      <c r="A1675" s="38">
        <v>41478</v>
      </c>
      <c r="B1675" s="12" t="s">
        <v>14</v>
      </c>
      <c r="C1675" s="12" t="s">
        <v>11</v>
      </c>
      <c r="D1675" s="12" t="s">
        <v>12</v>
      </c>
      <c r="E1675" s="12" t="s">
        <v>13</v>
      </c>
      <c r="F1675" s="12">
        <v>25</v>
      </c>
      <c r="G1675" s="12">
        <v>3042</v>
      </c>
      <c r="H1675" s="12">
        <v>3240</v>
      </c>
      <c r="I1675" s="12">
        <v>16272</v>
      </c>
      <c r="J1675" s="12">
        <v>17280</v>
      </c>
      <c r="K1675" s="12">
        <f>Sales[[#This Row],[Unit Price]]*Sales[[#This Row],[Quantity]]</f>
        <v>81000</v>
      </c>
      <c r="L1675" s="12">
        <f>Sales[[#This Row],[Unit Cost]]*Sales[[#This Row],[Quantity]]</f>
        <v>76050</v>
      </c>
      <c r="M1675" s="12">
        <f>Sales[[#This Row],[Revenue]]-Sales[[#This Row],[Cost]]</f>
        <v>4950</v>
      </c>
      <c r="N1675" s="38">
        <f>Sales[[#This Row],[Profit]]*$N$1</f>
        <v>247.5</v>
      </c>
      <c r="O1675" s="38">
        <f>Sales[[#This Row],[Profit]]-Sales[[#This Row],[Discount ]]</f>
        <v>4702.5</v>
      </c>
    </row>
    <row r="1676" spans="1:15">
      <c r="A1676" s="38">
        <v>41479</v>
      </c>
      <c r="B1676" s="12" t="s">
        <v>24</v>
      </c>
      <c r="C1676" s="12" t="s">
        <v>25</v>
      </c>
      <c r="D1676" s="12" t="s">
        <v>21</v>
      </c>
      <c r="E1676" s="12" t="s">
        <v>13</v>
      </c>
      <c r="F1676" s="12">
        <v>12</v>
      </c>
      <c r="G1676" s="12">
        <v>5148</v>
      </c>
      <c r="H1676" s="12">
        <v>5490</v>
      </c>
      <c r="I1676" s="12">
        <v>32940</v>
      </c>
      <c r="J1676" s="12">
        <v>35100</v>
      </c>
      <c r="K1676" s="12">
        <f>Sales[[#This Row],[Unit Price]]*Sales[[#This Row],[Quantity]]</f>
        <v>65880</v>
      </c>
      <c r="L1676" s="12">
        <f>Sales[[#This Row],[Unit Cost]]*Sales[[#This Row],[Quantity]]</f>
        <v>61776</v>
      </c>
      <c r="M1676" s="12">
        <f>Sales[[#This Row],[Revenue]]-Sales[[#This Row],[Cost]]</f>
        <v>4104</v>
      </c>
      <c r="N1676" s="38">
        <f>Sales[[#This Row],[Profit]]*$N$1</f>
        <v>205.20000000000002</v>
      </c>
      <c r="O1676" s="38">
        <f>Sales[[#This Row],[Profit]]-Sales[[#This Row],[Discount ]]</f>
        <v>3898.8</v>
      </c>
    </row>
    <row r="1677" spans="1:15">
      <c r="A1677" s="38">
        <v>41479</v>
      </c>
      <c r="B1677" s="12" t="s">
        <v>29</v>
      </c>
      <c r="C1677" s="12" t="s">
        <v>30</v>
      </c>
      <c r="D1677" s="12" t="s">
        <v>37</v>
      </c>
      <c r="E1677" s="12" t="s">
        <v>13</v>
      </c>
      <c r="F1677" s="12">
        <v>9</v>
      </c>
      <c r="G1677" s="12">
        <v>2106</v>
      </c>
      <c r="H1677" s="12">
        <v>2250</v>
      </c>
      <c r="I1677" s="12">
        <v>49302</v>
      </c>
      <c r="J1677" s="12">
        <v>52470</v>
      </c>
      <c r="K1677" s="12">
        <f>Sales[[#This Row],[Unit Price]]*Sales[[#This Row],[Quantity]]</f>
        <v>20250</v>
      </c>
      <c r="L1677" s="12">
        <f>Sales[[#This Row],[Unit Cost]]*Sales[[#This Row],[Quantity]]</f>
        <v>18954</v>
      </c>
      <c r="M1677" s="12">
        <f>Sales[[#This Row],[Revenue]]-Sales[[#This Row],[Cost]]</f>
        <v>1296</v>
      </c>
      <c r="N1677" s="38">
        <f>Sales[[#This Row],[Profit]]*$N$1</f>
        <v>64.8</v>
      </c>
      <c r="O1677" s="38">
        <f>Sales[[#This Row],[Profit]]-Sales[[#This Row],[Discount ]]</f>
        <v>1231.2</v>
      </c>
    </row>
    <row r="1678" spans="1:15">
      <c r="A1678" s="38">
        <v>41481</v>
      </c>
      <c r="B1678" s="12" t="s">
        <v>14</v>
      </c>
      <c r="C1678" s="12" t="s">
        <v>11</v>
      </c>
      <c r="D1678" s="12" t="s">
        <v>21</v>
      </c>
      <c r="E1678" s="12" t="s">
        <v>13</v>
      </c>
      <c r="F1678" s="12">
        <v>23</v>
      </c>
      <c r="G1678" s="12">
        <v>4482</v>
      </c>
      <c r="H1678" s="12">
        <v>4770</v>
      </c>
      <c r="I1678" s="12">
        <v>30744</v>
      </c>
      <c r="J1678" s="12">
        <v>32760</v>
      </c>
      <c r="K1678" s="12">
        <f>Sales[[#This Row],[Unit Price]]*Sales[[#This Row],[Quantity]]</f>
        <v>109710</v>
      </c>
      <c r="L1678" s="12">
        <f>Sales[[#This Row],[Unit Cost]]*Sales[[#This Row],[Quantity]]</f>
        <v>103086</v>
      </c>
      <c r="M1678" s="12">
        <f>Sales[[#This Row],[Revenue]]-Sales[[#This Row],[Cost]]</f>
        <v>6624</v>
      </c>
      <c r="N1678" s="38">
        <f>Sales[[#This Row],[Profit]]*$N$1</f>
        <v>331.20000000000005</v>
      </c>
      <c r="O1678" s="38">
        <f>Sales[[#This Row],[Profit]]-Sales[[#This Row],[Discount ]]</f>
        <v>6292.8</v>
      </c>
    </row>
    <row r="1679" spans="1:15">
      <c r="A1679" s="38">
        <v>41481</v>
      </c>
      <c r="B1679" s="12" t="s">
        <v>24</v>
      </c>
      <c r="C1679" s="12" t="s">
        <v>25</v>
      </c>
      <c r="D1679" s="12" t="s">
        <v>39</v>
      </c>
      <c r="E1679" s="12" t="s">
        <v>13</v>
      </c>
      <c r="F1679" s="12">
        <v>23</v>
      </c>
      <c r="G1679" s="12">
        <v>3546</v>
      </c>
      <c r="H1679" s="12">
        <v>3780</v>
      </c>
      <c r="I1679" s="12">
        <v>63342</v>
      </c>
      <c r="J1679" s="12">
        <v>67320</v>
      </c>
      <c r="K1679" s="12">
        <f>Sales[[#This Row],[Unit Price]]*Sales[[#This Row],[Quantity]]</f>
        <v>86940</v>
      </c>
      <c r="L1679" s="12">
        <f>Sales[[#This Row],[Unit Cost]]*Sales[[#This Row],[Quantity]]</f>
        <v>81558</v>
      </c>
      <c r="M1679" s="12">
        <f>Sales[[#This Row],[Revenue]]-Sales[[#This Row],[Cost]]</f>
        <v>5382</v>
      </c>
      <c r="N1679" s="38">
        <f>Sales[[#This Row],[Profit]]*$N$1</f>
        <v>269.10000000000002</v>
      </c>
      <c r="O1679" s="38">
        <f>Sales[[#This Row],[Profit]]-Sales[[#This Row],[Discount ]]</f>
        <v>5112.8999999999996</v>
      </c>
    </row>
    <row r="1680" spans="1:15">
      <c r="A1680" s="38">
        <v>41481</v>
      </c>
      <c r="B1680" s="12" t="s">
        <v>14</v>
      </c>
      <c r="C1680" s="12" t="s">
        <v>11</v>
      </c>
      <c r="D1680" s="12" t="s">
        <v>37</v>
      </c>
      <c r="E1680" s="12" t="s">
        <v>13</v>
      </c>
      <c r="F1680" s="12">
        <v>20</v>
      </c>
      <c r="G1680" s="12">
        <v>4482</v>
      </c>
      <c r="H1680" s="12">
        <v>4770</v>
      </c>
      <c r="I1680" s="12">
        <v>26892</v>
      </c>
      <c r="J1680" s="12">
        <v>28620</v>
      </c>
      <c r="K1680" s="12">
        <f>Sales[[#This Row],[Unit Price]]*Sales[[#This Row],[Quantity]]</f>
        <v>95400</v>
      </c>
      <c r="L1680" s="12">
        <f>Sales[[#This Row],[Unit Cost]]*Sales[[#This Row],[Quantity]]</f>
        <v>89640</v>
      </c>
      <c r="M1680" s="12">
        <f>Sales[[#This Row],[Revenue]]-Sales[[#This Row],[Cost]]</f>
        <v>5760</v>
      </c>
      <c r="N1680" s="38">
        <f>Sales[[#This Row],[Profit]]*$N$1</f>
        <v>288</v>
      </c>
      <c r="O1680" s="38">
        <f>Sales[[#This Row],[Profit]]-Sales[[#This Row],[Discount ]]</f>
        <v>5472</v>
      </c>
    </row>
    <row r="1681" spans="1:15">
      <c r="A1681" s="38">
        <v>41481</v>
      </c>
      <c r="B1681" s="12" t="s">
        <v>10</v>
      </c>
      <c r="C1681" s="12" t="s">
        <v>11</v>
      </c>
      <c r="D1681" s="12" t="s">
        <v>15</v>
      </c>
      <c r="E1681" s="12" t="s">
        <v>16</v>
      </c>
      <c r="F1681" s="12">
        <v>25</v>
      </c>
      <c r="G1681" s="12">
        <v>4482</v>
      </c>
      <c r="H1681" s="12">
        <v>4770</v>
      </c>
      <c r="I1681" s="12">
        <v>35820</v>
      </c>
      <c r="J1681" s="12">
        <v>38700</v>
      </c>
      <c r="K1681" s="12">
        <f>Sales[[#This Row],[Unit Price]]*Sales[[#This Row],[Quantity]]</f>
        <v>119250</v>
      </c>
      <c r="L1681" s="12">
        <f>Sales[[#This Row],[Unit Cost]]*Sales[[#This Row],[Quantity]]</f>
        <v>112050</v>
      </c>
      <c r="M1681" s="12">
        <f>Sales[[#This Row],[Revenue]]-Sales[[#This Row],[Cost]]</f>
        <v>7200</v>
      </c>
      <c r="N1681" s="38">
        <f>Sales[[#This Row],[Profit]]*$N$1</f>
        <v>360</v>
      </c>
      <c r="O1681" s="38">
        <f>Sales[[#This Row],[Profit]]-Sales[[#This Row],[Discount ]]</f>
        <v>6840</v>
      </c>
    </row>
    <row r="1682" spans="1:15">
      <c r="A1682" s="38">
        <v>41481</v>
      </c>
      <c r="B1682" s="12" t="s">
        <v>22</v>
      </c>
      <c r="C1682" s="12" t="s">
        <v>23</v>
      </c>
      <c r="D1682" s="12" t="s">
        <v>33</v>
      </c>
      <c r="E1682" s="12" t="s">
        <v>13</v>
      </c>
      <c r="F1682" s="12">
        <v>4</v>
      </c>
      <c r="G1682" s="12">
        <v>2034</v>
      </c>
      <c r="H1682" s="12">
        <v>2160</v>
      </c>
      <c r="I1682" s="12">
        <v>79560</v>
      </c>
      <c r="J1682" s="12">
        <v>84600</v>
      </c>
      <c r="K1682" s="12">
        <f>Sales[[#This Row],[Unit Price]]*Sales[[#This Row],[Quantity]]</f>
        <v>8640</v>
      </c>
      <c r="L1682" s="12">
        <f>Sales[[#This Row],[Unit Cost]]*Sales[[#This Row],[Quantity]]</f>
        <v>8136</v>
      </c>
      <c r="M1682" s="12">
        <f>Sales[[#This Row],[Revenue]]-Sales[[#This Row],[Cost]]</f>
        <v>504</v>
      </c>
      <c r="N1682" s="38">
        <f>Sales[[#This Row],[Profit]]*$N$1</f>
        <v>25.200000000000003</v>
      </c>
      <c r="O1682" s="38">
        <f>Sales[[#This Row],[Profit]]-Sales[[#This Row],[Discount ]]</f>
        <v>478.8</v>
      </c>
    </row>
    <row r="1683" spans="1:15">
      <c r="A1683" s="38">
        <v>41481</v>
      </c>
      <c r="B1683" s="12" t="s">
        <v>24</v>
      </c>
      <c r="C1683" s="12" t="s">
        <v>25</v>
      </c>
      <c r="D1683" s="12" t="s">
        <v>12</v>
      </c>
      <c r="E1683" s="12" t="s">
        <v>13</v>
      </c>
      <c r="F1683" s="12">
        <v>24</v>
      </c>
      <c r="G1683" s="12">
        <v>3978</v>
      </c>
      <c r="H1683" s="12">
        <v>4230</v>
      </c>
      <c r="I1683" s="12">
        <v>8136</v>
      </c>
      <c r="J1683" s="12">
        <v>8640</v>
      </c>
      <c r="K1683" s="12">
        <f>Sales[[#This Row],[Unit Price]]*Sales[[#This Row],[Quantity]]</f>
        <v>101520</v>
      </c>
      <c r="L1683" s="12">
        <f>Sales[[#This Row],[Unit Cost]]*Sales[[#This Row],[Quantity]]</f>
        <v>95472</v>
      </c>
      <c r="M1683" s="12">
        <f>Sales[[#This Row],[Revenue]]-Sales[[#This Row],[Cost]]</f>
        <v>6048</v>
      </c>
      <c r="N1683" s="38">
        <f>Sales[[#This Row],[Profit]]*$N$1</f>
        <v>302.40000000000003</v>
      </c>
      <c r="O1683" s="38">
        <f>Sales[[#This Row],[Profit]]-Sales[[#This Row],[Discount ]]</f>
        <v>5745.6</v>
      </c>
    </row>
    <row r="1684" spans="1:15">
      <c r="A1684" s="38">
        <v>41482</v>
      </c>
      <c r="B1684" s="12" t="s">
        <v>20</v>
      </c>
      <c r="C1684" s="12" t="s">
        <v>18</v>
      </c>
      <c r="D1684" s="12" t="s">
        <v>38</v>
      </c>
      <c r="E1684" s="12" t="s">
        <v>13</v>
      </c>
      <c r="F1684" s="12">
        <v>24</v>
      </c>
      <c r="G1684" s="12">
        <v>5832</v>
      </c>
      <c r="H1684" s="12">
        <v>6210</v>
      </c>
      <c r="I1684" s="12">
        <v>31914</v>
      </c>
      <c r="J1684" s="12">
        <v>34020</v>
      </c>
      <c r="K1684" s="12">
        <f>Sales[[#This Row],[Unit Price]]*Sales[[#This Row],[Quantity]]</f>
        <v>149040</v>
      </c>
      <c r="L1684" s="12">
        <f>Sales[[#This Row],[Unit Cost]]*Sales[[#This Row],[Quantity]]</f>
        <v>139968</v>
      </c>
      <c r="M1684" s="12">
        <f>Sales[[#This Row],[Revenue]]-Sales[[#This Row],[Cost]]</f>
        <v>9072</v>
      </c>
      <c r="N1684" s="38">
        <f>Sales[[#This Row],[Profit]]*$N$1</f>
        <v>453.6</v>
      </c>
      <c r="O1684" s="38">
        <f>Sales[[#This Row],[Profit]]-Sales[[#This Row],[Discount ]]</f>
        <v>8618.4</v>
      </c>
    </row>
    <row r="1685" spans="1:15">
      <c r="A1685" s="38">
        <v>41482</v>
      </c>
      <c r="B1685" s="12" t="s">
        <v>17</v>
      </c>
      <c r="C1685" s="12" t="s">
        <v>18</v>
      </c>
      <c r="D1685" s="12" t="s">
        <v>28</v>
      </c>
      <c r="E1685" s="12" t="s">
        <v>13</v>
      </c>
      <c r="F1685" s="12">
        <v>16</v>
      </c>
      <c r="G1685" s="12">
        <v>3978</v>
      </c>
      <c r="H1685" s="12">
        <v>4230</v>
      </c>
      <c r="I1685" s="12">
        <v>52488</v>
      </c>
      <c r="J1685" s="12">
        <v>55890</v>
      </c>
      <c r="K1685" s="12">
        <f>Sales[[#This Row],[Unit Price]]*Sales[[#This Row],[Quantity]]</f>
        <v>67680</v>
      </c>
      <c r="L1685" s="12">
        <f>Sales[[#This Row],[Unit Cost]]*Sales[[#This Row],[Quantity]]</f>
        <v>63648</v>
      </c>
      <c r="M1685" s="12">
        <f>Sales[[#This Row],[Revenue]]-Sales[[#This Row],[Cost]]</f>
        <v>4032</v>
      </c>
      <c r="N1685" s="38">
        <f>Sales[[#This Row],[Profit]]*$N$1</f>
        <v>201.60000000000002</v>
      </c>
      <c r="O1685" s="38">
        <f>Sales[[#This Row],[Profit]]-Sales[[#This Row],[Discount ]]</f>
        <v>3830.4</v>
      </c>
    </row>
    <row r="1686" spans="1:15">
      <c r="A1686" s="38">
        <v>41483</v>
      </c>
      <c r="B1686" s="12" t="s">
        <v>14</v>
      </c>
      <c r="C1686" s="12" t="s">
        <v>11</v>
      </c>
      <c r="D1686" s="12" t="s">
        <v>32</v>
      </c>
      <c r="E1686" s="12" t="s">
        <v>13</v>
      </c>
      <c r="F1686" s="12">
        <v>6</v>
      </c>
      <c r="G1686" s="12">
        <v>3978</v>
      </c>
      <c r="H1686" s="12">
        <v>4230</v>
      </c>
      <c r="I1686" s="12">
        <v>60282</v>
      </c>
      <c r="J1686" s="12">
        <v>64260</v>
      </c>
      <c r="K1686" s="12">
        <f>Sales[[#This Row],[Unit Price]]*Sales[[#This Row],[Quantity]]</f>
        <v>25380</v>
      </c>
      <c r="L1686" s="12">
        <f>Sales[[#This Row],[Unit Cost]]*Sales[[#This Row],[Quantity]]</f>
        <v>23868</v>
      </c>
      <c r="M1686" s="12">
        <f>Sales[[#This Row],[Revenue]]-Sales[[#This Row],[Cost]]</f>
        <v>1512</v>
      </c>
      <c r="N1686" s="38">
        <f>Sales[[#This Row],[Profit]]*$N$1</f>
        <v>75.600000000000009</v>
      </c>
      <c r="O1686" s="38">
        <f>Sales[[#This Row],[Profit]]-Sales[[#This Row],[Discount ]]</f>
        <v>1436.4</v>
      </c>
    </row>
    <row r="1687" spans="1:15">
      <c r="A1687" s="38">
        <v>41483</v>
      </c>
      <c r="B1687" s="12" t="s">
        <v>20</v>
      </c>
      <c r="C1687" s="12" t="s">
        <v>18</v>
      </c>
      <c r="D1687" s="12" t="s">
        <v>21</v>
      </c>
      <c r="E1687" s="12" t="s">
        <v>13</v>
      </c>
      <c r="F1687" s="12">
        <v>4</v>
      </c>
      <c r="G1687" s="12">
        <v>5148</v>
      </c>
      <c r="H1687" s="12">
        <v>5490</v>
      </c>
      <c r="I1687" s="12">
        <v>37332</v>
      </c>
      <c r="J1687" s="12">
        <v>39780</v>
      </c>
      <c r="K1687" s="12">
        <f>Sales[[#This Row],[Unit Price]]*Sales[[#This Row],[Quantity]]</f>
        <v>21960</v>
      </c>
      <c r="L1687" s="12">
        <f>Sales[[#This Row],[Unit Cost]]*Sales[[#This Row],[Quantity]]</f>
        <v>20592</v>
      </c>
      <c r="M1687" s="12">
        <f>Sales[[#This Row],[Revenue]]-Sales[[#This Row],[Cost]]</f>
        <v>1368</v>
      </c>
      <c r="N1687" s="38">
        <f>Sales[[#This Row],[Profit]]*$N$1</f>
        <v>68.400000000000006</v>
      </c>
      <c r="O1687" s="38">
        <f>Sales[[#This Row],[Profit]]-Sales[[#This Row],[Discount ]]</f>
        <v>1299.5999999999999</v>
      </c>
    </row>
    <row r="1688" spans="1:15">
      <c r="A1688" s="38">
        <v>41484</v>
      </c>
      <c r="B1688" s="12" t="s">
        <v>17</v>
      </c>
      <c r="C1688" s="12" t="s">
        <v>18</v>
      </c>
      <c r="D1688" s="12" t="s">
        <v>33</v>
      </c>
      <c r="E1688" s="12" t="s">
        <v>13</v>
      </c>
      <c r="F1688" s="12">
        <v>24</v>
      </c>
      <c r="G1688" s="12">
        <v>5832</v>
      </c>
      <c r="H1688" s="12">
        <v>6210</v>
      </c>
      <c r="I1688" s="12">
        <v>87516</v>
      </c>
      <c r="J1688" s="12">
        <v>93060</v>
      </c>
      <c r="K1688" s="12">
        <f>Sales[[#This Row],[Unit Price]]*Sales[[#This Row],[Quantity]]</f>
        <v>149040</v>
      </c>
      <c r="L1688" s="12">
        <f>Sales[[#This Row],[Unit Cost]]*Sales[[#This Row],[Quantity]]</f>
        <v>139968</v>
      </c>
      <c r="M1688" s="12">
        <f>Sales[[#This Row],[Revenue]]-Sales[[#This Row],[Cost]]</f>
        <v>9072</v>
      </c>
      <c r="N1688" s="38">
        <f>Sales[[#This Row],[Profit]]*$N$1</f>
        <v>453.6</v>
      </c>
      <c r="O1688" s="38">
        <f>Sales[[#This Row],[Profit]]-Sales[[#This Row],[Discount ]]</f>
        <v>8618.4</v>
      </c>
    </row>
    <row r="1689" spans="1:15">
      <c r="A1689" s="38">
        <v>41484</v>
      </c>
      <c r="B1689" s="12" t="s">
        <v>17</v>
      </c>
      <c r="C1689" s="12" t="s">
        <v>18</v>
      </c>
      <c r="D1689" s="12" t="s">
        <v>12</v>
      </c>
      <c r="E1689" s="12" t="s">
        <v>13</v>
      </c>
      <c r="F1689" s="12">
        <v>21</v>
      </c>
      <c r="G1689" s="12">
        <v>2034</v>
      </c>
      <c r="H1689" s="12">
        <v>2160</v>
      </c>
      <c r="I1689" s="12">
        <v>10170</v>
      </c>
      <c r="J1689" s="12">
        <v>10800</v>
      </c>
      <c r="K1689" s="12">
        <f>Sales[[#This Row],[Unit Price]]*Sales[[#This Row],[Quantity]]</f>
        <v>45360</v>
      </c>
      <c r="L1689" s="12">
        <f>Sales[[#This Row],[Unit Cost]]*Sales[[#This Row],[Quantity]]</f>
        <v>42714</v>
      </c>
      <c r="M1689" s="12">
        <f>Sales[[#This Row],[Revenue]]-Sales[[#This Row],[Cost]]</f>
        <v>2646</v>
      </c>
      <c r="N1689" s="38">
        <f>Sales[[#This Row],[Profit]]*$N$1</f>
        <v>132.30000000000001</v>
      </c>
      <c r="O1689" s="38">
        <f>Sales[[#This Row],[Profit]]-Sales[[#This Row],[Discount ]]</f>
        <v>2513.6999999999998</v>
      </c>
    </row>
    <row r="1690" spans="1:15">
      <c r="A1690" s="38">
        <v>41484</v>
      </c>
      <c r="B1690" s="12" t="s">
        <v>24</v>
      </c>
      <c r="C1690" s="12" t="s">
        <v>25</v>
      </c>
      <c r="D1690" s="12" t="s">
        <v>38</v>
      </c>
      <c r="E1690" s="12" t="s">
        <v>13</v>
      </c>
      <c r="F1690" s="12">
        <v>13</v>
      </c>
      <c r="G1690" s="12">
        <v>5832</v>
      </c>
      <c r="H1690" s="12">
        <v>6210</v>
      </c>
      <c r="I1690" s="12">
        <v>85104</v>
      </c>
      <c r="J1690" s="12">
        <v>90720</v>
      </c>
      <c r="K1690" s="12">
        <f>Sales[[#This Row],[Unit Price]]*Sales[[#This Row],[Quantity]]</f>
        <v>80730</v>
      </c>
      <c r="L1690" s="12">
        <f>Sales[[#This Row],[Unit Cost]]*Sales[[#This Row],[Quantity]]</f>
        <v>75816</v>
      </c>
      <c r="M1690" s="12">
        <f>Sales[[#This Row],[Revenue]]-Sales[[#This Row],[Cost]]</f>
        <v>4914</v>
      </c>
      <c r="N1690" s="38">
        <f>Sales[[#This Row],[Profit]]*$N$1</f>
        <v>245.70000000000002</v>
      </c>
      <c r="O1690" s="38">
        <f>Sales[[#This Row],[Profit]]-Sales[[#This Row],[Discount ]]</f>
        <v>4668.3</v>
      </c>
    </row>
    <row r="1691" spans="1:15">
      <c r="A1691" s="38">
        <v>41485</v>
      </c>
      <c r="B1691" s="12" t="s">
        <v>29</v>
      </c>
      <c r="C1691" s="12" t="s">
        <v>30</v>
      </c>
      <c r="D1691" s="12" t="s">
        <v>38</v>
      </c>
      <c r="E1691" s="12" t="s">
        <v>13</v>
      </c>
      <c r="F1691" s="12">
        <v>2</v>
      </c>
      <c r="G1691" s="12">
        <v>3546</v>
      </c>
      <c r="H1691" s="12">
        <v>3780</v>
      </c>
      <c r="I1691" s="12">
        <v>81558</v>
      </c>
      <c r="J1691" s="12">
        <v>86940</v>
      </c>
      <c r="K1691" s="12">
        <f>Sales[[#This Row],[Unit Price]]*Sales[[#This Row],[Quantity]]</f>
        <v>7560</v>
      </c>
      <c r="L1691" s="12">
        <f>Sales[[#This Row],[Unit Cost]]*Sales[[#This Row],[Quantity]]</f>
        <v>7092</v>
      </c>
      <c r="M1691" s="12">
        <f>Sales[[#This Row],[Revenue]]-Sales[[#This Row],[Cost]]</f>
        <v>468</v>
      </c>
      <c r="N1691" s="38">
        <f>Sales[[#This Row],[Profit]]*$N$1</f>
        <v>23.400000000000002</v>
      </c>
      <c r="O1691" s="38">
        <f>Sales[[#This Row],[Profit]]-Sales[[#This Row],[Discount ]]</f>
        <v>444.6</v>
      </c>
    </row>
    <row r="1692" spans="1:15">
      <c r="A1692" s="38">
        <v>41485</v>
      </c>
      <c r="B1692" s="12" t="s">
        <v>31</v>
      </c>
      <c r="C1692" s="12" t="s">
        <v>30</v>
      </c>
      <c r="D1692" s="12" t="s">
        <v>33</v>
      </c>
      <c r="E1692" s="12" t="s">
        <v>13</v>
      </c>
      <c r="F1692" s="12">
        <v>20</v>
      </c>
      <c r="G1692" s="12">
        <v>3726</v>
      </c>
      <c r="H1692" s="12">
        <v>3960</v>
      </c>
      <c r="I1692" s="12">
        <v>63648</v>
      </c>
      <c r="J1692" s="12">
        <v>67680</v>
      </c>
      <c r="K1692" s="12">
        <f>Sales[[#This Row],[Unit Price]]*Sales[[#This Row],[Quantity]]</f>
        <v>79200</v>
      </c>
      <c r="L1692" s="12">
        <f>Sales[[#This Row],[Unit Cost]]*Sales[[#This Row],[Quantity]]</f>
        <v>74520</v>
      </c>
      <c r="M1692" s="12">
        <f>Sales[[#This Row],[Revenue]]-Sales[[#This Row],[Cost]]</f>
        <v>4680</v>
      </c>
      <c r="N1692" s="38">
        <f>Sales[[#This Row],[Profit]]*$N$1</f>
        <v>234</v>
      </c>
      <c r="O1692" s="38">
        <f>Sales[[#This Row],[Profit]]-Sales[[#This Row],[Discount ]]</f>
        <v>4446</v>
      </c>
    </row>
    <row r="1693" spans="1:15">
      <c r="A1693" s="38">
        <v>41486</v>
      </c>
      <c r="B1693" s="12" t="s">
        <v>20</v>
      </c>
      <c r="C1693" s="12" t="s">
        <v>18</v>
      </c>
      <c r="D1693" s="12" t="s">
        <v>19</v>
      </c>
      <c r="E1693" s="12" t="s">
        <v>13</v>
      </c>
      <c r="F1693" s="12">
        <v>21</v>
      </c>
      <c r="G1693" s="12">
        <v>3978</v>
      </c>
      <c r="H1693" s="12">
        <v>4230</v>
      </c>
      <c r="I1693" s="12">
        <v>39780</v>
      </c>
      <c r="J1693" s="12">
        <v>42300</v>
      </c>
      <c r="K1693" s="12">
        <f>Sales[[#This Row],[Unit Price]]*Sales[[#This Row],[Quantity]]</f>
        <v>88830</v>
      </c>
      <c r="L1693" s="12">
        <f>Sales[[#This Row],[Unit Cost]]*Sales[[#This Row],[Quantity]]</f>
        <v>83538</v>
      </c>
      <c r="M1693" s="12">
        <f>Sales[[#This Row],[Revenue]]-Sales[[#This Row],[Cost]]</f>
        <v>5292</v>
      </c>
      <c r="N1693" s="38">
        <f>Sales[[#This Row],[Profit]]*$N$1</f>
        <v>264.60000000000002</v>
      </c>
      <c r="O1693" s="38">
        <f>Sales[[#This Row],[Profit]]-Sales[[#This Row],[Discount ]]</f>
        <v>5027.3999999999996</v>
      </c>
    </row>
    <row r="1694" spans="1:15">
      <c r="A1694" s="38">
        <v>41486</v>
      </c>
      <c r="B1694" s="12" t="s">
        <v>31</v>
      </c>
      <c r="C1694" s="12" t="s">
        <v>30</v>
      </c>
      <c r="D1694" s="12" t="s">
        <v>15</v>
      </c>
      <c r="E1694" s="12" t="s">
        <v>16</v>
      </c>
      <c r="F1694" s="12">
        <v>12</v>
      </c>
      <c r="G1694" s="12">
        <v>3042</v>
      </c>
      <c r="H1694" s="12">
        <v>3240</v>
      </c>
      <c r="I1694" s="12">
        <v>50148</v>
      </c>
      <c r="J1694" s="12">
        <v>54180</v>
      </c>
      <c r="K1694" s="12">
        <f>Sales[[#This Row],[Unit Price]]*Sales[[#This Row],[Quantity]]</f>
        <v>38880</v>
      </c>
      <c r="L1694" s="12">
        <f>Sales[[#This Row],[Unit Cost]]*Sales[[#This Row],[Quantity]]</f>
        <v>36504</v>
      </c>
      <c r="M1694" s="12">
        <f>Sales[[#This Row],[Revenue]]-Sales[[#This Row],[Cost]]</f>
        <v>2376</v>
      </c>
      <c r="N1694" s="38">
        <f>Sales[[#This Row],[Profit]]*$N$1</f>
        <v>118.80000000000001</v>
      </c>
      <c r="O1694" s="38">
        <f>Sales[[#This Row],[Profit]]-Sales[[#This Row],[Discount ]]</f>
        <v>2257.1999999999998</v>
      </c>
    </row>
    <row r="1695" spans="1:15">
      <c r="A1695" s="38">
        <v>41486</v>
      </c>
      <c r="B1695" s="12" t="s">
        <v>14</v>
      </c>
      <c r="C1695" s="12" t="s">
        <v>11</v>
      </c>
      <c r="D1695" s="12" t="s">
        <v>28</v>
      </c>
      <c r="E1695" s="12" t="s">
        <v>13</v>
      </c>
      <c r="F1695" s="12">
        <v>23</v>
      </c>
      <c r="G1695" s="12">
        <v>3546</v>
      </c>
      <c r="H1695" s="12">
        <v>3780</v>
      </c>
      <c r="I1695" s="12">
        <v>139968</v>
      </c>
      <c r="J1695" s="12">
        <v>149040</v>
      </c>
      <c r="K1695" s="12">
        <f>Sales[[#This Row],[Unit Price]]*Sales[[#This Row],[Quantity]]</f>
        <v>86940</v>
      </c>
      <c r="L1695" s="12">
        <f>Sales[[#This Row],[Unit Cost]]*Sales[[#This Row],[Quantity]]</f>
        <v>81558</v>
      </c>
      <c r="M1695" s="12">
        <f>Sales[[#This Row],[Revenue]]-Sales[[#This Row],[Cost]]</f>
        <v>5382</v>
      </c>
      <c r="N1695" s="38">
        <f>Sales[[#This Row],[Profit]]*$N$1</f>
        <v>269.10000000000002</v>
      </c>
      <c r="O1695" s="38">
        <f>Sales[[#This Row],[Profit]]-Sales[[#This Row],[Discount ]]</f>
        <v>5112.8999999999996</v>
      </c>
    </row>
    <row r="1696" spans="1:15">
      <c r="A1696" s="38">
        <v>41487</v>
      </c>
      <c r="B1696" s="12" t="s">
        <v>29</v>
      </c>
      <c r="C1696" s="12" t="s">
        <v>30</v>
      </c>
      <c r="D1696" s="12" t="s">
        <v>28</v>
      </c>
      <c r="E1696" s="12" t="s">
        <v>13</v>
      </c>
      <c r="F1696" s="12">
        <v>23</v>
      </c>
      <c r="G1696" s="12">
        <v>4482</v>
      </c>
      <c r="H1696" s="12">
        <v>4770</v>
      </c>
      <c r="I1696" s="12">
        <v>23328</v>
      </c>
      <c r="J1696" s="12">
        <v>24840</v>
      </c>
      <c r="K1696" s="12">
        <f>Sales[[#This Row],[Unit Price]]*Sales[[#This Row],[Quantity]]</f>
        <v>109710</v>
      </c>
      <c r="L1696" s="12">
        <f>Sales[[#This Row],[Unit Cost]]*Sales[[#This Row],[Quantity]]</f>
        <v>103086</v>
      </c>
      <c r="M1696" s="12">
        <f>Sales[[#This Row],[Revenue]]-Sales[[#This Row],[Cost]]</f>
        <v>6624</v>
      </c>
      <c r="N1696" s="38">
        <f>Sales[[#This Row],[Profit]]*$N$1</f>
        <v>331.20000000000005</v>
      </c>
      <c r="O1696" s="38">
        <f>Sales[[#This Row],[Profit]]-Sales[[#This Row],[Discount ]]</f>
        <v>6292.8</v>
      </c>
    </row>
    <row r="1697" spans="1:15">
      <c r="A1697" s="38">
        <v>41487</v>
      </c>
      <c r="B1697" s="12" t="s">
        <v>22</v>
      </c>
      <c r="C1697" s="12" t="s">
        <v>23</v>
      </c>
      <c r="D1697" s="12" t="s">
        <v>12</v>
      </c>
      <c r="E1697" s="12" t="s">
        <v>13</v>
      </c>
      <c r="F1697" s="12">
        <v>24</v>
      </c>
      <c r="G1697" s="12">
        <v>3924</v>
      </c>
      <c r="H1697" s="12">
        <v>4230</v>
      </c>
      <c r="I1697" s="12">
        <v>32544</v>
      </c>
      <c r="J1697" s="12">
        <v>34560</v>
      </c>
      <c r="K1697" s="12">
        <f>Sales[[#This Row],[Unit Price]]*Sales[[#This Row],[Quantity]]</f>
        <v>101520</v>
      </c>
      <c r="L1697" s="12">
        <f>Sales[[#This Row],[Unit Cost]]*Sales[[#This Row],[Quantity]]</f>
        <v>94176</v>
      </c>
      <c r="M1697" s="12">
        <f>Sales[[#This Row],[Revenue]]-Sales[[#This Row],[Cost]]</f>
        <v>7344</v>
      </c>
      <c r="N1697" s="38">
        <f>Sales[[#This Row],[Profit]]*$N$1</f>
        <v>367.20000000000005</v>
      </c>
      <c r="O1697" s="38">
        <f>Sales[[#This Row],[Profit]]-Sales[[#This Row],[Discount ]]</f>
        <v>6976.8</v>
      </c>
    </row>
    <row r="1698" spans="1:15">
      <c r="A1698" s="38">
        <v>41487</v>
      </c>
      <c r="B1698" s="12" t="s">
        <v>10</v>
      </c>
      <c r="C1698" s="12" t="s">
        <v>11</v>
      </c>
      <c r="D1698" s="12" t="s">
        <v>33</v>
      </c>
      <c r="E1698" s="12" t="s">
        <v>13</v>
      </c>
      <c r="F1698" s="12">
        <v>25</v>
      </c>
      <c r="G1698" s="12">
        <v>2952</v>
      </c>
      <c r="H1698" s="12">
        <v>3150</v>
      </c>
      <c r="I1698" s="12">
        <v>63648</v>
      </c>
      <c r="J1698" s="12">
        <v>67680</v>
      </c>
      <c r="K1698" s="12">
        <f>Sales[[#This Row],[Unit Price]]*Sales[[#This Row],[Quantity]]</f>
        <v>78750</v>
      </c>
      <c r="L1698" s="12">
        <f>Sales[[#This Row],[Unit Cost]]*Sales[[#This Row],[Quantity]]</f>
        <v>73800</v>
      </c>
      <c r="M1698" s="12">
        <f>Sales[[#This Row],[Revenue]]-Sales[[#This Row],[Cost]]</f>
        <v>4950</v>
      </c>
      <c r="N1698" s="38">
        <f>Sales[[#This Row],[Profit]]*$N$1</f>
        <v>247.5</v>
      </c>
      <c r="O1698" s="38">
        <f>Sales[[#This Row],[Profit]]-Sales[[#This Row],[Discount ]]</f>
        <v>4702.5</v>
      </c>
    </row>
    <row r="1699" spans="1:15">
      <c r="A1699" s="38">
        <v>41487</v>
      </c>
      <c r="B1699" s="12" t="s">
        <v>24</v>
      </c>
      <c r="C1699" s="12" t="s">
        <v>25</v>
      </c>
      <c r="D1699" s="12" t="s">
        <v>21</v>
      </c>
      <c r="E1699" s="12" t="s">
        <v>13</v>
      </c>
      <c r="F1699" s="12">
        <v>17</v>
      </c>
      <c r="G1699" s="12">
        <v>3726</v>
      </c>
      <c r="H1699" s="12">
        <v>3960</v>
      </c>
      <c r="I1699" s="12">
        <v>19764</v>
      </c>
      <c r="J1699" s="12">
        <v>21060</v>
      </c>
      <c r="K1699" s="12">
        <f>Sales[[#This Row],[Unit Price]]*Sales[[#This Row],[Quantity]]</f>
        <v>67320</v>
      </c>
      <c r="L1699" s="12">
        <f>Sales[[#This Row],[Unit Cost]]*Sales[[#This Row],[Quantity]]</f>
        <v>63342</v>
      </c>
      <c r="M1699" s="12">
        <f>Sales[[#This Row],[Revenue]]-Sales[[#This Row],[Cost]]</f>
        <v>3978</v>
      </c>
      <c r="N1699" s="38">
        <f>Sales[[#This Row],[Profit]]*$N$1</f>
        <v>198.9</v>
      </c>
      <c r="O1699" s="38">
        <f>Sales[[#This Row],[Profit]]-Sales[[#This Row],[Discount ]]</f>
        <v>3779.1</v>
      </c>
    </row>
    <row r="1700" spans="1:15">
      <c r="A1700" s="38">
        <v>41487</v>
      </c>
      <c r="B1700" s="12" t="s">
        <v>24</v>
      </c>
      <c r="C1700" s="12" t="s">
        <v>25</v>
      </c>
      <c r="D1700" s="12" t="s">
        <v>42</v>
      </c>
      <c r="E1700" s="12" t="s">
        <v>16</v>
      </c>
      <c r="F1700" s="12">
        <v>21</v>
      </c>
      <c r="G1700" s="12">
        <v>3978</v>
      </c>
      <c r="H1700" s="12">
        <v>4230</v>
      </c>
      <c r="I1700" s="12">
        <v>60048</v>
      </c>
      <c r="J1700" s="12">
        <v>64800</v>
      </c>
      <c r="K1700" s="12">
        <f>Sales[[#This Row],[Unit Price]]*Sales[[#This Row],[Quantity]]</f>
        <v>88830</v>
      </c>
      <c r="L1700" s="12">
        <f>Sales[[#This Row],[Unit Cost]]*Sales[[#This Row],[Quantity]]</f>
        <v>83538</v>
      </c>
      <c r="M1700" s="12">
        <f>Sales[[#This Row],[Revenue]]-Sales[[#This Row],[Cost]]</f>
        <v>5292</v>
      </c>
      <c r="N1700" s="38">
        <f>Sales[[#This Row],[Profit]]*$N$1</f>
        <v>264.60000000000002</v>
      </c>
      <c r="O1700" s="38">
        <f>Sales[[#This Row],[Profit]]-Sales[[#This Row],[Discount ]]</f>
        <v>5027.3999999999996</v>
      </c>
    </row>
    <row r="1701" spans="1:15">
      <c r="A1701" s="38">
        <v>41488</v>
      </c>
      <c r="B1701" s="12" t="s">
        <v>10</v>
      </c>
      <c r="C1701" s="12" t="s">
        <v>11</v>
      </c>
      <c r="D1701" s="12" t="s">
        <v>41</v>
      </c>
      <c r="E1701" s="12" t="s">
        <v>13</v>
      </c>
      <c r="F1701" s="12">
        <v>9</v>
      </c>
      <c r="G1701" s="12">
        <v>3726</v>
      </c>
      <c r="H1701" s="12">
        <v>3960</v>
      </c>
      <c r="I1701" s="12">
        <v>14760</v>
      </c>
      <c r="J1701" s="12">
        <v>15750</v>
      </c>
      <c r="K1701" s="12">
        <f>Sales[[#This Row],[Unit Price]]*Sales[[#This Row],[Quantity]]</f>
        <v>35640</v>
      </c>
      <c r="L1701" s="12">
        <f>Sales[[#This Row],[Unit Cost]]*Sales[[#This Row],[Quantity]]</f>
        <v>33534</v>
      </c>
      <c r="M1701" s="12">
        <f>Sales[[#This Row],[Revenue]]-Sales[[#This Row],[Cost]]</f>
        <v>2106</v>
      </c>
      <c r="N1701" s="38">
        <f>Sales[[#This Row],[Profit]]*$N$1</f>
        <v>105.30000000000001</v>
      </c>
      <c r="O1701" s="38">
        <f>Sales[[#This Row],[Profit]]-Sales[[#This Row],[Discount ]]</f>
        <v>2000.7</v>
      </c>
    </row>
    <row r="1702" spans="1:15">
      <c r="A1702" s="38">
        <v>41488</v>
      </c>
      <c r="B1702" s="12" t="s">
        <v>27</v>
      </c>
      <c r="C1702" s="12" t="s">
        <v>23</v>
      </c>
      <c r="D1702" s="12" t="s">
        <v>19</v>
      </c>
      <c r="E1702" s="12" t="s">
        <v>13</v>
      </c>
      <c r="F1702" s="12">
        <v>11</v>
      </c>
      <c r="G1702" s="12">
        <v>4482</v>
      </c>
      <c r="H1702" s="12">
        <v>4770</v>
      </c>
      <c r="I1702" s="12">
        <v>95472</v>
      </c>
      <c r="J1702" s="12">
        <v>101520</v>
      </c>
      <c r="K1702" s="12">
        <f>Sales[[#This Row],[Unit Price]]*Sales[[#This Row],[Quantity]]</f>
        <v>52470</v>
      </c>
      <c r="L1702" s="12">
        <f>Sales[[#This Row],[Unit Cost]]*Sales[[#This Row],[Quantity]]</f>
        <v>49302</v>
      </c>
      <c r="M1702" s="12">
        <f>Sales[[#This Row],[Revenue]]-Sales[[#This Row],[Cost]]</f>
        <v>3168</v>
      </c>
      <c r="N1702" s="38">
        <f>Sales[[#This Row],[Profit]]*$N$1</f>
        <v>158.4</v>
      </c>
      <c r="O1702" s="38">
        <f>Sales[[#This Row],[Profit]]-Sales[[#This Row],[Discount ]]</f>
        <v>3009.6</v>
      </c>
    </row>
    <row r="1703" spans="1:15">
      <c r="A1703" s="38">
        <v>41489</v>
      </c>
      <c r="B1703" s="12" t="s">
        <v>10</v>
      </c>
      <c r="C1703" s="12" t="s">
        <v>11</v>
      </c>
      <c r="D1703" s="12" t="s">
        <v>42</v>
      </c>
      <c r="E1703" s="12" t="s">
        <v>16</v>
      </c>
      <c r="F1703" s="12">
        <v>4</v>
      </c>
      <c r="G1703" s="12">
        <v>3582</v>
      </c>
      <c r="H1703" s="12">
        <v>3870</v>
      </c>
      <c r="I1703" s="12">
        <v>187650</v>
      </c>
      <c r="J1703" s="12">
        <v>202500</v>
      </c>
      <c r="K1703" s="12">
        <f>Sales[[#This Row],[Unit Price]]*Sales[[#This Row],[Quantity]]</f>
        <v>15480</v>
      </c>
      <c r="L1703" s="12">
        <f>Sales[[#This Row],[Unit Cost]]*Sales[[#This Row],[Quantity]]</f>
        <v>14328</v>
      </c>
      <c r="M1703" s="12">
        <f>Sales[[#This Row],[Revenue]]-Sales[[#This Row],[Cost]]</f>
        <v>1152</v>
      </c>
      <c r="N1703" s="38">
        <f>Sales[[#This Row],[Profit]]*$N$1</f>
        <v>57.6</v>
      </c>
      <c r="O1703" s="38">
        <f>Sales[[#This Row],[Profit]]-Sales[[#This Row],[Discount ]]</f>
        <v>1094.4000000000001</v>
      </c>
    </row>
    <row r="1704" spans="1:15">
      <c r="A1704" s="38">
        <v>41489</v>
      </c>
      <c r="B1704" s="12" t="s">
        <v>17</v>
      </c>
      <c r="C1704" s="12" t="s">
        <v>18</v>
      </c>
      <c r="D1704" s="12" t="s">
        <v>33</v>
      </c>
      <c r="E1704" s="12" t="s">
        <v>13</v>
      </c>
      <c r="F1704" s="12">
        <v>22</v>
      </c>
      <c r="G1704" s="12">
        <v>4482</v>
      </c>
      <c r="H1704" s="12">
        <v>4770</v>
      </c>
      <c r="I1704" s="12">
        <v>55692</v>
      </c>
      <c r="J1704" s="12">
        <v>59220</v>
      </c>
      <c r="K1704" s="12">
        <f>Sales[[#This Row],[Unit Price]]*Sales[[#This Row],[Quantity]]</f>
        <v>104940</v>
      </c>
      <c r="L1704" s="12">
        <f>Sales[[#This Row],[Unit Cost]]*Sales[[#This Row],[Quantity]]</f>
        <v>98604</v>
      </c>
      <c r="M1704" s="12">
        <f>Sales[[#This Row],[Revenue]]-Sales[[#This Row],[Cost]]</f>
        <v>6336</v>
      </c>
      <c r="N1704" s="38">
        <f>Sales[[#This Row],[Profit]]*$N$1</f>
        <v>316.8</v>
      </c>
      <c r="O1704" s="38">
        <f>Sales[[#This Row],[Profit]]-Sales[[#This Row],[Discount ]]</f>
        <v>6019.2</v>
      </c>
    </row>
    <row r="1705" spans="1:15">
      <c r="A1705" s="38">
        <v>41489</v>
      </c>
      <c r="B1705" s="12" t="s">
        <v>24</v>
      </c>
      <c r="C1705" s="12" t="s">
        <v>25</v>
      </c>
      <c r="D1705" s="12" t="s">
        <v>26</v>
      </c>
      <c r="E1705" s="12" t="s">
        <v>13</v>
      </c>
      <c r="F1705" s="12">
        <v>15</v>
      </c>
      <c r="G1705" s="12">
        <v>3924</v>
      </c>
      <c r="H1705" s="12">
        <v>4230</v>
      </c>
      <c r="I1705" s="12">
        <v>30420</v>
      </c>
      <c r="J1705" s="12">
        <v>32400</v>
      </c>
      <c r="K1705" s="12">
        <f>Sales[[#This Row],[Unit Price]]*Sales[[#This Row],[Quantity]]</f>
        <v>63450</v>
      </c>
      <c r="L1705" s="12">
        <f>Sales[[#This Row],[Unit Cost]]*Sales[[#This Row],[Quantity]]</f>
        <v>58860</v>
      </c>
      <c r="M1705" s="12">
        <f>Sales[[#This Row],[Revenue]]-Sales[[#This Row],[Cost]]</f>
        <v>4590</v>
      </c>
      <c r="N1705" s="38">
        <f>Sales[[#This Row],[Profit]]*$N$1</f>
        <v>229.5</v>
      </c>
      <c r="O1705" s="38">
        <f>Sales[[#This Row],[Profit]]-Sales[[#This Row],[Discount ]]</f>
        <v>4360.5</v>
      </c>
    </row>
    <row r="1706" spans="1:15">
      <c r="A1706" s="38">
        <v>41489</v>
      </c>
      <c r="B1706" s="12" t="s">
        <v>34</v>
      </c>
      <c r="C1706" s="12" t="s">
        <v>25</v>
      </c>
      <c r="D1706" s="12" t="s">
        <v>33</v>
      </c>
      <c r="E1706" s="12" t="s">
        <v>13</v>
      </c>
      <c r="F1706" s="12">
        <v>23</v>
      </c>
      <c r="G1706" s="12">
        <v>7506</v>
      </c>
      <c r="H1706" s="12">
        <v>8100</v>
      </c>
      <c r="I1706" s="12">
        <v>15912</v>
      </c>
      <c r="J1706" s="12">
        <v>16920</v>
      </c>
      <c r="K1706" s="12">
        <f>Sales[[#This Row],[Unit Price]]*Sales[[#This Row],[Quantity]]</f>
        <v>186300</v>
      </c>
      <c r="L1706" s="12">
        <f>Sales[[#This Row],[Unit Cost]]*Sales[[#This Row],[Quantity]]</f>
        <v>172638</v>
      </c>
      <c r="M1706" s="12">
        <f>Sales[[#This Row],[Revenue]]-Sales[[#This Row],[Cost]]</f>
        <v>13662</v>
      </c>
      <c r="N1706" s="38">
        <f>Sales[[#This Row],[Profit]]*$N$1</f>
        <v>683.1</v>
      </c>
      <c r="O1706" s="38">
        <f>Sales[[#This Row],[Profit]]-Sales[[#This Row],[Discount ]]</f>
        <v>12978.9</v>
      </c>
    </row>
    <row r="1707" spans="1:15">
      <c r="A1707" s="38">
        <v>41489</v>
      </c>
      <c r="B1707" s="12" t="s">
        <v>22</v>
      </c>
      <c r="C1707" s="12" t="s">
        <v>23</v>
      </c>
      <c r="D1707" s="12" t="s">
        <v>21</v>
      </c>
      <c r="E1707" s="12" t="s">
        <v>13</v>
      </c>
      <c r="F1707" s="12">
        <v>9</v>
      </c>
      <c r="G1707" s="12">
        <v>3546</v>
      </c>
      <c r="H1707" s="12">
        <v>3780</v>
      </c>
      <c r="I1707" s="12">
        <v>30744</v>
      </c>
      <c r="J1707" s="12">
        <v>32760</v>
      </c>
      <c r="K1707" s="12">
        <f>Sales[[#This Row],[Unit Price]]*Sales[[#This Row],[Quantity]]</f>
        <v>34020</v>
      </c>
      <c r="L1707" s="12">
        <f>Sales[[#This Row],[Unit Cost]]*Sales[[#This Row],[Quantity]]</f>
        <v>31914</v>
      </c>
      <c r="M1707" s="12">
        <f>Sales[[#This Row],[Revenue]]-Sales[[#This Row],[Cost]]</f>
        <v>2106</v>
      </c>
      <c r="N1707" s="38">
        <f>Sales[[#This Row],[Profit]]*$N$1</f>
        <v>105.30000000000001</v>
      </c>
      <c r="O1707" s="38">
        <f>Sales[[#This Row],[Profit]]-Sales[[#This Row],[Discount ]]</f>
        <v>2000.7</v>
      </c>
    </row>
    <row r="1708" spans="1:15">
      <c r="A1708" s="38">
        <v>41490</v>
      </c>
      <c r="B1708" s="12" t="s">
        <v>34</v>
      </c>
      <c r="C1708" s="12" t="s">
        <v>25</v>
      </c>
      <c r="D1708" s="12" t="s">
        <v>36</v>
      </c>
      <c r="E1708" s="12" t="s">
        <v>13</v>
      </c>
      <c r="F1708" s="12">
        <v>7</v>
      </c>
      <c r="G1708" s="12">
        <v>3042</v>
      </c>
      <c r="H1708" s="12">
        <v>3240</v>
      </c>
      <c r="I1708" s="12">
        <v>14742</v>
      </c>
      <c r="J1708" s="12">
        <v>15750</v>
      </c>
      <c r="K1708" s="12">
        <f>Sales[[#This Row],[Unit Price]]*Sales[[#This Row],[Quantity]]</f>
        <v>22680</v>
      </c>
      <c r="L1708" s="12">
        <f>Sales[[#This Row],[Unit Cost]]*Sales[[#This Row],[Quantity]]</f>
        <v>21294</v>
      </c>
      <c r="M1708" s="12">
        <f>Sales[[#This Row],[Revenue]]-Sales[[#This Row],[Cost]]</f>
        <v>1386</v>
      </c>
      <c r="N1708" s="38">
        <f>Sales[[#This Row],[Profit]]*$N$1</f>
        <v>69.3</v>
      </c>
      <c r="O1708" s="38">
        <f>Sales[[#This Row],[Profit]]-Sales[[#This Row],[Discount ]]</f>
        <v>1316.7</v>
      </c>
    </row>
    <row r="1709" spans="1:15">
      <c r="A1709" s="38">
        <v>41490</v>
      </c>
      <c r="B1709" s="12" t="s">
        <v>10</v>
      </c>
      <c r="C1709" s="12" t="s">
        <v>11</v>
      </c>
      <c r="D1709" s="12" t="s">
        <v>37</v>
      </c>
      <c r="E1709" s="12" t="s">
        <v>13</v>
      </c>
      <c r="F1709" s="12">
        <v>25</v>
      </c>
      <c r="G1709" s="12">
        <v>3042</v>
      </c>
      <c r="H1709" s="12">
        <v>3240</v>
      </c>
      <c r="I1709" s="12">
        <v>17928</v>
      </c>
      <c r="J1709" s="12">
        <v>19080</v>
      </c>
      <c r="K1709" s="12">
        <f>Sales[[#This Row],[Unit Price]]*Sales[[#This Row],[Quantity]]</f>
        <v>81000</v>
      </c>
      <c r="L1709" s="12">
        <f>Sales[[#This Row],[Unit Cost]]*Sales[[#This Row],[Quantity]]</f>
        <v>76050</v>
      </c>
      <c r="M1709" s="12">
        <f>Sales[[#This Row],[Revenue]]-Sales[[#This Row],[Cost]]</f>
        <v>4950</v>
      </c>
      <c r="N1709" s="38">
        <f>Sales[[#This Row],[Profit]]*$N$1</f>
        <v>247.5</v>
      </c>
      <c r="O1709" s="38">
        <f>Sales[[#This Row],[Profit]]-Sales[[#This Row],[Discount ]]</f>
        <v>4702.5</v>
      </c>
    </row>
    <row r="1710" spans="1:15">
      <c r="A1710" s="38">
        <v>41491</v>
      </c>
      <c r="B1710" s="12" t="s">
        <v>34</v>
      </c>
      <c r="C1710" s="12" t="s">
        <v>25</v>
      </c>
      <c r="D1710" s="12" t="s">
        <v>28</v>
      </c>
      <c r="E1710" s="12" t="s">
        <v>13</v>
      </c>
      <c r="F1710" s="12">
        <v>10</v>
      </c>
      <c r="G1710" s="12">
        <v>3978</v>
      </c>
      <c r="H1710" s="12">
        <v>4230</v>
      </c>
      <c r="I1710" s="12">
        <v>75816</v>
      </c>
      <c r="J1710" s="12">
        <v>80730</v>
      </c>
      <c r="K1710" s="12">
        <f>Sales[[#This Row],[Unit Price]]*Sales[[#This Row],[Quantity]]</f>
        <v>42300</v>
      </c>
      <c r="L1710" s="12">
        <f>Sales[[#This Row],[Unit Cost]]*Sales[[#This Row],[Quantity]]</f>
        <v>39780</v>
      </c>
      <c r="M1710" s="12">
        <f>Sales[[#This Row],[Revenue]]-Sales[[#This Row],[Cost]]</f>
        <v>2520</v>
      </c>
      <c r="N1710" s="38">
        <f>Sales[[#This Row],[Profit]]*$N$1</f>
        <v>126</v>
      </c>
      <c r="O1710" s="38">
        <f>Sales[[#This Row],[Profit]]-Sales[[#This Row],[Discount ]]</f>
        <v>2394</v>
      </c>
    </row>
    <row r="1711" spans="1:15">
      <c r="A1711" s="38">
        <v>41491</v>
      </c>
      <c r="B1711" s="12" t="s">
        <v>29</v>
      </c>
      <c r="C1711" s="12" t="s">
        <v>30</v>
      </c>
      <c r="D1711" s="12" t="s">
        <v>15</v>
      </c>
      <c r="E1711" s="12" t="s">
        <v>16</v>
      </c>
      <c r="F1711" s="12">
        <v>8</v>
      </c>
      <c r="G1711" s="12">
        <v>5148</v>
      </c>
      <c r="H1711" s="12">
        <v>5490</v>
      </c>
      <c r="I1711" s="12">
        <v>89550</v>
      </c>
      <c r="J1711" s="12">
        <v>96750</v>
      </c>
      <c r="K1711" s="12">
        <f>Sales[[#This Row],[Unit Price]]*Sales[[#This Row],[Quantity]]</f>
        <v>43920</v>
      </c>
      <c r="L1711" s="12">
        <f>Sales[[#This Row],[Unit Cost]]*Sales[[#This Row],[Quantity]]</f>
        <v>41184</v>
      </c>
      <c r="M1711" s="12">
        <f>Sales[[#This Row],[Revenue]]-Sales[[#This Row],[Cost]]</f>
        <v>2736</v>
      </c>
      <c r="N1711" s="38">
        <f>Sales[[#This Row],[Profit]]*$N$1</f>
        <v>136.80000000000001</v>
      </c>
      <c r="O1711" s="38">
        <f>Sales[[#This Row],[Profit]]-Sales[[#This Row],[Discount ]]</f>
        <v>2599.1999999999998</v>
      </c>
    </row>
    <row r="1712" spans="1:15">
      <c r="A1712" s="38">
        <v>41491</v>
      </c>
      <c r="B1712" s="12" t="s">
        <v>27</v>
      </c>
      <c r="C1712" s="12" t="s">
        <v>23</v>
      </c>
      <c r="D1712" s="12" t="s">
        <v>21</v>
      </c>
      <c r="E1712" s="12" t="s">
        <v>13</v>
      </c>
      <c r="F1712" s="12">
        <v>18</v>
      </c>
      <c r="G1712" s="12">
        <v>3042</v>
      </c>
      <c r="H1712" s="12">
        <v>3240</v>
      </c>
      <c r="I1712" s="12">
        <v>15372</v>
      </c>
      <c r="J1712" s="12">
        <v>16380</v>
      </c>
      <c r="K1712" s="12">
        <f>Sales[[#This Row],[Unit Price]]*Sales[[#This Row],[Quantity]]</f>
        <v>58320</v>
      </c>
      <c r="L1712" s="12">
        <f>Sales[[#This Row],[Unit Cost]]*Sales[[#This Row],[Quantity]]</f>
        <v>54756</v>
      </c>
      <c r="M1712" s="12">
        <f>Sales[[#This Row],[Revenue]]-Sales[[#This Row],[Cost]]</f>
        <v>3564</v>
      </c>
      <c r="N1712" s="38">
        <f>Sales[[#This Row],[Profit]]*$N$1</f>
        <v>178.20000000000002</v>
      </c>
      <c r="O1712" s="38">
        <f>Sales[[#This Row],[Profit]]-Sales[[#This Row],[Discount ]]</f>
        <v>3385.8</v>
      </c>
    </row>
    <row r="1713" spans="1:15">
      <c r="A1713" s="38">
        <v>41491</v>
      </c>
      <c r="B1713" s="12" t="s">
        <v>29</v>
      </c>
      <c r="C1713" s="12" t="s">
        <v>30</v>
      </c>
      <c r="D1713" s="12" t="s">
        <v>33</v>
      </c>
      <c r="E1713" s="12" t="s">
        <v>13</v>
      </c>
      <c r="F1713" s="12">
        <v>8</v>
      </c>
      <c r="G1713" s="12">
        <v>5148</v>
      </c>
      <c r="H1713" s="12">
        <v>5490</v>
      </c>
      <c r="I1713" s="12">
        <v>39780</v>
      </c>
      <c r="J1713" s="12">
        <v>42300</v>
      </c>
      <c r="K1713" s="12">
        <f>Sales[[#This Row],[Unit Price]]*Sales[[#This Row],[Quantity]]</f>
        <v>43920</v>
      </c>
      <c r="L1713" s="12">
        <f>Sales[[#This Row],[Unit Cost]]*Sales[[#This Row],[Quantity]]</f>
        <v>41184</v>
      </c>
      <c r="M1713" s="12">
        <f>Sales[[#This Row],[Revenue]]-Sales[[#This Row],[Cost]]</f>
        <v>2736</v>
      </c>
      <c r="N1713" s="38">
        <f>Sales[[#This Row],[Profit]]*$N$1</f>
        <v>136.80000000000001</v>
      </c>
      <c r="O1713" s="38">
        <f>Sales[[#This Row],[Profit]]-Sales[[#This Row],[Discount ]]</f>
        <v>2599.1999999999998</v>
      </c>
    </row>
    <row r="1714" spans="1:15">
      <c r="A1714" s="38">
        <v>41491</v>
      </c>
      <c r="B1714" s="12" t="s">
        <v>24</v>
      </c>
      <c r="C1714" s="12" t="s">
        <v>25</v>
      </c>
      <c r="D1714" s="12" t="s">
        <v>35</v>
      </c>
      <c r="E1714" s="12" t="s">
        <v>13</v>
      </c>
      <c r="F1714" s="12">
        <v>25</v>
      </c>
      <c r="G1714" s="12">
        <v>7506</v>
      </c>
      <c r="H1714" s="12">
        <v>8100</v>
      </c>
      <c r="I1714" s="12">
        <v>102960</v>
      </c>
      <c r="J1714" s="12">
        <v>109800</v>
      </c>
      <c r="K1714" s="12">
        <f>Sales[[#This Row],[Unit Price]]*Sales[[#This Row],[Quantity]]</f>
        <v>202500</v>
      </c>
      <c r="L1714" s="12">
        <f>Sales[[#This Row],[Unit Cost]]*Sales[[#This Row],[Quantity]]</f>
        <v>187650</v>
      </c>
      <c r="M1714" s="12">
        <f>Sales[[#This Row],[Revenue]]-Sales[[#This Row],[Cost]]</f>
        <v>14850</v>
      </c>
      <c r="N1714" s="38">
        <f>Sales[[#This Row],[Profit]]*$N$1</f>
        <v>742.5</v>
      </c>
      <c r="O1714" s="38">
        <f>Sales[[#This Row],[Profit]]-Sales[[#This Row],[Discount ]]</f>
        <v>14107.5</v>
      </c>
    </row>
    <row r="1715" spans="1:15">
      <c r="A1715" s="38">
        <v>41491</v>
      </c>
      <c r="B1715" s="12" t="s">
        <v>24</v>
      </c>
      <c r="C1715" s="12" t="s">
        <v>25</v>
      </c>
      <c r="D1715" s="12" t="s">
        <v>15</v>
      </c>
      <c r="E1715" s="12" t="s">
        <v>16</v>
      </c>
      <c r="F1715" s="12">
        <v>7</v>
      </c>
      <c r="G1715" s="12">
        <v>3042</v>
      </c>
      <c r="H1715" s="12">
        <v>3240</v>
      </c>
      <c r="I1715" s="12">
        <v>3582</v>
      </c>
      <c r="J1715" s="12">
        <v>3870</v>
      </c>
      <c r="K1715" s="12">
        <f>Sales[[#This Row],[Unit Price]]*Sales[[#This Row],[Quantity]]</f>
        <v>22680</v>
      </c>
      <c r="L1715" s="12">
        <f>Sales[[#This Row],[Unit Cost]]*Sales[[#This Row],[Quantity]]</f>
        <v>21294</v>
      </c>
      <c r="M1715" s="12">
        <f>Sales[[#This Row],[Revenue]]-Sales[[#This Row],[Cost]]</f>
        <v>1386</v>
      </c>
      <c r="N1715" s="38">
        <f>Sales[[#This Row],[Profit]]*$N$1</f>
        <v>69.3</v>
      </c>
      <c r="O1715" s="38">
        <f>Sales[[#This Row],[Profit]]-Sales[[#This Row],[Discount ]]</f>
        <v>1316.7</v>
      </c>
    </row>
    <row r="1716" spans="1:15">
      <c r="A1716" s="38">
        <v>41493</v>
      </c>
      <c r="B1716" s="12" t="s">
        <v>29</v>
      </c>
      <c r="C1716" s="12" t="s">
        <v>30</v>
      </c>
      <c r="D1716" s="12" t="s">
        <v>21</v>
      </c>
      <c r="E1716" s="12" t="s">
        <v>13</v>
      </c>
      <c r="F1716" s="12">
        <v>17</v>
      </c>
      <c r="G1716" s="12">
        <v>3978</v>
      </c>
      <c r="H1716" s="12">
        <v>4230</v>
      </c>
      <c r="I1716" s="12">
        <v>24156</v>
      </c>
      <c r="J1716" s="12">
        <v>25740</v>
      </c>
      <c r="K1716" s="12">
        <f>Sales[[#This Row],[Unit Price]]*Sales[[#This Row],[Quantity]]</f>
        <v>71910</v>
      </c>
      <c r="L1716" s="12">
        <f>Sales[[#This Row],[Unit Cost]]*Sales[[#This Row],[Quantity]]</f>
        <v>67626</v>
      </c>
      <c r="M1716" s="12">
        <f>Sales[[#This Row],[Revenue]]-Sales[[#This Row],[Cost]]</f>
        <v>4284</v>
      </c>
      <c r="N1716" s="38">
        <f>Sales[[#This Row],[Profit]]*$N$1</f>
        <v>214.20000000000002</v>
      </c>
      <c r="O1716" s="38">
        <f>Sales[[#This Row],[Profit]]-Sales[[#This Row],[Discount ]]</f>
        <v>4069.8</v>
      </c>
    </row>
    <row r="1717" spans="1:15">
      <c r="A1717" s="38">
        <v>41493</v>
      </c>
      <c r="B1717" s="12" t="s">
        <v>34</v>
      </c>
      <c r="C1717" s="12" t="s">
        <v>25</v>
      </c>
      <c r="D1717" s="12" t="s">
        <v>39</v>
      </c>
      <c r="E1717" s="12" t="s">
        <v>13</v>
      </c>
      <c r="F1717" s="12">
        <v>3</v>
      </c>
      <c r="G1717" s="12">
        <v>2952</v>
      </c>
      <c r="H1717" s="12">
        <v>3150</v>
      </c>
      <c r="I1717" s="12">
        <v>37260</v>
      </c>
      <c r="J1717" s="12">
        <v>39600</v>
      </c>
      <c r="K1717" s="12">
        <f>Sales[[#This Row],[Unit Price]]*Sales[[#This Row],[Quantity]]</f>
        <v>9450</v>
      </c>
      <c r="L1717" s="12">
        <f>Sales[[#This Row],[Unit Cost]]*Sales[[#This Row],[Quantity]]</f>
        <v>8856</v>
      </c>
      <c r="M1717" s="12">
        <f>Sales[[#This Row],[Revenue]]-Sales[[#This Row],[Cost]]</f>
        <v>594</v>
      </c>
      <c r="N1717" s="38">
        <f>Sales[[#This Row],[Profit]]*$N$1</f>
        <v>29.700000000000003</v>
      </c>
      <c r="O1717" s="38">
        <f>Sales[[#This Row],[Profit]]-Sales[[#This Row],[Discount ]]</f>
        <v>564.29999999999995</v>
      </c>
    </row>
    <row r="1718" spans="1:15">
      <c r="A1718" s="38">
        <v>41493</v>
      </c>
      <c r="B1718" s="12" t="s">
        <v>29</v>
      </c>
      <c r="C1718" s="12" t="s">
        <v>30</v>
      </c>
      <c r="D1718" s="12" t="s">
        <v>21</v>
      </c>
      <c r="E1718" s="12" t="s">
        <v>13</v>
      </c>
      <c r="F1718" s="12">
        <v>13</v>
      </c>
      <c r="G1718" s="12">
        <v>2034</v>
      </c>
      <c r="H1718" s="12">
        <v>2160</v>
      </c>
      <c r="I1718" s="12">
        <v>41724</v>
      </c>
      <c r="J1718" s="12">
        <v>44460</v>
      </c>
      <c r="K1718" s="12">
        <f>Sales[[#This Row],[Unit Price]]*Sales[[#This Row],[Quantity]]</f>
        <v>28080</v>
      </c>
      <c r="L1718" s="12">
        <f>Sales[[#This Row],[Unit Cost]]*Sales[[#This Row],[Quantity]]</f>
        <v>26442</v>
      </c>
      <c r="M1718" s="12">
        <f>Sales[[#This Row],[Revenue]]-Sales[[#This Row],[Cost]]</f>
        <v>1638</v>
      </c>
      <c r="N1718" s="38">
        <f>Sales[[#This Row],[Profit]]*$N$1</f>
        <v>81.900000000000006</v>
      </c>
      <c r="O1718" s="38">
        <f>Sales[[#This Row],[Profit]]-Sales[[#This Row],[Discount ]]</f>
        <v>1556.1</v>
      </c>
    </row>
    <row r="1719" spans="1:15">
      <c r="A1719" s="38">
        <v>41495</v>
      </c>
      <c r="B1719" s="12" t="s">
        <v>22</v>
      </c>
      <c r="C1719" s="12" t="s">
        <v>23</v>
      </c>
      <c r="D1719" s="12" t="s">
        <v>33</v>
      </c>
      <c r="E1719" s="12" t="s">
        <v>13</v>
      </c>
      <c r="F1719" s="12">
        <v>17</v>
      </c>
      <c r="G1719" s="12">
        <v>3582</v>
      </c>
      <c r="H1719" s="12">
        <v>3870</v>
      </c>
      <c r="I1719" s="12">
        <v>75582</v>
      </c>
      <c r="J1719" s="12">
        <v>80370</v>
      </c>
      <c r="K1719" s="12">
        <f>Sales[[#This Row],[Unit Price]]*Sales[[#This Row],[Quantity]]</f>
        <v>65790</v>
      </c>
      <c r="L1719" s="12">
        <f>Sales[[#This Row],[Unit Cost]]*Sales[[#This Row],[Quantity]]</f>
        <v>60894</v>
      </c>
      <c r="M1719" s="12">
        <f>Sales[[#This Row],[Revenue]]-Sales[[#This Row],[Cost]]</f>
        <v>4896</v>
      </c>
      <c r="N1719" s="38">
        <f>Sales[[#This Row],[Profit]]*$N$1</f>
        <v>244.8</v>
      </c>
      <c r="O1719" s="38">
        <f>Sales[[#This Row],[Profit]]-Sales[[#This Row],[Discount ]]</f>
        <v>4651.2</v>
      </c>
    </row>
    <row r="1720" spans="1:15">
      <c r="A1720" s="38">
        <v>41495</v>
      </c>
      <c r="B1720" s="12" t="s">
        <v>24</v>
      </c>
      <c r="C1720" s="12" t="s">
        <v>25</v>
      </c>
      <c r="D1720" s="12" t="s">
        <v>37</v>
      </c>
      <c r="E1720" s="12" t="s">
        <v>13</v>
      </c>
      <c r="F1720" s="12">
        <v>22</v>
      </c>
      <c r="G1720" s="12">
        <v>3978</v>
      </c>
      <c r="H1720" s="12">
        <v>4230</v>
      </c>
      <c r="I1720" s="12">
        <v>76194</v>
      </c>
      <c r="J1720" s="12">
        <v>81090</v>
      </c>
      <c r="K1720" s="12">
        <f>Sales[[#This Row],[Unit Price]]*Sales[[#This Row],[Quantity]]</f>
        <v>93060</v>
      </c>
      <c r="L1720" s="12">
        <f>Sales[[#This Row],[Unit Cost]]*Sales[[#This Row],[Quantity]]</f>
        <v>87516</v>
      </c>
      <c r="M1720" s="12">
        <f>Sales[[#This Row],[Revenue]]-Sales[[#This Row],[Cost]]</f>
        <v>5544</v>
      </c>
      <c r="N1720" s="38">
        <f>Sales[[#This Row],[Profit]]*$N$1</f>
        <v>277.2</v>
      </c>
      <c r="O1720" s="38">
        <f>Sales[[#This Row],[Profit]]-Sales[[#This Row],[Discount ]]</f>
        <v>5266.8</v>
      </c>
    </row>
    <row r="1721" spans="1:15">
      <c r="A1721" s="38">
        <v>41495</v>
      </c>
      <c r="B1721" s="12" t="s">
        <v>14</v>
      </c>
      <c r="C1721" s="12" t="s">
        <v>11</v>
      </c>
      <c r="D1721" s="12" t="s">
        <v>39</v>
      </c>
      <c r="E1721" s="12" t="s">
        <v>13</v>
      </c>
      <c r="F1721" s="12">
        <v>23</v>
      </c>
      <c r="G1721" s="12">
        <v>2196</v>
      </c>
      <c r="H1721" s="12">
        <v>2340</v>
      </c>
      <c r="I1721" s="12">
        <v>89424</v>
      </c>
      <c r="J1721" s="12">
        <v>95040</v>
      </c>
      <c r="K1721" s="12">
        <f>Sales[[#This Row],[Unit Price]]*Sales[[#This Row],[Quantity]]</f>
        <v>53820</v>
      </c>
      <c r="L1721" s="12">
        <f>Sales[[#This Row],[Unit Cost]]*Sales[[#This Row],[Quantity]]</f>
        <v>50508</v>
      </c>
      <c r="M1721" s="12">
        <f>Sales[[#This Row],[Revenue]]-Sales[[#This Row],[Cost]]</f>
        <v>3312</v>
      </c>
      <c r="N1721" s="38">
        <f>Sales[[#This Row],[Profit]]*$N$1</f>
        <v>165.60000000000002</v>
      </c>
      <c r="O1721" s="38">
        <f>Sales[[#This Row],[Profit]]-Sales[[#This Row],[Discount ]]</f>
        <v>3146.4</v>
      </c>
    </row>
    <row r="1722" spans="1:15">
      <c r="A1722" s="38">
        <v>41495</v>
      </c>
      <c r="B1722" s="12" t="s">
        <v>31</v>
      </c>
      <c r="C1722" s="12" t="s">
        <v>30</v>
      </c>
      <c r="D1722" s="12" t="s">
        <v>26</v>
      </c>
      <c r="E1722" s="12" t="s">
        <v>13</v>
      </c>
      <c r="F1722" s="12">
        <v>1</v>
      </c>
      <c r="G1722" s="12">
        <v>2034</v>
      </c>
      <c r="H1722" s="12">
        <v>2160</v>
      </c>
      <c r="I1722" s="12">
        <v>57798</v>
      </c>
      <c r="J1722" s="12">
        <v>61560</v>
      </c>
      <c r="K1722" s="12">
        <f>Sales[[#This Row],[Unit Price]]*Sales[[#This Row],[Quantity]]</f>
        <v>2160</v>
      </c>
      <c r="L1722" s="12">
        <f>Sales[[#This Row],[Unit Cost]]*Sales[[#This Row],[Quantity]]</f>
        <v>2034</v>
      </c>
      <c r="M1722" s="12">
        <f>Sales[[#This Row],[Revenue]]-Sales[[#This Row],[Cost]]</f>
        <v>126</v>
      </c>
      <c r="N1722" s="38">
        <f>Sales[[#This Row],[Profit]]*$N$1</f>
        <v>6.3000000000000007</v>
      </c>
      <c r="O1722" s="38">
        <f>Sales[[#This Row],[Profit]]-Sales[[#This Row],[Discount ]]</f>
        <v>119.7</v>
      </c>
    </row>
    <row r="1723" spans="1:15">
      <c r="A1723" s="38">
        <v>41496</v>
      </c>
      <c r="B1723" s="12" t="s">
        <v>34</v>
      </c>
      <c r="C1723" s="12" t="s">
        <v>25</v>
      </c>
      <c r="D1723" s="12" t="s">
        <v>33</v>
      </c>
      <c r="E1723" s="12" t="s">
        <v>13</v>
      </c>
      <c r="F1723" s="12">
        <v>25</v>
      </c>
      <c r="G1723" s="12">
        <v>5148</v>
      </c>
      <c r="H1723" s="12">
        <v>5490</v>
      </c>
      <c r="I1723" s="12">
        <v>71604</v>
      </c>
      <c r="J1723" s="12">
        <v>76140</v>
      </c>
      <c r="K1723" s="12">
        <f>Sales[[#This Row],[Unit Price]]*Sales[[#This Row],[Quantity]]</f>
        <v>137250</v>
      </c>
      <c r="L1723" s="12">
        <f>Sales[[#This Row],[Unit Cost]]*Sales[[#This Row],[Quantity]]</f>
        <v>128700</v>
      </c>
      <c r="M1723" s="12">
        <f>Sales[[#This Row],[Revenue]]-Sales[[#This Row],[Cost]]</f>
        <v>8550</v>
      </c>
      <c r="N1723" s="38">
        <f>Sales[[#This Row],[Profit]]*$N$1</f>
        <v>427.5</v>
      </c>
      <c r="O1723" s="38">
        <f>Sales[[#This Row],[Profit]]-Sales[[#This Row],[Discount ]]</f>
        <v>8122.5</v>
      </c>
    </row>
    <row r="1724" spans="1:15">
      <c r="A1724" s="38">
        <v>41496</v>
      </c>
      <c r="B1724" s="12" t="s">
        <v>20</v>
      </c>
      <c r="C1724" s="12" t="s">
        <v>18</v>
      </c>
      <c r="D1724" s="12" t="s">
        <v>33</v>
      </c>
      <c r="E1724" s="12" t="s">
        <v>13</v>
      </c>
      <c r="F1724" s="12">
        <v>22</v>
      </c>
      <c r="G1724" s="12">
        <v>3384</v>
      </c>
      <c r="H1724" s="12">
        <v>3600</v>
      </c>
      <c r="I1724" s="12">
        <v>27846</v>
      </c>
      <c r="J1724" s="12">
        <v>29610</v>
      </c>
      <c r="K1724" s="12">
        <f>Sales[[#This Row],[Unit Price]]*Sales[[#This Row],[Quantity]]</f>
        <v>79200</v>
      </c>
      <c r="L1724" s="12">
        <f>Sales[[#This Row],[Unit Cost]]*Sales[[#This Row],[Quantity]]</f>
        <v>74448</v>
      </c>
      <c r="M1724" s="12">
        <f>Sales[[#This Row],[Revenue]]-Sales[[#This Row],[Cost]]</f>
        <v>4752</v>
      </c>
      <c r="N1724" s="38">
        <f>Sales[[#This Row],[Profit]]*$N$1</f>
        <v>237.60000000000002</v>
      </c>
      <c r="O1724" s="38">
        <f>Sales[[#This Row],[Profit]]-Sales[[#This Row],[Discount ]]</f>
        <v>4514.3999999999996</v>
      </c>
    </row>
    <row r="1725" spans="1:15">
      <c r="A1725" s="38">
        <v>41496</v>
      </c>
      <c r="B1725" s="12" t="s">
        <v>24</v>
      </c>
      <c r="C1725" s="12" t="s">
        <v>25</v>
      </c>
      <c r="D1725" s="12" t="s">
        <v>36</v>
      </c>
      <c r="E1725" s="12" t="s">
        <v>13</v>
      </c>
      <c r="F1725" s="12">
        <v>2</v>
      </c>
      <c r="G1725" s="12">
        <v>3978</v>
      </c>
      <c r="H1725" s="12">
        <v>4230</v>
      </c>
      <c r="I1725" s="12">
        <v>48438</v>
      </c>
      <c r="J1725" s="12">
        <v>51750</v>
      </c>
      <c r="K1725" s="12">
        <f>Sales[[#This Row],[Unit Price]]*Sales[[#This Row],[Quantity]]</f>
        <v>8460</v>
      </c>
      <c r="L1725" s="12">
        <f>Sales[[#This Row],[Unit Cost]]*Sales[[#This Row],[Quantity]]</f>
        <v>7956</v>
      </c>
      <c r="M1725" s="12">
        <f>Sales[[#This Row],[Revenue]]-Sales[[#This Row],[Cost]]</f>
        <v>504</v>
      </c>
      <c r="N1725" s="38">
        <f>Sales[[#This Row],[Profit]]*$N$1</f>
        <v>25.200000000000003</v>
      </c>
      <c r="O1725" s="38">
        <f>Sales[[#This Row],[Profit]]-Sales[[#This Row],[Discount ]]</f>
        <v>478.8</v>
      </c>
    </row>
    <row r="1726" spans="1:15">
      <c r="A1726" s="38">
        <v>41496</v>
      </c>
      <c r="B1726" s="12" t="s">
        <v>34</v>
      </c>
      <c r="C1726" s="12" t="s">
        <v>25</v>
      </c>
      <c r="D1726" s="12" t="s">
        <v>15</v>
      </c>
      <c r="E1726" s="12" t="s">
        <v>16</v>
      </c>
      <c r="F1726" s="12">
        <v>11</v>
      </c>
      <c r="G1726" s="12">
        <v>3582</v>
      </c>
      <c r="H1726" s="12">
        <v>3870</v>
      </c>
      <c r="I1726" s="12">
        <v>75222</v>
      </c>
      <c r="J1726" s="12">
        <v>81270</v>
      </c>
      <c r="K1726" s="12">
        <f>Sales[[#This Row],[Unit Price]]*Sales[[#This Row],[Quantity]]</f>
        <v>42570</v>
      </c>
      <c r="L1726" s="12">
        <f>Sales[[#This Row],[Unit Cost]]*Sales[[#This Row],[Quantity]]</f>
        <v>39402</v>
      </c>
      <c r="M1726" s="12">
        <f>Sales[[#This Row],[Revenue]]-Sales[[#This Row],[Cost]]</f>
        <v>3168</v>
      </c>
      <c r="N1726" s="38">
        <f>Sales[[#This Row],[Profit]]*$N$1</f>
        <v>158.4</v>
      </c>
      <c r="O1726" s="38">
        <f>Sales[[#This Row],[Profit]]-Sales[[#This Row],[Discount ]]</f>
        <v>3009.6</v>
      </c>
    </row>
    <row r="1727" spans="1:15">
      <c r="A1727" s="38">
        <v>41497</v>
      </c>
      <c r="B1727" s="12" t="s">
        <v>29</v>
      </c>
      <c r="C1727" s="12" t="s">
        <v>30</v>
      </c>
      <c r="D1727" s="12" t="s">
        <v>37</v>
      </c>
      <c r="E1727" s="12" t="s">
        <v>13</v>
      </c>
      <c r="F1727" s="12">
        <v>11</v>
      </c>
      <c r="G1727" s="12">
        <v>3546</v>
      </c>
      <c r="H1727" s="12">
        <v>3780</v>
      </c>
      <c r="I1727" s="12">
        <v>62748</v>
      </c>
      <c r="J1727" s="12">
        <v>66780</v>
      </c>
      <c r="K1727" s="12">
        <f>Sales[[#This Row],[Unit Price]]*Sales[[#This Row],[Quantity]]</f>
        <v>41580</v>
      </c>
      <c r="L1727" s="12">
        <f>Sales[[#This Row],[Unit Cost]]*Sales[[#This Row],[Quantity]]</f>
        <v>39006</v>
      </c>
      <c r="M1727" s="12">
        <f>Sales[[#This Row],[Revenue]]-Sales[[#This Row],[Cost]]</f>
        <v>2574</v>
      </c>
      <c r="N1727" s="38">
        <f>Sales[[#This Row],[Profit]]*$N$1</f>
        <v>128.70000000000002</v>
      </c>
      <c r="O1727" s="38">
        <f>Sales[[#This Row],[Profit]]-Sales[[#This Row],[Discount ]]</f>
        <v>2445.3000000000002</v>
      </c>
    </row>
    <row r="1728" spans="1:15">
      <c r="A1728" s="38">
        <v>41498</v>
      </c>
      <c r="B1728" s="12" t="s">
        <v>14</v>
      </c>
      <c r="C1728" s="12" t="s">
        <v>11</v>
      </c>
      <c r="D1728" s="12" t="s">
        <v>12</v>
      </c>
      <c r="E1728" s="12" t="s">
        <v>13</v>
      </c>
      <c r="F1728" s="12">
        <v>1</v>
      </c>
      <c r="G1728" s="12">
        <v>7506</v>
      </c>
      <c r="H1728" s="12">
        <v>8100</v>
      </c>
      <c r="I1728" s="12">
        <v>28476</v>
      </c>
      <c r="J1728" s="12">
        <v>30240</v>
      </c>
      <c r="K1728" s="12">
        <f>Sales[[#This Row],[Unit Price]]*Sales[[#This Row],[Quantity]]</f>
        <v>8100</v>
      </c>
      <c r="L1728" s="12">
        <f>Sales[[#This Row],[Unit Cost]]*Sales[[#This Row],[Quantity]]</f>
        <v>7506</v>
      </c>
      <c r="M1728" s="12">
        <f>Sales[[#This Row],[Revenue]]-Sales[[#This Row],[Cost]]</f>
        <v>594</v>
      </c>
      <c r="N1728" s="38">
        <f>Sales[[#This Row],[Profit]]*$N$1</f>
        <v>29.700000000000003</v>
      </c>
      <c r="O1728" s="38">
        <f>Sales[[#This Row],[Profit]]-Sales[[#This Row],[Discount ]]</f>
        <v>564.29999999999995</v>
      </c>
    </row>
    <row r="1729" spans="1:15">
      <c r="A1729" s="38">
        <v>41498</v>
      </c>
      <c r="B1729" s="12" t="s">
        <v>20</v>
      </c>
      <c r="C1729" s="12" t="s">
        <v>18</v>
      </c>
      <c r="D1729" s="12" t="s">
        <v>41</v>
      </c>
      <c r="E1729" s="12" t="s">
        <v>13</v>
      </c>
      <c r="F1729" s="12">
        <v>14</v>
      </c>
      <c r="G1729" s="12">
        <v>3978</v>
      </c>
      <c r="H1729" s="12">
        <v>4230</v>
      </c>
      <c r="I1729" s="12">
        <v>53136</v>
      </c>
      <c r="J1729" s="12">
        <v>56700</v>
      </c>
      <c r="K1729" s="12">
        <f>Sales[[#This Row],[Unit Price]]*Sales[[#This Row],[Quantity]]</f>
        <v>59220</v>
      </c>
      <c r="L1729" s="12">
        <f>Sales[[#This Row],[Unit Cost]]*Sales[[#This Row],[Quantity]]</f>
        <v>55692</v>
      </c>
      <c r="M1729" s="12">
        <f>Sales[[#This Row],[Revenue]]-Sales[[#This Row],[Cost]]</f>
        <v>3528</v>
      </c>
      <c r="N1729" s="38">
        <f>Sales[[#This Row],[Profit]]*$N$1</f>
        <v>176.4</v>
      </c>
      <c r="O1729" s="38">
        <f>Sales[[#This Row],[Profit]]-Sales[[#This Row],[Discount ]]</f>
        <v>3351.6</v>
      </c>
    </row>
    <row r="1730" spans="1:15">
      <c r="A1730" s="38">
        <v>41498</v>
      </c>
      <c r="B1730" s="12" t="s">
        <v>29</v>
      </c>
      <c r="C1730" s="12" t="s">
        <v>30</v>
      </c>
      <c r="D1730" s="12" t="s">
        <v>42</v>
      </c>
      <c r="E1730" s="12" t="s">
        <v>16</v>
      </c>
      <c r="F1730" s="12">
        <v>11</v>
      </c>
      <c r="G1730" s="12">
        <v>2034</v>
      </c>
      <c r="H1730" s="12">
        <v>2160</v>
      </c>
      <c r="I1730" s="12">
        <v>30024</v>
      </c>
      <c r="J1730" s="12">
        <v>32400</v>
      </c>
      <c r="K1730" s="12">
        <f>Sales[[#This Row],[Unit Price]]*Sales[[#This Row],[Quantity]]</f>
        <v>23760</v>
      </c>
      <c r="L1730" s="12">
        <f>Sales[[#This Row],[Unit Cost]]*Sales[[#This Row],[Quantity]]</f>
        <v>22374</v>
      </c>
      <c r="M1730" s="12">
        <f>Sales[[#This Row],[Revenue]]-Sales[[#This Row],[Cost]]</f>
        <v>1386</v>
      </c>
      <c r="N1730" s="38">
        <f>Sales[[#This Row],[Profit]]*$N$1</f>
        <v>69.3</v>
      </c>
      <c r="O1730" s="38">
        <f>Sales[[#This Row],[Profit]]-Sales[[#This Row],[Discount ]]</f>
        <v>1316.7</v>
      </c>
    </row>
    <row r="1731" spans="1:15">
      <c r="A1731" s="38">
        <v>41499</v>
      </c>
      <c r="B1731" s="12" t="s">
        <v>29</v>
      </c>
      <c r="C1731" s="12" t="s">
        <v>30</v>
      </c>
      <c r="D1731" s="12" t="s">
        <v>35</v>
      </c>
      <c r="E1731" s="12" t="s">
        <v>13</v>
      </c>
      <c r="F1731" s="12">
        <v>8</v>
      </c>
      <c r="G1731" s="12">
        <v>2952</v>
      </c>
      <c r="H1731" s="12">
        <v>3150</v>
      </c>
      <c r="I1731" s="12">
        <v>5148</v>
      </c>
      <c r="J1731" s="12">
        <v>5490</v>
      </c>
      <c r="K1731" s="12">
        <f>Sales[[#This Row],[Unit Price]]*Sales[[#This Row],[Quantity]]</f>
        <v>25200</v>
      </c>
      <c r="L1731" s="12">
        <f>Sales[[#This Row],[Unit Cost]]*Sales[[#This Row],[Quantity]]</f>
        <v>23616</v>
      </c>
      <c r="M1731" s="12">
        <f>Sales[[#This Row],[Revenue]]-Sales[[#This Row],[Cost]]</f>
        <v>1584</v>
      </c>
      <c r="N1731" s="38">
        <f>Sales[[#This Row],[Profit]]*$N$1</f>
        <v>79.2</v>
      </c>
      <c r="O1731" s="38">
        <f>Sales[[#This Row],[Profit]]-Sales[[#This Row],[Discount ]]</f>
        <v>1504.8</v>
      </c>
    </row>
    <row r="1732" spans="1:15">
      <c r="A1732" s="38">
        <v>41499</v>
      </c>
      <c r="B1732" s="12" t="s">
        <v>14</v>
      </c>
      <c r="C1732" s="12" t="s">
        <v>11</v>
      </c>
      <c r="D1732" s="12" t="s">
        <v>38</v>
      </c>
      <c r="E1732" s="12" t="s">
        <v>13</v>
      </c>
      <c r="F1732" s="12">
        <v>1</v>
      </c>
      <c r="G1732" s="12">
        <v>3546</v>
      </c>
      <c r="H1732" s="12">
        <v>3780</v>
      </c>
      <c r="I1732" s="12">
        <v>46098</v>
      </c>
      <c r="J1732" s="12">
        <v>49140</v>
      </c>
      <c r="K1732" s="12">
        <f>Sales[[#This Row],[Unit Price]]*Sales[[#This Row],[Quantity]]</f>
        <v>3780</v>
      </c>
      <c r="L1732" s="12">
        <f>Sales[[#This Row],[Unit Cost]]*Sales[[#This Row],[Quantity]]</f>
        <v>3546</v>
      </c>
      <c r="M1732" s="12">
        <f>Sales[[#This Row],[Revenue]]-Sales[[#This Row],[Cost]]</f>
        <v>234</v>
      </c>
      <c r="N1732" s="38">
        <f>Sales[[#This Row],[Profit]]*$N$1</f>
        <v>11.700000000000001</v>
      </c>
      <c r="O1732" s="38">
        <f>Sales[[#This Row],[Profit]]-Sales[[#This Row],[Discount ]]</f>
        <v>222.3</v>
      </c>
    </row>
    <row r="1733" spans="1:15">
      <c r="A1733" s="38">
        <v>41499</v>
      </c>
      <c r="B1733" s="12" t="s">
        <v>24</v>
      </c>
      <c r="C1733" s="12" t="s">
        <v>25</v>
      </c>
      <c r="D1733" s="12" t="s">
        <v>26</v>
      </c>
      <c r="E1733" s="12" t="s">
        <v>13</v>
      </c>
      <c r="F1733" s="12">
        <v>24</v>
      </c>
      <c r="G1733" s="12">
        <v>3546</v>
      </c>
      <c r="H1733" s="12">
        <v>3780</v>
      </c>
      <c r="I1733" s="12">
        <v>27378</v>
      </c>
      <c r="J1733" s="12">
        <v>29160</v>
      </c>
      <c r="K1733" s="12">
        <f>Sales[[#This Row],[Unit Price]]*Sales[[#This Row],[Quantity]]</f>
        <v>90720</v>
      </c>
      <c r="L1733" s="12">
        <f>Sales[[#This Row],[Unit Cost]]*Sales[[#This Row],[Quantity]]</f>
        <v>85104</v>
      </c>
      <c r="M1733" s="12">
        <f>Sales[[#This Row],[Revenue]]-Sales[[#This Row],[Cost]]</f>
        <v>5616</v>
      </c>
      <c r="N1733" s="38">
        <f>Sales[[#This Row],[Profit]]*$N$1</f>
        <v>280.8</v>
      </c>
      <c r="O1733" s="38">
        <f>Sales[[#This Row],[Profit]]-Sales[[#This Row],[Discount ]]</f>
        <v>5335.2</v>
      </c>
    </row>
    <row r="1734" spans="1:15">
      <c r="A1734" s="38">
        <v>41499</v>
      </c>
      <c r="B1734" s="12" t="s">
        <v>14</v>
      </c>
      <c r="C1734" s="12" t="s">
        <v>11</v>
      </c>
      <c r="D1734" s="12" t="s">
        <v>21</v>
      </c>
      <c r="E1734" s="12" t="s">
        <v>13</v>
      </c>
      <c r="F1734" s="12">
        <v>15</v>
      </c>
      <c r="G1734" s="12">
        <v>3978</v>
      </c>
      <c r="H1734" s="12">
        <v>4230</v>
      </c>
      <c r="I1734" s="12">
        <v>46116</v>
      </c>
      <c r="J1734" s="12">
        <v>49140</v>
      </c>
      <c r="K1734" s="12">
        <f>Sales[[#This Row],[Unit Price]]*Sales[[#This Row],[Quantity]]</f>
        <v>63450</v>
      </c>
      <c r="L1734" s="12">
        <f>Sales[[#This Row],[Unit Cost]]*Sales[[#This Row],[Quantity]]</f>
        <v>59670</v>
      </c>
      <c r="M1734" s="12">
        <f>Sales[[#This Row],[Revenue]]-Sales[[#This Row],[Cost]]</f>
        <v>3780</v>
      </c>
      <c r="N1734" s="38">
        <f>Sales[[#This Row],[Profit]]*$N$1</f>
        <v>189</v>
      </c>
      <c r="O1734" s="38">
        <f>Sales[[#This Row],[Profit]]-Sales[[#This Row],[Discount ]]</f>
        <v>3591</v>
      </c>
    </row>
    <row r="1735" spans="1:15">
      <c r="A1735" s="38">
        <v>41500</v>
      </c>
      <c r="B1735" s="12" t="s">
        <v>22</v>
      </c>
      <c r="C1735" s="12" t="s">
        <v>23</v>
      </c>
      <c r="D1735" s="12" t="s">
        <v>39</v>
      </c>
      <c r="E1735" s="12" t="s">
        <v>13</v>
      </c>
      <c r="F1735" s="12">
        <v>20</v>
      </c>
      <c r="G1735" s="12">
        <v>3546</v>
      </c>
      <c r="H1735" s="12">
        <v>3780</v>
      </c>
      <c r="I1735" s="12">
        <v>26082</v>
      </c>
      <c r="J1735" s="12">
        <v>27720</v>
      </c>
      <c r="K1735" s="12">
        <f>Sales[[#This Row],[Unit Price]]*Sales[[#This Row],[Quantity]]</f>
        <v>75600</v>
      </c>
      <c r="L1735" s="12">
        <f>Sales[[#This Row],[Unit Cost]]*Sales[[#This Row],[Quantity]]</f>
        <v>70920</v>
      </c>
      <c r="M1735" s="12">
        <f>Sales[[#This Row],[Revenue]]-Sales[[#This Row],[Cost]]</f>
        <v>4680</v>
      </c>
      <c r="N1735" s="38">
        <f>Sales[[#This Row],[Profit]]*$N$1</f>
        <v>234</v>
      </c>
      <c r="O1735" s="38">
        <f>Sales[[#This Row],[Profit]]-Sales[[#This Row],[Discount ]]</f>
        <v>4446</v>
      </c>
    </row>
    <row r="1736" spans="1:15">
      <c r="A1736" s="38">
        <v>41500</v>
      </c>
      <c r="B1736" s="12" t="s">
        <v>27</v>
      </c>
      <c r="C1736" s="12" t="s">
        <v>23</v>
      </c>
      <c r="D1736" s="12" t="s">
        <v>21</v>
      </c>
      <c r="E1736" s="12" t="s">
        <v>13</v>
      </c>
      <c r="F1736" s="12">
        <v>1</v>
      </c>
      <c r="G1736" s="12">
        <v>5148</v>
      </c>
      <c r="H1736" s="12">
        <v>5490</v>
      </c>
      <c r="I1736" s="12">
        <v>24156</v>
      </c>
      <c r="J1736" s="12">
        <v>25740</v>
      </c>
      <c r="K1736" s="12">
        <f>Sales[[#This Row],[Unit Price]]*Sales[[#This Row],[Quantity]]</f>
        <v>5490</v>
      </c>
      <c r="L1736" s="12">
        <f>Sales[[#This Row],[Unit Cost]]*Sales[[#This Row],[Quantity]]</f>
        <v>5148</v>
      </c>
      <c r="M1736" s="12">
        <f>Sales[[#This Row],[Revenue]]-Sales[[#This Row],[Cost]]</f>
        <v>342</v>
      </c>
      <c r="N1736" s="38">
        <f>Sales[[#This Row],[Profit]]*$N$1</f>
        <v>17.100000000000001</v>
      </c>
      <c r="O1736" s="38">
        <f>Sales[[#This Row],[Profit]]-Sales[[#This Row],[Discount ]]</f>
        <v>324.89999999999998</v>
      </c>
    </row>
    <row r="1737" spans="1:15">
      <c r="A1737" s="38">
        <v>41500</v>
      </c>
      <c r="B1737" s="12" t="s">
        <v>14</v>
      </c>
      <c r="C1737" s="12" t="s">
        <v>11</v>
      </c>
      <c r="D1737" s="12" t="s">
        <v>19</v>
      </c>
      <c r="E1737" s="12" t="s">
        <v>13</v>
      </c>
      <c r="F1737" s="12">
        <v>5</v>
      </c>
      <c r="G1737" s="12">
        <v>2196</v>
      </c>
      <c r="H1737" s="12">
        <v>2340</v>
      </c>
      <c r="I1737" s="12">
        <v>75582</v>
      </c>
      <c r="J1737" s="12">
        <v>80370</v>
      </c>
      <c r="K1737" s="12">
        <f>Sales[[#This Row],[Unit Price]]*Sales[[#This Row],[Quantity]]</f>
        <v>11700</v>
      </c>
      <c r="L1737" s="12">
        <f>Sales[[#This Row],[Unit Cost]]*Sales[[#This Row],[Quantity]]</f>
        <v>10980</v>
      </c>
      <c r="M1737" s="12">
        <f>Sales[[#This Row],[Revenue]]-Sales[[#This Row],[Cost]]</f>
        <v>720</v>
      </c>
      <c r="N1737" s="38">
        <f>Sales[[#This Row],[Profit]]*$N$1</f>
        <v>36</v>
      </c>
      <c r="O1737" s="38">
        <f>Sales[[#This Row],[Profit]]-Sales[[#This Row],[Discount ]]</f>
        <v>684</v>
      </c>
    </row>
    <row r="1738" spans="1:15">
      <c r="A1738" s="38">
        <v>41500</v>
      </c>
      <c r="B1738" s="12" t="s">
        <v>10</v>
      </c>
      <c r="C1738" s="12" t="s">
        <v>11</v>
      </c>
      <c r="D1738" s="12" t="s">
        <v>26</v>
      </c>
      <c r="E1738" s="12" t="s">
        <v>13</v>
      </c>
      <c r="F1738" s="12">
        <v>2</v>
      </c>
      <c r="G1738" s="12">
        <v>3924</v>
      </c>
      <c r="H1738" s="12">
        <v>4230</v>
      </c>
      <c r="I1738" s="12">
        <v>63882</v>
      </c>
      <c r="J1738" s="12">
        <v>68040</v>
      </c>
      <c r="K1738" s="12">
        <f>Sales[[#This Row],[Unit Price]]*Sales[[#This Row],[Quantity]]</f>
        <v>8460</v>
      </c>
      <c r="L1738" s="12">
        <f>Sales[[#This Row],[Unit Cost]]*Sales[[#This Row],[Quantity]]</f>
        <v>7848</v>
      </c>
      <c r="M1738" s="12">
        <f>Sales[[#This Row],[Revenue]]-Sales[[#This Row],[Cost]]</f>
        <v>612</v>
      </c>
      <c r="N1738" s="38">
        <f>Sales[[#This Row],[Profit]]*$N$1</f>
        <v>30.6</v>
      </c>
      <c r="O1738" s="38">
        <f>Sales[[#This Row],[Profit]]-Sales[[#This Row],[Discount ]]</f>
        <v>581.4</v>
      </c>
    </row>
    <row r="1739" spans="1:15">
      <c r="A1739" s="38">
        <v>41501</v>
      </c>
      <c r="B1739" s="12" t="s">
        <v>34</v>
      </c>
      <c r="C1739" s="12" t="s">
        <v>25</v>
      </c>
      <c r="D1739" s="12" t="s">
        <v>26</v>
      </c>
      <c r="E1739" s="12" t="s">
        <v>13</v>
      </c>
      <c r="F1739" s="12">
        <v>15</v>
      </c>
      <c r="G1739" s="12">
        <v>3978</v>
      </c>
      <c r="H1739" s="12">
        <v>4230</v>
      </c>
      <c r="I1739" s="12">
        <v>3042</v>
      </c>
      <c r="J1739" s="12">
        <v>3240</v>
      </c>
      <c r="K1739" s="12">
        <f>Sales[[#This Row],[Unit Price]]*Sales[[#This Row],[Quantity]]</f>
        <v>63450</v>
      </c>
      <c r="L1739" s="12">
        <f>Sales[[#This Row],[Unit Cost]]*Sales[[#This Row],[Quantity]]</f>
        <v>59670</v>
      </c>
      <c r="M1739" s="12">
        <f>Sales[[#This Row],[Revenue]]-Sales[[#This Row],[Cost]]</f>
        <v>3780</v>
      </c>
      <c r="N1739" s="38">
        <f>Sales[[#This Row],[Profit]]*$N$1</f>
        <v>189</v>
      </c>
      <c r="O1739" s="38">
        <f>Sales[[#This Row],[Profit]]-Sales[[#This Row],[Discount ]]</f>
        <v>3591</v>
      </c>
    </row>
    <row r="1740" spans="1:15">
      <c r="A1740" s="38">
        <v>41501</v>
      </c>
      <c r="B1740" s="12" t="s">
        <v>14</v>
      </c>
      <c r="C1740" s="12" t="s">
        <v>11</v>
      </c>
      <c r="D1740" s="12" t="s">
        <v>28</v>
      </c>
      <c r="E1740" s="12" t="s">
        <v>13</v>
      </c>
      <c r="F1740" s="12">
        <v>24</v>
      </c>
      <c r="G1740" s="12">
        <v>2106</v>
      </c>
      <c r="H1740" s="12">
        <v>2250</v>
      </c>
      <c r="I1740" s="12">
        <v>69984</v>
      </c>
      <c r="J1740" s="12">
        <v>74520</v>
      </c>
      <c r="K1740" s="12">
        <f>Sales[[#This Row],[Unit Price]]*Sales[[#This Row],[Quantity]]</f>
        <v>54000</v>
      </c>
      <c r="L1740" s="12">
        <f>Sales[[#This Row],[Unit Cost]]*Sales[[#This Row],[Quantity]]</f>
        <v>50544</v>
      </c>
      <c r="M1740" s="12">
        <f>Sales[[#This Row],[Revenue]]-Sales[[#This Row],[Cost]]</f>
        <v>3456</v>
      </c>
      <c r="N1740" s="38">
        <f>Sales[[#This Row],[Profit]]*$N$1</f>
        <v>172.8</v>
      </c>
      <c r="O1740" s="38">
        <f>Sales[[#This Row],[Profit]]-Sales[[#This Row],[Discount ]]</f>
        <v>3283.2</v>
      </c>
    </row>
    <row r="1741" spans="1:15">
      <c r="A1741" s="38">
        <v>41501</v>
      </c>
      <c r="B1741" s="12" t="s">
        <v>27</v>
      </c>
      <c r="C1741" s="12" t="s">
        <v>23</v>
      </c>
      <c r="D1741" s="12" t="s">
        <v>26</v>
      </c>
      <c r="E1741" s="12" t="s">
        <v>13</v>
      </c>
      <c r="F1741" s="12">
        <v>23</v>
      </c>
      <c r="G1741" s="12">
        <v>5148</v>
      </c>
      <c r="H1741" s="12">
        <v>5490</v>
      </c>
      <c r="I1741" s="12">
        <v>18252</v>
      </c>
      <c r="J1741" s="12">
        <v>19440</v>
      </c>
      <c r="K1741" s="12">
        <f>Sales[[#This Row],[Unit Price]]*Sales[[#This Row],[Quantity]]</f>
        <v>126270</v>
      </c>
      <c r="L1741" s="12">
        <f>Sales[[#This Row],[Unit Cost]]*Sales[[#This Row],[Quantity]]</f>
        <v>118404</v>
      </c>
      <c r="M1741" s="12">
        <f>Sales[[#This Row],[Revenue]]-Sales[[#This Row],[Cost]]</f>
        <v>7866</v>
      </c>
      <c r="N1741" s="38">
        <f>Sales[[#This Row],[Profit]]*$N$1</f>
        <v>393.3</v>
      </c>
      <c r="O1741" s="38">
        <f>Sales[[#This Row],[Profit]]-Sales[[#This Row],[Discount ]]</f>
        <v>7472.7</v>
      </c>
    </row>
    <row r="1742" spans="1:15">
      <c r="A1742" s="38">
        <v>41501</v>
      </c>
      <c r="B1742" s="12" t="s">
        <v>31</v>
      </c>
      <c r="C1742" s="12" t="s">
        <v>30</v>
      </c>
      <c r="D1742" s="12" t="s">
        <v>19</v>
      </c>
      <c r="E1742" s="12" t="s">
        <v>13</v>
      </c>
      <c r="F1742" s="12">
        <v>20</v>
      </c>
      <c r="G1742" s="12">
        <v>3546</v>
      </c>
      <c r="H1742" s="12">
        <v>3780</v>
      </c>
      <c r="I1742" s="12">
        <v>19890</v>
      </c>
      <c r="J1742" s="12">
        <v>21150</v>
      </c>
      <c r="K1742" s="12">
        <f>Sales[[#This Row],[Unit Price]]*Sales[[#This Row],[Quantity]]</f>
        <v>75600</v>
      </c>
      <c r="L1742" s="12">
        <f>Sales[[#This Row],[Unit Cost]]*Sales[[#This Row],[Quantity]]</f>
        <v>70920</v>
      </c>
      <c r="M1742" s="12">
        <f>Sales[[#This Row],[Revenue]]-Sales[[#This Row],[Cost]]</f>
        <v>4680</v>
      </c>
      <c r="N1742" s="38">
        <f>Sales[[#This Row],[Profit]]*$N$1</f>
        <v>234</v>
      </c>
      <c r="O1742" s="38">
        <f>Sales[[#This Row],[Profit]]-Sales[[#This Row],[Discount ]]</f>
        <v>4446</v>
      </c>
    </row>
    <row r="1743" spans="1:15">
      <c r="A1743" s="38">
        <v>41502</v>
      </c>
      <c r="B1743" s="12" t="s">
        <v>27</v>
      </c>
      <c r="C1743" s="12" t="s">
        <v>23</v>
      </c>
      <c r="D1743" s="12" t="s">
        <v>19</v>
      </c>
      <c r="E1743" s="12" t="s">
        <v>13</v>
      </c>
      <c r="F1743" s="12">
        <v>23</v>
      </c>
      <c r="G1743" s="12">
        <v>3546</v>
      </c>
      <c r="H1743" s="12">
        <v>3780</v>
      </c>
      <c r="I1743" s="12">
        <v>71604</v>
      </c>
      <c r="J1743" s="12">
        <v>76140</v>
      </c>
      <c r="K1743" s="12">
        <f>Sales[[#This Row],[Unit Price]]*Sales[[#This Row],[Quantity]]</f>
        <v>86940</v>
      </c>
      <c r="L1743" s="12">
        <f>Sales[[#This Row],[Unit Cost]]*Sales[[#This Row],[Quantity]]</f>
        <v>81558</v>
      </c>
      <c r="M1743" s="12">
        <f>Sales[[#This Row],[Revenue]]-Sales[[#This Row],[Cost]]</f>
        <v>5382</v>
      </c>
      <c r="N1743" s="38">
        <f>Sales[[#This Row],[Profit]]*$N$1</f>
        <v>269.10000000000002</v>
      </c>
      <c r="O1743" s="38">
        <f>Sales[[#This Row],[Profit]]-Sales[[#This Row],[Discount ]]</f>
        <v>5112.8999999999996</v>
      </c>
    </row>
    <row r="1744" spans="1:15">
      <c r="A1744" s="38">
        <v>41502</v>
      </c>
      <c r="B1744" s="12" t="s">
        <v>24</v>
      </c>
      <c r="C1744" s="12" t="s">
        <v>25</v>
      </c>
      <c r="D1744" s="12" t="s">
        <v>39</v>
      </c>
      <c r="E1744" s="12" t="s">
        <v>13</v>
      </c>
      <c r="F1744" s="12">
        <v>22</v>
      </c>
      <c r="G1744" s="12">
        <v>5148</v>
      </c>
      <c r="H1744" s="12">
        <v>5490</v>
      </c>
      <c r="I1744" s="12">
        <v>67068</v>
      </c>
      <c r="J1744" s="12">
        <v>71280</v>
      </c>
      <c r="K1744" s="12">
        <f>Sales[[#This Row],[Unit Price]]*Sales[[#This Row],[Quantity]]</f>
        <v>120780</v>
      </c>
      <c r="L1744" s="12">
        <f>Sales[[#This Row],[Unit Cost]]*Sales[[#This Row],[Quantity]]</f>
        <v>113256</v>
      </c>
      <c r="M1744" s="12">
        <f>Sales[[#This Row],[Revenue]]-Sales[[#This Row],[Cost]]</f>
        <v>7524</v>
      </c>
      <c r="N1744" s="38">
        <f>Sales[[#This Row],[Profit]]*$N$1</f>
        <v>376.20000000000005</v>
      </c>
      <c r="O1744" s="38">
        <f>Sales[[#This Row],[Profit]]-Sales[[#This Row],[Discount ]]</f>
        <v>7147.8</v>
      </c>
    </row>
    <row r="1745" spans="1:15">
      <c r="A1745" s="38">
        <v>41502</v>
      </c>
      <c r="B1745" s="12" t="s">
        <v>29</v>
      </c>
      <c r="C1745" s="12" t="s">
        <v>30</v>
      </c>
      <c r="D1745" s="12" t="s">
        <v>28</v>
      </c>
      <c r="E1745" s="12" t="s">
        <v>13</v>
      </c>
      <c r="F1745" s="12">
        <v>10</v>
      </c>
      <c r="G1745" s="12">
        <v>3384</v>
      </c>
      <c r="H1745" s="12">
        <v>3600</v>
      </c>
      <c r="I1745" s="12">
        <v>64152</v>
      </c>
      <c r="J1745" s="12">
        <v>68310</v>
      </c>
      <c r="K1745" s="12">
        <f>Sales[[#This Row],[Unit Price]]*Sales[[#This Row],[Quantity]]</f>
        <v>36000</v>
      </c>
      <c r="L1745" s="12">
        <f>Sales[[#This Row],[Unit Cost]]*Sales[[#This Row],[Quantity]]</f>
        <v>33840</v>
      </c>
      <c r="M1745" s="12">
        <f>Sales[[#This Row],[Revenue]]-Sales[[#This Row],[Cost]]</f>
        <v>2160</v>
      </c>
      <c r="N1745" s="38">
        <f>Sales[[#This Row],[Profit]]*$N$1</f>
        <v>108</v>
      </c>
      <c r="O1745" s="38">
        <f>Sales[[#This Row],[Profit]]-Sales[[#This Row],[Discount ]]</f>
        <v>2052</v>
      </c>
    </row>
    <row r="1746" spans="1:15">
      <c r="A1746" s="38">
        <v>41503</v>
      </c>
      <c r="B1746" s="12" t="s">
        <v>31</v>
      </c>
      <c r="C1746" s="12" t="s">
        <v>30</v>
      </c>
      <c r="D1746" s="12" t="s">
        <v>15</v>
      </c>
      <c r="E1746" s="12" t="s">
        <v>16</v>
      </c>
      <c r="F1746" s="12">
        <v>5</v>
      </c>
      <c r="G1746" s="12">
        <v>3042</v>
      </c>
      <c r="H1746" s="12">
        <v>3240</v>
      </c>
      <c r="I1746" s="12">
        <v>10746</v>
      </c>
      <c r="J1746" s="12">
        <v>11610</v>
      </c>
      <c r="K1746" s="12">
        <f>Sales[[#This Row],[Unit Price]]*Sales[[#This Row],[Quantity]]</f>
        <v>16200</v>
      </c>
      <c r="L1746" s="12">
        <f>Sales[[#This Row],[Unit Cost]]*Sales[[#This Row],[Quantity]]</f>
        <v>15210</v>
      </c>
      <c r="M1746" s="12">
        <f>Sales[[#This Row],[Revenue]]-Sales[[#This Row],[Cost]]</f>
        <v>990</v>
      </c>
      <c r="N1746" s="38">
        <f>Sales[[#This Row],[Profit]]*$N$1</f>
        <v>49.5</v>
      </c>
      <c r="O1746" s="38">
        <f>Sales[[#This Row],[Profit]]-Sales[[#This Row],[Discount ]]</f>
        <v>940.5</v>
      </c>
    </row>
    <row r="1747" spans="1:15">
      <c r="A1747" s="38">
        <v>41503</v>
      </c>
      <c r="B1747" s="12" t="s">
        <v>27</v>
      </c>
      <c r="C1747" s="12" t="s">
        <v>23</v>
      </c>
      <c r="D1747" s="12" t="s">
        <v>40</v>
      </c>
      <c r="E1747" s="12" t="s">
        <v>16</v>
      </c>
      <c r="F1747" s="12">
        <v>12</v>
      </c>
      <c r="G1747" s="12">
        <v>3978</v>
      </c>
      <c r="H1747" s="12">
        <v>4230</v>
      </c>
      <c r="I1747" s="12">
        <v>47088</v>
      </c>
      <c r="J1747" s="12">
        <v>50760</v>
      </c>
      <c r="K1747" s="12">
        <f>Sales[[#This Row],[Unit Price]]*Sales[[#This Row],[Quantity]]</f>
        <v>50760</v>
      </c>
      <c r="L1747" s="12">
        <f>Sales[[#This Row],[Unit Cost]]*Sales[[#This Row],[Quantity]]</f>
        <v>47736</v>
      </c>
      <c r="M1747" s="12">
        <f>Sales[[#This Row],[Revenue]]-Sales[[#This Row],[Cost]]</f>
        <v>3024</v>
      </c>
      <c r="N1747" s="38">
        <f>Sales[[#This Row],[Profit]]*$N$1</f>
        <v>151.20000000000002</v>
      </c>
      <c r="O1747" s="38">
        <f>Sales[[#This Row],[Profit]]-Sales[[#This Row],[Discount ]]</f>
        <v>2872.8</v>
      </c>
    </row>
    <row r="1748" spans="1:15">
      <c r="A1748" s="38">
        <v>41503</v>
      </c>
      <c r="B1748" s="12" t="s">
        <v>14</v>
      </c>
      <c r="C1748" s="12" t="s">
        <v>11</v>
      </c>
      <c r="D1748" s="12" t="s">
        <v>35</v>
      </c>
      <c r="E1748" s="12" t="s">
        <v>13</v>
      </c>
      <c r="F1748" s="12">
        <v>19</v>
      </c>
      <c r="G1748" s="12">
        <v>3978</v>
      </c>
      <c r="H1748" s="12">
        <v>4230</v>
      </c>
      <c r="I1748" s="12">
        <v>66924</v>
      </c>
      <c r="J1748" s="12">
        <v>71370</v>
      </c>
      <c r="K1748" s="12">
        <f>Sales[[#This Row],[Unit Price]]*Sales[[#This Row],[Quantity]]</f>
        <v>80370</v>
      </c>
      <c r="L1748" s="12">
        <f>Sales[[#This Row],[Unit Cost]]*Sales[[#This Row],[Quantity]]</f>
        <v>75582</v>
      </c>
      <c r="M1748" s="12">
        <f>Sales[[#This Row],[Revenue]]-Sales[[#This Row],[Cost]]</f>
        <v>4788</v>
      </c>
      <c r="N1748" s="38">
        <f>Sales[[#This Row],[Profit]]*$N$1</f>
        <v>239.4</v>
      </c>
      <c r="O1748" s="38">
        <f>Sales[[#This Row],[Profit]]-Sales[[#This Row],[Discount ]]</f>
        <v>4548.6000000000004</v>
      </c>
    </row>
    <row r="1749" spans="1:15">
      <c r="A1749" s="38">
        <v>41503</v>
      </c>
      <c r="B1749" s="12" t="s">
        <v>10</v>
      </c>
      <c r="C1749" s="12" t="s">
        <v>11</v>
      </c>
      <c r="D1749" s="12" t="s">
        <v>39</v>
      </c>
      <c r="E1749" s="12" t="s">
        <v>13</v>
      </c>
      <c r="F1749" s="12">
        <v>18</v>
      </c>
      <c r="G1749" s="12">
        <v>3924</v>
      </c>
      <c r="H1749" s="12">
        <v>4230</v>
      </c>
      <c r="I1749" s="12">
        <v>67068</v>
      </c>
      <c r="J1749" s="12">
        <v>71280</v>
      </c>
      <c r="K1749" s="12">
        <f>Sales[[#This Row],[Unit Price]]*Sales[[#This Row],[Quantity]]</f>
        <v>76140</v>
      </c>
      <c r="L1749" s="12">
        <f>Sales[[#This Row],[Unit Cost]]*Sales[[#This Row],[Quantity]]</f>
        <v>70632</v>
      </c>
      <c r="M1749" s="12">
        <f>Sales[[#This Row],[Revenue]]-Sales[[#This Row],[Cost]]</f>
        <v>5508</v>
      </c>
      <c r="N1749" s="38">
        <f>Sales[[#This Row],[Profit]]*$N$1</f>
        <v>275.40000000000003</v>
      </c>
      <c r="O1749" s="38">
        <f>Sales[[#This Row],[Profit]]-Sales[[#This Row],[Discount ]]</f>
        <v>5232.6000000000004</v>
      </c>
    </row>
    <row r="1750" spans="1:15">
      <c r="A1750" s="38">
        <v>41504</v>
      </c>
      <c r="B1750" s="12" t="s">
        <v>27</v>
      </c>
      <c r="C1750" s="12" t="s">
        <v>23</v>
      </c>
      <c r="D1750" s="12" t="s">
        <v>37</v>
      </c>
      <c r="E1750" s="12" t="s">
        <v>13</v>
      </c>
      <c r="F1750" s="12">
        <v>1</v>
      </c>
      <c r="G1750" s="12">
        <v>2952</v>
      </c>
      <c r="H1750" s="12">
        <v>3150</v>
      </c>
      <c r="I1750" s="12">
        <v>94122</v>
      </c>
      <c r="J1750" s="12">
        <v>100170</v>
      </c>
      <c r="K1750" s="12">
        <f>Sales[[#This Row],[Unit Price]]*Sales[[#This Row],[Quantity]]</f>
        <v>3150</v>
      </c>
      <c r="L1750" s="12">
        <f>Sales[[#This Row],[Unit Cost]]*Sales[[#This Row],[Quantity]]</f>
        <v>2952</v>
      </c>
      <c r="M1750" s="12">
        <f>Sales[[#This Row],[Revenue]]-Sales[[#This Row],[Cost]]</f>
        <v>198</v>
      </c>
      <c r="N1750" s="38">
        <f>Sales[[#This Row],[Profit]]*$N$1</f>
        <v>9.9</v>
      </c>
      <c r="O1750" s="38">
        <f>Sales[[#This Row],[Profit]]-Sales[[#This Row],[Discount ]]</f>
        <v>188.1</v>
      </c>
    </row>
    <row r="1751" spans="1:15">
      <c r="A1751" s="38">
        <v>41505</v>
      </c>
      <c r="B1751" s="12" t="s">
        <v>10</v>
      </c>
      <c r="C1751" s="12" t="s">
        <v>11</v>
      </c>
      <c r="D1751" s="12" t="s">
        <v>43</v>
      </c>
      <c r="E1751" s="12" t="s">
        <v>13</v>
      </c>
      <c r="F1751" s="12">
        <v>15</v>
      </c>
      <c r="G1751" s="12">
        <v>3042</v>
      </c>
      <c r="H1751" s="12">
        <v>3240</v>
      </c>
      <c r="I1751" s="12">
        <v>33840</v>
      </c>
      <c r="J1751" s="12">
        <v>36000</v>
      </c>
      <c r="K1751" s="12">
        <f>Sales[[#This Row],[Unit Price]]*Sales[[#This Row],[Quantity]]</f>
        <v>48600</v>
      </c>
      <c r="L1751" s="12">
        <f>Sales[[#This Row],[Unit Cost]]*Sales[[#This Row],[Quantity]]</f>
        <v>45630</v>
      </c>
      <c r="M1751" s="12">
        <f>Sales[[#This Row],[Revenue]]-Sales[[#This Row],[Cost]]</f>
        <v>2970</v>
      </c>
      <c r="N1751" s="38">
        <f>Sales[[#This Row],[Profit]]*$N$1</f>
        <v>148.5</v>
      </c>
      <c r="O1751" s="38">
        <f>Sales[[#This Row],[Profit]]-Sales[[#This Row],[Discount ]]</f>
        <v>2821.5</v>
      </c>
    </row>
    <row r="1752" spans="1:15">
      <c r="A1752" s="38">
        <v>41506</v>
      </c>
      <c r="B1752" s="12" t="s">
        <v>22</v>
      </c>
      <c r="C1752" s="12" t="s">
        <v>23</v>
      </c>
      <c r="D1752" s="12" t="s">
        <v>19</v>
      </c>
      <c r="E1752" s="12" t="s">
        <v>13</v>
      </c>
      <c r="F1752" s="12">
        <v>4</v>
      </c>
      <c r="G1752" s="12">
        <v>3978</v>
      </c>
      <c r="H1752" s="12">
        <v>4230</v>
      </c>
      <c r="I1752" s="12">
        <v>71604</v>
      </c>
      <c r="J1752" s="12">
        <v>76140</v>
      </c>
      <c r="K1752" s="12">
        <f>Sales[[#This Row],[Unit Price]]*Sales[[#This Row],[Quantity]]</f>
        <v>16920</v>
      </c>
      <c r="L1752" s="12">
        <f>Sales[[#This Row],[Unit Cost]]*Sales[[#This Row],[Quantity]]</f>
        <v>15912</v>
      </c>
      <c r="M1752" s="12">
        <f>Sales[[#This Row],[Revenue]]-Sales[[#This Row],[Cost]]</f>
        <v>1008</v>
      </c>
      <c r="N1752" s="38">
        <f>Sales[[#This Row],[Profit]]*$N$1</f>
        <v>50.400000000000006</v>
      </c>
      <c r="O1752" s="38">
        <f>Sales[[#This Row],[Profit]]-Sales[[#This Row],[Discount ]]</f>
        <v>957.6</v>
      </c>
    </row>
    <row r="1753" spans="1:15">
      <c r="A1753" s="38">
        <v>41506</v>
      </c>
      <c r="B1753" s="12" t="s">
        <v>22</v>
      </c>
      <c r="C1753" s="12" t="s">
        <v>23</v>
      </c>
      <c r="D1753" s="12" t="s">
        <v>19</v>
      </c>
      <c r="E1753" s="12" t="s">
        <v>13</v>
      </c>
      <c r="F1753" s="12">
        <v>16</v>
      </c>
      <c r="G1753" s="12">
        <v>2106</v>
      </c>
      <c r="H1753" s="12">
        <v>2250</v>
      </c>
      <c r="I1753" s="12">
        <v>23868</v>
      </c>
      <c r="J1753" s="12">
        <v>25380</v>
      </c>
      <c r="K1753" s="12">
        <f>Sales[[#This Row],[Unit Price]]*Sales[[#This Row],[Quantity]]</f>
        <v>36000</v>
      </c>
      <c r="L1753" s="12">
        <f>Sales[[#This Row],[Unit Cost]]*Sales[[#This Row],[Quantity]]</f>
        <v>33696</v>
      </c>
      <c r="M1753" s="12">
        <f>Sales[[#This Row],[Revenue]]-Sales[[#This Row],[Cost]]</f>
        <v>2304</v>
      </c>
      <c r="N1753" s="38">
        <f>Sales[[#This Row],[Profit]]*$N$1</f>
        <v>115.2</v>
      </c>
      <c r="O1753" s="38">
        <f>Sales[[#This Row],[Profit]]-Sales[[#This Row],[Discount ]]</f>
        <v>2188.8000000000002</v>
      </c>
    </row>
    <row r="1754" spans="1:15">
      <c r="A1754" s="38">
        <v>41506</v>
      </c>
      <c r="B1754" s="12" t="s">
        <v>10</v>
      </c>
      <c r="C1754" s="12" t="s">
        <v>11</v>
      </c>
      <c r="D1754" s="12" t="s">
        <v>33</v>
      </c>
      <c r="E1754" s="12" t="s">
        <v>13</v>
      </c>
      <c r="F1754" s="12">
        <v>10</v>
      </c>
      <c r="G1754" s="12">
        <v>2034</v>
      </c>
      <c r="H1754" s="12">
        <v>2160</v>
      </c>
      <c r="I1754" s="12">
        <v>51714</v>
      </c>
      <c r="J1754" s="12">
        <v>54990</v>
      </c>
      <c r="K1754" s="12">
        <f>Sales[[#This Row],[Unit Price]]*Sales[[#This Row],[Quantity]]</f>
        <v>21600</v>
      </c>
      <c r="L1754" s="12">
        <f>Sales[[#This Row],[Unit Cost]]*Sales[[#This Row],[Quantity]]</f>
        <v>20340</v>
      </c>
      <c r="M1754" s="12">
        <f>Sales[[#This Row],[Revenue]]-Sales[[#This Row],[Cost]]</f>
        <v>1260</v>
      </c>
      <c r="N1754" s="38">
        <f>Sales[[#This Row],[Profit]]*$N$1</f>
        <v>63</v>
      </c>
      <c r="O1754" s="38">
        <f>Sales[[#This Row],[Profit]]-Sales[[#This Row],[Discount ]]</f>
        <v>1197</v>
      </c>
    </row>
    <row r="1755" spans="1:15">
      <c r="A1755" s="38">
        <v>41506</v>
      </c>
      <c r="B1755" s="12" t="s">
        <v>22</v>
      </c>
      <c r="C1755" s="12" t="s">
        <v>23</v>
      </c>
      <c r="D1755" s="12" t="s">
        <v>32</v>
      </c>
      <c r="E1755" s="12" t="s">
        <v>13</v>
      </c>
      <c r="F1755" s="12">
        <v>21</v>
      </c>
      <c r="G1755" s="12">
        <v>4482</v>
      </c>
      <c r="H1755" s="12">
        <v>4770</v>
      </c>
      <c r="I1755" s="12">
        <v>67374</v>
      </c>
      <c r="J1755" s="12">
        <v>71820</v>
      </c>
      <c r="K1755" s="12">
        <f>Sales[[#This Row],[Unit Price]]*Sales[[#This Row],[Quantity]]</f>
        <v>100170</v>
      </c>
      <c r="L1755" s="12">
        <f>Sales[[#This Row],[Unit Cost]]*Sales[[#This Row],[Quantity]]</f>
        <v>94122</v>
      </c>
      <c r="M1755" s="12">
        <f>Sales[[#This Row],[Revenue]]-Sales[[#This Row],[Cost]]</f>
        <v>6048</v>
      </c>
      <c r="N1755" s="38">
        <f>Sales[[#This Row],[Profit]]*$N$1</f>
        <v>302.40000000000003</v>
      </c>
      <c r="O1755" s="38">
        <f>Sales[[#This Row],[Profit]]-Sales[[#This Row],[Discount ]]</f>
        <v>5745.6</v>
      </c>
    </row>
    <row r="1756" spans="1:15">
      <c r="A1756" s="38">
        <v>41507</v>
      </c>
      <c r="B1756" s="12" t="s">
        <v>22</v>
      </c>
      <c r="C1756" s="12" t="s">
        <v>23</v>
      </c>
      <c r="D1756" s="12" t="s">
        <v>43</v>
      </c>
      <c r="E1756" s="12" t="s">
        <v>13</v>
      </c>
      <c r="F1756" s="12">
        <v>7</v>
      </c>
      <c r="G1756" s="12">
        <v>3726</v>
      </c>
      <c r="H1756" s="12">
        <v>3960</v>
      </c>
      <c r="I1756" s="12">
        <v>23688</v>
      </c>
      <c r="J1756" s="12">
        <v>25200</v>
      </c>
      <c r="K1756" s="12">
        <f>Sales[[#This Row],[Unit Price]]*Sales[[#This Row],[Quantity]]</f>
        <v>27720</v>
      </c>
      <c r="L1756" s="12">
        <f>Sales[[#This Row],[Unit Cost]]*Sales[[#This Row],[Quantity]]</f>
        <v>26082</v>
      </c>
      <c r="M1756" s="12">
        <f>Sales[[#This Row],[Revenue]]-Sales[[#This Row],[Cost]]</f>
        <v>1638</v>
      </c>
      <c r="N1756" s="38">
        <f>Sales[[#This Row],[Profit]]*$N$1</f>
        <v>81.900000000000006</v>
      </c>
      <c r="O1756" s="38">
        <f>Sales[[#This Row],[Profit]]-Sales[[#This Row],[Discount ]]</f>
        <v>1556.1</v>
      </c>
    </row>
    <row r="1757" spans="1:15">
      <c r="A1757" s="38">
        <v>41507</v>
      </c>
      <c r="B1757" s="12" t="s">
        <v>34</v>
      </c>
      <c r="C1757" s="12" t="s">
        <v>25</v>
      </c>
      <c r="D1757" s="12" t="s">
        <v>21</v>
      </c>
      <c r="E1757" s="12" t="s">
        <v>13</v>
      </c>
      <c r="F1757" s="12">
        <v>22</v>
      </c>
      <c r="G1757" s="12">
        <v>2952</v>
      </c>
      <c r="H1757" s="12">
        <v>3150</v>
      </c>
      <c r="I1757" s="12">
        <v>43920</v>
      </c>
      <c r="J1757" s="12">
        <v>46800</v>
      </c>
      <c r="K1757" s="12">
        <f>Sales[[#This Row],[Unit Price]]*Sales[[#This Row],[Quantity]]</f>
        <v>69300</v>
      </c>
      <c r="L1757" s="12">
        <f>Sales[[#This Row],[Unit Cost]]*Sales[[#This Row],[Quantity]]</f>
        <v>64944</v>
      </c>
      <c r="M1757" s="12">
        <f>Sales[[#This Row],[Revenue]]-Sales[[#This Row],[Cost]]</f>
        <v>4356</v>
      </c>
      <c r="N1757" s="38">
        <f>Sales[[#This Row],[Profit]]*$N$1</f>
        <v>217.8</v>
      </c>
      <c r="O1757" s="38">
        <f>Sales[[#This Row],[Profit]]-Sales[[#This Row],[Discount ]]</f>
        <v>4138.2</v>
      </c>
    </row>
    <row r="1758" spans="1:15">
      <c r="A1758" s="38">
        <v>41507</v>
      </c>
      <c r="B1758" s="12" t="s">
        <v>10</v>
      </c>
      <c r="C1758" s="12" t="s">
        <v>11</v>
      </c>
      <c r="D1758" s="12" t="s">
        <v>12</v>
      </c>
      <c r="E1758" s="12" t="s">
        <v>13</v>
      </c>
      <c r="F1758" s="12">
        <v>15</v>
      </c>
      <c r="G1758" s="12">
        <v>3384</v>
      </c>
      <c r="H1758" s="12">
        <v>3600</v>
      </c>
      <c r="I1758" s="12">
        <v>38646</v>
      </c>
      <c r="J1758" s="12">
        <v>41040</v>
      </c>
      <c r="K1758" s="12">
        <f>Sales[[#This Row],[Unit Price]]*Sales[[#This Row],[Quantity]]</f>
        <v>54000</v>
      </c>
      <c r="L1758" s="12">
        <f>Sales[[#This Row],[Unit Cost]]*Sales[[#This Row],[Quantity]]</f>
        <v>50760</v>
      </c>
      <c r="M1758" s="12">
        <f>Sales[[#This Row],[Revenue]]-Sales[[#This Row],[Cost]]</f>
        <v>3240</v>
      </c>
      <c r="N1758" s="38">
        <f>Sales[[#This Row],[Profit]]*$N$1</f>
        <v>162</v>
      </c>
      <c r="O1758" s="38">
        <f>Sales[[#This Row],[Profit]]-Sales[[#This Row],[Discount ]]</f>
        <v>3078</v>
      </c>
    </row>
    <row r="1759" spans="1:15">
      <c r="A1759" s="38">
        <v>41507</v>
      </c>
      <c r="B1759" s="12" t="s">
        <v>20</v>
      </c>
      <c r="C1759" s="12" t="s">
        <v>18</v>
      </c>
      <c r="D1759" s="12" t="s">
        <v>21</v>
      </c>
      <c r="E1759" s="12" t="s">
        <v>13</v>
      </c>
      <c r="F1759" s="12">
        <v>7</v>
      </c>
      <c r="G1759" s="12">
        <v>3546</v>
      </c>
      <c r="H1759" s="12">
        <v>3780</v>
      </c>
      <c r="I1759" s="12">
        <v>13176</v>
      </c>
      <c r="J1759" s="12">
        <v>14040</v>
      </c>
      <c r="K1759" s="12">
        <f>Sales[[#This Row],[Unit Price]]*Sales[[#This Row],[Quantity]]</f>
        <v>26460</v>
      </c>
      <c r="L1759" s="12">
        <f>Sales[[#This Row],[Unit Cost]]*Sales[[#This Row],[Quantity]]</f>
        <v>24822</v>
      </c>
      <c r="M1759" s="12">
        <f>Sales[[#This Row],[Revenue]]-Sales[[#This Row],[Cost]]</f>
        <v>1638</v>
      </c>
      <c r="N1759" s="38">
        <f>Sales[[#This Row],[Profit]]*$N$1</f>
        <v>81.900000000000006</v>
      </c>
      <c r="O1759" s="38">
        <f>Sales[[#This Row],[Profit]]-Sales[[#This Row],[Discount ]]</f>
        <v>1556.1</v>
      </c>
    </row>
    <row r="1760" spans="1:15">
      <c r="A1760" s="38">
        <v>41507</v>
      </c>
      <c r="B1760" s="12" t="s">
        <v>27</v>
      </c>
      <c r="C1760" s="12" t="s">
        <v>23</v>
      </c>
      <c r="D1760" s="12" t="s">
        <v>33</v>
      </c>
      <c r="E1760" s="12" t="s">
        <v>13</v>
      </c>
      <c r="F1760" s="12">
        <v>17</v>
      </c>
      <c r="G1760" s="12">
        <v>5148</v>
      </c>
      <c r="H1760" s="12">
        <v>5490</v>
      </c>
      <c r="I1760" s="12">
        <v>35802</v>
      </c>
      <c r="J1760" s="12">
        <v>38070</v>
      </c>
      <c r="K1760" s="12">
        <f>Sales[[#This Row],[Unit Price]]*Sales[[#This Row],[Quantity]]</f>
        <v>93330</v>
      </c>
      <c r="L1760" s="12">
        <f>Sales[[#This Row],[Unit Cost]]*Sales[[#This Row],[Quantity]]</f>
        <v>87516</v>
      </c>
      <c r="M1760" s="12">
        <f>Sales[[#This Row],[Revenue]]-Sales[[#This Row],[Cost]]</f>
        <v>5814</v>
      </c>
      <c r="N1760" s="38">
        <f>Sales[[#This Row],[Profit]]*$N$1</f>
        <v>290.7</v>
      </c>
      <c r="O1760" s="38">
        <f>Sales[[#This Row],[Profit]]-Sales[[#This Row],[Discount ]]</f>
        <v>5523.3</v>
      </c>
    </row>
    <row r="1761" spans="1:15">
      <c r="A1761" s="38">
        <v>41507</v>
      </c>
      <c r="B1761" s="12" t="s">
        <v>20</v>
      </c>
      <c r="C1761" s="12" t="s">
        <v>18</v>
      </c>
      <c r="D1761" s="12" t="s">
        <v>12</v>
      </c>
      <c r="E1761" s="12" t="s">
        <v>13</v>
      </c>
      <c r="F1761" s="12">
        <v>20</v>
      </c>
      <c r="G1761" s="12">
        <v>2034</v>
      </c>
      <c r="H1761" s="12">
        <v>2160</v>
      </c>
      <c r="I1761" s="12">
        <v>38646</v>
      </c>
      <c r="J1761" s="12">
        <v>41040</v>
      </c>
      <c r="K1761" s="12">
        <f>Sales[[#This Row],[Unit Price]]*Sales[[#This Row],[Quantity]]</f>
        <v>43200</v>
      </c>
      <c r="L1761" s="12">
        <f>Sales[[#This Row],[Unit Cost]]*Sales[[#This Row],[Quantity]]</f>
        <v>40680</v>
      </c>
      <c r="M1761" s="12">
        <f>Sales[[#This Row],[Revenue]]-Sales[[#This Row],[Cost]]</f>
        <v>2520</v>
      </c>
      <c r="N1761" s="38">
        <f>Sales[[#This Row],[Profit]]*$N$1</f>
        <v>126</v>
      </c>
      <c r="O1761" s="38">
        <f>Sales[[#This Row],[Profit]]-Sales[[#This Row],[Discount ]]</f>
        <v>2394</v>
      </c>
    </row>
    <row r="1762" spans="1:15">
      <c r="A1762" s="38">
        <v>41508</v>
      </c>
      <c r="B1762" s="12" t="s">
        <v>20</v>
      </c>
      <c r="C1762" s="12" t="s">
        <v>18</v>
      </c>
      <c r="D1762" s="12" t="s">
        <v>40</v>
      </c>
      <c r="E1762" s="12" t="s">
        <v>16</v>
      </c>
      <c r="F1762" s="12">
        <v>5</v>
      </c>
      <c r="G1762" s="12">
        <v>2196</v>
      </c>
      <c r="H1762" s="12">
        <v>2340</v>
      </c>
      <c r="I1762" s="12">
        <v>3924</v>
      </c>
      <c r="J1762" s="12">
        <v>4230</v>
      </c>
      <c r="K1762" s="12">
        <f>Sales[[#This Row],[Unit Price]]*Sales[[#This Row],[Quantity]]</f>
        <v>11700</v>
      </c>
      <c r="L1762" s="12">
        <f>Sales[[#This Row],[Unit Cost]]*Sales[[#This Row],[Quantity]]</f>
        <v>10980</v>
      </c>
      <c r="M1762" s="12">
        <f>Sales[[#This Row],[Revenue]]-Sales[[#This Row],[Cost]]</f>
        <v>720</v>
      </c>
      <c r="N1762" s="38">
        <f>Sales[[#This Row],[Profit]]*$N$1</f>
        <v>36</v>
      </c>
      <c r="O1762" s="38">
        <f>Sales[[#This Row],[Profit]]-Sales[[#This Row],[Discount ]]</f>
        <v>684</v>
      </c>
    </row>
    <row r="1763" spans="1:15">
      <c r="A1763" s="38">
        <v>41508</v>
      </c>
      <c r="B1763" s="12" t="s">
        <v>10</v>
      </c>
      <c r="C1763" s="12" t="s">
        <v>11</v>
      </c>
      <c r="D1763" s="12" t="s">
        <v>37</v>
      </c>
      <c r="E1763" s="12" t="s">
        <v>13</v>
      </c>
      <c r="F1763" s="12">
        <v>14</v>
      </c>
      <c r="G1763" s="12">
        <v>3546</v>
      </c>
      <c r="H1763" s="12">
        <v>3780</v>
      </c>
      <c r="I1763" s="12">
        <v>67230</v>
      </c>
      <c r="J1763" s="12">
        <v>71550</v>
      </c>
      <c r="K1763" s="12">
        <f>Sales[[#This Row],[Unit Price]]*Sales[[#This Row],[Quantity]]</f>
        <v>52920</v>
      </c>
      <c r="L1763" s="12">
        <f>Sales[[#This Row],[Unit Cost]]*Sales[[#This Row],[Quantity]]</f>
        <v>49644</v>
      </c>
      <c r="M1763" s="12">
        <f>Sales[[#This Row],[Revenue]]-Sales[[#This Row],[Cost]]</f>
        <v>3276</v>
      </c>
      <c r="N1763" s="38">
        <f>Sales[[#This Row],[Profit]]*$N$1</f>
        <v>163.80000000000001</v>
      </c>
      <c r="O1763" s="38">
        <f>Sales[[#This Row],[Profit]]-Sales[[#This Row],[Discount ]]</f>
        <v>3112.2</v>
      </c>
    </row>
    <row r="1764" spans="1:15">
      <c r="A1764" s="38">
        <v>41508</v>
      </c>
      <c r="B1764" s="12" t="s">
        <v>29</v>
      </c>
      <c r="C1764" s="12" t="s">
        <v>30</v>
      </c>
      <c r="D1764" s="12" t="s">
        <v>33</v>
      </c>
      <c r="E1764" s="12" t="s">
        <v>13</v>
      </c>
      <c r="F1764" s="12">
        <v>6</v>
      </c>
      <c r="G1764" s="12">
        <v>3546</v>
      </c>
      <c r="H1764" s="12">
        <v>3780</v>
      </c>
      <c r="I1764" s="12">
        <v>35802</v>
      </c>
      <c r="J1764" s="12">
        <v>38070</v>
      </c>
      <c r="K1764" s="12">
        <f>Sales[[#This Row],[Unit Price]]*Sales[[#This Row],[Quantity]]</f>
        <v>22680</v>
      </c>
      <c r="L1764" s="12">
        <f>Sales[[#This Row],[Unit Cost]]*Sales[[#This Row],[Quantity]]</f>
        <v>21276</v>
      </c>
      <c r="M1764" s="12">
        <f>Sales[[#This Row],[Revenue]]-Sales[[#This Row],[Cost]]</f>
        <v>1404</v>
      </c>
      <c r="N1764" s="38">
        <f>Sales[[#This Row],[Profit]]*$N$1</f>
        <v>70.2</v>
      </c>
      <c r="O1764" s="38">
        <f>Sales[[#This Row],[Profit]]-Sales[[#This Row],[Discount ]]</f>
        <v>1333.8</v>
      </c>
    </row>
    <row r="1765" spans="1:15">
      <c r="A1765" s="38">
        <v>41508</v>
      </c>
      <c r="B1765" s="12" t="s">
        <v>17</v>
      </c>
      <c r="C1765" s="12" t="s">
        <v>18</v>
      </c>
      <c r="D1765" s="12" t="s">
        <v>39</v>
      </c>
      <c r="E1765" s="12" t="s">
        <v>13</v>
      </c>
      <c r="F1765" s="12">
        <v>22</v>
      </c>
      <c r="G1765" s="12">
        <v>7506</v>
      </c>
      <c r="H1765" s="12">
        <v>8100</v>
      </c>
      <c r="I1765" s="12">
        <v>85698</v>
      </c>
      <c r="J1765" s="12">
        <v>91080</v>
      </c>
      <c r="K1765" s="12">
        <f>Sales[[#This Row],[Unit Price]]*Sales[[#This Row],[Quantity]]</f>
        <v>178200</v>
      </c>
      <c r="L1765" s="12">
        <f>Sales[[#This Row],[Unit Cost]]*Sales[[#This Row],[Quantity]]</f>
        <v>165132</v>
      </c>
      <c r="M1765" s="12">
        <f>Sales[[#This Row],[Revenue]]-Sales[[#This Row],[Cost]]</f>
        <v>13068</v>
      </c>
      <c r="N1765" s="38">
        <f>Sales[[#This Row],[Profit]]*$N$1</f>
        <v>653.40000000000009</v>
      </c>
      <c r="O1765" s="38">
        <f>Sales[[#This Row],[Profit]]-Sales[[#This Row],[Discount ]]</f>
        <v>12414.6</v>
      </c>
    </row>
    <row r="1766" spans="1:15">
      <c r="A1766" s="38">
        <v>41508</v>
      </c>
      <c r="B1766" s="12" t="s">
        <v>20</v>
      </c>
      <c r="C1766" s="12" t="s">
        <v>18</v>
      </c>
      <c r="D1766" s="12" t="s">
        <v>28</v>
      </c>
      <c r="E1766" s="12" t="s">
        <v>13</v>
      </c>
      <c r="F1766" s="12">
        <v>6</v>
      </c>
      <c r="G1766" s="12">
        <v>3924</v>
      </c>
      <c r="H1766" s="12">
        <v>4230</v>
      </c>
      <c r="I1766" s="12">
        <v>29160</v>
      </c>
      <c r="J1766" s="12">
        <v>31050</v>
      </c>
      <c r="K1766" s="12">
        <f>Sales[[#This Row],[Unit Price]]*Sales[[#This Row],[Quantity]]</f>
        <v>25380</v>
      </c>
      <c r="L1766" s="12">
        <f>Sales[[#This Row],[Unit Cost]]*Sales[[#This Row],[Quantity]]</f>
        <v>23544</v>
      </c>
      <c r="M1766" s="12">
        <f>Sales[[#This Row],[Revenue]]-Sales[[#This Row],[Cost]]</f>
        <v>1836</v>
      </c>
      <c r="N1766" s="38">
        <f>Sales[[#This Row],[Profit]]*$N$1</f>
        <v>91.800000000000011</v>
      </c>
      <c r="O1766" s="38">
        <f>Sales[[#This Row],[Profit]]-Sales[[#This Row],[Discount ]]</f>
        <v>1744.2</v>
      </c>
    </row>
    <row r="1767" spans="1:15">
      <c r="A1767" s="38">
        <v>41509</v>
      </c>
      <c r="B1767" s="12" t="s">
        <v>22</v>
      </c>
      <c r="C1767" s="12" t="s">
        <v>23</v>
      </c>
      <c r="D1767" s="12" t="s">
        <v>12</v>
      </c>
      <c r="E1767" s="12" t="s">
        <v>13</v>
      </c>
      <c r="F1767" s="12">
        <v>6</v>
      </c>
      <c r="G1767" s="12">
        <v>4482</v>
      </c>
      <c r="H1767" s="12">
        <v>4770</v>
      </c>
      <c r="I1767" s="12">
        <v>48816</v>
      </c>
      <c r="J1767" s="12">
        <v>51840</v>
      </c>
      <c r="K1767" s="12">
        <f>Sales[[#This Row],[Unit Price]]*Sales[[#This Row],[Quantity]]</f>
        <v>28620</v>
      </c>
      <c r="L1767" s="12">
        <f>Sales[[#This Row],[Unit Cost]]*Sales[[#This Row],[Quantity]]</f>
        <v>26892</v>
      </c>
      <c r="M1767" s="12">
        <f>Sales[[#This Row],[Revenue]]-Sales[[#This Row],[Cost]]</f>
        <v>1728</v>
      </c>
      <c r="N1767" s="38">
        <f>Sales[[#This Row],[Profit]]*$N$1</f>
        <v>86.4</v>
      </c>
      <c r="O1767" s="38">
        <f>Sales[[#This Row],[Profit]]-Sales[[#This Row],[Discount ]]</f>
        <v>1641.6</v>
      </c>
    </row>
    <row r="1768" spans="1:15">
      <c r="A1768" s="38">
        <v>41509</v>
      </c>
      <c r="B1768" s="12" t="s">
        <v>14</v>
      </c>
      <c r="C1768" s="12" t="s">
        <v>11</v>
      </c>
      <c r="D1768" s="12" t="s">
        <v>26</v>
      </c>
      <c r="E1768" s="12" t="s">
        <v>13</v>
      </c>
      <c r="F1768" s="12">
        <v>2</v>
      </c>
      <c r="G1768" s="12">
        <v>3546</v>
      </c>
      <c r="H1768" s="12">
        <v>3780</v>
      </c>
      <c r="I1768" s="12">
        <v>76050</v>
      </c>
      <c r="J1768" s="12">
        <v>81000</v>
      </c>
      <c r="K1768" s="12">
        <f>Sales[[#This Row],[Unit Price]]*Sales[[#This Row],[Quantity]]</f>
        <v>7560</v>
      </c>
      <c r="L1768" s="12">
        <f>Sales[[#This Row],[Unit Cost]]*Sales[[#This Row],[Quantity]]</f>
        <v>7092</v>
      </c>
      <c r="M1768" s="12">
        <f>Sales[[#This Row],[Revenue]]-Sales[[#This Row],[Cost]]</f>
        <v>468</v>
      </c>
      <c r="N1768" s="38">
        <f>Sales[[#This Row],[Profit]]*$N$1</f>
        <v>23.400000000000002</v>
      </c>
      <c r="O1768" s="38">
        <f>Sales[[#This Row],[Profit]]-Sales[[#This Row],[Discount ]]</f>
        <v>444.6</v>
      </c>
    </row>
    <row r="1769" spans="1:15">
      <c r="A1769" s="38">
        <v>41510</v>
      </c>
      <c r="B1769" s="12" t="s">
        <v>29</v>
      </c>
      <c r="C1769" s="12" t="s">
        <v>30</v>
      </c>
      <c r="D1769" s="12" t="s">
        <v>42</v>
      </c>
      <c r="E1769" s="12" t="s">
        <v>16</v>
      </c>
      <c r="F1769" s="12">
        <v>24</v>
      </c>
      <c r="G1769" s="12">
        <v>3726</v>
      </c>
      <c r="H1769" s="12">
        <v>3960</v>
      </c>
      <c r="I1769" s="12">
        <v>105084</v>
      </c>
      <c r="J1769" s="12">
        <v>113400</v>
      </c>
      <c r="K1769" s="12">
        <f>Sales[[#This Row],[Unit Price]]*Sales[[#This Row],[Quantity]]</f>
        <v>95040</v>
      </c>
      <c r="L1769" s="12">
        <f>Sales[[#This Row],[Unit Cost]]*Sales[[#This Row],[Quantity]]</f>
        <v>89424</v>
      </c>
      <c r="M1769" s="12">
        <f>Sales[[#This Row],[Revenue]]-Sales[[#This Row],[Cost]]</f>
        <v>5616</v>
      </c>
      <c r="N1769" s="38">
        <f>Sales[[#This Row],[Profit]]*$N$1</f>
        <v>280.8</v>
      </c>
      <c r="O1769" s="38">
        <f>Sales[[#This Row],[Profit]]-Sales[[#This Row],[Discount ]]</f>
        <v>5335.2</v>
      </c>
    </row>
    <row r="1770" spans="1:15">
      <c r="A1770" s="38">
        <v>41510</v>
      </c>
      <c r="B1770" s="12" t="s">
        <v>29</v>
      </c>
      <c r="C1770" s="12" t="s">
        <v>30</v>
      </c>
      <c r="D1770" s="12" t="s">
        <v>36</v>
      </c>
      <c r="E1770" s="12" t="s">
        <v>13</v>
      </c>
      <c r="F1770" s="12">
        <v>11</v>
      </c>
      <c r="G1770" s="12">
        <v>2106</v>
      </c>
      <c r="H1770" s="12">
        <v>2250</v>
      </c>
      <c r="I1770" s="12">
        <v>48438</v>
      </c>
      <c r="J1770" s="12">
        <v>51750</v>
      </c>
      <c r="K1770" s="12">
        <f>Sales[[#This Row],[Unit Price]]*Sales[[#This Row],[Quantity]]</f>
        <v>24750</v>
      </c>
      <c r="L1770" s="12">
        <f>Sales[[#This Row],[Unit Cost]]*Sales[[#This Row],[Quantity]]</f>
        <v>23166</v>
      </c>
      <c r="M1770" s="12">
        <f>Sales[[#This Row],[Revenue]]-Sales[[#This Row],[Cost]]</f>
        <v>1584</v>
      </c>
      <c r="N1770" s="38">
        <f>Sales[[#This Row],[Profit]]*$N$1</f>
        <v>79.2</v>
      </c>
      <c r="O1770" s="38">
        <f>Sales[[#This Row],[Profit]]-Sales[[#This Row],[Discount ]]</f>
        <v>1504.8</v>
      </c>
    </row>
    <row r="1771" spans="1:15">
      <c r="A1771" s="38">
        <v>41510</v>
      </c>
      <c r="B1771" s="12" t="s">
        <v>24</v>
      </c>
      <c r="C1771" s="12" t="s">
        <v>25</v>
      </c>
      <c r="D1771" s="12" t="s">
        <v>28</v>
      </c>
      <c r="E1771" s="12" t="s">
        <v>13</v>
      </c>
      <c r="F1771" s="12">
        <v>10</v>
      </c>
      <c r="G1771" s="12">
        <v>3546</v>
      </c>
      <c r="H1771" s="12">
        <v>3780</v>
      </c>
      <c r="I1771" s="12">
        <v>52488</v>
      </c>
      <c r="J1771" s="12">
        <v>55890</v>
      </c>
      <c r="K1771" s="12">
        <f>Sales[[#This Row],[Unit Price]]*Sales[[#This Row],[Quantity]]</f>
        <v>37800</v>
      </c>
      <c r="L1771" s="12">
        <f>Sales[[#This Row],[Unit Cost]]*Sales[[#This Row],[Quantity]]</f>
        <v>35460</v>
      </c>
      <c r="M1771" s="12">
        <f>Sales[[#This Row],[Revenue]]-Sales[[#This Row],[Cost]]</f>
        <v>2340</v>
      </c>
      <c r="N1771" s="38">
        <f>Sales[[#This Row],[Profit]]*$N$1</f>
        <v>117</v>
      </c>
      <c r="O1771" s="38">
        <f>Sales[[#This Row],[Profit]]-Sales[[#This Row],[Discount ]]</f>
        <v>2223</v>
      </c>
    </row>
    <row r="1772" spans="1:15">
      <c r="A1772" s="38">
        <v>41511</v>
      </c>
      <c r="B1772" s="12" t="s">
        <v>34</v>
      </c>
      <c r="C1772" s="12" t="s">
        <v>25</v>
      </c>
      <c r="D1772" s="12" t="s">
        <v>41</v>
      </c>
      <c r="E1772" s="12" t="s">
        <v>13</v>
      </c>
      <c r="F1772" s="12">
        <v>7</v>
      </c>
      <c r="G1772" s="12">
        <v>3384</v>
      </c>
      <c r="H1772" s="12">
        <v>3600</v>
      </c>
      <c r="I1772" s="12">
        <v>26568</v>
      </c>
      <c r="J1772" s="12">
        <v>28350</v>
      </c>
      <c r="K1772" s="12">
        <f>Sales[[#This Row],[Unit Price]]*Sales[[#This Row],[Quantity]]</f>
        <v>25200</v>
      </c>
      <c r="L1772" s="12">
        <f>Sales[[#This Row],[Unit Cost]]*Sales[[#This Row],[Quantity]]</f>
        <v>23688</v>
      </c>
      <c r="M1772" s="12">
        <f>Sales[[#This Row],[Revenue]]-Sales[[#This Row],[Cost]]</f>
        <v>1512</v>
      </c>
      <c r="N1772" s="38">
        <f>Sales[[#This Row],[Profit]]*$N$1</f>
        <v>75.600000000000009</v>
      </c>
      <c r="O1772" s="38">
        <f>Sales[[#This Row],[Profit]]-Sales[[#This Row],[Discount ]]</f>
        <v>1436.4</v>
      </c>
    </row>
    <row r="1773" spans="1:15">
      <c r="A1773" s="38">
        <v>41511</v>
      </c>
      <c r="B1773" s="12" t="s">
        <v>20</v>
      </c>
      <c r="C1773" s="12" t="s">
        <v>18</v>
      </c>
      <c r="D1773" s="12" t="s">
        <v>33</v>
      </c>
      <c r="E1773" s="12" t="s">
        <v>13</v>
      </c>
      <c r="F1773" s="12">
        <v>22</v>
      </c>
      <c r="G1773" s="12">
        <v>2106</v>
      </c>
      <c r="H1773" s="12">
        <v>2250</v>
      </c>
      <c r="I1773" s="12">
        <v>67626</v>
      </c>
      <c r="J1773" s="12">
        <v>71910</v>
      </c>
      <c r="K1773" s="12">
        <f>Sales[[#This Row],[Unit Price]]*Sales[[#This Row],[Quantity]]</f>
        <v>49500</v>
      </c>
      <c r="L1773" s="12">
        <f>Sales[[#This Row],[Unit Cost]]*Sales[[#This Row],[Quantity]]</f>
        <v>46332</v>
      </c>
      <c r="M1773" s="12">
        <f>Sales[[#This Row],[Revenue]]-Sales[[#This Row],[Cost]]</f>
        <v>3168</v>
      </c>
      <c r="N1773" s="38">
        <f>Sales[[#This Row],[Profit]]*$N$1</f>
        <v>158.4</v>
      </c>
      <c r="O1773" s="38">
        <f>Sales[[#This Row],[Profit]]-Sales[[#This Row],[Discount ]]</f>
        <v>3009.6</v>
      </c>
    </row>
    <row r="1774" spans="1:15">
      <c r="A1774" s="38">
        <v>41512</v>
      </c>
      <c r="B1774" s="12" t="s">
        <v>31</v>
      </c>
      <c r="C1774" s="12" t="s">
        <v>30</v>
      </c>
      <c r="D1774" s="12" t="s">
        <v>12</v>
      </c>
      <c r="E1774" s="12" t="s">
        <v>13</v>
      </c>
      <c r="F1774" s="12">
        <v>7</v>
      </c>
      <c r="G1774" s="12">
        <v>3924</v>
      </c>
      <c r="H1774" s="12">
        <v>4230</v>
      </c>
      <c r="I1774" s="12">
        <v>18306</v>
      </c>
      <c r="J1774" s="12">
        <v>19440</v>
      </c>
      <c r="K1774" s="12">
        <f>Sales[[#This Row],[Unit Price]]*Sales[[#This Row],[Quantity]]</f>
        <v>29610</v>
      </c>
      <c r="L1774" s="12">
        <f>Sales[[#This Row],[Unit Cost]]*Sales[[#This Row],[Quantity]]</f>
        <v>27468</v>
      </c>
      <c r="M1774" s="12">
        <f>Sales[[#This Row],[Revenue]]-Sales[[#This Row],[Cost]]</f>
        <v>2142</v>
      </c>
      <c r="N1774" s="38">
        <f>Sales[[#This Row],[Profit]]*$N$1</f>
        <v>107.10000000000001</v>
      </c>
      <c r="O1774" s="38">
        <f>Sales[[#This Row],[Profit]]-Sales[[#This Row],[Discount ]]</f>
        <v>2034.9</v>
      </c>
    </row>
    <row r="1775" spans="1:15">
      <c r="A1775" s="38">
        <v>41512</v>
      </c>
      <c r="B1775" s="12" t="s">
        <v>31</v>
      </c>
      <c r="C1775" s="12" t="s">
        <v>30</v>
      </c>
      <c r="D1775" s="12" t="s">
        <v>26</v>
      </c>
      <c r="E1775" s="12" t="s">
        <v>13</v>
      </c>
      <c r="F1775" s="12">
        <v>18</v>
      </c>
      <c r="G1775" s="12">
        <v>3582</v>
      </c>
      <c r="H1775" s="12">
        <v>3870</v>
      </c>
      <c r="I1775" s="12">
        <v>73008</v>
      </c>
      <c r="J1775" s="12">
        <v>77760</v>
      </c>
      <c r="K1775" s="12">
        <f>Sales[[#This Row],[Unit Price]]*Sales[[#This Row],[Quantity]]</f>
        <v>69660</v>
      </c>
      <c r="L1775" s="12">
        <f>Sales[[#This Row],[Unit Cost]]*Sales[[#This Row],[Quantity]]</f>
        <v>64476</v>
      </c>
      <c r="M1775" s="12">
        <f>Sales[[#This Row],[Revenue]]-Sales[[#This Row],[Cost]]</f>
        <v>5184</v>
      </c>
      <c r="N1775" s="38">
        <f>Sales[[#This Row],[Profit]]*$N$1</f>
        <v>259.2</v>
      </c>
      <c r="O1775" s="38">
        <f>Sales[[#This Row],[Profit]]-Sales[[#This Row],[Discount ]]</f>
        <v>4924.8</v>
      </c>
    </row>
    <row r="1776" spans="1:15">
      <c r="A1776" s="38">
        <v>41512</v>
      </c>
      <c r="B1776" s="12" t="s">
        <v>22</v>
      </c>
      <c r="C1776" s="12" t="s">
        <v>23</v>
      </c>
      <c r="D1776" s="12" t="s">
        <v>32</v>
      </c>
      <c r="E1776" s="12" t="s">
        <v>13</v>
      </c>
      <c r="F1776" s="12">
        <v>12</v>
      </c>
      <c r="G1776" s="12">
        <v>3582</v>
      </c>
      <c r="H1776" s="12">
        <v>3870</v>
      </c>
      <c r="I1776" s="12">
        <v>67374</v>
      </c>
      <c r="J1776" s="12">
        <v>71820</v>
      </c>
      <c r="K1776" s="12">
        <f>Sales[[#This Row],[Unit Price]]*Sales[[#This Row],[Quantity]]</f>
        <v>46440</v>
      </c>
      <c r="L1776" s="12">
        <f>Sales[[#This Row],[Unit Cost]]*Sales[[#This Row],[Quantity]]</f>
        <v>42984</v>
      </c>
      <c r="M1776" s="12">
        <f>Sales[[#This Row],[Revenue]]-Sales[[#This Row],[Cost]]</f>
        <v>3456</v>
      </c>
      <c r="N1776" s="38">
        <f>Sales[[#This Row],[Profit]]*$N$1</f>
        <v>172.8</v>
      </c>
      <c r="O1776" s="38">
        <f>Sales[[#This Row],[Profit]]-Sales[[#This Row],[Discount ]]</f>
        <v>3283.2</v>
      </c>
    </row>
    <row r="1777" spans="1:15">
      <c r="A1777" s="38">
        <v>41513</v>
      </c>
      <c r="B1777" s="12" t="s">
        <v>24</v>
      </c>
      <c r="C1777" s="12" t="s">
        <v>25</v>
      </c>
      <c r="D1777" s="12" t="s">
        <v>37</v>
      </c>
      <c r="E1777" s="12" t="s">
        <v>13</v>
      </c>
      <c r="F1777" s="12">
        <v>19</v>
      </c>
      <c r="G1777" s="12">
        <v>3726</v>
      </c>
      <c r="H1777" s="12">
        <v>3960</v>
      </c>
      <c r="I1777" s="12">
        <v>40338</v>
      </c>
      <c r="J1777" s="12">
        <v>42930</v>
      </c>
      <c r="K1777" s="12">
        <f>Sales[[#This Row],[Unit Price]]*Sales[[#This Row],[Quantity]]</f>
        <v>75240</v>
      </c>
      <c r="L1777" s="12">
        <f>Sales[[#This Row],[Unit Cost]]*Sales[[#This Row],[Quantity]]</f>
        <v>70794</v>
      </c>
      <c r="M1777" s="12">
        <f>Sales[[#This Row],[Revenue]]-Sales[[#This Row],[Cost]]</f>
        <v>4446</v>
      </c>
      <c r="N1777" s="38">
        <f>Sales[[#This Row],[Profit]]*$N$1</f>
        <v>222.3</v>
      </c>
      <c r="O1777" s="38">
        <f>Sales[[#This Row],[Profit]]-Sales[[#This Row],[Discount ]]</f>
        <v>4223.7</v>
      </c>
    </row>
    <row r="1778" spans="1:15">
      <c r="A1778" s="38">
        <v>41514</v>
      </c>
      <c r="B1778" s="12" t="s">
        <v>31</v>
      </c>
      <c r="C1778" s="12" t="s">
        <v>30</v>
      </c>
      <c r="D1778" s="12" t="s">
        <v>21</v>
      </c>
      <c r="E1778" s="12" t="s">
        <v>13</v>
      </c>
      <c r="F1778" s="12">
        <v>23</v>
      </c>
      <c r="G1778" s="12">
        <v>3582</v>
      </c>
      <c r="H1778" s="12">
        <v>3870</v>
      </c>
      <c r="I1778" s="12">
        <v>21960</v>
      </c>
      <c r="J1778" s="12">
        <v>23400</v>
      </c>
      <c r="K1778" s="12">
        <f>Sales[[#This Row],[Unit Price]]*Sales[[#This Row],[Quantity]]</f>
        <v>89010</v>
      </c>
      <c r="L1778" s="12">
        <f>Sales[[#This Row],[Unit Cost]]*Sales[[#This Row],[Quantity]]</f>
        <v>82386</v>
      </c>
      <c r="M1778" s="12">
        <f>Sales[[#This Row],[Revenue]]-Sales[[#This Row],[Cost]]</f>
        <v>6624</v>
      </c>
      <c r="N1778" s="38">
        <f>Sales[[#This Row],[Profit]]*$N$1</f>
        <v>331.20000000000005</v>
      </c>
      <c r="O1778" s="38">
        <f>Sales[[#This Row],[Profit]]-Sales[[#This Row],[Discount ]]</f>
        <v>6292.8</v>
      </c>
    </row>
    <row r="1779" spans="1:15">
      <c r="A1779" s="38">
        <v>41514</v>
      </c>
      <c r="B1779" s="12" t="s">
        <v>27</v>
      </c>
      <c r="C1779" s="12" t="s">
        <v>23</v>
      </c>
      <c r="D1779" s="12" t="s">
        <v>19</v>
      </c>
      <c r="E1779" s="12" t="s">
        <v>13</v>
      </c>
      <c r="F1779" s="12">
        <v>3</v>
      </c>
      <c r="G1779" s="12">
        <v>2952</v>
      </c>
      <c r="H1779" s="12">
        <v>3150</v>
      </c>
      <c r="I1779" s="12">
        <v>35802</v>
      </c>
      <c r="J1779" s="12">
        <v>38070</v>
      </c>
      <c r="K1779" s="12">
        <f>Sales[[#This Row],[Unit Price]]*Sales[[#This Row],[Quantity]]</f>
        <v>9450</v>
      </c>
      <c r="L1779" s="12">
        <f>Sales[[#This Row],[Unit Cost]]*Sales[[#This Row],[Quantity]]</f>
        <v>8856</v>
      </c>
      <c r="M1779" s="12">
        <f>Sales[[#This Row],[Revenue]]-Sales[[#This Row],[Cost]]</f>
        <v>594</v>
      </c>
      <c r="N1779" s="38">
        <f>Sales[[#This Row],[Profit]]*$N$1</f>
        <v>29.700000000000003</v>
      </c>
      <c r="O1779" s="38">
        <f>Sales[[#This Row],[Profit]]-Sales[[#This Row],[Discount ]]</f>
        <v>564.29999999999995</v>
      </c>
    </row>
    <row r="1780" spans="1:15">
      <c r="A1780" s="38">
        <v>41514</v>
      </c>
      <c r="B1780" s="12" t="s">
        <v>29</v>
      </c>
      <c r="C1780" s="12" t="s">
        <v>30</v>
      </c>
      <c r="D1780" s="12" t="s">
        <v>32</v>
      </c>
      <c r="E1780" s="12" t="s">
        <v>13</v>
      </c>
      <c r="F1780" s="12">
        <v>24</v>
      </c>
      <c r="G1780" s="12">
        <v>3978</v>
      </c>
      <c r="H1780" s="12">
        <v>4230</v>
      </c>
      <c r="I1780" s="12">
        <v>24822</v>
      </c>
      <c r="J1780" s="12">
        <v>26460</v>
      </c>
      <c r="K1780" s="12">
        <f>Sales[[#This Row],[Unit Price]]*Sales[[#This Row],[Quantity]]</f>
        <v>101520</v>
      </c>
      <c r="L1780" s="12">
        <f>Sales[[#This Row],[Unit Cost]]*Sales[[#This Row],[Quantity]]</f>
        <v>95472</v>
      </c>
      <c r="M1780" s="12">
        <f>Sales[[#This Row],[Revenue]]-Sales[[#This Row],[Cost]]</f>
        <v>6048</v>
      </c>
      <c r="N1780" s="38">
        <f>Sales[[#This Row],[Profit]]*$N$1</f>
        <v>302.40000000000003</v>
      </c>
      <c r="O1780" s="38">
        <f>Sales[[#This Row],[Profit]]-Sales[[#This Row],[Discount ]]</f>
        <v>5745.6</v>
      </c>
    </row>
    <row r="1781" spans="1:15">
      <c r="A1781" s="38">
        <v>41515</v>
      </c>
      <c r="B1781" s="12" t="s">
        <v>24</v>
      </c>
      <c r="C1781" s="12" t="s">
        <v>25</v>
      </c>
      <c r="D1781" s="12" t="s">
        <v>33</v>
      </c>
      <c r="E1781" s="12" t="s">
        <v>13</v>
      </c>
      <c r="F1781" s="12">
        <v>25</v>
      </c>
      <c r="G1781" s="12">
        <v>2034</v>
      </c>
      <c r="H1781" s="12">
        <v>2160</v>
      </c>
      <c r="I1781" s="12">
        <v>27846</v>
      </c>
      <c r="J1781" s="12">
        <v>29610</v>
      </c>
      <c r="K1781" s="12">
        <f>Sales[[#This Row],[Unit Price]]*Sales[[#This Row],[Quantity]]</f>
        <v>54000</v>
      </c>
      <c r="L1781" s="12">
        <f>Sales[[#This Row],[Unit Cost]]*Sales[[#This Row],[Quantity]]</f>
        <v>50850</v>
      </c>
      <c r="M1781" s="12">
        <f>Sales[[#This Row],[Revenue]]-Sales[[#This Row],[Cost]]</f>
        <v>3150</v>
      </c>
      <c r="N1781" s="38">
        <f>Sales[[#This Row],[Profit]]*$N$1</f>
        <v>157.5</v>
      </c>
      <c r="O1781" s="38">
        <f>Sales[[#This Row],[Profit]]-Sales[[#This Row],[Discount ]]</f>
        <v>2992.5</v>
      </c>
    </row>
    <row r="1782" spans="1:15">
      <c r="A1782" s="38">
        <v>41515</v>
      </c>
      <c r="B1782" s="12" t="s">
        <v>24</v>
      </c>
      <c r="C1782" s="12" t="s">
        <v>25</v>
      </c>
      <c r="D1782" s="12" t="s">
        <v>40</v>
      </c>
      <c r="E1782" s="12" t="s">
        <v>16</v>
      </c>
      <c r="F1782" s="12">
        <v>5</v>
      </c>
      <c r="G1782" s="12">
        <v>3924</v>
      </c>
      <c r="H1782" s="12">
        <v>4230</v>
      </c>
      <c r="I1782" s="12">
        <v>23544</v>
      </c>
      <c r="J1782" s="12">
        <v>25380</v>
      </c>
      <c r="K1782" s="12">
        <f>Sales[[#This Row],[Unit Price]]*Sales[[#This Row],[Quantity]]</f>
        <v>21150</v>
      </c>
      <c r="L1782" s="12">
        <f>Sales[[#This Row],[Unit Cost]]*Sales[[#This Row],[Quantity]]</f>
        <v>19620</v>
      </c>
      <c r="M1782" s="12">
        <f>Sales[[#This Row],[Revenue]]-Sales[[#This Row],[Cost]]</f>
        <v>1530</v>
      </c>
      <c r="N1782" s="38">
        <f>Sales[[#This Row],[Profit]]*$N$1</f>
        <v>76.5</v>
      </c>
      <c r="O1782" s="38">
        <f>Sales[[#This Row],[Profit]]-Sales[[#This Row],[Discount ]]</f>
        <v>1453.5</v>
      </c>
    </row>
    <row r="1783" spans="1:15">
      <c r="A1783" s="38">
        <v>41515</v>
      </c>
      <c r="B1783" s="12" t="s">
        <v>22</v>
      </c>
      <c r="C1783" s="12" t="s">
        <v>23</v>
      </c>
      <c r="D1783" s="12" t="s">
        <v>40</v>
      </c>
      <c r="E1783" s="12" t="s">
        <v>16</v>
      </c>
      <c r="F1783" s="12">
        <v>2</v>
      </c>
      <c r="G1783" s="12">
        <v>5832</v>
      </c>
      <c r="H1783" s="12">
        <v>6210</v>
      </c>
      <c r="I1783" s="12">
        <v>3924</v>
      </c>
      <c r="J1783" s="12">
        <v>4230</v>
      </c>
      <c r="K1783" s="12">
        <f>Sales[[#This Row],[Unit Price]]*Sales[[#This Row],[Quantity]]</f>
        <v>12420</v>
      </c>
      <c r="L1783" s="12">
        <f>Sales[[#This Row],[Unit Cost]]*Sales[[#This Row],[Quantity]]</f>
        <v>11664</v>
      </c>
      <c r="M1783" s="12">
        <f>Sales[[#This Row],[Revenue]]-Sales[[#This Row],[Cost]]</f>
        <v>756</v>
      </c>
      <c r="N1783" s="38">
        <f>Sales[[#This Row],[Profit]]*$N$1</f>
        <v>37.800000000000004</v>
      </c>
      <c r="O1783" s="38">
        <f>Sales[[#This Row],[Profit]]-Sales[[#This Row],[Discount ]]</f>
        <v>718.2</v>
      </c>
    </row>
    <row r="1784" spans="1:15">
      <c r="A1784" s="38">
        <v>41516</v>
      </c>
      <c r="B1784" s="12" t="s">
        <v>14</v>
      </c>
      <c r="C1784" s="12" t="s">
        <v>11</v>
      </c>
      <c r="D1784" s="12" t="s">
        <v>35</v>
      </c>
      <c r="E1784" s="12" t="s">
        <v>13</v>
      </c>
      <c r="F1784" s="12">
        <v>14</v>
      </c>
      <c r="G1784" s="12">
        <v>3546</v>
      </c>
      <c r="H1784" s="12">
        <v>3780</v>
      </c>
      <c r="I1784" s="12">
        <v>61776</v>
      </c>
      <c r="J1784" s="12">
        <v>65880</v>
      </c>
      <c r="K1784" s="12">
        <f>Sales[[#This Row],[Unit Price]]*Sales[[#This Row],[Quantity]]</f>
        <v>52920</v>
      </c>
      <c r="L1784" s="12">
        <f>Sales[[#This Row],[Unit Cost]]*Sales[[#This Row],[Quantity]]</f>
        <v>49644</v>
      </c>
      <c r="M1784" s="12">
        <f>Sales[[#This Row],[Revenue]]-Sales[[#This Row],[Cost]]</f>
        <v>3276</v>
      </c>
      <c r="N1784" s="38">
        <f>Sales[[#This Row],[Profit]]*$N$1</f>
        <v>163.80000000000001</v>
      </c>
      <c r="O1784" s="38">
        <f>Sales[[#This Row],[Profit]]-Sales[[#This Row],[Discount ]]</f>
        <v>3112.2</v>
      </c>
    </row>
    <row r="1785" spans="1:15">
      <c r="A1785" s="38">
        <v>41516</v>
      </c>
      <c r="B1785" s="12" t="s">
        <v>34</v>
      </c>
      <c r="C1785" s="12" t="s">
        <v>25</v>
      </c>
      <c r="D1785" s="12" t="s">
        <v>37</v>
      </c>
      <c r="E1785" s="12" t="s">
        <v>13</v>
      </c>
      <c r="F1785" s="12">
        <v>6</v>
      </c>
      <c r="G1785" s="12">
        <v>2034</v>
      </c>
      <c r="H1785" s="12">
        <v>2160</v>
      </c>
      <c r="I1785" s="12">
        <v>8964</v>
      </c>
      <c r="J1785" s="12">
        <v>9540</v>
      </c>
      <c r="K1785" s="12">
        <f>Sales[[#This Row],[Unit Price]]*Sales[[#This Row],[Quantity]]</f>
        <v>12960</v>
      </c>
      <c r="L1785" s="12">
        <f>Sales[[#This Row],[Unit Cost]]*Sales[[#This Row],[Quantity]]</f>
        <v>12204</v>
      </c>
      <c r="M1785" s="12">
        <f>Sales[[#This Row],[Revenue]]-Sales[[#This Row],[Cost]]</f>
        <v>756</v>
      </c>
      <c r="N1785" s="38">
        <f>Sales[[#This Row],[Profit]]*$N$1</f>
        <v>37.800000000000004</v>
      </c>
      <c r="O1785" s="38">
        <f>Sales[[#This Row],[Profit]]-Sales[[#This Row],[Discount ]]</f>
        <v>718.2</v>
      </c>
    </row>
    <row r="1786" spans="1:15">
      <c r="A1786" s="38">
        <v>41517</v>
      </c>
      <c r="B1786" s="12" t="s">
        <v>27</v>
      </c>
      <c r="C1786" s="12" t="s">
        <v>23</v>
      </c>
      <c r="D1786" s="12" t="s">
        <v>12</v>
      </c>
      <c r="E1786" s="12" t="s">
        <v>13</v>
      </c>
      <c r="F1786" s="12">
        <v>13</v>
      </c>
      <c r="G1786" s="12">
        <v>2034</v>
      </c>
      <c r="H1786" s="12">
        <v>2160</v>
      </c>
      <c r="I1786" s="12">
        <v>38646</v>
      </c>
      <c r="J1786" s="12">
        <v>41040</v>
      </c>
      <c r="K1786" s="12">
        <f>Sales[[#This Row],[Unit Price]]*Sales[[#This Row],[Quantity]]</f>
        <v>28080</v>
      </c>
      <c r="L1786" s="12">
        <f>Sales[[#This Row],[Unit Cost]]*Sales[[#This Row],[Quantity]]</f>
        <v>26442</v>
      </c>
      <c r="M1786" s="12">
        <f>Sales[[#This Row],[Revenue]]-Sales[[#This Row],[Cost]]</f>
        <v>1638</v>
      </c>
      <c r="N1786" s="38">
        <f>Sales[[#This Row],[Profit]]*$N$1</f>
        <v>81.900000000000006</v>
      </c>
      <c r="O1786" s="38">
        <f>Sales[[#This Row],[Profit]]-Sales[[#This Row],[Discount ]]</f>
        <v>1556.1</v>
      </c>
    </row>
    <row r="1787" spans="1:15">
      <c r="A1787" s="38">
        <v>41517</v>
      </c>
      <c r="B1787" s="12" t="s">
        <v>24</v>
      </c>
      <c r="C1787" s="12" t="s">
        <v>25</v>
      </c>
      <c r="D1787" s="12" t="s">
        <v>26</v>
      </c>
      <c r="E1787" s="12" t="s">
        <v>13</v>
      </c>
      <c r="F1787" s="12">
        <v>4</v>
      </c>
      <c r="G1787" s="12">
        <v>3042</v>
      </c>
      <c r="H1787" s="12">
        <v>3240</v>
      </c>
      <c r="I1787" s="12">
        <v>48672</v>
      </c>
      <c r="J1787" s="12">
        <v>51840</v>
      </c>
      <c r="K1787" s="12">
        <f>Sales[[#This Row],[Unit Price]]*Sales[[#This Row],[Quantity]]</f>
        <v>12960</v>
      </c>
      <c r="L1787" s="12">
        <f>Sales[[#This Row],[Unit Cost]]*Sales[[#This Row],[Quantity]]</f>
        <v>12168</v>
      </c>
      <c r="M1787" s="12">
        <f>Sales[[#This Row],[Revenue]]-Sales[[#This Row],[Cost]]</f>
        <v>792</v>
      </c>
      <c r="N1787" s="38">
        <f>Sales[[#This Row],[Profit]]*$N$1</f>
        <v>39.6</v>
      </c>
      <c r="O1787" s="38">
        <f>Sales[[#This Row],[Profit]]-Sales[[#This Row],[Discount ]]</f>
        <v>752.4</v>
      </c>
    </row>
    <row r="1788" spans="1:15">
      <c r="A1788" s="38">
        <v>41517</v>
      </c>
      <c r="B1788" s="12" t="s">
        <v>22</v>
      </c>
      <c r="C1788" s="12" t="s">
        <v>23</v>
      </c>
      <c r="D1788" s="12" t="s">
        <v>43</v>
      </c>
      <c r="E1788" s="12" t="s">
        <v>13</v>
      </c>
      <c r="F1788" s="12">
        <v>21</v>
      </c>
      <c r="G1788" s="12">
        <v>3042</v>
      </c>
      <c r="H1788" s="12">
        <v>3240</v>
      </c>
      <c r="I1788" s="12">
        <v>57528</v>
      </c>
      <c r="J1788" s="12">
        <v>61200</v>
      </c>
      <c r="K1788" s="12">
        <f>Sales[[#This Row],[Unit Price]]*Sales[[#This Row],[Quantity]]</f>
        <v>68040</v>
      </c>
      <c r="L1788" s="12">
        <f>Sales[[#This Row],[Unit Cost]]*Sales[[#This Row],[Quantity]]</f>
        <v>63882</v>
      </c>
      <c r="M1788" s="12">
        <f>Sales[[#This Row],[Revenue]]-Sales[[#This Row],[Cost]]</f>
        <v>4158</v>
      </c>
      <c r="N1788" s="38">
        <f>Sales[[#This Row],[Profit]]*$N$1</f>
        <v>207.9</v>
      </c>
      <c r="O1788" s="38">
        <f>Sales[[#This Row],[Profit]]-Sales[[#This Row],[Discount ]]</f>
        <v>3950.1</v>
      </c>
    </row>
    <row r="1789" spans="1:15">
      <c r="A1789" s="38">
        <v>41517</v>
      </c>
      <c r="B1789" s="12" t="s">
        <v>31</v>
      </c>
      <c r="C1789" s="12" t="s">
        <v>30</v>
      </c>
      <c r="D1789" s="12" t="s">
        <v>19</v>
      </c>
      <c r="E1789" s="12" t="s">
        <v>13</v>
      </c>
      <c r="F1789" s="12">
        <v>16</v>
      </c>
      <c r="G1789" s="12">
        <v>3726</v>
      </c>
      <c r="H1789" s="12">
        <v>3960</v>
      </c>
      <c r="I1789" s="12">
        <v>11934</v>
      </c>
      <c r="J1789" s="12">
        <v>12690</v>
      </c>
      <c r="K1789" s="12">
        <f>Sales[[#This Row],[Unit Price]]*Sales[[#This Row],[Quantity]]</f>
        <v>63360</v>
      </c>
      <c r="L1789" s="12">
        <f>Sales[[#This Row],[Unit Cost]]*Sales[[#This Row],[Quantity]]</f>
        <v>59616</v>
      </c>
      <c r="M1789" s="12">
        <f>Sales[[#This Row],[Revenue]]-Sales[[#This Row],[Cost]]</f>
        <v>3744</v>
      </c>
      <c r="N1789" s="38">
        <f>Sales[[#This Row],[Profit]]*$N$1</f>
        <v>187.20000000000002</v>
      </c>
      <c r="O1789" s="38">
        <f>Sales[[#This Row],[Profit]]-Sales[[#This Row],[Discount ]]</f>
        <v>3556.8</v>
      </c>
    </row>
    <row r="1790" spans="1:15">
      <c r="A1790" s="38">
        <v>41517</v>
      </c>
      <c r="B1790" s="12" t="s">
        <v>10</v>
      </c>
      <c r="C1790" s="12" t="s">
        <v>11</v>
      </c>
      <c r="D1790" s="12" t="s">
        <v>43</v>
      </c>
      <c r="E1790" s="12" t="s">
        <v>13</v>
      </c>
      <c r="F1790" s="12">
        <v>10</v>
      </c>
      <c r="G1790" s="12">
        <v>2196</v>
      </c>
      <c r="H1790" s="12">
        <v>2340</v>
      </c>
      <c r="I1790" s="12">
        <v>20304</v>
      </c>
      <c r="J1790" s="12">
        <v>21600</v>
      </c>
      <c r="K1790" s="12">
        <f>Sales[[#This Row],[Unit Price]]*Sales[[#This Row],[Quantity]]</f>
        <v>23400</v>
      </c>
      <c r="L1790" s="12">
        <f>Sales[[#This Row],[Unit Cost]]*Sales[[#This Row],[Quantity]]</f>
        <v>21960</v>
      </c>
      <c r="M1790" s="12">
        <f>Sales[[#This Row],[Revenue]]-Sales[[#This Row],[Cost]]</f>
        <v>1440</v>
      </c>
      <c r="N1790" s="38">
        <f>Sales[[#This Row],[Profit]]*$N$1</f>
        <v>72</v>
      </c>
      <c r="O1790" s="38">
        <f>Sales[[#This Row],[Profit]]-Sales[[#This Row],[Discount ]]</f>
        <v>1368</v>
      </c>
    </row>
    <row r="1791" spans="1:15">
      <c r="A1791" s="38">
        <v>41518</v>
      </c>
      <c r="B1791" s="12" t="s">
        <v>34</v>
      </c>
      <c r="C1791" s="12" t="s">
        <v>25</v>
      </c>
      <c r="D1791" s="12" t="s">
        <v>42</v>
      </c>
      <c r="E1791" s="12" t="s">
        <v>16</v>
      </c>
      <c r="F1791" s="12">
        <v>3</v>
      </c>
      <c r="G1791" s="12">
        <v>4482</v>
      </c>
      <c r="H1791" s="12">
        <v>4770</v>
      </c>
      <c r="I1791" s="12">
        <v>22518</v>
      </c>
      <c r="J1791" s="12">
        <v>24300</v>
      </c>
      <c r="K1791" s="12">
        <f>Sales[[#This Row],[Unit Price]]*Sales[[#This Row],[Quantity]]</f>
        <v>14310</v>
      </c>
      <c r="L1791" s="12">
        <f>Sales[[#This Row],[Unit Cost]]*Sales[[#This Row],[Quantity]]</f>
        <v>13446</v>
      </c>
      <c r="M1791" s="12">
        <f>Sales[[#This Row],[Revenue]]-Sales[[#This Row],[Cost]]</f>
        <v>864</v>
      </c>
      <c r="N1791" s="38">
        <f>Sales[[#This Row],[Profit]]*$N$1</f>
        <v>43.2</v>
      </c>
      <c r="O1791" s="38">
        <f>Sales[[#This Row],[Profit]]-Sales[[#This Row],[Discount ]]</f>
        <v>820.8</v>
      </c>
    </row>
    <row r="1792" spans="1:15">
      <c r="A1792" s="38">
        <v>41518</v>
      </c>
      <c r="B1792" s="12" t="s">
        <v>20</v>
      </c>
      <c r="C1792" s="12" t="s">
        <v>18</v>
      </c>
      <c r="D1792" s="12" t="s">
        <v>35</v>
      </c>
      <c r="E1792" s="12" t="s">
        <v>13</v>
      </c>
      <c r="F1792" s="12">
        <v>1</v>
      </c>
      <c r="G1792" s="12">
        <v>5148</v>
      </c>
      <c r="H1792" s="12">
        <v>5490</v>
      </c>
      <c r="I1792" s="12">
        <v>77220</v>
      </c>
      <c r="J1792" s="12">
        <v>82350</v>
      </c>
      <c r="K1792" s="12">
        <f>Sales[[#This Row],[Unit Price]]*Sales[[#This Row],[Quantity]]</f>
        <v>5490</v>
      </c>
      <c r="L1792" s="12">
        <f>Sales[[#This Row],[Unit Cost]]*Sales[[#This Row],[Quantity]]</f>
        <v>5148</v>
      </c>
      <c r="M1792" s="12">
        <f>Sales[[#This Row],[Revenue]]-Sales[[#This Row],[Cost]]</f>
        <v>342</v>
      </c>
      <c r="N1792" s="38">
        <f>Sales[[#This Row],[Profit]]*$N$1</f>
        <v>17.100000000000001</v>
      </c>
      <c r="O1792" s="38">
        <f>Sales[[#This Row],[Profit]]-Sales[[#This Row],[Discount ]]</f>
        <v>324.89999999999998</v>
      </c>
    </row>
    <row r="1793" spans="1:15">
      <c r="A1793" s="38">
        <v>41518</v>
      </c>
      <c r="B1793" s="12" t="s">
        <v>24</v>
      </c>
      <c r="C1793" s="12" t="s">
        <v>25</v>
      </c>
      <c r="D1793" s="12" t="s">
        <v>37</v>
      </c>
      <c r="E1793" s="12" t="s">
        <v>13</v>
      </c>
      <c r="F1793" s="12">
        <v>13</v>
      </c>
      <c r="G1793" s="12">
        <v>3978</v>
      </c>
      <c r="H1793" s="12">
        <v>4230</v>
      </c>
      <c r="I1793" s="12">
        <v>89640</v>
      </c>
      <c r="J1793" s="12">
        <v>95400</v>
      </c>
      <c r="K1793" s="12">
        <f>Sales[[#This Row],[Unit Price]]*Sales[[#This Row],[Quantity]]</f>
        <v>54990</v>
      </c>
      <c r="L1793" s="12">
        <f>Sales[[#This Row],[Unit Cost]]*Sales[[#This Row],[Quantity]]</f>
        <v>51714</v>
      </c>
      <c r="M1793" s="12">
        <f>Sales[[#This Row],[Revenue]]-Sales[[#This Row],[Cost]]</f>
        <v>3276</v>
      </c>
      <c r="N1793" s="38">
        <f>Sales[[#This Row],[Profit]]*$N$1</f>
        <v>163.80000000000001</v>
      </c>
      <c r="O1793" s="38">
        <f>Sales[[#This Row],[Profit]]-Sales[[#This Row],[Discount ]]</f>
        <v>3112.2</v>
      </c>
    </row>
    <row r="1794" spans="1:15">
      <c r="A1794" s="38">
        <v>41518</v>
      </c>
      <c r="B1794" s="12" t="s">
        <v>14</v>
      </c>
      <c r="C1794" s="12" t="s">
        <v>11</v>
      </c>
      <c r="D1794" s="12" t="s">
        <v>32</v>
      </c>
      <c r="E1794" s="12" t="s">
        <v>13</v>
      </c>
      <c r="F1794" s="12">
        <v>15</v>
      </c>
      <c r="G1794" s="12">
        <v>2106</v>
      </c>
      <c r="H1794" s="12">
        <v>2250</v>
      </c>
      <c r="I1794" s="12">
        <v>3546</v>
      </c>
      <c r="J1794" s="12">
        <v>3780</v>
      </c>
      <c r="K1794" s="12">
        <f>Sales[[#This Row],[Unit Price]]*Sales[[#This Row],[Quantity]]</f>
        <v>33750</v>
      </c>
      <c r="L1794" s="12">
        <f>Sales[[#This Row],[Unit Cost]]*Sales[[#This Row],[Quantity]]</f>
        <v>31590</v>
      </c>
      <c r="M1794" s="12">
        <f>Sales[[#This Row],[Revenue]]-Sales[[#This Row],[Cost]]</f>
        <v>2160</v>
      </c>
      <c r="N1794" s="38">
        <f>Sales[[#This Row],[Profit]]*$N$1</f>
        <v>108</v>
      </c>
      <c r="O1794" s="38">
        <f>Sales[[#This Row],[Profit]]-Sales[[#This Row],[Discount ]]</f>
        <v>2052</v>
      </c>
    </row>
    <row r="1795" spans="1:15">
      <c r="A1795" s="38">
        <v>41518</v>
      </c>
      <c r="B1795" s="12" t="s">
        <v>10</v>
      </c>
      <c r="C1795" s="12" t="s">
        <v>11</v>
      </c>
      <c r="D1795" s="12" t="s">
        <v>33</v>
      </c>
      <c r="E1795" s="12" t="s">
        <v>13</v>
      </c>
      <c r="F1795" s="12">
        <v>5</v>
      </c>
      <c r="G1795" s="12">
        <v>3978</v>
      </c>
      <c r="H1795" s="12">
        <v>4230</v>
      </c>
      <c r="I1795" s="12">
        <v>23868</v>
      </c>
      <c r="J1795" s="12">
        <v>25380</v>
      </c>
      <c r="K1795" s="12">
        <f>Sales[[#This Row],[Unit Price]]*Sales[[#This Row],[Quantity]]</f>
        <v>21150</v>
      </c>
      <c r="L1795" s="12">
        <f>Sales[[#This Row],[Unit Cost]]*Sales[[#This Row],[Quantity]]</f>
        <v>19890</v>
      </c>
      <c r="M1795" s="12">
        <f>Sales[[#This Row],[Revenue]]-Sales[[#This Row],[Cost]]</f>
        <v>1260</v>
      </c>
      <c r="N1795" s="38">
        <f>Sales[[#This Row],[Profit]]*$N$1</f>
        <v>63</v>
      </c>
      <c r="O1795" s="38">
        <f>Sales[[#This Row],[Profit]]-Sales[[#This Row],[Discount ]]</f>
        <v>1197</v>
      </c>
    </row>
    <row r="1796" spans="1:15">
      <c r="A1796" s="38">
        <v>41519</v>
      </c>
      <c r="B1796" s="12" t="s">
        <v>31</v>
      </c>
      <c r="C1796" s="12" t="s">
        <v>30</v>
      </c>
      <c r="D1796" s="12" t="s">
        <v>19</v>
      </c>
      <c r="E1796" s="12" t="s">
        <v>13</v>
      </c>
      <c r="F1796" s="12">
        <v>25</v>
      </c>
      <c r="G1796" s="12">
        <v>2034</v>
      </c>
      <c r="H1796" s="12">
        <v>2160</v>
      </c>
      <c r="I1796" s="12">
        <v>99450</v>
      </c>
      <c r="J1796" s="12">
        <v>105750</v>
      </c>
      <c r="K1796" s="12">
        <f>Sales[[#This Row],[Unit Price]]*Sales[[#This Row],[Quantity]]</f>
        <v>54000</v>
      </c>
      <c r="L1796" s="12">
        <f>Sales[[#This Row],[Unit Cost]]*Sales[[#This Row],[Quantity]]</f>
        <v>50850</v>
      </c>
      <c r="M1796" s="12">
        <f>Sales[[#This Row],[Revenue]]-Sales[[#This Row],[Cost]]</f>
        <v>3150</v>
      </c>
      <c r="N1796" s="38">
        <f>Sales[[#This Row],[Profit]]*$N$1</f>
        <v>157.5</v>
      </c>
      <c r="O1796" s="38">
        <f>Sales[[#This Row],[Profit]]-Sales[[#This Row],[Discount ]]</f>
        <v>2992.5</v>
      </c>
    </row>
    <row r="1797" spans="1:15">
      <c r="A1797" s="38">
        <v>41519</v>
      </c>
      <c r="B1797" s="12" t="s">
        <v>17</v>
      </c>
      <c r="C1797" s="12" t="s">
        <v>18</v>
      </c>
      <c r="D1797" s="12" t="s">
        <v>39</v>
      </c>
      <c r="E1797" s="12" t="s">
        <v>13</v>
      </c>
      <c r="F1797" s="12">
        <v>8</v>
      </c>
      <c r="G1797" s="12">
        <v>2034</v>
      </c>
      <c r="H1797" s="12">
        <v>2160</v>
      </c>
      <c r="I1797" s="12">
        <v>33534</v>
      </c>
      <c r="J1797" s="12">
        <v>35640</v>
      </c>
      <c r="K1797" s="12">
        <f>Sales[[#This Row],[Unit Price]]*Sales[[#This Row],[Quantity]]</f>
        <v>17280</v>
      </c>
      <c r="L1797" s="12">
        <f>Sales[[#This Row],[Unit Cost]]*Sales[[#This Row],[Quantity]]</f>
        <v>16272</v>
      </c>
      <c r="M1797" s="12">
        <f>Sales[[#This Row],[Revenue]]-Sales[[#This Row],[Cost]]</f>
        <v>1008</v>
      </c>
      <c r="N1797" s="38">
        <f>Sales[[#This Row],[Profit]]*$N$1</f>
        <v>50.400000000000006</v>
      </c>
      <c r="O1797" s="38">
        <f>Sales[[#This Row],[Profit]]-Sales[[#This Row],[Discount ]]</f>
        <v>957.6</v>
      </c>
    </row>
    <row r="1798" spans="1:15">
      <c r="A1798" s="38">
        <v>41519</v>
      </c>
      <c r="B1798" s="12" t="s">
        <v>31</v>
      </c>
      <c r="C1798" s="12" t="s">
        <v>30</v>
      </c>
      <c r="D1798" s="12" t="s">
        <v>28</v>
      </c>
      <c r="E1798" s="12" t="s">
        <v>13</v>
      </c>
      <c r="F1798" s="12">
        <v>21</v>
      </c>
      <c r="G1798" s="12">
        <v>3582</v>
      </c>
      <c r="H1798" s="12">
        <v>3870</v>
      </c>
      <c r="I1798" s="12">
        <v>110808</v>
      </c>
      <c r="J1798" s="12">
        <v>117990</v>
      </c>
      <c r="K1798" s="12">
        <f>Sales[[#This Row],[Unit Price]]*Sales[[#This Row],[Quantity]]</f>
        <v>81270</v>
      </c>
      <c r="L1798" s="12">
        <f>Sales[[#This Row],[Unit Cost]]*Sales[[#This Row],[Quantity]]</f>
        <v>75222</v>
      </c>
      <c r="M1798" s="12">
        <f>Sales[[#This Row],[Revenue]]-Sales[[#This Row],[Cost]]</f>
        <v>6048</v>
      </c>
      <c r="N1798" s="38">
        <f>Sales[[#This Row],[Profit]]*$N$1</f>
        <v>302.40000000000003</v>
      </c>
      <c r="O1798" s="38">
        <f>Sales[[#This Row],[Profit]]-Sales[[#This Row],[Discount ]]</f>
        <v>5745.6</v>
      </c>
    </row>
    <row r="1799" spans="1:15">
      <c r="A1799" s="38">
        <v>41519</v>
      </c>
      <c r="B1799" s="12" t="s">
        <v>20</v>
      </c>
      <c r="C1799" s="12" t="s">
        <v>18</v>
      </c>
      <c r="D1799" s="12" t="s">
        <v>42</v>
      </c>
      <c r="E1799" s="12" t="s">
        <v>16</v>
      </c>
      <c r="F1799" s="12">
        <v>16</v>
      </c>
      <c r="G1799" s="12">
        <v>3978</v>
      </c>
      <c r="H1799" s="12">
        <v>4230</v>
      </c>
      <c r="I1799" s="12">
        <v>180144</v>
      </c>
      <c r="J1799" s="12">
        <v>194400</v>
      </c>
      <c r="K1799" s="12">
        <f>Sales[[#This Row],[Unit Price]]*Sales[[#This Row],[Quantity]]</f>
        <v>67680</v>
      </c>
      <c r="L1799" s="12">
        <f>Sales[[#This Row],[Unit Cost]]*Sales[[#This Row],[Quantity]]</f>
        <v>63648</v>
      </c>
      <c r="M1799" s="12">
        <f>Sales[[#This Row],[Revenue]]-Sales[[#This Row],[Cost]]</f>
        <v>4032</v>
      </c>
      <c r="N1799" s="38">
        <f>Sales[[#This Row],[Profit]]*$N$1</f>
        <v>201.60000000000002</v>
      </c>
      <c r="O1799" s="38">
        <f>Sales[[#This Row],[Profit]]-Sales[[#This Row],[Discount ]]</f>
        <v>3830.4</v>
      </c>
    </row>
    <row r="1800" spans="1:15">
      <c r="A1800" s="38">
        <v>41519</v>
      </c>
      <c r="B1800" s="12" t="s">
        <v>29</v>
      </c>
      <c r="C1800" s="12" t="s">
        <v>30</v>
      </c>
      <c r="D1800" s="12" t="s">
        <v>39</v>
      </c>
      <c r="E1800" s="12" t="s">
        <v>13</v>
      </c>
      <c r="F1800" s="12">
        <v>23</v>
      </c>
      <c r="G1800" s="12">
        <v>2196</v>
      </c>
      <c r="H1800" s="12">
        <v>2340</v>
      </c>
      <c r="I1800" s="12">
        <v>85698</v>
      </c>
      <c r="J1800" s="12">
        <v>91080</v>
      </c>
      <c r="K1800" s="12">
        <f>Sales[[#This Row],[Unit Price]]*Sales[[#This Row],[Quantity]]</f>
        <v>53820</v>
      </c>
      <c r="L1800" s="12">
        <f>Sales[[#This Row],[Unit Cost]]*Sales[[#This Row],[Quantity]]</f>
        <v>50508</v>
      </c>
      <c r="M1800" s="12">
        <f>Sales[[#This Row],[Revenue]]-Sales[[#This Row],[Cost]]</f>
        <v>3312</v>
      </c>
      <c r="N1800" s="38">
        <f>Sales[[#This Row],[Profit]]*$N$1</f>
        <v>165.60000000000002</v>
      </c>
      <c r="O1800" s="38">
        <f>Sales[[#This Row],[Profit]]-Sales[[#This Row],[Discount ]]</f>
        <v>3146.4</v>
      </c>
    </row>
    <row r="1801" spans="1:15">
      <c r="A1801" s="38">
        <v>41520</v>
      </c>
      <c r="B1801" s="12" t="s">
        <v>24</v>
      </c>
      <c r="C1801" s="12" t="s">
        <v>25</v>
      </c>
      <c r="D1801" s="12" t="s">
        <v>28</v>
      </c>
      <c r="E1801" s="12" t="s">
        <v>13</v>
      </c>
      <c r="F1801" s="12">
        <v>22</v>
      </c>
      <c r="G1801" s="12">
        <v>3978</v>
      </c>
      <c r="H1801" s="12">
        <v>4230</v>
      </c>
      <c r="I1801" s="12">
        <v>34992</v>
      </c>
      <c r="J1801" s="12">
        <v>37260</v>
      </c>
      <c r="K1801" s="12">
        <f>Sales[[#This Row],[Unit Price]]*Sales[[#This Row],[Quantity]]</f>
        <v>93060</v>
      </c>
      <c r="L1801" s="12">
        <f>Sales[[#This Row],[Unit Cost]]*Sales[[#This Row],[Quantity]]</f>
        <v>87516</v>
      </c>
      <c r="M1801" s="12">
        <f>Sales[[#This Row],[Revenue]]-Sales[[#This Row],[Cost]]</f>
        <v>5544</v>
      </c>
      <c r="N1801" s="38">
        <f>Sales[[#This Row],[Profit]]*$N$1</f>
        <v>277.2</v>
      </c>
      <c r="O1801" s="38">
        <f>Sales[[#This Row],[Profit]]-Sales[[#This Row],[Discount ]]</f>
        <v>5266.8</v>
      </c>
    </row>
    <row r="1802" spans="1:15">
      <c r="A1802" s="38">
        <v>41520</v>
      </c>
      <c r="B1802" s="12" t="s">
        <v>17</v>
      </c>
      <c r="C1802" s="12" t="s">
        <v>18</v>
      </c>
      <c r="D1802" s="12" t="s">
        <v>19</v>
      </c>
      <c r="E1802" s="12" t="s">
        <v>13</v>
      </c>
      <c r="F1802" s="12">
        <v>13</v>
      </c>
      <c r="G1802" s="12">
        <v>3978</v>
      </c>
      <c r="H1802" s="12">
        <v>4230</v>
      </c>
      <c r="I1802" s="12">
        <v>27846</v>
      </c>
      <c r="J1802" s="12">
        <v>29610</v>
      </c>
      <c r="K1802" s="12">
        <f>Sales[[#This Row],[Unit Price]]*Sales[[#This Row],[Quantity]]</f>
        <v>54990</v>
      </c>
      <c r="L1802" s="12">
        <f>Sales[[#This Row],[Unit Cost]]*Sales[[#This Row],[Quantity]]</f>
        <v>51714</v>
      </c>
      <c r="M1802" s="12">
        <f>Sales[[#This Row],[Revenue]]-Sales[[#This Row],[Cost]]</f>
        <v>3276</v>
      </c>
      <c r="N1802" s="38">
        <f>Sales[[#This Row],[Profit]]*$N$1</f>
        <v>163.80000000000001</v>
      </c>
      <c r="O1802" s="38">
        <f>Sales[[#This Row],[Profit]]-Sales[[#This Row],[Discount ]]</f>
        <v>3112.2</v>
      </c>
    </row>
    <row r="1803" spans="1:15">
      <c r="A1803" s="38">
        <v>41520</v>
      </c>
      <c r="B1803" s="12" t="s">
        <v>14</v>
      </c>
      <c r="C1803" s="12" t="s">
        <v>11</v>
      </c>
      <c r="D1803" s="12" t="s">
        <v>43</v>
      </c>
      <c r="E1803" s="12" t="s">
        <v>13</v>
      </c>
      <c r="F1803" s="12">
        <v>27</v>
      </c>
      <c r="G1803" s="12">
        <v>3042</v>
      </c>
      <c r="H1803" s="12">
        <v>3240</v>
      </c>
      <c r="I1803" s="12">
        <v>23688</v>
      </c>
      <c r="J1803" s="12">
        <v>25200</v>
      </c>
      <c r="K1803" s="12">
        <f>Sales[[#This Row],[Unit Price]]*Sales[[#This Row],[Quantity]]</f>
        <v>87480</v>
      </c>
      <c r="L1803" s="12">
        <f>Sales[[#This Row],[Unit Cost]]*Sales[[#This Row],[Quantity]]</f>
        <v>82134</v>
      </c>
      <c r="M1803" s="12">
        <f>Sales[[#This Row],[Revenue]]-Sales[[#This Row],[Cost]]</f>
        <v>5346</v>
      </c>
      <c r="N1803" s="38">
        <f>Sales[[#This Row],[Profit]]*$N$1</f>
        <v>267.3</v>
      </c>
      <c r="O1803" s="38">
        <f>Sales[[#This Row],[Profit]]-Sales[[#This Row],[Discount ]]</f>
        <v>5078.7</v>
      </c>
    </row>
    <row r="1804" spans="1:15">
      <c r="A1804" s="38">
        <v>41521</v>
      </c>
      <c r="B1804" s="12" t="s">
        <v>20</v>
      </c>
      <c r="C1804" s="12" t="s">
        <v>18</v>
      </c>
      <c r="D1804" s="12" t="s">
        <v>35</v>
      </c>
      <c r="E1804" s="12" t="s">
        <v>13</v>
      </c>
      <c r="F1804" s="12">
        <v>27</v>
      </c>
      <c r="G1804" s="12">
        <v>3978</v>
      </c>
      <c r="H1804" s="12">
        <v>4230</v>
      </c>
      <c r="I1804" s="12">
        <v>25740</v>
      </c>
      <c r="J1804" s="12">
        <v>27450</v>
      </c>
      <c r="K1804" s="12">
        <f>Sales[[#This Row],[Unit Price]]*Sales[[#This Row],[Quantity]]</f>
        <v>114210</v>
      </c>
      <c r="L1804" s="12">
        <f>Sales[[#This Row],[Unit Cost]]*Sales[[#This Row],[Quantity]]</f>
        <v>107406</v>
      </c>
      <c r="M1804" s="12">
        <f>Sales[[#This Row],[Revenue]]-Sales[[#This Row],[Cost]]</f>
        <v>6804</v>
      </c>
      <c r="N1804" s="38">
        <f>Sales[[#This Row],[Profit]]*$N$1</f>
        <v>340.20000000000005</v>
      </c>
      <c r="O1804" s="38">
        <f>Sales[[#This Row],[Profit]]-Sales[[#This Row],[Discount ]]</f>
        <v>6463.8</v>
      </c>
    </row>
    <row r="1805" spans="1:15">
      <c r="A1805" s="38">
        <v>41521</v>
      </c>
      <c r="B1805" s="12" t="s">
        <v>20</v>
      </c>
      <c r="C1805" s="12" t="s">
        <v>18</v>
      </c>
      <c r="D1805" s="12" t="s">
        <v>32</v>
      </c>
      <c r="E1805" s="12" t="s">
        <v>13</v>
      </c>
      <c r="F1805" s="12">
        <v>27</v>
      </c>
      <c r="G1805" s="12">
        <v>3978</v>
      </c>
      <c r="H1805" s="12">
        <v>4230</v>
      </c>
      <c r="I1805" s="12">
        <v>39006</v>
      </c>
      <c r="J1805" s="12">
        <v>41580</v>
      </c>
      <c r="K1805" s="12">
        <f>Sales[[#This Row],[Unit Price]]*Sales[[#This Row],[Quantity]]</f>
        <v>114210</v>
      </c>
      <c r="L1805" s="12">
        <f>Sales[[#This Row],[Unit Cost]]*Sales[[#This Row],[Quantity]]</f>
        <v>107406</v>
      </c>
      <c r="M1805" s="12">
        <f>Sales[[#This Row],[Revenue]]-Sales[[#This Row],[Cost]]</f>
        <v>6804</v>
      </c>
      <c r="N1805" s="38">
        <f>Sales[[#This Row],[Profit]]*$N$1</f>
        <v>340.20000000000005</v>
      </c>
      <c r="O1805" s="38">
        <f>Sales[[#This Row],[Profit]]-Sales[[#This Row],[Discount ]]</f>
        <v>6463.8</v>
      </c>
    </row>
    <row r="1806" spans="1:15">
      <c r="A1806" s="38">
        <v>41522</v>
      </c>
      <c r="B1806" s="12" t="s">
        <v>24</v>
      </c>
      <c r="C1806" s="12" t="s">
        <v>25</v>
      </c>
      <c r="D1806" s="12" t="s">
        <v>26</v>
      </c>
      <c r="E1806" s="12" t="s">
        <v>13</v>
      </c>
      <c r="F1806" s="12">
        <v>27</v>
      </c>
      <c r="G1806" s="12">
        <v>5832</v>
      </c>
      <c r="H1806" s="12">
        <v>6210</v>
      </c>
      <c r="I1806" s="12">
        <v>6084</v>
      </c>
      <c r="J1806" s="12">
        <v>6480</v>
      </c>
      <c r="K1806" s="12">
        <f>Sales[[#This Row],[Unit Price]]*Sales[[#This Row],[Quantity]]</f>
        <v>167670</v>
      </c>
      <c r="L1806" s="12">
        <f>Sales[[#This Row],[Unit Cost]]*Sales[[#This Row],[Quantity]]</f>
        <v>157464</v>
      </c>
      <c r="M1806" s="12">
        <f>Sales[[#This Row],[Revenue]]-Sales[[#This Row],[Cost]]</f>
        <v>10206</v>
      </c>
      <c r="N1806" s="38">
        <f>Sales[[#This Row],[Profit]]*$N$1</f>
        <v>510.3</v>
      </c>
      <c r="O1806" s="38">
        <f>Sales[[#This Row],[Profit]]-Sales[[#This Row],[Discount ]]</f>
        <v>9695.7000000000007</v>
      </c>
    </row>
    <row r="1807" spans="1:15">
      <c r="A1807" s="38">
        <v>41522</v>
      </c>
      <c r="B1807" s="12" t="s">
        <v>17</v>
      </c>
      <c r="C1807" s="12" t="s">
        <v>18</v>
      </c>
      <c r="D1807" s="12" t="s">
        <v>12</v>
      </c>
      <c r="E1807" s="12" t="s">
        <v>13</v>
      </c>
      <c r="F1807" s="12">
        <v>27</v>
      </c>
      <c r="G1807" s="12">
        <v>2196</v>
      </c>
      <c r="H1807" s="12">
        <v>2340</v>
      </c>
      <c r="I1807" s="12">
        <v>26442</v>
      </c>
      <c r="J1807" s="12">
        <v>28080</v>
      </c>
      <c r="K1807" s="12">
        <f>Sales[[#This Row],[Unit Price]]*Sales[[#This Row],[Quantity]]</f>
        <v>63180</v>
      </c>
      <c r="L1807" s="12">
        <f>Sales[[#This Row],[Unit Cost]]*Sales[[#This Row],[Quantity]]</f>
        <v>59292</v>
      </c>
      <c r="M1807" s="12">
        <f>Sales[[#This Row],[Revenue]]-Sales[[#This Row],[Cost]]</f>
        <v>3888</v>
      </c>
      <c r="N1807" s="38">
        <f>Sales[[#This Row],[Profit]]*$N$1</f>
        <v>194.4</v>
      </c>
      <c r="O1807" s="38">
        <f>Sales[[#This Row],[Profit]]-Sales[[#This Row],[Discount ]]</f>
        <v>3693.6</v>
      </c>
    </row>
    <row r="1808" spans="1:15">
      <c r="A1808" s="38">
        <v>41522</v>
      </c>
      <c r="B1808" s="12" t="s">
        <v>29</v>
      </c>
      <c r="C1808" s="12" t="s">
        <v>30</v>
      </c>
      <c r="D1808" s="12" t="s">
        <v>21</v>
      </c>
      <c r="E1808" s="12" t="s">
        <v>13</v>
      </c>
      <c r="F1808" s="12">
        <v>27</v>
      </c>
      <c r="G1808" s="12">
        <v>3546</v>
      </c>
      <c r="H1808" s="12">
        <v>3780</v>
      </c>
      <c r="I1808" s="12">
        <v>54900</v>
      </c>
      <c r="J1808" s="12">
        <v>58500</v>
      </c>
      <c r="K1808" s="12">
        <f>Sales[[#This Row],[Unit Price]]*Sales[[#This Row],[Quantity]]</f>
        <v>102060</v>
      </c>
      <c r="L1808" s="12">
        <f>Sales[[#This Row],[Unit Cost]]*Sales[[#This Row],[Quantity]]</f>
        <v>95742</v>
      </c>
      <c r="M1808" s="12">
        <f>Sales[[#This Row],[Revenue]]-Sales[[#This Row],[Cost]]</f>
        <v>6318</v>
      </c>
      <c r="N1808" s="38">
        <f>Sales[[#This Row],[Profit]]*$N$1</f>
        <v>315.90000000000003</v>
      </c>
      <c r="O1808" s="38">
        <f>Sales[[#This Row],[Profit]]-Sales[[#This Row],[Discount ]]</f>
        <v>6002.1</v>
      </c>
    </row>
    <row r="1809" spans="1:15">
      <c r="A1809" s="38">
        <v>41522</v>
      </c>
      <c r="B1809" s="12" t="s">
        <v>27</v>
      </c>
      <c r="C1809" s="12" t="s">
        <v>23</v>
      </c>
      <c r="D1809" s="12" t="s">
        <v>41</v>
      </c>
      <c r="E1809" s="12" t="s">
        <v>13</v>
      </c>
      <c r="F1809" s="12">
        <v>12</v>
      </c>
      <c r="G1809" s="12">
        <v>3582</v>
      </c>
      <c r="H1809" s="12">
        <v>3870</v>
      </c>
      <c r="I1809" s="12">
        <v>59040</v>
      </c>
      <c r="J1809" s="12">
        <v>63000</v>
      </c>
      <c r="K1809" s="12">
        <f>Sales[[#This Row],[Unit Price]]*Sales[[#This Row],[Quantity]]</f>
        <v>46440</v>
      </c>
      <c r="L1809" s="12">
        <f>Sales[[#This Row],[Unit Cost]]*Sales[[#This Row],[Quantity]]</f>
        <v>42984</v>
      </c>
      <c r="M1809" s="12">
        <f>Sales[[#This Row],[Revenue]]-Sales[[#This Row],[Cost]]</f>
        <v>3456</v>
      </c>
      <c r="N1809" s="38">
        <f>Sales[[#This Row],[Profit]]*$N$1</f>
        <v>172.8</v>
      </c>
      <c r="O1809" s="38">
        <f>Sales[[#This Row],[Profit]]-Sales[[#This Row],[Discount ]]</f>
        <v>3283.2</v>
      </c>
    </row>
    <row r="1810" spans="1:15">
      <c r="A1810" s="38">
        <v>41522</v>
      </c>
      <c r="B1810" s="12" t="s">
        <v>34</v>
      </c>
      <c r="C1810" s="12" t="s">
        <v>25</v>
      </c>
      <c r="D1810" s="12" t="s">
        <v>26</v>
      </c>
      <c r="E1810" s="12" t="s">
        <v>13</v>
      </c>
      <c r="F1810" s="12">
        <v>18</v>
      </c>
      <c r="G1810" s="12">
        <v>3978</v>
      </c>
      <c r="H1810" s="12">
        <v>4230</v>
      </c>
      <c r="I1810" s="12">
        <v>45630</v>
      </c>
      <c r="J1810" s="12">
        <v>48600</v>
      </c>
      <c r="K1810" s="12">
        <f>Sales[[#This Row],[Unit Price]]*Sales[[#This Row],[Quantity]]</f>
        <v>76140</v>
      </c>
      <c r="L1810" s="12">
        <f>Sales[[#This Row],[Unit Cost]]*Sales[[#This Row],[Quantity]]</f>
        <v>71604</v>
      </c>
      <c r="M1810" s="12">
        <f>Sales[[#This Row],[Revenue]]-Sales[[#This Row],[Cost]]</f>
        <v>4536</v>
      </c>
      <c r="N1810" s="38">
        <f>Sales[[#This Row],[Profit]]*$N$1</f>
        <v>226.8</v>
      </c>
      <c r="O1810" s="38">
        <f>Sales[[#This Row],[Profit]]-Sales[[#This Row],[Discount ]]</f>
        <v>4309.2</v>
      </c>
    </row>
    <row r="1811" spans="1:15">
      <c r="A1811" s="38">
        <v>41523</v>
      </c>
      <c r="B1811" s="12" t="s">
        <v>10</v>
      </c>
      <c r="C1811" s="12" t="s">
        <v>11</v>
      </c>
      <c r="D1811" s="12" t="s">
        <v>15</v>
      </c>
      <c r="E1811" s="12" t="s">
        <v>16</v>
      </c>
      <c r="F1811" s="12">
        <v>8</v>
      </c>
      <c r="G1811" s="12">
        <v>3978</v>
      </c>
      <c r="H1811" s="12">
        <v>4230</v>
      </c>
      <c r="I1811" s="12">
        <v>75222</v>
      </c>
      <c r="J1811" s="12">
        <v>81270</v>
      </c>
      <c r="K1811" s="12">
        <f>Sales[[#This Row],[Unit Price]]*Sales[[#This Row],[Quantity]]</f>
        <v>33840</v>
      </c>
      <c r="L1811" s="12">
        <f>Sales[[#This Row],[Unit Cost]]*Sales[[#This Row],[Quantity]]</f>
        <v>31824</v>
      </c>
      <c r="M1811" s="12">
        <f>Sales[[#This Row],[Revenue]]-Sales[[#This Row],[Cost]]</f>
        <v>2016</v>
      </c>
      <c r="N1811" s="38">
        <f>Sales[[#This Row],[Profit]]*$N$1</f>
        <v>100.80000000000001</v>
      </c>
      <c r="O1811" s="38">
        <f>Sales[[#This Row],[Profit]]-Sales[[#This Row],[Discount ]]</f>
        <v>1915.2</v>
      </c>
    </row>
    <row r="1812" spans="1:15">
      <c r="A1812" s="38">
        <v>41523</v>
      </c>
      <c r="B1812" s="12" t="s">
        <v>31</v>
      </c>
      <c r="C1812" s="12" t="s">
        <v>30</v>
      </c>
      <c r="D1812" s="12" t="s">
        <v>36</v>
      </c>
      <c r="E1812" s="12" t="s">
        <v>13</v>
      </c>
      <c r="F1812" s="12">
        <v>21</v>
      </c>
      <c r="G1812" s="12">
        <v>2034</v>
      </c>
      <c r="H1812" s="12">
        <v>2160</v>
      </c>
      <c r="I1812" s="12">
        <v>4212</v>
      </c>
      <c r="J1812" s="12">
        <v>4500</v>
      </c>
      <c r="K1812" s="12">
        <f>Sales[[#This Row],[Unit Price]]*Sales[[#This Row],[Quantity]]</f>
        <v>45360</v>
      </c>
      <c r="L1812" s="12">
        <f>Sales[[#This Row],[Unit Cost]]*Sales[[#This Row],[Quantity]]</f>
        <v>42714</v>
      </c>
      <c r="M1812" s="12">
        <f>Sales[[#This Row],[Revenue]]-Sales[[#This Row],[Cost]]</f>
        <v>2646</v>
      </c>
      <c r="N1812" s="38">
        <f>Sales[[#This Row],[Profit]]*$N$1</f>
        <v>132.30000000000001</v>
      </c>
      <c r="O1812" s="38">
        <f>Sales[[#This Row],[Profit]]-Sales[[#This Row],[Discount ]]</f>
        <v>2513.6999999999998</v>
      </c>
    </row>
    <row r="1813" spans="1:15">
      <c r="A1813" s="38">
        <v>41524</v>
      </c>
      <c r="B1813" s="12" t="s">
        <v>22</v>
      </c>
      <c r="C1813" s="12" t="s">
        <v>23</v>
      </c>
      <c r="D1813" s="12" t="s">
        <v>43</v>
      </c>
      <c r="E1813" s="12" t="s">
        <v>13</v>
      </c>
      <c r="F1813" s="12">
        <v>25</v>
      </c>
      <c r="G1813" s="12">
        <v>3042</v>
      </c>
      <c r="H1813" s="12">
        <v>3240</v>
      </c>
      <c r="I1813" s="12">
        <v>6768</v>
      </c>
      <c r="J1813" s="12">
        <v>7200</v>
      </c>
      <c r="K1813" s="12">
        <f>Sales[[#This Row],[Unit Price]]*Sales[[#This Row],[Quantity]]</f>
        <v>81000</v>
      </c>
      <c r="L1813" s="12">
        <f>Sales[[#This Row],[Unit Cost]]*Sales[[#This Row],[Quantity]]</f>
        <v>76050</v>
      </c>
      <c r="M1813" s="12">
        <f>Sales[[#This Row],[Revenue]]-Sales[[#This Row],[Cost]]</f>
        <v>4950</v>
      </c>
      <c r="N1813" s="38">
        <f>Sales[[#This Row],[Profit]]*$N$1</f>
        <v>247.5</v>
      </c>
      <c r="O1813" s="38">
        <f>Sales[[#This Row],[Profit]]-Sales[[#This Row],[Discount ]]</f>
        <v>4702.5</v>
      </c>
    </row>
    <row r="1814" spans="1:15">
      <c r="A1814" s="38">
        <v>41525</v>
      </c>
      <c r="B1814" s="12" t="s">
        <v>34</v>
      </c>
      <c r="C1814" s="12" t="s">
        <v>25</v>
      </c>
      <c r="D1814" s="12" t="s">
        <v>38</v>
      </c>
      <c r="E1814" s="12" t="s">
        <v>13</v>
      </c>
      <c r="F1814" s="12">
        <v>12</v>
      </c>
      <c r="G1814" s="12">
        <v>5148</v>
      </c>
      <c r="H1814" s="12">
        <v>5490</v>
      </c>
      <c r="I1814" s="12">
        <v>49644</v>
      </c>
      <c r="J1814" s="12">
        <v>52920</v>
      </c>
      <c r="K1814" s="12">
        <f>Sales[[#This Row],[Unit Price]]*Sales[[#This Row],[Quantity]]</f>
        <v>65880</v>
      </c>
      <c r="L1814" s="12">
        <f>Sales[[#This Row],[Unit Cost]]*Sales[[#This Row],[Quantity]]</f>
        <v>61776</v>
      </c>
      <c r="M1814" s="12">
        <f>Sales[[#This Row],[Revenue]]-Sales[[#This Row],[Cost]]</f>
        <v>4104</v>
      </c>
      <c r="N1814" s="38">
        <f>Sales[[#This Row],[Profit]]*$N$1</f>
        <v>205.20000000000002</v>
      </c>
      <c r="O1814" s="38">
        <f>Sales[[#This Row],[Profit]]-Sales[[#This Row],[Discount ]]</f>
        <v>3898.8</v>
      </c>
    </row>
    <row r="1815" spans="1:15">
      <c r="A1815" s="38">
        <v>41525</v>
      </c>
      <c r="B1815" s="12" t="s">
        <v>17</v>
      </c>
      <c r="C1815" s="12" t="s">
        <v>18</v>
      </c>
      <c r="D1815" s="12" t="s">
        <v>21</v>
      </c>
      <c r="E1815" s="12" t="s">
        <v>13</v>
      </c>
      <c r="F1815" s="12">
        <v>9</v>
      </c>
      <c r="G1815" s="12">
        <v>2106</v>
      </c>
      <c r="H1815" s="12">
        <v>2250</v>
      </c>
      <c r="I1815" s="12">
        <v>17568</v>
      </c>
      <c r="J1815" s="12">
        <v>18720</v>
      </c>
      <c r="K1815" s="12">
        <f>Sales[[#This Row],[Unit Price]]*Sales[[#This Row],[Quantity]]</f>
        <v>20250</v>
      </c>
      <c r="L1815" s="12">
        <f>Sales[[#This Row],[Unit Cost]]*Sales[[#This Row],[Quantity]]</f>
        <v>18954</v>
      </c>
      <c r="M1815" s="12">
        <f>Sales[[#This Row],[Revenue]]-Sales[[#This Row],[Cost]]</f>
        <v>1296</v>
      </c>
      <c r="N1815" s="38">
        <f>Sales[[#This Row],[Profit]]*$N$1</f>
        <v>64.8</v>
      </c>
      <c r="O1815" s="38">
        <f>Sales[[#This Row],[Profit]]-Sales[[#This Row],[Discount ]]</f>
        <v>1231.2</v>
      </c>
    </row>
    <row r="1816" spans="1:15">
      <c r="A1816" s="38">
        <v>41526</v>
      </c>
      <c r="B1816" s="12" t="s">
        <v>24</v>
      </c>
      <c r="C1816" s="12" t="s">
        <v>25</v>
      </c>
      <c r="D1816" s="12" t="s">
        <v>36</v>
      </c>
      <c r="E1816" s="12" t="s">
        <v>13</v>
      </c>
      <c r="F1816" s="12">
        <v>23</v>
      </c>
      <c r="G1816" s="12">
        <v>4482</v>
      </c>
      <c r="H1816" s="12">
        <v>4770</v>
      </c>
      <c r="I1816" s="12">
        <v>21060</v>
      </c>
      <c r="J1816" s="12">
        <v>22500</v>
      </c>
      <c r="K1816" s="12">
        <f>Sales[[#This Row],[Unit Price]]*Sales[[#This Row],[Quantity]]</f>
        <v>109710</v>
      </c>
      <c r="L1816" s="12">
        <f>Sales[[#This Row],[Unit Cost]]*Sales[[#This Row],[Quantity]]</f>
        <v>103086</v>
      </c>
      <c r="M1816" s="12">
        <f>Sales[[#This Row],[Revenue]]-Sales[[#This Row],[Cost]]</f>
        <v>6624</v>
      </c>
      <c r="N1816" s="38">
        <f>Sales[[#This Row],[Profit]]*$N$1</f>
        <v>331.20000000000005</v>
      </c>
      <c r="O1816" s="38">
        <f>Sales[[#This Row],[Profit]]-Sales[[#This Row],[Discount ]]</f>
        <v>6292.8</v>
      </c>
    </row>
    <row r="1817" spans="1:15">
      <c r="A1817" s="38">
        <v>41526</v>
      </c>
      <c r="B1817" s="12" t="s">
        <v>20</v>
      </c>
      <c r="C1817" s="12" t="s">
        <v>18</v>
      </c>
      <c r="D1817" s="12" t="s">
        <v>38</v>
      </c>
      <c r="E1817" s="12" t="s">
        <v>13</v>
      </c>
      <c r="F1817" s="12">
        <v>23</v>
      </c>
      <c r="G1817" s="12">
        <v>3546</v>
      </c>
      <c r="H1817" s="12">
        <v>3780</v>
      </c>
      <c r="I1817" s="12">
        <v>31914</v>
      </c>
      <c r="J1817" s="12">
        <v>34020</v>
      </c>
      <c r="K1817" s="12">
        <f>Sales[[#This Row],[Unit Price]]*Sales[[#This Row],[Quantity]]</f>
        <v>86940</v>
      </c>
      <c r="L1817" s="12">
        <f>Sales[[#This Row],[Unit Cost]]*Sales[[#This Row],[Quantity]]</f>
        <v>81558</v>
      </c>
      <c r="M1817" s="12">
        <f>Sales[[#This Row],[Revenue]]-Sales[[#This Row],[Cost]]</f>
        <v>5382</v>
      </c>
      <c r="N1817" s="38">
        <f>Sales[[#This Row],[Profit]]*$N$1</f>
        <v>269.10000000000002</v>
      </c>
      <c r="O1817" s="38">
        <f>Sales[[#This Row],[Profit]]-Sales[[#This Row],[Discount ]]</f>
        <v>5112.8999999999996</v>
      </c>
    </row>
    <row r="1818" spans="1:15">
      <c r="A1818" s="38">
        <v>41526</v>
      </c>
      <c r="B1818" s="12" t="s">
        <v>22</v>
      </c>
      <c r="C1818" s="12" t="s">
        <v>23</v>
      </c>
      <c r="D1818" s="12" t="s">
        <v>37</v>
      </c>
      <c r="E1818" s="12" t="s">
        <v>13</v>
      </c>
      <c r="F1818" s="12">
        <v>20</v>
      </c>
      <c r="G1818" s="12">
        <v>4482</v>
      </c>
      <c r="H1818" s="12">
        <v>4770</v>
      </c>
      <c r="I1818" s="12">
        <v>85158</v>
      </c>
      <c r="J1818" s="12">
        <v>90630</v>
      </c>
      <c r="K1818" s="12">
        <f>Sales[[#This Row],[Unit Price]]*Sales[[#This Row],[Quantity]]</f>
        <v>95400</v>
      </c>
      <c r="L1818" s="12">
        <f>Sales[[#This Row],[Unit Cost]]*Sales[[#This Row],[Quantity]]</f>
        <v>89640</v>
      </c>
      <c r="M1818" s="12">
        <f>Sales[[#This Row],[Revenue]]-Sales[[#This Row],[Cost]]</f>
        <v>5760</v>
      </c>
      <c r="N1818" s="38">
        <f>Sales[[#This Row],[Profit]]*$N$1</f>
        <v>288</v>
      </c>
      <c r="O1818" s="38">
        <f>Sales[[#This Row],[Profit]]-Sales[[#This Row],[Discount ]]</f>
        <v>5472</v>
      </c>
    </row>
    <row r="1819" spans="1:15">
      <c r="A1819" s="38">
        <v>41527</v>
      </c>
      <c r="B1819" s="12" t="s">
        <v>29</v>
      </c>
      <c r="C1819" s="12" t="s">
        <v>30</v>
      </c>
      <c r="D1819" s="12" t="s">
        <v>39</v>
      </c>
      <c r="E1819" s="12" t="s">
        <v>13</v>
      </c>
      <c r="F1819" s="12">
        <v>25</v>
      </c>
      <c r="G1819" s="12">
        <v>4482</v>
      </c>
      <c r="H1819" s="12">
        <v>4770</v>
      </c>
      <c r="I1819" s="12">
        <v>89424</v>
      </c>
      <c r="J1819" s="12">
        <v>95040</v>
      </c>
      <c r="K1819" s="12">
        <f>Sales[[#This Row],[Unit Price]]*Sales[[#This Row],[Quantity]]</f>
        <v>119250</v>
      </c>
      <c r="L1819" s="12">
        <f>Sales[[#This Row],[Unit Cost]]*Sales[[#This Row],[Quantity]]</f>
        <v>112050</v>
      </c>
      <c r="M1819" s="12">
        <f>Sales[[#This Row],[Revenue]]-Sales[[#This Row],[Cost]]</f>
        <v>7200</v>
      </c>
      <c r="N1819" s="38">
        <f>Sales[[#This Row],[Profit]]*$N$1</f>
        <v>360</v>
      </c>
      <c r="O1819" s="38">
        <f>Sales[[#This Row],[Profit]]-Sales[[#This Row],[Discount ]]</f>
        <v>6840</v>
      </c>
    </row>
    <row r="1820" spans="1:15">
      <c r="A1820" s="38">
        <v>41527</v>
      </c>
      <c r="B1820" s="12" t="s">
        <v>20</v>
      </c>
      <c r="C1820" s="12" t="s">
        <v>18</v>
      </c>
      <c r="D1820" s="12" t="s">
        <v>36</v>
      </c>
      <c r="E1820" s="12" t="s">
        <v>13</v>
      </c>
      <c r="F1820" s="12">
        <v>4</v>
      </c>
      <c r="G1820" s="12">
        <v>2034</v>
      </c>
      <c r="H1820" s="12">
        <v>2160</v>
      </c>
      <c r="I1820" s="12">
        <v>40014</v>
      </c>
      <c r="J1820" s="12">
        <v>42750</v>
      </c>
      <c r="K1820" s="12">
        <f>Sales[[#This Row],[Unit Price]]*Sales[[#This Row],[Quantity]]</f>
        <v>8640</v>
      </c>
      <c r="L1820" s="12">
        <f>Sales[[#This Row],[Unit Cost]]*Sales[[#This Row],[Quantity]]</f>
        <v>8136</v>
      </c>
      <c r="M1820" s="12">
        <f>Sales[[#This Row],[Revenue]]-Sales[[#This Row],[Cost]]</f>
        <v>504</v>
      </c>
      <c r="N1820" s="38">
        <f>Sales[[#This Row],[Profit]]*$N$1</f>
        <v>25.200000000000003</v>
      </c>
      <c r="O1820" s="38">
        <f>Sales[[#This Row],[Profit]]-Sales[[#This Row],[Discount ]]</f>
        <v>478.8</v>
      </c>
    </row>
    <row r="1821" spans="1:15">
      <c r="A1821" s="38">
        <v>41527</v>
      </c>
      <c r="B1821" s="12" t="s">
        <v>14</v>
      </c>
      <c r="C1821" s="12" t="s">
        <v>11</v>
      </c>
      <c r="D1821" s="12" t="s">
        <v>32</v>
      </c>
      <c r="E1821" s="12" t="s">
        <v>13</v>
      </c>
      <c r="F1821" s="12">
        <v>24</v>
      </c>
      <c r="G1821" s="12">
        <v>3978</v>
      </c>
      <c r="H1821" s="12">
        <v>4230</v>
      </c>
      <c r="I1821" s="12">
        <v>31914</v>
      </c>
      <c r="J1821" s="12">
        <v>34020</v>
      </c>
      <c r="K1821" s="12">
        <f>Sales[[#This Row],[Unit Price]]*Sales[[#This Row],[Quantity]]</f>
        <v>101520</v>
      </c>
      <c r="L1821" s="12">
        <f>Sales[[#This Row],[Unit Cost]]*Sales[[#This Row],[Quantity]]</f>
        <v>95472</v>
      </c>
      <c r="M1821" s="12">
        <f>Sales[[#This Row],[Revenue]]-Sales[[#This Row],[Cost]]</f>
        <v>6048</v>
      </c>
      <c r="N1821" s="38">
        <f>Sales[[#This Row],[Profit]]*$N$1</f>
        <v>302.40000000000003</v>
      </c>
      <c r="O1821" s="38">
        <f>Sales[[#This Row],[Profit]]-Sales[[#This Row],[Discount ]]</f>
        <v>5745.6</v>
      </c>
    </row>
    <row r="1822" spans="1:15">
      <c r="A1822" s="38">
        <v>41527</v>
      </c>
      <c r="B1822" s="12" t="s">
        <v>27</v>
      </c>
      <c r="C1822" s="12" t="s">
        <v>23</v>
      </c>
      <c r="D1822" s="12" t="s">
        <v>41</v>
      </c>
      <c r="E1822" s="12" t="s">
        <v>13</v>
      </c>
      <c r="F1822" s="12">
        <v>24</v>
      </c>
      <c r="G1822" s="12">
        <v>5832</v>
      </c>
      <c r="H1822" s="12">
        <v>6210</v>
      </c>
      <c r="I1822" s="12">
        <v>8856</v>
      </c>
      <c r="J1822" s="12">
        <v>9450</v>
      </c>
      <c r="K1822" s="12">
        <f>Sales[[#This Row],[Unit Price]]*Sales[[#This Row],[Quantity]]</f>
        <v>149040</v>
      </c>
      <c r="L1822" s="12">
        <f>Sales[[#This Row],[Unit Cost]]*Sales[[#This Row],[Quantity]]</f>
        <v>139968</v>
      </c>
      <c r="M1822" s="12">
        <f>Sales[[#This Row],[Revenue]]-Sales[[#This Row],[Cost]]</f>
        <v>9072</v>
      </c>
      <c r="N1822" s="38">
        <f>Sales[[#This Row],[Profit]]*$N$1</f>
        <v>453.6</v>
      </c>
      <c r="O1822" s="38">
        <f>Sales[[#This Row],[Profit]]-Sales[[#This Row],[Discount ]]</f>
        <v>8618.4</v>
      </c>
    </row>
    <row r="1823" spans="1:15">
      <c r="A1823" s="38">
        <v>41527</v>
      </c>
      <c r="B1823" s="12" t="s">
        <v>20</v>
      </c>
      <c r="C1823" s="12" t="s">
        <v>18</v>
      </c>
      <c r="D1823" s="12" t="s">
        <v>41</v>
      </c>
      <c r="E1823" s="12" t="s">
        <v>13</v>
      </c>
      <c r="F1823" s="12">
        <v>16</v>
      </c>
      <c r="G1823" s="12">
        <v>3978</v>
      </c>
      <c r="H1823" s="12">
        <v>4230</v>
      </c>
      <c r="I1823" s="12">
        <v>53136</v>
      </c>
      <c r="J1823" s="12">
        <v>56700</v>
      </c>
      <c r="K1823" s="12">
        <f>Sales[[#This Row],[Unit Price]]*Sales[[#This Row],[Quantity]]</f>
        <v>67680</v>
      </c>
      <c r="L1823" s="12">
        <f>Sales[[#This Row],[Unit Cost]]*Sales[[#This Row],[Quantity]]</f>
        <v>63648</v>
      </c>
      <c r="M1823" s="12">
        <f>Sales[[#This Row],[Revenue]]-Sales[[#This Row],[Cost]]</f>
        <v>4032</v>
      </c>
      <c r="N1823" s="38">
        <f>Sales[[#This Row],[Profit]]*$N$1</f>
        <v>201.60000000000002</v>
      </c>
      <c r="O1823" s="38">
        <f>Sales[[#This Row],[Profit]]-Sales[[#This Row],[Discount ]]</f>
        <v>3830.4</v>
      </c>
    </row>
    <row r="1824" spans="1:15">
      <c r="A1824" s="38">
        <v>41527</v>
      </c>
      <c r="B1824" s="12" t="s">
        <v>10</v>
      </c>
      <c r="C1824" s="12" t="s">
        <v>11</v>
      </c>
      <c r="D1824" s="12" t="s">
        <v>41</v>
      </c>
      <c r="E1824" s="12" t="s">
        <v>13</v>
      </c>
      <c r="F1824" s="12">
        <v>6</v>
      </c>
      <c r="G1824" s="12">
        <v>3978</v>
      </c>
      <c r="H1824" s="12">
        <v>4230</v>
      </c>
      <c r="I1824" s="12">
        <v>64944</v>
      </c>
      <c r="J1824" s="12">
        <v>69300</v>
      </c>
      <c r="K1824" s="12">
        <f>Sales[[#This Row],[Unit Price]]*Sales[[#This Row],[Quantity]]</f>
        <v>25380</v>
      </c>
      <c r="L1824" s="12">
        <f>Sales[[#This Row],[Unit Cost]]*Sales[[#This Row],[Quantity]]</f>
        <v>23868</v>
      </c>
      <c r="M1824" s="12">
        <f>Sales[[#This Row],[Revenue]]-Sales[[#This Row],[Cost]]</f>
        <v>1512</v>
      </c>
      <c r="N1824" s="38">
        <f>Sales[[#This Row],[Profit]]*$N$1</f>
        <v>75.600000000000009</v>
      </c>
      <c r="O1824" s="38">
        <f>Sales[[#This Row],[Profit]]-Sales[[#This Row],[Discount ]]</f>
        <v>1436.4</v>
      </c>
    </row>
    <row r="1825" spans="1:15">
      <c r="A1825" s="38">
        <v>41528</v>
      </c>
      <c r="B1825" s="12" t="s">
        <v>29</v>
      </c>
      <c r="C1825" s="12" t="s">
        <v>30</v>
      </c>
      <c r="D1825" s="12" t="s">
        <v>40</v>
      </c>
      <c r="E1825" s="12" t="s">
        <v>16</v>
      </c>
      <c r="F1825" s="12">
        <v>4</v>
      </c>
      <c r="G1825" s="12">
        <v>5148</v>
      </c>
      <c r="H1825" s="12">
        <v>5490</v>
      </c>
      <c r="I1825" s="12">
        <v>98100</v>
      </c>
      <c r="J1825" s="12">
        <v>105750</v>
      </c>
      <c r="K1825" s="12">
        <f>Sales[[#This Row],[Unit Price]]*Sales[[#This Row],[Quantity]]</f>
        <v>21960</v>
      </c>
      <c r="L1825" s="12">
        <f>Sales[[#This Row],[Unit Cost]]*Sales[[#This Row],[Quantity]]</f>
        <v>20592</v>
      </c>
      <c r="M1825" s="12">
        <f>Sales[[#This Row],[Revenue]]-Sales[[#This Row],[Cost]]</f>
        <v>1368</v>
      </c>
      <c r="N1825" s="38">
        <f>Sales[[#This Row],[Profit]]*$N$1</f>
        <v>68.400000000000006</v>
      </c>
      <c r="O1825" s="38">
        <f>Sales[[#This Row],[Profit]]-Sales[[#This Row],[Discount ]]</f>
        <v>1299.5999999999999</v>
      </c>
    </row>
    <row r="1826" spans="1:15">
      <c r="A1826" s="38">
        <v>41529</v>
      </c>
      <c r="B1826" s="12" t="s">
        <v>31</v>
      </c>
      <c r="C1826" s="12" t="s">
        <v>30</v>
      </c>
      <c r="D1826" s="12" t="s">
        <v>43</v>
      </c>
      <c r="E1826" s="12" t="s">
        <v>13</v>
      </c>
      <c r="F1826" s="12">
        <v>24</v>
      </c>
      <c r="G1826" s="12">
        <v>5832</v>
      </c>
      <c r="H1826" s="12">
        <v>6210</v>
      </c>
      <c r="I1826" s="12">
        <v>81216</v>
      </c>
      <c r="J1826" s="12">
        <v>86400</v>
      </c>
      <c r="K1826" s="12">
        <f>Sales[[#This Row],[Unit Price]]*Sales[[#This Row],[Quantity]]</f>
        <v>149040</v>
      </c>
      <c r="L1826" s="12">
        <f>Sales[[#This Row],[Unit Cost]]*Sales[[#This Row],[Quantity]]</f>
        <v>139968</v>
      </c>
      <c r="M1826" s="12">
        <f>Sales[[#This Row],[Revenue]]-Sales[[#This Row],[Cost]]</f>
        <v>9072</v>
      </c>
      <c r="N1826" s="38">
        <f>Sales[[#This Row],[Profit]]*$N$1</f>
        <v>453.6</v>
      </c>
      <c r="O1826" s="38">
        <f>Sales[[#This Row],[Profit]]-Sales[[#This Row],[Discount ]]</f>
        <v>8618.4</v>
      </c>
    </row>
    <row r="1827" spans="1:15">
      <c r="A1827" s="38">
        <v>41529</v>
      </c>
      <c r="B1827" s="12" t="s">
        <v>14</v>
      </c>
      <c r="C1827" s="12" t="s">
        <v>11</v>
      </c>
      <c r="D1827" s="12" t="s">
        <v>36</v>
      </c>
      <c r="E1827" s="12" t="s">
        <v>13</v>
      </c>
      <c r="F1827" s="12">
        <v>21</v>
      </c>
      <c r="G1827" s="12">
        <v>2034</v>
      </c>
      <c r="H1827" s="12">
        <v>2160</v>
      </c>
      <c r="I1827" s="12">
        <v>6318</v>
      </c>
      <c r="J1827" s="12">
        <v>6750</v>
      </c>
      <c r="K1827" s="12">
        <f>Sales[[#This Row],[Unit Price]]*Sales[[#This Row],[Quantity]]</f>
        <v>45360</v>
      </c>
      <c r="L1827" s="12">
        <f>Sales[[#This Row],[Unit Cost]]*Sales[[#This Row],[Quantity]]</f>
        <v>42714</v>
      </c>
      <c r="M1827" s="12">
        <f>Sales[[#This Row],[Revenue]]-Sales[[#This Row],[Cost]]</f>
        <v>2646</v>
      </c>
      <c r="N1827" s="38">
        <f>Sales[[#This Row],[Profit]]*$N$1</f>
        <v>132.30000000000001</v>
      </c>
      <c r="O1827" s="38">
        <f>Sales[[#This Row],[Profit]]-Sales[[#This Row],[Discount ]]</f>
        <v>2513.6999999999998</v>
      </c>
    </row>
    <row r="1828" spans="1:15">
      <c r="A1828" s="38">
        <v>41530</v>
      </c>
      <c r="B1828" s="12" t="s">
        <v>10</v>
      </c>
      <c r="C1828" s="12" t="s">
        <v>11</v>
      </c>
      <c r="D1828" s="12" t="s">
        <v>42</v>
      </c>
      <c r="E1828" s="12" t="s">
        <v>16</v>
      </c>
      <c r="F1828" s="12">
        <v>13</v>
      </c>
      <c r="G1828" s="12">
        <v>5832</v>
      </c>
      <c r="H1828" s="12">
        <v>6210</v>
      </c>
      <c r="I1828" s="12">
        <v>75060</v>
      </c>
      <c r="J1828" s="12">
        <v>81000</v>
      </c>
      <c r="K1828" s="12">
        <f>Sales[[#This Row],[Unit Price]]*Sales[[#This Row],[Quantity]]</f>
        <v>80730</v>
      </c>
      <c r="L1828" s="12">
        <f>Sales[[#This Row],[Unit Cost]]*Sales[[#This Row],[Quantity]]</f>
        <v>75816</v>
      </c>
      <c r="M1828" s="12">
        <f>Sales[[#This Row],[Revenue]]-Sales[[#This Row],[Cost]]</f>
        <v>4914</v>
      </c>
      <c r="N1828" s="38">
        <f>Sales[[#This Row],[Profit]]*$N$1</f>
        <v>245.70000000000002</v>
      </c>
      <c r="O1828" s="38">
        <f>Sales[[#This Row],[Profit]]-Sales[[#This Row],[Discount ]]</f>
        <v>4668.3</v>
      </c>
    </row>
    <row r="1829" spans="1:15">
      <c r="A1829" s="38">
        <v>41530</v>
      </c>
      <c r="B1829" s="12" t="s">
        <v>34</v>
      </c>
      <c r="C1829" s="12" t="s">
        <v>25</v>
      </c>
      <c r="D1829" s="12" t="s">
        <v>21</v>
      </c>
      <c r="E1829" s="12" t="s">
        <v>13</v>
      </c>
      <c r="F1829" s="12">
        <v>2</v>
      </c>
      <c r="G1829" s="12">
        <v>3546</v>
      </c>
      <c r="H1829" s="12">
        <v>3780</v>
      </c>
      <c r="I1829" s="12">
        <v>2196</v>
      </c>
      <c r="J1829" s="12">
        <v>2340</v>
      </c>
      <c r="K1829" s="12">
        <f>Sales[[#This Row],[Unit Price]]*Sales[[#This Row],[Quantity]]</f>
        <v>7560</v>
      </c>
      <c r="L1829" s="12">
        <f>Sales[[#This Row],[Unit Cost]]*Sales[[#This Row],[Quantity]]</f>
        <v>7092</v>
      </c>
      <c r="M1829" s="12">
        <f>Sales[[#This Row],[Revenue]]-Sales[[#This Row],[Cost]]</f>
        <v>468</v>
      </c>
      <c r="N1829" s="38">
        <f>Sales[[#This Row],[Profit]]*$N$1</f>
        <v>23.400000000000002</v>
      </c>
      <c r="O1829" s="38">
        <f>Sales[[#This Row],[Profit]]-Sales[[#This Row],[Discount ]]</f>
        <v>444.6</v>
      </c>
    </row>
    <row r="1830" spans="1:15">
      <c r="A1830" s="38">
        <v>41531</v>
      </c>
      <c r="B1830" s="12" t="s">
        <v>10</v>
      </c>
      <c r="C1830" s="12" t="s">
        <v>11</v>
      </c>
      <c r="D1830" s="12" t="s">
        <v>33</v>
      </c>
      <c r="E1830" s="12" t="s">
        <v>13</v>
      </c>
      <c r="F1830" s="12">
        <v>20</v>
      </c>
      <c r="G1830" s="12">
        <v>3726</v>
      </c>
      <c r="H1830" s="12">
        <v>3960</v>
      </c>
      <c r="I1830" s="12">
        <v>55692</v>
      </c>
      <c r="J1830" s="12">
        <v>59220</v>
      </c>
      <c r="K1830" s="12">
        <f>Sales[[#This Row],[Unit Price]]*Sales[[#This Row],[Quantity]]</f>
        <v>79200</v>
      </c>
      <c r="L1830" s="12">
        <f>Sales[[#This Row],[Unit Cost]]*Sales[[#This Row],[Quantity]]</f>
        <v>74520</v>
      </c>
      <c r="M1830" s="12">
        <f>Sales[[#This Row],[Revenue]]-Sales[[#This Row],[Cost]]</f>
        <v>4680</v>
      </c>
      <c r="N1830" s="38">
        <f>Sales[[#This Row],[Profit]]*$N$1</f>
        <v>234</v>
      </c>
      <c r="O1830" s="38">
        <f>Sales[[#This Row],[Profit]]-Sales[[#This Row],[Discount ]]</f>
        <v>4446</v>
      </c>
    </row>
    <row r="1831" spans="1:15">
      <c r="A1831" s="38">
        <v>41531</v>
      </c>
      <c r="B1831" s="12" t="s">
        <v>27</v>
      </c>
      <c r="C1831" s="12" t="s">
        <v>23</v>
      </c>
      <c r="D1831" s="12" t="s">
        <v>37</v>
      </c>
      <c r="E1831" s="12" t="s">
        <v>13</v>
      </c>
      <c r="F1831" s="12">
        <v>21</v>
      </c>
      <c r="G1831" s="12">
        <v>3978</v>
      </c>
      <c r="H1831" s="12">
        <v>4230</v>
      </c>
      <c r="I1831" s="12">
        <v>31374</v>
      </c>
      <c r="J1831" s="12">
        <v>33390</v>
      </c>
      <c r="K1831" s="12">
        <f>Sales[[#This Row],[Unit Price]]*Sales[[#This Row],[Quantity]]</f>
        <v>88830</v>
      </c>
      <c r="L1831" s="12">
        <f>Sales[[#This Row],[Unit Cost]]*Sales[[#This Row],[Quantity]]</f>
        <v>83538</v>
      </c>
      <c r="M1831" s="12">
        <f>Sales[[#This Row],[Revenue]]-Sales[[#This Row],[Cost]]</f>
        <v>5292</v>
      </c>
      <c r="N1831" s="38">
        <f>Sales[[#This Row],[Profit]]*$N$1</f>
        <v>264.60000000000002</v>
      </c>
      <c r="O1831" s="38">
        <f>Sales[[#This Row],[Profit]]-Sales[[#This Row],[Discount ]]</f>
        <v>5027.3999999999996</v>
      </c>
    </row>
    <row r="1832" spans="1:15">
      <c r="A1832" s="38">
        <v>41531</v>
      </c>
      <c r="B1832" s="12" t="s">
        <v>24</v>
      </c>
      <c r="C1832" s="12" t="s">
        <v>25</v>
      </c>
      <c r="D1832" s="12" t="s">
        <v>21</v>
      </c>
      <c r="E1832" s="12" t="s">
        <v>13</v>
      </c>
      <c r="F1832" s="12">
        <v>12</v>
      </c>
      <c r="G1832" s="12">
        <v>3042</v>
      </c>
      <c r="H1832" s="12">
        <v>3240</v>
      </c>
      <c r="I1832" s="12">
        <v>4392</v>
      </c>
      <c r="J1832" s="12">
        <v>4680</v>
      </c>
      <c r="K1832" s="12">
        <f>Sales[[#This Row],[Unit Price]]*Sales[[#This Row],[Quantity]]</f>
        <v>38880</v>
      </c>
      <c r="L1832" s="12">
        <f>Sales[[#This Row],[Unit Cost]]*Sales[[#This Row],[Quantity]]</f>
        <v>36504</v>
      </c>
      <c r="M1832" s="12">
        <f>Sales[[#This Row],[Revenue]]-Sales[[#This Row],[Cost]]</f>
        <v>2376</v>
      </c>
      <c r="N1832" s="38">
        <f>Sales[[#This Row],[Profit]]*$N$1</f>
        <v>118.80000000000001</v>
      </c>
      <c r="O1832" s="38">
        <f>Sales[[#This Row],[Profit]]-Sales[[#This Row],[Discount ]]</f>
        <v>2257.1999999999998</v>
      </c>
    </row>
    <row r="1833" spans="1:15">
      <c r="A1833" s="38">
        <v>41531</v>
      </c>
      <c r="B1833" s="12" t="s">
        <v>22</v>
      </c>
      <c r="C1833" s="12" t="s">
        <v>23</v>
      </c>
      <c r="D1833" s="12" t="s">
        <v>15</v>
      </c>
      <c r="E1833" s="12" t="s">
        <v>16</v>
      </c>
      <c r="F1833" s="12">
        <v>23</v>
      </c>
      <c r="G1833" s="12">
        <v>3546</v>
      </c>
      <c r="H1833" s="12">
        <v>3780</v>
      </c>
      <c r="I1833" s="12">
        <v>89550</v>
      </c>
      <c r="J1833" s="12">
        <v>96750</v>
      </c>
      <c r="K1833" s="12">
        <f>Sales[[#This Row],[Unit Price]]*Sales[[#This Row],[Quantity]]</f>
        <v>86940</v>
      </c>
      <c r="L1833" s="12">
        <f>Sales[[#This Row],[Unit Cost]]*Sales[[#This Row],[Quantity]]</f>
        <v>81558</v>
      </c>
      <c r="M1833" s="12">
        <f>Sales[[#This Row],[Revenue]]-Sales[[#This Row],[Cost]]</f>
        <v>5382</v>
      </c>
      <c r="N1833" s="38">
        <f>Sales[[#This Row],[Profit]]*$N$1</f>
        <v>269.10000000000002</v>
      </c>
      <c r="O1833" s="38">
        <f>Sales[[#This Row],[Profit]]-Sales[[#This Row],[Discount ]]</f>
        <v>5112.8999999999996</v>
      </c>
    </row>
    <row r="1834" spans="1:15">
      <c r="A1834" s="38">
        <v>41531</v>
      </c>
      <c r="B1834" s="12" t="s">
        <v>22</v>
      </c>
      <c r="C1834" s="12" t="s">
        <v>23</v>
      </c>
      <c r="D1834" s="12" t="s">
        <v>42</v>
      </c>
      <c r="E1834" s="12" t="s">
        <v>16</v>
      </c>
      <c r="F1834" s="12">
        <v>23</v>
      </c>
      <c r="G1834" s="12">
        <v>4482</v>
      </c>
      <c r="H1834" s="12">
        <v>4770</v>
      </c>
      <c r="I1834" s="12">
        <v>67554</v>
      </c>
      <c r="J1834" s="12">
        <v>72900</v>
      </c>
      <c r="K1834" s="12">
        <f>Sales[[#This Row],[Unit Price]]*Sales[[#This Row],[Quantity]]</f>
        <v>109710</v>
      </c>
      <c r="L1834" s="12">
        <f>Sales[[#This Row],[Unit Cost]]*Sales[[#This Row],[Quantity]]</f>
        <v>103086</v>
      </c>
      <c r="M1834" s="12">
        <f>Sales[[#This Row],[Revenue]]-Sales[[#This Row],[Cost]]</f>
        <v>6624</v>
      </c>
      <c r="N1834" s="38">
        <f>Sales[[#This Row],[Profit]]*$N$1</f>
        <v>331.20000000000005</v>
      </c>
      <c r="O1834" s="38">
        <f>Sales[[#This Row],[Profit]]-Sales[[#This Row],[Discount ]]</f>
        <v>6292.8</v>
      </c>
    </row>
    <row r="1835" spans="1:15">
      <c r="A1835" s="38">
        <v>41531</v>
      </c>
      <c r="B1835" s="12" t="s">
        <v>10</v>
      </c>
      <c r="C1835" s="12" t="s">
        <v>11</v>
      </c>
      <c r="D1835" s="12" t="s">
        <v>43</v>
      </c>
      <c r="E1835" s="12" t="s">
        <v>13</v>
      </c>
      <c r="F1835" s="12">
        <v>24</v>
      </c>
      <c r="G1835" s="12">
        <v>3924</v>
      </c>
      <c r="H1835" s="12">
        <v>4230</v>
      </c>
      <c r="I1835" s="12">
        <v>3384</v>
      </c>
      <c r="J1835" s="12">
        <v>3600</v>
      </c>
      <c r="K1835" s="12">
        <f>Sales[[#This Row],[Unit Price]]*Sales[[#This Row],[Quantity]]</f>
        <v>101520</v>
      </c>
      <c r="L1835" s="12">
        <f>Sales[[#This Row],[Unit Cost]]*Sales[[#This Row],[Quantity]]</f>
        <v>94176</v>
      </c>
      <c r="M1835" s="12">
        <f>Sales[[#This Row],[Revenue]]-Sales[[#This Row],[Cost]]</f>
        <v>7344</v>
      </c>
      <c r="N1835" s="38">
        <f>Sales[[#This Row],[Profit]]*$N$1</f>
        <v>367.20000000000005</v>
      </c>
      <c r="O1835" s="38">
        <f>Sales[[#This Row],[Profit]]-Sales[[#This Row],[Discount ]]</f>
        <v>6976.8</v>
      </c>
    </row>
    <row r="1836" spans="1:15">
      <c r="A1836" s="38">
        <v>41532</v>
      </c>
      <c r="B1836" s="12" t="s">
        <v>17</v>
      </c>
      <c r="C1836" s="12" t="s">
        <v>18</v>
      </c>
      <c r="D1836" s="12" t="s">
        <v>40</v>
      </c>
      <c r="E1836" s="12" t="s">
        <v>16</v>
      </c>
      <c r="F1836" s="12">
        <v>25</v>
      </c>
      <c r="G1836" s="12">
        <v>2952</v>
      </c>
      <c r="H1836" s="12">
        <v>3150</v>
      </c>
      <c r="I1836" s="12">
        <v>39240</v>
      </c>
      <c r="J1836" s="12">
        <v>42300</v>
      </c>
      <c r="K1836" s="12">
        <f>Sales[[#This Row],[Unit Price]]*Sales[[#This Row],[Quantity]]</f>
        <v>78750</v>
      </c>
      <c r="L1836" s="12">
        <f>Sales[[#This Row],[Unit Cost]]*Sales[[#This Row],[Quantity]]</f>
        <v>73800</v>
      </c>
      <c r="M1836" s="12">
        <f>Sales[[#This Row],[Revenue]]-Sales[[#This Row],[Cost]]</f>
        <v>4950</v>
      </c>
      <c r="N1836" s="38">
        <f>Sales[[#This Row],[Profit]]*$N$1</f>
        <v>247.5</v>
      </c>
      <c r="O1836" s="38">
        <f>Sales[[#This Row],[Profit]]-Sales[[#This Row],[Discount ]]</f>
        <v>4702.5</v>
      </c>
    </row>
    <row r="1837" spans="1:15">
      <c r="A1837" s="38">
        <v>41532</v>
      </c>
      <c r="B1837" s="12" t="s">
        <v>22</v>
      </c>
      <c r="C1837" s="12" t="s">
        <v>23</v>
      </c>
      <c r="D1837" s="12" t="s">
        <v>39</v>
      </c>
      <c r="E1837" s="12" t="s">
        <v>13</v>
      </c>
      <c r="F1837" s="12">
        <v>17</v>
      </c>
      <c r="G1837" s="12">
        <v>3726</v>
      </c>
      <c r="H1837" s="12">
        <v>3960</v>
      </c>
      <c r="I1837" s="12">
        <v>85698</v>
      </c>
      <c r="J1837" s="12">
        <v>91080</v>
      </c>
      <c r="K1837" s="12">
        <f>Sales[[#This Row],[Unit Price]]*Sales[[#This Row],[Quantity]]</f>
        <v>67320</v>
      </c>
      <c r="L1837" s="12">
        <f>Sales[[#This Row],[Unit Cost]]*Sales[[#This Row],[Quantity]]</f>
        <v>63342</v>
      </c>
      <c r="M1837" s="12">
        <f>Sales[[#This Row],[Revenue]]-Sales[[#This Row],[Cost]]</f>
        <v>3978</v>
      </c>
      <c r="N1837" s="38">
        <f>Sales[[#This Row],[Profit]]*$N$1</f>
        <v>198.9</v>
      </c>
      <c r="O1837" s="38">
        <f>Sales[[#This Row],[Profit]]-Sales[[#This Row],[Discount ]]</f>
        <v>3779.1</v>
      </c>
    </row>
    <row r="1838" spans="1:15">
      <c r="A1838" s="38">
        <v>41532</v>
      </c>
      <c r="B1838" s="12" t="s">
        <v>29</v>
      </c>
      <c r="C1838" s="12" t="s">
        <v>30</v>
      </c>
      <c r="D1838" s="12" t="s">
        <v>42</v>
      </c>
      <c r="E1838" s="12" t="s">
        <v>16</v>
      </c>
      <c r="F1838" s="12">
        <v>21</v>
      </c>
      <c r="G1838" s="12">
        <v>3978</v>
      </c>
      <c r="H1838" s="12">
        <v>4230</v>
      </c>
      <c r="I1838" s="12">
        <v>142614</v>
      </c>
      <c r="J1838" s="12">
        <v>153900</v>
      </c>
      <c r="K1838" s="12">
        <f>Sales[[#This Row],[Unit Price]]*Sales[[#This Row],[Quantity]]</f>
        <v>88830</v>
      </c>
      <c r="L1838" s="12">
        <f>Sales[[#This Row],[Unit Cost]]*Sales[[#This Row],[Quantity]]</f>
        <v>83538</v>
      </c>
      <c r="M1838" s="12">
        <f>Sales[[#This Row],[Revenue]]-Sales[[#This Row],[Cost]]</f>
        <v>5292</v>
      </c>
      <c r="N1838" s="38">
        <f>Sales[[#This Row],[Profit]]*$N$1</f>
        <v>264.60000000000002</v>
      </c>
      <c r="O1838" s="38">
        <f>Sales[[#This Row],[Profit]]-Sales[[#This Row],[Discount ]]</f>
        <v>5027.3999999999996</v>
      </c>
    </row>
    <row r="1839" spans="1:15">
      <c r="A1839" s="38">
        <v>41532</v>
      </c>
      <c r="B1839" s="12" t="s">
        <v>22</v>
      </c>
      <c r="C1839" s="12" t="s">
        <v>23</v>
      </c>
      <c r="D1839" s="12" t="s">
        <v>37</v>
      </c>
      <c r="E1839" s="12" t="s">
        <v>13</v>
      </c>
      <c r="F1839" s="12">
        <v>9</v>
      </c>
      <c r="G1839" s="12">
        <v>3726</v>
      </c>
      <c r="H1839" s="12">
        <v>3960</v>
      </c>
      <c r="I1839" s="12">
        <v>13446</v>
      </c>
      <c r="J1839" s="12">
        <v>14310</v>
      </c>
      <c r="K1839" s="12">
        <f>Sales[[#This Row],[Unit Price]]*Sales[[#This Row],[Quantity]]</f>
        <v>35640</v>
      </c>
      <c r="L1839" s="12">
        <f>Sales[[#This Row],[Unit Cost]]*Sales[[#This Row],[Quantity]]</f>
        <v>33534</v>
      </c>
      <c r="M1839" s="12">
        <f>Sales[[#This Row],[Revenue]]-Sales[[#This Row],[Cost]]</f>
        <v>2106</v>
      </c>
      <c r="N1839" s="38">
        <f>Sales[[#This Row],[Profit]]*$N$1</f>
        <v>105.30000000000001</v>
      </c>
      <c r="O1839" s="38">
        <f>Sales[[#This Row],[Profit]]-Sales[[#This Row],[Discount ]]</f>
        <v>2000.7</v>
      </c>
    </row>
    <row r="1840" spans="1:15">
      <c r="A1840" s="38">
        <v>41532</v>
      </c>
      <c r="B1840" s="12" t="s">
        <v>27</v>
      </c>
      <c r="C1840" s="12" t="s">
        <v>23</v>
      </c>
      <c r="D1840" s="12" t="s">
        <v>19</v>
      </c>
      <c r="E1840" s="12" t="s">
        <v>13</v>
      </c>
      <c r="F1840" s="12">
        <v>11</v>
      </c>
      <c r="G1840" s="12">
        <v>4482</v>
      </c>
      <c r="H1840" s="12">
        <v>4770</v>
      </c>
      <c r="I1840" s="12">
        <v>59670</v>
      </c>
      <c r="J1840" s="12">
        <v>63450</v>
      </c>
      <c r="K1840" s="12">
        <f>Sales[[#This Row],[Unit Price]]*Sales[[#This Row],[Quantity]]</f>
        <v>52470</v>
      </c>
      <c r="L1840" s="12">
        <f>Sales[[#This Row],[Unit Cost]]*Sales[[#This Row],[Quantity]]</f>
        <v>49302</v>
      </c>
      <c r="M1840" s="12">
        <f>Sales[[#This Row],[Revenue]]-Sales[[#This Row],[Cost]]</f>
        <v>3168</v>
      </c>
      <c r="N1840" s="38">
        <f>Sales[[#This Row],[Profit]]*$N$1</f>
        <v>158.4</v>
      </c>
      <c r="O1840" s="38">
        <f>Sales[[#This Row],[Profit]]-Sales[[#This Row],[Discount ]]</f>
        <v>3009.6</v>
      </c>
    </row>
    <row r="1841" spans="1:15">
      <c r="A1841" s="38">
        <v>41533</v>
      </c>
      <c r="B1841" s="12" t="s">
        <v>10</v>
      </c>
      <c r="C1841" s="12" t="s">
        <v>11</v>
      </c>
      <c r="D1841" s="12" t="s">
        <v>28</v>
      </c>
      <c r="E1841" s="12" t="s">
        <v>13</v>
      </c>
      <c r="F1841" s="12">
        <v>4</v>
      </c>
      <c r="G1841" s="12">
        <v>3582</v>
      </c>
      <c r="H1841" s="12">
        <v>3870</v>
      </c>
      <c r="I1841" s="12">
        <v>75816</v>
      </c>
      <c r="J1841" s="12">
        <v>80730</v>
      </c>
      <c r="K1841" s="12">
        <f>Sales[[#This Row],[Unit Price]]*Sales[[#This Row],[Quantity]]</f>
        <v>15480</v>
      </c>
      <c r="L1841" s="12">
        <f>Sales[[#This Row],[Unit Cost]]*Sales[[#This Row],[Quantity]]</f>
        <v>14328</v>
      </c>
      <c r="M1841" s="12">
        <f>Sales[[#This Row],[Revenue]]-Sales[[#This Row],[Cost]]</f>
        <v>1152</v>
      </c>
      <c r="N1841" s="38">
        <f>Sales[[#This Row],[Profit]]*$N$1</f>
        <v>57.6</v>
      </c>
      <c r="O1841" s="38">
        <f>Sales[[#This Row],[Profit]]-Sales[[#This Row],[Discount ]]</f>
        <v>1094.4000000000001</v>
      </c>
    </row>
    <row r="1842" spans="1:15">
      <c r="A1842" s="38">
        <v>41533</v>
      </c>
      <c r="B1842" s="12" t="s">
        <v>20</v>
      </c>
      <c r="C1842" s="12" t="s">
        <v>18</v>
      </c>
      <c r="D1842" s="12" t="s">
        <v>32</v>
      </c>
      <c r="E1842" s="12" t="s">
        <v>13</v>
      </c>
      <c r="F1842" s="12">
        <v>22</v>
      </c>
      <c r="G1842" s="12">
        <v>4482</v>
      </c>
      <c r="H1842" s="12">
        <v>4770</v>
      </c>
      <c r="I1842" s="12">
        <v>46098</v>
      </c>
      <c r="J1842" s="12">
        <v>49140</v>
      </c>
      <c r="K1842" s="12">
        <f>Sales[[#This Row],[Unit Price]]*Sales[[#This Row],[Quantity]]</f>
        <v>104940</v>
      </c>
      <c r="L1842" s="12">
        <f>Sales[[#This Row],[Unit Cost]]*Sales[[#This Row],[Quantity]]</f>
        <v>98604</v>
      </c>
      <c r="M1842" s="12">
        <f>Sales[[#This Row],[Revenue]]-Sales[[#This Row],[Cost]]</f>
        <v>6336</v>
      </c>
      <c r="N1842" s="38">
        <f>Sales[[#This Row],[Profit]]*$N$1</f>
        <v>316.8</v>
      </c>
      <c r="O1842" s="38">
        <f>Sales[[#This Row],[Profit]]-Sales[[#This Row],[Discount ]]</f>
        <v>6019.2</v>
      </c>
    </row>
    <row r="1843" spans="1:15">
      <c r="A1843" s="38">
        <v>41533</v>
      </c>
      <c r="B1843" s="12" t="s">
        <v>29</v>
      </c>
      <c r="C1843" s="12" t="s">
        <v>30</v>
      </c>
      <c r="D1843" s="12" t="s">
        <v>21</v>
      </c>
      <c r="E1843" s="12" t="s">
        <v>13</v>
      </c>
      <c r="F1843" s="12">
        <v>15</v>
      </c>
      <c r="G1843" s="12">
        <v>3924</v>
      </c>
      <c r="H1843" s="12">
        <v>4230</v>
      </c>
      <c r="I1843" s="12">
        <v>13176</v>
      </c>
      <c r="J1843" s="12">
        <v>14040</v>
      </c>
      <c r="K1843" s="12">
        <f>Sales[[#This Row],[Unit Price]]*Sales[[#This Row],[Quantity]]</f>
        <v>63450</v>
      </c>
      <c r="L1843" s="12">
        <f>Sales[[#This Row],[Unit Cost]]*Sales[[#This Row],[Quantity]]</f>
        <v>58860</v>
      </c>
      <c r="M1843" s="12">
        <f>Sales[[#This Row],[Revenue]]-Sales[[#This Row],[Cost]]</f>
        <v>4590</v>
      </c>
      <c r="N1843" s="38">
        <f>Sales[[#This Row],[Profit]]*$N$1</f>
        <v>229.5</v>
      </c>
      <c r="O1843" s="38">
        <f>Sales[[#This Row],[Profit]]-Sales[[#This Row],[Discount ]]</f>
        <v>4360.5</v>
      </c>
    </row>
    <row r="1844" spans="1:15">
      <c r="A1844" s="38">
        <v>41534</v>
      </c>
      <c r="B1844" s="12" t="s">
        <v>27</v>
      </c>
      <c r="C1844" s="12" t="s">
        <v>23</v>
      </c>
      <c r="D1844" s="12" t="s">
        <v>41</v>
      </c>
      <c r="E1844" s="12" t="s">
        <v>13</v>
      </c>
      <c r="F1844" s="12">
        <v>23</v>
      </c>
      <c r="G1844" s="12">
        <v>7506</v>
      </c>
      <c r="H1844" s="12">
        <v>8100</v>
      </c>
      <c r="I1844" s="12">
        <v>59040</v>
      </c>
      <c r="J1844" s="12">
        <v>63000</v>
      </c>
      <c r="K1844" s="12">
        <f>Sales[[#This Row],[Unit Price]]*Sales[[#This Row],[Quantity]]</f>
        <v>186300</v>
      </c>
      <c r="L1844" s="12">
        <f>Sales[[#This Row],[Unit Cost]]*Sales[[#This Row],[Quantity]]</f>
        <v>172638</v>
      </c>
      <c r="M1844" s="12">
        <f>Sales[[#This Row],[Revenue]]-Sales[[#This Row],[Cost]]</f>
        <v>13662</v>
      </c>
      <c r="N1844" s="38">
        <f>Sales[[#This Row],[Profit]]*$N$1</f>
        <v>683.1</v>
      </c>
      <c r="O1844" s="38">
        <f>Sales[[#This Row],[Profit]]-Sales[[#This Row],[Discount ]]</f>
        <v>12978.9</v>
      </c>
    </row>
    <row r="1845" spans="1:15">
      <c r="A1845" s="38">
        <v>41534</v>
      </c>
      <c r="B1845" s="12" t="s">
        <v>10</v>
      </c>
      <c r="C1845" s="12" t="s">
        <v>11</v>
      </c>
      <c r="D1845" s="12" t="s">
        <v>21</v>
      </c>
      <c r="E1845" s="12" t="s">
        <v>13</v>
      </c>
      <c r="F1845" s="12">
        <v>9</v>
      </c>
      <c r="G1845" s="12">
        <v>3546</v>
      </c>
      <c r="H1845" s="12">
        <v>3780</v>
      </c>
      <c r="I1845" s="12">
        <v>6588</v>
      </c>
      <c r="J1845" s="12">
        <v>7020</v>
      </c>
      <c r="K1845" s="12">
        <f>Sales[[#This Row],[Unit Price]]*Sales[[#This Row],[Quantity]]</f>
        <v>34020</v>
      </c>
      <c r="L1845" s="12">
        <f>Sales[[#This Row],[Unit Cost]]*Sales[[#This Row],[Quantity]]</f>
        <v>31914</v>
      </c>
      <c r="M1845" s="12">
        <f>Sales[[#This Row],[Revenue]]-Sales[[#This Row],[Cost]]</f>
        <v>2106</v>
      </c>
      <c r="N1845" s="38">
        <f>Sales[[#This Row],[Profit]]*$N$1</f>
        <v>105.30000000000001</v>
      </c>
      <c r="O1845" s="38">
        <f>Sales[[#This Row],[Profit]]-Sales[[#This Row],[Discount ]]</f>
        <v>2000.7</v>
      </c>
    </row>
    <row r="1846" spans="1:15">
      <c r="A1846" s="38">
        <v>41534</v>
      </c>
      <c r="B1846" s="12" t="s">
        <v>10</v>
      </c>
      <c r="C1846" s="12" t="s">
        <v>11</v>
      </c>
      <c r="D1846" s="12" t="s">
        <v>19</v>
      </c>
      <c r="E1846" s="12" t="s">
        <v>13</v>
      </c>
      <c r="F1846" s="12">
        <v>7</v>
      </c>
      <c r="G1846" s="12">
        <v>3042</v>
      </c>
      <c r="H1846" s="12">
        <v>3240</v>
      </c>
      <c r="I1846" s="12">
        <v>99450</v>
      </c>
      <c r="J1846" s="12">
        <v>105750</v>
      </c>
      <c r="K1846" s="12">
        <f>Sales[[#This Row],[Unit Price]]*Sales[[#This Row],[Quantity]]</f>
        <v>22680</v>
      </c>
      <c r="L1846" s="12">
        <f>Sales[[#This Row],[Unit Cost]]*Sales[[#This Row],[Quantity]]</f>
        <v>21294</v>
      </c>
      <c r="M1846" s="12">
        <f>Sales[[#This Row],[Revenue]]-Sales[[#This Row],[Cost]]</f>
        <v>1386</v>
      </c>
      <c r="N1846" s="38">
        <f>Sales[[#This Row],[Profit]]*$N$1</f>
        <v>69.3</v>
      </c>
      <c r="O1846" s="38">
        <f>Sales[[#This Row],[Profit]]-Sales[[#This Row],[Discount ]]</f>
        <v>1316.7</v>
      </c>
    </row>
    <row r="1847" spans="1:15">
      <c r="A1847" s="38">
        <v>41534</v>
      </c>
      <c r="B1847" s="12" t="s">
        <v>31</v>
      </c>
      <c r="C1847" s="12" t="s">
        <v>30</v>
      </c>
      <c r="D1847" s="12" t="s">
        <v>26</v>
      </c>
      <c r="E1847" s="12" t="s">
        <v>13</v>
      </c>
      <c r="F1847" s="12">
        <v>25</v>
      </c>
      <c r="G1847" s="12">
        <v>3042</v>
      </c>
      <c r="H1847" s="12">
        <v>3240</v>
      </c>
      <c r="I1847" s="12">
        <v>3042</v>
      </c>
      <c r="J1847" s="12">
        <v>3240</v>
      </c>
      <c r="K1847" s="12">
        <f>Sales[[#This Row],[Unit Price]]*Sales[[#This Row],[Quantity]]</f>
        <v>81000</v>
      </c>
      <c r="L1847" s="12">
        <f>Sales[[#This Row],[Unit Cost]]*Sales[[#This Row],[Quantity]]</f>
        <v>76050</v>
      </c>
      <c r="M1847" s="12">
        <f>Sales[[#This Row],[Revenue]]-Sales[[#This Row],[Cost]]</f>
        <v>4950</v>
      </c>
      <c r="N1847" s="38">
        <f>Sales[[#This Row],[Profit]]*$N$1</f>
        <v>247.5</v>
      </c>
      <c r="O1847" s="38">
        <f>Sales[[#This Row],[Profit]]-Sales[[#This Row],[Discount ]]</f>
        <v>4702.5</v>
      </c>
    </row>
    <row r="1848" spans="1:15">
      <c r="A1848" s="38">
        <v>41535</v>
      </c>
      <c r="B1848" s="12" t="s">
        <v>31</v>
      </c>
      <c r="C1848" s="12" t="s">
        <v>30</v>
      </c>
      <c r="D1848" s="12" t="s">
        <v>21</v>
      </c>
      <c r="E1848" s="12" t="s">
        <v>13</v>
      </c>
      <c r="F1848" s="12">
        <v>10</v>
      </c>
      <c r="G1848" s="12">
        <v>3978</v>
      </c>
      <c r="H1848" s="12">
        <v>4230</v>
      </c>
      <c r="I1848" s="12">
        <v>15372</v>
      </c>
      <c r="J1848" s="12">
        <v>16380</v>
      </c>
      <c r="K1848" s="12">
        <f>Sales[[#This Row],[Unit Price]]*Sales[[#This Row],[Quantity]]</f>
        <v>42300</v>
      </c>
      <c r="L1848" s="12">
        <f>Sales[[#This Row],[Unit Cost]]*Sales[[#This Row],[Quantity]]</f>
        <v>39780</v>
      </c>
      <c r="M1848" s="12">
        <f>Sales[[#This Row],[Revenue]]-Sales[[#This Row],[Cost]]</f>
        <v>2520</v>
      </c>
      <c r="N1848" s="38">
        <f>Sales[[#This Row],[Profit]]*$N$1</f>
        <v>126</v>
      </c>
      <c r="O1848" s="38">
        <f>Sales[[#This Row],[Profit]]-Sales[[#This Row],[Discount ]]</f>
        <v>2394</v>
      </c>
    </row>
    <row r="1849" spans="1:15">
      <c r="A1849" s="38">
        <v>41535</v>
      </c>
      <c r="B1849" s="12" t="s">
        <v>24</v>
      </c>
      <c r="C1849" s="12" t="s">
        <v>25</v>
      </c>
      <c r="D1849" s="12" t="s">
        <v>38</v>
      </c>
      <c r="E1849" s="12" t="s">
        <v>13</v>
      </c>
      <c r="F1849" s="12">
        <v>8</v>
      </c>
      <c r="G1849" s="12">
        <v>5148</v>
      </c>
      <c r="H1849" s="12">
        <v>5490</v>
      </c>
      <c r="I1849" s="12">
        <v>60282</v>
      </c>
      <c r="J1849" s="12">
        <v>64260</v>
      </c>
      <c r="K1849" s="12">
        <f>Sales[[#This Row],[Unit Price]]*Sales[[#This Row],[Quantity]]</f>
        <v>43920</v>
      </c>
      <c r="L1849" s="12">
        <f>Sales[[#This Row],[Unit Cost]]*Sales[[#This Row],[Quantity]]</f>
        <v>41184</v>
      </c>
      <c r="M1849" s="12">
        <f>Sales[[#This Row],[Revenue]]-Sales[[#This Row],[Cost]]</f>
        <v>2736</v>
      </c>
      <c r="N1849" s="38">
        <f>Sales[[#This Row],[Profit]]*$N$1</f>
        <v>136.80000000000001</v>
      </c>
      <c r="O1849" s="38">
        <f>Sales[[#This Row],[Profit]]-Sales[[#This Row],[Discount ]]</f>
        <v>2599.1999999999998</v>
      </c>
    </row>
    <row r="1850" spans="1:15">
      <c r="A1850" s="38">
        <v>41536</v>
      </c>
      <c r="B1850" s="12" t="s">
        <v>10</v>
      </c>
      <c r="C1850" s="12" t="s">
        <v>11</v>
      </c>
      <c r="D1850" s="12" t="s">
        <v>32</v>
      </c>
      <c r="E1850" s="12" t="s">
        <v>13</v>
      </c>
      <c r="F1850" s="12">
        <v>18</v>
      </c>
      <c r="G1850" s="12">
        <v>3042</v>
      </c>
      <c r="H1850" s="12">
        <v>3240</v>
      </c>
      <c r="I1850" s="12">
        <v>74466</v>
      </c>
      <c r="J1850" s="12">
        <v>79380</v>
      </c>
      <c r="K1850" s="12">
        <f>Sales[[#This Row],[Unit Price]]*Sales[[#This Row],[Quantity]]</f>
        <v>58320</v>
      </c>
      <c r="L1850" s="12">
        <f>Sales[[#This Row],[Unit Cost]]*Sales[[#This Row],[Quantity]]</f>
        <v>54756</v>
      </c>
      <c r="M1850" s="12">
        <f>Sales[[#This Row],[Revenue]]-Sales[[#This Row],[Cost]]</f>
        <v>3564</v>
      </c>
      <c r="N1850" s="38">
        <f>Sales[[#This Row],[Profit]]*$N$1</f>
        <v>178.20000000000002</v>
      </c>
      <c r="O1850" s="38">
        <f>Sales[[#This Row],[Profit]]-Sales[[#This Row],[Discount ]]</f>
        <v>3385.8</v>
      </c>
    </row>
    <row r="1851" spans="1:15">
      <c r="A1851" s="38">
        <v>41536</v>
      </c>
      <c r="B1851" s="12" t="s">
        <v>34</v>
      </c>
      <c r="C1851" s="12" t="s">
        <v>25</v>
      </c>
      <c r="D1851" s="12" t="s">
        <v>15</v>
      </c>
      <c r="E1851" s="12" t="s">
        <v>16</v>
      </c>
      <c r="F1851" s="12">
        <v>8</v>
      </c>
      <c r="G1851" s="12">
        <v>5148</v>
      </c>
      <c r="H1851" s="12">
        <v>5490</v>
      </c>
      <c r="I1851" s="12">
        <v>35820</v>
      </c>
      <c r="J1851" s="12">
        <v>38700</v>
      </c>
      <c r="K1851" s="12">
        <f>Sales[[#This Row],[Unit Price]]*Sales[[#This Row],[Quantity]]</f>
        <v>43920</v>
      </c>
      <c r="L1851" s="12">
        <f>Sales[[#This Row],[Unit Cost]]*Sales[[#This Row],[Quantity]]</f>
        <v>41184</v>
      </c>
      <c r="M1851" s="12">
        <f>Sales[[#This Row],[Revenue]]-Sales[[#This Row],[Cost]]</f>
        <v>2736</v>
      </c>
      <c r="N1851" s="38">
        <f>Sales[[#This Row],[Profit]]*$N$1</f>
        <v>136.80000000000001</v>
      </c>
      <c r="O1851" s="38">
        <f>Sales[[#This Row],[Profit]]-Sales[[#This Row],[Discount ]]</f>
        <v>2599.1999999999998</v>
      </c>
    </row>
    <row r="1852" spans="1:15">
      <c r="A1852" s="38">
        <v>41536</v>
      </c>
      <c r="B1852" s="12" t="s">
        <v>20</v>
      </c>
      <c r="C1852" s="12" t="s">
        <v>18</v>
      </c>
      <c r="D1852" s="12" t="s">
        <v>37</v>
      </c>
      <c r="E1852" s="12" t="s">
        <v>13</v>
      </c>
      <c r="F1852" s="12">
        <v>25</v>
      </c>
      <c r="G1852" s="12">
        <v>7506</v>
      </c>
      <c r="H1852" s="12">
        <v>8100</v>
      </c>
      <c r="I1852" s="12">
        <v>13446</v>
      </c>
      <c r="J1852" s="12">
        <v>14310</v>
      </c>
      <c r="K1852" s="12">
        <f>Sales[[#This Row],[Unit Price]]*Sales[[#This Row],[Quantity]]</f>
        <v>202500</v>
      </c>
      <c r="L1852" s="12">
        <f>Sales[[#This Row],[Unit Cost]]*Sales[[#This Row],[Quantity]]</f>
        <v>187650</v>
      </c>
      <c r="M1852" s="12">
        <f>Sales[[#This Row],[Revenue]]-Sales[[#This Row],[Cost]]</f>
        <v>14850</v>
      </c>
      <c r="N1852" s="38">
        <f>Sales[[#This Row],[Profit]]*$N$1</f>
        <v>742.5</v>
      </c>
      <c r="O1852" s="38">
        <f>Sales[[#This Row],[Profit]]-Sales[[#This Row],[Discount ]]</f>
        <v>14107.5</v>
      </c>
    </row>
    <row r="1853" spans="1:15">
      <c r="A1853" s="38">
        <v>41536</v>
      </c>
      <c r="B1853" s="12" t="s">
        <v>22</v>
      </c>
      <c r="C1853" s="12" t="s">
        <v>23</v>
      </c>
      <c r="D1853" s="12" t="s">
        <v>36</v>
      </c>
      <c r="E1853" s="12" t="s">
        <v>13</v>
      </c>
      <c r="F1853" s="12">
        <v>7</v>
      </c>
      <c r="G1853" s="12">
        <v>3042</v>
      </c>
      <c r="H1853" s="12">
        <v>3240</v>
      </c>
      <c r="I1853" s="12">
        <v>37908</v>
      </c>
      <c r="J1853" s="12">
        <v>40500</v>
      </c>
      <c r="K1853" s="12">
        <f>Sales[[#This Row],[Unit Price]]*Sales[[#This Row],[Quantity]]</f>
        <v>22680</v>
      </c>
      <c r="L1853" s="12">
        <f>Sales[[#This Row],[Unit Cost]]*Sales[[#This Row],[Quantity]]</f>
        <v>21294</v>
      </c>
      <c r="M1853" s="12">
        <f>Sales[[#This Row],[Revenue]]-Sales[[#This Row],[Cost]]</f>
        <v>1386</v>
      </c>
      <c r="N1853" s="38">
        <f>Sales[[#This Row],[Profit]]*$N$1</f>
        <v>69.3</v>
      </c>
      <c r="O1853" s="38">
        <f>Sales[[#This Row],[Profit]]-Sales[[#This Row],[Discount ]]</f>
        <v>1316.7</v>
      </c>
    </row>
    <row r="1854" spans="1:15">
      <c r="A1854" s="38">
        <v>41537</v>
      </c>
      <c r="B1854" s="12" t="s">
        <v>34</v>
      </c>
      <c r="C1854" s="12" t="s">
        <v>25</v>
      </c>
      <c r="D1854" s="12" t="s">
        <v>38</v>
      </c>
      <c r="E1854" s="12" t="s">
        <v>13</v>
      </c>
      <c r="F1854" s="12">
        <v>17</v>
      </c>
      <c r="G1854" s="12">
        <v>3978</v>
      </c>
      <c r="H1854" s="12">
        <v>4230</v>
      </c>
      <c r="I1854" s="12">
        <v>39006</v>
      </c>
      <c r="J1854" s="12">
        <v>41580</v>
      </c>
      <c r="K1854" s="12">
        <f>Sales[[#This Row],[Unit Price]]*Sales[[#This Row],[Quantity]]</f>
        <v>71910</v>
      </c>
      <c r="L1854" s="12">
        <f>Sales[[#This Row],[Unit Cost]]*Sales[[#This Row],[Quantity]]</f>
        <v>67626</v>
      </c>
      <c r="M1854" s="12">
        <f>Sales[[#This Row],[Revenue]]-Sales[[#This Row],[Cost]]</f>
        <v>4284</v>
      </c>
      <c r="N1854" s="38">
        <f>Sales[[#This Row],[Profit]]*$N$1</f>
        <v>214.20000000000002</v>
      </c>
      <c r="O1854" s="38">
        <f>Sales[[#This Row],[Profit]]-Sales[[#This Row],[Discount ]]</f>
        <v>4069.8</v>
      </c>
    </row>
    <row r="1855" spans="1:15">
      <c r="A1855" s="38">
        <v>41537</v>
      </c>
      <c r="B1855" s="12" t="s">
        <v>34</v>
      </c>
      <c r="C1855" s="12" t="s">
        <v>25</v>
      </c>
      <c r="D1855" s="12" t="s">
        <v>12</v>
      </c>
      <c r="E1855" s="12" t="s">
        <v>13</v>
      </c>
      <c r="F1855" s="12">
        <v>3</v>
      </c>
      <c r="G1855" s="12">
        <v>2952</v>
      </c>
      <c r="H1855" s="12">
        <v>3150</v>
      </c>
      <c r="I1855" s="12">
        <v>44748</v>
      </c>
      <c r="J1855" s="12">
        <v>47520</v>
      </c>
      <c r="K1855" s="12">
        <f>Sales[[#This Row],[Unit Price]]*Sales[[#This Row],[Quantity]]</f>
        <v>9450</v>
      </c>
      <c r="L1855" s="12">
        <f>Sales[[#This Row],[Unit Cost]]*Sales[[#This Row],[Quantity]]</f>
        <v>8856</v>
      </c>
      <c r="M1855" s="12">
        <f>Sales[[#This Row],[Revenue]]-Sales[[#This Row],[Cost]]</f>
        <v>594</v>
      </c>
      <c r="N1855" s="38">
        <f>Sales[[#This Row],[Profit]]*$N$1</f>
        <v>29.700000000000003</v>
      </c>
      <c r="O1855" s="38">
        <f>Sales[[#This Row],[Profit]]-Sales[[#This Row],[Discount ]]</f>
        <v>564.29999999999995</v>
      </c>
    </row>
    <row r="1856" spans="1:15">
      <c r="A1856" s="38">
        <v>41537</v>
      </c>
      <c r="B1856" s="12" t="s">
        <v>22</v>
      </c>
      <c r="C1856" s="12" t="s">
        <v>23</v>
      </c>
      <c r="D1856" s="12" t="s">
        <v>12</v>
      </c>
      <c r="E1856" s="12" t="s">
        <v>13</v>
      </c>
      <c r="F1856" s="12">
        <v>13</v>
      </c>
      <c r="G1856" s="12">
        <v>2034</v>
      </c>
      <c r="H1856" s="12">
        <v>2160</v>
      </c>
      <c r="I1856" s="12">
        <v>24408</v>
      </c>
      <c r="J1856" s="12">
        <v>25920</v>
      </c>
      <c r="K1856" s="12">
        <f>Sales[[#This Row],[Unit Price]]*Sales[[#This Row],[Quantity]]</f>
        <v>28080</v>
      </c>
      <c r="L1856" s="12">
        <f>Sales[[#This Row],[Unit Cost]]*Sales[[#This Row],[Quantity]]</f>
        <v>26442</v>
      </c>
      <c r="M1856" s="12">
        <f>Sales[[#This Row],[Revenue]]-Sales[[#This Row],[Cost]]</f>
        <v>1638</v>
      </c>
      <c r="N1856" s="38">
        <f>Sales[[#This Row],[Profit]]*$N$1</f>
        <v>81.900000000000006</v>
      </c>
      <c r="O1856" s="38">
        <f>Sales[[#This Row],[Profit]]-Sales[[#This Row],[Discount ]]</f>
        <v>1556.1</v>
      </c>
    </row>
    <row r="1857" spans="1:15">
      <c r="A1857" s="38">
        <v>41538</v>
      </c>
      <c r="B1857" s="12" t="s">
        <v>24</v>
      </c>
      <c r="C1857" s="12" t="s">
        <v>25</v>
      </c>
      <c r="D1857" s="12" t="s">
        <v>21</v>
      </c>
      <c r="E1857" s="12" t="s">
        <v>13</v>
      </c>
      <c r="F1857" s="12">
        <v>17</v>
      </c>
      <c r="G1857" s="12">
        <v>3582</v>
      </c>
      <c r="H1857" s="12">
        <v>3870</v>
      </c>
      <c r="I1857" s="12">
        <v>21960</v>
      </c>
      <c r="J1857" s="12">
        <v>23400</v>
      </c>
      <c r="K1857" s="12">
        <f>Sales[[#This Row],[Unit Price]]*Sales[[#This Row],[Quantity]]</f>
        <v>65790</v>
      </c>
      <c r="L1857" s="12">
        <f>Sales[[#This Row],[Unit Cost]]*Sales[[#This Row],[Quantity]]</f>
        <v>60894</v>
      </c>
      <c r="M1857" s="12">
        <f>Sales[[#This Row],[Revenue]]-Sales[[#This Row],[Cost]]</f>
        <v>4896</v>
      </c>
      <c r="N1857" s="38">
        <f>Sales[[#This Row],[Profit]]*$N$1</f>
        <v>244.8</v>
      </c>
      <c r="O1857" s="38">
        <f>Sales[[#This Row],[Profit]]-Sales[[#This Row],[Discount ]]</f>
        <v>4651.2</v>
      </c>
    </row>
    <row r="1858" spans="1:15">
      <c r="A1858" s="38">
        <v>41538</v>
      </c>
      <c r="B1858" s="12" t="s">
        <v>20</v>
      </c>
      <c r="C1858" s="12" t="s">
        <v>18</v>
      </c>
      <c r="D1858" s="12" t="s">
        <v>28</v>
      </c>
      <c r="E1858" s="12" t="s">
        <v>13</v>
      </c>
      <c r="F1858" s="12">
        <v>22</v>
      </c>
      <c r="G1858" s="12">
        <v>3978</v>
      </c>
      <c r="H1858" s="12">
        <v>4230</v>
      </c>
      <c r="I1858" s="12">
        <v>11664</v>
      </c>
      <c r="J1858" s="12">
        <v>12420</v>
      </c>
      <c r="K1858" s="12">
        <f>Sales[[#This Row],[Unit Price]]*Sales[[#This Row],[Quantity]]</f>
        <v>93060</v>
      </c>
      <c r="L1858" s="12">
        <f>Sales[[#This Row],[Unit Cost]]*Sales[[#This Row],[Quantity]]</f>
        <v>87516</v>
      </c>
      <c r="M1858" s="12">
        <f>Sales[[#This Row],[Revenue]]-Sales[[#This Row],[Cost]]</f>
        <v>5544</v>
      </c>
      <c r="N1858" s="38">
        <f>Sales[[#This Row],[Profit]]*$N$1</f>
        <v>277.2</v>
      </c>
      <c r="O1858" s="38">
        <f>Sales[[#This Row],[Profit]]-Sales[[#This Row],[Discount ]]</f>
        <v>5266.8</v>
      </c>
    </row>
    <row r="1859" spans="1:15">
      <c r="A1859" s="38">
        <v>41538</v>
      </c>
      <c r="B1859" s="12" t="s">
        <v>14</v>
      </c>
      <c r="C1859" s="12" t="s">
        <v>11</v>
      </c>
      <c r="D1859" s="12" t="s">
        <v>21</v>
      </c>
      <c r="E1859" s="12" t="s">
        <v>13</v>
      </c>
      <c r="F1859" s="12">
        <v>23</v>
      </c>
      <c r="G1859" s="12">
        <v>2196</v>
      </c>
      <c r="H1859" s="12">
        <v>2340</v>
      </c>
      <c r="I1859" s="12">
        <v>13176</v>
      </c>
      <c r="J1859" s="12">
        <v>14040</v>
      </c>
      <c r="K1859" s="12">
        <f>Sales[[#This Row],[Unit Price]]*Sales[[#This Row],[Quantity]]</f>
        <v>53820</v>
      </c>
      <c r="L1859" s="12">
        <f>Sales[[#This Row],[Unit Cost]]*Sales[[#This Row],[Quantity]]</f>
        <v>50508</v>
      </c>
      <c r="M1859" s="12">
        <f>Sales[[#This Row],[Revenue]]-Sales[[#This Row],[Cost]]</f>
        <v>3312</v>
      </c>
      <c r="N1859" s="38">
        <f>Sales[[#This Row],[Profit]]*$N$1</f>
        <v>165.60000000000002</v>
      </c>
      <c r="O1859" s="38">
        <f>Sales[[#This Row],[Profit]]-Sales[[#This Row],[Discount ]]</f>
        <v>3146.4</v>
      </c>
    </row>
    <row r="1860" spans="1:15">
      <c r="A1860" s="38">
        <v>41538</v>
      </c>
      <c r="B1860" s="12" t="s">
        <v>14</v>
      </c>
      <c r="C1860" s="12" t="s">
        <v>11</v>
      </c>
      <c r="D1860" s="12" t="s">
        <v>41</v>
      </c>
      <c r="E1860" s="12" t="s">
        <v>13</v>
      </c>
      <c r="F1860" s="12">
        <v>1</v>
      </c>
      <c r="G1860" s="12">
        <v>2034</v>
      </c>
      <c r="H1860" s="12">
        <v>2160</v>
      </c>
      <c r="I1860" s="12">
        <v>5904</v>
      </c>
      <c r="J1860" s="12">
        <v>6300</v>
      </c>
      <c r="K1860" s="12">
        <f>Sales[[#This Row],[Unit Price]]*Sales[[#This Row],[Quantity]]</f>
        <v>2160</v>
      </c>
      <c r="L1860" s="12">
        <f>Sales[[#This Row],[Unit Cost]]*Sales[[#This Row],[Quantity]]</f>
        <v>2034</v>
      </c>
      <c r="M1860" s="12">
        <f>Sales[[#This Row],[Revenue]]-Sales[[#This Row],[Cost]]</f>
        <v>126</v>
      </c>
      <c r="N1860" s="38">
        <f>Sales[[#This Row],[Profit]]*$N$1</f>
        <v>6.3000000000000007</v>
      </c>
      <c r="O1860" s="38">
        <f>Sales[[#This Row],[Profit]]-Sales[[#This Row],[Discount ]]</f>
        <v>119.7</v>
      </c>
    </row>
    <row r="1861" spans="1:15">
      <c r="A1861" s="38">
        <v>41538</v>
      </c>
      <c r="B1861" s="12" t="s">
        <v>34</v>
      </c>
      <c r="C1861" s="12" t="s">
        <v>25</v>
      </c>
      <c r="D1861" s="12" t="s">
        <v>19</v>
      </c>
      <c r="E1861" s="12" t="s">
        <v>13</v>
      </c>
      <c r="F1861" s="12">
        <v>25</v>
      </c>
      <c r="G1861" s="12">
        <v>5148</v>
      </c>
      <c r="H1861" s="12">
        <v>5490</v>
      </c>
      <c r="I1861" s="12">
        <v>91494</v>
      </c>
      <c r="J1861" s="12">
        <v>97290</v>
      </c>
      <c r="K1861" s="12">
        <f>Sales[[#This Row],[Unit Price]]*Sales[[#This Row],[Quantity]]</f>
        <v>137250</v>
      </c>
      <c r="L1861" s="12">
        <f>Sales[[#This Row],[Unit Cost]]*Sales[[#This Row],[Quantity]]</f>
        <v>128700</v>
      </c>
      <c r="M1861" s="12">
        <f>Sales[[#This Row],[Revenue]]-Sales[[#This Row],[Cost]]</f>
        <v>8550</v>
      </c>
      <c r="N1861" s="38">
        <f>Sales[[#This Row],[Profit]]*$N$1</f>
        <v>427.5</v>
      </c>
      <c r="O1861" s="38">
        <f>Sales[[#This Row],[Profit]]-Sales[[#This Row],[Discount ]]</f>
        <v>8122.5</v>
      </c>
    </row>
    <row r="1862" spans="1:15">
      <c r="A1862" s="38">
        <v>41538</v>
      </c>
      <c r="B1862" s="12" t="s">
        <v>24</v>
      </c>
      <c r="C1862" s="12" t="s">
        <v>25</v>
      </c>
      <c r="D1862" s="12" t="s">
        <v>37</v>
      </c>
      <c r="E1862" s="12" t="s">
        <v>13</v>
      </c>
      <c r="F1862" s="12">
        <v>22</v>
      </c>
      <c r="G1862" s="12">
        <v>3384</v>
      </c>
      <c r="H1862" s="12">
        <v>3600</v>
      </c>
      <c r="I1862" s="12">
        <v>89640</v>
      </c>
      <c r="J1862" s="12">
        <v>95400</v>
      </c>
      <c r="K1862" s="12">
        <f>Sales[[#This Row],[Unit Price]]*Sales[[#This Row],[Quantity]]</f>
        <v>79200</v>
      </c>
      <c r="L1862" s="12">
        <f>Sales[[#This Row],[Unit Cost]]*Sales[[#This Row],[Quantity]]</f>
        <v>74448</v>
      </c>
      <c r="M1862" s="12">
        <f>Sales[[#This Row],[Revenue]]-Sales[[#This Row],[Cost]]</f>
        <v>4752</v>
      </c>
      <c r="N1862" s="38">
        <f>Sales[[#This Row],[Profit]]*$N$1</f>
        <v>237.60000000000002</v>
      </c>
      <c r="O1862" s="38">
        <f>Sales[[#This Row],[Profit]]-Sales[[#This Row],[Discount ]]</f>
        <v>4514.3999999999996</v>
      </c>
    </row>
    <row r="1863" spans="1:15">
      <c r="A1863" s="38">
        <v>41538</v>
      </c>
      <c r="B1863" s="12" t="s">
        <v>17</v>
      </c>
      <c r="C1863" s="12" t="s">
        <v>18</v>
      </c>
      <c r="D1863" s="12" t="s">
        <v>28</v>
      </c>
      <c r="E1863" s="12" t="s">
        <v>13</v>
      </c>
      <c r="F1863" s="12">
        <v>2</v>
      </c>
      <c r="G1863" s="12">
        <v>3978</v>
      </c>
      <c r="H1863" s="12">
        <v>4230</v>
      </c>
      <c r="I1863" s="12">
        <v>29160</v>
      </c>
      <c r="J1863" s="12">
        <v>31050</v>
      </c>
      <c r="K1863" s="12">
        <f>Sales[[#This Row],[Unit Price]]*Sales[[#This Row],[Quantity]]</f>
        <v>8460</v>
      </c>
      <c r="L1863" s="12">
        <f>Sales[[#This Row],[Unit Cost]]*Sales[[#This Row],[Quantity]]</f>
        <v>7956</v>
      </c>
      <c r="M1863" s="12">
        <f>Sales[[#This Row],[Revenue]]-Sales[[#This Row],[Cost]]</f>
        <v>504</v>
      </c>
      <c r="N1863" s="38">
        <f>Sales[[#This Row],[Profit]]*$N$1</f>
        <v>25.200000000000003</v>
      </c>
      <c r="O1863" s="38">
        <f>Sales[[#This Row],[Profit]]-Sales[[#This Row],[Discount ]]</f>
        <v>478.8</v>
      </c>
    </row>
    <row r="1864" spans="1:15">
      <c r="A1864" s="38">
        <v>41539</v>
      </c>
      <c r="B1864" s="12" t="s">
        <v>34</v>
      </c>
      <c r="C1864" s="12" t="s">
        <v>25</v>
      </c>
      <c r="D1864" s="12" t="s">
        <v>41</v>
      </c>
      <c r="E1864" s="12" t="s">
        <v>13</v>
      </c>
      <c r="F1864" s="12">
        <v>11</v>
      </c>
      <c r="G1864" s="12">
        <v>3582</v>
      </c>
      <c r="H1864" s="12">
        <v>3870</v>
      </c>
      <c r="I1864" s="12">
        <v>8856</v>
      </c>
      <c r="J1864" s="12">
        <v>9450</v>
      </c>
      <c r="K1864" s="12">
        <f>Sales[[#This Row],[Unit Price]]*Sales[[#This Row],[Quantity]]</f>
        <v>42570</v>
      </c>
      <c r="L1864" s="12">
        <f>Sales[[#This Row],[Unit Cost]]*Sales[[#This Row],[Quantity]]</f>
        <v>39402</v>
      </c>
      <c r="M1864" s="12">
        <f>Sales[[#This Row],[Revenue]]-Sales[[#This Row],[Cost]]</f>
        <v>3168</v>
      </c>
      <c r="N1864" s="38">
        <f>Sales[[#This Row],[Profit]]*$N$1</f>
        <v>158.4</v>
      </c>
      <c r="O1864" s="38">
        <f>Sales[[#This Row],[Profit]]-Sales[[#This Row],[Discount ]]</f>
        <v>3009.6</v>
      </c>
    </row>
    <row r="1865" spans="1:15">
      <c r="A1865" s="38">
        <v>41539</v>
      </c>
      <c r="B1865" s="12" t="s">
        <v>20</v>
      </c>
      <c r="C1865" s="12" t="s">
        <v>18</v>
      </c>
      <c r="D1865" s="12" t="s">
        <v>28</v>
      </c>
      <c r="E1865" s="12" t="s">
        <v>13</v>
      </c>
      <c r="F1865" s="12">
        <v>11</v>
      </c>
      <c r="G1865" s="12">
        <v>3546</v>
      </c>
      <c r="H1865" s="12">
        <v>3780</v>
      </c>
      <c r="I1865" s="12">
        <v>134136</v>
      </c>
      <c r="J1865" s="12">
        <v>142830</v>
      </c>
      <c r="K1865" s="12">
        <f>Sales[[#This Row],[Unit Price]]*Sales[[#This Row],[Quantity]]</f>
        <v>41580</v>
      </c>
      <c r="L1865" s="12">
        <f>Sales[[#This Row],[Unit Cost]]*Sales[[#This Row],[Quantity]]</f>
        <v>39006</v>
      </c>
      <c r="M1865" s="12">
        <f>Sales[[#This Row],[Revenue]]-Sales[[#This Row],[Cost]]</f>
        <v>2574</v>
      </c>
      <c r="N1865" s="38">
        <f>Sales[[#This Row],[Profit]]*$N$1</f>
        <v>128.70000000000002</v>
      </c>
      <c r="O1865" s="38">
        <f>Sales[[#This Row],[Profit]]-Sales[[#This Row],[Discount ]]</f>
        <v>2445.3000000000002</v>
      </c>
    </row>
    <row r="1866" spans="1:15">
      <c r="A1866" s="38">
        <v>41540</v>
      </c>
      <c r="B1866" s="12" t="s">
        <v>20</v>
      </c>
      <c r="C1866" s="12" t="s">
        <v>18</v>
      </c>
      <c r="D1866" s="12" t="s">
        <v>35</v>
      </c>
      <c r="E1866" s="12" t="s">
        <v>13</v>
      </c>
      <c r="F1866" s="12">
        <v>1</v>
      </c>
      <c r="G1866" s="12">
        <v>7506</v>
      </c>
      <c r="H1866" s="12">
        <v>8100</v>
      </c>
      <c r="I1866" s="12">
        <v>102960</v>
      </c>
      <c r="J1866" s="12">
        <v>109800</v>
      </c>
      <c r="K1866" s="12">
        <f>Sales[[#This Row],[Unit Price]]*Sales[[#This Row],[Quantity]]</f>
        <v>8100</v>
      </c>
      <c r="L1866" s="12">
        <f>Sales[[#This Row],[Unit Cost]]*Sales[[#This Row],[Quantity]]</f>
        <v>7506</v>
      </c>
      <c r="M1866" s="12">
        <f>Sales[[#This Row],[Revenue]]-Sales[[#This Row],[Cost]]</f>
        <v>594</v>
      </c>
      <c r="N1866" s="38">
        <f>Sales[[#This Row],[Profit]]*$N$1</f>
        <v>29.700000000000003</v>
      </c>
      <c r="O1866" s="38">
        <f>Sales[[#This Row],[Profit]]-Sales[[#This Row],[Discount ]]</f>
        <v>564.29999999999995</v>
      </c>
    </row>
    <row r="1867" spans="1:15">
      <c r="A1867" s="38">
        <v>41540</v>
      </c>
      <c r="B1867" s="12" t="s">
        <v>10</v>
      </c>
      <c r="C1867" s="12" t="s">
        <v>11</v>
      </c>
      <c r="D1867" s="12" t="s">
        <v>19</v>
      </c>
      <c r="E1867" s="12" t="s">
        <v>13</v>
      </c>
      <c r="F1867" s="12">
        <v>14</v>
      </c>
      <c r="G1867" s="12">
        <v>3978</v>
      </c>
      <c r="H1867" s="12">
        <v>4230</v>
      </c>
      <c r="I1867" s="12">
        <v>35802</v>
      </c>
      <c r="J1867" s="12">
        <v>38070</v>
      </c>
      <c r="K1867" s="12">
        <f>Sales[[#This Row],[Unit Price]]*Sales[[#This Row],[Quantity]]</f>
        <v>59220</v>
      </c>
      <c r="L1867" s="12">
        <f>Sales[[#This Row],[Unit Cost]]*Sales[[#This Row],[Quantity]]</f>
        <v>55692</v>
      </c>
      <c r="M1867" s="12">
        <f>Sales[[#This Row],[Revenue]]-Sales[[#This Row],[Cost]]</f>
        <v>3528</v>
      </c>
      <c r="N1867" s="38">
        <f>Sales[[#This Row],[Profit]]*$N$1</f>
        <v>176.4</v>
      </c>
      <c r="O1867" s="38">
        <f>Sales[[#This Row],[Profit]]-Sales[[#This Row],[Discount ]]</f>
        <v>3351.6</v>
      </c>
    </row>
    <row r="1868" spans="1:15">
      <c r="A1868" s="38">
        <v>41540</v>
      </c>
      <c r="B1868" s="12" t="s">
        <v>27</v>
      </c>
      <c r="C1868" s="12" t="s">
        <v>23</v>
      </c>
      <c r="D1868" s="12" t="s">
        <v>38</v>
      </c>
      <c r="E1868" s="12" t="s">
        <v>13</v>
      </c>
      <c r="F1868" s="12">
        <v>11</v>
      </c>
      <c r="G1868" s="12">
        <v>2034</v>
      </c>
      <c r="H1868" s="12">
        <v>2160</v>
      </c>
      <c r="I1868" s="12">
        <v>42552</v>
      </c>
      <c r="J1868" s="12">
        <v>45360</v>
      </c>
      <c r="K1868" s="12">
        <f>Sales[[#This Row],[Unit Price]]*Sales[[#This Row],[Quantity]]</f>
        <v>23760</v>
      </c>
      <c r="L1868" s="12">
        <f>Sales[[#This Row],[Unit Cost]]*Sales[[#This Row],[Quantity]]</f>
        <v>22374</v>
      </c>
      <c r="M1868" s="12">
        <f>Sales[[#This Row],[Revenue]]-Sales[[#This Row],[Cost]]</f>
        <v>1386</v>
      </c>
      <c r="N1868" s="38">
        <f>Sales[[#This Row],[Profit]]*$N$1</f>
        <v>69.3</v>
      </c>
      <c r="O1868" s="38">
        <f>Sales[[#This Row],[Profit]]-Sales[[#This Row],[Discount ]]</f>
        <v>1316.7</v>
      </c>
    </row>
    <row r="1869" spans="1:15">
      <c r="A1869" s="38">
        <v>41540</v>
      </c>
      <c r="B1869" s="12" t="s">
        <v>31</v>
      </c>
      <c r="C1869" s="12" t="s">
        <v>30</v>
      </c>
      <c r="D1869" s="12" t="s">
        <v>15</v>
      </c>
      <c r="E1869" s="12" t="s">
        <v>16</v>
      </c>
      <c r="F1869" s="12">
        <v>8</v>
      </c>
      <c r="G1869" s="12">
        <v>2952</v>
      </c>
      <c r="H1869" s="12">
        <v>3150</v>
      </c>
      <c r="I1869" s="12">
        <v>3582</v>
      </c>
      <c r="J1869" s="12">
        <v>3870</v>
      </c>
      <c r="K1869" s="12">
        <f>Sales[[#This Row],[Unit Price]]*Sales[[#This Row],[Quantity]]</f>
        <v>25200</v>
      </c>
      <c r="L1869" s="12">
        <f>Sales[[#This Row],[Unit Cost]]*Sales[[#This Row],[Quantity]]</f>
        <v>23616</v>
      </c>
      <c r="M1869" s="12">
        <f>Sales[[#This Row],[Revenue]]-Sales[[#This Row],[Cost]]</f>
        <v>1584</v>
      </c>
      <c r="N1869" s="38">
        <f>Sales[[#This Row],[Profit]]*$N$1</f>
        <v>79.2</v>
      </c>
      <c r="O1869" s="38">
        <f>Sales[[#This Row],[Profit]]-Sales[[#This Row],[Discount ]]</f>
        <v>1504.8</v>
      </c>
    </row>
    <row r="1870" spans="1:15">
      <c r="A1870" s="38">
        <v>41540</v>
      </c>
      <c r="B1870" s="12" t="s">
        <v>29</v>
      </c>
      <c r="C1870" s="12" t="s">
        <v>30</v>
      </c>
      <c r="D1870" s="12" t="s">
        <v>26</v>
      </c>
      <c r="E1870" s="12" t="s">
        <v>13</v>
      </c>
      <c r="F1870" s="12">
        <v>1</v>
      </c>
      <c r="G1870" s="12">
        <v>3546</v>
      </c>
      <c r="H1870" s="12">
        <v>3780</v>
      </c>
      <c r="I1870" s="12">
        <v>48672</v>
      </c>
      <c r="J1870" s="12">
        <v>51840</v>
      </c>
      <c r="K1870" s="12">
        <f>Sales[[#This Row],[Unit Price]]*Sales[[#This Row],[Quantity]]</f>
        <v>3780</v>
      </c>
      <c r="L1870" s="12">
        <f>Sales[[#This Row],[Unit Cost]]*Sales[[#This Row],[Quantity]]</f>
        <v>3546</v>
      </c>
      <c r="M1870" s="12">
        <f>Sales[[#This Row],[Revenue]]-Sales[[#This Row],[Cost]]</f>
        <v>234</v>
      </c>
      <c r="N1870" s="38">
        <f>Sales[[#This Row],[Profit]]*$N$1</f>
        <v>11.700000000000001</v>
      </c>
      <c r="O1870" s="38">
        <f>Sales[[#This Row],[Profit]]-Sales[[#This Row],[Discount ]]</f>
        <v>222.3</v>
      </c>
    </row>
    <row r="1871" spans="1:15">
      <c r="A1871" s="38">
        <v>41541</v>
      </c>
      <c r="B1871" s="12" t="s">
        <v>17</v>
      </c>
      <c r="C1871" s="12" t="s">
        <v>18</v>
      </c>
      <c r="D1871" s="12" t="s">
        <v>19</v>
      </c>
      <c r="E1871" s="12" t="s">
        <v>13</v>
      </c>
      <c r="F1871" s="12">
        <v>24</v>
      </c>
      <c r="G1871" s="12">
        <v>3546</v>
      </c>
      <c r="H1871" s="12">
        <v>3780</v>
      </c>
      <c r="I1871" s="12">
        <v>91494</v>
      </c>
      <c r="J1871" s="12">
        <v>97290</v>
      </c>
      <c r="K1871" s="12">
        <f>Sales[[#This Row],[Unit Price]]*Sales[[#This Row],[Quantity]]</f>
        <v>90720</v>
      </c>
      <c r="L1871" s="12">
        <f>Sales[[#This Row],[Unit Cost]]*Sales[[#This Row],[Quantity]]</f>
        <v>85104</v>
      </c>
      <c r="M1871" s="12">
        <f>Sales[[#This Row],[Revenue]]-Sales[[#This Row],[Cost]]</f>
        <v>5616</v>
      </c>
      <c r="N1871" s="38">
        <f>Sales[[#This Row],[Profit]]*$N$1</f>
        <v>280.8</v>
      </c>
      <c r="O1871" s="38">
        <f>Sales[[#This Row],[Profit]]-Sales[[#This Row],[Discount ]]</f>
        <v>5335.2</v>
      </c>
    </row>
    <row r="1872" spans="1:15">
      <c r="A1872" s="38">
        <v>41541</v>
      </c>
      <c r="B1872" s="12" t="s">
        <v>24</v>
      </c>
      <c r="C1872" s="12" t="s">
        <v>25</v>
      </c>
      <c r="D1872" s="12" t="s">
        <v>12</v>
      </c>
      <c r="E1872" s="12" t="s">
        <v>13</v>
      </c>
      <c r="F1872" s="12">
        <v>15</v>
      </c>
      <c r="G1872" s="12">
        <v>3978</v>
      </c>
      <c r="H1872" s="12">
        <v>4230</v>
      </c>
      <c r="I1872" s="12">
        <v>14238</v>
      </c>
      <c r="J1872" s="12">
        <v>15120</v>
      </c>
      <c r="K1872" s="12">
        <f>Sales[[#This Row],[Unit Price]]*Sales[[#This Row],[Quantity]]</f>
        <v>63450</v>
      </c>
      <c r="L1872" s="12">
        <f>Sales[[#This Row],[Unit Cost]]*Sales[[#This Row],[Quantity]]</f>
        <v>59670</v>
      </c>
      <c r="M1872" s="12">
        <f>Sales[[#This Row],[Revenue]]-Sales[[#This Row],[Cost]]</f>
        <v>3780</v>
      </c>
      <c r="N1872" s="38">
        <f>Sales[[#This Row],[Profit]]*$N$1</f>
        <v>189</v>
      </c>
      <c r="O1872" s="38">
        <f>Sales[[#This Row],[Profit]]-Sales[[#This Row],[Discount ]]</f>
        <v>3591</v>
      </c>
    </row>
    <row r="1873" spans="1:15">
      <c r="A1873" s="38">
        <v>41541</v>
      </c>
      <c r="B1873" s="12" t="s">
        <v>20</v>
      </c>
      <c r="C1873" s="12" t="s">
        <v>18</v>
      </c>
      <c r="D1873" s="12" t="s">
        <v>19</v>
      </c>
      <c r="E1873" s="12" t="s">
        <v>13</v>
      </c>
      <c r="F1873" s="12">
        <v>20</v>
      </c>
      <c r="G1873" s="12">
        <v>3546</v>
      </c>
      <c r="H1873" s="12">
        <v>3780</v>
      </c>
      <c r="I1873" s="12">
        <v>15912</v>
      </c>
      <c r="J1873" s="12">
        <v>16920</v>
      </c>
      <c r="K1873" s="12">
        <f>Sales[[#This Row],[Unit Price]]*Sales[[#This Row],[Quantity]]</f>
        <v>75600</v>
      </c>
      <c r="L1873" s="12">
        <f>Sales[[#This Row],[Unit Cost]]*Sales[[#This Row],[Quantity]]</f>
        <v>70920</v>
      </c>
      <c r="M1873" s="12">
        <f>Sales[[#This Row],[Revenue]]-Sales[[#This Row],[Cost]]</f>
        <v>4680</v>
      </c>
      <c r="N1873" s="38">
        <f>Sales[[#This Row],[Profit]]*$N$1</f>
        <v>234</v>
      </c>
      <c r="O1873" s="38">
        <f>Sales[[#This Row],[Profit]]-Sales[[#This Row],[Discount ]]</f>
        <v>4446</v>
      </c>
    </row>
    <row r="1874" spans="1:15">
      <c r="A1874" s="38">
        <v>41541</v>
      </c>
      <c r="B1874" s="12" t="s">
        <v>14</v>
      </c>
      <c r="C1874" s="12" t="s">
        <v>11</v>
      </c>
      <c r="D1874" s="12" t="s">
        <v>40</v>
      </c>
      <c r="E1874" s="12" t="s">
        <v>16</v>
      </c>
      <c r="F1874" s="12">
        <v>1</v>
      </c>
      <c r="G1874" s="12">
        <v>5148</v>
      </c>
      <c r="H1874" s="12">
        <v>5490</v>
      </c>
      <c r="I1874" s="12">
        <v>23544</v>
      </c>
      <c r="J1874" s="12">
        <v>25380</v>
      </c>
      <c r="K1874" s="12">
        <f>Sales[[#This Row],[Unit Price]]*Sales[[#This Row],[Quantity]]</f>
        <v>5490</v>
      </c>
      <c r="L1874" s="12">
        <f>Sales[[#This Row],[Unit Cost]]*Sales[[#This Row],[Quantity]]</f>
        <v>5148</v>
      </c>
      <c r="M1874" s="12">
        <f>Sales[[#This Row],[Revenue]]-Sales[[#This Row],[Cost]]</f>
        <v>342</v>
      </c>
      <c r="N1874" s="38">
        <f>Sales[[#This Row],[Profit]]*$N$1</f>
        <v>17.100000000000001</v>
      </c>
      <c r="O1874" s="38">
        <f>Sales[[#This Row],[Profit]]-Sales[[#This Row],[Discount ]]</f>
        <v>324.89999999999998</v>
      </c>
    </row>
    <row r="1875" spans="1:15">
      <c r="A1875" s="38">
        <v>41541</v>
      </c>
      <c r="B1875" s="12" t="s">
        <v>17</v>
      </c>
      <c r="C1875" s="12" t="s">
        <v>18</v>
      </c>
      <c r="D1875" s="12" t="s">
        <v>39</v>
      </c>
      <c r="E1875" s="12" t="s">
        <v>13</v>
      </c>
      <c r="F1875" s="12">
        <v>5</v>
      </c>
      <c r="G1875" s="12">
        <v>2196</v>
      </c>
      <c r="H1875" s="12">
        <v>2340</v>
      </c>
      <c r="I1875" s="12">
        <v>70794</v>
      </c>
      <c r="J1875" s="12">
        <v>75240</v>
      </c>
      <c r="K1875" s="12">
        <f>Sales[[#This Row],[Unit Price]]*Sales[[#This Row],[Quantity]]</f>
        <v>11700</v>
      </c>
      <c r="L1875" s="12">
        <f>Sales[[#This Row],[Unit Cost]]*Sales[[#This Row],[Quantity]]</f>
        <v>10980</v>
      </c>
      <c r="M1875" s="12">
        <f>Sales[[#This Row],[Revenue]]-Sales[[#This Row],[Cost]]</f>
        <v>720</v>
      </c>
      <c r="N1875" s="38">
        <f>Sales[[#This Row],[Profit]]*$N$1</f>
        <v>36</v>
      </c>
      <c r="O1875" s="38">
        <f>Sales[[#This Row],[Profit]]-Sales[[#This Row],[Discount ]]</f>
        <v>684</v>
      </c>
    </row>
    <row r="1876" spans="1:15">
      <c r="A1876" s="38">
        <v>41541</v>
      </c>
      <c r="B1876" s="12" t="s">
        <v>14</v>
      </c>
      <c r="C1876" s="12" t="s">
        <v>11</v>
      </c>
      <c r="D1876" s="12" t="s">
        <v>19</v>
      </c>
      <c r="E1876" s="12" t="s">
        <v>13</v>
      </c>
      <c r="F1876" s="12">
        <v>2</v>
      </c>
      <c r="G1876" s="12">
        <v>3924</v>
      </c>
      <c r="H1876" s="12">
        <v>4230</v>
      </c>
      <c r="I1876" s="12">
        <v>87516</v>
      </c>
      <c r="J1876" s="12">
        <v>93060</v>
      </c>
      <c r="K1876" s="12">
        <f>Sales[[#This Row],[Unit Price]]*Sales[[#This Row],[Quantity]]</f>
        <v>8460</v>
      </c>
      <c r="L1876" s="12">
        <f>Sales[[#This Row],[Unit Cost]]*Sales[[#This Row],[Quantity]]</f>
        <v>7848</v>
      </c>
      <c r="M1876" s="12">
        <f>Sales[[#This Row],[Revenue]]-Sales[[#This Row],[Cost]]</f>
        <v>612</v>
      </c>
      <c r="N1876" s="38">
        <f>Sales[[#This Row],[Profit]]*$N$1</f>
        <v>30.6</v>
      </c>
      <c r="O1876" s="38">
        <f>Sales[[#This Row],[Profit]]-Sales[[#This Row],[Discount ]]</f>
        <v>581.4</v>
      </c>
    </row>
    <row r="1877" spans="1:15">
      <c r="A1877" s="38">
        <v>41542</v>
      </c>
      <c r="B1877" s="12" t="s">
        <v>22</v>
      </c>
      <c r="C1877" s="12" t="s">
        <v>23</v>
      </c>
      <c r="D1877" s="12" t="s">
        <v>15</v>
      </c>
      <c r="E1877" s="12" t="s">
        <v>16</v>
      </c>
      <c r="F1877" s="12">
        <v>15</v>
      </c>
      <c r="G1877" s="12">
        <v>3978</v>
      </c>
      <c r="H1877" s="12">
        <v>4230</v>
      </c>
      <c r="I1877" s="12">
        <v>50148</v>
      </c>
      <c r="J1877" s="12">
        <v>54180</v>
      </c>
      <c r="K1877" s="12">
        <f>Sales[[#This Row],[Unit Price]]*Sales[[#This Row],[Quantity]]</f>
        <v>63450</v>
      </c>
      <c r="L1877" s="12">
        <f>Sales[[#This Row],[Unit Cost]]*Sales[[#This Row],[Quantity]]</f>
        <v>59670</v>
      </c>
      <c r="M1877" s="12">
        <f>Sales[[#This Row],[Revenue]]-Sales[[#This Row],[Cost]]</f>
        <v>3780</v>
      </c>
      <c r="N1877" s="38">
        <f>Sales[[#This Row],[Profit]]*$N$1</f>
        <v>189</v>
      </c>
      <c r="O1877" s="38">
        <f>Sales[[#This Row],[Profit]]-Sales[[#This Row],[Discount ]]</f>
        <v>3591</v>
      </c>
    </row>
    <row r="1878" spans="1:15">
      <c r="A1878" s="38">
        <v>41542</v>
      </c>
      <c r="B1878" s="12" t="s">
        <v>31</v>
      </c>
      <c r="C1878" s="12" t="s">
        <v>30</v>
      </c>
      <c r="D1878" s="12" t="s">
        <v>32</v>
      </c>
      <c r="E1878" s="12" t="s">
        <v>13</v>
      </c>
      <c r="F1878" s="12">
        <v>24</v>
      </c>
      <c r="G1878" s="12">
        <v>2106</v>
      </c>
      <c r="H1878" s="12">
        <v>2250</v>
      </c>
      <c r="I1878" s="12">
        <v>81558</v>
      </c>
      <c r="J1878" s="12">
        <v>86940</v>
      </c>
      <c r="K1878" s="12">
        <f>Sales[[#This Row],[Unit Price]]*Sales[[#This Row],[Quantity]]</f>
        <v>54000</v>
      </c>
      <c r="L1878" s="12">
        <f>Sales[[#This Row],[Unit Cost]]*Sales[[#This Row],[Quantity]]</f>
        <v>50544</v>
      </c>
      <c r="M1878" s="12">
        <f>Sales[[#This Row],[Revenue]]-Sales[[#This Row],[Cost]]</f>
        <v>3456</v>
      </c>
      <c r="N1878" s="38">
        <f>Sales[[#This Row],[Profit]]*$N$1</f>
        <v>172.8</v>
      </c>
      <c r="O1878" s="38">
        <f>Sales[[#This Row],[Profit]]-Sales[[#This Row],[Discount ]]</f>
        <v>3283.2</v>
      </c>
    </row>
    <row r="1879" spans="1:15">
      <c r="A1879" s="38">
        <v>41543</v>
      </c>
      <c r="B1879" s="12" t="s">
        <v>34</v>
      </c>
      <c r="C1879" s="12" t="s">
        <v>25</v>
      </c>
      <c r="D1879" s="12" t="s">
        <v>19</v>
      </c>
      <c r="E1879" s="12" t="s">
        <v>13</v>
      </c>
      <c r="F1879" s="12">
        <v>23</v>
      </c>
      <c r="G1879" s="12">
        <v>5148</v>
      </c>
      <c r="H1879" s="12">
        <v>5490</v>
      </c>
      <c r="I1879" s="12">
        <v>35802</v>
      </c>
      <c r="J1879" s="12">
        <v>38070</v>
      </c>
      <c r="K1879" s="12">
        <f>Sales[[#This Row],[Unit Price]]*Sales[[#This Row],[Quantity]]</f>
        <v>126270</v>
      </c>
      <c r="L1879" s="12">
        <f>Sales[[#This Row],[Unit Cost]]*Sales[[#This Row],[Quantity]]</f>
        <v>118404</v>
      </c>
      <c r="M1879" s="12">
        <f>Sales[[#This Row],[Revenue]]-Sales[[#This Row],[Cost]]</f>
        <v>7866</v>
      </c>
      <c r="N1879" s="38">
        <f>Sales[[#This Row],[Profit]]*$N$1</f>
        <v>393.3</v>
      </c>
      <c r="O1879" s="38">
        <f>Sales[[#This Row],[Profit]]-Sales[[#This Row],[Discount ]]</f>
        <v>7472.7</v>
      </c>
    </row>
    <row r="1880" spans="1:15">
      <c r="A1880" s="38">
        <v>41543</v>
      </c>
      <c r="B1880" s="12" t="s">
        <v>27</v>
      </c>
      <c r="C1880" s="12" t="s">
        <v>23</v>
      </c>
      <c r="D1880" s="12" t="s">
        <v>19</v>
      </c>
      <c r="E1880" s="12" t="s">
        <v>13</v>
      </c>
      <c r="F1880" s="12">
        <v>20</v>
      </c>
      <c r="G1880" s="12">
        <v>3546</v>
      </c>
      <c r="H1880" s="12">
        <v>3780</v>
      </c>
      <c r="I1880" s="12">
        <v>35802</v>
      </c>
      <c r="J1880" s="12">
        <v>38070</v>
      </c>
      <c r="K1880" s="12">
        <f>Sales[[#This Row],[Unit Price]]*Sales[[#This Row],[Quantity]]</f>
        <v>75600</v>
      </c>
      <c r="L1880" s="12">
        <f>Sales[[#This Row],[Unit Cost]]*Sales[[#This Row],[Quantity]]</f>
        <v>70920</v>
      </c>
      <c r="M1880" s="12">
        <f>Sales[[#This Row],[Revenue]]-Sales[[#This Row],[Cost]]</f>
        <v>4680</v>
      </c>
      <c r="N1880" s="38">
        <f>Sales[[#This Row],[Profit]]*$N$1</f>
        <v>234</v>
      </c>
      <c r="O1880" s="38">
        <f>Sales[[#This Row],[Profit]]-Sales[[#This Row],[Discount ]]</f>
        <v>4446</v>
      </c>
    </row>
    <row r="1881" spans="1:15">
      <c r="A1881" s="38">
        <v>41543</v>
      </c>
      <c r="B1881" s="12" t="s">
        <v>27</v>
      </c>
      <c r="C1881" s="12" t="s">
        <v>23</v>
      </c>
      <c r="D1881" s="12" t="s">
        <v>38</v>
      </c>
      <c r="E1881" s="12" t="s">
        <v>13</v>
      </c>
      <c r="F1881" s="12">
        <v>23</v>
      </c>
      <c r="G1881" s="12">
        <v>3546</v>
      </c>
      <c r="H1881" s="12">
        <v>3780</v>
      </c>
      <c r="I1881" s="12">
        <v>56736</v>
      </c>
      <c r="J1881" s="12">
        <v>60480</v>
      </c>
      <c r="K1881" s="12">
        <f>Sales[[#This Row],[Unit Price]]*Sales[[#This Row],[Quantity]]</f>
        <v>86940</v>
      </c>
      <c r="L1881" s="12">
        <f>Sales[[#This Row],[Unit Cost]]*Sales[[#This Row],[Quantity]]</f>
        <v>81558</v>
      </c>
      <c r="M1881" s="12">
        <f>Sales[[#This Row],[Revenue]]-Sales[[#This Row],[Cost]]</f>
        <v>5382</v>
      </c>
      <c r="N1881" s="38">
        <f>Sales[[#This Row],[Profit]]*$N$1</f>
        <v>269.10000000000002</v>
      </c>
      <c r="O1881" s="38">
        <f>Sales[[#This Row],[Profit]]-Sales[[#This Row],[Discount ]]</f>
        <v>5112.8999999999996</v>
      </c>
    </row>
    <row r="1882" spans="1:15">
      <c r="A1882" s="38">
        <v>41543</v>
      </c>
      <c r="B1882" s="12" t="s">
        <v>10</v>
      </c>
      <c r="C1882" s="12" t="s">
        <v>11</v>
      </c>
      <c r="D1882" s="12" t="s">
        <v>19</v>
      </c>
      <c r="E1882" s="12" t="s">
        <v>13</v>
      </c>
      <c r="F1882" s="12">
        <v>22</v>
      </c>
      <c r="G1882" s="12">
        <v>5148</v>
      </c>
      <c r="H1882" s="12">
        <v>5490</v>
      </c>
      <c r="I1882" s="12">
        <v>27846</v>
      </c>
      <c r="J1882" s="12">
        <v>29610</v>
      </c>
      <c r="K1882" s="12">
        <f>Sales[[#This Row],[Unit Price]]*Sales[[#This Row],[Quantity]]</f>
        <v>120780</v>
      </c>
      <c r="L1882" s="12">
        <f>Sales[[#This Row],[Unit Cost]]*Sales[[#This Row],[Quantity]]</f>
        <v>113256</v>
      </c>
      <c r="M1882" s="12">
        <f>Sales[[#This Row],[Revenue]]-Sales[[#This Row],[Cost]]</f>
        <v>7524</v>
      </c>
      <c r="N1882" s="38">
        <f>Sales[[#This Row],[Profit]]*$N$1</f>
        <v>376.20000000000005</v>
      </c>
      <c r="O1882" s="38">
        <f>Sales[[#This Row],[Profit]]-Sales[[#This Row],[Discount ]]</f>
        <v>7147.8</v>
      </c>
    </row>
    <row r="1883" spans="1:15">
      <c r="A1883" s="38">
        <v>41544</v>
      </c>
      <c r="B1883" s="12" t="s">
        <v>31</v>
      </c>
      <c r="C1883" s="12" t="s">
        <v>30</v>
      </c>
      <c r="D1883" s="12" t="s">
        <v>33</v>
      </c>
      <c r="E1883" s="12" t="s">
        <v>13</v>
      </c>
      <c r="F1883" s="12">
        <v>10</v>
      </c>
      <c r="G1883" s="12">
        <v>3384</v>
      </c>
      <c r="H1883" s="12">
        <v>3600</v>
      </c>
      <c r="I1883" s="12">
        <v>99450</v>
      </c>
      <c r="J1883" s="12">
        <v>105750</v>
      </c>
      <c r="K1883" s="12">
        <f>Sales[[#This Row],[Unit Price]]*Sales[[#This Row],[Quantity]]</f>
        <v>36000</v>
      </c>
      <c r="L1883" s="12">
        <f>Sales[[#This Row],[Unit Cost]]*Sales[[#This Row],[Quantity]]</f>
        <v>33840</v>
      </c>
      <c r="M1883" s="12">
        <f>Sales[[#This Row],[Revenue]]-Sales[[#This Row],[Cost]]</f>
        <v>2160</v>
      </c>
      <c r="N1883" s="38">
        <f>Sales[[#This Row],[Profit]]*$N$1</f>
        <v>108</v>
      </c>
      <c r="O1883" s="38">
        <f>Sales[[#This Row],[Profit]]-Sales[[#This Row],[Discount ]]</f>
        <v>2052</v>
      </c>
    </row>
    <row r="1884" spans="1:15">
      <c r="A1884" s="38">
        <v>41544</v>
      </c>
      <c r="B1884" s="12" t="s">
        <v>29</v>
      </c>
      <c r="C1884" s="12" t="s">
        <v>30</v>
      </c>
      <c r="D1884" s="12" t="s">
        <v>35</v>
      </c>
      <c r="E1884" s="12" t="s">
        <v>13</v>
      </c>
      <c r="F1884" s="12">
        <v>5</v>
      </c>
      <c r="G1884" s="12">
        <v>3042</v>
      </c>
      <c r="H1884" s="12">
        <v>3240</v>
      </c>
      <c r="I1884" s="12">
        <v>72072</v>
      </c>
      <c r="J1884" s="12">
        <v>76860</v>
      </c>
      <c r="K1884" s="12">
        <f>Sales[[#This Row],[Unit Price]]*Sales[[#This Row],[Quantity]]</f>
        <v>16200</v>
      </c>
      <c r="L1884" s="12">
        <f>Sales[[#This Row],[Unit Cost]]*Sales[[#This Row],[Quantity]]</f>
        <v>15210</v>
      </c>
      <c r="M1884" s="12">
        <f>Sales[[#This Row],[Revenue]]-Sales[[#This Row],[Cost]]</f>
        <v>990</v>
      </c>
      <c r="N1884" s="38">
        <f>Sales[[#This Row],[Profit]]*$N$1</f>
        <v>49.5</v>
      </c>
      <c r="O1884" s="38">
        <f>Sales[[#This Row],[Profit]]-Sales[[#This Row],[Discount ]]</f>
        <v>940.5</v>
      </c>
    </row>
    <row r="1885" spans="1:15">
      <c r="A1885" s="38">
        <v>41545</v>
      </c>
      <c r="B1885" s="12" t="s">
        <v>29</v>
      </c>
      <c r="C1885" s="12" t="s">
        <v>30</v>
      </c>
      <c r="D1885" s="12" t="s">
        <v>32</v>
      </c>
      <c r="E1885" s="12" t="s">
        <v>13</v>
      </c>
      <c r="F1885" s="12">
        <v>12</v>
      </c>
      <c r="G1885" s="12">
        <v>3978</v>
      </c>
      <c r="H1885" s="12">
        <v>4230</v>
      </c>
      <c r="I1885" s="12">
        <v>49644</v>
      </c>
      <c r="J1885" s="12">
        <v>52920</v>
      </c>
      <c r="K1885" s="12">
        <f>Sales[[#This Row],[Unit Price]]*Sales[[#This Row],[Quantity]]</f>
        <v>50760</v>
      </c>
      <c r="L1885" s="12">
        <f>Sales[[#This Row],[Unit Cost]]*Sales[[#This Row],[Quantity]]</f>
        <v>47736</v>
      </c>
      <c r="M1885" s="12">
        <f>Sales[[#This Row],[Revenue]]-Sales[[#This Row],[Cost]]</f>
        <v>3024</v>
      </c>
      <c r="N1885" s="38">
        <f>Sales[[#This Row],[Profit]]*$N$1</f>
        <v>151.20000000000002</v>
      </c>
      <c r="O1885" s="38">
        <f>Sales[[#This Row],[Profit]]-Sales[[#This Row],[Discount ]]</f>
        <v>2872.8</v>
      </c>
    </row>
    <row r="1886" spans="1:15">
      <c r="A1886" s="38">
        <v>41545</v>
      </c>
      <c r="B1886" s="12" t="s">
        <v>14</v>
      </c>
      <c r="C1886" s="12" t="s">
        <v>11</v>
      </c>
      <c r="D1886" s="12" t="s">
        <v>41</v>
      </c>
      <c r="E1886" s="12" t="s">
        <v>13</v>
      </c>
      <c r="F1886" s="12">
        <v>19</v>
      </c>
      <c r="G1886" s="12">
        <v>3978</v>
      </c>
      <c r="H1886" s="12">
        <v>4230</v>
      </c>
      <c r="I1886" s="12">
        <v>70848</v>
      </c>
      <c r="J1886" s="12">
        <v>75600</v>
      </c>
      <c r="K1886" s="12">
        <f>Sales[[#This Row],[Unit Price]]*Sales[[#This Row],[Quantity]]</f>
        <v>80370</v>
      </c>
      <c r="L1886" s="12">
        <f>Sales[[#This Row],[Unit Cost]]*Sales[[#This Row],[Quantity]]</f>
        <v>75582</v>
      </c>
      <c r="M1886" s="12">
        <f>Sales[[#This Row],[Revenue]]-Sales[[#This Row],[Cost]]</f>
        <v>4788</v>
      </c>
      <c r="N1886" s="38">
        <f>Sales[[#This Row],[Profit]]*$N$1</f>
        <v>239.4</v>
      </c>
      <c r="O1886" s="38">
        <f>Sales[[#This Row],[Profit]]-Sales[[#This Row],[Discount ]]</f>
        <v>4548.6000000000004</v>
      </c>
    </row>
    <row r="1887" spans="1:15">
      <c r="A1887" s="38">
        <v>41546</v>
      </c>
      <c r="B1887" s="12" t="s">
        <v>17</v>
      </c>
      <c r="C1887" s="12" t="s">
        <v>18</v>
      </c>
      <c r="D1887" s="12" t="s">
        <v>21</v>
      </c>
      <c r="E1887" s="12" t="s">
        <v>13</v>
      </c>
      <c r="F1887" s="12">
        <v>18</v>
      </c>
      <c r="G1887" s="12">
        <v>3924</v>
      </c>
      <c r="H1887" s="12">
        <v>4230</v>
      </c>
      <c r="I1887" s="12">
        <v>21960</v>
      </c>
      <c r="J1887" s="12">
        <v>23400</v>
      </c>
      <c r="K1887" s="12">
        <f>Sales[[#This Row],[Unit Price]]*Sales[[#This Row],[Quantity]]</f>
        <v>76140</v>
      </c>
      <c r="L1887" s="12">
        <f>Sales[[#This Row],[Unit Cost]]*Sales[[#This Row],[Quantity]]</f>
        <v>70632</v>
      </c>
      <c r="M1887" s="12">
        <f>Sales[[#This Row],[Revenue]]-Sales[[#This Row],[Cost]]</f>
        <v>5508</v>
      </c>
      <c r="N1887" s="38">
        <f>Sales[[#This Row],[Profit]]*$N$1</f>
        <v>275.40000000000003</v>
      </c>
      <c r="O1887" s="38">
        <f>Sales[[#This Row],[Profit]]-Sales[[#This Row],[Discount ]]</f>
        <v>5232.6000000000004</v>
      </c>
    </row>
    <row r="1888" spans="1:15">
      <c r="A1888" s="38">
        <v>41546</v>
      </c>
      <c r="B1888" s="12" t="s">
        <v>14</v>
      </c>
      <c r="C1888" s="12" t="s">
        <v>11</v>
      </c>
      <c r="D1888" s="12" t="s">
        <v>35</v>
      </c>
      <c r="E1888" s="12" t="s">
        <v>13</v>
      </c>
      <c r="F1888" s="12">
        <v>1</v>
      </c>
      <c r="G1888" s="12">
        <v>2952</v>
      </c>
      <c r="H1888" s="12">
        <v>3150</v>
      </c>
      <c r="I1888" s="12">
        <v>20592</v>
      </c>
      <c r="J1888" s="12">
        <v>21960</v>
      </c>
      <c r="K1888" s="12">
        <f>Sales[[#This Row],[Unit Price]]*Sales[[#This Row],[Quantity]]</f>
        <v>3150</v>
      </c>
      <c r="L1888" s="12">
        <f>Sales[[#This Row],[Unit Cost]]*Sales[[#This Row],[Quantity]]</f>
        <v>2952</v>
      </c>
      <c r="M1888" s="12">
        <f>Sales[[#This Row],[Revenue]]-Sales[[#This Row],[Cost]]</f>
        <v>198</v>
      </c>
      <c r="N1888" s="38">
        <f>Sales[[#This Row],[Profit]]*$N$1</f>
        <v>9.9</v>
      </c>
      <c r="O1888" s="38">
        <f>Sales[[#This Row],[Profit]]-Sales[[#This Row],[Discount ]]</f>
        <v>188.1</v>
      </c>
    </row>
    <row r="1889" spans="1:15">
      <c r="A1889" s="38">
        <v>41546</v>
      </c>
      <c r="B1889" s="12" t="s">
        <v>20</v>
      </c>
      <c r="C1889" s="12" t="s">
        <v>18</v>
      </c>
      <c r="D1889" s="12" t="s">
        <v>21</v>
      </c>
      <c r="E1889" s="12" t="s">
        <v>13</v>
      </c>
      <c r="F1889" s="12">
        <v>15</v>
      </c>
      <c r="G1889" s="12">
        <v>3042</v>
      </c>
      <c r="H1889" s="12">
        <v>3240</v>
      </c>
      <c r="I1889" s="12">
        <v>2196</v>
      </c>
      <c r="J1889" s="12">
        <v>2340</v>
      </c>
      <c r="K1889" s="12">
        <f>Sales[[#This Row],[Unit Price]]*Sales[[#This Row],[Quantity]]</f>
        <v>48600</v>
      </c>
      <c r="L1889" s="12">
        <f>Sales[[#This Row],[Unit Cost]]*Sales[[#This Row],[Quantity]]</f>
        <v>45630</v>
      </c>
      <c r="M1889" s="12">
        <f>Sales[[#This Row],[Revenue]]-Sales[[#This Row],[Cost]]</f>
        <v>2970</v>
      </c>
      <c r="N1889" s="38">
        <f>Sales[[#This Row],[Profit]]*$N$1</f>
        <v>148.5</v>
      </c>
      <c r="O1889" s="38">
        <f>Sales[[#This Row],[Profit]]-Sales[[#This Row],[Discount ]]</f>
        <v>2821.5</v>
      </c>
    </row>
    <row r="1890" spans="1:15">
      <c r="A1890" s="38">
        <v>41546</v>
      </c>
      <c r="B1890" s="12" t="s">
        <v>20</v>
      </c>
      <c r="C1890" s="12" t="s">
        <v>18</v>
      </c>
      <c r="D1890" s="12" t="s">
        <v>42</v>
      </c>
      <c r="E1890" s="12" t="s">
        <v>16</v>
      </c>
      <c r="F1890" s="12">
        <v>4</v>
      </c>
      <c r="G1890" s="12">
        <v>3978</v>
      </c>
      <c r="H1890" s="12">
        <v>4230</v>
      </c>
      <c r="I1890" s="12">
        <v>187650</v>
      </c>
      <c r="J1890" s="12">
        <v>202500</v>
      </c>
      <c r="K1890" s="12">
        <f>Sales[[#This Row],[Unit Price]]*Sales[[#This Row],[Quantity]]</f>
        <v>16920</v>
      </c>
      <c r="L1890" s="12">
        <f>Sales[[#This Row],[Unit Cost]]*Sales[[#This Row],[Quantity]]</f>
        <v>15912</v>
      </c>
      <c r="M1890" s="12">
        <f>Sales[[#This Row],[Revenue]]-Sales[[#This Row],[Cost]]</f>
        <v>1008</v>
      </c>
      <c r="N1890" s="38">
        <f>Sales[[#This Row],[Profit]]*$N$1</f>
        <v>50.400000000000006</v>
      </c>
      <c r="O1890" s="38">
        <f>Sales[[#This Row],[Profit]]-Sales[[#This Row],[Discount ]]</f>
        <v>957.6</v>
      </c>
    </row>
    <row r="1891" spans="1:15">
      <c r="A1891" s="38">
        <v>41546</v>
      </c>
      <c r="B1891" s="12" t="s">
        <v>17</v>
      </c>
      <c r="C1891" s="12" t="s">
        <v>18</v>
      </c>
      <c r="D1891" s="12" t="s">
        <v>36</v>
      </c>
      <c r="E1891" s="12" t="s">
        <v>13</v>
      </c>
      <c r="F1891" s="12">
        <v>16</v>
      </c>
      <c r="G1891" s="12">
        <v>2106</v>
      </c>
      <c r="H1891" s="12">
        <v>2250</v>
      </c>
      <c r="I1891" s="12">
        <v>16848</v>
      </c>
      <c r="J1891" s="12">
        <v>18000</v>
      </c>
      <c r="K1891" s="12">
        <f>Sales[[#This Row],[Unit Price]]*Sales[[#This Row],[Quantity]]</f>
        <v>36000</v>
      </c>
      <c r="L1891" s="12">
        <f>Sales[[#This Row],[Unit Cost]]*Sales[[#This Row],[Quantity]]</f>
        <v>33696</v>
      </c>
      <c r="M1891" s="12">
        <f>Sales[[#This Row],[Revenue]]-Sales[[#This Row],[Cost]]</f>
        <v>2304</v>
      </c>
      <c r="N1891" s="38">
        <f>Sales[[#This Row],[Profit]]*$N$1</f>
        <v>115.2</v>
      </c>
      <c r="O1891" s="38">
        <f>Sales[[#This Row],[Profit]]-Sales[[#This Row],[Discount ]]</f>
        <v>2188.8000000000002</v>
      </c>
    </row>
    <row r="1892" spans="1:15">
      <c r="A1892" s="38">
        <v>41546</v>
      </c>
      <c r="B1892" s="12" t="s">
        <v>17</v>
      </c>
      <c r="C1892" s="12" t="s">
        <v>18</v>
      </c>
      <c r="D1892" s="12" t="s">
        <v>41</v>
      </c>
      <c r="E1892" s="12" t="s">
        <v>13</v>
      </c>
      <c r="F1892" s="12">
        <v>10</v>
      </c>
      <c r="G1892" s="12">
        <v>2034</v>
      </c>
      <c r="H1892" s="12">
        <v>2160</v>
      </c>
      <c r="I1892" s="12">
        <v>59040</v>
      </c>
      <c r="J1892" s="12">
        <v>63000</v>
      </c>
      <c r="K1892" s="12">
        <f>Sales[[#This Row],[Unit Price]]*Sales[[#This Row],[Quantity]]</f>
        <v>21600</v>
      </c>
      <c r="L1892" s="12">
        <f>Sales[[#This Row],[Unit Cost]]*Sales[[#This Row],[Quantity]]</f>
        <v>20340</v>
      </c>
      <c r="M1892" s="12">
        <f>Sales[[#This Row],[Revenue]]-Sales[[#This Row],[Cost]]</f>
        <v>1260</v>
      </c>
      <c r="N1892" s="38">
        <f>Sales[[#This Row],[Profit]]*$N$1</f>
        <v>63</v>
      </c>
      <c r="O1892" s="38">
        <f>Sales[[#This Row],[Profit]]-Sales[[#This Row],[Discount ]]</f>
        <v>1197</v>
      </c>
    </row>
    <row r="1893" spans="1:15">
      <c r="A1893" s="38">
        <v>41546</v>
      </c>
      <c r="B1893" s="12" t="s">
        <v>17</v>
      </c>
      <c r="C1893" s="12" t="s">
        <v>18</v>
      </c>
      <c r="D1893" s="12" t="s">
        <v>38</v>
      </c>
      <c r="E1893" s="12" t="s">
        <v>13</v>
      </c>
      <c r="F1893" s="12">
        <v>21</v>
      </c>
      <c r="G1893" s="12">
        <v>4482</v>
      </c>
      <c r="H1893" s="12">
        <v>4770</v>
      </c>
      <c r="I1893" s="12">
        <v>24822</v>
      </c>
      <c r="J1893" s="12">
        <v>26460</v>
      </c>
      <c r="K1893" s="12">
        <f>Sales[[#This Row],[Unit Price]]*Sales[[#This Row],[Quantity]]</f>
        <v>100170</v>
      </c>
      <c r="L1893" s="12">
        <f>Sales[[#This Row],[Unit Cost]]*Sales[[#This Row],[Quantity]]</f>
        <v>94122</v>
      </c>
      <c r="M1893" s="12">
        <f>Sales[[#This Row],[Revenue]]-Sales[[#This Row],[Cost]]</f>
        <v>6048</v>
      </c>
      <c r="N1893" s="38">
        <f>Sales[[#This Row],[Profit]]*$N$1</f>
        <v>302.40000000000003</v>
      </c>
      <c r="O1893" s="38">
        <f>Sales[[#This Row],[Profit]]-Sales[[#This Row],[Discount ]]</f>
        <v>5745.6</v>
      </c>
    </row>
    <row r="1894" spans="1:15">
      <c r="A1894" s="38">
        <v>41546</v>
      </c>
      <c r="B1894" s="12" t="s">
        <v>10</v>
      </c>
      <c r="C1894" s="12" t="s">
        <v>11</v>
      </c>
      <c r="D1894" s="12" t="s">
        <v>39</v>
      </c>
      <c r="E1894" s="12" t="s">
        <v>13</v>
      </c>
      <c r="F1894" s="12">
        <v>7</v>
      </c>
      <c r="G1894" s="12">
        <v>3726</v>
      </c>
      <c r="H1894" s="12">
        <v>3960</v>
      </c>
      <c r="I1894" s="12">
        <v>78246</v>
      </c>
      <c r="J1894" s="12">
        <v>83160</v>
      </c>
      <c r="K1894" s="12">
        <f>Sales[[#This Row],[Unit Price]]*Sales[[#This Row],[Quantity]]</f>
        <v>27720</v>
      </c>
      <c r="L1894" s="12">
        <f>Sales[[#This Row],[Unit Cost]]*Sales[[#This Row],[Quantity]]</f>
        <v>26082</v>
      </c>
      <c r="M1894" s="12">
        <f>Sales[[#This Row],[Revenue]]-Sales[[#This Row],[Cost]]</f>
        <v>1638</v>
      </c>
      <c r="N1894" s="38">
        <f>Sales[[#This Row],[Profit]]*$N$1</f>
        <v>81.900000000000006</v>
      </c>
      <c r="O1894" s="38">
        <f>Sales[[#This Row],[Profit]]-Sales[[#This Row],[Discount ]]</f>
        <v>1556.1</v>
      </c>
    </row>
    <row r="1895" spans="1:15">
      <c r="A1895" s="38">
        <v>41546</v>
      </c>
      <c r="B1895" s="12" t="s">
        <v>14</v>
      </c>
      <c r="C1895" s="12" t="s">
        <v>11</v>
      </c>
      <c r="D1895" s="12" t="s">
        <v>40</v>
      </c>
      <c r="E1895" s="12" t="s">
        <v>16</v>
      </c>
      <c r="F1895" s="12">
        <v>22</v>
      </c>
      <c r="G1895" s="12">
        <v>2952</v>
      </c>
      <c r="H1895" s="12">
        <v>3150</v>
      </c>
      <c r="I1895" s="12">
        <v>47088</v>
      </c>
      <c r="J1895" s="12">
        <v>50760</v>
      </c>
      <c r="K1895" s="12">
        <f>Sales[[#This Row],[Unit Price]]*Sales[[#This Row],[Quantity]]</f>
        <v>69300</v>
      </c>
      <c r="L1895" s="12">
        <f>Sales[[#This Row],[Unit Cost]]*Sales[[#This Row],[Quantity]]</f>
        <v>64944</v>
      </c>
      <c r="M1895" s="12">
        <f>Sales[[#This Row],[Revenue]]-Sales[[#This Row],[Cost]]</f>
        <v>4356</v>
      </c>
      <c r="N1895" s="38">
        <f>Sales[[#This Row],[Profit]]*$N$1</f>
        <v>217.8</v>
      </c>
      <c r="O1895" s="38">
        <f>Sales[[#This Row],[Profit]]-Sales[[#This Row],[Discount ]]</f>
        <v>4138.2</v>
      </c>
    </row>
    <row r="1896" spans="1:15">
      <c r="A1896" s="38">
        <v>41547</v>
      </c>
      <c r="B1896" s="12" t="s">
        <v>20</v>
      </c>
      <c r="C1896" s="12" t="s">
        <v>18</v>
      </c>
      <c r="D1896" s="12" t="s">
        <v>12</v>
      </c>
      <c r="E1896" s="12" t="s">
        <v>13</v>
      </c>
      <c r="F1896" s="12">
        <v>15</v>
      </c>
      <c r="G1896" s="12">
        <v>3384</v>
      </c>
      <c r="H1896" s="12">
        <v>3600</v>
      </c>
      <c r="I1896" s="12">
        <v>44748</v>
      </c>
      <c r="J1896" s="12">
        <v>47520</v>
      </c>
      <c r="K1896" s="12">
        <f>Sales[[#This Row],[Unit Price]]*Sales[[#This Row],[Quantity]]</f>
        <v>54000</v>
      </c>
      <c r="L1896" s="12">
        <f>Sales[[#This Row],[Unit Cost]]*Sales[[#This Row],[Quantity]]</f>
        <v>50760</v>
      </c>
      <c r="M1896" s="12">
        <f>Sales[[#This Row],[Revenue]]-Sales[[#This Row],[Cost]]</f>
        <v>3240</v>
      </c>
      <c r="N1896" s="38">
        <f>Sales[[#This Row],[Profit]]*$N$1</f>
        <v>162</v>
      </c>
      <c r="O1896" s="38">
        <f>Sales[[#This Row],[Profit]]-Sales[[#This Row],[Discount ]]</f>
        <v>3078</v>
      </c>
    </row>
    <row r="1897" spans="1:15">
      <c r="A1897" s="38">
        <v>41547</v>
      </c>
      <c r="B1897" s="12" t="s">
        <v>31</v>
      </c>
      <c r="C1897" s="12" t="s">
        <v>30</v>
      </c>
      <c r="D1897" s="12" t="s">
        <v>15</v>
      </c>
      <c r="E1897" s="12" t="s">
        <v>16</v>
      </c>
      <c r="F1897" s="12">
        <v>7</v>
      </c>
      <c r="G1897" s="12">
        <v>3546</v>
      </c>
      <c r="H1897" s="12">
        <v>3780</v>
      </c>
      <c r="I1897" s="12">
        <v>28656</v>
      </c>
      <c r="J1897" s="12">
        <v>30960</v>
      </c>
      <c r="K1897" s="12">
        <f>Sales[[#This Row],[Unit Price]]*Sales[[#This Row],[Quantity]]</f>
        <v>26460</v>
      </c>
      <c r="L1897" s="12">
        <f>Sales[[#This Row],[Unit Cost]]*Sales[[#This Row],[Quantity]]</f>
        <v>24822</v>
      </c>
      <c r="M1897" s="12">
        <f>Sales[[#This Row],[Revenue]]-Sales[[#This Row],[Cost]]</f>
        <v>1638</v>
      </c>
      <c r="N1897" s="38">
        <f>Sales[[#This Row],[Profit]]*$N$1</f>
        <v>81.900000000000006</v>
      </c>
      <c r="O1897" s="38">
        <f>Sales[[#This Row],[Profit]]-Sales[[#This Row],[Discount ]]</f>
        <v>1556.1</v>
      </c>
    </row>
    <row r="1898" spans="1:15">
      <c r="A1898" s="38">
        <v>41547</v>
      </c>
      <c r="B1898" s="12" t="s">
        <v>24</v>
      </c>
      <c r="C1898" s="12" t="s">
        <v>25</v>
      </c>
      <c r="D1898" s="12" t="s">
        <v>26</v>
      </c>
      <c r="E1898" s="12" t="s">
        <v>13</v>
      </c>
      <c r="F1898" s="12">
        <v>17</v>
      </c>
      <c r="G1898" s="12">
        <v>5148</v>
      </c>
      <c r="H1898" s="12">
        <v>5490</v>
      </c>
      <c r="I1898" s="12">
        <v>27378</v>
      </c>
      <c r="J1898" s="12">
        <v>29160</v>
      </c>
      <c r="K1898" s="12">
        <f>Sales[[#This Row],[Unit Price]]*Sales[[#This Row],[Quantity]]</f>
        <v>93330</v>
      </c>
      <c r="L1898" s="12">
        <f>Sales[[#This Row],[Unit Cost]]*Sales[[#This Row],[Quantity]]</f>
        <v>87516</v>
      </c>
      <c r="M1898" s="12">
        <f>Sales[[#This Row],[Revenue]]-Sales[[#This Row],[Cost]]</f>
        <v>5814</v>
      </c>
      <c r="N1898" s="38">
        <f>Sales[[#This Row],[Profit]]*$N$1</f>
        <v>290.7</v>
      </c>
      <c r="O1898" s="38">
        <f>Sales[[#This Row],[Profit]]-Sales[[#This Row],[Discount ]]</f>
        <v>5523.3</v>
      </c>
    </row>
    <row r="1899" spans="1:15">
      <c r="A1899" s="38">
        <v>41547</v>
      </c>
      <c r="B1899" s="12" t="s">
        <v>20</v>
      </c>
      <c r="C1899" s="12" t="s">
        <v>18</v>
      </c>
      <c r="D1899" s="12" t="s">
        <v>42</v>
      </c>
      <c r="E1899" s="12" t="s">
        <v>16</v>
      </c>
      <c r="F1899" s="12">
        <v>20</v>
      </c>
      <c r="G1899" s="12">
        <v>2034</v>
      </c>
      <c r="H1899" s="12">
        <v>2160</v>
      </c>
      <c r="I1899" s="12">
        <v>135108</v>
      </c>
      <c r="J1899" s="12">
        <v>145800</v>
      </c>
      <c r="K1899" s="12">
        <f>Sales[[#This Row],[Unit Price]]*Sales[[#This Row],[Quantity]]</f>
        <v>43200</v>
      </c>
      <c r="L1899" s="12">
        <f>Sales[[#This Row],[Unit Cost]]*Sales[[#This Row],[Quantity]]</f>
        <v>40680</v>
      </c>
      <c r="M1899" s="12">
        <f>Sales[[#This Row],[Revenue]]-Sales[[#This Row],[Cost]]</f>
        <v>2520</v>
      </c>
      <c r="N1899" s="38">
        <f>Sales[[#This Row],[Profit]]*$N$1</f>
        <v>126</v>
      </c>
      <c r="O1899" s="38">
        <f>Sales[[#This Row],[Profit]]-Sales[[#This Row],[Discount ]]</f>
        <v>2394</v>
      </c>
    </row>
    <row r="1900" spans="1:15">
      <c r="A1900" s="38">
        <v>41547</v>
      </c>
      <c r="B1900" s="12" t="s">
        <v>14</v>
      </c>
      <c r="C1900" s="12" t="s">
        <v>11</v>
      </c>
      <c r="D1900" s="12" t="s">
        <v>33</v>
      </c>
      <c r="E1900" s="12" t="s">
        <v>13</v>
      </c>
      <c r="F1900" s="12">
        <v>5</v>
      </c>
      <c r="G1900" s="12">
        <v>2196</v>
      </c>
      <c r="H1900" s="12">
        <v>2340</v>
      </c>
      <c r="I1900" s="12">
        <v>55692</v>
      </c>
      <c r="J1900" s="12">
        <v>59220</v>
      </c>
      <c r="K1900" s="12">
        <f>Sales[[#This Row],[Unit Price]]*Sales[[#This Row],[Quantity]]</f>
        <v>11700</v>
      </c>
      <c r="L1900" s="12">
        <f>Sales[[#This Row],[Unit Cost]]*Sales[[#This Row],[Quantity]]</f>
        <v>10980</v>
      </c>
      <c r="M1900" s="12">
        <f>Sales[[#This Row],[Revenue]]-Sales[[#This Row],[Cost]]</f>
        <v>720</v>
      </c>
      <c r="N1900" s="38">
        <f>Sales[[#This Row],[Profit]]*$N$1</f>
        <v>36</v>
      </c>
      <c r="O1900" s="38">
        <f>Sales[[#This Row],[Profit]]-Sales[[#This Row],[Discount ]]</f>
        <v>684</v>
      </c>
    </row>
    <row r="1901" spans="1:15">
      <c r="A1901" s="38">
        <v>41548</v>
      </c>
      <c r="B1901" s="12" t="s">
        <v>27</v>
      </c>
      <c r="C1901" s="12" t="s">
        <v>23</v>
      </c>
      <c r="D1901" s="12" t="s">
        <v>26</v>
      </c>
      <c r="E1901" s="12" t="s">
        <v>13</v>
      </c>
      <c r="F1901" s="12">
        <v>14</v>
      </c>
      <c r="G1901" s="12">
        <v>3546</v>
      </c>
      <c r="H1901" s="12">
        <v>3780</v>
      </c>
      <c r="I1901" s="12">
        <v>15210</v>
      </c>
      <c r="J1901" s="12">
        <v>16200</v>
      </c>
      <c r="K1901" s="12">
        <f>Sales[[#This Row],[Unit Price]]*Sales[[#This Row],[Quantity]]</f>
        <v>52920</v>
      </c>
      <c r="L1901" s="12">
        <f>Sales[[#This Row],[Unit Cost]]*Sales[[#This Row],[Quantity]]</f>
        <v>49644</v>
      </c>
      <c r="M1901" s="12">
        <f>Sales[[#This Row],[Revenue]]-Sales[[#This Row],[Cost]]</f>
        <v>3276</v>
      </c>
      <c r="N1901" s="38">
        <f>Sales[[#This Row],[Profit]]*$N$1</f>
        <v>163.80000000000001</v>
      </c>
      <c r="O1901" s="38">
        <f>Sales[[#This Row],[Profit]]-Sales[[#This Row],[Discount ]]</f>
        <v>3112.2</v>
      </c>
    </row>
    <row r="1902" spans="1:15">
      <c r="A1902" s="38">
        <v>41548</v>
      </c>
      <c r="B1902" s="12" t="s">
        <v>14</v>
      </c>
      <c r="C1902" s="12" t="s">
        <v>11</v>
      </c>
      <c r="D1902" s="12" t="s">
        <v>41</v>
      </c>
      <c r="E1902" s="12" t="s">
        <v>13</v>
      </c>
      <c r="F1902" s="12">
        <v>6</v>
      </c>
      <c r="G1902" s="12">
        <v>3546</v>
      </c>
      <c r="H1902" s="12">
        <v>3780</v>
      </c>
      <c r="I1902" s="12">
        <v>5904</v>
      </c>
      <c r="J1902" s="12">
        <v>6300</v>
      </c>
      <c r="K1902" s="12">
        <f>Sales[[#This Row],[Unit Price]]*Sales[[#This Row],[Quantity]]</f>
        <v>22680</v>
      </c>
      <c r="L1902" s="12">
        <f>Sales[[#This Row],[Unit Cost]]*Sales[[#This Row],[Quantity]]</f>
        <v>21276</v>
      </c>
      <c r="M1902" s="12">
        <f>Sales[[#This Row],[Revenue]]-Sales[[#This Row],[Cost]]</f>
        <v>1404</v>
      </c>
      <c r="N1902" s="38">
        <f>Sales[[#This Row],[Profit]]*$N$1</f>
        <v>70.2</v>
      </c>
      <c r="O1902" s="38">
        <f>Sales[[#This Row],[Profit]]-Sales[[#This Row],[Discount ]]</f>
        <v>1333.8</v>
      </c>
    </row>
    <row r="1903" spans="1:15">
      <c r="A1903" s="38">
        <v>41548</v>
      </c>
      <c r="B1903" s="12" t="s">
        <v>34</v>
      </c>
      <c r="C1903" s="12" t="s">
        <v>25</v>
      </c>
      <c r="D1903" s="12" t="s">
        <v>21</v>
      </c>
      <c r="E1903" s="12" t="s">
        <v>13</v>
      </c>
      <c r="F1903" s="12">
        <v>22</v>
      </c>
      <c r="G1903" s="12">
        <v>7506</v>
      </c>
      <c r="H1903" s="12">
        <v>8100</v>
      </c>
      <c r="I1903" s="12">
        <v>17568</v>
      </c>
      <c r="J1903" s="12">
        <v>18720</v>
      </c>
      <c r="K1903" s="12">
        <f>Sales[[#This Row],[Unit Price]]*Sales[[#This Row],[Quantity]]</f>
        <v>178200</v>
      </c>
      <c r="L1903" s="12">
        <f>Sales[[#This Row],[Unit Cost]]*Sales[[#This Row],[Quantity]]</f>
        <v>165132</v>
      </c>
      <c r="M1903" s="12">
        <f>Sales[[#This Row],[Revenue]]-Sales[[#This Row],[Cost]]</f>
        <v>13068</v>
      </c>
      <c r="N1903" s="38">
        <f>Sales[[#This Row],[Profit]]*$N$1</f>
        <v>653.40000000000009</v>
      </c>
      <c r="O1903" s="38">
        <f>Sales[[#This Row],[Profit]]-Sales[[#This Row],[Discount ]]</f>
        <v>12414.6</v>
      </c>
    </row>
    <row r="1904" spans="1:15">
      <c r="A1904" s="38">
        <v>41548</v>
      </c>
      <c r="B1904" s="12" t="s">
        <v>22</v>
      </c>
      <c r="C1904" s="12" t="s">
        <v>23</v>
      </c>
      <c r="D1904" s="12" t="s">
        <v>40</v>
      </c>
      <c r="E1904" s="12" t="s">
        <v>16</v>
      </c>
      <c r="F1904" s="12">
        <v>6</v>
      </c>
      <c r="G1904" s="12">
        <v>3924</v>
      </c>
      <c r="H1904" s="12">
        <v>4230</v>
      </c>
      <c r="I1904" s="12">
        <v>11772</v>
      </c>
      <c r="J1904" s="12">
        <v>12690</v>
      </c>
      <c r="K1904" s="12">
        <f>Sales[[#This Row],[Unit Price]]*Sales[[#This Row],[Quantity]]</f>
        <v>25380</v>
      </c>
      <c r="L1904" s="12">
        <f>Sales[[#This Row],[Unit Cost]]*Sales[[#This Row],[Quantity]]</f>
        <v>23544</v>
      </c>
      <c r="M1904" s="12">
        <f>Sales[[#This Row],[Revenue]]-Sales[[#This Row],[Cost]]</f>
        <v>1836</v>
      </c>
      <c r="N1904" s="38">
        <f>Sales[[#This Row],[Profit]]*$N$1</f>
        <v>91.800000000000011</v>
      </c>
      <c r="O1904" s="38">
        <f>Sales[[#This Row],[Profit]]-Sales[[#This Row],[Discount ]]</f>
        <v>1744.2</v>
      </c>
    </row>
    <row r="1905" spans="1:15">
      <c r="A1905" s="38">
        <v>41549</v>
      </c>
      <c r="B1905" s="12" t="s">
        <v>34</v>
      </c>
      <c r="C1905" s="12" t="s">
        <v>25</v>
      </c>
      <c r="D1905" s="12" t="s">
        <v>40</v>
      </c>
      <c r="E1905" s="12" t="s">
        <v>16</v>
      </c>
      <c r="F1905" s="12">
        <v>6</v>
      </c>
      <c r="G1905" s="12">
        <v>4482</v>
      </c>
      <c r="H1905" s="12">
        <v>4770</v>
      </c>
      <c r="I1905" s="12">
        <v>90252</v>
      </c>
      <c r="J1905" s="12">
        <v>97290</v>
      </c>
      <c r="K1905" s="12">
        <f>Sales[[#This Row],[Unit Price]]*Sales[[#This Row],[Quantity]]</f>
        <v>28620</v>
      </c>
      <c r="L1905" s="12">
        <f>Sales[[#This Row],[Unit Cost]]*Sales[[#This Row],[Quantity]]</f>
        <v>26892</v>
      </c>
      <c r="M1905" s="12">
        <f>Sales[[#This Row],[Revenue]]-Sales[[#This Row],[Cost]]</f>
        <v>1728</v>
      </c>
      <c r="N1905" s="38">
        <f>Sales[[#This Row],[Profit]]*$N$1</f>
        <v>86.4</v>
      </c>
      <c r="O1905" s="38">
        <f>Sales[[#This Row],[Profit]]-Sales[[#This Row],[Discount ]]</f>
        <v>1641.6</v>
      </c>
    </row>
    <row r="1906" spans="1:15">
      <c r="A1906" s="38">
        <v>41549</v>
      </c>
      <c r="B1906" s="12" t="s">
        <v>20</v>
      </c>
      <c r="C1906" s="12" t="s">
        <v>18</v>
      </c>
      <c r="D1906" s="12" t="s">
        <v>15</v>
      </c>
      <c r="E1906" s="12" t="s">
        <v>16</v>
      </c>
      <c r="F1906" s="12">
        <v>2</v>
      </c>
      <c r="G1906" s="12">
        <v>3546</v>
      </c>
      <c r="H1906" s="12">
        <v>3780</v>
      </c>
      <c r="I1906" s="12">
        <v>46566</v>
      </c>
      <c r="J1906" s="12">
        <v>50310</v>
      </c>
      <c r="K1906" s="12">
        <f>Sales[[#This Row],[Unit Price]]*Sales[[#This Row],[Quantity]]</f>
        <v>7560</v>
      </c>
      <c r="L1906" s="12">
        <f>Sales[[#This Row],[Unit Cost]]*Sales[[#This Row],[Quantity]]</f>
        <v>7092</v>
      </c>
      <c r="M1906" s="12">
        <f>Sales[[#This Row],[Revenue]]-Sales[[#This Row],[Cost]]</f>
        <v>468</v>
      </c>
      <c r="N1906" s="38">
        <f>Sales[[#This Row],[Profit]]*$N$1</f>
        <v>23.400000000000002</v>
      </c>
      <c r="O1906" s="38">
        <f>Sales[[#This Row],[Profit]]-Sales[[#This Row],[Discount ]]</f>
        <v>444.6</v>
      </c>
    </row>
    <row r="1907" spans="1:15">
      <c r="A1907" s="38">
        <v>41549</v>
      </c>
      <c r="B1907" s="12" t="s">
        <v>22</v>
      </c>
      <c r="C1907" s="12" t="s">
        <v>23</v>
      </c>
      <c r="D1907" s="12" t="s">
        <v>33</v>
      </c>
      <c r="E1907" s="12" t="s">
        <v>13</v>
      </c>
      <c r="F1907" s="12">
        <v>24</v>
      </c>
      <c r="G1907" s="12">
        <v>3726</v>
      </c>
      <c r="H1907" s="12">
        <v>3960</v>
      </c>
      <c r="I1907" s="12">
        <v>95472</v>
      </c>
      <c r="J1907" s="12">
        <v>101520</v>
      </c>
      <c r="K1907" s="12">
        <f>Sales[[#This Row],[Unit Price]]*Sales[[#This Row],[Quantity]]</f>
        <v>95040</v>
      </c>
      <c r="L1907" s="12">
        <f>Sales[[#This Row],[Unit Cost]]*Sales[[#This Row],[Quantity]]</f>
        <v>89424</v>
      </c>
      <c r="M1907" s="12">
        <f>Sales[[#This Row],[Revenue]]-Sales[[#This Row],[Cost]]</f>
        <v>5616</v>
      </c>
      <c r="N1907" s="38">
        <f>Sales[[#This Row],[Profit]]*$N$1</f>
        <v>280.8</v>
      </c>
      <c r="O1907" s="38">
        <f>Sales[[#This Row],[Profit]]-Sales[[#This Row],[Discount ]]</f>
        <v>5335.2</v>
      </c>
    </row>
    <row r="1908" spans="1:15">
      <c r="A1908" s="38">
        <v>41550</v>
      </c>
      <c r="B1908" s="12" t="s">
        <v>10</v>
      </c>
      <c r="C1908" s="12" t="s">
        <v>11</v>
      </c>
      <c r="D1908" s="12" t="s">
        <v>36</v>
      </c>
      <c r="E1908" s="12" t="s">
        <v>13</v>
      </c>
      <c r="F1908" s="12">
        <v>11</v>
      </c>
      <c r="G1908" s="12">
        <v>2106</v>
      </c>
      <c r="H1908" s="12">
        <v>2250</v>
      </c>
      <c r="I1908" s="12">
        <v>10530</v>
      </c>
      <c r="J1908" s="12">
        <v>11250</v>
      </c>
      <c r="K1908" s="12">
        <f>Sales[[#This Row],[Unit Price]]*Sales[[#This Row],[Quantity]]</f>
        <v>24750</v>
      </c>
      <c r="L1908" s="12">
        <f>Sales[[#This Row],[Unit Cost]]*Sales[[#This Row],[Quantity]]</f>
        <v>23166</v>
      </c>
      <c r="M1908" s="12">
        <f>Sales[[#This Row],[Revenue]]-Sales[[#This Row],[Cost]]</f>
        <v>1584</v>
      </c>
      <c r="N1908" s="38">
        <f>Sales[[#This Row],[Profit]]*$N$1</f>
        <v>79.2</v>
      </c>
      <c r="O1908" s="38">
        <f>Sales[[#This Row],[Profit]]-Sales[[#This Row],[Discount ]]</f>
        <v>1504.8</v>
      </c>
    </row>
    <row r="1909" spans="1:15">
      <c r="A1909" s="38">
        <v>41550</v>
      </c>
      <c r="B1909" s="12" t="s">
        <v>27</v>
      </c>
      <c r="C1909" s="12" t="s">
        <v>23</v>
      </c>
      <c r="D1909" s="12" t="s">
        <v>26</v>
      </c>
      <c r="E1909" s="12" t="s">
        <v>13</v>
      </c>
      <c r="F1909" s="12">
        <v>10</v>
      </c>
      <c r="G1909" s="12">
        <v>3546</v>
      </c>
      <c r="H1909" s="12">
        <v>3780</v>
      </c>
      <c r="I1909" s="12">
        <v>3042</v>
      </c>
      <c r="J1909" s="12">
        <v>3240</v>
      </c>
      <c r="K1909" s="12">
        <f>Sales[[#This Row],[Unit Price]]*Sales[[#This Row],[Quantity]]</f>
        <v>37800</v>
      </c>
      <c r="L1909" s="12">
        <f>Sales[[#This Row],[Unit Cost]]*Sales[[#This Row],[Quantity]]</f>
        <v>35460</v>
      </c>
      <c r="M1909" s="12">
        <f>Sales[[#This Row],[Revenue]]-Sales[[#This Row],[Cost]]</f>
        <v>2340</v>
      </c>
      <c r="N1909" s="38">
        <f>Sales[[#This Row],[Profit]]*$N$1</f>
        <v>117</v>
      </c>
      <c r="O1909" s="38">
        <f>Sales[[#This Row],[Profit]]-Sales[[#This Row],[Discount ]]</f>
        <v>2223</v>
      </c>
    </row>
    <row r="1910" spans="1:15">
      <c r="A1910" s="38">
        <v>41551</v>
      </c>
      <c r="B1910" s="12" t="s">
        <v>29</v>
      </c>
      <c r="C1910" s="12" t="s">
        <v>30</v>
      </c>
      <c r="D1910" s="12" t="s">
        <v>43</v>
      </c>
      <c r="E1910" s="12" t="s">
        <v>13</v>
      </c>
      <c r="F1910" s="12">
        <v>7</v>
      </c>
      <c r="G1910" s="12">
        <v>3384</v>
      </c>
      <c r="H1910" s="12">
        <v>3600</v>
      </c>
      <c r="I1910" s="12">
        <v>6768</v>
      </c>
      <c r="J1910" s="12">
        <v>7200</v>
      </c>
      <c r="K1910" s="12">
        <f>Sales[[#This Row],[Unit Price]]*Sales[[#This Row],[Quantity]]</f>
        <v>25200</v>
      </c>
      <c r="L1910" s="12">
        <f>Sales[[#This Row],[Unit Cost]]*Sales[[#This Row],[Quantity]]</f>
        <v>23688</v>
      </c>
      <c r="M1910" s="12">
        <f>Sales[[#This Row],[Revenue]]-Sales[[#This Row],[Cost]]</f>
        <v>1512</v>
      </c>
      <c r="N1910" s="38">
        <f>Sales[[#This Row],[Profit]]*$N$1</f>
        <v>75.600000000000009</v>
      </c>
      <c r="O1910" s="38">
        <f>Sales[[#This Row],[Profit]]-Sales[[#This Row],[Discount ]]</f>
        <v>1436.4</v>
      </c>
    </row>
    <row r="1911" spans="1:15">
      <c r="A1911" s="38">
        <v>41551</v>
      </c>
      <c r="B1911" s="12" t="s">
        <v>10</v>
      </c>
      <c r="C1911" s="12" t="s">
        <v>11</v>
      </c>
      <c r="D1911" s="12" t="s">
        <v>43</v>
      </c>
      <c r="E1911" s="12" t="s">
        <v>13</v>
      </c>
      <c r="F1911" s="12">
        <v>22</v>
      </c>
      <c r="G1911" s="12">
        <v>2106</v>
      </c>
      <c r="H1911" s="12">
        <v>2250</v>
      </c>
      <c r="I1911" s="12">
        <v>81216</v>
      </c>
      <c r="J1911" s="12">
        <v>86400</v>
      </c>
      <c r="K1911" s="12">
        <f>Sales[[#This Row],[Unit Price]]*Sales[[#This Row],[Quantity]]</f>
        <v>49500</v>
      </c>
      <c r="L1911" s="12">
        <f>Sales[[#This Row],[Unit Cost]]*Sales[[#This Row],[Quantity]]</f>
        <v>46332</v>
      </c>
      <c r="M1911" s="12">
        <f>Sales[[#This Row],[Revenue]]-Sales[[#This Row],[Cost]]</f>
        <v>3168</v>
      </c>
      <c r="N1911" s="38">
        <f>Sales[[#This Row],[Profit]]*$N$1</f>
        <v>158.4</v>
      </c>
      <c r="O1911" s="38">
        <f>Sales[[#This Row],[Profit]]-Sales[[#This Row],[Discount ]]</f>
        <v>3009.6</v>
      </c>
    </row>
    <row r="1912" spans="1:15">
      <c r="A1912" s="38">
        <v>41551</v>
      </c>
      <c r="B1912" s="12" t="s">
        <v>24</v>
      </c>
      <c r="C1912" s="12" t="s">
        <v>25</v>
      </c>
      <c r="D1912" s="12" t="s">
        <v>19</v>
      </c>
      <c r="E1912" s="12" t="s">
        <v>13</v>
      </c>
      <c r="F1912" s="12">
        <v>7</v>
      </c>
      <c r="G1912" s="12">
        <v>3924</v>
      </c>
      <c r="H1912" s="12">
        <v>4230</v>
      </c>
      <c r="I1912" s="12">
        <v>11934</v>
      </c>
      <c r="J1912" s="12">
        <v>12690</v>
      </c>
      <c r="K1912" s="12">
        <f>Sales[[#This Row],[Unit Price]]*Sales[[#This Row],[Quantity]]</f>
        <v>29610</v>
      </c>
      <c r="L1912" s="12">
        <f>Sales[[#This Row],[Unit Cost]]*Sales[[#This Row],[Quantity]]</f>
        <v>27468</v>
      </c>
      <c r="M1912" s="12">
        <f>Sales[[#This Row],[Revenue]]-Sales[[#This Row],[Cost]]</f>
        <v>2142</v>
      </c>
      <c r="N1912" s="38">
        <f>Sales[[#This Row],[Profit]]*$N$1</f>
        <v>107.10000000000001</v>
      </c>
      <c r="O1912" s="38">
        <f>Sales[[#This Row],[Profit]]-Sales[[#This Row],[Discount ]]</f>
        <v>2034.9</v>
      </c>
    </row>
    <row r="1913" spans="1:15">
      <c r="A1913" s="38">
        <v>41551</v>
      </c>
      <c r="B1913" s="12" t="s">
        <v>14</v>
      </c>
      <c r="C1913" s="12" t="s">
        <v>11</v>
      </c>
      <c r="D1913" s="12" t="s">
        <v>39</v>
      </c>
      <c r="E1913" s="12" t="s">
        <v>13</v>
      </c>
      <c r="F1913" s="12">
        <v>18</v>
      </c>
      <c r="G1913" s="12">
        <v>3582</v>
      </c>
      <c r="H1913" s="12">
        <v>3870</v>
      </c>
      <c r="I1913" s="12">
        <v>26082</v>
      </c>
      <c r="J1913" s="12">
        <v>27720</v>
      </c>
      <c r="K1913" s="12">
        <f>Sales[[#This Row],[Unit Price]]*Sales[[#This Row],[Quantity]]</f>
        <v>69660</v>
      </c>
      <c r="L1913" s="12">
        <f>Sales[[#This Row],[Unit Cost]]*Sales[[#This Row],[Quantity]]</f>
        <v>64476</v>
      </c>
      <c r="M1913" s="12">
        <f>Sales[[#This Row],[Revenue]]-Sales[[#This Row],[Cost]]</f>
        <v>5184</v>
      </c>
      <c r="N1913" s="38">
        <f>Sales[[#This Row],[Profit]]*$N$1</f>
        <v>259.2</v>
      </c>
      <c r="O1913" s="38">
        <f>Sales[[#This Row],[Profit]]-Sales[[#This Row],[Discount ]]</f>
        <v>4924.8</v>
      </c>
    </row>
    <row r="1914" spans="1:15">
      <c r="A1914" s="38">
        <v>41551</v>
      </c>
      <c r="B1914" s="12" t="s">
        <v>34</v>
      </c>
      <c r="C1914" s="12" t="s">
        <v>25</v>
      </c>
      <c r="D1914" s="12" t="s">
        <v>33</v>
      </c>
      <c r="E1914" s="12" t="s">
        <v>13</v>
      </c>
      <c r="F1914" s="12">
        <v>12</v>
      </c>
      <c r="G1914" s="12">
        <v>3582</v>
      </c>
      <c r="H1914" s="12">
        <v>3870</v>
      </c>
      <c r="I1914" s="12">
        <v>27846</v>
      </c>
      <c r="J1914" s="12">
        <v>29610</v>
      </c>
      <c r="K1914" s="12">
        <f>Sales[[#This Row],[Unit Price]]*Sales[[#This Row],[Quantity]]</f>
        <v>46440</v>
      </c>
      <c r="L1914" s="12">
        <f>Sales[[#This Row],[Unit Cost]]*Sales[[#This Row],[Quantity]]</f>
        <v>42984</v>
      </c>
      <c r="M1914" s="12">
        <f>Sales[[#This Row],[Revenue]]-Sales[[#This Row],[Cost]]</f>
        <v>3456</v>
      </c>
      <c r="N1914" s="38">
        <f>Sales[[#This Row],[Profit]]*$N$1</f>
        <v>172.8</v>
      </c>
      <c r="O1914" s="38">
        <f>Sales[[#This Row],[Profit]]-Sales[[#This Row],[Discount ]]</f>
        <v>3283.2</v>
      </c>
    </row>
    <row r="1915" spans="1:15">
      <c r="A1915" s="38">
        <v>41552</v>
      </c>
      <c r="B1915" s="12" t="s">
        <v>29</v>
      </c>
      <c r="C1915" s="12" t="s">
        <v>30</v>
      </c>
      <c r="D1915" s="12" t="s">
        <v>28</v>
      </c>
      <c r="E1915" s="12" t="s">
        <v>13</v>
      </c>
      <c r="F1915" s="12">
        <v>19</v>
      </c>
      <c r="G1915" s="12">
        <v>3726</v>
      </c>
      <c r="H1915" s="12">
        <v>3960</v>
      </c>
      <c r="I1915" s="12">
        <v>75816</v>
      </c>
      <c r="J1915" s="12">
        <v>80730</v>
      </c>
      <c r="K1915" s="12">
        <f>Sales[[#This Row],[Unit Price]]*Sales[[#This Row],[Quantity]]</f>
        <v>75240</v>
      </c>
      <c r="L1915" s="12">
        <f>Sales[[#This Row],[Unit Cost]]*Sales[[#This Row],[Quantity]]</f>
        <v>70794</v>
      </c>
      <c r="M1915" s="12">
        <f>Sales[[#This Row],[Revenue]]-Sales[[#This Row],[Cost]]</f>
        <v>4446</v>
      </c>
      <c r="N1915" s="38">
        <f>Sales[[#This Row],[Profit]]*$N$1</f>
        <v>222.3</v>
      </c>
      <c r="O1915" s="38">
        <f>Sales[[#This Row],[Profit]]-Sales[[#This Row],[Discount ]]</f>
        <v>4223.7</v>
      </c>
    </row>
    <row r="1916" spans="1:15">
      <c r="A1916" s="38">
        <v>41552</v>
      </c>
      <c r="B1916" s="12" t="s">
        <v>24</v>
      </c>
      <c r="C1916" s="12" t="s">
        <v>25</v>
      </c>
      <c r="D1916" s="12" t="s">
        <v>12</v>
      </c>
      <c r="E1916" s="12" t="s">
        <v>13</v>
      </c>
      <c r="F1916" s="12">
        <v>23</v>
      </c>
      <c r="G1916" s="12">
        <v>3582</v>
      </c>
      <c r="H1916" s="12">
        <v>3870</v>
      </c>
      <c r="I1916" s="12">
        <v>14238</v>
      </c>
      <c r="J1916" s="12">
        <v>15120</v>
      </c>
      <c r="K1916" s="12">
        <f>Sales[[#This Row],[Unit Price]]*Sales[[#This Row],[Quantity]]</f>
        <v>89010</v>
      </c>
      <c r="L1916" s="12">
        <f>Sales[[#This Row],[Unit Cost]]*Sales[[#This Row],[Quantity]]</f>
        <v>82386</v>
      </c>
      <c r="M1916" s="12">
        <f>Sales[[#This Row],[Revenue]]-Sales[[#This Row],[Cost]]</f>
        <v>6624</v>
      </c>
      <c r="N1916" s="38">
        <f>Sales[[#This Row],[Profit]]*$N$1</f>
        <v>331.20000000000005</v>
      </c>
      <c r="O1916" s="38">
        <f>Sales[[#This Row],[Profit]]-Sales[[#This Row],[Discount ]]</f>
        <v>6292.8</v>
      </c>
    </row>
    <row r="1917" spans="1:15">
      <c r="A1917" s="38">
        <v>41553</v>
      </c>
      <c r="B1917" s="12" t="s">
        <v>27</v>
      </c>
      <c r="C1917" s="12" t="s">
        <v>23</v>
      </c>
      <c r="D1917" s="12" t="s">
        <v>12</v>
      </c>
      <c r="E1917" s="12" t="s">
        <v>13</v>
      </c>
      <c r="F1917" s="12">
        <v>3</v>
      </c>
      <c r="G1917" s="12">
        <v>2952</v>
      </c>
      <c r="H1917" s="12">
        <v>3150</v>
      </c>
      <c r="I1917" s="12">
        <v>38646</v>
      </c>
      <c r="J1917" s="12">
        <v>41040</v>
      </c>
      <c r="K1917" s="12">
        <f>Sales[[#This Row],[Unit Price]]*Sales[[#This Row],[Quantity]]</f>
        <v>9450</v>
      </c>
      <c r="L1917" s="12">
        <f>Sales[[#This Row],[Unit Cost]]*Sales[[#This Row],[Quantity]]</f>
        <v>8856</v>
      </c>
      <c r="M1917" s="12">
        <f>Sales[[#This Row],[Revenue]]-Sales[[#This Row],[Cost]]</f>
        <v>594</v>
      </c>
      <c r="N1917" s="38">
        <f>Sales[[#This Row],[Profit]]*$N$1</f>
        <v>29.700000000000003</v>
      </c>
      <c r="O1917" s="38">
        <f>Sales[[#This Row],[Profit]]-Sales[[#This Row],[Discount ]]</f>
        <v>564.29999999999995</v>
      </c>
    </row>
    <row r="1918" spans="1:15">
      <c r="A1918" s="38">
        <v>41553</v>
      </c>
      <c r="B1918" s="12" t="s">
        <v>27</v>
      </c>
      <c r="C1918" s="12" t="s">
        <v>23</v>
      </c>
      <c r="D1918" s="12" t="s">
        <v>36</v>
      </c>
      <c r="E1918" s="12" t="s">
        <v>13</v>
      </c>
      <c r="F1918" s="12">
        <v>24</v>
      </c>
      <c r="G1918" s="12">
        <v>3978</v>
      </c>
      <c r="H1918" s="12">
        <v>4230</v>
      </c>
      <c r="I1918" s="12">
        <v>23166</v>
      </c>
      <c r="J1918" s="12">
        <v>24750</v>
      </c>
      <c r="K1918" s="12">
        <f>Sales[[#This Row],[Unit Price]]*Sales[[#This Row],[Quantity]]</f>
        <v>101520</v>
      </c>
      <c r="L1918" s="12">
        <f>Sales[[#This Row],[Unit Cost]]*Sales[[#This Row],[Quantity]]</f>
        <v>95472</v>
      </c>
      <c r="M1918" s="12">
        <f>Sales[[#This Row],[Revenue]]-Sales[[#This Row],[Cost]]</f>
        <v>6048</v>
      </c>
      <c r="N1918" s="38">
        <f>Sales[[#This Row],[Profit]]*$N$1</f>
        <v>302.40000000000003</v>
      </c>
      <c r="O1918" s="38">
        <f>Sales[[#This Row],[Profit]]-Sales[[#This Row],[Discount ]]</f>
        <v>5745.6</v>
      </c>
    </row>
    <row r="1919" spans="1:15">
      <c r="A1919" s="38">
        <v>41553</v>
      </c>
      <c r="B1919" s="12" t="s">
        <v>24</v>
      </c>
      <c r="C1919" s="12" t="s">
        <v>25</v>
      </c>
      <c r="D1919" s="12" t="s">
        <v>39</v>
      </c>
      <c r="E1919" s="12" t="s">
        <v>13</v>
      </c>
      <c r="F1919" s="12">
        <v>25</v>
      </c>
      <c r="G1919" s="12">
        <v>2034</v>
      </c>
      <c r="H1919" s="12">
        <v>2160</v>
      </c>
      <c r="I1919" s="12">
        <v>18630</v>
      </c>
      <c r="J1919" s="12">
        <v>19800</v>
      </c>
      <c r="K1919" s="12">
        <f>Sales[[#This Row],[Unit Price]]*Sales[[#This Row],[Quantity]]</f>
        <v>54000</v>
      </c>
      <c r="L1919" s="12">
        <f>Sales[[#This Row],[Unit Cost]]*Sales[[#This Row],[Quantity]]</f>
        <v>50850</v>
      </c>
      <c r="M1919" s="12">
        <f>Sales[[#This Row],[Revenue]]-Sales[[#This Row],[Cost]]</f>
        <v>3150</v>
      </c>
      <c r="N1919" s="38">
        <f>Sales[[#This Row],[Profit]]*$N$1</f>
        <v>157.5</v>
      </c>
      <c r="O1919" s="38">
        <f>Sales[[#This Row],[Profit]]-Sales[[#This Row],[Discount ]]</f>
        <v>2992.5</v>
      </c>
    </row>
    <row r="1920" spans="1:15">
      <c r="A1920" s="38">
        <v>41554</v>
      </c>
      <c r="B1920" s="12" t="s">
        <v>22</v>
      </c>
      <c r="C1920" s="12" t="s">
        <v>23</v>
      </c>
      <c r="D1920" s="12" t="s">
        <v>41</v>
      </c>
      <c r="E1920" s="12" t="s">
        <v>13</v>
      </c>
      <c r="F1920" s="12">
        <v>5</v>
      </c>
      <c r="G1920" s="12">
        <v>3924</v>
      </c>
      <c r="H1920" s="12">
        <v>4230</v>
      </c>
      <c r="I1920" s="12">
        <v>64944</v>
      </c>
      <c r="J1920" s="12">
        <v>69300</v>
      </c>
      <c r="K1920" s="12">
        <f>Sales[[#This Row],[Unit Price]]*Sales[[#This Row],[Quantity]]</f>
        <v>21150</v>
      </c>
      <c r="L1920" s="12">
        <f>Sales[[#This Row],[Unit Cost]]*Sales[[#This Row],[Quantity]]</f>
        <v>19620</v>
      </c>
      <c r="M1920" s="12">
        <f>Sales[[#This Row],[Revenue]]-Sales[[#This Row],[Cost]]</f>
        <v>1530</v>
      </c>
      <c r="N1920" s="38">
        <f>Sales[[#This Row],[Profit]]*$N$1</f>
        <v>76.5</v>
      </c>
      <c r="O1920" s="38">
        <f>Sales[[#This Row],[Profit]]-Sales[[#This Row],[Discount ]]</f>
        <v>1453.5</v>
      </c>
    </row>
    <row r="1921" spans="1:15">
      <c r="A1921" s="38">
        <v>41554</v>
      </c>
      <c r="B1921" s="12" t="s">
        <v>24</v>
      </c>
      <c r="C1921" s="12" t="s">
        <v>25</v>
      </c>
      <c r="D1921" s="12" t="s">
        <v>39</v>
      </c>
      <c r="E1921" s="12" t="s">
        <v>13</v>
      </c>
      <c r="F1921" s="12">
        <v>2</v>
      </c>
      <c r="G1921" s="12">
        <v>5832</v>
      </c>
      <c r="H1921" s="12">
        <v>6210</v>
      </c>
      <c r="I1921" s="12">
        <v>29808</v>
      </c>
      <c r="J1921" s="12">
        <v>31680</v>
      </c>
      <c r="K1921" s="12">
        <f>Sales[[#This Row],[Unit Price]]*Sales[[#This Row],[Quantity]]</f>
        <v>12420</v>
      </c>
      <c r="L1921" s="12">
        <f>Sales[[#This Row],[Unit Cost]]*Sales[[#This Row],[Quantity]]</f>
        <v>11664</v>
      </c>
      <c r="M1921" s="12">
        <f>Sales[[#This Row],[Revenue]]-Sales[[#This Row],[Cost]]</f>
        <v>756</v>
      </c>
      <c r="N1921" s="38">
        <f>Sales[[#This Row],[Profit]]*$N$1</f>
        <v>37.800000000000004</v>
      </c>
      <c r="O1921" s="38">
        <f>Sales[[#This Row],[Profit]]-Sales[[#This Row],[Discount ]]</f>
        <v>718.2</v>
      </c>
    </row>
    <row r="1922" spans="1:15">
      <c r="A1922" s="38">
        <v>41554</v>
      </c>
      <c r="B1922" s="12" t="s">
        <v>27</v>
      </c>
      <c r="C1922" s="12" t="s">
        <v>23</v>
      </c>
      <c r="D1922" s="12" t="s">
        <v>12</v>
      </c>
      <c r="E1922" s="12" t="s">
        <v>13</v>
      </c>
      <c r="F1922" s="12">
        <v>14</v>
      </c>
      <c r="G1922" s="12">
        <v>3546</v>
      </c>
      <c r="H1922" s="12">
        <v>3780</v>
      </c>
      <c r="I1922" s="12">
        <v>50850</v>
      </c>
      <c r="J1922" s="12">
        <v>54000</v>
      </c>
      <c r="K1922" s="12">
        <f>Sales[[#This Row],[Unit Price]]*Sales[[#This Row],[Quantity]]</f>
        <v>52920</v>
      </c>
      <c r="L1922" s="12">
        <f>Sales[[#This Row],[Unit Cost]]*Sales[[#This Row],[Quantity]]</f>
        <v>49644</v>
      </c>
      <c r="M1922" s="12">
        <f>Sales[[#This Row],[Revenue]]-Sales[[#This Row],[Cost]]</f>
        <v>3276</v>
      </c>
      <c r="N1922" s="38">
        <f>Sales[[#This Row],[Profit]]*$N$1</f>
        <v>163.80000000000001</v>
      </c>
      <c r="O1922" s="38">
        <f>Sales[[#This Row],[Profit]]-Sales[[#This Row],[Discount ]]</f>
        <v>3112.2</v>
      </c>
    </row>
    <row r="1923" spans="1:15">
      <c r="A1923" s="38">
        <v>41554</v>
      </c>
      <c r="B1923" s="12" t="s">
        <v>34</v>
      </c>
      <c r="C1923" s="12" t="s">
        <v>25</v>
      </c>
      <c r="D1923" s="12" t="s">
        <v>38</v>
      </c>
      <c r="E1923" s="12" t="s">
        <v>13</v>
      </c>
      <c r="F1923" s="12">
        <v>6</v>
      </c>
      <c r="G1923" s="12">
        <v>2034</v>
      </c>
      <c r="H1923" s="12">
        <v>2160</v>
      </c>
      <c r="I1923" s="12">
        <v>14184</v>
      </c>
      <c r="J1923" s="12">
        <v>15120</v>
      </c>
      <c r="K1923" s="12">
        <f>Sales[[#This Row],[Unit Price]]*Sales[[#This Row],[Quantity]]</f>
        <v>12960</v>
      </c>
      <c r="L1923" s="12">
        <f>Sales[[#This Row],[Unit Cost]]*Sales[[#This Row],[Quantity]]</f>
        <v>12204</v>
      </c>
      <c r="M1923" s="12">
        <f>Sales[[#This Row],[Revenue]]-Sales[[#This Row],[Cost]]</f>
        <v>756</v>
      </c>
      <c r="N1923" s="38">
        <f>Sales[[#This Row],[Profit]]*$N$1</f>
        <v>37.800000000000004</v>
      </c>
      <c r="O1923" s="38">
        <f>Sales[[#This Row],[Profit]]-Sales[[#This Row],[Discount ]]</f>
        <v>718.2</v>
      </c>
    </row>
    <row r="1924" spans="1:15">
      <c r="A1924" s="38">
        <v>41555</v>
      </c>
      <c r="B1924" s="12" t="s">
        <v>22</v>
      </c>
      <c r="C1924" s="12" t="s">
        <v>23</v>
      </c>
      <c r="D1924" s="12" t="s">
        <v>39</v>
      </c>
      <c r="E1924" s="12" t="s">
        <v>13</v>
      </c>
      <c r="F1924" s="12">
        <v>13</v>
      </c>
      <c r="G1924" s="12">
        <v>2034</v>
      </c>
      <c r="H1924" s="12">
        <v>2160</v>
      </c>
      <c r="I1924" s="12">
        <v>81972</v>
      </c>
      <c r="J1924" s="12">
        <v>87120</v>
      </c>
      <c r="K1924" s="12">
        <f>Sales[[#This Row],[Unit Price]]*Sales[[#This Row],[Quantity]]</f>
        <v>28080</v>
      </c>
      <c r="L1924" s="12">
        <f>Sales[[#This Row],[Unit Cost]]*Sales[[#This Row],[Quantity]]</f>
        <v>26442</v>
      </c>
      <c r="M1924" s="12">
        <f>Sales[[#This Row],[Revenue]]-Sales[[#This Row],[Cost]]</f>
        <v>1638</v>
      </c>
      <c r="N1924" s="38">
        <f>Sales[[#This Row],[Profit]]*$N$1</f>
        <v>81.900000000000006</v>
      </c>
      <c r="O1924" s="38">
        <f>Sales[[#This Row],[Profit]]-Sales[[#This Row],[Discount ]]</f>
        <v>1556.1</v>
      </c>
    </row>
    <row r="1925" spans="1:15">
      <c r="A1925" s="38">
        <v>41556</v>
      </c>
      <c r="B1925" s="12" t="s">
        <v>14</v>
      </c>
      <c r="C1925" s="12" t="s">
        <v>11</v>
      </c>
      <c r="D1925" s="12" t="s">
        <v>36</v>
      </c>
      <c r="E1925" s="12" t="s">
        <v>13</v>
      </c>
      <c r="F1925" s="12">
        <v>4</v>
      </c>
      <c r="G1925" s="12">
        <v>3042</v>
      </c>
      <c r="H1925" s="12">
        <v>3240</v>
      </c>
      <c r="I1925" s="12">
        <v>33696</v>
      </c>
      <c r="J1925" s="12">
        <v>36000</v>
      </c>
      <c r="K1925" s="12">
        <f>Sales[[#This Row],[Unit Price]]*Sales[[#This Row],[Quantity]]</f>
        <v>12960</v>
      </c>
      <c r="L1925" s="12">
        <f>Sales[[#This Row],[Unit Cost]]*Sales[[#This Row],[Quantity]]</f>
        <v>12168</v>
      </c>
      <c r="M1925" s="12">
        <f>Sales[[#This Row],[Revenue]]-Sales[[#This Row],[Cost]]</f>
        <v>792</v>
      </c>
      <c r="N1925" s="38">
        <f>Sales[[#This Row],[Profit]]*$N$1</f>
        <v>39.6</v>
      </c>
      <c r="O1925" s="38">
        <f>Sales[[#This Row],[Profit]]-Sales[[#This Row],[Discount ]]</f>
        <v>752.4</v>
      </c>
    </row>
    <row r="1926" spans="1:15">
      <c r="A1926" s="38">
        <v>41556</v>
      </c>
      <c r="B1926" s="12" t="s">
        <v>29</v>
      </c>
      <c r="C1926" s="12" t="s">
        <v>30</v>
      </c>
      <c r="D1926" s="12" t="s">
        <v>36</v>
      </c>
      <c r="E1926" s="12" t="s">
        <v>13</v>
      </c>
      <c r="F1926" s="12">
        <v>21</v>
      </c>
      <c r="G1926" s="12">
        <v>3042</v>
      </c>
      <c r="H1926" s="12">
        <v>3240</v>
      </c>
      <c r="I1926" s="12">
        <v>4212</v>
      </c>
      <c r="J1926" s="12">
        <v>4500</v>
      </c>
      <c r="K1926" s="12">
        <f>Sales[[#This Row],[Unit Price]]*Sales[[#This Row],[Quantity]]</f>
        <v>68040</v>
      </c>
      <c r="L1926" s="12">
        <f>Sales[[#This Row],[Unit Cost]]*Sales[[#This Row],[Quantity]]</f>
        <v>63882</v>
      </c>
      <c r="M1926" s="12">
        <f>Sales[[#This Row],[Revenue]]-Sales[[#This Row],[Cost]]</f>
        <v>4158</v>
      </c>
      <c r="N1926" s="38">
        <f>Sales[[#This Row],[Profit]]*$N$1</f>
        <v>207.9</v>
      </c>
      <c r="O1926" s="38">
        <f>Sales[[#This Row],[Profit]]-Sales[[#This Row],[Discount ]]</f>
        <v>3950.1</v>
      </c>
    </row>
    <row r="1927" spans="1:15">
      <c r="A1927" s="38">
        <v>41556</v>
      </c>
      <c r="B1927" s="12" t="s">
        <v>29</v>
      </c>
      <c r="C1927" s="12" t="s">
        <v>30</v>
      </c>
      <c r="D1927" s="12" t="s">
        <v>28</v>
      </c>
      <c r="E1927" s="12" t="s">
        <v>13</v>
      </c>
      <c r="F1927" s="12">
        <v>16</v>
      </c>
      <c r="G1927" s="12">
        <v>3726</v>
      </c>
      <c r="H1927" s="12">
        <v>3960</v>
      </c>
      <c r="I1927" s="12">
        <v>128304</v>
      </c>
      <c r="J1927" s="12">
        <v>136620</v>
      </c>
      <c r="K1927" s="12">
        <f>Sales[[#This Row],[Unit Price]]*Sales[[#This Row],[Quantity]]</f>
        <v>63360</v>
      </c>
      <c r="L1927" s="12">
        <f>Sales[[#This Row],[Unit Cost]]*Sales[[#This Row],[Quantity]]</f>
        <v>59616</v>
      </c>
      <c r="M1927" s="12">
        <f>Sales[[#This Row],[Revenue]]-Sales[[#This Row],[Cost]]</f>
        <v>3744</v>
      </c>
      <c r="N1927" s="38">
        <f>Sales[[#This Row],[Profit]]*$N$1</f>
        <v>187.20000000000002</v>
      </c>
      <c r="O1927" s="38">
        <f>Sales[[#This Row],[Profit]]-Sales[[#This Row],[Discount ]]</f>
        <v>3556.8</v>
      </c>
    </row>
    <row r="1928" spans="1:15">
      <c r="A1928" s="38">
        <v>41557</v>
      </c>
      <c r="B1928" s="12" t="s">
        <v>17</v>
      </c>
      <c r="C1928" s="12" t="s">
        <v>18</v>
      </c>
      <c r="D1928" s="12" t="s">
        <v>36</v>
      </c>
      <c r="E1928" s="12" t="s">
        <v>13</v>
      </c>
      <c r="F1928" s="12">
        <v>10</v>
      </c>
      <c r="G1928" s="12">
        <v>2196</v>
      </c>
      <c r="H1928" s="12">
        <v>2340</v>
      </c>
      <c r="I1928" s="12">
        <v>27378</v>
      </c>
      <c r="J1928" s="12">
        <v>29250</v>
      </c>
      <c r="K1928" s="12">
        <f>Sales[[#This Row],[Unit Price]]*Sales[[#This Row],[Quantity]]</f>
        <v>23400</v>
      </c>
      <c r="L1928" s="12">
        <f>Sales[[#This Row],[Unit Cost]]*Sales[[#This Row],[Quantity]]</f>
        <v>21960</v>
      </c>
      <c r="M1928" s="12">
        <f>Sales[[#This Row],[Revenue]]-Sales[[#This Row],[Cost]]</f>
        <v>1440</v>
      </c>
      <c r="N1928" s="38">
        <f>Sales[[#This Row],[Profit]]*$N$1</f>
        <v>72</v>
      </c>
      <c r="O1928" s="38">
        <f>Sales[[#This Row],[Profit]]-Sales[[#This Row],[Discount ]]</f>
        <v>1368</v>
      </c>
    </row>
    <row r="1929" spans="1:15">
      <c r="A1929" s="38">
        <v>41557</v>
      </c>
      <c r="B1929" s="12" t="s">
        <v>24</v>
      </c>
      <c r="C1929" s="12" t="s">
        <v>25</v>
      </c>
      <c r="D1929" s="12" t="s">
        <v>36</v>
      </c>
      <c r="E1929" s="12" t="s">
        <v>13</v>
      </c>
      <c r="F1929" s="12">
        <v>3</v>
      </c>
      <c r="G1929" s="12">
        <v>4482</v>
      </c>
      <c r="H1929" s="12">
        <v>4770</v>
      </c>
      <c r="I1929" s="12">
        <v>27378</v>
      </c>
      <c r="J1929" s="12">
        <v>29250</v>
      </c>
      <c r="K1929" s="12">
        <f>Sales[[#This Row],[Unit Price]]*Sales[[#This Row],[Quantity]]</f>
        <v>14310</v>
      </c>
      <c r="L1929" s="12">
        <f>Sales[[#This Row],[Unit Cost]]*Sales[[#This Row],[Quantity]]</f>
        <v>13446</v>
      </c>
      <c r="M1929" s="12">
        <f>Sales[[#This Row],[Revenue]]-Sales[[#This Row],[Cost]]</f>
        <v>864</v>
      </c>
      <c r="N1929" s="38">
        <f>Sales[[#This Row],[Profit]]*$N$1</f>
        <v>43.2</v>
      </c>
      <c r="O1929" s="38">
        <f>Sales[[#This Row],[Profit]]-Sales[[#This Row],[Discount ]]</f>
        <v>820.8</v>
      </c>
    </row>
    <row r="1930" spans="1:15">
      <c r="A1930" s="38">
        <v>41557</v>
      </c>
      <c r="B1930" s="12" t="s">
        <v>29</v>
      </c>
      <c r="C1930" s="12" t="s">
        <v>30</v>
      </c>
      <c r="D1930" s="12" t="s">
        <v>42</v>
      </c>
      <c r="E1930" s="12" t="s">
        <v>16</v>
      </c>
      <c r="F1930" s="12">
        <v>1</v>
      </c>
      <c r="G1930" s="12">
        <v>5148</v>
      </c>
      <c r="H1930" s="12">
        <v>5490</v>
      </c>
      <c r="I1930" s="12">
        <v>120096</v>
      </c>
      <c r="J1930" s="12">
        <v>129600</v>
      </c>
      <c r="K1930" s="12">
        <f>Sales[[#This Row],[Unit Price]]*Sales[[#This Row],[Quantity]]</f>
        <v>5490</v>
      </c>
      <c r="L1930" s="12">
        <f>Sales[[#This Row],[Unit Cost]]*Sales[[#This Row],[Quantity]]</f>
        <v>5148</v>
      </c>
      <c r="M1930" s="12">
        <f>Sales[[#This Row],[Revenue]]-Sales[[#This Row],[Cost]]</f>
        <v>342</v>
      </c>
      <c r="N1930" s="38">
        <f>Sales[[#This Row],[Profit]]*$N$1</f>
        <v>17.100000000000001</v>
      </c>
      <c r="O1930" s="38">
        <f>Sales[[#This Row],[Profit]]-Sales[[#This Row],[Discount ]]</f>
        <v>324.89999999999998</v>
      </c>
    </row>
    <row r="1931" spans="1:15">
      <c r="A1931" s="38">
        <v>41558</v>
      </c>
      <c r="B1931" s="12" t="s">
        <v>20</v>
      </c>
      <c r="C1931" s="12" t="s">
        <v>18</v>
      </c>
      <c r="D1931" s="12" t="s">
        <v>15</v>
      </c>
      <c r="E1931" s="12" t="s">
        <v>16</v>
      </c>
      <c r="F1931" s="12">
        <v>13</v>
      </c>
      <c r="G1931" s="12">
        <v>3978</v>
      </c>
      <c r="H1931" s="12">
        <v>4230</v>
      </c>
      <c r="I1931" s="12">
        <v>78804</v>
      </c>
      <c r="J1931" s="12">
        <v>85140</v>
      </c>
      <c r="K1931" s="12">
        <f>Sales[[#This Row],[Unit Price]]*Sales[[#This Row],[Quantity]]</f>
        <v>54990</v>
      </c>
      <c r="L1931" s="12">
        <f>Sales[[#This Row],[Unit Cost]]*Sales[[#This Row],[Quantity]]</f>
        <v>51714</v>
      </c>
      <c r="M1931" s="12">
        <f>Sales[[#This Row],[Revenue]]-Sales[[#This Row],[Cost]]</f>
        <v>3276</v>
      </c>
      <c r="N1931" s="38">
        <f>Sales[[#This Row],[Profit]]*$N$1</f>
        <v>163.80000000000001</v>
      </c>
      <c r="O1931" s="38">
        <f>Sales[[#This Row],[Profit]]-Sales[[#This Row],[Discount ]]</f>
        <v>3112.2</v>
      </c>
    </row>
    <row r="1932" spans="1:15">
      <c r="A1932" s="38">
        <v>41558</v>
      </c>
      <c r="B1932" s="12" t="s">
        <v>27</v>
      </c>
      <c r="C1932" s="12" t="s">
        <v>23</v>
      </c>
      <c r="D1932" s="12" t="s">
        <v>42</v>
      </c>
      <c r="E1932" s="12" t="s">
        <v>16</v>
      </c>
      <c r="F1932" s="12">
        <v>15</v>
      </c>
      <c r="G1932" s="12">
        <v>2106</v>
      </c>
      <c r="H1932" s="12">
        <v>2250</v>
      </c>
      <c r="I1932" s="12">
        <v>150120</v>
      </c>
      <c r="J1932" s="12">
        <v>162000</v>
      </c>
      <c r="K1932" s="12">
        <f>Sales[[#This Row],[Unit Price]]*Sales[[#This Row],[Quantity]]</f>
        <v>33750</v>
      </c>
      <c r="L1932" s="12">
        <f>Sales[[#This Row],[Unit Cost]]*Sales[[#This Row],[Quantity]]</f>
        <v>31590</v>
      </c>
      <c r="M1932" s="12">
        <f>Sales[[#This Row],[Revenue]]-Sales[[#This Row],[Cost]]</f>
        <v>2160</v>
      </c>
      <c r="N1932" s="38">
        <f>Sales[[#This Row],[Profit]]*$N$1</f>
        <v>108</v>
      </c>
      <c r="O1932" s="38">
        <f>Sales[[#This Row],[Profit]]-Sales[[#This Row],[Discount ]]</f>
        <v>2052</v>
      </c>
    </row>
    <row r="1933" spans="1:15">
      <c r="A1933" s="38">
        <v>41558</v>
      </c>
      <c r="B1933" s="12" t="s">
        <v>14</v>
      </c>
      <c r="C1933" s="12" t="s">
        <v>11</v>
      </c>
      <c r="D1933" s="12" t="s">
        <v>21</v>
      </c>
      <c r="E1933" s="12" t="s">
        <v>13</v>
      </c>
      <c r="F1933" s="12">
        <v>5</v>
      </c>
      <c r="G1933" s="12">
        <v>3978</v>
      </c>
      <c r="H1933" s="12">
        <v>4230</v>
      </c>
      <c r="I1933" s="12">
        <v>15372</v>
      </c>
      <c r="J1933" s="12">
        <v>16380</v>
      </c>
      <c r="K1933" s="12">
        <f>Sales[[#This Row],[Unit Price]]*Sales[[#This Row],[Quantity]]</f>
        <v>21150</v>
      </c>
      <c r="L1933" s="12">
        <f>Sales[[#This Row],[Unit Cost]]*Sales[[#This Row],[Quantity]]</f>
        <v>19890</v>
      </c>
      <c r="M1933" s="12">
        <f>Sales[[#This Row],[Revenue]]-Sales[[#This Row],[Cost]]</f>
        <v>1260</v>
      </c>
      <c r="N1933" s="38">
        <f>Sales[[#This Row],[Profit]]*$N$1</f>
        <v>63</v>
      </c>
      <c r="O1933" s="38">
        <f>Sales[[#This Row],[Profit]]-Sales[[#This Row],[Discount ]]</f>
        <v>1197</v>
      </c>
    </row>
    <row r="1934" spans="1:15">
      <c r="A1934" s="38">
        <v>41559</v>
      </c>
      <c r="B1934" s="12" t="s">
        <v>20</v>
      </c>
      <c r="C1934" s="12" t="s">
        <v>18</v>
      </c>
      <c r="D1934" s="12" t="s">
        <v>38</v>
      </c>
      <c r="E1934" s="12" t="s">
        <v>13</v>
      </c>
      <c r="F1934" s="12">
        <v>25</v>
      </c>
      <c r="G1934" s="12">
        <v>2034</v>
      </c>
      <c r="H1934" s="12">
        <v>2160</v>
      </c>
      <c r="I1934" s="12">
        <v>81558</v>
      </c>
      <c r="J1934" s="12">
        <v>86940</v>
      </c>
      <c r="K1934" s="12">
        <f>Sales[[#This Row],[Unit Price]]*Sales[[#This Row],[Quantity]]</f>
        <v>54000</v>
      </c>
      <c r="L1934" s="12">
        <f>Sales[[#This Row],[Unit Cost]]*Sales[[#This Row],[Quantity]]</f>
        <v>50850</v>
      </c>
      <c r="M1934" s="12">
        <f>Sales[[#This Row],[Revenue]]-Sales[[#This Row],[Cost]]</f>
        <v>3150</v>
      </c>
      <c r="N1934" s="38">
        <f>Sales[[#This Row],[Profit]]*$N$1</f>
        <v>157.5</v>
      </c>
      <c r="O1934" s="38">
        <f>Sales[[#This Row],[Profit]]-Sales[[#This Row],[Discount ]]</f>
        <v>2992.5</v>
      </c>
    </row>
    <row r="1935" spans="1:15">
      <c r="A1935" s="38">
        <v>41559</v>
      </c>
      <c r="B1935" s="12" t="s">
        <v>27</v>
      </c>
      <c r="C1935" s="12" t="s">
        <v>23</v>
      </c>
      <c r="D1935" s="12" t="s">
        <v>42</v>
      </c>
      <c r="E1935" s="12" t="s">
        <v>16</v>
      </c>
      <c r="F1935" s="12">
        <v>23</v>
      </c>
      <c r="G1935" s="12">
        <v>3546</v>
      </c>
      <c r="H1935" s="12">
        <v>3780</v>
      </c>
      <c r="I1935" s="12">
        <v>67554</v>
      </c>
      <c r="J1935" s="12">
        <v>72900</v>
      </c>
      <c r="K1935" s="12">
        <f>Sales[[#This Row],[Unit Price]]*Sales[[#This Row],[Quantity]]</f>
        <v>86940</v>
      </c>
      <c r="L1935" s="12">
        <f>Sales[[#This Row],[Unit Cost]]*Sales[[#This Row],[Quantity]]</f>
        <v>81558</v>
      </c>
      <c r="M1935" s="12">
        <f>Sales[[#This Row],[Revenue]]-Sales[[#This Row],[Cost]]</f>
        <v>5382</v>
      </c>
      <c r="N1935" s="38">
        <f>Sales[[#This Row],[Profit]]*$N$1</f>
        <v>269.10000000000002</v>
      </c>
      <c r="O1935" s="38">
        <f>Sales[[#This Row],[Profit]]-Sales[[#This Row],[Discount ]]</f>
        <v>5112.8999999999996</v>
      </c>
    </row>
    <row r="1936" spans="1:15">
      <c r="A1936" s="38">
        <v>41559</v>
      </c>
      <c r="B1936" s="12" t="s">
        <v>14</v>
      </c>
      <c r="C1936" s="12" t="s">
        <v>11</v>
      </c>
      <c r="D1936" s="12" t="s">
        <v>39</v>
      </c>
      <c r="E1936" s="12" t="s">
        <v>13</v>
      </c>
      <c r="F1936" s="12">
        <v>23</v>
      </c>
      <c r="G1936" s="12">
        <v>4482</v>
      </c>
      <c r="H1936" s="12">
        <v>4770</v>
      </c>
      <c r="I1936" s="12">
        <v>67068</v>
      </c>
      <c r="J1936" s="12">
        <v>71280</v>
      </c>
      <c r="K1936" s="12">
        <f>Sales[[#This Row],[Unit Price]]*Sales[[#This Row],[Quantity]]</f>
        <v>109710</v>
      </c>
      <c r="L1936" s="12">
        <f>Sales[[#This Row],[Unit Cost]]*Sales[[#This Row],[Quantity]]</f>
        <v>103086</v>
      </c>
      <c r="M1936" s="12">
        <f>Sales[[#This Row],[Revenue]]-Sales[[#This Row],[Cost]]</f>
        <v>6624</v>
      </c>
      <c r="N1936" s="38">
        <f>Sales[[#This Row],[Profit]]*$N$1</f>
        <v>331.20000000000005</v>
      </c>
      <c r="O1936" s="38">
        <f>Sales[[#This Row],[Profit]]-Sales[[#This Row],[Discount ]]</f>
        <v>6292.8</v>
      </c>
    </row>
    <row r="1937" spans="1:15">
      <c r="A1937" s="38">
        <v>41559</v>
      </c>
      <c r="B1937" s="12" t="s">
        <v>14</v>
      </c>
      <c r="C1937" s="12" t="s">
        <v>11</v>
      </c>
      <c r="D1937" s="12" t="s">
        <v>43</v>
      </c>
      <c r="E1937" s="12" t="s">
        <v>13</v>
      </c>
      <c r="F1937" s="12">
        <v>24</v>
      </c>
      <c r="G1937" s="12">
        <v>3924</v>
      </c>
      <c r="H1937" s="12">
        <v>4230</v>
      </c>
      <c r="I1937" s="12">
        <v>47376</v>
      </c>
      <c r="J1937" s="12">
        <v>50400</v>
      </c>
      <c r="K1937" s="12">
        <f>Sales[[#This Row],[Unit Price]]*Sales[[#This Row],[Quantity]]</f>
        <v>101520</v>
      </c>
      <c r="L1937" s="12">
        <f>Sales[[#This Row],[Unit Cost]]*Sales[[#This Row],[Quantity]]</f>
        <v>94176</v>
      </c>
      <c r="M1937" s="12">
        <f>Sales[[#This Row],[Revenue]]-Sales[[#This Row],[Cost]]</f>
        <v>7344</v>
      </c>
      <c r="N1937" s="38">
        <f>Sales[[#This Row],[Profit]]*$N$1</f>
        <v>367.20000000000005</v>
      </c>
      <c r="O1937" s="38">
        <f>Sales[[#This Row],[Profit]]-Sales[[#This Row],[Discount ]]</f>
        <v>6976.8</v>
      </c>
    </row>
    <row r="1938" spans="1:15">
      <c r="A1938" s="38">
        <v>41560</v>
      </c>
      <c r="B1938" s="12" t="s">
        <v>34</v>
      </c>
      <c r="C1938" s="12" t="s">
        <v>25</v>
      </c>
      <c r="D1938" s="12" t="s">
        <v>43</v>
      </c>
      <c r="E1938" s="12" t="s">
        <v>13</v>
      </c>
      <c r="F1938" s="12">
        <v>25</v>
      </c>
      <c r="G1938" s="12">
        <v>2952</v>
      </c>
      <c r="H1938" s="12">
        <v>3150</v>
      </c>
      <c r="I1938" s="12">
        <v>23688</v>
      </c>
      <c r="J1938" s="12">
        <v>25200</v>
      </c>
      <c r="K1938" s="12">
        <f>Sales[[#This Row],[Unit Price]]*Sales[[#This Row],[Quantity]]</f>
        <v>78750</v>
      </c>
      <c r="L1938" s="12">
        <f>Sales[[#This Row],[Unit Cost]]*Sales[[#This Row],[Quantity]]</f>
        <v>73800</v>
      </c>
      <c r="M1938" s="12">
        <f>Sales[[#This Row],[Revenue]]-Sales[[#This Row],[Cost]]</f>
        <v>4950</v>
      </c>
      <c r="N1938" s="38">
        <f>Sales[[#This Row],[Profit]]*$N$1</f>
        <v>247.5</v>
      </c>
      <c r="O1938" s="38">
        <f>Sales[[#This Row],[Profit]]-Sales[[#This Row],[Discount ]]</f>
        <v>4702.5</v>
      </c>
    </row>
    <row r="1939" spans="1:15">
      <c r="A1939" s="38">
        <v>41560</v>
      </c>
      <c r="B1939" s="12" t="s">
        <v>24</v>
      </c>
      <c r="C1939" s="12" t="s">
        <v>25</v>
      </c>
      <c r="D1939" s="12" t="s">
        <v>42</v>
      </c>
      <c r="E1939" s="12" t="s">
        <v>16</v>
      </c>
      <c r="F1939" s="12">
        <v>17</v>
      </c>
      <c r="G1939" s="12">
        <v>3726</v>
      </c>
      <c r="H1939" s="12">
        <v>3960</v>
      </c>
      <c r="I1939" s="12">
        <v>135108</v>
      </c>
      <c r="J1939" s="12">
        <v>145800</v>
      </c>
      <c r="K1939" s="12">
        <f>Sales[[#This Row],[Unit Price]]*Sales[[#This Row],[Quantity]]</f>
        <v>67320</v>
      </c>
      <c r="L1939" s="12">
        <f>Sales[[#This Row],[Unit Cost]]*Sales[[#This Row],[Quantity]]</f>
        <v>63342</v>
      </c>
      <c r="M1939" s="12">
        <f>Sales[[#This Row],[Revenue]]-Sales[[#This Row],[Cost]]</f>
        <v>3978</v>
      </c>
      <c r="N1939" s="38">
        <f>Sales[[#This Row],[Profit]]*$N$1</f>
        <v>198.9</v>
      </c>
      <c r="O1939" s="38">
        <f>Sales[[#This Row],[Profit]]-Sales[[#This Row],[Discount ]]</f>
        <v>3779.1</v>
      </c>
    </row>
    <row r="1940" spans="1:15">
      <c r="A1940" s="38">
        <v>41561</v>
      </c>
      <c r="B1940" s="12" t="s">
        <v>20</v>
      </c>
      <c r="C1940" s="12" t="s">
        <v>18</v>
      </c>
      <c r="D1940" s="12" t="s">
        <v>28</v>
      </c>
      <c r="E1940" s="12" t="s">
        <v>13</v>
      </c>
      <c r="F1940" s="12">
        <v>21</v>
      </c>
      <c r="G1940" s="12">
        <v>3978</v>
      </c>
      <c r="H1940" s="12">
        <v>4230</v>
      </c>
      <c r="I1940" s="12">
        <v>34992</v>
      </c>
      <c r="J1940" s="12">
        <v>37260</v>
      </c>
      <c r="K1940" s="12">
        <f>Sales[[#This Row],[Unit Price]]*Sales[[#This Row],[Quantity]]</f>
        <v>88830</v>
      </c>
      <c r="L1940" s="12">
        <f>Sales[[#This Row],[Unit Cost]]*Sales[[#This Row],[Quantity]]</f>
        <v>83538</v>
      </c>
      <c r="M1940" s="12">
        <f>Sales[[#This Row],[Revenue]]-Sales[[#This Row],[Cost]]</f>
        <v>5292</v>
      </c>
      <c r="N1940" s="38">
        <f>Sales[[#This Row],[Profit]]*$N$1</f>
        <v>264.60000000000002</v>
      </c>
      <c r="O1940" s="38">
        <f>Sales[[#This Row],[Profit]]-Sales[[#This Row],[Discount ]]</f>
        <v>5027.3999999999996</v>
      </c>
    </row>
    <row r="1941" spans="1:15">
      <c r="A1941" s="38">
        <v>41561</v>
      </c>
      <c r="B1941" s="12" t="s">
        <v>17</v>
      </c>
      <c r="C1941" s="12" t="s">
        <v>18</v>
      </c>
      <c r="D1941" s="12" t="s">
        <v>38</v>
      </c>
      <c r="E1941" s="12" t="s">
        <v>13</v>
      </c>
      <c r="F1941" s="12">
        <v>9</v>
      </c>
      <c r="G1941" s="12">
        <v>3726</v>
      </c>
      <c r="H1941" s="12">
        <v>3960</v>
      </c>
      <c r="I1941" s="12">
        <v>70920</v>
      </c>
      <c r="J1941" s="12">
        <v>75600</v>
      </c>
      <c r="K1941" s="12">
        <f>Sales[[#This Row],[Unit Price]]*Sales[[#This Row],[Quantity]]</f>
        <v>35640</v>
      </c>
      <c r="L1941" s="12">
        <f>Sales[[#This Row],[Unit Cost]]*Sales[[#This Row],[Quantity]]</f>
        <v>33534</v>
      </c>
      <c r="M1941" s="12">
        <f>Sales[[#This Row],[Revenue]]-Sales[[#This Row],[Cost]]</f>
        <v>2106</v>
      </c>
      <c r="N1941" s="38">
        <f>Sales[[#This Row],[Profit]]*$N$1</f>
        <v>105.30000000000001</v>
      </c>
      <c r="O1941" s="38">
        <f>Sales[[#This Row],[Profit]]-Sales[[#This Row],[Discount ]]</f>
        <v>2000.7</v>
      </c>
    </row>
    <row r="1942" spans="1:15">
      <c r="A1942" s="38">
        <v>41561</v>
      </c>
      <c r="B1942" s="12" t="s">
        <v>34</v>
      </c>
      <c r="C1942" s="12" t="s">
        <v>25</v>
      </c>
      <c r="D1942" s="12" t="s">
        <v>33</v>
      </c>
      <c r="E1942" s="12" t="s">
        <v>13</v>
      </c>
      <c r="F1942" s="12">
        <v>11</v>
      </c>
      <c r="G1942" s="12">
        <v>4482</v>
      </c>
      <c r="H1942" s="12">
        <v>4770</v>
      </c>
      <c r="I1942" s="12">
        <v>63648</v>
      </c>
      <c r="J1942" s="12">
        <v>67680</v>
      </c>
      <c r="K1942" s="12">
        <f>Sales[[#This Row],[Unit Price]]*Sales[[#This Row],[Quantity]]</f>
        <v>52470</v>
      </c>
      <c r="L1942" s="12">
        <f>Sales[[#This Row],[Unit Cost]]*Sales[[#This Row],[Quantity]]</f>
        <v>49302</v>
      </c>
      <c r="M1942" s="12">
        <f>Sales[[#This Row],[Revenue]]-Sales[[#This Row],[Cost]]</f>
        <v>3168</v>
      </c>
      <c r="N1942" s="38">
        <f>Sales[[#This Row],[Profit]]*$N$1</f>
        <v>158.4</v>
      </c>
      <c r="O1942" s="38">
        <f>Sales[[#This Row],[Profit]]-Sales[[#This Row],[Discount ]]</f>
        <v>3009.6</v>
      </c>
    </row>
    <row r="1943" spans="1:15">
      <c r="A1943" s="38">
        <v>41564</v>
      </c>
      <c r="B1943" s="12" t="s">
        <v>22</v>
      </c>
      <c r="C1943" s="12" t="s">
        <v>23</v>
      </c>
      <c r="D1943" s="12" t="s">
        <v>36</v>
      </c>
      <c r="E1943" s="12" t="s">
        <v>13</v>
      </c>
      <c r="F1943" s="12">
        <v>4</v>
      </c>
      <c r="G1943" s="12">
        <v>3582</v>
      </c>
      <c r="H1943" s="12">
        <v>3870</v>
      </c>
      <c r="I1943" s="12">
        <v>14742</v>
      </c>
      <c r="J1943" s="12">
        <v>15750</v>
      </c>
      <c r="K1943" s="12">
        <f>Sales[[#This Row],[Unit Price]]*Sales[[#This Row],[Quantity]]</f>
        <v>15480</v>
      </c>
      <c r="L1943" s="12">
        <f>Sales[[#This Row],[Unit Cost]]*Sales[[#This Row],[Quantity]]</f>
        <v>14328</v>
      </c>
      <c r="M1943" s="12">
        <f>Sales[[#This Row],[Revenue]]-Sales[[#This Row],[Cost]]</f>
        <v>1152</v>
      </c>
      <c r="N1943" s="38">
        <f>Sales[[#This Row],[Profit]]*$N$1</f>
        <v>57.6</v>
      </c>
      <c r="O1943" s="38">
        <f>Sales[[#This Row],[Profit]]-Sales[[#This Row],[Discount ]]</f>
        <v>1094.4000000000001</v>
      </c>
    </row>
    <row r="1944" spans="1:15">
      <c r="A1944" s="38">
        <v>41564</v>
      </c>
      <c r="B1944" s="12" t="s">
        <v>29</v>
      </c>
      <c r="C1944" s="12" t="s">
        <v>30</v>
      </c>
      <c r="D1944" s="12" t="s">
        <v>42</v>
      </c>
      <c r="E1944" s="12" t="s">
        <v>16</v>
      </c>
      <c r="F1944" s="12">
        <v>22</v>
      </c>
      <c r="G1944" s="12">
        <v>4482</v>
      </c>
      <c r="H1944" s="12">
        <v>4770</v>
      </c>
      <c r="I1944" s="12">
        <v>135108</v>
      </c>
      <c r="J1944" s="12">
        <v>145800</v>
      </c>
      <c r="K1944" s="12">
        <f>Sales[[#This Row],[Unit Price]]*Sales[[#This Row],[Quantity]]</f>
        <v>104940</v>
      </c>
      <c r="L1944" s="12">
        <f>Sales[[#This Row],[Unit Cost]]*Sales[[#This Row],[Quantity]]</f>
        <v>98604</v>
      </c>
      <c r="M1944" s="12">
        <f>Sales[[#This Row],[Revenue]]-Sales[[#This Row],[Cost]]</f>
        <v>6336</v>
      </c>
      <c r="N1944" s="38">
        <f>Sales[[#This Row],[Profit]]*$N$1</f>
        <v>316.8</v>
      </c>
      <c r="O1944" s="38">
        <f>Sales[[#This Row],[Profit]]-Sales[[#This Row],[Discount ]]</f>
        <v>6019.2</v>
      </c>
    </row>
    <row r="1945" spans="1:15">
      <c r="A1945" s="38">
        <v>41564</v>
      </c>
      <c r="B1945" s="12" t="s">
        <v>27</v>
      </c>
      <c r="C1945" s="12" t="s">
        <v>23</v>
      </c>
      <c r="D1945" s="12" t="s">
        <v>37</v>
      </c>
      <c r="E1945" s="12" t="s">
        <v>13</v>
      </c>
      <c r="F1945" s="12">
        <v>15</v>
      </c>
      <c r="G1945" s="12">
        <v>3924</v>
      </c>
      <c r="H1945" s="12">
        <v>4230</v>
      </c>
      <c r="I1945" s="12">
        <v>22410</v>
      </c>
      <c r="J1945" s="12">
        <v>23850</v>
      </c>
      <c r="K1945" s="12">
        <f>Sales[[#This Row],[Unit Price]]*Sales[[#This Row],[Quantity]]</f>
        <v>63450</v>
      </c>
      <c r="L1945" s="12">
        <f>Sales[[#This Row],[Unit Cost]]*Sales[[#This Row],[Quantity]]</f>
        <v>58860</v>
      </c>
      <c r="M1945" s="12">
        <f>Sales[[#This Row],[Revenue]]-Sales[[#This Row],[Cost]]</f>
        <v>4590</v>
      </c>
      <c r="N1945" s="38">
        <f>Sales[[#This Row],[Profit]]*$N$1</f>
        <v>229.5</v>
      </c>
      <c r="O1945" s="38">
        <f>Sales[[#This Row],[Profit]]-Sales[[#This Row],[Discount ]]</f>
        <v>4360.5</v>
      </c>
    </row>
    <row r="1946" spans="1:15">
      <c r="A1946" s="38">
        <v>41565</v>
      </c>
      <c r="B1946" s="12" t="s">
        <v>10</v>
      </c>
      <c r="C1946" s="12" t="s">
        <v>11</v>
      </c>
      <c r="D1946" s="12" t="s">
        <v>43</v>
      </c>
      <c r="E1946" s="12" t="s">
        <v>13</v>
      </c>
      <c r="F1946" s="12">
        <v>23</v>
      </c>
      <c r="G1946" s="12">
        <v>7506</v>
      </c>
      <c r="H1946" s="12">
        <v>8100</v>
      </c>
      <c r="I1946" s="12">
        <v>71064</v>
      </c>
      <c r="J1946" s="12">
        <v>75600</v>
      </c>
      <c r="K1946" s="12">
        <f>Sales[[#This Row],[Unit Price]]*Sales[[#This Row],[Quantity]]</f>
        <v>186300</v>
      </c>
      <c r="L1946" s="12">
        <f>Sales[[#This Row],[Unit Cost]]*Sales[[#This Row],[Quantity]]</f>
        <v>172638</v>
      </c>
      <c r="M1946" s="12">
        <f>Sales[[#This Row],[Revenue]]-Sales[[#This Row],[Cost]]</f>
        <v>13662</v>
      </c>
      <c r="N1946" s="38">
        <f>Sales[[#This Row],[Profit]]*$N$1</f>
        <v>683.1</v>
      </c>
      <c r="O1946" s="38">
        <f>Sales[[#This Row],[Profit]]-Sales[[#This Row],[Discount ]]</f>
        <v>12978.9</v>
      </c>
    </row>
    <row r="1947" spans="1:15">
      <c r="A1947" s="38">
        <v>41565</v>
      </c>
      <c r="B1947" s="12" t="s">
        <v>24</v>
      </c>
      <c r="C1947" s="12" t="s">
        <v>25</v>
      </c>
      <c r="D1947" s="12" t="s">
        <v>35</v>
      </c>
      <c r="E1947" s="12" t="s">
        <v>13</v>
      </c>
      <c r="F1947" s="12">
        <v>9</v>
      </c>
      <c r="G1947" s="12">
        <v>3546</v>
      </c>
      <c r="H1947" s="12">
        <v>3780</v>
      </c>
      <c r="I1947" s="12">
        <v>61776</v>
      </c>
      <c r="J1947" s="12">
        <v>65880</v>
      </c>
      <c r="K1947" s="12">
        <f>Sales[[#This Row],[Unit Price]]*Sales[[#This Row],[Quantity]]</f>
        <v>34020</v>
      </c>
      <c r="L1947" s="12">
        <f>Sales[[#This Row],[Unit Cost]]*Sales[[#This Row],[Quantity]]</f>
        <v>31914</v>
      </c>
      <c r="M1947" s="12">
        <f>Sales[[#This Row],[Revenue]]-Sales[[#This Row],[Cost]]</f>
        <v>2106</v>
      </c>
      <c r="N1947" s="38">
        <f>Sales[[#This Row],[Profit]]*$N$1</f>
        <v>105.30000000000001</v>
      </c>
      <c r="O1947" s="38">
        <f>Sales[[#This Row],[Profit]]-Sales[[#This Row],[Discount ]]</f>
        <v>2000.7</v>
      </c>
    </row>
    <row r="1948" spans="1:15">
      <c r="A1948" s="38">
        <v>41565</v>
      </c>
      <c r="B1948" s="12" t="s">
        <v>24</v>
      </c>
      <c r="C1948" s="12" t="s">
        <v>25</v>
      </c>
      <c r="D1948" s="12" t="s">
        <v>40</v>
      </c>
      <c r="E1948" s="12" t="s">
        <v>16</v>
      </c>
      <c r="F1948" s="12">
        <v>7</v>
      </c>
      <c r="G1948" s="12">
        <v>3042</v>
      </c>
      <c r="H1948" s="12">
        <v>3240</v>
      </c>
      <c r="I1948" s="12">
        <v>74556</v>
      </c>
      <c r="J1948" s="12">
        <v>80370</v>
      </c>
      <c r="K1948" s="12">
        <f>Sales[[#This Row],[Unit Price]]*Sales[[#This Row],[Quantity]]</f>
        <v>22680</v>
      </c>
      <c r="L1948" s="12">
        <f>Sales[[#This Row],[Unit Cost]]*Sales[[#This Row],[Quantity]]</f>
        <v>21294</v>
      </c>
      <c r="M1948" s="12">
        <f>Sales[[#This Row],[Revenue]]-Sales[[#This Row],[Cost]]</f>
        <v>1386</v>
      </c>
      <c r="N1948" s="38">
        <f>Sales[[#This Row],[Profit]]*$N$1</f>
        <v>69.3</v>
      </c>
      <c r="O1948" s="38">
        <f>Sales[[#This Row],[Profit]]-Sales[[#This Row],[Discount ]]</f>
        <v>1316.7</v>
      </c>
    </row>
    <row r="1949" spans="1:15">
      <c r="A1949" s="38">
        <v>41565</v>
      </c>
      <c r="B1949" s="12" t="s">
        <v>17</v>
      </c>
      <c r="C1949" s="12" t="s">
        <v>18</v>
      </c>
      <c r="D1949" s="12" t="s">
        <v>38</v>
      </c>
      <c r="E1949" s="12" t="s">
        <v>13</v>
      </c>
      <c r="F1949" s="12">
        <v>25</v>
      </c>
      <c r="G1949" s="12">
        <v>3042</v>
      </c>
      <c r="H1949" s="12">
        <v>3240</v>
      </c>
      <c r="I1949" s="12">
        <v>74466</v>
      </c>
      <c r="J1949" s="12">
        <v>79380</v>
      </c>
      <c r="K1949" s="12">
        <f>Sales[[#This Row],[Unit Price]]*Sales[[#This Row],[Quantity]]</f>
        <v>81000</v>
      </c>
      <c r="L1949" s="12">
        <f>Sales[[#This Row],[Unit Cost]]*Sales[[#This Row],[Quantity]]</f>
        <v>76050</v>
      </c>
      <c r="M1949" s="12">
        <f>Sales[[#This Row],[Revenue]]-Sales[[#This Row],[Cost]]</f>
        <v>4950</v>
      </c>
      <c r="N1949" s="38">
        <f>Sales[[#This Row],[Profit]]*$N$1</f>
        <v>247.5</v>
      </c>
      <c r="O1949" s="38">
        <f>Sales[[#This Row],[Profit]]-Sales[[#This Row],[Discount ]]</f>
        <v>4702.5</v>
      </c>
    </row>
    <row r="1950" spans="1:15">
      <c r="A1950" s="38">
        <v>41565</v>
      </c>
      <c r="B1950" s="12" t="s">
        <v>20</v>
      </c>
      <c r="C1950" s="12" t="s">
        <v>18</v>
      </c>
      <c r="D1950" s="12" t="s">
        <v>19</v>
      </c>
      <c r="E1950" s="12" t="s">
        <v>13</v>
      </c>
      <c r="F1950" s="12">
        <v>10</v>
      </c>
      <c r="G1950" s="12">
        <v>3978</v>
      </c>
      <c r="H1950" s="12">
        <v>4230</v>
      </c>
      <c r="I1950" s="12">
        <v>67626</v>
      </c>
      <c r="J1950" s="12">
        <v>71910</v>
      </c>
      <c r="K1950" s="12">
        <f>Sales[[#This Row],[Unit Price]]*Sales[[#This Row],[Quantity]]</f>
        <v>42300</v>
      </c>
      <c r="L1950" s="12">
        <f>Sales[[#This Row],[Unit Cost]]*Sales[[#This Row],[Quantity]]</f>
        <v>39780</v>
      </c>
      <c r="M1950" s="12">
        <f>Sales[[#This Row],[Revenue]]-Sales[[#This Row],[Cost]]</f>
        <v>2520</v>
      </c>
      <c r="N1950" s="38">
        <f>Sales[[#This Row],[Profit]]*$N$1</f>
        <v>126</v>
      </c>
      <c r="O1950" s="38">
        <f>Sales[[#This Row],[Profit]]-Sales[[#This Row],[Discount ]]</f>
        <v>2394</v>
      </c>
    </row>
    <row r="1951" spans="1:15">
      <c r="A1951" s="38">
        <v>41566</v>
      </c>
      <c r="B1951" s="12" t="s">
        <v>29</v>
      </c>
      <c r="C1951" s="12" t="s">
        <v>30</v>
      </c>
      <c r="D1951" s="12" t="s">
        <v>41</v>
      </c>
      <c r="E1951" s="12" t="s">
        <v>13</v>
      </c>
      <c r="F1951" s="12">
        <v>8</v>
      </c>
      <c r="G1951" s="12">
        <v>5148</v>
      </c>
      <c r="H1951" s="12">
        <v>5490</v>
      </c>
      <c r="I1951" s="12">
        <v>17712</v>
      </c>
      <c r="J1951" s="12">
        <v>18900</v>
      </c>
      <c r="K1951" s="12">
        <f>Sales[[#This Row],[Unit Price]]*Sales[[#This Row],[Quantity]]</f>
        <v>43920</v>
      </c>
      <c r="L1951" s="12">
        <f>Sales[[#This Row],[Unit Cost]]*Sales[[#This Row],[Quantity]]</f>
        <v>41184</v>
      </c>
      <c r="M1951" s="12">
        <f>Sales[[#This Row],[Revenue]]-Sales[[#This Row],[Cost]]</f>
        <v>2736</v>
      </c>
      <c r="N1951" s="38">
        <f>Sales[[#This Row],[Profit]]*$N$1</f>
        <v>136.80000000000001</v>
      </c>
      <c r="O1951" s="38">
        <f>Sales[[#This Row],[Profit]]-Sales[[#This Row],[Discount ]]</f>
        <v>2599.1999999999998</v>
      </c>
    </row>
    <row r="1952" spans="1:15">
      <c r="A1952" s="38">
        <v>41567</v>
      </c>
      <c r="B1952" s="12" t="s">
        <v>29</v>
      </c>
      <c r="C1952" s="12" t="s">
        <v>30</v>
      </c>
      <c r="D1952" s="12" t="s">
        <v>42</v>
      </c>
      <c r="E1952" s="12" t="s">
        <v>16</v>
      </c>
      <c r="F1952" s="12">
        <v>18</v>
      </c>
      <c r="G1952" s="12">
        <v>3042</v>
      </c>
      <c r="H1952" s="12">
        <v>3240</v>
      </c>
      <c r="I1952" s="12">
        <v>105084</v>
      </c>
      <c r="J1952" s="12">
        <v>113400</v>
      </c>
      <c r="K1952" s="12">
        <f>Sales[[#This Row],[Unit Price]]*Sales[[#This Row],[Quantity]]</f>
        <v>58320</v>
      </c>
      <c r="L1952" s="12">
        <f>Sales[[#This Row],[Unit Cost]]*Sales[[#This Row],[Quantity]]</f>
        <v>54756</v>
      </c>
      <c r="M1952" s="12">
        <f>Sales[[#This Row],[Revenue]]-Sales[[#This Row],[Cost]]</f>
        <v>3564</v>
      </c>
      <c r="N1952" s="38">
        <f>Sales[[#This Row],[Profit]]*$N$1</f>
        <v>178.20000000000002</v>
      </c>
      <c r="O1952" s="38">
        <f>Sales[[#This Row],[Profit]]-Sales[[#This Row],[Discount ]]</f>
        <v>3385.8</v>
      </c>
    </row>
    <row r="1953" spans="1:15">
      <c r="A1953" s="38">
        <v>41567</v>
      </c>
      <c r="B1953" s="12" t="s">
        <v>10</v>
      </c>
      <c r="C1953" s="12" t="s">
        <v>11</v>
      </c>
      <c r="D1953" s="12" t="s">
        <v>36</v>
      </c>
      <c r="E1953" s="12" t="s">
        <v>13</v>
      </c>
      <c r="F1953" s="12">
        <v>8</v>
      </c>
      <c r="G1953" s="12">
        <v>5148</v>
      </c>
      <c r="H1953" s="12">
        <v>5490</v>
      </c>
      <c r="I1953" s="12">
        <v>52650</v>
      </c>
      <c r="J1953" s="12">
        <v>56250</v>
      </c>
      <c r="K1953" s="12">
        <f>Sales[[#This Row],[Unit Price]]*Sales[[#This Row],[Quantity]]</f>
        <v>43920</v>
      </c>
      <c r="L1953" s="12">
        <f>Sales[[#This Row],[Unit Cost]]*Sales[[#This Row],[Quantity]]</f>
        <v>41184</v>
      </c>
      <c r="M1953" s="12">
        <f>Sales[[#This Row],[Revenue]]-Sales[[#This Row],[Cost]]</f>
        <v>2736</v>
      </c>
      <c r="N1953" s="38">
        <f>Sales[[#This Row],[Profit]]*$N$1</f>
        <v>136.80000000000001</v>
      </c>
      <c r="O1953" s="38">
        <f>Sales[[#This Row],[Profit]]-Sales[[#This Row],[Discount ]]</f>
        <v>2599.1999999999998</v>
      </c>
    </row>
    <row r="1954" spans="1:15">
      <c r="A1954" s="38">
        <v>41567</v>
      </c>
      <c r="B1954" s="12" t="s">
        <v>31</v>
      </c>
      <c r="C1954" s="12" t="s">
        <v>30</v>
      </c>
      <c r="D1954" s="12" t="s">
        <v>28</v>
      </c>
      <c r="E1954" s="12" t="s">
        <v>13</v>
      </c>
      <c r="F1954" s="12">
        <v>25</v>
      </c>
      <c r="G1954" s="12">
        <v>7506</v>
      </c>
      <c r="H1954" s="12">
        <v>8100</v>
      </c>
      <c r="I1954" s="12">
        <v>93312</v>
      </c>
      <c r="J1954" s="12">
        <v>99360</v>
      </c>
      <c r="K1954" s="12">
        <f>Sales[[#This Row],[Unit Price]]*Sales[[#This Row],[Quantity]]</f>
        <v>202500</v>
      </c>
      <c r="L1954" s="12">
        <f>Sales[[#This Row],[Unit Cost]]*Sales[[#This Row],[Quantity]]</f>
        <v>187650</v>
      </c>
      <c r="M1954" s="12">
        <f>Sales[[#This Row],[Revenue]]-Sales[[#This Row],[Cost]]</f>
        <v>14850</v>
      </c>
      <c r="N1954" s="38">
        <f>Sales[[#This Row],[Profit]]*$N$1</f>
        <v>742.5</v>
      </c>
      <c r="O1954" s="38">
        <f>Sales[[#This Row],[Profit]]-Sales[[#This Row],[Discount ]]</f>
        <v>14107.5</v>
      </c>
    </row>
    <row r="1955" spans="1:15">
      <c r="A1955" s="38">
        <v>41567</v>
      </c>
      <c r="B1955" s="12" t="s">
        <v>17</v>
      </c>
      <c r="C1955" s="12" t="s">
        <v>18</v>
      </c>
      <c r="D1955" s="12" t="s">
        <v>21</v>
      </c>
      <c r="E1955" s="12" t="s">
        <v>13</v>
      </c>
      <c r="F1955" s="12">
        <v>7</v>
      </c>
      <c r="G1955" s="12">
        <v>3042</v>
      </c>
      <c r="H1955" s="12">
        <v>3240</v>
      </c>
      <c r="I1955" s="12">
        <v>19764</v>
      </c>
      <c r="J1955" s="12">
        <v>21060</v>
      </c>
      <c r="K1955" s="12">
        <f>Sales[[#This Row],[Unit Price]]*Sales[[#This Row],[Quantity]]</f>
        <v>22680</v>
      </c>
      <c r="L1955" s="12">
        <f>Sales[[#This Row],[Unit Cost]]*Sales[[#This Row],[Quantity]]</f>
        <v>21294</v>
      </c>
      <c r="M1955" s="12">
        <f>Sales[[#This Row],[Revenue]]-Sales[[#This Row],[Cost]]</f>
        <v>1386</v>
      </c>
      <c r="N1955" s="38">
        <f>Sales[[#This Row],[Profit]]*$N$1</f>
        <v>69.3</v>
      </c>
      <c r="O1955" s="38">
        <f>Sales[[#This Row],[Profit]]-Sales[[#This Row],[Discount ]]</f>
        <v>1316.7</v>
      </c>
    </row>
    <row r="1956" spans="1:15">
      <c r="A1956" s="38">
        <v>41568</v>
      </c>
      <c r="B1956" s="12" t="s">
        <v>17</v>
      </c>
      <c r="C1956" s="12" t="s">
        <v>18</v>
      </c>
      <c r="D1956" s="12" t="s">
        <v>26</v>
      </c>
      <c r="E1956" s="12" t="s">
        <v>13</v>
      </c>
      <c r="F1956" s="12">
        <v>17</v>
      </c>
      <c r="G1956" s="12">
        <v>3978</v>
      </c>
      <c r="H1956" s="12">
        <v>4230</v>
      </c>
      <c r="I1956" s="12">
        <v>48672</v>
      </c>
      <c r="J1956" s="12">
        <v>51840</v>
      </c>
      <c r="K1956" s="12">
        <f>Sales[[#This Row],[Unit Price]]*Sales[[#This Row],[Quantity]]</f>
        <v>71910</v>
      </c>
      <c r="L1956" s="12">
        <f>Sales[[#This Row],[Unit Cost]]*Sales[[#This Row],[Quantity]]</f>
        <v>67626</v>
      </c>
      <c r="M1956" s="12">
        <f>Sales[[#This Row],[Revenue]]-Sales[[#This Row],[Cost]]</f>
        <v>4284</v>
      </c>
      <c r="N1956" s="38">
        <f>Sales[[#This Row],[Profit]]*$N$1</f>
        <v>214.20000000000002</v>
      </c>
      <c r="O1956" s="38">
        <f>Sales[[#This Row],[Profit]]-Sales[[#This Row],[Discount ]]</f>
        <v>4069.8</v>
      </c>
    </row>
    <row r="1957" spans="1:15">
      <c r="A1957" s="38">
        <v>41568</v>
      </c>
      <c r="B1957" s="12" t="s">
        <v>29</v>
      </c>
      <c r="C1957" s="12" t="s">
        <v>30</v>
      </c>
      <c r="D1957" s="12" t="s">
        <v>39</v>
      </c>
      <c r="E1957" s="12" t="s">
        <v>13</v>
      </c>
      <c r="F1957" s="12">
        <v>3</v>
      </c>
      <c r="G1957" s="12">
        <v>2952</v>
      </c>
      <c r="H1957" s="12">
        <v>3150</v>
      </c>
      <c r="I1957" s="12">
        <v>85698</v>
      </c>
      <c r="J1957" s="12">
        <v>91080</v>
      </c>
      <c r="K1957" s="12">
        <f>Sales[[#This Row],[Unit Price]]*Sales[[#This Row],[Quantity]]</f>
        <v>9450</v>
      </c>
      <c r="L1957" s="12">
        <f>Sales[[#This Row],[Unit Cost]]*Sales[[#This Row],[Quantity]]</f>
        <v>8856</v>
      </c>
      <c r="M1957" s="12">
        <f>Sales[[#This Row],[Revenue]]-Sales[[#This Row],[Cost]]</f>
        <v>594</v>
      </c>
      <c r="N1957" s="38">
        <f>Sales[[#This Row],[Profit]]*$N$1</f>
        <v>29.700000000000003</v>
      </c>
      <c r="O1957" s="38">
        <f>Sales[[#This Row],[Profit]]-Sales[[#This Row],[Discount ]]</f>
        <v>564.29999999999995</v>
      </c>
    </row>
    <row r="1958" spans="1:15">
      <c r="A1958" s="38">
        <v>41569</v>
      </c>
      <c r="B1958" s="12" t="s">
        <v>29</v>
      </c>
      <c r="C1958" s="12" t="s">
        <v>30</v>
      </c>
      <c r="D1958" s="12" t="s">
        <v>12</v>
      </c>
      <c r="E1958" s="12" t="s">
        <v>13</v>
      </c>
      <c r="F1958" s="12">
        <v>13</v>
      </c>
      <c r="G1958" s="12">
        <v>2034</v>
      </c>
      <c r="H1958" s="12">
        <v>2160</v>
      </c>
      <c r="I1958" s="12">
        <v>14238</v>
      </c>
      <c r="J1958" s="12">
        <v>15120</v>
      </c>
      <c r="K1958" s="12">
        <f>Sales[[#This Row],[Unit Price]]*Sales[[#This Row],[Quantity]]</f>
        <v>28080</v>
      </c>
      <c r="L1958" s="12">
        <f>Sales[[#This Row],[Unit Cost]]*Sales[[#This Row],[Quantity]]</f>
        <v>26442</v>
      </c>
      <c r="M1958" s="12">
        <f>Sales[[#This Row],[Revenue]]-Sales[[#This Row],[Cost]]</f>
        <v>1638</v>
      </c>
      <c r="N1958" s="38">
        <f>Sales[[#This Row],[Profit]]*$N$1</f>
        <v>81.900000000000006</v>
      </c>
      <c r="O1958" s="38">
        <f>Sales[[#This Row],[Profit]]-Sales[[#This Row],[Discount ]]</f>
        <v>1556.1</v>
      </c>
    </row>
    <row r="1959" spans="1:15">
      <c r="A1959" s="38">
        <v>41569</v>
      </c>
      <c r="B1959" s="12" t="s">
        <v>29</v>
      </c>
      <c r="C1959" s="12" t="s">
        <v>30</v>
      </c>
      <c r="D1959" s="12" t="s">
        <v>36</v>
      </c>
      <c r="E1959" s="12" t="s">
        <v>13</v>
      </c>
      <c r="F1959" s="12">
        <v>17</v>
      </c>
      <c r="G1959" s="12">
        <v>3582</v>
      </c>
      <c r="H1959" s="12">
        <v>3870</v>
      </c>
      <c r="I1959" s="12">
        <v>12636</v>
      </c>
      <c r="J1959" s="12">
        <v>13500</v>
      </c>
      <c r="K1959" s="12">
        <f>Sales[[#This Row],[Unit Price]]*Sales[[#This Row],[Quantity]]</f>
        <v>65790</v>
      </c>
      <c r="L1959" s="12">
        <f>Sales[[#This Row],[Unit Cost]]*Sales[[#This Row],[Quantity]]</f>
        <v>60894</v>
      </c>
      <c r="M1959" s="12">
        <f>Sales[[#This Row],[Revenue]]-Sales[[#This Row],[Cost]]</f>
        <v>4896</v>
      </c>
      <c r="N1959" s="38">
        <f>Sales[[#This Row],[Profit]]*$N$1</f>
        <v>244.8</v>
      </c>
      <c r="O1959" s="38">
        <f>Sales[[#This Row],[Profit]]-Sales[[#This Row],[Discount ]]</f>
        <v>4651.2</v>
      </c>
    </row>
    <row r="1960" spans="1:15">
      <c r="A1960" s="38">
        <v>41569</v>
      </c>
      <c r="B1960" s="12" t="s">
        <v>34</v>
      </c>
      <c r="C1960" s="12" t="s">
        <v>25</v>
      </c>
      <c r="D1960" s="12" t="s">
        <v>41</v>
      </c>
      <c r="E1960" s="12" t="s">
        <v>13</v>
      </c>
      <c r="F1960" s="12">
        <v>22</v>
      </c>
      <c r="G1960" s="12">
        <v>3978</v>
      </c>
      <c r="H1960" s="12">
        <v>4230</v>
      </c>
      <c r="I1960" s="12">
        <v>56088</v>
      </c>
      <c r="J1960" s="12">
        <v>59850</v>
      </c>
      <c r="K1960" s="12">
        <f>Sales[[#This Row],[Unit Price]]*Sales[[#This Row],[Quantity]]</f>
        <v>93060</v>
      </c>
      <c r="L1960" s="12">
        <f>Sales[[#This Row],[Unit Cost]]*Sales[[#This Row],[Quantity]]</f>
        <v>87516</v>
      </c>
      <c r="M1960" s="12">
        <f>Sales[[#This Row],[Revenue]]-Sales[[#This Row],[Cost]]</f>
        <v>5544</v>
      </c>
      <c r="N1960" s="38">
        <f>Sales[[#This Row],[Profit]]*$N$1</f>
        <v>277.2</v>
      </c>
      <c r="O1960" s="38">
        <f>Sales[[#This Row],[Profit]]-Sales[[#This Row],[Discount ]]</f>
        <v>5266.8</v>
      </c>
    </row>
    <row r="1961" spans="1:15">
      <c r="A1961" s="38">
        <v>41569</v>
      </c>
      <c r="B1961" s="12" t="s">
        <v>34</v>
      </c>
      <c r="C1961" s="12" t="s">
        <v>25</v>
      </c>
      <c r="D1961" s="12" t="s">
        <v>37</v>
      </c>
      <c r="E1961" s="12" t="s">
        <v>13</v>
      </c>
      <c r="F1961" s="12">
        <v>23</v>
      </c>
      <c r="G1961" s="12">
        <v>2196</v>
      </c>
      <c r="H1961" s="12">
        <v>2340</v>
      </c>
      <c r="I1961" s="12">
        <v>80676</v>
      </c>
      <c r="J1961" s="12">
        <v>85860</v>
      </c>
      <c r="K1961" s="12">
        <f>Sales[[#This Row],[Unit Price]]*Sales[[#This Row],[Quantity]]</f>
        <v>53820</v>
      </c>
      <c r="L1961" s="12">
        <f>Sales[[#This Row],[Unit Cost]]*Sales[[#This Row],[Quantity]]</f>
        <v>50508</v>
      </c>
      <c r="M1961" s="12">
        <f>Sales[[#This Row],[Revenue]]-Sales[[#This Row],[Cost]]</f>
        <v>3312</v>
      </c>
      <c r="N1961" s="38">
        <f>Sales[[#This Row],[Profit]]*$N$1</f>
        <v>165.60000000000002</v>
      </c>
      <c r="O1961" s="38">
        <f>Sales[[#This Row],[Profit]]-Sales[[#This Row],[Discount ]]</f>
        <v>3146.4</v>
      </c>
    </row>
    <row r="1962" spans="1:15">
      <c r="A1962" s="38">
        <v>41569</v>
      </c>
      <c r="B1962" s="12" t="s">
        <v>20</v>
      </c>
      <c r="C1962" s="12" t="s">
        <v>18</v>
      </c>
      <c r="D1962" s="12" t="s">
        <v>42</v>
      </c>
      <c r="E1962" s="12" t="s">
        <v>16</v>
      </c>
      <c r="F1962" s="12">
        <v>1</v>
      </c>
      <c r="G1962" s="12">
        <v>2034</v>
      </c>
      <c r="H1962" s="12">
        <v>2160</v>
      </c>
      <c r="I1962" s="12">
        <v>97578</v>
      </c>
      <c r="J1962" s="12">
        <v>105300</v>
      </c>
      <c r="K1962" s="12">
        <f>Sales[[#This Row],[Unit Price]]*Sales[[#This Row],[Quantity]]</f>
        <v>2160</v>
      </c>
      <c r="L1962" s="12">
        <f>Sales[[#This Row],[Unit Cost]]*Sales[[#This Row],[Quantity]]</f>
        <v>2034</v>
      </c>
      <c r="M1962" s="12">
        <f>Sales[[#This Row],[Revenue]]-Sales[[#This Row],[Cost]]</f>
        <v>126</v>
      </c>
      <c r="N1962" s="38">
        <f>Sales[[#This Row],[Profit]]*$N$1</f>
        <v>6.3000000000000007</v>
      </c>
      <c r="O1962" s="38">
        <f>Sales[[#This Row],[Profit]]-Sales[[#This Row],[Discount ]]</f>
        <v>119.7</v>
      </c>
    </row>
    <row r="1963" spans="1:15">
      <c r="A1963" s="38">
        <v>41569</v>
      </c>
      <c r="B1963" s="12" t="s">
        <v>31</v>
      </c>
      <c r="C1963" s="12" t="s">
        <v>30</v>
      </c>
      <c r="D1963" s="12" t="s">
        <v>36</v>
      </c>
      <c r="E1963" s="12" t="s">
        <v>13</v>
      </c>
      <c r="F1963" s="12">
        <v>25</v>
      </c>
      <c r="G1963" s="12">
        <v>5148</v>
      </c>
      <c r="H1963" s="12">
        <v>5490</v>
      </c>
      <c r="I1963" s="12">
        <v>2106</v>
      </c>
      <c r="J1963" s="12">
        <v>2250</v>
      </c>
      <c r="K1963" s="12">
        <f>Sales[[#This Row],[Unit Price]]*Sales[[#This Row],[Quantity]]</f>
        <v>137250</v>
      </c>
      <c r="L1963" s="12">
        <f>Sales[[#This Row],[Unit Cost]]*Sales[[#This Row],[Quantity]]</f>
        <v>128700</v>
      </c>
      <c r="M1963" s="12">
        <f>Sales[[#This Row],[Revenue]]-Sales[[#This Row],[Cost]]</f>
        <v>8550</v>
      </c>
      <c r="N1963" s="38">
        <f>Sales[[#This Row],[Profit]]*$N$1</f>
        <v>427.5</v>
      </c>
      <c r="O1963" s="38">
        <f>Sales[[#This Row],[Profit]]-Sales[[#This Row],[Discount ]]</f>
        <v>8122.5</v>
      </c>
    </row>
    <row r="1964" spans="1:15">
      <c r="A1964" s="38">
        <v>41569</v>
      </c>
      <c r="B1964" s="12" t="s">
        <v>31</v>
      </c>
      <c r="C1964" s="12" t="s">
        <v>30</v>
      </c>
      <c r="D1964" s="12" t="s">
        <v>39</v>
      </c>
      <c r="E1964" s="12" t="s">
        <v>13</v>
      </c>
      <c r="F1964" s="12">
        <v>22</v>
      </c>
      <c r="G1964" s="12">
        <v>3384</v>
      </c>
      <c r="H1964" s="12">
        <v>3600</v>
      </c>
      <c r="I1964" s="12">
        <v>40986</v>
      </c>
      <c r="J1964" s="12">
        <v>43560</v>
      </c>
      <c r="K1964" s="12">
        <f>Sales[[#This Row],[Unit Price]]*Sales[[#This Row],[Quantity]]</f>
        <v>79200</v>
      </c>
      <c r="L1964" s="12">
        <f>Sales[[#This Row],[Unit Cost]]*Sales[[#This Row],[Quantity]]</f>
        <v>74448</v>
      </c>
      <c r="M1964" s="12">
        <f>Sales[[#This Row],[Revenue]]-Sales[[#This Row],[Cost]]</f>
        <v>4752</v>
      </c>
      <c r="N1964" s="38">
        <f>Sales[[#This Row],[Profit]]*$N$1</f>
        <v>237.60000000000002</v>
      </c>
      <c r="O1964" s="38">
        <f>Sales[[#This Row],[Profit]]-Sales[[#This Row],[Discount ]]</f>
        <v>4514.3999999999996</v>
      </c>
    </row>
    <row r="1965" spans="1:15">
      <c r="A1965" s="38">
        <v>41569</v>
      </c>
      <c r="B1965" s="12" t="s">
        <v>34</v>
      </c>
      <c r="C1965" s="12" t="s">
        <v>25</v>
      </c>
      <c r="D1965" s="12" t="s">
        <v>12</v>
      </c>
      <c r="E1965" s="12" t="s">
        <v>13</v>
      </c>
      <c r="F1965" s="12">
        <v>2</v>
      </c>
      <c r="G1965" s="12">
        <v>3978</v>
      </c>
      <c r="H1965" s="12">
        <v>4230</v>
      </c>
      <c r="I1965" s="12">
        <v>34578</v>
      </c>
      <c r="J1965" s="12">
        <v>36720</v>
      </c>
      <c r="K1965" s="12">
        <f>Sales[[#This Row],[Unit Price]]*Sales[[#This Row],[Quantity]]</f>
        <v>8460</v>
      </c>
      <c r="L1965" s="12">
        <f>Sales[[#This Row],[Unit Cost]]*Sales[[#This Row],[Quantity]]</f>
        <v>7956</v>
      </c>
      <c r="M1965" s="12">
        <f>Sales[[#This Row],[Revenue]]-Sales[[#This Row],[Cost]]</f>
        <v>504</v>
      </c>
      <c r="N1965" s="38">
        <f>Sales[[#This Row],[Profit]]*$N$1</f>
        <v>25.200000000000003</v>
      </c>
      <c r="O1965" s="38">
        <f>Sales[[#This Row],[Profit]]-Sales[[#This Row],[Discount ]]</f>
        <v>478.8</v>
      </c>
    </row>
    <row r="1966" spans="1:15">
      <c r="A1966" s="38">
        <v>41569</v>
      </c>
      <c r="B1966" s="12" t="s">
        <v>31</v>
      </c>
      <c r="C1966" s="12" t="s">
        <v>30</v>
      </c>
      <c r="D1966" s="12" t="s">
        <v>28</v>
      </c>
      <c r="E1966" s="12" t="s">
        <v>13</v>
      </c>
      <c r="F1966" s="12">
        <v>11</v>
      </c>
      <c r="G1966" s="12">
        <v>3582</v>
      </c>
      <c r="H1966" s="12">
        <v>3870</v>
      </c>
      <c r="I1966" s="12">
        <v>40824</v>
      </c>
      <c r="J1966" s="12">
        <v>43470</v>
      </c>
      <c r="K1966" s="12">
        <f>Sales[[#This Row],[Unit Price]]*Sales[[#This Row],[Quantity]]</f>
        <v>42570</v>
      </c>
      <c r="L1966" s="12">
        <f>Sales[[#This Row],[Unit Cost]]*Sales[[#This Row],[Quantity]]</f>
        <v>39402</v>
      </c>
      <c r="M1966" s="12">
        <f>Sales[[#This Row],[Revenue]]-Sales[[#This Row],[Cost]]</f>
        <v>3168</v>
      </c>
      <c r="N1966" s="38">
        <f>Sales[[#This Row],[Profit]]*$N$1</f>
        <v>158.4</v>
      </c>
      <c r="O1966" s="38">
        <f>Sales[[#This Row],[Profit]]-Sales[[#This Row],[Discount ]]</f>
        <v>3009.6</v>
      </c>
    </row>
    <row r="1967" spans="1:15">
      <c r="A1967" s="38">
        <v>41570</v>
      </c>
      <c r="B1967" s="12" t="s">
        <v>17</v>
      </c>
      <c r="C1967" s="12" t="s">
        <v>18</v>
      </c>
      <c r="D1967" s="12" t="s">
        <v>21</v>
      </c>
      <c r="E1967" s="12" t="s">
        <v>13</v>
      </c>
      <c r="F1967" s="12">
        <v>11</v>
      </c>
      <c r="G1967" s="12">
        <v>3546</v>
      </c>
      <c r="H1967" s="12">
        <v>3780</v>
      </c>
      <c r="I1967" s="12">
        <v>17568</v>
      </c>
      <c r="J1967" s="12">
        <v>18720</v>
      </c>
      <c r="K1967" s="12">
        <f>Sales[[#This Row],[Unit Price]]*Sales[[#This Row],[Quantity]]</f>
        <v>41580</v>
      </c>
      <c r="L1967" s="12">
        <f>Sales[[#This Row],[Unit Cost]]*Sales[[#This Row],[Quantity]]</f>
        <v>39006</v>
      </c>
      <c r="M1967" s="12">
        <f>Sales[[#This Row],[Revenue]]-Sales[[#This Row],[Cost]]</f>
        <v>2574</v>
      </c>
      <c r="N1967" s="38">
        <f>Sales[[#This Row],[Profit]]*$N$1</f>
        <v>128.70000000000002</v>
      </c>
      <c r="O1967" s="38">
        <f>Sales[[#This Row],[Profit]]-Sales[[#This Row],[Discount ]]</f>
        <v>2445.3000000000002</v>
      </c>
    </row>
    <row r="1968" spans="1:15">
      <c r="A1968" s="38">
        <v>41570</v>
      </c>
      <c r="B1968" s="12" t="s">
        <v>10</v>
      </c>
      <c r="C1968" s="12" t="s">
        <v>11</v>
      </c>
      <c r="D1968" s="12" t="s">
        <v>41</v>
      </c>
      <c r="E1968" s="12" t="s">
        <v>13</v>
      </c>
      <c r="F1968" s="12">
        <v>1</v>
      </c>
      <c r="G1968" s="12">
        <v>7506</v>
      </c>
      <c r="H1968" s="12">
        <v>8100</v>
      </c>
      <c r="I1968" s="12">
        <v>38376</v>
      </c>
      <c r="J1968" s="12">
        <v>40950</v>
      </c>
      <c r="K1968" s="12">
        <f>Sales[[#This Row],[Unit Price]]*Sales[[#This Row],[Quantity]]</f>
        <v>8100</v>
      </c>
      <c r="L1968" s="12">
        <f>Sales[[#This Row],[Unit Cost]]*Sales[[#This Row],[Quantity]]</f>
        <v>7506</v>
      </c>
      <c r="M1968" s="12">
        <f>Sales[[#This Row],[Revenue]]-Sales[[#This Row],[Cost]]</f>
        <v>594</v>
      </c>
      <c r="N1968" s="38">
        <f>Sales[[#This Row],[Profit]]*$N$1</f>
        <v>29.700000000000003</v>
      </c>
      <c r="O1968" s="38">
        <f>Sales[[#This Row],[Profit]]-Sales[[#This Row],[Discount ]]</f>
        <v>564.29999999999995</v>
      </c>
    </row>
    <row r="1969" spans="1:15">
      <c r="A1969" s="38">
        <v>41570</v>
      </c>
      <c r="B1969" s="12" t="s">
        <v>27</v>
      </c>
      <c r="C1969" s="12" t="s">
        <v>23</v>
      </c>
      <c r="D1969" s="12" t="s">
        <v>15</v>
      </c>
      <c r="E1969" s="12" t="s">
        <v>16</v>
      </c>
      <c r="F1969" s="12">
        <v>14</v>
      </c>
      <c r="G1969" s="12">
        <v>3978</v>
      </c>
      <c r="H1969" s="12">
        <v>4230</v>
      </c>
      <c r="I1969" s="12">
        <v>46566</v>
      </c>
      <c r="J1969" s="12">
        <v>50310</v>
      </c>
      <c r="K1969" s="12">
        <f>Sales[[#This Row],[Unit Price]]*Sales[[#This Row],[Quantity]]</f>
        <v>59220</v>
      </c>
      <c r="L1969" s="12">
        <f>Sales[[#This Row],[Unit Cost]]*Sales[[#This Row],[Quantity]]</f>
        <v>55692</v>
      </c>
      <c r="M1969" s="12">
        <f>Sales[[#This Row],[Revenue]]-Sales[[#This Row],[Cost]]</f>
        <v>3528</v>
      </c>
      <c r="N1969" s="38">
        <f>Sales[[#This Row],[Profit]]*$N$1</f>
        <v>176.4</v>
      </c>
      <c r="O1969" s="38">
        <f>Sales[[#This Row],[Profit]]-Sales[[#This Row],[Discount ]]</f>
        <v>3351.6</v>
      </c>
    </row>
    <row r="1970" spans="1:15">
      <c r="A1970" s="38">
        <v>41570</v>
      </c>
      <c r="B1970" s="12" t="s">
        <v>20</v>
      </c>
      <c r="C1970" s="12" t="s">
        <v>18</v>
      </c>
      <c r="D1970" s="12" t="s">
        <v>38</v>
      </c>
      <c r="E1970" s="12" t="s">
        <v>13</v>
      </c>
      <c r="F1970" s="12">
        <v>11</v>
      </c>
      <c r="G1970" s="12">
        <v>2034</v>
      </c>
      <c r="H1970" s="12">
        <v>2160</v>
      </c>
      <c r="I1970" s="12">
        <v>7092</v>
      </c>
      <c r="J1970" s="12">
        <v>7560</v>
      </c>
      <c r="K1970" s="12">
        <f>Sales[[#This Row],[Unit Price]]*Sales[[#This Row],[Quantity]]</f>
        <v>23760</v>
      </c>
      <c r="L1970" s="12">
        <f>Sales[[#This Row],[Unit Cost]]*Sales[[#This Row],[Quantity]]</f>
        <v>22374</v>
      </c>
      <c r="M1970" s="12">
        <f>Sales[[#This Row],[Revenue]]-Sales[[#This Row],[Cost]]</f>
        <v>1386</v>
      </c>
      <c r="N1970" s="38">
        <f>Sales[[#This Row],[Profit]]*$N$1</f>
        <v>69.3</v>
      </c>
      <c r="O1970" s="38">
        <f>Sales[[#This Row],[Profit]]-Sales[[#This Row],[Discount ]]</f>
        <v>1316.7</v>
      </c>
    </row>
    <row r="1971" spans="1:15">
      <c r="A1971" s="38">
        <v>41570</v>
      </c>
      <c r="B1971" s="12" t="s">
        <v>22</v>
      </c>
      <c r="C1971" s="12" t="s">
        <v>23</v>
      </c>
      <c r="D1971" s="12" t="s">
        <v>26</v>
      </c>
      <c r="E1971" s="12" t="s">
        <v>13</v>
      </c>
      <c r="F1971" s="12">
        <v>8</v>
      </c>
      <c r="G1971" s="12">
        <v>2952</v>
      </c>
      <c r="H1971" s="12">
        <v>3150</v>
      </c>
      <c r="I1971" s="12">
        <v>21294</v>
      </c>
      <c r="J1971" s="12">
        <v>22680</v>
      </c>
      <c r="K1971" s="12">
        <f>Sales[[#This Row],[Unit Price]]*Sales[[#This Row],[Quantity]]</f>
        <v>25200</v>
      </c>
      <c r="L1971" s="12">
        <f>Sales[[#This Row],[Unit Cost]]*Sales[[#This Row],[Quantity]]</f>
        <v>23616</v>
      </c>
      <c r="M1971" s="12">
        <f>Sales[[#This Row],[Revenue]]-Sales[[#This Row],[Cost]]</f>
        <v>1584</v>
      </c>
      <c r="N1971" s="38">
        <f>Sales[[#This Row],[Profit]]*$N$1</f>
        <v>79.2</v>
      </c>
      <c r="O1971" s="38">
        <f>Sales[[#This Row],[Profit]]-Sales[[#This Row],[Discount ]]</f>
        <v>1504.8</v>
      </c>
    </row>
    <row r="1972" spans="1:15">
      <c r="A1972" s="38">
        <v>41571</v>
      </c>
      <c r="B1972" s="12" t="s">
        <v>17</v>
      </c>
      <c r="C1972" s="12" t="s">
        <v>18</v>
      </c>
      <c r="D1972" s="12" t="s">
        <v>42</v>
      </c>
      <c r="E1972" s="12" t="s">
        <v>16</v>
      </c>
      <c r="F1972" s="12">
        <v>1</v>
      </c>
      <c r="G1972" s="12">
        <v>3546</v>
      </c>
      <c r="H1972" s="12">
        <v>3780</v>
      </c>
      <c r="I1972" s="12">
        <v>135108</v>
      </c>
      <c r="J1972" s="12">
        <v>145800</v>
      </c>
      <c r="K1972" s="12">
        <f>Sales[[#This Row],[Unit Price]]*Sales[[#This Row],[Quantity]]</f>
        <v>3780</v>
      </c>
      <c r="L1972" s="12">
        <f>Sales[[#This Row],[Unit Cost]]*Sales[[#This Row],[Quantity]]</f>
        <v>3546</v>
      </c>
      <c r="M1972" s="12">
        <f>Sales[[#This Row],[Revenue]]-Sales[[#This Row],[Cost]]</f>
        <v>234</v>
      </c>
      <c r="N1972" s="38">
        <f>Sales[[#This Row],[Profit]]*$N$1</f>
        <v>11.700000000000001</v>
      </c>
      <c r="O1972" s="38">
        <f>Sales[[#This Row],[Profit]]-Sales[[#This Row],[Discount ]]</f>
        <v>222.3</v>
      </c>
    </row>
    <row r="1973" spans="1:15">
      <c r="A1973" s="38">
        <v>41572</v>
      </c>
      <c r="B1973" s="12" t="s">
        <v>31</v>
      </c>
      <c r="C1973" s="12" t="s">
        <v>30</v>
      </c>
      <c r="D1973" s="12" t="s">
        <v>41</v>
      </c>
      <c r="E1973" s="12" t="s">
        <v>13</v>
      </c>
      <c r="F1973" s="12">
        <v>24</v>
      </c>
      <c r="G1973" s="12">
        <v>3546</v>
      </c>
      <c r="H1973" s="12">
        <v>3780</v>
      </c>
      <c r="I1973" s="12">
        <v>20664</v>
      </c>
      <c r="J1973" s="12">
        <v>22050</v>
      </c>
      <c r="K1973" s="12">
        <f>Sales[[#This Row],[Unit Price]]*Sales[[#This Row],[Quantity]]</f>
        <v>90720</v>
      </c>
      <c r="L1973" s="12">
        <f>Sales[[#This Row],[Unit Cost]]*Sales[[#This Row],[Quantity]]</f>
        <v>85104</v>
      </c>
      <c r="M1973" s="12">
        <f>Sales[[#This Row],[Revenue]]-Sales[[#This Row],[Cost]]</f>
        <v>5616</v>
      </c>
      <c r="N1973" s="38">
        <f>Sales[[#This Row],[Profit]]*$N$1</f>
        <v>280.8</v>
      </c>
      <c r="O1973" s="38">
        <f>Sales[[#This Row],[Profit]]-Sales[[#This Row],[Discount ]]</f>
        <v>5335.2</v>
      </c>
    </row>
    <row r="1974" spans="1:15">
      <c r="A1974" s="38">
        <v>41572</v>
      </c>
      <c r="B1974" s="12" t="s">
        <v>14</v>
      </c>
      <c r="C1974" s="12" t="s">
        <v>11</v>
      </c>
      <c r="D1974" s="12" t="s">
        <v>12</v>
      </c>
      <c r="E1974" s="12" t="s">
        <v>13</v>
      </c>
      <c r="F1974" s="12">
        <v>15</v>
      </c>
      <c r="G1974" s="12">
        <v>3978</v>
      </c>
      <c r="H1974" s="12">
        <v>4230</v>
      </c>
      <c r="I1974" s="12">
        <v>22374</v>
      </c>
      <c r="J1974" s="12">
        <v>23760</v>
      </c>
      <c r="K1974" s="12">
        <f>Sales[[#This Row],[Unit Price]]*Sales[[#This Row],[Quantity]]</f>
        <v>63450</v>
      </c>
      <c r="L1974" s="12">
        <f>Sales[[#This Row],[Unit Cost]]*Sales[[#This Row],[Quantity]]</f>
        <v>59670</v>
      </c>
      <c r="M1974" s="12">
        <f>Sales[[#This Row],[Revenue]]-Sales[[#This Row],[Cost]]</f>
        <v>3780</v>
      </c>
      <c r="N1974" s="38">
        <f>Sales[[#This Row],[Profit]]*$N$1</f>
        <v>189</v>
      </c>
      <c r="O1974" s="38">
        <f>Sales[[#This Row],[Profit]]-Sales[[#This Row],[Discount ]]</f>
        <v>3591</v>
      </c>
    </row>
    <row r="1975" spans="1:15">
      <c r="A1975" s="38">
        <v>41572</v>
      </c>
      <c r="B1975" s="12" t="s">
        <v>14</v>
      </c>
      <c r="C1975" s="12" t="s">
        <v>11</v>
      </c>
      <c r="D1975" s="12" t="s">
        <v>12</v>
      </c>
      <c r="E1975" s="12" t="s">
        <v>13</v>
      </c>
      <c r="F1975" s="12">
        <v>20</v>
      </c>
      <c r="G1975" s="12">
        <v>3546</v>
      </c>
      <c r="H1975" s="12">
        <v>3780</v>
      </c>
      <c r="I1975" s="12">
        <v>44748</v>
      </c>
      <c r="J1975" s="12">
        <v>47520</v>
      </c>
      <c r="K1975" s="12">
        <f>Sales[[#This Row],[Unit Price]]*Sales[[#This Row],[Quantity]]</f>
        <v>75600</v>
      </c>
      <c r="L1975" s="12">
        <f>Sales[[#This Row],[Unit Cost]]*Sales[[#This Row],[Quantity]]</f>
        <v>70920</v>
      </c>
      <c r="M1975" s="12">
        <f>Sales[[#This Row],[Revenue]]-Sales[[#This Row],[Cost]]</f>
        <v>4680</v>
      </c>
      <c r="N1975" s="38">
        <f>Sales[[#This Row],[Profit]]*$N$1</f>
        <v>234</v>
      </c>
      <c r="O1975" s="38">
        <f>Sales[[#This Row],[Profit]]-Sales[[#This Row],[Discount ]]</f>
        <v>4446</v>
      </c>
    </row>
    <row r="1976" spans="1:15">
      <c r="A1976" s="38">
        <v>41573</v>
      </c>
      <c r="B1976" s="12" t="s">
        <v>22</v>
      </c>
      <c r="C1976" s="12" t="s">
        <v>23</v>
      </c>
      <c r="D1976" s="12" t="s">
        <v>35</v>
      </c>
      <c r="E1976" s="12" t="s">
        <v>13</v>
      </c>
      <c r="F1976" s="12">
        <v>1</v>
      </c>
      <c r="G1976" s="12">
        <v>5148</v>
      </c>
      <c r="H1976" s="12">
        <v>5490</v>
      </c>
      <c r="I1976" s="12">
        <v>15444</v>
      </c>
      <c r="J1976" s="12">
        <v>16470</v>
      </c>
      <c r="K1976" s="12">
        <f>Sales[[#This Row],[Unit Price]]*Sales[[#This Row],[Quantity]]</f>
        <v>5490</v>
      </c>
      <c r="L1976" s="12">
        <f>Sales[[#This Row],[Unit Cost]]*Sales[[#This Row],[Quantity]]</f>
        <v>5148</v>
      </c>
      <c r="M1976" s="12">
        <f>Sales[[#This Row],[Revenue]]-Sales[[#This Row],[Cost]]</f>
        <v>342</v>
      </c>
      <c r="N1976" s="38">
        <f>Sales[[#This Row],[Profit]]*$N$1</f>
        <v>17.100000000000001</v>
      </c>
      <c r="O1976" s="38">
        <f>Sales[[#This Row],[Profit]]-Sales[[#This Row],[Discount ]]</f>
        <v>324.89999999999998</v>
      </c>
    </row>
    <row r="1977" spans="1:15">
      <c r="A1977" s="38">
        <v>41573</v>
      </c>
      <c r="B1977" s="12" t="s">
        <v>34</v>
      </c>
      <c r="C1977" s="12" t="s">
        <v>25</v>
      </c>
      <c r="D1977" s="12" t="s">
        <v>40</v>
      </c>
      <c r="E1977" s="12" t="s">
        <v>16</v>
      </c>
      <c r="F1977" s="12">
        <v>5</v>
      </c>
      <c r="G1977" s="12">
        <v>2196</v>
      </c>
      <c r="H1977" s="12">
        <v>2340</v>
      </c>
      <c r="I1977" s="12">
        <v>3924</v>
      </c>
      <c r="J1977" s="12">
        <v>4230</v>
      </c>
      <c r="K1977" s="12">
        <f>Sales[[#This Row],[Unit Price]]*Sales[[#This Row],[Quantity]]</f>
        <v>11700</v>
      </c>
      <c r="L1977" s="12">
        <f>Sales[[#This Row],[Unit Cost]]*Sales[[#This Row],[Quantity]]</f>
        <v>10980</v>
      </c>
      <c r="M1977" s="12">
        <f>Sales[[#This Row],[Revenue]]-Sales[[#This Row],[Cost]]</f>
        <v>720</v>
      </c>
      <c r="N1977" s="38">
        <f>Sales[[#This Row],[Profit]]*$N$1</f>
        <v>36</v>
      </c>
      <c r="O1977" s="38">
        <f>Sales[[#This Row],[Profit]]-Sales[[#This Row],[Discount ]]</f>
        <v>684</v>
      </c>
    </row>
    <row r="1978" spans="1:15">
      <c r="A1978" s="38">
        <v>41573</v>
      </c>
      <c r="B1978" s="12" t="s">
        <v>17</v>
      </c>
      <c r="C1978" s="12" t="s">
        <v>18</v>
      </c>
      <c r="D1978" s="12" t="s">
        <v>15</v>
      </c>
      <c r="E1978" s="12" t="s">
        <v>16</v>
      </c>
      <c r="F1978" s="12">
        <v>2</v>
      </c>
      <c r="G1978" s="12">
        <v>3924</v>
      </c>
      <c r="H1978" s="12">
        <v>4230</v>
      </c>
      <c r="I1978" s="12">
        <v>25074</v>
      </c>
      <c r="J1978" s="12">
        <v>27090</v>
      </c>
      <c r="K1978" s="12">
        <f>Sales[[#This Row],[Unit Price]]*Sales[[#This Row],[Quantity]]</f>
        <v>8460</v>
      </c>
      <c r="L1978" s="12">
        <f>Sales[[#This Row],[Unit Cost]]*Sales[[#This Row],[Quantity]]</f>
        <v>7848</v>
      </c>
      <c r="M1978" s="12">
        <f>Sales[[#This Row],[Revenue]]-Sales[[#This Row],[Cost]]</f>
        <v>612</v>
      </c>
      <c r="N1978" s="38">
        <f>Sales[[#This Row],[Profit]]*$N$1</f>
        <v>30.6</v>
      </c>
      <c r="O1978" s="38">
        <f>Sales[[#This Row],[Profit]]-Sales[[#This Row],[Discount ]]</f>
        <v>581.4</v>
      </c>
    </row>
    <row r="1979" spans="1:15">
      <c r="A1979" s="38">
        <v>41573</v>
      </c>
      <c r="B1979" s="12" t="s">
        <v>31</v>
      </c>
      <c r="C1979" s="12" t="s">
        <v>30</v>
      </c>
      <c r="D1979" s="12" t="s">
        <v>28</v>
      </c>
      <c r="E1979" s="12" t="s">
        <v>13</v>
      </c>
      <c r="F1979" s="12">
        <v>15</v>
      </c>
      <c r="G1979" s="12">
        <v>3978</v>
      </c>
      <c r="H1979" s="12">
        <v>4230</v>
      </c>
      <c r="I1979" s="12">
        <v>58320</v>
      </c>
      <c r="J1979" s="12">
        <v>62100</v>
      </c>
      <c r="K1979" s="12">
        <f>Sales[[#This Row],[Unit Price]]*Sales[[#This Row],[Quantity]]</f>
        <v>63450</v>
      </c>
      <c r="L1979" s="12">
        <f>Sales[[#This Row],[Unit Cost]]*Sales[[#This Row],[Quantity]]</f>
        <v>59670</v>
      </c>
      <c r="M1979" s="12">
        <f>Sales[[#This Row],[Revenue]]-Sales[[#This Row],[Cost]]</f>
        <v>3780</v>
      </c>
      <c r="N1979" s="38">
        <f>Sales[[#This Row],[Profit]]*$N$1</f>
        <v>189</v>
      </c>
      <c r="O1979" s="38">
        <f>Sales[[#This Row],[Profit]]-Sales[[#This Row],[Discount ]]</f>
        <v>3591</v>
      </c>
    </row>
    <row r="1980" spans="1:15">
      <c r="A1980" s="38">
        <v>41574</v>
      </c>
      <c r="B1980" s="12" t="s">
        <v>17</v>
      </c>
      <c r="C1980" s="12" t="s">
        <v>18</v>
      </c>
      <c r="D1980" s="12" t="s">
        <v>35</v>
      </c>
      <c r="E1980" s="12" t="s">
        <v>13</v>
      </c>
      <c r="F1980" s="12">
        <v>24</v>
      </c>
      <c r="G1980" s="12">
        <v>2106</v>
      </c>
      <c r="H1980" s="12">
        <v>2250</v>
      </c>
      <c r="I1980" s="12">
        <v>77220</v>
      </c>
      <c r="J1980" s="12">
        <v>82350</v>
      </c>
      <c r="K1980" s="12">
        <f>Sales[[#This Row],[Unit Price]]*Sales[[#This Row],[Quantity]]</f>
        <v>54000</v>
      </c>
      <c r="L1980" s="12">
        <f>Sales[[#This Row],[Unit Cost]]*Sales[[#This Row],[Quantity]]</f>
        <v>50544</v>
      </c>
      <c r="M1980" s="12">
        <f>Sales[[#This Row],[Revenue]]-Sales[[#This Row],[Cost]]</f>
        <v>3456</v>
      </c>
      <c r="N1980" s="38">
        <f>Sales[[#This Row],[Profit]]*$N$1</f>
        <v>172.8</v>
      </c>
      <c r="O1980" s="38">
        <f>Sales[[#This Row],[Profit]]-Sales[[#This Row],[Discount ]]</f>
        <v>3283.2</v>
      </c>
    </row>
    <row r="1981" spans="1:15">
      <c r="A1981" s="38">
        <v>41574</v>
      </c>
      <c r="B1981" s="12" t="s">
        <v>17</v>
      </c>
      <c r="C1981" s="12" t="s">
        <v>18</v>
      </c>
      <c r="D1981" s="12" t="s">
        <v>33</v>
      </c>
      <c r="E1981" s="12" t="s">
        <v>13</v>
      </c>
      <c r="F1981" s="12">
        <v>23</v>
      </c>
      <c r="G1981" s="12">
        <v>5148</v>
      </c>
      <c r="H1981" s="12">
        <v>5490</v>
      </c>
      <c r="I1981" s="12">
        <v>7956</v>
      </c>
      <c r="J1981" s="12">
        <v>8460</v>
      </c>
      <c r="K1981" s="12">
        <f>Sales[[#This Row],[Unit Price]]*Sales[[#This Row],[Quantity]]</f>
        <v>126270</v>
      </c>
      <c r="L1981" s="12">
        <f>Sales[[#This Row],[Unit Cost]]*Sales[[#This Row],[Quantity]]</f>
        <v>118404</v>
      </c>
      <c r="M1981" s="12">
        <f>Sales[[#This Row],[Revenue]]-Sales[[#This Row],[Cost]]</f>
        <v>7866</v>
      </c>
      <c r="N1981" s="38">
        <f>Sales[[#This Row],[Profit]]*$N$1</f>
        <v>393.3</v>
      </c>
      <c r="O1981" s="38">
        <f>Sales[[#This Row],[Profit]]-Sales[[#This Row],[Discount ]]</f>
        <v>7472.7</v>
      </c>
    </row>
    <row r="1982" spans="1:15">
      <c r="A1982" s="38">
        <v>41574</v>
      </c>
      <c r="B1982" s="12" t="s">
        <v>20</v>
      </c>
      <c r="C1982" s="12" t="s">
        <v>18</v>
      </c>
      <c r="D1982" s="12" t="s">
        <v>38</v>
      </c>
      <c r="E1982" s="12" t="s">
        <v>13</v>
      </c>
      <c r="F1982" s="12">
        <v>20</v>
      </c>
      <c r="G1982" s="12">
        <v>3546</v>
      </c>
      <c r="H1982" s="12">
        <v>3780</v>
      </c>
      <c r="I1982" s="12">
        <v>88650</v>
      </c>
      <c r="J1982" s="12">
        <v>94500</v>
      </c>
      <c r="K1982" s="12">
        <f>Sales[[#This Row],[Unit Price]]*Sales[[#This Row],[Quantity]]</f>
        <v>75600</v>
      </c>
      <c r="L1982" s="12">
        <f>Sales[[#This Row],[Unit Cost]]*Sales[[#This Row],[Quantity]]</f>
        <v>70920</v>
      </c>
      <c r="M1982" s="12">
        <f>Sales[[#This Row],[Revenue]]-Sales[[#This Row],[Cost]]</f>
        <v>4680</v>
      </c>
      <c r="N1982" s="38">
        <f>Sales[[#This Row],[Profit]]*$N$1</f>
        <v>234</v>
      </c>
      <c r="O1982" s="38">
        <f>Sales[[#This Row],[Profit]]-Sales[[#This Row],[Discount ]]</f>
        <v>4446</v>
      </c>
    </row>
    <row r="1983" spans="1:15">
      <c r="A1983" s="38">
        <v>41574</v>
      </c>
      <c r="B1983" s="12" t="s">
        <v>20</v>
      </c>
      <c r="C1983" s="12" t="s">
        <v>18</v>
      </c>
      <c r="D1983" s="12" t="s">
        <v>26</v>
      </c>
      <c r="E1983" s="12" t="s">
        <v>13</v>
      </c>
      <c r="F1983" s="12">
        <v>23</v>
      </c>
      <c r="G1983" s="12">
        <v>3546</v>
      </c>
      <c r="H1983" s="12">
        <v>3780</v>
      </c>
      <c r="I1983" s="12">
        <v>36504</v>
      </c>
      <c r="J1983" s="12">
        <v>38880</v>
      </c>
      <c r="K1983" s="12">
        <f>Sales[[#This Row],[Unit Price]]*Sales[[#This Row],[Quantity]]</f>
        <v>86940</v>
      </c>
      <c r="L1983" s="12">
        <f>Sales[[#This Row],[Unit Cost]]*Sales[[#This Row],[Quantity]]</f>
        <v>81558</v>
      </c>
      <c r="M1983" s="12">
        <f>Sales[[#This Row],[Revenue]]-Sales[[#This Row],[Cost]]</f>
        <v>5382</v>
      </c>
      <c r="N1983" s="38">
        <f>Sales[[#This Row],[Profit]]*$N$1</f>
        <v>269.10000000000002</v>
      </c>
      <c r="O1983" s="38">
        <f>Sales[[#This Row],[Profit]]-Sales[[#This Row],[Discount ]]</f>
        <v>5112.8999999999996</v>
      </c>
    </row>
    <row r="1984" spans="1:15">
      <c r="A1984" s="38">
        <v>41574</v>
      </c>
      <c r="B1984" s="12" t="s">
        <v>34</v>
      </c>
      <c r="C1984" s="12" t="s">
        <v>25</v>
      </c>
      <c r="D1984" s="12" t="s">
        <v>41</v>
      </c>
      <c r="E1984" s="12" t="s">
        <v>13</v>
      </c>
      <c r="F1984" s="12">
        <v>22</v>
      </c>
      <c r="G1984" s="12">
        <v>5148</v>
      </c>
      <c r="H1984" s="12">
        <v>5490</v>
      </c>
      <c r="I1984" s="12">
        <v>23616</v>
      </c>
      <c r="J1984" s="12">
        <v>25200</v>
      </c>
      <c r="K1984" s="12">
        <f>Sales[[#This Row],[Unit Price]]*Sales[[#This Row],[Quantity]]</f>
        <v>120780</v>
      </c>
      <c r="L1984" s="12">
        <f>Sales[[#This Row],[Unit Cost]]*Sales[[#This Row],[Quantity]]</f>
        <v>113256</v>
      </c>
      <c r="M1984" s="12">
        <f>Sales[[#This Row],[Revenue]]-Sales[[#This Row],[Cost]]</f>
        <v>7524</v>
      </c>
      <c r="N1984" s="38">
        <f>Sales[[#This Row],[Profit]]*$N$1</f>
        <v>376.20000000000005</v>
      </c>
      <c r="O1984" s="38">
        <f>Sales[[#This Row],[Profit]]-Sales[[#This Row],[Discount ]]</f>
        <v>7147.8</v>
      </c>
    </row>
    <row r="1985" spans="1:15">
      <c r="A1985" s="38">
        <v>41575</v>
      </c>
      <c r="B1985" s="12" t="s">
        <v>27</v>
      </c>
      <c r="C1985" s="12" t="s">
        <v>23</v>
      </c>
      <c r="D1985" s="12" t="s">
        <v>36</v>
      </c>
      <c r="E1985" s="12" t="s">
        <v>13</v>
      </c>
      <c r="F1985" s="12">
        <v>10</v>
      </c>
      <c r="G1985" s="12">
        <v>3384</v>
      </c>
      <c r="H1985" s="12">
        <v>3600</v>
      </c>
      <c r="I1985" s="12">
        <v>29484</v>
      </c>
      <c r="J1985" s="12">
        <v>31500</v>
      </c>
      <c r="K1985" s="12">
        <f>Sales[[#This Row],[Unit Price]]*Sales[[#This Row],[Quantity]]</f>
        <v>36000</v>
      </c>
      <c r="L1985" s="12">
        <f>Sales[[#This Row],[Unit Cost]]*Sales[[#This Row],[Quantity]]</f>
        <v>33840</v>
      </c>
      <c r="M1985" s="12">
        <f>Sales[[#This Row],[Revenue]]-Sales[[#This Row],[Cost]]</f>
        <v>2160</v>
      </c>
      <c r="N1985" s="38">
        <f>Sales[[#This Row],[Profit]]*$N$1</f>
        <v>108</v>
      </c>
      <c r="O1985" s="38">
        <f>Sales[[#This Row],[Profit]]-Sales[[#This Row],[Discount ]]</f>
        <v>2052</v>
      </c>
    </row>
    <row r="1986" spans="1:15">
      <c r="A1986" s="38">
        <v>41576</v>
      </c>
      <c r="B1986" s="12" t="s">
        <v>27</v>
      </c>
      <c r="C1986" s="12" t="s">
        <v>23</v>
      </c>
      <c r="D1986" s="12" t="s">
        <v>26</v>
      </c>
      <c r="E1986" s="12" t="s">
        <v>13</v>
      </c>
      <c r="F1986" s="12">
        <v>5</v>
      </c>
      <c r="G1986" s="12">
        <v>3042</v>
      </c>
      <c r="H1986" s="12">
        <v>3240</v>
      </c>
      <c r="I1986" s="12">
        <v>51714</v>
      </c>
      <c r="J1986" s="12">
        <v>55080</v>
      </c>
      <c r="K1986" s="12">
        <f>Sales[[#This Row],[Unit Price]]*Sales[[#This Row],[Quantity]]</f>
        <v>16200</v>
      </c>
      <c r="L1986" s="12">
        <f>Sales[[#This Row],[Unit Cost]]*Sales[[#This Row],[Quantity]]</f>
        <v>15210</v>
      </c>
      <c r="M1986" s="12">
        <f>Sales[[#This Row],[Revenue]]-Sales[[#This Row],[Cost]]</f>
        <v>990</v>
      </c>
      <c r="N1986" s="38">
        <f>Sales[[#This Row],[Profit]]*$N$1</f>
        <v>49.5</v>
      </c>
      <c r="O1986" s="38">
        <f>Sales[[#This Row],[Profit]]-Sales[[#This Row],[Discount ]]</f>
        <v>940.5</v>
      </c>
    </row>
    <row r="1987" spans="1:15">
      <c r="A1987" s="38">
        <v>41576</v>
      </c>
      <c r="B1987" s="12" t="s">
        <v>34</v>
      </c>
      <c r="C1987" s="12" t="s">
        <v>25</v>
      </c>
      <c r="D1987" s="12" t="s">
        <v>43</v>
      </c>
      <c r="E1987" s="12" t="s">
        <v>13</v>
      </c>
      <c r="F1987" s="12">
        <v>12</v>
      </c>
      <c r="G1987" s="12">
        <v>3978</v>
      </c>
      <c r="H1987" s="12">
        <v>4230</v>
      </c>
      <c r="I1987" s="12">
        <v>27072</v>
      </c>
      <c r="J1987" s="12">
        <v>28800</v>
      </c>
      <c r="K1987" s="12">
        <f>Sales[[#This Row],[Unit Price]]*Sales[[#This Row],[Quantity]]</f>
        <v>50760</v>
      </c>
      <c r="L1987" s="12">
        <f>Sales[[#This Row],[Unit Cost]]*Sales[[#This Row],[Quantity]]</f>
        <v>47736</v>
      </c>
      <c r="M1987" s="12">
        <f>Sales[[#This Row],[Revenue]]-Sales[[#This Row],[Cost]]</f>
        <v>3024</v>
      </c>
      <c r="N1987" s="38">
        <f>Sales[[#This Row],[Profit]]*$N$1</f>
        <v>151.20000000000002</v>
      </c>
      <c r="O1987" s="38">
        <f>Sales[[#This Row],[Profit]]-Sales[[#This Row],[Discount ]]</f>
        <v>2872.8</v>
      </c>
    </row>
    <row r="1988" spans="1:15">
      <c r="A1988" s="38">
        <v>41576</v>
      </c>
      <c r="B1988" s="12" t="s">
        <v>20</v>
      </c>
      <c r="C1988" s="12" t="s">
        <v>18</v>
      </c>
      <c r="D1988" s="12" t="s">
        <v>19</v>
      </c>
      <c r="E1988" s="12" t="s">
        <v>13</v>
      </c>
      <c r="F1988" s="12">
        <v>19</v>
      </c>
      <c r="G1988" s="12">
        <v>3978</v>
      </c>
      <c r="H1988" s="12">
        <v>4230</v>
      </c>
      <c r="I1988" s="12">
        <v>35802</v>
      </c>
      <c r="J1988" s="12">
        <v>38070</v>
      </c>
      <c r="K1988" s="12">
        <f>Sales[[#This Row],[Unit Price]]*Sales[[#This Row],[Quantity]]</f>
        <v>80370</v>
      </c>
      <c r="L1988" s="12">
        <f>Sales[[#This Row],[Unit Cost]]*Sales[[#This Row],[Quantity]]</f>
        <v>75582</v>
      </c>
      <c r="M1988" s="12">
        <f>Sales[[#This Row],[Revenue]]-Sales[[#This Row],[Cost]]</f>
        <v>4788</v>
      </c>
      <c r="N1988" s="38">
        <f>Sales[[#This Row],[Profit]]*$N$1</f>
        <v>239.4</v>
      </c>
      <c r="O1988" s="38">
        <f>Sales[[#This Row],[Profit]]-Sales[[#This Row],[Discount ]]</f>
        <v>4548.6000000000004</v>
      </c>
    </row>
    <row r="1989" spans="1:15">
      <c r="A1989" s="38">
        <v>41576</v>
      </c>
      <c r="B1989" s="12" t="s">
        <v>31</v>
      </c>
      <c r="C1989" s="12" t="s">
        <v>30</v>
      </c>
      <c r="D1989" s="12" t="s">
        <v>35</v>
      </c>
      <c r="E1989" s="12" t="s">
        <v>13</v>
      </c>
      <c r="F1989" s="12">
        <v>18</v>
      </c>
      <c r="G1989" s="12">
        <v>3924</v>
      </c>
      <c r="H1989" s="12">
        <v>4230</v>
      </c>
      <c r="I1989" s="12">
        <v>41184</v>
      </c>
      <c r="J1989" s="12">
        <v>43920</v>
      </c>
      <c r="K1989" s="12">
        <f>Sales[[#This Row],[Unit Price]]*Sales[[#This Row],[Quantity]]</f>
        <v>76140</v>
      </c>
      <c r="L1989" s="12">
        <f>Sales[[#This Row],[Unit Cost]]*Sales[[#This Row],[Quantity]]</f>
        <v>70632</v>
      </c>
      <c r="M1989" s="12">
        <f>Sales[[#This Row],[Revenue]]-Sales[[#This Row],[Cost]]</f>
        <v>5508</v>
      </c>
      <c r="N1989" s="38">
        <f>Sales[[#This Row],[Profit]]*$N$1</f>
        <v>275.40000000000003</v>
      </c>
      <c r="O1989" s="38">
        <f>Sales[[#This Row],[Profit]]-Sales[[#This Row],[Discount ]]</f>
        <v>5232.6000000000004</v>
      </c>
    </row>
    <row r="1990" spans="1:15">
      <c r="A1990" s="38">
        <v>41576</v>
      </c>
      <c r="B1990" s="12" t="s">
        <v>20</v>
      </c>
      <c r="C1990" s="12" t="s">
        <v>18</v>
      </c>
      <c r="D1990" s="12" t="s">
        <v>38</v>
      </c>
      <c r="E1990" s="12" t="s">
        <v>13</v>
      </c>
      <c r="F1990" s="12">
        <v>1</v>
      </c>
      <c r="G1990" s="12">
        <v>2952</v>
      </c>
      <c r="H1990" s="12">
        <v>3150</v>
      </c>
      <c r="I1990" s="12">
        <v>67374</v>
      </c>
      <c r="J1990" s="12">
        <v>71820</v>
      </c>
      <c r="K1990" s="12">
        <f>Sales[[#This Row],[Unit Price]]*Sales[[#This Row],[Quantity]]</f>
        <v>3150</v>
      </c>
      <c r="L1990" s="12">
        <f>Sales[[#This Row],[Unit Cost]]*Sales[[#This Row],[Quantity]]</f>
        <v>2952</v>
      </c>
      <c r="M1990" s="12">
        <f>Sales[[#This Row],[Revenue]]-Sales[[#This Row],[Cost]]</f>
        <v>198</v>
      </c>
      <c r="N1990" s="38">
        <f>Sales[[#This Row],[Profit]]*$N$1</f>
        <v>9.9</v>
      </c>
      <c r="O1990" s="38">
        <f>Sales[[#This Row],[Profit]]-Sales[[#This Row],[Discount ]]</f>
        <v>188.1</v>
      </c>
    </row>
    <row r="1991" spans="1:15">
      <c r="A1991" s="38">
        <v>41576</v>
      </c>
      <c r="B1991" s="12" t="s">
        <v>10</v>
      </c>
      <c r="C1991" s="12" t="s">
        <v>11</v>
      </c>
      <c r="D1991" s="12" t="s">
        <v>38</v>
      </c>
      <c r="E1991" s="12" t="s">
        <v>13</v>
      </c>
      <c r="F1991" s="12">
        <v>15</v>
      </c>
      <c r="G1991" s="12">
        <v>3042</v>
      </c>
      <c r="H1991" s="12">
        <v>3240</v>
      </c>
      <c r="I1991" s="12">
        <v>81558</v>
      </c>
      <c r="J1991" s="12">
        <v>86940</v>
      </c>
      <c r="K1991" s="12">
        <f>Sales[[#This Row],[Unit Price]]*Sales[[#This Row],[Quantity]]</f>
        <v>48600</v>
      </c>
      <c r="L1991" s="12">
        <f>Sales[[#This Row],[Unit Cost]]*Sales[[#This Row],[Quantity]]</f>
        <v>45630</v>
      </c>
      <c r="M1991" s="12">
        <f>Sales[[#This Row],[Revenue]]-Sales[[#This Row],[Cost]]</f>
        <v>2970</v>
      </c>
      <c r="N1991" s="38">
        <f>Sales[[#This Row],[Profit]]*$N$1</f>
        <v>148.5</v>
      </c>
      <c r="O1991" s="38">
        <f>Sales[[#This Row],[Profit]]-Sales[[#This Row],[Discount ]]</f>
        <v>2821.5</v>
      </c>
    </row>
    <row r="1992" spans="1:15">
      <c r="A1992" s="38">
        <v>41576</v>
      </c>
      <c r="B1992" s="12" t="s">
        <v>29</v>
      </c>
      <c r="C1992" s="12" t="s">
        <v>30</v>
      </c>
      <c r="D1992" s="12" t="s">
        <v>26</v>
      </c>
      <c r="E1992" s="12" t="s">
        <v>13</v>
      </c>
      <c r="F1992" s="12">
        <v>4</v>
      </c>
      <c r="G1992" s="12">
        <v>3978</v>
      </c>
      <c r="H1992" s="12">
        <v>4230</v>
      </c>
      <c r="I1992" s="12">
        <v>3042</v>
      </c>
      <c r="J1992" s="12">
        <v>3240</v>
      </c>
      <c r="K1992" s="12">
        <f>Sales[[#This Row],[Unit Price]]*Sales[[#This Row],[Quantity]]</f>
        <v>16920</v>
      </c>
      <c r="L1992" s="12">
        <f>Sales[[#This Row],[Unit Cost]]*Sales[[#This Row],[Quantity]]</f>
        <v>15912</v>
      </c>
      <c r="M1992" s="12">
        <f>Sales[[#This Row],[Revenue]]-Sales[[#This Row],[Cost]]</f>
        <v>1008</v>
      </c>
      <c r="N1992" s="38">
        <f>Sales[[#This Row],[Profit]]*$N$1</f>
        <v>50.400000000000006</v>
      </c>
      <c r="O1992" s="38">
        <f>Sales[[#This Row],[Profit]]-Sales[[#This Row],[Discount ]]</f>
        <v>957.6</v>
      </c>
    </row>
    <row r="1993" spans="1:15">
      <c r="A1993" s="38">
        <v>41576</v>
      </c>
      <c r="B1993" s="12" t="s">
        <v>27</v>
      </c>
      <c r="C1993" s="12" t="s">
        <v>23</v>
      </c>
      <c r="D1993" s="12" t="s">
        <v>15</v>
      </c>
      <c r="E1993" s="12" t="s">
        <v>16</v>
      </c>
      <c r="F1993" s="12">
        <v>16</v>
      </c>
      <c r="G1993" s="12">
        <v>2106</v>
      </c>
      <c r="H1993" s="12">
        <v>2250</v>
      </c>
      <c r="I1993" s="12">
        <v>28656</v>
      </c>
      <c r="J1993" s="12">
        <v>30960</v>
      </c>
      <c r="K1993" s="12">
        <f>Sales[[#This Row],[Unit Price]]*Sales[[#This Row],[Quantity]]</f>
        <v>36000</v>
      </c>
      <c r="L1993" s="12">
        <f>Sales[[#This Row],[Unit Cost]]*Sales[[#This Row],[Quantity]]</f>
        <v>33696</v>
      </c>
      <c r="M1993" s="12">
        <f>Sales[[#This Row],[Revenue]]-Sales[[#This Row],[Cost]]</f>
        <v>2304</v>
      </c>
      <c r="N1993" s="38">
        <f>Sales[[#This Row],[Profit]]*$N$1</f>
        <v>115.2</v>
      </c>
      <c r="O1993" s="38">
        <f>Sales[[#This Row],[Profit]]-Sales[[#This Row],[Discount ]]</f>
        <v>2188.8000000000002</v>
      </c>
    </row>
    <row r="1994" spans="1:15">
      <c r="A1994" s="38">
        <v>41577</v>
      </c>
      <c r="B1994" s="12" t="s">
        <v>22</v>
      </c>
      <c r="C1994" s="12" t="s">
        <v>23</v>
      </c>
      <c r="D1994" s="12" t="s">
        <v>37</v>
      </c>
      <c r="E1994" s="12" t="s">
        <v>13</v>
      </c>
      <c r="F1994" s="12">
        <v>10</v>
      </c>
      <c r="G1994" s="12">
        <v>2034</v>
      </c>
      <c r="H1994" s="12">
        <v>2160</v>
      </c>
      <c r="I1994" s="12">
        <v>31374</v>
      </c>
      <c r="J1994" s="12">
        <v>33390</v>
      </c>
      <c r="K1994" s="12">
        <f>Sales[[#This Row],[Unit Price]]*Sales[[#This Row],[Quantity]]</f>
        <v>21600</v>
      </c>
      <c r="L1994" s="12">
        <f>Sales[[#This Row],[Unit Cost]]*Sales[[#This Row],[Quantity]]</f>
        <v>20340</v>
      </c>
      <c r="M1994" s="12">
        <f>Sales[[#This Row],[Revenue]]-Sales[[#This Row],[Cost]]</f>
        <v>1260</v>
      </c>
      <c r="N1994" s="38">
        <f>Sales[[#This Row],[Profit]]*$N$1</f>
        <v>63</v>
      </c>
      <c r="O1994" s="38">
        <f>Sales[[#This Row],[Profit]]-Sales[[#This Row],[Discount ]]</f>
        <v>1197</v>
      </c>
    </row>
    <row r="1995" spans="1:15">
      <c r="A1995" s="38">
        <v>41577</v>
      </c>
      <c r="B1995" s="12" t="s">
        <v>17</v>
      </c>
      <c r="C1995" s="12" t="s">
        <v>18</v>
      </c>
      <c r="D1995" s="12" t="s">
        <v>26</v>
      </c>
      <c r="E1995" s="12" t="s">
        <v>13</v>
      </c>
      <c r="F1995" s="12">
        <v>21</v>
      </c>
      <c r="G1995" s="12">
        <v>4482</v>
      </c>
      <c r="H1995" s="12">
        <v>4770</v>
      </c>
      <c r="I1995" s="12">
        <v>30420</v>
      </c>
      <c r="J1995" s="12">
        <v>32400</v>
      </c>
      <c r="K1995" s="12">
        <f>Sales[[#This Row],[Unit Price]]*Sales[[#This Row],[Quantity]]</f>
        <v>100170</v>
      </c>
      <c r="L1995" s="12">
        <f>Sales[[#This Row],[Unit Cost]]*Sales[[#This Row],[Quantity]]</f>
        <v>94122</v>
      </c>
      <c r="M1995" s="12">
        <f>Sales[[#This Row],[Revenue]]-Sales[[#This Row],[Cost]]</f>
        <v>6048</v>
      </c>
      <c r="N1995" s="38">
        <f>Sales[[#This Row],[Profit]]*$N$1</f>
        <v>302.40000000000003</v>
      </c>
      <c r="O1995" s="38">
        <f>Sales[[#This Row],[Profit]]-Sales[[#This Row],[Discount ]]</f>
        <v>5745.6</v>
      </c>
    </row>
    <row r="1996" spans="1:15">
      <c r="A1996" s="38">
        <v>41577</v>
      </c>
      <c r="B1996" s="12" t="s">
        <v>24</v>
      </c>
      <c r="C1996" s="12" t="s">
        <v>25</v>
      </c>
      <c r="D1996" s="12" t="s">
        <v>21</v>
      </c>
      <c r="E1996" s="12" t="s">
        <v>13</v>
      </c>
      <c r="F1996" s="12">
        <v>7</v>
      </c>
      <c r="G1996" s="12">
        <v>3726</v>
      </c>
      <c r="H1996" s="12">
        <v>3960</v>
      </c>
      <c r="I1996" s="12">
        <v>2196</v>
      </c>
      <c r="J1996" s="12">
        <v>2340</v>
      </c>
      <c r="K1996" s="12">
        <f>Sales[[#This Row],[Unit Price]]*Sales[[#This Row],[Quantity]]</f>
        <v>27720</v>
      </c>
      <c r="L1996" s="12">
        <f>Sales[[#This Row],[Unit Cost]]*Sales[[#This Row],[Quantity]]</f>
        <v>26082</v>
      </c>
      <c r="M1996" s="12">
        <f>Sales[[#This Row],[Revenue]]-Sales[[#This Row],[Cost]]</f>
        <v>1638</v>
      </c>
      <c r="N1996" s="38">
        <f>Sales[[#This Row],[Profit]]*$N$1</f>
        <v>81.900000000000006</v>
      </c>
      <c r="O1996" s="38">
        <f>Sales[[#This Row],[Profit]]-Sales[[#This Row],[Discount ]]</f>
        <v>1556.1</v>
      </c>
    </row>
    <row r="1997" spans="1:15">
      <c r="A1997" s="38">
        <v>41577</v>
      </c>
      <c r="B1997" s="12" t="s">
        <v>24</v>
      </c>
      <c r="C1997" s="12" t="s">
        <v>25</v>
      </c>
      <c r="D1997" s="12" t="s">
        <v>19</v>
      </c>
      <c r="E1997" s="12" t="s">
        <v>13</v>
      </c>
      <c r="F1997" s="12">
        <v>22</v>
      </c>
      <c r="G1997" s="12">
        <v>2952</v>
      </c>
      <c r="H1997" s="12">
        <v>3150</v>
      </c>
      <c r="I1997" s="12">
        <v>75582</v>
      </c>
      <c r="J1997" s="12">
        <v>80370</v>
      </c>
      <c r="K1997" s="12">
        <f>Sales[[#This Row],[Unit Price]]*Sales[[#This Row],[Quantity]]</f>
        <v>69300</v>
      </c>
      <c r="L1997" s="12">
        <f>Sales[[#This Row],[Unit Cost]]*Sales[[#This Row],[Quantity]]</f>
        <v>64944</v>
      </c>
      <c r="M1997" s="12">
        <f>Sales[[#This Row],[Revenue]]-Sales[[#This Row],[Cost]]</f>
        <v>4356</v>
      </c>
      <c r="N1997" s="38">
        <f>Sales[[#This Row],[Profit]]*$N$1</f>
        <v>217.8</v>
      </c>
      <c r="O1997" s="38">
        <f>Sales[[#This Row],[Profit]]-Sales[[#This Row],[Discount ]]</f>
        <v>4138.2</v>
      </c>
    </row>
    <row r="1998" spans="1:15">
      <c r="A1998" s="38">
        <v>41578</v>
      </c>
      <c r="B1998" s="12" t="s">
        <v>29</v>
      </c>
      <c r="C1998" s="12" t="s">
        <v>30</v>
      </c>
      <c r="D1998" s="12" t="s">
        <v>38</v>
      </c>
      <c r="E1998" s="12" t="s">
        <v>13</v>
      </c>
      <c r="F1998" s="12">
        <v>15</v>
      </c>
      <c r="G1998" s="12">
        <v>3384</v>
      </c>
      <c r="H1998" s="12">
        <v>3600</v>
      </c>
      <c r="I1998" s="12">
        <v>42552</v>
      </c>
      <c r="J1998" s="12">
        <v>45360</v>
      </c>
      <c r="K1998" s="12">
        <f>Sales[[#This Row],[Unit Price]]*Sales[[#This Row],[Quantity]]</f>
        <v>54000</v>
      </c>
      <c r="L1998" s="12">
        <f>Sales[[#This Row],[Unit Cost]]*Sales[[#This Row],[Quantity]]</f>
        <v>50760</v>
      </c>
      <c r="M1998" s="12">
        <f>Sales[[#This Row],[Revenue]]-Sales[[#This Row],[Cost]]</f>
        <v>3240</v>
      </c>
      <c r="N1998" s="38">
        <f>Sales[[#This Row],[Profit]]*$N$1</f>
        <v>162</v>
      </c>
      <c r="O1998" s="38">
        <f>Sales[[#This Row],[Profit]]-Sales[[#This Row],[Discount ]]</f>
        <v>3078</v>
      </c>
    </row>
    <row r="1999" spans="1:15">
      <c r="A1999" s="38">
        <v>41578</v>
      </c>
      <c r="B1999" s="12" t="s">
        <v>22</v>
      </c>
      <c r="C1999" s="12" t="s">
        <v>23</v>
      </c>
      <c r="D1999" s="12" t="s">
        <v>40</v>
      </c>
      <c r="E1999" s="12" t="s">
        <v>16</v>
      </c>
      <c r="F1999" s="12">
        <v>7</v>
      </c>
      <c r="G1999" s="12">
        <v>3546</v>
      </c>
      <c r="H1999" s="12">
        <v>3780</v>
      </c>
      <c r="I1999" s="12">
        <v>74556</v>
      </c>
      <c r="J1999" s="12">
        <v>80370</v>
      </c>
      <c r="K1999" s="12">
        <f>Sales[[#This Row],[Unit Price]]*Sales[[#This Row],[Quantity]]</f>
        <v>26460</v>
      </c>
      <c r="L1999" s="12">
        <f>Sales[[#This Row],[Unit Cost]]*Sales[[#This Row],[Quantity]]</f>
        <v>24822</v>
      </c>
      <c r="M1999" s="12">
        <f>Sales[[#This Row],[Revenue]]-Sales[[#This Row],[Cost]]</f>
        <v>1638</v>
      </c>
      <c r="N1999" s="38">
        <f>Sales[[#This Row],[Profit]]*$N$1</f>
        <v>81.900000000000006</v>
      </c>
      <c r="O1999" s="38">
        <f>Sales[[#This Row],[Profit]]-Sales[[#This Row],[Discount ]]</f>
        <v>1556.1</v>
      </c>
    </row>
    <row r="2000" spans="1:15">
      <c r="A2000" s="38">
        <v>41578</v>
      </c>
      <c r="B2000" s="12" t="s">
        <v>24</v>
      </c>
      <c r="C2000" s="12" t="s">
        <v>25</v>
      </c>
      <c r="D2000" s="12" t="s">
        <v>32</v>
      </c>
      <c r="E2000" s="12" t="s">
        <v>13</v>
      </c>
      <c r="F2000" s="12">
        <v>17</v>
      </c>
      <c r="G2000" s="12">
        <v>5148</v>
      </c>
      <c r="H2000" s="12">
        <v>5490</v>
      </c>
      <c r="I2000" s="12">
        <v>10638</v>
      </c>
      <c r="J2000" s="12">
        <v>11340</v>
      </c>
      <c r="K2000" s="12">
        <f>Sales[[#This Row],[Unit Price]]*Sales[[#This Row],[Quantity]]</f>
        <v>93330</v>
      </c>
      <c r="L2000" s="12">
        <f>Sales[[#This Row],[Unit Cost]]*Sales[[#This Row],[Quantity]]</f>
        <v>87516</v>
      </c>
      <c r="M2000" s="12">
        <f>Sales[[#This Row],[Revenue]]-Sales[[#This Row],[Cost]]</f>
        <v>5814</v>
      </c>
      <c r="N2000" s="38">
        <f>Sales[[#This Row],[Profit]]*$N$1</f>
        <v>290.7</v>
      </c>
      <c r="O2000" s="38">
        <f>Sales[[#This Row],[Profit]]-Sales[[#This Row],[Discount ]]</f>
        <v>5523.3</v>
      </c>
    </row>
    <row r="2001" spans="1:15">
      <c r="A2001" s="38">
        <v>41578</v>
      </c>
      <c r="B2001" s="12" t="s">
        <v>14</v>
      </c>
      <c r="C2001" s="12" t="s">
        <v>11</v>
      </c>
      <c r="D2001" s="12" t="s">
        <v>40</v>
      </c>
      <c r="E2001" s="12" t="s">
        <v>16</v>
      </c>
      <c r="F2001" s="12">
        <v>20</v>
      </c>
      <c r="G2001" s="12">
        <v>2034</v>
      </c>
      <c r="H2001" s="12">
        <v>2160</v>
      </c>
      <c r="I2001" s="12">
        <v>94176</v>
      </c>
      <c r="J2001" s="12">
        <v>101520</v>
      </c>
      <c r="K2001" s="12">
        <f>Sales[[#This Row],[Unit Price]]*Sales[[#This Row],[Quantity]]</f>
        <v>43200</v>
      </c>
      <c r="L2001" s="12">
        <f>Sales[[#This Row],[Unit Cost]]*Sales[[#This Row],[Quantity]]</f>
        <v>40680</v>
      </c>
      <c r="M2001" s="12">
        <f>Sales[[#This Row],[Revenue]]-Sales[[#This Row],[Cost]]</f>
        <v>2520</v>
      </c>
      <c r="N2001" s="38">
        <f>Sales[[#This Row],[Profit]]*$N$1</f>
        <v>126</v>
      </c>
      <c r="O2001" s="38">
        <f>Sales[[#This Row],[Profit]]-Sales[[#This Row],[Discount ]]</f>
        <v>2394</v>
      </c>
    </row>
    <row r="2002" spans="1:15">
      <c r="A2002" s="38">
        <v>41580</v>
      </c>
      <c r="B2002" s="12" t="s">
        <v>27</v>
      </c>
      <c r="C2002" s="12" t="s">
        <v>23</v>
      </c>
      <c r="D2002" s="12" t="s">
        <v>32</v>
      </c>
      <c r="E2002" s="12" t="s">
        <v>13</v>
      </c>
      <c r="F2002" s="12">
        <v>5</v>
      </c>
      <c r="G2002" s="12">
        <v>2196</v>
      </c>
      <c r="H2002" s="12">
        <v>2340</v>
      </c>
      <c r="I2002" s="12">
        <v>21276</v>
      </c>
      <c r="J2002" s="12">
        <v>22680</v>
      </c>
      <c r="K2002" s="12">
        <f>Sales[[#This Row],[Unit Price]]*Sales[[#This Row],[Quantity]]</f>
        <v>11700</v>
      </c>
      <c r="L2002" s="12">
        <f>Sales[[#This Row],[Unit Cost]]*Sales[[#This Row],[Quantity]]</f>
        <v>10980</v>
      </c>
      <c r="M2002" s="12">
        <f>Sales[[#This Row],[Revenue]]-Sales[[#This Row],[Cost]]</f>
        <v>720</v>
      </c>
      <c r="N2002" s="38">
        <f>Sales[[#This Row],[Profit]]*$N$1</f>
        <v>36</v>
      </c>
      <c r="O2002" s="38">
        <f>Sales[[#This Row],[Profit]]-Sales[[#This Row],[Discount ]]</f>
        <v>684</v>
      </c>
    </row>
    <row r="2003" spans="1:15">
      <c r="A2003" s="38">
        <v>41581</v>
      </c>
      <c r="B2003" s="12" t="s">
        <v>34</v>
      </c>
      <c r="C2003" s="12" t="s">
        <v>25</v>
      </c>
      <c r="D2003" s="12" t="s">
        <v>15</v>
      </c>
      <c r="E2003" s="12" t="s">
        <v>16</v>
      </c>
      <c r="F2003" s="12">
        <v>14</v>
      </c>
      <c r="G2003" s="12">
        <v>3546</v>
      </c>
      <c r="H2003" s="12">
        <v>3780</v>
      </c>
      <c r="I2003" s="12">
        <v>60894</v>
      </c>
      <c r="J2003" s="12">
        <v>65790</v>
      </c>
      <c r="K2003" s="12">
        <f>Sales[[#This Row],[Unit Price]]*Sales[[#This Row],[Quantity]]</f>
        <v>52920</v>
      </c>
      <c r="L2003" s="12">
        <f>Sales[[#This Row],[Unit Cost]]*Sales[[#This Row],[Quantity]]</f>
        <v>49644</v>
      </c>
      <c r="M2003" s="12">
        <f>Sales[[#This Row],[Revenue]]-Sales[[#This Row],[Cost]]</f>
        <v>3276</v>
      </c>
      <c r="N2003" s="38">
        <f>Sales[[#This Row],[Profit]]*$N$1</f>
        <v>163.80000000000001</v>
      </c>
      <c r="O2003" s="38">
        <f>Sales[[#This Row],[Profit]]-Sales[[#This Row],[Discount ]]</f>
        <v>3112.2</v>
      </c>
    </row>
    <row r="2004" spans="1:15">
      <c r="A2004" s="38">
        <v>41582</v>
      </c>
      <c r="B2004" s="12" t="s">
        <v>34</v>
      </c>
      <c r="C2004" s="12" t="s">
        <v>25</v>
      </c>
      <c r="D2004" s="12" t="s">
        <v>32</v>
      </c>
      <c r="E2004" s="12" t="s">
        <v>13</v>
      </c>
      <c r="F2004" s="12">
        <v>6</v>
      </c>
      <c r="G2004" s="12">
        <v>3546</v>
      </c>
      <c r="H2004" s="12">
        <v>3780</v>
      </c>
      <c r="I2004" s="12">
        <v>17730</v>
      </c>
      <c r="J2004" s="12">
        <v>18900</v>
      </c>
      <c r="K2004" s="12">
        <f>Sales[[#This Row],[Unit Price]]*Sales[[#This Row],[Quantity]]</f>
        <v>22680</v>
      </c>
      <c r="L2004" s="12">
        <f>Sales[[#This Row],[Unit Cost]]*Sales[[#This Row],[Quantity]]</f>
        <v>21276</v>
      </c>
      <c r="M2004" s="12">
        <f>Sales[[#This Row],[Revenue]]-Sales[[#This Row],[Cost]]</f>
        <v>1404</v>
      </c>
      <c r="N2004" s="38">
        <f>Sales[[#This Row],[Profit]]*$N$1</f>
        <v>70.2</v>
      </c>
      <c r="O2004" s="38">
        <f>Sales[[#This Row],[Profit]]-Sales[[#This Row],[Discount ]]</f>
        <v>1333.8</v>
      </c>
    </row>
    <row r="2005" spans="1:15">
      <c r="A2005" s="38">
        <v>41582</v>
      </c>
      <c r="B2005" s="12" t="s">
        <v>17</v>
      </c>
      <c r="C2005" s="12" t="s">
        <v>18</v>
      </c>
      <c r="D2005" s="12" t="s">
        <v>26</v>
      </c>
      <c r="E2005" s="12" t="s">
        <v>13</v>
      </c>
      <c r="F2005" s="12">
        <v>22</v>
      </c>
      <c r="G2005" s="12">
        <v>7506</v>
      </c>
      <c r="H2005" s="12">
        <v>8100</v>
      </c>
      <c r="I2005" s="12">
        <v>21294</v>
      </c>
      <c r="J2005" s="12">
        <v>22680</v>
      </c>
      <c r="K2005" s="12">
        <f>Sales[[#This Row],[Unit Price]]*Sales[[#This Row],[Quantity]]</f>
        <v>178200</v>
      </c>
      <c r="L2005" s="12">
        <f>Sales[[#This Row],[Unit Cost]]*Sales[[#This Row],[Quantity]]</f>
        <v>165132</v>
      </c>
      <c r="M2005" s="12">
        <f>Sales[[#This Row],[Revenue]]-Sales[[#This Row],[Cost]]</f>
        <v>13068</v>
      </c>
      <c r="N2005" s="38">
        <f>Sales[[#This Row],[Profit]]*$N$1</f>
        <v>653.40000000000009</v>
      </c>
      <c r="O2005" s="38">
        <f>Sales[[#This Row],[Profit]]-Sales[[#This Row],[Discount ]]</f>
        <v>12414.6</v>
      </c>
    </row>
    <row r="2006" spans="1:15">
      <c r="A2006" s="38">
        <v>41582</v>
      </c>
      <c r="B2006" s="12" t="s">
        <v>29</v>
      </c>
      <c r="C2006" s="12" t="s">
        <v>30</v>
      </c>
      <c r="D2006" s="12" t="s">
        <v>40</v>
      </c>
      <c r="E2006" s="12" t="s">
        <v>16</v>
      </c>
      <c r="F2006" s="12">
        <v>6</v>
      </c>
      <c r="G2006" s="12">
        <v>3924</v>
      </c>
      <c r="H2006" s="12">
        <v>4230</v>
      </c>
      <c r="I2006" s="12">
        <v>39240</v>
      </c>
      <c r="J2006" s="12">
        <v>42300</v>
      </c>
      <c r="K2006" s="12">
        <f>Sales[[#This Row],[Unit Price]]*Sales[[#This Row],[Quantity]]</f>
        <v>25380</v>
      </c>
      <c r="L2006" s="12">
        <f>Sales[[#This Row],[Unit Cost]]*Sales[[#This Row],[Quantity]]</f>
        <v>23544</v>
      </c>
      <c r="M2006" s="12">
        <f>Sales[[#This Row],[Revenue]]-Sales[[#This Row],[Cost]]</f>
        <v>1836</v>
      </c>
      <c r="N2006" s="38">
        <f>Sales[[#This Row],[Profit]]*$N$1</f>
        <v>91.800000000000011</v>
      </c>
      <c r="O2006" s="38">
        <f>Sales[[#This Row],[Profit]]-Sales[[#This Row],[Discount ]]</f>
        <v>1744.2</v>
      </c>
    </row>
    <row r="2007" spans="1:15">
      <c r="A2007" s="38">
        <v>41583</v>
      </c>
      <c r="B2007" s="12" t="s">
        <v>22</v>
      </c>
      <c r="C2007" s="12" t="s">
        <v>23</v>
      </c>
      <c r="D2007" s="12" t="s">
        <v>35</v>
      </c>
      <c r="E2007" s="12" t="s">
        <v>13</v>
      </c>
      <c r="F2007" s="12">
        <v>6</v>
      </c>
      <c r="G2007" s="12">
        <v>4482</v>
      </c>
      <c r="H2007" s="12">
        <v>4770</v>
      </c>
      <c r="I2007" s="12">
        <v>123552</v>
      </c>
      <c r="J2007" s="12">
        <v>131760</v>
      </c>
      <c r="K2007" s="12">
        <f>Sales[[#This Row],[Unit Price]]*Sales[[#This Row],[Quantity]]</f>
        <v>28620</v>
      </c>
      <c r="L2007" s="12">
        <f>Sales[[#This Row],[Unit Cost]]*Sales[[#This Row],[Quantity]]</f>
        <v>26892</v>
      </c>
      <c r="M2007" s="12">
        <f>Sales[[#This Row],[Revenue]]-Sales[[#This Row],[Cost]]</f>
        <v>1728</v>
      </c>
      <c r="N2007" s="38">
        <f>Sales[[#This Row],[Profit]]*$N$1</f>
        <v>86.4</v>
      </c>
      <c r="O2007" s="38">
        <f>Sales[[#This Row],[Profit]]-Sales[[#This Row],[Discount ]]</f>
        <v>1641.6</v>
      </c>
    </row>
    <row r="2008" spans="1:15">
      <c r="A2008" s="38">
        <v>41583</v>
      </c>
      <c r="B2008" s="12" t="s">
        <v>27</v>
      </c>
      <c r="C2008" s="12" t="s">
        <v>23</v>
      </c>
      <c r="D2008" s="12" t="s">
        <v>19</v>
      </c>
      <c r="E2008" s="12" t="s">
        <v>13</v>
      </c>
      <c r="F2008" s="12">
        <v>2</v>
      </c>
      <c r="G2008" s="12">
        <v>3546</v>
      </c>
      <c r="H2008" s="12">
        <v>3780</v>
      </c>
      <c r="I2008" s="12">
        <v>23868</v>
      </c>
      <c r="J2008" s="12">
        <v>25380</v>
      </c>
      <c r="K2008" s="12">
        <f>Sales[[#This Row],[Unit Price]]*Sales[[#This Row],[Quantity]]</f>
        <v>7560</v>
      </c>
      <c r="L2008" s="12">
        <f>Sales[[#This Row],[Unit Cost]]*Sales[[#This Row],[Quantity]]</f>
        <v>7092</v>
      </c>
      <c r="M2008" s="12">
        <f>Sales[[#This Row],[Revenue]]-Sales[[#This Row],[Cost]]</f>
        <v>468</v>
      </c>
      <c r="N2008" s="38">
        <f>Sales[[#This Row],[Profit]]*$N$1</f>
        <v>23.400000000000002</v>
      </c>
      <c r="O2008" s="38">
        <f>Sales[[#This Row],[Profit]]-Sales[[#This Row],[Discount ]]</f>
        <v>444.6</v>
      </c>
    </row>
    <row r="2009" spans="1:15">
      <c r="A2009" s="38">
        <v>41583</v>
      </c>
      <c r="B2009" s="12" t="s">
        <v>29</v>
      </c>
      <c r="C2009" s="12" t="s">
        <v>30</v>
      </c>
      <c r="D2009" s="12" t="s">
        <v>41</v>
      </c>
      <c r="E2009" s="12" t="s">
        <v>13</v>
      </c>
      <c r="F2009" s="12">
        <v>24</v>
      </c>
      <c r="G2009" s="12">
        <v>3726</v>
      </c>
      <c r="H2009" s="12">
        <v>3960</v>
      </c>
      <c r="I2009" s="12">
        <v>67896</v>
      </c>
      <c r="J2009" s="12">
        <v>72450</v>
      </c>
      <c r="K2009" s="12">
        <f>Sales[[#This Row],[Unit Price]]*Sales[[#This Row],[Quantity]]</f>
        <v>95040</v>
      </c>
      <c r="L2009" s="12">
        <f>Sales[[#This Row],[Unit Cost]]*Sales[[#This Row],[Quantity]]</f>
        <v>89424</v>
      </c>
      <c r="M2009" s="12">
        <f>Sales[[#This Row],[Revenue]]-Sales[[#This Row],[Cost]]</f>
        <v>5616</v>
      </c>
      <c r="N2009" s="38">
        <f>Sales[[#This Row],[Profit]]*$N$1</f>
        <v>280.8</v>
      </c>
      <c r="O2009" s="38">
        <f>Sales[[#This Row],[Profit]]-Sales[[#This Row],[Discount ]]</f>
        <v>5335.2</v>
      </c>
    </row>
    <row r="2010" spans="1:15">
      <c r="A2010" s="38">
        <v>41583</v>
      </c>
      <c r="B2010" s="12" t="s">
        <v>34</v>
      </c>
      <c r="C2010" s="12" t="s">
        <v>25</v>
      </c>
      <c r="D2010" s="12" t="s">
        <v>33</v>
      </c>
      <c r="E2010" s="12" t="s">
        <v>13</v>
      </c>
      <c r="F2010" s="12">
        <v>11</v>
      </c>
      <c r="G2010" s="12">
        <v>2106</v>
      </c>
      <c r="H2010" s="12">
        <v>2250</v>
      </c>
      <c r="I2010" s="12">
        <v>11934</v>
      </c>
      <c r="J2010" s="12">
        <v>12690</v>
      </c>
      <c r="K2010" s="12">
        <f>Sales[[#This Row],[Unit Price]]*Sales[[#This Row],[Quantity]]</f>
        <v>24750</v>
      </c>
      <c r="L2010" s="12">
        <f>Sales[[#This Row],[Unit Cost]]*Sales[[#This Row],[Quantity]]</f>
        <v>23166</v>
      </c>
      <c r="M2010" s="12">
        <f>Sales[[#This Row],[Revenue]]-Sales[[#This Row],[Cost]]</f>
        <v>1584</v>
      </c>
      <c r="N2010" s="38">
        <f>Sales[[#This Row],[Profit]]*$N$1</f>
        <v>79.2</v>
      </c>
      <c r="O2010" s="38">
        <f>Sales[[#This Row],[Profit]]-Sales[[#This Row],[Discount ]]</f>
        <v>1504.8</v>
      </c>
    </row>
    <row r="2011" spans="1:15">
      <c r="A2011" s="38">
        <v>41584</v>
      </c>
      <c r="B2011" s="12" t="s">
        <v>34</v>
      </c>
      <c r="C2011" s="12" t="s">
        <v>25</v>
      </c>
      <c r="D2011" s="12" t="s">
        <v>42</v>
      </c>
      <c r="E2011" s="12" t="s">
        <v>16</v>
      </c>
      <c r="F2011" s="12">
        <v>10</v>
      </c>
      <c r="G2011" s="12">
        <v>3546</v>
      </c>
      <c r="H2011" s="12">
        <v>3780</v>
      </c>
      <c r="I2011" s="12">
        <v>75060</v>
      </c>
      <c r="J2011" s="12">
        <v>81000</v>
      </c>
      <c r="K2011" s="12">
        <f>Sales[[#This Row],[Unit Price]]*Sales[[#This Row],[Quantity]]</f>
        <v>37800</v>
      </c>
      <c r="L2011" s="12">
        <f>Sales[[#This Row],[Unit Cost]]*Sales[[#This Row],[Quantity]]</f>
        <v>35460</v>
      </c>
      <c r="M2011" s="12">
        <f>Sales[[#This Row],[Revenue]]-Sales[[#This Row],[Cost]]</f>
        <v>2340</v>
      </c>
      <c r="N2011" s="38">
        <f>Sales[[#This Row],[Profit]]*$N$1</f>
        <v>117</v>
      </c>
      <c r="O2011" s="38">
        <f>Sales[[#This Row],[Profit]]-Sales[[#This Row],[Discount ]]</f>
        <v>2223</v>
      </c>
    </row>
    <row r="2012" spans="1:15">
      <c r="A2012" s="38">
        <v>41584</v>
      </c>
      <c r="B2012" s="12" t="s">
        <v>17</v>
      </c>
      <c r="C2012" s="12" t="s">
        <v>18</v>
      </c>
      <c r="D2012" s="12" t="s">
        <v>41</v>
      </c>
      <c r="E2012" s="12" t="s">
        <v>13</v>
      </c>
      <c r="F2012" s="12">
        <v>7</v>
      </c>
      <c r="G2012" s="12">
        <v>3384</v>
      </c>
      <c r="H2012" s="12">
        <v>3600</v>
      </c>
      <c r="I2012" s="12">
        <v>35424</v>
      </c>
      <c r="J2012" s="12">
        <v>37800</v>
      </c>
      <c r="K2012" s="12">
        <f>Sales[[#This Row],[Unit Price]]*Sales[[#This Row],[Quantity]]</f>
        <v>25200</v>
      </c>
      <c r="L2012" s="12">
        <f>Sales[[#This Row],[Unit Cost]]*Sales[[#This Row],[Quantity]]</f>
        <v>23688</v>
      </c>
      <c r="M2012" s="12">
        <f>Sales[[#This Row],[Revenue]]-Sales[[#This Row],[Cost]]</f>
        <v>1512</v>
      </c>
      <c r="N2012" s="38">
        <f>Sales[[#This Row],[Profit]]*$N$1</f>
        <v>75.600000000000009</v>
      </c>
      <c r="O2012" s="38">
        <f>Sales[[#This Row],[Profit]]-Sales[[#This Row],[Discount ]]</f>
        <v>1436.4</v>
      </c>
    </row>
    <row r="2013" spans="1:15">
      <c r="A2013" s="38">
        <v>41585</v>
      </c>
      <c r="B2013" s="12" t="s">
        <v>22</v>
      </c>
      <c r="C2013" s="12" t="s">
        <v>23</v>
      </c>
      <c r="D2013" s="12" t="s">
        <v>19</v>
      </c>
      <c r="E2013" s="12" t="s">
        <v>13</v>
      </c>
      <c r="F2013" s="12">
        <v>22</v>
      </c>
      <c r="G2013" s="12">
        <v>2106</v>
      </c>
      <c r="H2013" s="12">
        <v>2250</v>
      </c>
      <c r="I2013" s="12">
        <v>67626</v>
      </c>
      <c r="J2013" s="12">
        <v>71910</v>
      </c>
      <c r="K2013" s="12">
        <f>Sales[[#This Row],[Unit Price]]*Sales[[#This Row],[Quantity]]</f>
        <v>49500</v>
      </c>
      <c r="L2013" s="12">
        <f>Sales[[#This Row],[Unit Cost]]*Sales[[#This Row],[Quantity]]</f>
        <v>46332</v>
      </c>
      <c r="M2013" s="12">
        <f>Sales[[#This Row],[Revenue]]-Sales[[#This Row],[Cost]]</f>
        <v>3168</v>
      </c>
      <c r="N2013" s="38">
        <f>Sales[[#This Row],[Profit]]*$N$1</f>
        <v>158.4</v>
      </c>
      <c r="O2013" s="38">
        <f>Sales[[#This Row],[Profit]]-Sales[[#This Row],[Discount ]]</f>
        <v>3009.6</v>
      </c>
    </row>
    <row r="2014" spans="1:15">
      <c r="A2014" s="38">
        <v>41585</v>
      </c>
      <c r="B2014" s="12" t="s">
        <v>34</v>
      </c>
      <c r="C2014" s="12" t="s">
        <v>25</v>
      </c>
      <c r="D2014" s="12" t="s">
        <v>28</v>
      </c>
      <c r="E2014" s="12" t="s">
        <v>13</v>
      </c>
      <c r="F2014" s="12">
        <v>7</v>
      </c>
      <c r="G2014" s="12">
        <v>3924</v>
      </c>
      <c r="H2014" s="12">
        <v>4230</v>
      </c>
      <c r="I2014" s="12">
        <v>34992</v>
      </c>
      <c r="J2014" s="12">
        <v>37260</v>
      </c>
      <c r="K2014" s="12">
        <f>Sales[[#This Row],[Unit Price]]*Sales[[#This Row],[Quantity]]</f>
        <v>29610</v>
      </c>
      <c r="L2014" s="12">
        <f>Sales[[#This Row],[Unit Cost]]*Sales[[#This Row],[Quantity]]</f>
        <v>27468</v>
      </c>
      <c r="M2014" s="12">
        <f>Sales[[#This Row],[Revenue]]-Sales[[#This Row],[Cost]]</f>
        <v>2142</v>
      </c>
      <c r="N2014" s="38">
        <f>Sales[[#This Row],[Profit]]*$N$1</f>
        <v>107.10000000000001</v>
      </c>
      <c r="O2014" s="38">
        <f>Sales[[#This Row],[Profit]]-Sales[[#This Row],[Discount ]]</f>
        <v>2034.9</v>
      </c>
    </row>
    <row r="2015" spans="1:15">
      <c r="A2015" s="38">
        <v>41585</v>
      </c>
      <c r="B2015" s="12" t="s">
        <v>29</v>
      </c>
      <c r="C2015" s="12" t="s">
        <v>30</v>
      </c>
      <c r="D2015" s="12" t="s">
        <v>21</v>
      </c>
      <c r="E2015" s="12" t="s">
        <v>13</v>
      </c>
      <c r="F2015" s="12">
        <v>18</v>
      </c>
      <c r="G2015" s="12">
        <v>3582</v>
      </c>
      <c r="H2015" s="12">
        <v>3870</v>
      </c>
      <c r="I2015" s="12">
        <v>24156</v>
      </c>
      <c r="J2015" s="12">
        <v>25740</v>
      </c>
      <c r="K2015" s="12">
        <f>Sales[[#This Row],[Unit Price]]*Sales[[#This Row],[Quantity]]</f>
        <v>69660</v>
      </c>
      <c r="L2015" s="12">
        <f>Sales[[#This Row],[Unit Cost]]*Sales[[#This Row],[Quantity]]</f>
        <v>64476</v>
      </c>
      <c r="M2015" s="12">
        <f>Sales[[#This Row],[Revenue]]-Sales[[#This Row],[Cost]]</f>
        <v>5184</v>
      </c>
      <c r="N2015" s="38">
        <f>Sales[[#This Row],[Profit]]*$N$1</f>
        <v>259.2</v>
      </c>
      <c r="O2015" s="38">
        <f>Sales[[#This Row],[Profit]]-Sales[[#This Row],[Discount ]]</f>
        <v>4924.8</v>
      </c>
    </row>
    <row r="2016" spans="1:15">
      <c r="A2016" s="38">
        <v>41586</v>
      </c>
      <c r="B2016" s="12" t="s">
        <v>34</v>
      </c>
      <c r="C2016" s="12" t="s">
        <v>25</v>
      </c>
      <c r="D2016" s="12" t="s">
        <v>26</v>
      </c>
      <c r="E2016" s="12" t="s">
        <v>13</v>
      </c>
      <c r="F2016" s="12">
        <v>12</v>
      </c>
      <c r="G2016" s="12">
        <v>3582</v>
      </c>
      <c r="H2016" s="12">
        <v>3870</v>
      </c>
      <c r="I2016" s="12">
        <v>63882</v>
      </c>
      <c r="J2016" s="12">
        <v>68040</v>
      </c>
      <c r="K2016" s="12">
        <f>Sales[[#This Row],[Unit Price]]*Sales[[#This Row],[Quantity]]</f>
        <v>46440</v>
      </c>
      <c r="L2016" s="12">
        <f>Sales[[#This Row],[Unit Cost]]*Sales[[#This Row],[Quantity]]</f>
        <v>42984</v>
      </c>
      <c r="M2016" s="12">
        <f>Sales[[#This Row],[Revenue]]-Sales[[#This Row],[Cost]]</f>
        <v>3456</v>
      </c>
      <c r="N2016" s="38">
        <f>Sales[[#This Row],[Profit]]*$N$1</f>
        <v>172.8</v>
      </c>
      <c r="O2016" s="38">
        <f>Sales[[#This Row],[Profit]]-Sales[[#This Row],[Discount ]]</f>
        <v>3283.2</v>
      </c>
    </row>
    <row r="2017" spans="1:15">
      <c r="A2017" s="38">
        <v>41586</v>
      </c>
      <c r="B2017" s="12" t="s">
        <v>17</v>
      </c>
      <c r="C2017" s="12" t="s">
        <v>18</v>
      </c>
      <c r="D2017" s="12" t="s">
        <v>33</v>
      </c>
      <c r="E2017" s="12" t="s">
        <v>13</v>
      </c>
      <c r="F2017" s="12">
        <v>19</v>
      </c>
      <c r="G2017" s="12">
        <v>3726</v>
      </c>
      <c r="H2017" s="12">
        <v>3960</v>
      </c>
      <c r="I2017" s="12">
        <v>63648</v>
      </c>
      <c r="J2017" s="12">
        <v>67680</v>
      </c>
      <c r="K2017" s="12">
        <f>Sales[[#This Row],[Unit Price]]*Sales[[#This Row],[Quantity]]</f>
        <v>75240</v>
      </c>
      <c r="L2017" s="12">
        <f>Sales[[#This Row],[Unit Cost]]*Sales[[#This Row],[Quantity]]</f>
        <v>70794</v>
      </c>
      <c r="M2017" s="12">
        <f>Sales[[#This Row],[Revenue]]-Sales[[#This Row],[Cost]]</f>
        <v>4446</v>
      </c>
      <c r="N2017" s="38">
        <f>Sales[[#This Row],[Profit]]*$N$1</f>
        <v>222.3</v>
      </c>
      <c r="O2017" s="38">
        <f>Sales[[#This Row],[Profit]]-Sales[[#This Row],[Discount ]]</f>
        <v>4223.7</v>
      </c>
    </row>
    <row r="2018" spans="1:15">
      <c r="A2018" s="38">
        <v>41586</v>
      </c>
      <c r="B2018" s="12" t="s">
        <v>10</v>
      </c>
      <c r="C2018" s="12" t="s">
        <v>11</v>
      </c>
      <c r="D2018" s="12" t="s">
        <v>41</v>
      </c>
      <c r="E2018" s="12" t="s">
        <v>13</v>
      </c>
      <c r="F2018" s="12">
        <v>23</v>
      </c>
      <c r="G2018" s="12">
        <v>3582</v>
      </c>
      <c r="H2018" s="12">
        <v>3870</v>
      </c>
      <c r="I2018" s="12">
        <v>47232</v>
      </c>
      <c r="J2018" s="12">
        <v>50400</v>
      </c>
      <c r="K2018" s="12">
        <f>Sales[[#This Row],[Unit Price]]*Sales[[#This Row],[Quantity]]</f>
        <v>89010</v>
      </c>
      <c r="L2018" s="12">
        <f>Sales[[#This Row],[Unit Cost]]*Sales[[#This Row],[Quantity]]</f>
        <v>82386</v>
      </c>
      <c r="M2018" s="12">
        <f>Sales[[#This Row],[Revenue]]-Sales[[#This Row],[Cost]]</f>
        <v>6624</v>
      </c>
      <c r="N2018" s="38">
        <f>Sales[[#This Row],[Profit]]*$N$1</f>
        <v>331.20000000000005</v>
      </c>
      <c r="O2018" s="38">
        <f>Sales[[#This Row],[Profit]]-Sales[[#This Row],[Discount ]]</f>
        <v>6292.8</v>
      </c>
    </row>
    <row r="2019" spans="1:15">
      <c r="A2019" s="38">
        <v>41587</v>
      </c>
      <c r="B2019" s="12" t="s">
        <v>34</v>
      </c>
      <c r="C2019" s="12" t="s">
        <v>25</v>
      </c>
      <c r="D2019" s="12" t="s">
        <v>41</v>
      </c>
      <c r="E2019" s="12" t="s">
        <v>13</v>
      </c>
      <c r="F2019" s="12">
        <v>3</v>
      </c>
      <c r="G2019" s="12">
        <v>2952</v>
      </c>
      <c r="H2019" s="12">
        <v>3150</v>
      </c>
      <c r="I2019" s="12">
        <v>29520</v>
      </c>
      <c r="J2019" s="12">
        <v>31500</v>
      </c>
      <c r="K2019" s="12">
        <f>Sales[[#This Row],[Unit Price]]*Sales[[#This Row],[Quantity]]</f>
        <v>9450</v>
      </c>
      <c r="L2019" s="12">
        <f>Sales[[#This Row],[Unit Cost]]*Sales[[#This Row],[Quantity]]</f>
        <v>8856</v>
      </c>
      <c r="M2019" s="12">
        <f>Sales[[#This Row],[Revenue]]-Sales[[#This Row],[Cost]]</f>
        <v>594</v>
      </c>
      <c r="N2019" s="38">
        <f>Sales[[#This Row],[Profit]]*$N$1</f>
        <v>29.700000000000003</v>
      </c>
      <c r="O2019" s="38">
        <f>Sales[[#This Row],[Profit]]-Sales[[#This Row],[Discount ]]</f>
        <v>564.29999999999995</v>
      </c>
    </row>
    <row r="2020" spans="1:15">
      <c r="A2020" s="38">
        <v>41587</v>
      </c>
      <c r="B2020" s="12" t="s">
        <v>17</v>
      </c>
      <c r="C2020" s="12" t="s">
        <v>18</v>
      </c>
      <c r="D2020" s="12" t="s">
        <v>28</v>
      </c>
      <c r="E2020" s="12" t="s">
        <v>13</v>
      </c>
      <c r="F2020" s="12">
        <v>24</v>
      </c>
      <c r="G2020" s="12">
        <v>3978</v>
      </c>
      <c r="H2020" s="12">
        <v>4230</v>
      </c>
      <c r="I2020" s="12">
        <v>40824</v>
      </c>
      <c r="J2020" s="12">
        <v>43470</v>
      </c>
      <c r="K2020" s="12">
        <f>Sales[[#This Row],[Unit Price]]*Sales[[#This Row],[Quantity]]</f>
        <v>101520</v>
      </c>
      <c r="L2020" s="12">
        <f>Sales[[#This Row],[Unit Cost]]*Sales[[#This Row],[Quantity]]</f>
        <v>95472</v>
      </c>
      <c r="M2020" s="12">
        <f>Sales[[#This Row],[Revenue]]-Sales[[#This Row],[Cost]]</f>
        <v>6048</v>
      </c>
      <c r="N2020" s="38">
        <f>Sales[[#This Row],[Profit]]*$N$1</f>
        <v>302.40000000000003</v>
      </c>
      <c r="O2020" s="38">
        <f>Sales[[#This Row],[Profit]]-Sales[[#This Row],[Discount ]]</f>
        <v>5745.6</v>
      </c>
    </row>
    <row r="2021" spans="1:15">
      <c r="A2021" s="38">
        <v>41587</v>
      </c>
      <c r="B2021" s="12" t="s">
        <v>20</v>
      </c>
      <c r="C2021" s="12" t="s">
        <v>18</v>
      </c>
      <c r="D2021" s="12" t="s">
        <v>41</v>
      </c>
      <c r="E2021" s="12" t="s">
        <v>13</v>
      </c>
      <c r="F2021" s="12">
        <v>25</v>
      </c>
      <c r="G2021" s="12">
        <v>2034</v>
      </c>
      <c r="H2021" s="12">
        <v>2160</v>
      </c>
      <c r="I2021" s="12">
        <v>14760</v>
      </c>
      <c r="J2021" s="12">
        <v>15750</v>
      </c>
      <c r="K2021" s="12">
        <f>Sales[[#This Row],[Unit Price]]*Sales[[#This Row],[Quantity]]</f>
        <v>54000</v>
      </c>
      <c r="L2021" s="12">
        <f>Sales[[#This Row],[Unit Cost]]*Sales[[#This Row],[Quantity]]</f>
        <v>50850</v>
      </c>
      <c r="M2021" s="12">
        <f>Sales[[#This Row],[Revenue]]-Sales[[#This Row],[Cost]]</f>
        <v>3150</v>
      </c>
      <c r="N2021" s="38">
        <f>Sales[[#This Row],[Profit]]*$N$1</f>
        <v>157.5</v>
      </c>
      <c r="O2021" s="38">
        <f>Sales[[#This Row],[Profit]]-Sales[[#This Row],[Discount ]]</f>
        <v>2992.5</v>
      </c>
    </row>
    <row r="2022" spans="1:15">
      <c r="A2022" s="38">
        <v>41587</v>
      </c>
      <c r="B2022" s="12" t="s">
        <v>29</v>
      </c>
      <c r="C2022" s="12" t="s">
        <v>30</v>
      </c>
      <c r="D2022" s="12" t="s">
        <v>40</v>
      </c>
      <c r="E2022" s="12" t="s">
        <v>16</v>
      </c>
      <c r="F2022" s="12">
        <v>5</v>
      </c>
      <c r="G2022" s="12">
        <v>3924</v>
      </c>
      <c r="H2022" s="12">
        <v>4230</v>
      </c>
      <c r="I2022" s="12">
        <v>51012</v>
      </c>
      <c r="J2022" s="12">
        <v>54990</v>
      </c>
      <c r="K2022" s="12">
        <f>Sales[[#This Row],[Unit Price]]*Sales[[#This Row],[Quantity]]</f>
        <v>21150</v>
      </c>
      <c r="L2022" s="12">
        <f>Sales[[#This Row],[Unit Cost]]*Sales[[#This Row],[Quantity]]</f>
        <v>19620</v>
      </c>
      <c r="M2022" s="12">
        <f>Sales[[#This Row],[Revenue]]-Sales[[#This Row],[Cost]]</f>
        <v>1530</v>
      </c>
      <c r="N2022" s="38">
        <f>Sales[[#This Row],[Profit]]*$N$1</f>
        <v>76.5</v>
      </c>
      <c r="O2022" s="38">
        <f>Sales[[#This Row],[Profit]]-Sales[[#This Row],[Discount ]]</f>
        <v>1453.5</v>
      </c>
    </row>
    <row r="2023" spans="1:15">
      <c r="A2023" s="38">
        <v>41587</v>
      </c>
      <c r="B2023" s="12" t="s">
        <v>24</v>
      </c>
      <c r="C2023" s="12" t="s">
        <v>25</v>
      </c>
      <c r="D2023" s="12" t="s">
        <v>21</v>
      </c>
      <c r="E2023" s="12" t="s">
        <v>13</v>
      </c>
      <c r="F2023" s="12">
        <v>2</v>
      </c>
      <c r="G2023" s="12">
        <v>5832</v>
      </c>
      <c r="H2023" s="12">
        <v>6210</v>
      </c>
      <c r="I2023" s="12">
        <v>15372</v>
      </c>
      <c r="J2023" s="12">
        <v>16380</v>
      </c>
      <c r="K2023" s="12">
        <f>Sales[[#This Row],[Unit Price]]*Sales[[#This Row],[Quantity]]</f>
        <v>12420</v>
      </c>
      <c r="L2023" s="12">
        <f>Sales[[#This Row],[Unit Cost]]*Sales[[#This Row],[Quantity]]</f>
        <v>11664</v>
      </c>
      <c r="M2023" s="12">
        <f>Sales[[#This Row],[Revenue]]-Sales[[#This Row],[Cost]]</f>
        <v>756</v>
      </c>
      <c r="N2023" s="38">
        <f>Sales[[#This Row],[Profit]]*$N$1</f>
        <v>37.800000000000004</v>
      </c>
      <c r="O2023" s="38">
        <f>Sales[[#This Row],[Profit]]-Sales[[#This Row],[Discount ]]</f>
        <v>718.2</v>
      </c>
    </row>
    <row r="2024" spans="1:15">
      <c r="A2024" s="38">
        <v>41587</v>
      </c>
      <c r="B2024" s="12" t="s">
        <v>29</v>
      </c>
      <c r="C2024" s="12" t="s">
        <v>30</v>
      </c>
      <c r="D2024" s="12" t="s">
        <v>12</v>
      </c>
      <c r="E2024" s="12" t="s">
        <v>13</v>
      </c>
      <c r="F2024" s="12">
        <v>14</v>
      </c>
      <c r="G2024" s="12">
        <v>3546</v>
      </c>
      <c r="H2024" s="12">
        <v>3780</v>
      </c>
      <c r="I2024" s="12">
        <v>4068</v>
      </c>
      <c r="J2024" s="12">
        <v>4320</v>
      </c>
      <c r="K2024" s="12">
        <f>Sales[[#This Row],[Unit Price]]*Sales[[#This Row],[Quantity]]</f>
        <v>52920</v>
      </c>
      <c r="L2024" s="12">
        <f>Sales[[#This Row],[Unit Cost]]*Sales[[#This Row],[Quantity]]</f>
        <v>49644</v>
      </c>
      <c r="M2024" s="12">
        <f>Sales[[#This Row],[Revenue]]-Sales[[#This Row],[Cost]]</f>
        <v>3276</v>
      </c>
      <c r="N2024" s="38">
        <f>Sales[[#This Row],[Profit]]*$N$1</f>
        <v>163.80000000000001</v>
      </c>
      <c r="O2024" s="38">
        <f>Sales[[#This Row],[Profit]]-Sales[[#This Row],[Discount ]]</f>
        <v>3112.2</v>
      </c>
    </row>
    <row r="2025" spans="1:15">
      <c r="A2025" s="38">
        <v>41587</v>
      </c>
      <c r="B2025" s="12" t="s">
        <v>29</v>
      </c>
      <c r="C2025" s="12" t="s">
        <v>30</v>
      </c>
      <c r="D2025" s="12" t="s">
        <v>35</v>
      </c>
      <c r="E2025" s="12" t="s">
        <v>13</v>
      </c>
      <c r="F2025" s="12">
        <v>6</v>
      </c>
      <c r="G2025" s="12">
        <v>2034</v>
      </c>
      <c r="H2025" s="12">
        <v>2160</v>
      </c>
      <c r="I2025" s="12">
        <v>92664</v>
      </c>
      <c r="J2025" s="12">
        <v>98820</v>
      </c>
      <c r="K2025" s="12">
        <f>Sales[[#This Row],[Unit Price]]*Sales[[#This Row],[Quantity]]</f>
        <v>12960</v>
      </c>
      <c r="L2025" s="12">
        <f>Sales[[#This Row],[Unit Cost]]*Sales[[#This Row],[Quantity]]</f>
        <v>12204</v>
      </c>
      <c r="M2025" s="12">
        <f>Sales[[#This Row],[Revenue]]-Sales[[#This Row],[Cost]]</f>
        <v>756</v>
      </c>
      <c r="N2025" s="38">
        <f>Sales[[#This Row],[Profit]]*$N$1</f>
        <v>37.800000000000004</v>
      </c>
      <c r="O2025" s="38">
        <f>Sales[[#This Row],[Profit]]-Sales[[#This Row],[Discount ]]</f>
        <v>718.2</v>
      </c>
    </row>
    <row r="2026" spans="1:15">
      <c r="A2026" s="38">
        <v>41588</v>
      </c>
      <c r="B2026" s="12" t="s">
        <v>27</v>
      </c>
      <c r="C2026" s="12" t="s">
        <v>23</v>
      </c>
      <c r="D2026" s="12" t="s">
        <v>36</v>
      </c>
      <c r="E2026" s="12" t="s">
        <v>13</v>
      </c>
      <c r="F2026" s="12">
        <v>13</v>
      </c>
      <c r="G2026" s="12">
        <v>2034</v>
      </c>
      <c r="H2026" s="12">
        <v>2160</v>
      </c>
      <c r="I2026" s="12">
        <v>33696</v>
      </c>
      <c r="J2026" s="12">
        <v>36000</v>
      </c>
      <c r="K2026" s="12">
        <f>Sales[[#This Row],[Unit Price]]*Sales[[#This Row],[Quantity]]</f>
        <v>28080</v>
      </c>
      <c r="L2026" s="12">
        <f>Sales[[#This Row],[Unit Cost]]*Sales[[#This Row],[Quantity]]</f>
        <v>26442</v>
      </c>
      <c r="M2026" s="12">
        <f>Sales[[#This Row],[Revenue]]-Sales[[#This Row],[Cost]]</f>
        <v>1638</v>
      </c>
      <c r="N2026" s="38">
        <f>Sales[[#This Row],[Profit]]*$N$1</f>
        <v>81.900000000000006</v>
      </c>
      <c r="O2026" s="38">
        <f>Sales[[#This Row],[Profit]]-Sales[[#This Row],[Discount ]]</f>
        <v>1556.1</v>
      </c>
    </row>
    <row r="2027" spans="1:15">
      <c r="A2027" s="38">
        <v>41588</v>
      </c>
      <c r="B2027" s="12" t="s">
        <v>14</v>
      </c>
      <c r="C2027" s="12" t="s">
        <v>11</v>
      </c>
      <c r="D2027" s="12" t="s">
        <v>26</v>
      </c>
      <c r="E2027" s="12" t="s">
        <v>13</v>
      </c>
      <c r="F2027" s="12">
        <v>4</v>
      </c>
      <c r="G2027" s="12">
        <v>3042</v>
      </c>
      <c r="H2027" s="12">
        <v>3240</v>
      </c>
      <c r="I2027" s="12">
        <v>66924</v>
      </c>
      <c r="J2027" s="12">
        <v>71280</v>
      </c>
      <c r="K2027" s="12">
        <f>Sales[[#This Row],[Unit Price]]*Sales[[#This Row],[Quantity]]</f>
        <v>12960</v>
      </c>
      <c r="L2027" s="12">
        <f>Sales[[#This Row],[Unit Cost]]*Sales[[#This Row],[Quantity]]</f>
        <v>12168</v>
      </c>
      <c r="M2027" s="12">
        <f>Sales[[#This Row],[Revenue]]-Sales[[#This Row],[Cost]]</f>
        <v>792</v>
      </c>
      <c r="N2027" s="38">
        <f>Sales[[#This Row],[Profit]]*$N$1</f>
        <v>39.6</v>
      </c>
      <c r="O2027" s="38">
        <f>Sales[[#This Row],[Profit]]-Sales[[#This Row],[Discount ]]</f>
        <v>752.4</v>
      </c>
    </row>
    <row r="2028" spans="1:15">
      <c r="A2028" s="38">
        <v>41588</v>
      </c>
      <c r="B2028" s="12" t="s">
        <v>24</v>
      </c>
      <c r="C2028" s="12" t="s">
        <v>25</v>
      </c>
      <c r="D2028" s="12" t="s">
        <v>19</v>
      </c>
      <c r="E2028" s="12" t="s">
        <v>13</v>
      </c>
      <c r="F2028" s="12">
        <v>21</v>
      </c>
      <c r="G2028" s="12">
        <v>3042</v>
      </c>
      <c r="H2028" s="12">
        <v>3240</v>
      </c>
      <c r="I2028" s="12">
        <v>35802</v>
      </c>
      <c r="J2028" s="12">
        <v>38070</v>
      </c>
      <c r="K2028" s="12">
        <f>Sales[[#This Row],[Unit Price]]*Sales[[#This Row],[Quantity]]</f>
        <v>68040</v>
      </c>
      <c r="L2028" s="12">
        <f>Sales[[#This Row],[Unit Cost]]*Sales[[#This Row],[Quantity]]</f>
        <v>63882</v>
      </c>
      <c r="M2028" s="12">
        <f>Sales[[#This Row],[Revenue]]-Sales[[#This Row],[Cost]]</f>
        <v>4158</v>
      </c>
      <c r="N2028" s="38">
        <f>Sales[[#This Row],[Profit]]*$N$1</f>
        <v>207.9</v>
      </c>
      <c r="O2028" s="38">
        <f>Sales[[#This Row],[Profit]]-Sales[[#This Row],[Discount ]]</f>
        <v>3950.1</v>
      </c>
    </row>
    <row r="2029" spans="1:15">
      <c r="A2029" s="38">
        <v>41589</v>
      </c>
      <c r="B2029" s="12" t="s">
        <v>24</v>
      </c>
      <c r="C2029" s="12" t="s">
        <v>25</v>
      </c>
      <c r="D2029" s="12" t="s">
        <v>28</v>
      </c>
      <c r="E2029" s="12" t="s">
        <v>13</v>
      </c>
      <c r="F2029" s="12">
        <v>16</v>
      </c>
      <c r="G2029" s="12">
        <v>3726</v>
      </c>
      <c r="H2029" s="12">
        <v>3960</v>
      </c>
      <c r="I2029" s="12">
        <v>116640</v>
      </c>
      <c r="J2029" s="12">
        <v>124200</v>
      </c>
      <c r="K2029" s="12">
        <f>Sales[[#This Row],[Unit Price]]*Sales[[#This Row],[Quantity]]</f>
        <v>63360</v>
      </c>
      <c r="L2029" s="12">
        <f>Sales[[#This Row],[Unit Cost]]*Sales[[#This Row],[Quantity]]</f>
        <v>59616</v>
      </c>
      <c r="M2029" s="12">
        <f>Sales[[#This Row],[Revenue]]-Sales[[#This Row],[Cost]]</f>
        <v>3744</v>
      </c>
      <c r="N2029" s="38">
        <f>Sales[[#This Row],[Profit]]*$N$1</f>
        <v>187.20000000000002</v>
      </c>
      <c r="O2029" s="38">
        <f>Sales[[#This Row],[Profit]]-Sales[[#This Row],[Discount ]]</f>
        <v>3556.8</v>
      </c>
    </row>
    <row r="2030" spans="1:15">
      <c r="A2030" s="38">
        <v>41589</v>
      </c>
      <c r="B2030" s="12" t="s">
        <v>27</v>
      </c>
      <c r="C2030" s="12" t="s">
        <v>23</v>
      </c>
      <c r="D2030" s="12" t="s">
        <v>43</v>
      </c>
      <c r="E2030" s="12" t="s">
        <v>13</v>
      </c>
      <c r="F2030" s="12">
        <v>10</v>
      </c>
      <c r="G2030" s="12">
        <v>2196</v>
      </c>
      <c r="H2030" s="12">
        <v>2340</v>
      </c>
      <c r="I2030" s="12">
        <v>27072</v>
      </c>
      <c r="J2030" s="12">
        <v>28800</v>
      </c>
      <c r="K2030" s="12">
        <f>Sales[[#This Row],[Unit Price]]*Sales[[#This Row],[Quantity]]</f>
        <v>23400</v>
      </c>
      <c r="L2030" s="12">
        <f>Sales[[#This Row],[Unit Cost]]*Sales[[#This Row],[Quantity]]</f>
        <v>21960</v>
      </c>
      <c r="M2030" s="12">
        <f>Sales[[#This Row],[Revenue]]-Sales[[#This Row],[Cost]]</f>
        <v>1440</v>
      </c>
      <c r="N2030" s="38">
        <f>Sales[[#This Row],[Profit]]*$N$1</f>
        <v>72</v>
      </c>
      <c r="O2030" s="38">
        <f>Sales[[#This Row],[Profit]]-Sales[[#This Row],[Discount ]]</f>
        <v>1368</v>
      </c>
    </row>
    <row r="2031" spans="1:15">
      <c r="A2031" s="38">
        <v>41589</v>
      </c>
      <c r="B2031" s="12" t="s">
        <v>29</v>
      </c>
      <c r="C2031" s="12" t="s">
        <v>30</v>
      </c>
      <c r="D2031" s="12" t="s">
        <v>26</v>
      </c>
      <c r="E2031" s="12" t="s">
        <v>13</v>
      </c>
      <c r="F2031" s="12">
        <v>3</v>
      </c>
      <c r="G2031" s="12">
        <v>4482</v>
      </c>
      <c r="H2031" s="12">
        <v>4770</v>
      </c>
      <c r="I2031" s="12">
        <v>24336</v>
      </c>
      <c r="J2031" s="12">
        <v>25920</v>
      </c>
      <c r="K2031" s="12">
        <f>Sales[[#This Row],[Unit Price]]*Sales[[#This Row],[Quantity]]</f>
        <v>14310</v>
      </c>
      <c r="L2031" s="12">
        <f>Sales[[#This Row],[Unit Cost]]*Sales[[#This Row],[Quantity]]</f>
        <v>13446</v>
      </c>
      <c r="M2031" s="12">
        <f>Sales[[#This Row],[Revenue]]-Sales[[#This Row],[Cost]]</f>
        <v>864</v>
      </c>
      <c r="N2031" s="38">
        <f>Sales[[#This Row],[Profit]]*$N$1</f>
        <v>43.2</v>
      </c>
      <c r="O2031" s="38">
        <f>Sales[[#This Row],[Profit]]-Sales[[#This Row],[Discount ]]</f>
        <v>820.8</v>
      </c>
    </row>
    <row r="2032" spans="1:15">
      <c r="A2032" s="38">
        <v>41589</v>
      </c>
      <c r="B2032" s="12" t="s">
        <v>34</v>
      </c>
      <c r="C2032" s="12" t="s">
        <v>25</v>
      </c>
      <c r="D2032" s="12" t="s">
        <v>33</v>
      </c>
      <c r="E2032" s="12" t="s">
        <v>13</v>
      </c>
      <c r="F2032" s="12">
        <v>1</v>
      </c>
      <c r="G2032" s="12">
        <v>5148</v>
      </c>
      <c r="H2032" s="12">
        <v>5490</v>
      </c>
      <c r="I2032" s="12">
        <v>19890</v>
      </c>
      <c r="J2032" s="12">
        <v>21150</v>
      </c>
      <c r="K2032" s="12">
        <f>Sales[[#This Row],[Unit Price]]*Sales[[#This Row],[Quantity]]</f>
        <v>5490</v>
      </c>
      <c r="L2032" s="12">
        <f>Sales[[#This Row],[Unit Cost]]*Sales[[#This Row],[Quantity]]</f>
        <v>5148</v>
      </c>
      <c r="M2032" s="12">
        <f>Sales[[#This Row],[Revenue]]-Sales[[#This Row],[Cost]]</f>
        <v>342</v>
      </c>
      <c r="N2032" s="38">
        <f>Sales[[#This Row],[Profit]]*$N$1</f>
        <v>17.100000000000001</v>
      </c>
      <c r="O2032" s="38">
        <f>Sales[[#This Row],[Profit]]-Sales[[#This Row],[Discount ]]</f>
        <v>324.89999999999998</v>
      </c>
    </row>
    <row r="2033" spans="1:15">
      <c r="A2033" s="38">
        <v>41589</v>
      </c>
      <c r="B2033" s="12" t="s">
        <v>27</v>
      </c>
      <c r="C2033" s="12" t="s">
        <v>23</v>
      </c>
      <c r="D2033" s="12" t="s">
        <v>42</v>
      </c>
      <c r="E2033" s="12" t="s">
        <v>16</v>
      </c>
      <c r="F2033" s="12">
        <v>13</v>
      </c>
      <c r="G2033" s="12">
        <v>3978</v>
      </c>
      <c r="H2033" s="12">
        <v>4230</v>
      </c>
      <c r="I2033" s="12">
        <v>97578</v>
      </c>
      <c r="J2033" s="12">
        <v>105300</v>
      </c>
      <c r="K2033" s="12">
        <f>Sales[[#This Row],[Unit Price]]*Sales[[#This Row],[Quantity]]</f>
        <v>54990</v>
      </c>
      <c r="L2033" s="12">
        <f>Sales[[#This Row],[Unit Cost]]*Sales[[#This Row],[Quantity]]</f>
        <v>51714</v>
      </c>
      <c r="M2033" s="12">
        <f>Sales[[#This Row],[Revenue]]-Sales[[#This Row],[Cost]]</f>
        <v>3276</v>
      </c>
      <c r="N2033" s="38">
        <f>Sales[[#This Row],[Profit]]*$N$1</f>
        <v>163.80000000000001</v>
      </c>
      <c r="O2033" s="38">
        <f>Sales[[#This Row],[Profit]]-Sales[[#This Row],[Discount ]]</f>
        <v>3112.2</v>
      </c>
    </row>
    <row r="2034" spans="1:15">
      <c r="A2034" s="38">
        <v>41589</v>
      </c>
      <c r="B2034" s="12" t="s">
        <v>20</v>
      </c>
      <c r="C2034" s="12" t="s">
        <v>18</v>
      </c>
      <c r="D2034" s="12" t="s">
        <v>15</v>
      </c>
      <c r="E2034" s="12" t="s">
        <v>16</v>
      </c>
      <c r="F2034" s="12">
        <v>15</v>
      </c>
      <c r="G2034" s="12">
        <v>2106</v>
      </c>
      <c r="H2034" s="12">
        <v>2250</v>
      </c>
      <c r="I2034" s="12">
        <v>17910</v>
      </c>
      <c r="J2034" s="12">
        <v>19350</v>
      </c>
      <c r="K2034" s="12">
        <f>Sales[[#This Row],[Unit Price]]*Sales[[#This Row],[Quantity]]</f>
        <v>33750</v>
      </c>
      <c r="L2034" s="12">
        <f>Sales[[#This Row],[Unit Cost]]*Sales[[#This Row],[Quantity]]</f>
        <v>31590</v>
      </c>
      <c r="M2034" s="12">
        <f>Sales[[#This Row],[Revenue]]-Sales[[#This Row],[Cost]]</f>
        <v>2160</v>
      </c>
      <c r="N2034" s="38">
        <f>Sales[[#This Row],[Profit]]*$N$1</f>
        <v>108</v>
      </c>
      <c r="O2034" s="38">
        <f>Sales[[#This Row],[Profit]]-Sales[[#This Row],[Discount ]]</f>
        <v>2052</v>
      </c>
    </row>
    <row r="2035" spans="1:15">
      <c r="A2035" s="38">
        <v>41589</v>
      </c>
      <c r="B2035" s="12" t="s">
        <v>31</v>
      </c>
      <c r="C2035" s="12" t="s">
        <v>30</v>
      </c>
      <c r="D2035" s="12" t="s">
        <v>39</v>
      </c>
      <c r="E2035" s="12" t="s">
        <v>13</v>
      </c>
      <c r="F2035" s="12">
        <v>5</v>
      </c>
      <c r="G2035" s="12">
        <v>3978</v>
      </c>
      <c r="H2035" s="12">
        <v>4230</v>
      </c>
      <c r="I2035" s="12">
        <v>29808</v>
      </c>
      <c r="J2035" s="12">
        <v>31680</v>
      </c>
      <c r="K2035" s="12">
        <f>Sales[[#This Row],[Unit Price]]*Sales[[#This Row],[Quantity]]</f>
        <v>21150</v>
      </c>
      <c r="L2035" s="12">
        <f>Sales[[#This Row],[Unit Cost]]*Sales[[#This Row],[Quantity]]</f>
        <v>19890</v>
      </c>
      <c r="M2035" s="12">
        <f>Sales[[#This Row],[Revenue]]-Sales[[#This Row],[Cost]]</f>
        <v>1260</v>
      </c>
      <c r="N2035" s="38">
        <f>Sales[[#This Row],[Profit]]*$N$1</f>
        <v>63</v>
      </c>
      <c r="O2035" s="38">
        <f>Sales[[#This Row],[Profit]]-Sales[[#This Row],[Discount ]]</f>
        <v>1197</v>
      </c>
    </row>
    <row r="2036" spans="1:15">
      <c r="A2036" s="38">
        <v>41590</v>
      </c>
      <c r="B2036" s="12" t="s">
        <v>34</v>
      </c>
      <c r="C2036" s="12" t="s">
        <v>25</v>
      </c>
      <c r="D2036" s="12" t="s">
        <v>38</v>
      </c>
      <c r="E2036" s="12" t="s">
        <v>13</v>
      </c>
      <c r="F2036" s="12">
        <v>25</v>
      </c>
      <c r="G2036" s="12">
        <v>2034</v>
      </c>
      <c r="H2036" s="12">
        <v>2160</v>
      </c>
      <c r="I2036" s="12">
        <v>10638</v>
      </c>
      <c r="J2036" s="12">
        <v>11340</v>
      </c>
      <c r="K2036" s="12">
        <f>Sales[[#This Row],[Unit Price]]*Sales[[#This Row],[Quantity]]</f>
        <v>54000</v>
      </c>
      <c r="L2036" s="12">
        <f>Sales[[#This Row],[Unit Cost]]*Sales[[#This Row],[Quantity]]</f>
        <v>50850</v>
      </c>
      <c r="M2036" s="12">
        <f>Sales[[#This Row],[Revenue]]-Sales[[#This Row],[Cost]]</f>
        <v>3150</v>
      </c>
      <c r="N2036" s="38">
        <f>Sales[[#This Row],[Profit]]*$N$1</f>
        <v>157.5</v>
      </c>
      <c r="O2036" s="38">
        <f>Sales[[#This Row],[Profit]]-Sales[[#This Row],[Discount ]]</f>
        <v>2992.5</v>
      </c>
    </row>
    <row r="2037" spans="1:15">
      <c r="A2037" s="38">
        <v>41590</v>
      </c>
      <c r="B2037" s="12" t="s">
        <v>24</v>
      </c>
      <c r="C2037" s="12" t="s">
        <v>25</v>
      </c>
      <c r="D2037" s="12" t="s">
        <v>36</v>
      </c>
      <c r="E2037" s="12" t="s">
        <v>13</v>
      </c>
      <c r="F2037" s="12">
        <v>8</v>
      </c>
      <c r="G2037" s="12">
        <v>2034</v>
      </c>
      <c r="H2037" s="12">
        <v>2160</v>
      </c>
      <c r="I2037" s="12">
        <v>48438</v>
      </c>
      <c r="J2037" s="12">
        <v>51750</v>
      </c>
      <c r="K2037" s="12">
        <f>Sales[[#This Row],[Unit Price]]*Sales[[#This Row],[Quantity]]</f>
        <v>17280</v>
      </c>
      <c r="L2037" s="12">
        <f>Sales[[#This Row],[Unit Cost]]*Sales[[#This Row],[Quantity]]</f>
        <v>16272</v>
      </c>
      <c r="M2037" s="12">
        <f>Sales[[#This Row],[Revenue]]-Sales[[#This Row],[Cost]]</f>
        <v>1008</v>
      </c>
      <c r="N2037" s="38">
        <f>Sales[[#This Row],[Profit]]*$N$1</f>
        <v>50.400000000000006</v>
      </c>
      <c r="O2037" s="38">
        <f>Sales[[#This Row],[Profit]]-Sales[[#This Row],[Discount ]]</f>
        <v>957.6</v>
      </c>
    </row>
    <row r="2038" spans="1:15">
      <c r="A2038" s="38">
        <v>41590</v>
      </c>
      <c r="B2038" s="12" t="s">
        <v>34</v>
      </c>
      <c r="C2038" s="12" t="s">
        <v>25</v>
      </c>
      <c r="D2038" s="12" t="s">
        <v>19</v>
      </c>
      <c r="E2038" s="12" t="s">
        <v>13</v>
      </c>
      <c r="F2038" s="12">
        <v>21</v>
      </c>
      <c r="G2038" s="12">
        <v>3582</v>
      </c>
      <c r="H2038" s="12">
        <v>3870</v>
      </c>
      <c r="I2038" s="12">
        <v>51714</v>
      </c>
      <c r="J2038" s="12">
        <v>54990</v>
      </c>
      <c r="K2038" s="12">
        <f>Sales[[#This Row],[Unit Price]]*Sales[[#This Row],[Quantity]]</f>
        <v>81270</v>
      </c>
      <c r="L2038" s="12">
        <f>Sales[[#This Row],[Unit Cost]]*Sales[[#This Row],[Quantity]]</f>
        <v>75222</v>
      </c>
      <c r="M2038" s="12">
        <f>Sales[[#This Row],[Revenue]]-Sales[[#This Row],[Cost]]</f>
        <v>6048</v>
      </c>
      <c r="N2038" s="38">
        <f>Sales[[#This Row],[Profit]]*$N$1</f>
        <v>302.40000000000003</v>
      </c>
      <c r="O2038" s="38">
        <f>Sales[[#This Row],[Profit]]-Sales[[#This Row],[Discount ]]</f>
        <v>5745.6</v>
      </c>
    </row>
    <row r="2039" spans="1:15">
      <c r="A2039" s="38">
        <v>41590</v>
      </c>
      <c r="B2039" s="12" t="s">
        <v>24</v>
      </c>
      <c r="C2039" s="12" t="s">
        <v>25</v>
      </c>
      <c r="D2039" s="12" t="s">
        <v>19</v>
      </c>
      <c r="E2039" s="12" t="s">
        <v>13</v>
      </c>
      <c r="F2039" s="12">
        <v>16</v>
      </c>
      <c r="G2039" s="12">
        <v>3978</v>
      </c>
      <c r="H2039" s="12">
        <v>4230</v>
      </c>
      <c r="I2039" s="12">
        <v>55692</v>
      </c>
      <c r="J2039" s="12">
        <v>59220</v>
      </c>
      <c r="K2039" s="12">
        <f>Sales[[#This Row],[Unit Price]]*Sales[[#This Row],[Quantity]]</f>
        <v>67680</v>
      </c>
      <c r="L2039" s="12">
        <f>Sales[[#This Row],[Unit Cost]]*Sales[[#This Row],[Quantity]]</f>
        <v>63648</v>
      </c>
      <c r="M2039" s="12">
        <f>Sales[[#This Row],[Revenue]]-Sales[[#This Row],[Cost]]</f>
        <v>4032</v>
      </c>
      <c r="N2039" s="38">
        <f>Sales[[#This Row],[Profit]]*$N$1</f>
        <v>201.60000000000002</v>
      </c>
      <c r="O2039" s="38">
        <f>Sales[[#This Row],[Profit]]-Sales[[#This Row],[Discount ]]</f>
        <v>3830.4</v>
      </c>
    </row>
    <row r="2040" spans="1:15">
      <c r="A2040" s="38">
        <v>41590</v>
      </c>
      <c r="B2040" s="12" t="s">
        <v>27</v>
      </c>
      <c r="C2040" s="12" t="s">
        <v>23</v>
      </c>
      <c r="D2040" s="12" t="s">
        <v>19</v>
      </c>
      <c r="E2040" s="12" t="s">
        <v>13</v>
      </c>
      <c r="F2040" s="12">
        <v>23</v>
      </c>
      <c r="G2040" s="12">
        <v>2196</v>
      </c>
      <c r="H2040" s="12">
        <v>2340</v>
      </c>
      <c r="I2040" s="12">
        <v>43758</v>
      </c>
      <c r="J2040" s="12">
        <v>46530</v>
      </c>
      <c r="K2040" s="12">
        <f>Sales[[#This Row],[Unit Price]]*Sales[[#This Row],[Quantity]]</f>
        <v>53820</v>
      </c>
      <c r="L2040" s="12">
        <f>Sales[[#This Row],[Unit Cost]]*Sales[[#This Row],[Quantity]]</f>
        <v>50508</v>
      </c>
      <c r="M2040" s="12">
        <f>Sales[[#This Row],[Revenue]]-Sales[[#This Row],[Cost]]</f>
        <v>3312</v>
      </c>
      <c r="N2040" s="38">
        <f>Sales[[#This Row],[Profit]]*$N$1</f>
        <v>165.60000000000002</v>
      </c>
      <c r="O2040" s="38">
        <f>Sales[[#This Row],[Profit]]-Sales[[#This Row],[Discount ]]</f>
        <v>3146.4</v>
      </c>
    </row>
    <row r="2041" spans="1:15">
      <c r="A2041" s="38">
        <v>41591</v>
      </c>
      <c r="B2041" s="12" t="s">
        <v>14</v>
      </c>
      <c r="C2041" s="12" t="s">
        <v>11</v>
      </c>
      <c r="D2041" s="12" t="s">
        <v>36</v>
      </c>
      <c r="E2041" s="12" t="s">
        <v>13</v>
      </c>
      <c r="F2041" s="12">
        <v>22</v>
      </c>
      <c r="G2041" s="12">
        <v>3978</v>
      </c>
      <c r="H2041" s="12">
        <v>4230</v>
      </c>
      <c r="I2041" s="12">
        <v>44226</v>
      </c>
      <c r="J2041" s="12">
        <v>47250</v>
      </c>
      <c r="K2041" s="12">
        <f>Sales[[#This Row],[Unit Price]]*Sales[[#This Row],[Quantity]]</f>
        <v>93060</v>
      </c>
      <c r="L2041" s="12">
        <f>Sales[[#This Row],[Unit Cost]]*Sales[[#This Row],[Quantity]]</f>
        <v>87516</v>
      </c>
      <c r="M2041" s="12">
        <f>Sales[[#This Row],[Revenue]]-Sales[[#This Row],[Cost]]</f>
        <v>5544</v>
      </c>
      <c r="N2041" s="38">
        <f>Sales[[#This Row],[Profit]]*$N$1</f>
        <v>277.2</v>
      </c>
      <c r="O2041" s="38">
        <f>Sales[[#This Row],[Profit]]-Sales[[#This Row],[Discount ]]</f>
        <v>5266.8</v>
      </c>
    </row>
    <row r="2042" spans="1:15">
      <c r="A2042" s="38">
        <v>41592</v>
      </c>
      <c r="B2042" s="12" t="s">
        <v>24</v>
      </c>
      <c r="C2042" s="12" t="s">
        <v>25</v>
      </c>
      <c r="D2042" s="12" t="s">
        <v>35</v>
      </c>
      <c r="E2042" s="12" t="s">
        <v>13</v>
      </c>
      <c r="F2042" s="12">
        <v>13</v>
      </c>
      <c r="G2042" s="12">
        <v>3978</v>
      </c>
      <c r="H2042" s="12">
        <v>4230</v>
      </c>
      <c r="I2042" s="12">
        <v>20592</v>
      </c>
      <c r="J2042" s="12">
        <v>21960</v>
      </c>
      <c r="K2042" s="12">
        <f>Sales[[#This Row],[Unit Price]]*Sales[[#This Row],[Quantity]]</f>
        <v>54990</v>
      </c>
      <c r="L2042" s="12">
        <f>Sales[[#This Row],[Unit Cost]]*Sales[[#This Row],[Quantity]]</f>
        <v>51714</v>
      </c>
      <c r="M2042" s="12">
        <f>Sales[[#This Row],[Revenue]]-Sales[[#This Row],[Cost]]</f>
        <v>3276</v>
      </c>
      <c r="N2042" s="38">
        <f>Sales[[#This Row],[Profit]]*$N$1</f>
        <v>163.80000000000001</v>
      </c>
      <c r="O2042" s="38">
        <f>Sales[[#This Row],[Profit]]-Sales[[#This Row],[Discount ]]</f>
        <v>3112.2</v>
      </c>
    </row>
    <row r="2043" spans="1:15">
      <c r="A2043" s="38">
        <v>41592</v>
      </c>
      <c r="B2043" s="12" t="s">
        <v>34</v>
      </c>
      <c r="C2043" s="12" t="s">
        <v>25</v>
      </c>
      <c r="D2043" s="12" t="s">
        <v>19</v>
      </c>
      <c r="E2043" s="12" t="s">
        <v>13</v>
      </c>
      <c r="F2043" s="12">
        <v>27</v>
      </c>
      <c r="G2043" s="12">
        <v>3042</v>
      </c>
      <c r="H2043" s="12">
        <v>3240</v>
      </c>
      <c r="I2043" s="12">
        <v>31824</v>
      </c>
      <c r="J2043" s="12">
        <v>33840</v>
      </c>
      <c r="K2043" s="12">
        <f>Sales[[#This Row],[Unit Price]]*Sales[[#This Row],[Quantity]]</f>
        <v>87480</v>
      </c>
      <c r="L2043" s="12">
        <f>Sales[[#This Row],[Unit Cost]]*Sales[[#This Row],[Quantity]]</f>
        <v>82134</v>
      </c>
      <c r="M2043" s="12">
        <f>Sales[[#This Row],[Revenue]]-Sales[[#This Row],[Cost]]</f>
        <v>5346</v>
      </c>
      <c r="N2043" s="38">
        <f>Sales[[#This Row],[Profit]]*$N$1</f>
        <v>267.3</v>
      </c>
      <c r="O2043" s="38">
        <f>Sales[[#This Row],[Profit]]-Sales[[#This Row],[Discount ]]</f>
        <v>5078.7</v>
      </c>
    </row>
    <row r="2044" spans="1:15">
      <c r="A2044" s="38">
        <v>41593</v>
      </c>
      <c r="B2044" s="12" t="s">
        <v>17</v>
      </c>
      <c r="C2044" s="12" t="s">
        <v>18</v>
      </c>
      <c r="D2044" s="12" t="s">
        <v>39</v>
      </c>
      <c r="E2044" s="12" t="s">
        <v>13</v>
      </c>
      <c r="F2044" s="12">
        <v>27</v>
      </c>
      <c r="G2044" s="12">
        <v>3978</v>
      </c>
      <c r="H2044" s="12">
        <v>4230</v>
      </c>
      <c r="I2044" s="12">
        <v>55890</v>
      </c>
      <c r="J2044" s="12">
        <v>59400</v>
      </c>
      <c r="K2044" s="12">
        <f>Sales[[#This Row],[Unit Price]]*Sales[[#This Row],[Quantity]]</f>
        <v>114210</v>
      </c>
      <c r="L2044" s="12">
        <f>Sales[[#This Row],[Unit Cost]]*Sales[[#This Row],[Quantity]]</f>
        <v>107406</v>
      </c>
      <c r="M2044" s="12">
        <f>Sales[[#This Row],[Revenue]]-Sales[[#This Row],[Cost]]</f>
        <v>6804</v>
      </c>
      <c r="N2044" s="38">
        <f>Sales[[#This Row],[Profit]]*$N$1</f>
        <v>340.20000000000005</v>
      </c>
      <c r="O2044" s="38">
        <f>Sales[[#This Row],[Profit]]-Sales[[#This Row],[Discount ]]</f>
        <v>6463.8</v>
      </c>
    </row>
    <row r="2045" spans="1:15">
      <c r="A2045" s="38">
        <v>41593</v>
      </c>
      <c r="B2045" s="12" t="s">
        <v>22</v>
      </c>
      <c r="C2045" s="12" t="s">
        <v>23</v>
      </c>
      <c r="D2045" s="12" t="s">
        <v>36</v>
      </c>
      <c r="E2045" s="12" t="s">
        <v>13</v>
      </c>
      <c r="F2045" s="12">
        <v>27</v>
      </c>
      <c r="G2045" s="12">
        <v>3978</v>
      </c>
      <c r="H2045" s="12">
        <v>4230</v>
      </c>
      <c r="I2045" s="12">
        <v>2106</v>
      </c>
      <c r="J2045" s="12">
        <v>2250</v>
      </c>
      <c r="K2045" s="12">
        <f>Sales[[#This Row],[Unit Price]]*Sales[[#This Row],[Quantity]]</f>
        <v>114210</v>
      </c>
      <c r="L2045" s="12">
        <f>Sales[[#This Row],[Unit Cost]]*Sales[[#This Row],[Quantity]]</f>
        <v>107406</v>
      </c>
      <c r="M2045" s="12">
        <f>Sales[[#This Row],[Revenue]]-Sales[[#This Row],[Cost]]</f>
        <v>6804</v>
      </c>
      <c r="N2045" s="38">
        <f>Sales[[#This Row],[Profit]]*$N$1</f>
        <v>340.20000000000005</v>
      </c>
      <c r="O2045" s="38">
        <f>Sales[[#This Row],[Profit]]-Sales[[#This Row],[Discount ]]</f>
        <v>6463.8</v>
      </c>
    </row>
    <row r="2046" spans="1:15">
      <c r="A2046" s="38">
        <v>41593</v>
      </c>
      <c r="B2046" s="12" t="s">
        <v>34</v>
      </c>
      <c r="C2046" s="12" t="s">
        <v>25</v>
      </c>
      <c r="D2046" s="12" t="s">
        <v>26</v>
      </c>
      <c r="E2046" s="12" t="s">
        <v>13</v>
      </c>
      <c r="F2046" s="12">
        <v>27</v>
      </c>
      <c r="G2046" s="12">
        <v>5832</v>
      </c>
      <c r="H2046" s="12">
        <v>6210</v>
      </c>
      <c r="I2046" s="12">
        <v>51714</v>
      </c>
      <c r="J2046" s="12">
        <v>55080</v>
      </c>
      <c r="K2046" s="12">
        <f>Sales[[#This Row],[Unit Price]]*Sales[[#This Row],[Quantity]]</f>
        <v>167670</v>
      </c>
      <c r="L2046" s="12">
        <f>Sales[[#This Row],[Unit Cost]]*Sales[[#This Row],[Quantity]]</f>
        <v>157464</v>
      </c>
      <c r="M2046" s="12">
        <f>Sales[[#This Row],[Revenue]]-Sales[[#This Row],[Cost]]</f>
        <v>10206</v>
      </c>
      <c r="N2046" s="38">
        <f>Sales[[#This Row],[Profit]]*$N$1</f>
        <v>510.3</v>
      </c>
      <c r="O2046" s="38">
        <f>Sales[[#This Row],[Profit]]-Sales[[#This Row],[Discount ]]</f>
        <v>9695.7000000000007</v>
      </c>
    </row>
    <row r="2047" spans="1:15">
      <c r="A2047" s="38">
        <v>41594</v>
      </c>
      <c r="B2047" s="12" t="s">
        <v>34</v>
      </c>
      <c r="C2047" s="12" t="s">
        <v>25</v>
      </c>
      <c r="D2047" s="12" t="s">
        <v>32</v>
      </c>
      <c r="E2047" s="12" t="s">
        <v>13</v>
      </c>
      <c r="F2047" s="12">
        <v>27</v>
      </c>
      <c r="G2047" s="12">
        <v>2196</v>
      </c>
      <c r="H2047" s="12">
        <v>2340</v>
      </c>
      <c r="I2047" s="12">
        <v>49644</v>
      </c>
      <c r="J2047" s="12">
        <v>52920</v>
      </c>
      <c r="K2047" s="12">
        <f>Sales[[#This Row],[Unit Price]]*Sales[[#This Row],[Quantity]]</f>
        <v>63180</v>
      </c>
      <c r="L2047" s="12">
        <f>Sales[[#This Row],[Unit Cost]]*Sales[[#This Row],[Quantity]]</f>
        <v>59292</v>
      </c>
      <c r="M2047" s="12">
        <f>Sales[[#This Row],[Revenue]]-Sales[[#This Row],[Cost]]</f>
        <v>3888</v>
      </c>
      <c r="N2047" s="38">
        <f>Sales[[#This Row],[Profit]]*$N$1</f>
        <v>194.4</v>
      </c>
      <c r="O2047" s="38">
        <f>Sales[[#This Row],[Profit]]-Sales[[#This Row],[Discount ]]</f>
        <v>3693.6</v>
      </c>
    </row>
    <row r="2048" spans="1:15">
      <c r="A2048" s="38">
        <v>41594</v>
      </c>
      <c r="B2048" s="12" t="s">
        <v>24</v>
      </c>
      <c r="C2048" s="12" t="s">
        <v>25</v>
      </c>
      <c r="D2048" s="12" t="s">
        <v>36</v>
      </c>
      <c r="E2048" s="12" t="s">
        <v>13</v>
      </c>
      <c r="F2048" s="12">
        <v>27</v>
      </c>
      <c r="G2048" s="12">
        <v>3546</v>
      </c>
      <c r="H2048" s="12">
        <v>3780</v>
      </c>
      <c r="I2048" s="12">
        <v>12636</v>
      </c>
      <c r="J2048" s="12">
        <v>13500</v>
      </c>
      <c r="K2048" s="12">
        <f>Sales[[#This Row],[Unit Price]]*Sales[[#This Row],[Quantity]]</f>
        <v>102060</v>
      </c>
      <c r="L2048" s="12">
        <f>Sales[[#This Row],[Unit Cost]]*Sales[[#This Row],[Quantity]]</f>
        <v>95742</v>
      </c>
      <c r="M2048" s="12">
        <f>Sales[[#This Row],[Revenue]]-Sales[[#This Row],[Cost]]</f>
        <v>6318</v>
      </c>
      <c r="N2048" s="38">
        <f>Sales[[#This Row],[Profit]]*$N$1</f>
        <v>315.90000000000003</v>
      </c>
      <c r="O2048" s="38">
        <f>Sales[[#This Row],[Profit]]-Sales[[#This Row],[Discount ]]</f>
        <v>6002.1</v>
      </c>
    </row>
    <row r="2049" spans="1:15">
      <c r="A2049" s="38">
        <v>41595</v>
      </c>
      <c r="B2049" s="12" t="s">
        <v>14</v>
      </c>
      <c r="C2049" s="12" t="s">
        <v>11</v>
      </c>
      <c r="D2049" s="12" t="s">
        <v>39</v>
      </c>
      <c r="E2049" s="12" t="s">
        <v>13</v>
      </c>
      <c r="F2049" s="12">
        <v>12</v>
      </c>
      <c r="G2049" s="12">
        <v>3582</v>
      </c>
      <c r="H2049" s="12">
        <v>3870</v>
      </c>
      <c r="I2049" s="12">
        <v>7452</v>
      </c>
      <c r="J2049" s="12">
        <v>7920</v>
      </c>
      <c r="K2049" s="12">
        <f>Sales[[#This Row],[Unit Price]]*Sales[[#This Row],[Quantity]]</f>
        <v>46440</v>
      </c>
      <c r="L2049" s="12">
        <f>Sales[[#This Row],[Unit Cost]]*Sales[[#This Row],[Quantity]]</f>
        <v>42984</v>
      </c>
      <c r="M2049" s="12">
        <f>Sales[[#This Row],[Revenue]]-Sales[[#This Row],[Cost]]</f>
        <v>3456</v>
      </c>
      <c r="N2049" s="38">
        <f>Sales[[#This Row],[Profit]]*$N$1</f>
        <v>172.8</v>
      </c>
      <c r="O2049" s="38">
        <f>Sales[[#This Row],[Profit]]-Sales[[#This Row],[Discount ]]</f>
        <v>3283.2</v>
      </c>
    </row>
    <row r="2050" spans="1:15">
      <c r="A2050" s="38">
        <v>41595</v>
      </c>
      <c r="B2050" s="12" t="s">
        <v>20</v>
      </c>
      <c r="C2050" s="12" t="s">
        <v>18</v>
      </c>
      <c r="D2050" s="12" t="s">
        <v>35</v>
      </c>
      <c r="E2050" s="12" t="s">
        <v>13</v>
      </c>
      <c r="F2050" s="12">
        <v>18</v>
      </c>
      <c r="G2050" s="12">
        <v>3978</v>
      </c>
      <c r="H2050" s="12">
        <v>4230</v>
      </c>
      <c r="I2050" s="12">
        <v>128700</v>
      </c>
      <c r="J2050" s="12">
        <v>137250</v>
      </c>
      <c r="K2050" s="12">
        <f>Sales[[#This Row],[Unit Price]]*Sales[[#This Row],[Quantity]]</f>
        <v>76140</v>
      </c>
      <c r="L2050" s="12">
        <f>Sales[[#This Row],[Unit Cost]]*Sales[[#This Row],[Quantity]]</f>
        <v>71604</v>
      </c>
      <c r="M2050" s="12">
        <f>Sales[[#This Row],[Revenue]]-Sales[[#This Row],[Cost]]</f>
        <v>4536</v>
      </c>
      <c r="N2050" s="38">
        <f>Sales[[#This Row],[Profit]]*$N$1</f>
        <v>226.8</v>
      </c>
      <c r="O2050" s="38">
        <f>Sales[[#This Row],[Profit]]-Sales[[#This Row],[Discount ]]</f>
        <v>4309.2</v>
      </c>
    </row>
    <row r="2051" spans="1:15">
      <c r="A2051" s="38">
        <v>41595</v>
      </c>
      <c r="B2051" s="12" t="s">
        <v>24</v>
      </c>
      <c r="C2051" s="12" t="s">
        <v>25</v>
      </c>
      <c r="D2051" s="12" t="s">
        <v>33</v>
      </c>
      <c r="E2051" s="12" t="s">
        <v>13</v>
      </c>
      <c r="F2051" s="12">
        <v>8</v>
      </c>
      <c r="G2051" s="12">
        <v>3978</v>
      </c>
      <c r="H2051" s="12">
        <v>4230</v>
      </c>
      <c r="I2051" s="12">
        <v>83538</v>
      </c>
      <c r="J2051" s="12">
        <v>88830</v>
      </c>
      <c r="K2051" s="12">
        <f>Sales[[#This Row],[Unit Price]]*Sales[[#This Row],[Quantity]]</f>
        <v>33840</v>
      </c>
      <c r="L2051" s="12">
        <f>Sales[[#This Row],[Unit Cost]]*Sales[[#This Row],[Quantity]]</f>
        <v>31824</v>
      </c>
      <c r="M2051" s="12">
        <f>Sales[[#This Row],[Revenue]]-Sales[[#This Row],[Cost]]</f>
        <v>2016</v>
      </c>
      <c r="N2051" s="38">
        <f>Sales[[#This Row],[Profit]]*$N$1</f>
        <v>100.80000000000001</v>
      </c>
      <c r="O2051" s="38">
        <f>Sales[[#This Row],[Profit]]-Sales[[#This Row],[Discount ]]</f>
        <v>1915.2</v>
      </c>
    </row>
    <row r="2052" spans="1:15">
      <c r="A2052" s="38">
        <v>41595</v>
      </c>
      <c r="B2052" s="12" t="s">
        <v>20</v>
      </c>
      <c r="C2052" s="12" t="s">
        <v>18</v>
      </c>
      <c r="D2052" s="12" t="s">
        <v>43</v>
      </c>
      <c r="E2052" s="12" t="s">
        <v>13</v>
      </c>
      <c r="F2052" s="12">
        <v>21</v>
      </c>
      <c r="G2052" s="12">
        <v>2034</v>
      </c>
      <c r="H2052" s="12">
        <v>2160</v>
      </c>
      <c r="I2052" s="12">
        <v>60912</v>
      </c>
      <c r="J2052" s="12">
        <v>64800</v>
      </c>
      <c r="K2052" s="12">
        <f>Sales[[#This Row],[Unit Price]]*Sales[[#This Row],[Quantity]]</f>
        <v>45360</v>
      </c>
      <c r="L2052" s="12">
        <f>Sales[[#This Row],[Unit Cost]]*Sales[[#This Row],[Quantity]]</f>
        <v>42714</v>
      </c>
      <c r="M2052" s="12">
        <f>Sales[[#This Row],[Revenue]]-Sales[[#This Row],[Cost]]</f>
        <v>2646</v>
      </c>
      <c r="N2052" s="38">
        <f>Sales[[#This Row],[Profit]]*$N$1</f>
        <v>132.30000000000001</v>
      </c>
      <c r="O2052" s="38">
        <f>Sales[[#This Row],[Profit]]-Sales[[#This Row],[Discount ]]</f>
        <v>2513.6999999999998</v>
      </c>
    </row>
    <row r="2053" spans="1:15">
      <c r="A2053" s="38">
        <v>41595</v>
      </c>
      <c r="B2053" s="12" t="s">
        <v>24</v>
      </c>
      <c r="C2053" s="12" t="s">
        <v>25</v>
      </c>
      <c r="D2053" s="12" t="s">
        <v>15</v>
      </c>
      <c r="E2053" s="12" t="s">
        <v>16</v>
      </c>
      <c r="F2053" s="12">
        <v>25</v>
      </c>
      <c r="G2053" s="12">
        <v>3042</v>
      </c>
      <c r="H2053" s="12">
        <v>3240</v>
      </c>
      <c r="I2053" s="12">
        <v>78804</v>
      </c>
      <c r="J2053" s="12">
        <v>85140</v>
      </c>
      <c r="K2053" s="12">
        <f>Sales[[#This Row],[Unit Price]]*Sales[[#This Row],[Quantity]]</f>
        <v>81000</v>
      </c>
      <c r="L2053" s="12">
        <f>Sales[[#This Row],[Unit Cost]]*Sales[[#This Row],[Quantity]]</f>
        <v>76050</v>
      </c>
      <c r="M2053" s="12">
        <f>Sales[[#This Row],[Revenue]]-Sales[[#This Row],[Cost]]</f>
        <v>4950</v>
      </c>
      <c r="N2053" s="38">
        <f>Sales[[#This Row],[Profit]]*$N$1</f>
        <v>247.5</v>
      </c>
      <c r="O2053" s="38">
        <f>Sales[[#This Row],[Profit]]-Sales[[#This Row],[Discount ]]</f>
        <v>4702.5</v>
      </c>
    </row>
    <row r="2054" spans="1:15">
      <c r="A2054" s="38">
        <v>41596</v>
      </c>
      <c r="B2054" s="12" t="s">
        <v>17</v>
      </c>
      <c r="C2054" s="12" t="s">
        <v>18</v>
      </c>
      <c r="D2054" s="12" t="s">
        <v>35</v>
      </c>
      <c r="E2054" s="12" t="s">
        <v>13</v>
      </c>
      <c r="F2054" s="12">
        <v>12</v>
      </c>
      <c r="G2054" s="12">
        <v>5148</v>
      </c>
      <c r="H2054" s="12">
        <v>5490</v>
      </c>
      <c r="I2054" s="12">
        <v>25740</v>
      </c>
      <c r="J2054" s="12">
        <v>27450</v>
      </c>
      <c r="K2054" s="12">
        <f>Sales[[#This Row],[Unit Price]]*Sales[[#This Row],[Quantity]]</f>
        <v>65880</v>
      </c>
      <c r="L2054" s="12">
        <f>Sales[[#This Row],[Unit Cost]]*Sales[[#This Row],[Quantity]]</f>
        <v>61776</v>
      </c>
      <c r="M2054" s="12">
        <f>Sales[[#This Row],[Revenue]]-Sales[[#This Row],[Cost]]</f>
        <v>4104</v>
      </c>
      <c r="N2054" s="38">
        <f>Sales[[#This Row],[Profit]]*$N$1</f>
        <v>205.20000000000002</v>
      </c>
      <c r="O2054" s="38">
        <f>Sales[[#This Row],[Profit]]-Sales[[#This Row],[Discount ]]</f>
        <v>3898.8</v>
      </c>
    </row>
    <row r="2055" spans="1:15">
      <c r="A2055" s="38">
        <v>41596</v>
      </c>
      <c r="B2055" s="12" t="s">
        <v>17</v>
      </c>
      <c r="C2055" s="12" t="s">
        <v>18</v>
      </c>
      <c r="D2055" s="12" t="s">
        <v>26</v>
      </c>
      <c r="E2055" s="12" t="s">
        <v>13</v>
      </c>
      <c r="F2055" s="12">
        <v>9</v>
      </c>
      <c r="G2055" s="12">
        <v>2106</v>
      </c>
      <c r="H2055" s="12">
        <v>2250</v>
      </c>
      <c r="I2055" s="12">
        <v>6084</v>
      </c>
      <c r="J2055" s="12">
        <v>6480</v>
      </c>
      <c r="K2055" s="12">
        <f>Sales[[#This Row],[Unit Price]]*Sales[[#This Row],[Quantity]]</f>
        <v>20250</v>
      </c>
      <c r="L2055" s="12">
        <f>Sales[[#This Row],[Unit Cost]]*Sales[[#This Row],[Quantity]]</f>
        <v>18954</v>
      </c>
      <c r="M2055" s="12">
        <f>Sales[[#This Row],[Revenue]]-Sales[[#This Row],[Cost]]</f>
        <v>1296</v>
      </c>
      <c r="N2055" s="38">
        <f>Sales[[#This Row],[Profit]]*$N$1</f>
        <v>64.8</v>
      </c>
      <c r="O2055" s="38">
        <f>Sales[[#This Row],[Profit]]-Sales[[#This Row],[Discount ]]</f>
        <v>1231.2</v>
      </c>
    </row>
    <row r="2056" spans="1:15">
      <c r="A2056" s="38">
        <v>41596</v>
      </c>
      <c r="B2056" s="12" t="s">
        <v>27</v>
      </c>
      <c r="C2056" s="12" t="s">
        <v>23</v>
      </c>
      <c r="D2056" s="12" t="s">
        <v>28</v>
      </c>
      <c r="E2056" s="12" t="s">
        <v>13</v>
      </c>
      <c r="F2056" s="12">
        <v>23</v>
      </c>
      <c r="G2056" s="12">
        <v>4482</v>
      </c>
      <c r="H2056" s="12">
        <v>4770</v>
      </c>
      <c r="I2056" s="12">
        <v>116640</v>
      </c>
      <c r="J2056" s="12">
        <v>124200</v>
      </c>
      <c r="K2056" s="12">
        <f>Sales[[#This Row],[Unit Price]]*Sales[[#This Row],[Quantity]]</f>
        <v>109710</v>
      </c>
      <c r="L2056" s="12">
        <f>Sales[[#This Row],[Unit Cost]]*Sales[[#This Row],[Quantity]]</f>
        <v>103086</v>
      </c>
      <c r="M2056" s="12">
        <f>Sales[[#This Row],[Revenue]]-Sales[[#This Row],[Cost]]</f>
        <v>6624</v>
      </c>
      <c r="N2056" s="38">
        <f>Sales[[#This Row],[Profit]]*$N$1</f>
        <v>331.20000000000005</v>
      </c>
      <c r="O2056" s="38">
        <f>Sales[[#This Row],[Profit]]-Sales[[#This Row],[Discount ]]</f>
        <v>6292.8</v>
      </c>
    </row>
    <row r="2057" spans="1:15">
      <c r="A2057" s="38">
        <v>41596</v>
      </c>
      <c r="B2057" s="12" t="s">
        <v>10</v>
      </c>
      <c r="C2057" s="12" t="s">
        <v>11</v>
      </c>
      <c r="D2057" s="12" t="s">
        <v>12</v>
      </c>
      <c r="E2057" s="12" t="s">
        <v>13</v>
      </c>
      <c r="F2057" s="12">
        <v>23</v>
      </c>
      <c r="G2057" s="12">
        <v>3546</v>
      </c>
      <c r="H2057" s="12">
        <v>3780</v>
      </c>
      <c r="I2057" s="12">
        <v>26442</v>
      </c>
      <c r="J2057" s="12">
        <v>28080</v>
      </c>
      <c r="K2057" s="12">
        <f>Sales[[#This Row],[Unit Price]]*Sales[[#This Row],[Quantity]]</f>
        <v>86940</v>
      </c>
      <c r="L2057" s="12">
        <f>Sales[[#This Row],[Unit Cost]]*Sales[[#This Row],[Quantity]]</f>
        <v>81558</v>
      </c>
      <c r="M2057" s="12">
        <f>Sales[[#This Row],[Revenue]]-Sales[[#This Row],[Cost]]</f>
        <v>5382</v>
      </c>
      <c r="N2057" s="38">
        <f>Sales[[#This Row],[Profit]]*$N$1</f>
        <v>269.10000000000002</v>
      </c>
      <c r="O2057" s="38">
        <f>Sales[[#This Row],[Profit]]-Sales[[#This Row],[Discount ]]</f>
        <v>5112.8999999999996</v>
      </c>
    </row>
    <row r="2058" spans="1:15">
      <c r="A2058" s="38">
        <v>41596</v>
      </c>
      <c r="B2058" s="12" t="s">
        <v>10</v>
      </c>
      <c r="C2058" s="12" t="s">
        <v>11</v>
      </c>
      <c r="D2058" s="12" t="s">
        <v>35</v>
      </c>
      <c r="E2058" s="12" t="s">
        <v>13</v>
      </c>
      <c r="F2058" s="12">
        <v>20</v>
      </c>
      <c r="G2058" s="12">
        <v>4482</v>
      </c>
      <c r="H2058" s="12">
        <v>4770</v>
      </c>
      <c r="I2058" s="12">
        <v>123552</v>
      </c>
      <c r="J2058" s="12">
        <v>131760</v>
      </c>
      <c r="K2058" s="12">
        <f>Sales[[#This Row],[Unit Price]]*Sales[[#This Row],[Quantity]]</f>
        <v>95400</v>
      </c>
      <c r="L2058" s="12">
        <f>Sales[[#This Row],[Unit Cost]]*Sales[[#This Row],[Quantity]]</f>
        <v>89640</v>
      </c>
      <c r="M2058" s="12">
        <f>Sales[[#This Row],[Revenue]]-Sales[[#This Row],[Cost]]</f>
        <v>5760</v>
      </c>
      <c r="N2058" s="38">
        <f>Sales[[#This Row],[Profit]]*$N$1</f>
        <v>288</v>
      </c>
      <c r="O2058" s="38">
        <f>Sales[[#This Row],[Profit]]-Sales[[#This Row],[Discount ]]</f>
        <v>5472</v>
      </c>
    </row>
    <row r="2059" spans="1:15">
      <c r="A2059" s="38">
        <v>41596</v>
      </c>
      <c r="B2059" s="12" t="s">
        <v>24</v>
      </c>
      <c r="C2059" s="12" t="s">
        <v>25</v>
      </c>
      <c r="D2059" s="12" t="s">
        <v>37</v>
      </c>
      <c r="E2059" s="12" t="s">
        <v>13</v>
      </c>
      <c r="F2059" s="12">
        <v>25</v>
      </c>
      <c r="G2059" s="12">
        <v>4482</v>
      </c>
      <c r="H2059" s="12">
        <v>4770</v>
      </c>
      <c r="I2059" s="12">
        <v>62748</v>
      </c>
      <c r="J2059" s="12">
        <v>66780</v>
      </c>
      <c r="K2059" s="12">
        <f>Sales[[#This Row],[Unit Price]]*Sales[[#This Row],[Quantity]]</f>
        <v>119250</v>
      </c>
      <c r="L2059" s="12">
        <f>Sales[[#This Row],[Unit Cost]]*Sales[[#This Row],[Quantity]]</f>
        <v>112050</v>
      </c>
      <c r="M2059" s="12">
        <f>Sales[[#This Row],[Revenue]]-Sales[[#This Row],[Cost]]</f>
        <v>7200</v>
      </c>
      <c r="N2059" s="38">
        <f>Sales[[#This Row],[Profit]]*$N$1</f>
        <v>360</v>
      </c>
      <c r="O2059" s="38">
        <f>Sales[[#This Row],[Profit]]-Sales[[#This Row],[Discount ]]</f>
        <v>6840</v>
      </c>
    </row>
    <row r="2060" spans="1:15">
      <c r="A2060" s="38">
        <v>41596</v>
      </c>
      <c r="B2060" s="12" t="s">
        <v>20</v>
      </c>
      <c r="C2060" s="12" t="s">
        <v>18</v>
      </c>
      <c r="D2060" s="12" t="s">
        <v>42</v>
      </c>
      <c r="E2060" s="12" t="s">
        <v>16</v>
      </c>
      <c r="F2060" s="12">
        <v>4</v>
      </c>
      <c r="G2060" s="12">
        <v>2034</v>
      </c>
      <c r="H2060" s="12">
        <v>2160</v>
      </c>
      <c r="I2060" s="12">
        <v>15012</v>
      </c>
      <c r="J2060" s="12">
        <v>16200</v>
      </c>
      <c r="K2060" s="12">
        <f>Sales[[#This Row],[Unit Price]]*Sales[[#This Row],[Quantity]]</f>
        <v>8640</v>
      </c>
      <c r="L2060" s="12">
        <f>Sales[[#This Row],[Unit Cost]]*Sales[[#This Row],[Quantity]]</f>
        <v>8136</v>
      </c>
      <c r="M2060" s="12">
        <f>Sales[[#This Row],[Revenue]]-Sales[[#This Row],[Cost]]</f>
        <v>504</v>
      </c>
      <c r="N2060" s="38">
        <f>Sales[[#This Row],[Profit]]*$N$1</f>
        <v>25.200000000000003</v>
      </c>
      <c r="O2060" s="38">
        <f>Sales[[#This Row],[Profit]]-Sales[[#This Row],[Discount ]]</f>
        <v>478.8</v>
      </c>
    </row>
    <row r="2061" spans="1:15">
      <c r="A2061" s="38">
        <v>41597</v>
      </c>
      <c r="B2061" s="12" t="s">
        <v>24</v>
      </c>
      <c r="C2061" s="12" t="s">
        <v>25</v>
      </c>
      <c r="D2061" s="12" t="s">
        <v>37</v>
      </c>
      <c r="E2061" s="12" t="s">
        <v>13</v>
      </c>
      <c r="F2061" s="12">
        <v>24</v>
      </c>
      <c r="G2061" s="12">
        <v>3978</v>
      </c>
      <c r="H2061" s="12">
        <v>4230</v>
      </c>
      <c r="I2061" s="12">
        <v>22410</v>
      </c>
      <c r="J2061" s="12">
        <v>23850</v>
      </c>
      <c r="K2061" s="12">
        <f>Sales[[#This Row],[Unit Price]]*Sales[[#This Row],[Quantity]]</f>
        <v>101520</v>
      </c>
      <c r="L2061" s="12">
        <f>Sales[[#This Row],[Unit Cost]]*Sales[[#This Row],[Quantity]]</f>
        <v>95472</v>
      </c>
      <c r="M2061" s="12">
        <f>Sales[[#This Row],[Revenue]]-Sales[[#This Row],[Cost]]</f>
        <v>6048</v>
      </c>
      <c r="N2061" s="38">
        <f>Sales[[#This Row],[Profit]]*$N$1</f>
        <v>302.40000000000003</v>
      </c>
      <c r="O2061" s="38">
        <f>Sales[[#This Row],[Profit]]-Sales[[#This Row],[Discount ]]</f>
        <v>5745.6</v>
      </c>
    </row>
    <row r="2062" spans="1:15">
      <c r="A2062" s="38">
        <v>41597</v>
      </c>
      <c r="B2062" s="12" t="s">
        <v>27</v>
      </c>
      <c r="C2062" s="12" t="s">
        <v>23</v>
      </c>
      <c r="D2062" s="12" t="s">
        <v>37</v>
      </c>
      <c r="E2062" s="12" t="s">
        <v>13</v>
      </c>
      <c r="F2062" s="12">
        <v>24</v>
      </c>
      <c r="G2062" s="12">
        <v>5832</v>
      </c>
      <c r="H2062" s="12">
        <v>6210</v>
      </c>
      <c r="I2062" s="12">
        <v>53784</v>
      </c>
      <c r="J2062" s="12">
        <v>57240</v>
      </c>
      <c r="K2062" s="12">
        <f>Sales[[#This Row],[Unit Price]]*Sales[[#This Row],[Quantity]]</f>
        <v>149040</v>
      </c>
      <c r="L2062" s="12">
        <f>Sales[[#This Row],[Unit Cost]]*Sales[[#This Row],[Quantity]]</f>
        <v>139968</v>
      </c>
      <c r="M2062" s="12">
        <f>Sales[[#This Row],[Revenue]]-Sales[[#This Row],[Cost]]</f>
        <v>9072</v>
      </c>
      <c r="N2062" s="38">
        <f>Sales[[#This Row],[Profit]]*$N$1</f>
        <v>453.6</v>
      </c>
      <c r="O2062" s="38">
        <f>Sales[[#This Row],[Profit]]-Sales[[#This Row],[Discount ]]</f>
        <v>8618.4</v>
      </c>
    </row>
    <row r="2063" spans="1:15">
      <c r="A2063" s="38">
        <v>41597</v>
      </c>
      <c r="B2063" s="12" t="s">
        <v>20</v>
      </c>
      <c r="C2063" s="12" t="s">
        <v>18</v>
      </c>
      <c r="D2063" s="12" t="s">
        <v>19</v>
      </c>
      <c r="E2063" s="12" t="s">
        <v>13</v>
      </c>
      <c r="F2063" s="12">
        <v>16</v>
      </c>
      <c r="G2063" s="12">
        <v>3978</v>
      </c>
      <c r="H2063" s="12">
        <v>4230</v>
      </c>
      <c r="I2063" s="12">
        <v>83538</v>
      </c>
      <c r="J2063" s="12">
        <v>88830</v>
      </c>
      <c r="K2063" s="12">
        <f>Sales[[#This Row],[Unit Price]]*Sales[[#This Row],[Quantity]]</f>
        <v>67680</v>
      </c>
      <c r="L2063" s="12">
        <f>Sales[[#This Row],[Unit Cost]]*Sales[[#This Row],[Quantity]]</f>
        <v>63648</v>
      </c>
      <c r="M2063" s="12">
        <f>Sales[[#This Row],[Revenue]]-Sales[[#This Row],[Cost]]</f>
        <v>4032</v>
      </c>
      <c r="N2063" s="38">
        <f>Sales[[#This Row],[Profit]]*$N$1</f>
        <v>201.60000000000002</v>
      </c>
      <c r="O2063" s="38">
        <f>Sales[[#This Row],[Profit]]-Sales[[#This Row],[Discount ]]</f>
        <v>3830.4</v>
      </c>
    </row>
    <row r="2064" spans="1:15">
      <c r="A2064" s="38">
        <v>41597</v>
      </c>
      <c r="B2064" s="12" t="s">
        <v>27</v>
      </c>
      <c r="C2064" s="12" t="s">
        <v>23</v>
      </c>
      <c r="D2064" s="12" t="s">
        <v>15</v>
      </c>
      <c r="E2064" s="12" t="s">
        <v>16</v>
      </c>
      <c r="F2064" s="12">
        <v>6</v>
      </c>
      <c r="G2064" s="12">
        <v>3978</v>
      </c>
      <c r="H2064" s="12">
        <v>4230</v>
      </c>
      <c r="I2064" s="12">
        <v>78804</v>
      </c>
      <c r="J2064" s="12">
        <v>85140</v>
      </c>
      <c r="K2064" s="12">
        <f>Sales[[#This Row],[Unit Price]]*Sales[[#This Row],[Quantity]]</f>
        <v>25380</v>
      </c>
      <c r="L2064" s="12">
        <f>Sales[[#This Row],[Unit Cost]]*Sales[[#This Row],[Quantity]]</f>
        <v>23868</v>
      </c>
      <c r="M2064" s="12">
        <f>Sales[[#This Row],[Revenue]]-Sales[[#This Row],[Cost]]</f>
        <v>1512</v>
      </c>
      <c r="N2064" s="38">
        <f>Sales[[#This Row],[Profit]]*$N$1</f>
        <v>75.600000000000009</v>
      </c>
      <c r="O2064" s="38">
        <f>Sales[[#This Row],[Profit]]-Sales[[#This Row],[Discount ]]</f>
        <v>1436.4</v>
      </c>
    </row>
    <row r="2065" spans="1:15">
      <c r="A2065" s="38">
        <v>41597</v>
      </c>
      <c r="B2065" s="12" t="s">
        <v>17</v>
      </c>
      <c r="C2065" s="12" t="s">
        <v>18</v>
      </c>
      <c r="D2065" s="12" t="s">
        <v>39</v>
      </c>
      <c r="E2065" s="12" t="s">
        <v>13</v>
      </c>
      <c r="F2065" s="12">
        <v>4</v>
      </c>
      <c r="G2065" s="12">
        <v>5148</v>
      </c>
      <c r="H2065" s="12">
        <v>5490</v>
      </c>
      <c r="I2065" s="12">
        <v>85698</v>
      </c>
      <c r="J2065" s="12">
        <v>91080</v>
      </c>
      <c r="K2065" s="12">
        <f>Sales[[#This Row],[Unit Price]]*Sales[[#This Row],[Quantity]]</f>
        <v>21960</v>
      </c>
      <c r="L2065" s="12">
        <f>Sales[[#This Row],[Unit Cost]]*Sales[[#This Row],[Quantity]]</f>
        <v>20592</v>
      </c>
      <c r="M2065" s="12">
        <f>Sales[[#This Row],[Revenue]]-Sales[[#This Row],[Cost]]</f>
        <v>1368</v>
      </c>
      <c r="N2065" s="38">
        <f>Sales[[#This Row],[Profit]]*$N$1</f>
        <v>68.400000000000006</v>
      </c>
      <c r="O2065" s="38">
        <f>Sales[[#This Row],[Profit]]-Sales[[#This Row],[Discount ]]</f>
        <v>1299.5999999999999</v>
      </c>
    </row>
    <row r="2066" spans="1:15">
      <c r="A2066" s="38">
        <v>41597</v>
      </c>
      <c r="B2066" s="12" t="s">
        <v>34</v>
      </c>
      <c r="C2066" s="12" t="s">
        <v>25</v>
      </c>
      <c r="D2066" s="12" t="s">
        <v>43</v>
      </c>
      <c r="E2066" s="12" t="s">
        <v>13</v>
      </c>
      <c r="F2066" s="12">
        <v>24</v>
      </c>
      <c r="G2066" s="12">
        <v>5832</v>
      </c>
      <c r="H2066" s="12">
        <v>6210</v>
      </c>
      <c r="I2066" s="12">
        <v>20304</v>
      </c>
      <c r="J2066" s="12">
        <v>21600</v>
      </c>
      <c r="K2066" s="12">
        <f>Sales[[#This Row],[Unit Price]]*Sales[[#This Row],[Quantity]]</f>
        <v>149040</v>
      </c>
      <c r="L2066" s="12">
        <f>Sales[[#This Row],[Unit Cost]]*Sales[[#This Row],[Quantity]]</f>
        <v>139968</v>
      </c>
      <c r="M2066" s="12">
        <f>Sales[[#This Row],[Revenue]]-Sales[[#This Row],[Cost]]</f>
        <v>9072</v>
      </c>
      <c r="N2066" s="38">
        <f>Sales[[#This Row],[Profit]]*$N$1</f>
        <v>453.6</v>
      </c>
      <c r="O2066" s="38">
        <f>Sales[[#This Row],[Profit]]-Sales[[#This Row],[Discount ]]</f>
        <v>8618.4</v>
      </c>
    </row>
    <row r="2067" spans="1:15">
      <c r="A2067" s="38">
        <v>41598</v>
      </c>
      <c r="B2067" s="12" t="s">
        <v>22</v>
      </c>
      <c r="C2067" s="12" t="s">
        <v>23</v>
      </c>
      <c r="D2067" s="12" t="s">
        <v>41</v>
      </c>
      <c r="E2067" s="12" t="s">
        <v>13</v>
      </c>
      <c r="F2067" s="12">
        <v>21</v>
      </c>
      <c r="G2067" s="12">
        <v>2034</v>
      </c>
      <c r="H2067" s="12">
        <v>2160</v>
      </c>
      <c r="I2067" s="12">
        <v>53136</v>
      </c>
      <c r="J2067" s="12">
        <v>56700</v>
      </c>
      <c r="K2067" s="12">
        <f>Sales[[#This Row],[Unit Price]]*Sales[[#This Row],[Quantity]]</f>
        <v>45360</v>
      </c>
      <c r="L2067" s="12">
        <f>Sales[[#This Row],[Unit Cost]]*Sales[[#This Row],[Quantity]]</f>
        <v>42714</v>
      </c>
      <c r="M2067" s="12">
        <f>Sales[[#This Row],[Revenue]]-Sales[[#This Row],[Cost]]</f>
        <v>2646</v>
      </c>
      <c r="N2067" s="38">
        <f>Sales[[#This Row],[Profit]]*$N$1</f>
        <v>132.30000000000001</v>
      </c>
      <c r="O2067" s="38">
        <f>Sales[[#This Row],[Profit]]-Sales[[#This Row],[Discount ]]</f>
        <v>2513.6999999999998</v>
      </c>
    </row>
    <row r="2068" spans="1:15">
      <c r="A2068" s="38">
        <v>41598</v>
      </c>
      <c r="B2068" s="12" t="s">
        <v>10</v>
      </c>
      <c r="C2068" s="12" t="s">
        <v>11</v>
      </c>
      <c r="D2068" s="12" t="s">
        <v>41</v>
      </c>
      <c r="E2068" s="12" t="s">
        <v>13</v>
      </c>
      <c r="F2068" s="12">
        <v>13</v>
      </c>
      <c r="G2068" s="12">
        <v>5832</v>
      </c>
      <c r="H2068" s="12">
        <v>6210</v>
      </c>
      <c r="I2068" s="12">
        <v>26568</v>
      </c>
      <c r="J2068" s="12">
        <v>28350</v>
      </c>
      <c r="K2068" s="12">
        <f>Sales[[#This Row],[Unit Price]]*Sales[[#This Row],[Quantity]]</f>
        <v>80730</v>
      </c>
      <c r="L2068" s="12">
        <f>Sales[[#This Row],[Unit Cost]]*Sales[[#This Row],[Quantity]]</f>
        <v>75816</v>
      </c>
      <c r="M2068" s="12">
        <f>Sales[[#This Row],[Revenue]]-Sales[[#This Row],[Cost]]</f>
        <v>4914</v>
      </c>
      <c r="N2068" s="38">
        <f>Sales[[#This Row],[Profit]]*$N$1</f>
        <v>245.70000000000002</v>
      </c>
      <c r="O2068" s="38">
        <f>Sales[[#This Row],[Profit]]-Sales[[#This Row],[Discount ]]</f>
        <v>4668.3</v>
      </c>
    </row>
    <row r="2069" spans="1:15">
      <c r="A2069" s="38">
        <v>41598</v>
      </c>
      <c r="B2069" s="12" t="s">
        <v>22</v>
      </c>
      <c r="C2069" s="12" t="s">
        <v>23</v>
      </c>
      <c r="D2069" s="12" t="s">
        <v>32</v>
      </c>
      <c r="E2069" s="12" t="s">
        <v>13</v>
      </c>
      <c r="F2069" s="12">
        <v>2</v>
      </c>
      <c r="G2069" s="12">
        <v>3546</v>
      </c>
      <c r="H2069" s="12">
        <v>3780</v>
      </c>
      <c r="I2069" s="12">
        <v>78012</v>
      </c>
      <c r="J2069" s="12">
        <v>83160</v>
      </c>
      <c r="K2069" s="12">
        <f>Sales[[#This Row],[Unit Price]]*Sales[[#This Row],[Quantity]]</f>
        <v>7560</v>
      </c>
      <c r="L2069" s="12">
        <f>Sales[[#This Row],[Unit Cost]]*Sales[[#This Row],[Quantity]]</f>
        <v>7092</v>
      </c>
      <c r="M2069" s="12">
        <f>Sales[[#This Row],[Revenue]]-Sales[[#This Row],[Cost]]</f>
        <v>468</v>
      </c>
      <c r="N2069" s="38">
        <f>Sales[[#This Row],[Profit]]*$N$1</f>
        <v>23.400000000000002</v>
      </c>
      <c r="O2069" s="38">
        <f>Sales[[#This Row],[Profit]]-Sales[[#This Row],[Discount ]]</f>
        <v>444.6</v>
      </c>
    </row>
    <row r="2070" spans="1:15">
      <c r="A2070" s="38">
        <v>41598</v>
      </c>
      <c r="B2070" s="12" t="s">
        <v>29</v>
      </c>
      <c r="C2070" s="12" t="s">
        <v>30</v>
      </c>
      <c r="D2070" s="12" t="s">
        <v>39</v>
      </c>
      <c r="E2070" s="12" t="s">
        <v>13</v>
      </c>
      <c r="F2070" s="12">
        <v>20</v>
      </c>
      <c r="G2070" s="12">
        <v>3726</v>
      </c>
      <c r="H2070" s="12">
        <v>3960</v>
      </c>
      <c r="I2070" s="12">
        <v>89424</v>
      </c>
      <c r="J2070" s="12">
        <v>95040</v>
      </c>
      <c r="K2070" s="12">
        <f>Sales[[#This Row],[Unit Price]]*Sales[[#This Row],[Quantity]]</f>
        <v>79200</v>
      </c>
      <c r="L2070" s="12">
        <f>Sales[[#This Row],[Unit Cost]]*Sales[[#This Row],[Quantity]]</f>
        <v>74520</v>
      </c>
      <c r="M2070" s="12">
        <f>Sales[[#This Row],[Revenue]]-Sales[[#This Row],[Cost]]</f>
        <v>4680</v>
      </c>
      <c r="N2070" s="38">
        <f>Sales[[#This Row],[Profit]]*$N$1</f>
        <v>234</v>
      </c>
      <c r="O2070" s="38">
        <f>Sales[[#This Row],[Profit]]-Sales[[#This Row],[Discount ]]</f>
        <v>4446</v>
      </c>
    </row>
    <row r="2071" spans="1:15">
      <c r="A2071" s="38">
        <v>41598</v>
      </c>
      <c r="B2071" s="12" t="s">
        <v>17</v>
      </c>
      <c r="C2071" s="12" t="s">
        <v>18</v>
      </c>
      <c r="D2071" s="12" t="s">
        <v>40</v>
      </c>
      <c r="E2071" s="12" t="s">
        <v>16</v>
      </c>
      <c r="F2071" s="12">
        <v>21</v>
      </c>
      <c r="G2071" s="12">
        <v>3978</v>
      </c>
      <c r="H2071" s="12">
        <v>4230</v>
      </c>
      <c r="I2071" s="12">
        <v>47088</v>
      </c>
      <c r="J2071" s="12">
        <v>50760</v>
      </c>
      <c r="K2071" s="12">
        <f>Sales[[#This Row],[Unit Price]]*Sales[[#This Row],[Quantity]]</f>
        <v>88830</v>
      </c>
      <c r="L2071" s="12">
        <f>Sales[[#This Row],[Unit Cost]]*Sales[[#This Row],[Quantity]]</f>
        <v>83538</v>
      </c>
      <c r="M2071" s="12">
        <f>Sales[[#This Row],[Revenue]]-Sales[[#This Row],[Cost]]</f>
        <v>5292</v>
      </c>
      <c r="N2071" s="38">
        <f>Sales[[#This Row],[Profit]]*$N$1</f>
        <v>264.60000000000002</v>
      </c>
      <c r="O2071" s="38">
        <f>Sales[[#This Row],[Profit]]-Sales[[#This Row],[Discount ]]</f>
        <v>5027.3999999999996</v>
      </c>
    </row>
    <row r="2072" spans="1:15">
      <c r="A2072" s="38">
        <v>41599</v>
      </c>
      <c r="B2072" s="12" t="s">
        <v>31</v>
      </c>
      <c r="C2072" s="12" t="s">
        <v>30</v>
      </c>
      <c r="D2072" s="12" t="s">
        <v>38</v>
      </c>
      <c r="E2072" s="12" t="s">
        <v>13</v>
      </c>
      <c r="F2072" s="12">
        <v>12</v>
      </c>
      <c r="G2072" s="12">
        <v>3042</v>
      </c>
      <c r="H2072" s="12">
        <v>3240</v>
      </c>
      <c r="I2072" s="12">
        <v>63828</v>
      </c>
      <c r="J2072" s="12">
        <v>68040</v>
      </c>
      <c r="K2072" s="12">
        <f>Sales[[#This Row],[Unit Price]]*Sales[[#This Row],[Quantity]]</f>
        <v>38880</v>
      </c>
      <c r="L2072" s="12">
        <f>Sales[[#This Row],[Unit Cost]]*Sales[[#This Row],[Quantity]]</f>
        <v>36504</v>
      </c>
      <c r="M2072" s="12">
        <f>Sales[[#This Row],[Revenue]]-Sales[[#This Row],[Cost]]</f>
        <v>2376</v>
      </c>
      <c r="N2072" s="38">
        <f>Sales[[#This Row],[Profit]]*$N$1</f>
        <v>118.80000000000001</v>
      </c>
      <c r="O2072" s="38">
        <f>Sales[[#This Row],[Profit]]-Sales[[#This Row],[Discount ]]</f>
        <v>2257.1999999999998</v>
      </c>
    </row>
    <row r="2073" spans="1:15">
      <c r="A2073" s="38">
        <v>41599</v>
      </c>
      <c r="B2073" s="12" t="s">
        <v>20</v>
      </c>
      <c r="C2073" s="12" t="s">
        <v>18</v>
      </c>
      <c r="D2073" s="12" t="s">
        <v>40</v>
      </c>
      <c r="E2073" s="12" t="s">
        <v>16</v>
      </c>
      <c r="F2073" s="12">
        <v>23</v>
      </c>
      <c r="G2073" s="12">
        <v>3546</v>
      </c>
      <c r="H2073" s="12">
        <v>3780</v>
      </c>
      <c r="I2073" s="12">
        <v>7848</v>
      </c>
      <c r="J2073" s="12">
        <v>8460</v>
      </c>
      <c r="K2073" s="12">
        <f>Sales[[#This Row],[Unit Price]]*Sales[[#This Row],[Quantity]]</f>
        <v>86940</v>
      </c>
      <c r="L2073" s="12">
        <f>Sales[[#This Row],[Unit Cost]]*Sales[[#This Row],[Quantity]]</f>
        <v>81558</v>
      </c>
      <c r="M2073" s="12">
        <f>Sales[[#This Row],[Revenue]]-Sales[[#This Row],[Cost]]</f>
        <v>5382</v>
      </c>
      <c r="N2073" s="38">
        <f>Sales[[#This Row],[Profit]]*$N$1</f>
        <v>269.10000000000002</v>
      </c>
      <c r="O2073" s="38">
        <f>Sales[[#This Row],[Profit]]-Sales[[#This Row],[Discount ]]</f>
        <v>5112.8999999999996</v>
      </c>
    </row>
    <row r="2074" spans="1:15">
      <c r="A2074" s="38">
        <v>41599</v>
      </c>
      <c r="B2074" s="12" t="s">
        <v>20</v>
      </c>
      <c r="C2074" s="12" t="s">
        <v>18</v>
      </c>
      <c r="D2074" s="12" t="s">
        <v>43</v>
      </c>
      <c r="E2074" s="12" t="s">
        <v>13</v>
      </c>
      <c r="F2074" s="12">
        <v>23</v>
      </c>
      <c r="G2074" s="12">
        <v>4482</v>
      </c>
      <c r="H2074" s="12">
        <v>4770</v>
      </c>
      <c r="I2074" s="12">
        <v>64296</v>
      </c>
      <c r="J2074" s="12">
        <v>68400</v>
      </c>
      <c r="K2074" s="12">
        <f>Sales[[#This Row],[Unit Price]]*Sales[[#This Row],[Quantity]]</f>
        <v>109710</v>
      </c>
      <c r="L2074" s="12">
        <f>Sales[[#This Row],[Unit Cost]]*Sales[[#This Row],[Quantity]]</f>
        <v>103086</v>
      </c>
      <c r="M2074" s="12">
        <f>Sales[[#This Row],[Revenue]]-Sales[[#This Row],[Cost]]</f>
        <v>6624</v>
      </c>
      <c r="N2074" s="38">
        <f>Sales[[#This Row],[Profit]]*$N$1</f>
        <v>331.20000000000005</v>
      </c>
      <c r="O2074" s="38">
        <f>Sales[[#This Row],[Profit]]-Sales[[#This Row],[Discount ]]</f>
        <v>6292.8</v>
      </c>
    </row>
    <row r="2075" spans="1:15">
      <c r="A2075" s="38">
        <v>41599</v>
      </c>
      <c r="B2075" s="12" t="s">
        <v>34</v>
      </c>
      <c r="C2075" s="12" t="s">
        <v>25</v>
      </c>
      <c r="D2075" s="12" t="s">
        <v>28</v>
      </c>
      <c r="E2075" s="12" t="s">
        <v>13</v>
      </c>
      <c r="F2075" s="12">
        <v>24</v>
      </c>
      <c r="G2075" s="12">
        <v>3924</v>
      </c>
      <c r="H2075" s="12">
        <v>4230</v>
      </c>
      <c r="I2075" s="12">
        <v>139968</v>
      </c>
      <c r="J2075" s="12">
        <v>149040</v>
      </c>
      <c r="K2075" s="12">
        <f>Sales[[#This Row],[Unit Price]]*Sales[[#This Row],[Quantity]]</f>
        <v>101520</v>
      </c>
      <c r="L2075" s="12">
        <f>Sales[[#This Row],[Unit Cost]]*Sales[[#This Row],[Quantity]]</f>
        <v>94176</v>
      </c>
      <c r="M2075" s="12">
        <f>Sales[[#This Row],[Revenue]]-Sales[[#This Row],[Cost]]</f>
        <v>7344</v>
      </c>
      <c r="N2075" s="38">
        <f>Sales[[#This Row],[Profit]]*$N$1</f>
        <v>367.20000000000005</v>
      </c>
      <c r="O2075" s="38">
        <f>Sales[[#This Row],[Profit]]-Sales[[#This Row],[Discount ]]</f>
        <v>6976.8</v>
      </c>
    </row>
    <row r="2076" spans="1:15">
      <c r="A2076" s="38">
        <v>41599</v>
      </c>
      <c r="B2076" s="12" t="s">
        <v>22</v>
      </c>
      <c r="C2076" s="12" t="s">
        <v>23</v>
      </c>
      <c r="D2076" s="12" t="s">
        <v>43</v>
      </c>
      <c r="E2076" s="12" t="s">
        <v>13</v>
      </c>
      <c r="F2076" s="12">
        <v>25</v>
      </c>
      <c r="G2076" s="12">
        <v>2952</v>
      </c>
      <c r="H2076" s="12">
        <v>3150</v>
      </c>
      <c r="I2076" s="12">
        <v>30456</v>
      </c>
      <c r="J2076" s="12">
        <v>32400</v>
      </c>
      <c r="K2076" s="12">
        <f>Sales[[#This Row],[Unit Price]]*Sales[[#This Row],[Quantity]]</f>
        <v>78750</v>
      </c>
      <c r="L2076" s="12">
        <f>Sales[[#This Row],[Unit Cost]]*Sales[[#This Row],[Quantity]]</f>
        <v>73800</v>
      </c>
      <c r="M2076" s="12">
        <f>Sales[[#This Row],[Revenue]]-Sales[[#This Row],[Cost]]</f>
        <v>4950</v>
      </c>
      <c r="N2076" s="38">
        <f>Sales[[#This Row],[Profit]]*$N$1</f>
        <v>247.5</v>
      </c>
      <c r="O2076" s="38">
        <f>Sales[[#This Row],[Profit]]-Sales[[#This Row],[Discount ]]</f>
        <v>4702.5</v>
      </c>
    </row>
    <row r="2077" spans="1:15">
      <c r="A2077" s="38">
        <v>41599</v>
      </c>
      <c r="B2077" s="12" t="s">
        <v>34</v>
      </c>
      <c r="C2077" s="12" t="s">
        <v>25</v>
      </c>
      <c r="D2077" s="12" t="s">
        <v>43</v>
      </c>
      <c r="E2077" s="12" t="s">
        <v>13</v>
      </c>
      <c r="F2077" s="12">
        <v>17</v>
      </c>
      <c r="G2077" s="12">
        <v>3726</v>
      </c>
      <c r="H2077" s="12">
        <v>3960</v>
      </c>
      <c r="I2077" s="12">
        <v>16920</v>
      </c>
      <c r="J2077" s="12">
        <v>18000</v>
      </c>
      <c r="K2077" s="12">
        <f>Sales[[#This Row],[Unit Price]]*Sales[[#This Row],[Quantity]]</f>
        <v>67320</v>
      </c>
      <c r="L2077" s="12">
        <f>Sales[[#This Row],[Unit Cost]]*Sales[[#This Row],[Quantity]]</f>
        <v>63342</v>
      </c>
      <c r="M2077" s="12">
        <f>Sales[[#This Row],[Revenue]]-Sales[[#This Row],[Cost]]</f>
        <v>3978</v>
      </c>
      <c r="N2077" s="38">
        <f>Sales[[#This Row],[Profit]]*$N$1</f>
        <v>198.9</v>
      </c>
      <c r="O2077" s="38">
        <f>Sales[[#This Row],[Profit]]-Sales[[#This Row],[Discount ]]</f>
        <v>3779.1</v>
      </c>
    </row>
    <row r="2078" spans="1:15">
      <c r="A2078" s="38">
        <v>41599</v>
      </c>
      <c r="B2078" s="12" t="s">
        <v>24</v>
      </c>
      <c r="C2078" s="12" t="s">
        <v>25</v>
      </c>
      <c r="D2078" s="12" t="s">
        <v>15</v>
      </c>
      <c r="E2078" s="12" t="s">
        <v>16</v>
      </c>
      <c r="F2078" s="12">
        <v>21</v>
      </c>
      <c r="G2078" s="12">
        <v>3978</v>
      </c>
      <c r="H2078" s="12">
        <v>4230</v>
      </c>
      <c r="I2078" s="12">
        <v>28656</v>
      </c>
      <c r="J2078" s="12">
        <v>30960</v>
      </c>
      <c r="K2078" s="12">
        <f>Sales[[#This Row],[Unit Price]]*Sales[[#This Row],[Quantity]]</f>
        <v>88830</v>
      </c>
      <c r="L2078" s="12">
        <f>Sales[[#This Row],[Unit Cost]]*Sales[[#This Row],[Quantity]]</f>
        <v>83538</v>
      </c>
      <c r="M2078" s="12">
        <f>Sales[[#This Row],[Revenue]]-Sales[[#This Row],[Cost]]</f>
        <v>5292</v>
      </c>
      <c r="N2078" s="38">
        <f>Sales[[#This Row],[Profit]]*$N$1</f>
        <v>264.60000000000002</v>
      </c>
      <c r="O2078" s="38">
        <f>Sales[[#This Row],[Profit]]-Sales[[#This Row],[Discount ]]</f>
        <v>5027.3999999999996</v>
      </c>
    </row>
    <row r="2079" spans="1:15">
      <c r="A2079" s="38">
        <v>41600</v>
      </c>
      <c r="B2079" s="12" t="s">
        <v>17</v>
      </c>
      <c r="C2079" s="12" t="s">
        <v>18</v>
      </c>
      <c r="D2079" s="12" t="s">
        <v>37</v>
      </c>
      <c r="E2079" s="12" t="s">
        <v>13</v>
      </c>
      <c r="F2079" s="12">
        <v>9</v>
      </c>
      <c r="G2079" s="12">
        <v>3726</v>
      </c>
      <c r="H2079" s="12">
        <v>3960</v>
      </c>
      <c r="I2079" s="12">
        <v>8964</v>
      </c>
      <c r="J2079" s="12">
        <v>9540</v>
      </c>
      <c r="K2079" s="12">
        <f>Sales[[#This Row],[Unit Price]]*Sales[[#This Row],[Quantity]]</f>
        <v>35640</v>
      </c>
      <c r="L2079" s="12">
        <f>Sales[[#This Row],[Unit Cost]]*Sales[[#This Row],[Quantity]]</f>
        <v>33534</v>
      </c>
      <c r="M2079" s="12">
        <f>Sales[[#This Row],[Revenue]]-Sales[[#This Row],[Cost]]</f>
        <v>2106</v>
      </c>
      <c r="N2079" s="38">
        <f>Sales[[#This Row],[Profit]]*$N$1</f>
        <v>105.30000000000001</v>
      </c>
      <c r="O2079" s="38">
        <f>Sales[[#This Row],[Profit]]-Sales[[#This Row],[Discount ]]</f>
        <v>2000.7</v>
      </c>
    </row>
    <row r="2080" spans="1:15">
      <c r="A2080" s="38">
        <v>41600</v>
      </c>
      <c r="B2080" s="12" t="s">
        <v>24</v>
      </c>
      <c r="C2080" s="12" t="s">
        <v>25</v>
      </c>
      <c r="D2080" s="12" t="s">
        <v>39</v>
      </c>
      <c r="E2080" s="12" t="s">
        <v>13</v>
      </c>
      <c r="F2080" s="12">
        <v>11</v>
      </c>
      <c r="G2080" s="12">
        <v>4482</v>
      </c>
      <c r="H2080" s="12">
        <v>4770</v>
      </c>
      <c r="I2080" s="12">
        <v>37260</v>
      </c>
      <c r="J2080" s="12">
        <v>39600</v>
      </c>
      <c r="K2080" s="12">
        <f>Sales[[#This Row],[Unit Price]]*Sales[[#This Row],[Quantity]]</f>
        <v>52470</v>
      </c>
      <c r="L2080" s="12">
        <f>Sales[[#This Row],[Unit Cost]]*Sales[[#This Row],[Quantity]]</f>
        <v>49302</v>
      </c>
      <c r="M2080" s="12">
        <f>Sales[[#This Row],[Revenue]]-Sales[[#This Row],[Cost]]</f>
        <v>3168</v>
      </c>
      <c r="N2080" s="38">
        <f>Sales[[#This Row],[Profit]]*$N$1</f>
        <v>158.4</v>
      </c>
      <c r="O2080" s="38">
        <f>Sales[[#This Row],[Profit]]-Sales[[#This Row],[Discount ]]</f>
        <v>3009.6</v>
      </c>
    </row>
    <row r="2081" spans="1:15">
      <c r="A2081" s="38">
        <v>41600</v>
      </c>
      <c r="B2081" s="12" t="s">
        <v>29</v>
      </c>
      <c r="C2081" s="12" t="s">
        <v>30</v>
      </c>
      <c r="D2081" s="12" t="s">
        <v>33</v>
      </c>
      <c r="E2081" s="12" t="s">
        <v>13</v>
      </c>
      <c r="F2081" s="12">
        <v>4</v>
      </c>
      <c r="G2081" s="12">
        <v>3582</v>
      </c>
      <c r="H2081" s="12">
        <v>3870</v>
      </c>
      <c r="I2081" s="12">
        <v>75582</v>
      </c>
      <c r="J2081" s="12">
        <v>80370</v>
      </c>
      <c r="K2081" s="12">
        <f>Sales[[#This Row],[Unit Price]]*Sales[[#This Row],[Quantity]]</f>
        <v>15480</v>
      </c>
      <c r="L2081" s="12">
        <f>Sales[[#This Row],[Unit Cost]]*Sales[[#This Row],[Quantity]]</f>
        <v>14328</v>
      </c>
      <c r="M2081" s="12">
        <f>Sales[[#This Row],[Revenue]]-Sales[[#This Row],[Cost]]</f>
        <v>1152</v>
      </c>
      <c r="N2081" s="38">
        <f>Sales[[#This Row],[Profit]]*$N$1</f>
        <v>57.6</v>
      </c>
      <c r="O2081" s="38">
        <f>Sales[[#This Row],[Profit]]-Sales[[#This Row],[Discount ]]</f>
        <v>1094.4000000000001</v>
      </c>
    </row>
    <row r="2082" spans="1:15">
      <c r="A2082" s="38">
        <v>41601</v>
      </c>
      <c r="B2082" s="12" t="s">
        <v>10</v>
      </c>
      <c r="C2082" s="12" t="s">
        <v>11</v>
      </c>
      <c r="D2082" s="12" t="s">
        <v>39</v>
      </c>
      <c r="E2082" s="12" t="s">
        <v>13</v>
      </c>
      <c r="F2082" s="12">
        <v>22</v>
      </c>
      <c r="G2082" s="12">
        <v>4482</v>
      </c>
      <c r="H2082" s="12">
        <v>4770</v>
      </c>
      <c r="I2082" s="12">
        <v>48438</v>
      </c>
      <c r="J2082" s="12">
        <v>51480</v>
      </c>
      <c r="K2082" s="12">
        <f>Sales[[#This Row],[Unit Price]]*Sales[[#This Row],[Quantity]]</f>
        <v>104940</v>
      </c>
      <c r="L2082" s="12">
        <f>Sales[[#This Row],[Unit Cost]]*Sales[[#This Row],[Quantity]]</f>
        <v>98604</v>
      </c>
      <c r="M2082" s="12">
        <f>Sales[[#This Row],[Revenue]]-Sales[[#This Row],[Cost]]</f>
        <v>6336</v>
      </c>
      <c r="N2082" s="38">
        <f>Sales[[#This Row],[Profit]]*$N$1</f>
        <v>316.8</v>
      </c>
      <c r="O2082" s="38">
        <f>Sales[[#This Row],[Profit]]-Sales[[#This Row],[Discount ]]</f>
        <v>6019.2</v>
      </c>
    </row>
    <row r="2083" spans="1:15">
      <c r="A2083" s="38">
        <v>41601</v>
      </c>
      <c r="B2083" s="12" t="s">
        <v>31</v>
      </c>
      <c r="C2083" s="12" t="s">
        <v>30</v>
      </c>
      <c r="D2083" s="12" t="s">
        <v>42</v>
      </c>
      <c r="E2083" s="12" t="s">
        <v>16</v>
      </c>
      <c r="F2083" s="12">
        <v>15</v>
      </c>
      <c r="G2083" s="12">
        <v>3924</v>
      </c>
      <c r="H2083" s="12">
        <v>4230</v>
      </c>
      <c r="I2083" s="12">
        <v>180144</v>
      </c>
      <c r="J2083" s="12">
        <v>194400</v>
      </c>
      <c r="K2083" s="12">
        <f>Sales[[#This Row],[Unit Price]]*Sales[[#This Row],[Quantity]]</f>
        <v>63450</v>
      </c>
      <c r="L2083" s="12">
        <f>Sales[[#This Row],[Unit Cost]]*Sales[[#This Row],[Quantity]]</f>
        <v>58860</v>
      </c>
      <c r="M2083" s="12">
        <f>Sales[[#This Row],[Revenue]]-Sales[[#This Row],[Cost]]</f>
        <v>4590</v>
      </c>
      <c r="N2083" s="38">
        <f>Sales[[#This Row],[Profit]]*$N$1</f>
        <v>229.5</v>
      </c>
      <c r="O2083" s="38">
        <f>Sales[[#This Row],[Profit]]-Sales[[#This Row],[Discount ]]</f>
        <v>4360.5</v>
      </c>
    </row>
    <row r="2084" spans="1:15">
      <c r="A2084" s="38">
        <v>41601</v>
      </c>
      <c r="B2084" s="12" t="s">
        <v>31</v>
      </c>
      <c r="C2084" s="12" t="s">
        <v>30</v>
      </c>
      <c r="D2084" s="12" t="s">
        <v>15</v>
      </c>
      <c r="E2084" s="12" t="s">
        <v>16</v>
      </c>
      <c r="F2084" s="12">
        <v>23</v>
      </c>
      <c r="G2084" s="12">
        <v>7506</v>
      </c>
      <c r="H2084" s="12">
        <v>8100</v>
      </c>
      <c r="I2084" s="12">
        <v>71640</v>
      </c>
      <c r="J2084" s="12">
        <v>77400</v>
      </c>
      <c r="K2084" s="12">
        <f>Sales[[#This Row],[Unit Price]]*Sales[[#This Row],[Quantity]]</f>
        <v>186300</v>
      </c>
      <c r="L2084" s="12">
        <f>Sales[[#This Row],[Unit Cost]]*Sales[[#This Row],[Quantity]]</f>
        <v>172638</v>
      </c>
      <c r="M2084" s="12">
        <f>Sales[[#This Row],[Revenue]]-Sales[[#This Row],[Cost]]</f>
        <v>13662</v>
      </c>
      <c r="N2084" s="38">
        <f>Sales[[#This Row],[Profit]]*$N$1</f>
        <v>683.1</v>
      </c>
      <c r="O2084" s="38">
        <f>Sales[[#This Row],[Profit]]-Sales[[#This Row],[Discount ]]</f>
        <v>12978.9</v>
      </c>
    </row>
    <row r="2085" spans="1:15">
      <c r="A2085" s="38">
        <v>41601</v>
      </c>
      <c r="B2085" s="12" t="s">
        <v>22</v>
      </c>
      <c r="C2085" s="12" t="s">
        <v>23</v>
      </c>
      <c r="D2085" s="12" t="s">
        <v>38</v>
      </c>
      <c r="E2085" s="12" t="s">
        <v>13</v>
      </c>
      <c r="F2085" s="12">
        <v>9</v>
      </c>
      <c r="G2085" s="12">
        <v>3546</v>
      </c>
      <c r="H2085" s="12">
        <v>3780</v>
      </c>
      <c r="I2085" s="12">
        <v>17730</v>
      </c>
      <c r="J2085" s="12">
        <v>18900</v>
      </c>
      <c r="K2085" s="12">
        <f>Sales[[#This Row],[Unit Price]]*Sales[[#This Row],[Quantity]]</f>
        <v>34020</v>
      </c>
      <c r="L2085" s="12">
        <f>Sales[[#This Row],[Unit Cost]]*Sales[[#This Row],[Quantity]]</f>
        <v>31914</v>
      </c>
      <c r="M2085" s="12">
        <f>Sales[[#This Row],[Revenue]]-Sales[[#This Row],[Cost]]</f>
        <v>2106</v>
      </c>
      <c r="N2085" s="38">
        <f>Sales[[#This Row],[Profit]]*$N$1</f>
        <v>105.30000000000001</v>
      </c>
      <c r="O2085" s="38">
        <f>Sales[[#This Row],[Profit]]-Sales[[#This Row],[Discount ]]</f>
        <v>2000.7</v>
      </c>
    </row>
    <row r="2086" spans="1:15">
      <c r="A2086" s="38">
        <v>41601</v>
      </c>
      <c r="B2086" s="12" t="s">
        <v>34</v>
      </c>
      <c r="C2086" s="12" t="s">
        <v>25</v>
      </c>
      <c r="D2086" s="12" t="s">
        <v>38</v>
      </c>
      <c r="E2086" s="12" t="s">
        <v>13</v>
      </c>
      <c r="F2086" s="12">
        <v>7</v>
      </c>
      <c r="G2086" s="12">
        <v>3042</v>
      </c>
      <c r="H2086" s="12">
        <v>3240</v>
      </c>
      <c r="I2086" s="12">
        <v>10638</v>
      </c>
      <c r="J2086" s="12">
        <v>11340</v>
      </c>
      <c r="K2086" s="12">
        <f>Sales[[#This Row],[Unit Price]]*Sales[[#This Row],[Quantity]]</f>
        <v>22680</v>
      </c>
      <c r="L2086" s="12">
        <f>Sales[[#This Row],[Unit Cost]]*Sales[[#This Row],[Quantity]]</f>
        <v>21294</v>
      </c>
      <c r="M2086" s="12">
        <f>Sales[[#This Row],[Revenue]]-Sales[[#This Row],[Cost]]</f>
        <v>1386</v>
      </c>
      <c r="N2086" s="38">
        <f>Sales[[#This Row],[Profit]]*$N$1</f>
        <v>69.3</v>
      </c>
      <c r="O2086" s="38">
        <f>Sales[[#This Row],[Profit]]-Sales[[#This Row],[Discount ]]</f>
        <v>1316.7</v>
      </c>
    </row>
    <row r="2087" spans="1:15">
      <c r="A2087" s="38">
        <v>41602</v>
      </c>
      <c r="B2087" s="12" t="s">
        <v>14</v>
      </c>
      <c r="C2087" s="12" t="s">
        <v>11</v>
      </c>
      <c r="D2087" s="12" t="s">
        <v>39</v>
      </c>
      <c r="E2087" s="12" t="s">
        <v>13</v>
      </c>
      <c r="F2087" s="12">
        <v>25</v>
      </c>
      <c r="G2087" s="12">
        <v>3042</v>
      </c>
      <c r="H2087" s="12">
        <v>3240</v>
      </c>
      <c r="I2087" s="12">
        <v>78246</v>
      </c>
      <c r="J2087" s="12">
        <v>83160</v>
      </c>
      <c r="K2087" s="12">
        <f>Sales[[#This Row],[Unit Price]]*Sales[[#This Row],[Quantity]]</f>
        <v>81000</v>
      </c>
      <c r="L2087" s="12">
        <f>Sales[[#This Row],[Unit Cost]]*Sales[[#This Row],[Quantity]]</f>
        <v>76050</v>
      </c>
      <c r="M2087" s="12">
        <f>Sales[[#This Row],[Revenue]]-Sales[[#This Row],[Cost]]</f>
        <v>4950</v>
      </c>
      <c r="N2087" s="38">
        <f>Sales[[#This Row],[Profit]]*$N$1</f>
        <v>247.5</v>
      </c>
      <c r="O2087" s="38">
        <f>Sales[[#This Row],[Profit]]-Sales[[#This Row],[Discount ]]</f>
        <v>4702.5</v>
      </c>
    </row>
    <row r="2088" spans="1:15">
      <c r="A2088" s="38">
        <v>41602</v>
      </c>
      <c r="B2088" s="12" t="s">
        <v>27</v>
      </c>
      <c r="C2088" s="12" t="s">
        <v>23</v>
      </c>
      <c r="D2088" s="12" t="s">
        <v>26</v>
      </c>
      <c r="E2088" s="12" t="s">
        <v>13</v>
      </c>
      <c r="F2088" s="12">
        <v>10</v>
      </c>
      <c r="G2088" s="12">
        <v>3978</v>
      </c>
      <c r="H2088" s="12">
        <v>4230</v>
      </c>
      <c r="I2088" s="12">
        <v>27378</v>
      </c>
      <c r="J2088" s="12">
        <v>29160</v>
      </c>
      <c r="K2088" s="12">
        <f>Sales[[#This Row],[Unit Price]]*Sales[[#This Row],[Quantity]]</f>
        <v>42300</v>
      </c>
      <c r="L2088" s="12">
        <f>Sales[[#This Row],[Unit Cost]]*Sales[[#This Row],[Quantity]]</f>
        <v>39780</v>
      </c>
      <c r="M2088" s="12">
        <f>Sales[[#This Row],[Revenue]]-Sales[[#This Row],[Cost]]</f>
        <v>2520</v>
      </c>
      <c r="N2088" s="38">
        <f>Sales[[#This Row],[Profit]]*$N$1</f>
        <v>126</v>
      </c>
      <c r="O2088" s="38">
        <f>Sales[[#This Row],[Profit]]-Sales[[#This Row],[Discount ]]</f>
        <v>2394</v>
      </c>
    </row>
    <row r="2089" spans="1:15">
      <c r="A2089" s="38">
        <v>41602</v>
      </c>
      <c r="B2089" s="12" t="s">
        <v>22</v>
      </c>
      <c r="C2089" s="12" t="s">
        <v>23</v>
      </c>
      <c r="D2089" s="12" t="s">
        <v>43</v>
      </c>
      <c r="E2089" s="12" t="s">
        <v>13</v>
      </c>
      <c r="F2089" s="12">
        <v>8</v>
      </c>
      <c r="G2089" s="12">
        <v>5148</v>
      </c>
      <c r="H2089" s="12">
        <v>5490</v>
      </c>
      <c r="I2089" s="12">
        <v>37224</v>
      </c>
      <c r="J2089" s="12">
        <v>39600</v>
      </c>
      <c r="K2089" s="12">
        <f>Sales[[#This Row],[Unit Price]]*Sales[[#This Row],[Quantity]]</f>
        <v>43920</v>
      </c>
      <c r="L2089" s="12">
        <f>Sales[[#This Row],[Unit Cost]]*Sales[[#This Row],[Quantity]]</f>
        <v>41184</v>
      </c>
      <c r="M2089" s="12">
        <f>Sales[[#This Row],[Revenue]]-Sales[[#This Row],[Cost]]</f>
        <v>2736</v>
      </c>
      <c r="N2089" s="38">
        <f>Sales[[#This Row],[Profit]]*$N$1</f>
        <v>136.80000000000001</v>
      </c>
      <c r="O2089" s="38">
        <f>Sales[[#This Row],[Profit]]-Sales[[#This Row],[Discount ]]</f>
        <v>2599.1999999999998</v>
      </c>
    </row>
    <row r="2090" spans="1:15">
      <c r="A2090" s="38">
        <v>41602</v>
      </c>
      <c r="B2090" s="12" t="s">
        <v>31</v>
      </c>
      <c r="C2090" s="12" t="s">
        <v>30</v>
      </c>
      <c r="D2090" s="12" t="s">
        <v>41</v>
      </c>
      <c r="E2090" s="12" t="s">
        <v>13</v>
      </c>
      <c r="F2090" s="12">
        <v>18</v>
      </c>
      <c r="G2090" s="12">
        <v>3042</v>
      </c>
      <c r="H2090" s="12">
        <v>3240</v>
      </c>
      <c r="I2090" s="12">
        <v>47232</v>
      </c>
      <c r="J2090" s="12">
        <v>50400</v>
      </c>
      <c r="K2090" s="12">
        <f>Sales[[#This Row],[Unit Price]]*Sales[[#This Row],[Quantity]]</f>
        <v>58320</v>
      </c>
      <c r="L2090" s="12">
        <f>Sales[[#This Row],[Unit Cost]]*Sales[[#This Row],[Quantity]]</f>
        <v>54756</v>
      </c>
      <c r="M2090" s="12">
        <f>Sales[[#This Row],[Revenue]]-Sales[[#This Row],[Cost]]</f>
        <v>3564</v>
      </c>
      <c r="N2090" s="38">
        <f>Sales[[#This Row],[Profit]]*$N$1</f>
        <v>178.20000000000002</v>
      </c>
      <c r="O2090" s="38">
        <f>Sales[[#This Row],[Profit]]-Sales[[#This Row],[Discount ]]</f>
        <v>3385.8</v>
      </c>
    </row>
    <row r="2091" spans="1:15">
      <c r="A2091" s="38">
        <v>41603</v>
      </c>
      <c r="B2091" s="12" t="s">
        <v>27</v>
      </c>
      <c r="C2091" s="12" t="s">
        <v>23</v>
      </c>
      <c r="D2091" s="12" t="s">
        <v>33</v>
      </c>
      <c r="E2091" s="12" t="s">
        <v>13</v>
      </c>
      <c r="F2091" s="12">
        <v>8</v>
      </c>
      <c r="G2091" s="12">
        <v>5148</v>
      </c>
      <c r="H2091" s="12">
        <v>5490</v>
      </c>
      <c r="I2091" s="12">
        <v>79560</v>
      </c>
      <c r="J2091" s="12">
        <v>84600</v>
      </c>
      <c r="K2091" s="12">
        <f>Sales[[#This Row],[Unit Price]]*Sales[[#This Row],[Quantity]]</f>
        <v>43920</v>
      </c>
      <c r="L2091" s="12">
        <f>Sales[[#This Row],[Unit Cost]]*Sales[[#This Row],[Quantity]]</f>
        <v>41184</v>
      </c>
      <c r="M2091" s="12">
        <f>Sales[[#This Row],[Revenue]]-Sales[[#This Row],[Cost]]</f>
        <v>2736</v>
      </c>
      <c r="N2091" s="38">
        <f>Sales[[#This Row],[Profit]]*$N$1</f>
        <v>136.80000000000001</v>
      </c>
      <c r="O2091" s="38">
        <f>Sales[[#This Row],[Profit]]-Sales[[#This Row],[Discount ]]</f>
        <v>2599.1999999999998</v>
      </c>
    </row>
    <row r="2092" spans="1:15">
      <c r="A2092" s="38">
        <v>41603</v>
      </c>
      <c r="B2092" s="12" t="s">
        <v>29</v>
      </c>
      <c r="C2092" s="12" t="s">
        <v>30</v>
      </c>
      <c r="D2092" s="12" t="s">
        <v>41</v>
      </c>
      <c r="E2092" s="12" t="s">
        <v>13</v>
      </c>
      <c r="F2092" s="12">
        <v>25</v>
      </c>
      <c r="G2092" s="12">
        <v>7506</v>
      </c>
      <c r="H2092" s="12">
        <v>8100</v>
      </c>
      <c r="I2092" s="12">
        <v>47232</v>
      </c>
      <c r="J2092" s="12">
        <v>50400</v>
      </c>
      <c r="K2092" s="12">
        <f>Sales[[#This Row],[Unit Price]]*Sales[[#This Row],[Quantity]]</f>
        <v>202500</v>
      </c>
      <c r="L2092" s="12">
        <f>Sales[[#This Row],[Unit Cost]]*Sales[[#This Row],[Quantity]]</f>
        <v>187650</v>
      </c>
      <c r="M2092" s="12">
        <f>Sales[[#This Row],[Revenue]]-Sales[[#This Row],[Cost]]</f>
        <v>14850</v>
      </c>
      <c r="N2092" s="38">
        <f>Sales[[#This Row],[Profit]]*$N$1</f>
        <v>742.5</v>
      </c>
      <c r="O2092" s="38">
        <f>Sales[[#This Row],[Profit]]-Sales[[#This Row],[Discount ]]</f>
        <v>14107.5</v>
      </c>
    </row>
    <row r="2093" spans="1:15">
      <c r="A2093" s="38">
        <v>41603</v>
      </c>
      <c r="B2093" s="12" t="s">
        <v>17</v>
      </c>
      <c r="C2093" s="12" t="s">
        <v>18</v>
      </c>
      <c r="D2093" s="12" t="s">
        <v>36</v>
      </c>
      <c r="E2093" s="12" t="s">
        <v>13</v>
      </c>
      <c r="F2093" s="12">
        <v>7</v>
      </c>
      <c r="G2093" s="12">
        <v>3042</v>
      </c>
      <c r="H2093" s="12">
        <v>3240</v>
      </c>
      <c r="I2093" s="12">
        <v>2106</v>
      </c>
      <c r="J2093" s="12">
        <v>2250</v>
      </c>
      <c r="K2093" s="12">
        <f>Sales[[#This Row],[Unit Price]]*Sales[[#This Row],[Quantity]]</f>
        <v>22680</v>
      </c>
      <c r="L2093" s="12">
        <f>Sales[[#This Row],[Unit Cost]]*Sales[[#This Row],[Quantity]]</f>
        <v>21294</v>
      </c>
      <c r="M2093" s="12">
        <f>Sales[[#This Row],[Revenue]]-Sales[[#This Row],[Cost]]</f>
        <v>1386</v>
      </c>
      <c r="N2093" s="38">
        <f>Sales[[#This Row],[Profit]]*$N$1</f>
        <v>69.3</v>
      </c>
      <c r="O2093" s="38">
        <f>Sales[[#This Row],[Profit]]-Sales[[#This Row],[Discount ]]</f>
        <v>1316.7</v>
      </c>
    </row>
    <row r="2094" spans="1:15">
      <c r="A2094" s="38">
        <v>41603</v>
      </c>
      <c r="B2094" s="12" t="s">
        <v>17</v>
      </c>
      <c r="C2094" s="12" t="s">
        <v>18</v>
      </c>
      <c r="D2094" s="12" t="s">
        <v>37</v>
      </c>
      <c r="E2094" s="12" t="s">
        <v>13</v>
      </c>
      <c r="F2094" s="12">
        <v>17</v>
      </c>
      <c r="G2094" s="12">
        <v>3978</v>
      </c>
      <c r="H2094" s="12">
        <v>4230</v>
      </c>
      <c r="I2094" s="12">
        <v>85158</v>
      </c>
      <c r="J2094" s="12">
        <v>90630</v>
      </c>
      <c r="K2094" s="12">
        <f>Sales[[#This Row],[Unit Price]]*Sales[[#This Row],[Quantity]]</f>
        <v>71910</v>
      </c>
      <c r="L2094" s="12">
        <f>Sales[[#This Row],[Unit Cost]]*Sales[[#This Row],[Quantity]]</f>
        <v>67626</v>
      </c>
      <c r="M2094" s="12">
        <f>Sales[[#This Row],[Revenue]]-Sales[[#This Row],[Cost]]</f>
        <v>4284</v>
      </c>
      <c r="N2094" s="38">
        <f>Sales[[#This Row],[Profit]]*$N$1</f>
        <v>214.20000000000002</v>
      </c>
      <c r="O2094" s="38">
        <f>Sales[[#This Row],[Profit]]-Sales[[#This Row],[Discount ]]</f>
        <v>4069.8</v>
      </c>
    </row>
    <row r="2095" spans="1:15">
      <c r="A2095" s="38">
        <v>41603</v>
      </c>
      <c r="B2095" s="12" t="s">
        <v>17</v>
      </c>
      <c r="C2095" s="12" t="s">
        <v>18</v>
      </c>
      <c r="D2095" s="12" t="s">
        <v>40</v>
      </c>
      <c r="E2095" s="12" t="s">
        <v>16</v>
      </c>
      <c r="F2095" s="12">
        <v>3</v>
      </c>
      <c r="G2095" s="12">
        <v>2952</v>
      </c>
      <c r="H2095" s="12">
        <v>3150</v>
      </c>
      <c r="I2095" s="12">
        <v>94176</v>
      </c>
      <c r="J2095" s="12">
        <v>101520</v>
      </c>
      <c r="K2095" s="12">
        <f>Sales[[#This Row],[Unit Price]]*Sales[[#This Row],[Quantity]]</f>
        <v>9450</v>
      </c>
      <c r="L2095" s="12">
        <f>Sales[[#This Row],[Unit Cost]]*Sales[[#This Row],[Quantity]]</f>
        <v>8856</v>
      </c>
      <c r="M2095" s="12">
        <f>Sales[[#This Row],[Revenue]]-Sales[[#This Row],[Cost]]</f>
        <v>594</v>
      </c>
      <c r="N2095" s="38">
        <f>Sales[[#This Row],[Profit]]*$N$1</f>
        <v>29.700000000000003</v>
      </c>
      <c r="O2095" s="38">
        <f>Sales[[#This Row],[Profit]]-Sales[[#This Row],[Discount ]]</f>
        <v>564.29999999999995</v>
      </c>
    </row>
    <row r="2096" spans="1:15">
      <c r="A2096" s="38">
        <v>41604</v>
      </c>
      <c r="B2096" s="12" t="s">
        <v>27</v>
      </c>
      <c r="C2096" s="12" t="s">
        <v>23</v>
      </c>
      <c r="D2096" s="12" t="s">
        <v>43</v>
      </c>
      <c r="E2096" s="12" t="s">
        <v>13</v>
      </c>
      <c r="F2096" s="12">
        <v>13</v>
      </c>
      <c r="G2096" s="12">
        <v>2034</v>
      </c>
      <c r="H2096" s="12">
        <v>2160</v>
      </c>
      <c r="I2096" s="12">
        <v>84600</v>
      </c>
      <c r="J2096" s="12">
        <v>90000</v>
      </c>
      <c r="K2096" s="12">
        <f>Sales[[#This Row],[Unit Price]]*Sales[[#This Row],[Quantity]]</f>
        <v>28080</v>
      </c>
      <c r="L2096" s="12">
        <f>Sales[[#This Row],[Unit Cost]]*Sales[[#This Row],[Quantity]]</f>
        <v>26442</v>
      </c>
      <c r="M2096" s="12">
        <f>Sales[[#This Row],[Revenue]]-Sales[[#This Row],[Cost]]</f>
        <v>1638</v>
      </c>
      <c r="N2096" s="38">
        <f>Sales[[#This Row],[Profit]]*$N$1</f>
        <v>81.900000000000006</v>
      </c>
      <c r="O2096" s="38">
        <f>Sales[[#This Row],[Profit]]-Sales[[#This Row],[Discount ]]</f>
        <v>1556.1</v>
      </c>
    </row>
    <row r="2097" spans="1:15">
      <c r="A2097" s="38">
        <v>41604</v>
      </c>
      <c r="B2097" s="12" t="s">
        <v>20</v>
      </c>
      <c r="C2097" s="12" t="s">
        <v>18</v>
      </c>
      <c r="D2097" s="12" t="s">
        <v>41</v>
      </c>
      <c r="E2097" s="12" t="s">
        <v>13</v>
      </c>
      <c r="F2097" s="12">
        <v>17</v>
      </c>
      <c r="G2097" s="12">
        <v>3582</v>
      </c>
      <c r="H2097" s="12">
        <v>3870</v>
      </c>
      <c r="I2097" s="12">
        <v>11808</v>
      </c>
      <c r="J2097" s="12">
        <v>12600</v>
      </c>
      <c r="K2097" s="12">
        <f>Sales[[#This Row],[Unit Price]]*Sales[[#This Row],[Quantity]]</f>
        <v>65790</v>
      </c>
      <c r="L2097" s="12">
        <f>Sales[[#This Row],[Unit Cost]]*Sales[[#This Row],[Quantity]]</f>
        <v>60894</v>
      </c>
      <c r="M2097" s="12">
        <f>Sales[[#This Row],[Revenue]]-Sales[[#This Row],[Cost]]</f>
        <v>4896</v>
      </c>
      <c r="N2097" s="38">
        <f>Sales[[#This Row],[Profit]]*$N$1</f>
        <v>244.8</v>
      </c>
      <c r="O2097" s="38">
        <f>Sales[[#This Row],[Profit]]-Sales[[#This Row],[Discount ]]</f>
        <v>4651.2</v>
      </c>
    </row>
    <row r="2098" spans="1:15">
      <c r="A2098" s="38">
        <v>41604</v>
      </c>
      <c r="B2098" s="12" t="s">
        <v>29</v>
      </c>
      <c r="C2098" s="12" t="s">
        <v>30</v>
      </c>
      <c r="D2098" s="12" t="s">
        <v>28</v>
      </c>
      <c r="E2098" s="12" t="s">
        <v>13</v>
      </c>
      <c r="F2098" s="12">
        <v>22</v>
      </c>
      <c r="G2098" s="12">
        <v>3978</v>
      </c>
      <c r="H2098" s="12">
        <v>4230</v>
      </c>
      <c r="I2098" s="12">
        <v>11664</v>
      </c>
      <c r="J2098" s="12">
        <v>12420</v>
      </c>
      <c r="K2098" s="12">
        <f>Sales[[#This Row],[Unit Price]]*Sales[[#This Row],[Quantity]]</f>
        <v>93060</v>
      </c>
      <c r="L2098" s="12">
        <f>Sales[[#This Row],[Unit Cost]]*Sales[[#This Row],[Quantity]]</f>
        <v>87516</v>
      </c>
      <c r="M2098" s="12">
        <f>Sales[[#This Row],[Revenue]]-Sales[[#This Row],[Cost]]</f>
        <v>5544</v>
      </c>
      <c r="N2098" s="38">
        <f>Sales[[#This Row],[Profit]]*$N$1</f>
        <v>277.2</v>
      </c>
      <c r="O2098" s="38">
        <f>Sales[[#This Row],[Profit]]-Sales[[#This Row],[Discount ]]</f>
        <v>5266.8</v>
      </c>
    </row>
    <row r="2099" spans="1:15">
      <c r="A2099" s="38">
        <v>41605</v>
      </c>
      <c r="B2099" s="12" t="s">
        <v>27</v>
      </c>
      <c r="C2099" s="12" t="s">
        <v>23</v>
      </c>
      <c r="D2099" s="12" t="s">
        <v>26</v>
      </c>
      <c r="E2099" s="12" t="s">
        <v>13</v>
      </c>
      <c r="F2099" s="12">
        <v>23</v>
      </c>
      <c r="G2099" s="12">
        <v>2196</v>
      </c>
      <c r="H2099" s="12">
        <v>2340</v>
      </c>
      <c r="I2099" s="12">
        <v>51714</v>
      </c>
      <c r="J2099" s="12">
        <v>55080</v>
      </c>
      <c r="K2099" s="12">
        <f>Sales[[#This Row],[Unit Price]]*Sales[[#This Row],[Quantity]]</f>
        <v>53820</v>
      </c>
      <c r="L2099" s="12">
        <f>Sales[[#This Row],[Unit Cost]]*Sales[[#This Row],[Quantity]]</f>
        <v>50508</v>
      </c>
      <c r="M2099" s="12">
        <f>Sales[[#This Row],[Revenue]]-Sales[[#This Row],[Cost]]</f>
        <v>3312</v>
      </c>
      <c r="N2099" s="38">
        <f>Sales[[#This Row],[Profit]]*$N$1</f>
        <v>165.60000000000002</v>
      </c>
      <c r="O2099" s="38">
        <f>Sales[[#This Row],[Profit]]-Sales[[#This Row],[Discount ]]</f>
        <v>3146.4</v>
      </c>
    </row>
    <row r="2100" spans="1:15">
      <c r="A2100" s="38">
        <v>41605</v>
      </c>
      <c r="B2100" s="12" t="s">
        <v>10</v>
      </c>
      <c r="C2100" s="12" t="s">
        <v>11</v>
      </c>
      <c r="D2100" s="12" t="s">
        <v>35</v>
      </c>
      <c r="E2100" s="12" t="s">
        <v>13</v>
      </c>
      <c r="F2100" s="12">
        <v>1</v>
      </c>
      <c r="G2100" s="12">
        <v>2034</v>
      </c>
      <c r="H2100" s="12">
        <v>2160</v>
      </c>
      <c r="I2100" s="12">
        <v>51480</v>
      </c>
      <c r="J2100" s="12">
        <v>54900</v>
      </c>
      <c r="K2100" s="12">
        <f>Sales[[#This Row],[Unit Price]]*Sales[[#This Row],[Quantity]]</f>
        <v>2160</v>
      </c>
      <c r="L2100" s="12">
        <f>Sales[[#This Row],[Unit Cost]]*Sales[[#This Row],[Quantity]]</f>
        <v>2034</v>
      </c>
      <c r="M2100" s="12">
        <f>Sales[[#This Row],[Revenue]]-Sales[[#This Row],[Cost]]</f>
        <v>126</v>
      </c>
      <c r="N2100" s="38">
        <f>Sales[[#This Row],[Profit]]*$N$1</f>
        <v>6.3000000000000007</v>
      </c>
      <c r="O2100" s="38">
        <f>Sales[[#This Row],[Profit]]-Sales[[#This Row],[Discount ]]</f>
        <v>119.7</v>
      </c>
    </row>
    <row r="2101" spans="1:15">
      <c r="A2101" s="38">
        <v>41605</v>
      </c>
      <c r="B2101" s="12" t="s">
        <v>14</v>
      </c>
      <c r="C2101" s="12" t="s">
        <v>11</v>
      </c>
      <c r="D2101" s="12" t="s">
        <v>21</v>
      </c>
      <c r="E2101" s="12" t="s">
        <v>13</v>
      </c>
      <c r="F2101" s="12">
        <v>25</v>
      </c>
      <c r="G2101" s="12">
        <v>5148</v>
      </c>
      <c r="H2101" s="12">
        <v>5490</v>
      </c>
      <c r="I2101" s="12">
        <v>2196</v>
      </c>
      <c r="J2101" s="12">
        <v>2340</v>
      </c>
      <c r="K2101" s="12">
        <f>Sales[[#This Row],[Unit Price]]*Sales[[#This Row],[Quantity]]</f>
        <v>137250</v>
      </c>
      <c r="L2101" s="12">
        <f>Sales[[#This Row],[Unit Cost]]*Sales[[#This Row],[Quantity]]</f>
        <v>128700</v>
      </c>
      <c r="M2101" s="12">
        <f>Sales[[#This Row],[Revenue]]-Sales[[#This Row],[Cost]]</f>
        <v>8550</v>
      </c>
      <c r="N2101" s="38">
        <f>Sales[[#This Row],[Profit]]*$N$1</f>
        <v>427.5</v>
      </c>
      <c r="O2101" s="38">
        <f>Sales[[#This Row],[Profit]]-Sales[[#This Row],[Discount ]]</f>
        <v>8122.5</v>
      </c>
    </row>
    <row r="2102" spans="1:15">
      <c r="A2102" s="38">
        <v>41605</v>
      </c>
      <c r="B2102" s="12" t="s">
        <v>34</v>
      </c>
      <c r="C2102" s="12" t="s">
        <v>25</v>
      </c>
      <c r="D2102" s="12" t="s">
        <v>38</v>
      </c>
      <c r="E2102" s="12" t="s">
        <v>13</v>
      </c>
      <c r="F2102" s="12">
        <v>22</v>
      </c>
      <c r="G2102" s="12">
        <v>3384</v>
      </c>
      <c r="H2102" s="12">
        <v>3600</v>
      </c>
      <c r="I2102" s="12">
        <v>42552</v>
      </c>
      <c r="J2102" s="12">
        <v>45360</v>
      </c>
      <c r="K2102" s="12">
        <f>Sales[[#This Row],[Unit Price]]*Sales[[#This Row],[Quantity]]</f>
        <v>79200</v>
      </c>
      <c r="L2102" s="12">
        <f>Sales[[#This Row],[Unit Cost]]*Sales[[#This Row],[Quantity]]</f>
        <v>74448</v>
      </c>
      <c r="M2102" s="12">
        <f>Sales[[#This Row],[Revenue]]-Sales[[#This Row],[Cost]]</f>
        <v>4752</v>
      </c>
      <c r="N2102" s="38">
        <f>Sales[[#This Row],[Profit]]*$N$1</f>
        <v>237.60000000000002</v>
      </c>
      <c r="O2102" s="38">
        <f>Sales[[#This Row],[Profit]]-Sales[[#This Row],[Discount ]]</f>
        <v>4514.3999999999996</v>
      </c>
    </row>
    <row r="2103" spans="1:15">
      <c r="A2103" s="38">
        <v>41606</v>
      </c>
      <c r="B2103" s="12" t="s">
        <v>10</v>
      </c>
      <c r="C2103" s="12" t="s">
        <v>11</v>
      </c>
      <c r="D2103" s="12" t="s">
        <v>37</v>
      </c>
      <c r="E2103" s="12" t="s">
        <v>13</v>
      </c>
      <c r="F2103" s="12">
        <v>2</v>
      </c>
      <c r="G2103" s="12">
        <v>3978</v>
      </c>
      <c r="H2103" s="12">
        <v>4230</v>
      </c>
      <c r="I2103" s="12">
        <v>94122</v>
      </c>
      <c r="J2103" s="12">
        <v>100170</v>
      </c>
      <c r="K2103" s="12">
        <f>Sales[[#This Row],[Unit Price]]*Sales[[#This Row],[Quantity]]</f>
        <v>8460</v>
      </c>
      <c r="L2103" s="12">
        <f>Sales[[#This Row],[Unit Cost]]*Sales[[#This Row],[Quantity]]</f>
        <v>7956</v>
      </c>
      <c r="M2103" s="12">
        <f>Sales[[#This Row],[Revenue]]-Sales[[#This Row],[Cost]]</f>
        <v>504</v>
      </c>
      <c r="N2103" s="38">
        <f>Sales[[#This Row],[Profit]]*$N$1</f>
        <v>25.200000000000003</v>
      </c>
      <c r="O2103" s="38">
        <f>Sales[[#This Row],[Profit]]-Sales[[#This Row],[Discount ]]</f>
        <v>478.8</v>
      </c>
    </row>
    <row r="2104" spans="1:15">
      <c r="A2104" s="38">
        <v>41606</v>
      </c>
      <c r="B2104" s="12" t="s">
        <v>31</v>
      </c>
      <c r="C2104" s="12" t="s">
        <v>30</v>
      </c>
      <c r="D2104" s="12" t="s">
        <v>15</v>
      </c>
      <c r="E2104" s="12" t="s">
        <v>16</v>
      </c>
      <c r="F2104" s="12">
        <v>11</v>
      </c>
      <c r="G2104" s="12">
        <v>3582</v>
      </c>
      <c r="H2104" s="12">
        <v>3870</v>
      </c>
      <c r="I2104" s="12">
        <v>85968</v>
      </c>
      <c r="J2104" s="12">
        <v>92880</v>
      </c>
      <c r="K2104" s="12">
        <f>Sales[[#This Row],[Unit Price]]*Sales[[#This Row],[Quantity]]</f>
        <v>42570</v>
      </c>
      <c r="L2104" s="12">
        <f>Sales[[#This Row],[Unit Cost]]*Sales[[#This Row],[Quantity]]</f>
        <v>39402</v>
      </c>
      <c r="M2104" s="12">
        <f>Sales[[#This Row],[Revenue]]-Sales[[#This Row],[Cost]]</f>
        <v>3168</v>
      </c>
      <c r="N2104" s="38">
        <f>Sales[[#This Row],[Profit]]*$N$1</f>
        <v>158.4</v>
      </c>
      <c r="O2104" s="38">
        <f>Sales[[#This Row],[Profit]]-Sales[[#This Row],[Discount ]]</f>
        <v>3009.6</v>
      </c>
    </row>
    <row r="2105" spans="1:15">
      <c r="A2105" s="38">
        <v>41606</v>
      </c>
      <c r="B2105" s="12" t="s">
        <v>24</v>
      </c>
      <c r="C2105" s="12" t="s">
        <v>25</v>
      </c>
      <c r="D2105" s="12" t="s">
        <v>40</v>
      </c>
      <c r="E2105" s="12" t="s">
        <v>16</v>
      </c>
      <c r="F2105" s="12">
        <v>11</v>
      </c>
      <c r="G2105" s="12">
        <v>3546</v>
      </c>
      <c r="H2105" s="12">
        <v>3780</v>
      </c>
      <c r="I2105" s="12">
        <v>58860</v>
      </c>
      <c r="J2105" s="12">
        <v>63450</v>
      </c>
      <c r="K2105" s="12">
        <f>Sales[[#This Row],[Unit Price]]*Sales[[#This Row],[Quantity]]</f>
        <v>41580</v>
      </c>
      <c r="L2105" s="12">
        <f>Sales[[#This Row],[Unit Cost]]*Sales[[#This Row],[Quantity]]</f>
        <v>39006</v>
      </c>
      <c r="M2105" s="12">
        <f>Sales[[#This Row],[Revenue]]-Sales[[#This Row],[Cost]]</f>
        <v>2574</v>
      </c>
      <c r="N2105" s="38">
        <f>Sales[[#This Row],[Profit]]*$N$1</f>
        <v>128.70000000000002</v>
      </c>
      <c r="O2105" s="38">
        <f>Sales[[#This Row],[Profit]]-Sales[[#This Row],[Discount ]]</f>
        <v>2445.3000000000002</v>
      </c>
    </row>
    <row r="2106" spans="1:15">
      <c r="A2106" s="38">
        <v>41606</v>
      </c>
      <c r="B2106" s="12" t="s">
        <v>20</v>
      </c>
      <c r="C2106" s="12" t="s">
        <v>18</v>
      </c>
      <c r="D2106" s="12" t="s">
        <v>39</v>
      </c>
      <c r="E2106" s="12" t="s">
        <v>13</v>
      </c>
      <c r="F2106" s="12">
        <v>1</v>
      </c>
      <c r="G2106" s="12">
        <v>7506</v>
      </c>
      <c r="H2106" s="12">
        <v>8100</v>
      </c>
      <c r="I2106" s="12">
        <v>37260</v>
      </c>
      <c r="J2106" s="12">
        <v>39600</v>
      </c>
      <c r="K2106" s="12">
        <f>Sales[[#This Row],[Unit Price]]*Sales[[#This Row],[Quantity]]</f>
        <v>8100</v>
      </c>
      <c r="L2106" s="12">
        <f>Sales[[#This Row],[Unit Cost]]*Sales[[#This Row],[Quantity]]</f>
        <v>7506</v>
      </c>
      <c r="M2106" s="12">
        <f>Sales[[#This Row],[Revenue]]-Sales[[#This Row],[Cost]]</f>
        <v>594</v>
      </c>
      <c r="N2106" s="38">
        <f>Sales[[#This Row],[Profit]]*$N$1</f>
        <v>29.700000000000003</v>
      </c>
      <c r="O2106" s="38">
        <f>Sales[[#This Row],[Profit]]-Sales[[#This Row],[Discount ]]</f>
        <v>564.29999999999995</v>
      </c>
    </row>
    <row r="2107" spans="1:15">
      <c r="A2107" s="38">
        <v>41607</v>
      </c>
      <c r="B2107" s="12" t="s">
        <v>10</v>
      </c>
      <c r="C2107" s="12" t="s">
        <v>11</v>
      </c>
      <c r="D2107" s="12" t="s">
        <v>28</v>
      </c>
      <c r="E2107" s="12" t="s">
        <v>13</v>
      </c>
      <c r="F2107" s="12">
        <v>14</v>
      </c>
      <c r="G2107" s="12">
        <v>3978</v>
      </c>
      <c r="H2107" s="12">
        <v>4230</v>
      </c>
      <c r="I2107" s="12">
        <v>23328</v>
      </c>
      <c r="J2107" s="12">
        <v>24840</v>
      </c>
      <c r="K2107" s="12">
        <f>Sales[[#This Row],[Unit Price]]*Sales[[#This Row],[Quantity]]</f>
        <v>59220</v>
      </c>
      <c r="L2107" s="12">
        <f>Sales[[#This Row],[Unit Cost]]*Sales[[#This Row],[Quantity]]</f>
        <v>55692</v>
      </c>
      <c r="M2107" s="12">
        <f>Sales[[#This Row],[Revenue]]-Sales[[#This Row],[Cost]]</f>
        <v>3528</v>
      </c>
      <c r="N2107" s="38">
        <f>Sales[[#This Row],[Profit]]*$N$1</f>
        <v>176.4</v>
      </c>
      <c r="O2107" s="38">
        <f>Sales[[#This Row],[Profit]]-Sales[[#This Row],[Discount ]]</f>
        <v>3351.6</v>
      </c>
    </row>
    <row r="2108" spans="1:15">
      <c r="A2108" s="38">
        <v>41607</v>
      </c>
      <c r="B2108" s="12" t="s">
        <v>10</v>
      </c>
      <c r="C2108" s="12" t="s">
        <v>11</v>
      </c>
      <c r="D2108" s="12" t="s">
        <v>21</v>
      </c>
      <c r="E2108" s="12" t="s">
        <v>13</v>
      </c>
      <c r="F2108" s="12">
        <v>11</v>
      </c>
      <c r="G2108" s="12">
        <v>2034</v>
      </c>
      <c r="H2108" s="12">
        <v>2160</v>
      </c>
      <c r="I2108" s="12">
        <v>30744</v>
      </c>
      <c r="J2108" s="12">
        <v>32760</v>
      </c>
      <c r="K2108" s="12">
        <f>Sales[[#This Row],[Unit Price]]*Sales[[#This Row],[Quantity]]</f>
        <v>23760</v>
      </c>
      <c r="L2108" s="12">
        <f>Sales[[#This Row],[Unit Cost]]*Sales[[#This Row],[Quantity]]</f>
        <v>22374</v>
      </c>
      <c r="M2108" s="12">
        <f>Sales[[#This Row],[Revenue]]-Sales[[#This Row],[Cost]]</f>
        <v>1386</v>
      </c>
      <c r="N2108" s="38">
        <f>Sales[[#This Row],[Profit]]*$N$1</f>
        <v>69.3</v>
      </c>
      <c r="O2108" s="38">
        <f>Sales[[#This Row],[Profit]]-Sales[[#This Row],[Discount ]]</f>
        <v>1316.7</v>
      </c>
    </row>
    <row r="2109" spans="1:15">
      <c r="A2109" s="38">
        <v>41608</v>
      </c>
      <c r="B2109" s="12" t="s">
        <v>20</v>
      </c>
      <c r="C2109" s="12" t="s">
        <v>18</v>
      </c>
      <c r="D2109" s="12" t="s">
        <v>43</v>
      </c>
      <c r="E2109" s="12" t="s">
        <v>13</v>
      </c>
      <c r="F2109" s="12">
        <v>8</v>
      </c>
      <c r="G2109" s="12">
        <v>2952</v>
      </c>
      <c r="H2109" s="12">
        <v>3150</v>
      </c>
      <c r="I2109" s="12">
        <v>71064</v>
      </c>
      <c r="J2109" s="12">
        <v>75600</v>
      </c>
      <c r="K2109" s="12">
        <f>Sales[[#This Row],[Unit Price]]*Sales[[#This Row],[Quantity]]</f>
        <v>25200</v>
      </c>
      <c r="L2109" s="12">
        <f>Sales[[#This Row],[Unit Cost]]*Sales[[#This Row],[Quantity]]</f>
        <v>23616</v>
      </c>
      <c r="M2109" s="12">
        <f>Sales[[#This Row],[Revenue]]-Sales[[#This Row],[Cost]]</f>
        <v>1584</v>
      </c>
      <c r="N2109" s="38">
        <f>Sales[[#This Row],[Profit]]*$N$1</f>
        <v>79.2</v>
      </c>
      <c r="O2109" s="38">
        <f>Sales[[#This Row],[Profit]]-Sales[[#This Row],[Discount ]]</f>
        <v>1504.8</v>
      </c>
    </row>
    <row r="2110" spans="1:15">
      <c r="A2110" s="38">
        <v>41608</v>
      </c>
      <c r="B2110" s="12" t="s">
        <v>14</v>
      </c>
      <c r="C2110" s="12" t="s">
        <v>11</v>
      </c>
      <c r="D2110" s="12" t="s">
        <v>33</v>
      </c>
      <c r="E2110" s="12" t="s">
        <v>13</v>
      </c>
      <c r="F2110" s="12">
        <v>1</v>
      </c>
      <c r="G2110" s="12">
        <v>3546</v>
      </c>
      <c r="H2110" s="12">
        <v>3780</v>
      </c>
      <c r="I2110" s="12">
        <v>91494</v>
      </c>
      <c r="J2110" s="12">
        <v>97290</v>
      </c>
      <c r="K2110" s="12">
        <f>Sales[[#This Row],[Unit Price]]*Sales[[#This Row],[Quantity]]</f>
        <v>3780</v>
      </c>
      <c r="L2110" s="12">
        <f>Sales[[#This Row],[Unit Cost]]*Sales[[#This Row],[Quantity]]</f>
        <v>3546</v>
      </c>
      <c r="M2110" s="12">
        <f>Sales[[#This Row],[Revenue]]-Sales[[#This Row],[Cost]]</f>
        <v>234</v>
      </c>
      <c r="N2110" s="38">
        <f>Sales[[#This Row],[Profit]]*$N$1</f>
        <v>11.700000000000001</v>
      </c>
      <c r="O2110" s="38">
        <f>Sales[[#This Row],[Profit]]-Sales[[#This Row],[Discount ]]</f>
        <v>222.3</v>
      </c>
    </row>
    <row r="2111" spans="1:15">
      <c r="A2111" s="38">
        <v>41608</v>
      </c>
      <c r="B2111" s="12" t="s">
        <v>14</v>
      </c>
      <c r="C2111" s="12" t="s">
        <v>11</v>
      </c>
      <c r="D2111" s="12" t="s">
        <v>41</v>
      </c>
      <c r="E2111" s="12" t="s">
        <v>13</v>
      </c>
      <c r="F2111" s="12">
        <v>24</v>
      </c>
      <c r="G2111" s="12">
        <v>3546</v>
      </c>
      <c r="H2111" s="12">
        <v>3780</v>
      </c>
      <c r="I2111" s="12">
        <v>17712</v>
      </c>
      <c r="J2111" s="12">
        <v>18900</v>
      </c>
      <c r="K2111" s="12">
        <f>Sales[[#This Row],[Unit Price]]*Sales[[#This Row],[Quantity]]</f>
        <v>90720</v>
      </c>
      <c r="L2111" s="12">
        <f>Sales[[#This Row],[Unit Cost]]*Sales[[#This Row],[Quantity]]</f>
        <v>85104</v>
      </c>
      <c r="M2111" s="12">
        <f>Sales[[#This Row],[Revenue]]-Sales[[#This Row],[Cost]]</f>
        <v>5616</v>
      </c>
      <c r="N2111" s="38">
        <f>Sales[[#This Row],[Profit]]*$N$1</f>
        <v>280.8</v>
      </c>
      <c r="O2111" s="38">
        <f>Sales[[#This Row],[Profit]]-Sales[[#This Row],[Discount ]]</f>
        <v>5335.2</v>
      </c>
    </row>
    <row r="2112" spans="1:15">
      <c r="A2112" s="38">
        <v>41609</v>
      </c>
      <c r="B2112" s="12" t="s">
        <v>20</v>
      </c>
      <c r="C2112" s="12" t="s">
        <v>18</v>
      </c>
      <c r="D2112" s="12" t="s">
        <v>15</v>
      </c>
      <c r="E2112" s="12" t="s">
        <v>16</v>
      </c>
      <c r="F2112" s="12">
        <v>15</v>
      </c>
      <c r="G2112" s="12">
        <v>3978</v>
      </c>
      <c r="H2112" s="12">
        <v>4230</v>
      </c>
      <c r="I2112" s="12">
        <v>89550</v>
      </c>
      <c r="J2112" s="12">
        <v>96750</v>
      </c>
      <c r="K2112" s="12">
        <f>Sales[[#This Row],[Unit Price]]*Sales[[#This Row],[Quantity]]</f>
        <v>63450</v>
      </c>
      <c r="L2112" s="12">
        <f>Sales[[#This Row],[Unit Cost]]*Sales[[#This Row],[Quantity]]</f>
        <v>59670</v>
      </c>
      <c r="M2112" s="12">
        <f>Sales[[#This Row],[Revenue]]-Sales[[#This Row],[Cost]]</f>
        <v>3780</v>
      </c>
      <c r="N2112" s="38">
        <f>Sales[[#This Row],[Profit]]*$N$1</f>
        <v>189</v>
      </c>
      <c r="O2112" s="38">
        <f>Sales[[#This Row],[Profit]]-Sales[[#This Row],[Discount ]]</f>
        <v>3591</v>
      </c>
    </row>
    <row r="2113" spans="1:15">
      <c r="A2113" s="38">
        <v>41610</v>
      </c>
      <c r="B2113" s="12" t="s">
        <v>31</v>
      </c>
      <c r="C2113" s="12" t="s">
        <v>30</v>
      </c>
      <c r="D2113" s="12" t="s">
        <v>43</v>
      </c>
      <c r="E2113" s="12" t="s">
        <v>13</v>
      </c>
      <c r="F2113" s="12">
        <v>20</v>
      </c>
      <c r="G2113" s="12">
        <v>3546</v>
      </c>
      <c r="H2113" s="12">
        <v>3780</v>
      </c>
      <c r="I2113" s="12">
        <v>37224</v>
      </c>
      <c r="J2113" s="12">
        <v>39600</v>
      </c>
      <c r="K2113" s="12">
        <f>Sales[[#This Row],[Unit Price]]*Sales[[#This Row],[Quantity]]</f>
        <v>75600</v>
      </c>
      <c r="L2113" s="12">
        <f>Sales[[#This Row],[Unit Cost]]*Sales[[#This Row],[Quantity]]</f>
        <v>70920</v>
      </c>
      <c r="M2113" s="12">
        <f>Sales[[#This Row],[Revenue]]-Sales[[#This Row],[Cost]]</f>
        <v>4680</v>
      </c>
      <c r="N2113" s="38">
        <f>Sales[[#This Row],[Profit]]*$N$1</f>
        <v>234</v>
      </c>
      <c r="O2113" s="38">
        <f>Sales[[#This Row],[Profit]]-Sales[[#This Row],[Discount ]]</f>
        <v>4446</v>
      </c>
    </row>
    <row r="2114" spans="1:15">
      <c r="A2114" s="38">
        <v>41610</v>
      </c>
      <c r="B2114" s="12" t="s">
        <v>24</v>
      </c>
      <c r="C2114" s="12" t="s">
        <v>25</v>
      </c>
      <c r="D2114" s="12" t="s">
        <v>39</v>
      </c>
      <c r="E2114" s="12" t="s">
        <v>13</v>
      </c>
      <c r="F2114" s="12">
        <v>1</v>
      </c>
      <c r="G2114" s="12">
        <v>5148</v>
      </c>
      <c r="H2114" s="12">
        <v>5490</v>
      </c>
      <c r="I2114" s="12">
        <v>3726</v>
      </c>
      <c r="J2114" s="12">
        <v>3960</v>
      </c>
      <c r="K2114" s="12">
        <f>Sales[[#This Row],[Unit Price]]*Sales[[#This Row],[Quantity]]</f>
        <v>5490</v>
      </c>
      <c r="L2114" s="12">
        <f>Sales[[#This Row],[Unit Cost]]*Sales[[#This Row],[Quantity]]</f>
        <v>5148</v>
      </c>
      <c r="M2114" s="12">
        <f>Sales[[#This Row],[Revenue]]-Sales[[#This Row],[Cost]]</f>
        <v>342</v>
      </c>
      <c r="N2114" s="38">
        <f>Sales[[#This Row],[Profit]]*$N$1</f>
        <v>17.100000000000001</v>
      </c>
      <c r="O2114" s="38">
        <f>Sales[[#This Row],[Profit]]-Sales[[#This Row],[Discount ]]</f>
        <v>324.89999999999998</v>
      </c>
    </row>
    <row r="2115" spans="1:15">
      <c r="A2115" s="38">
        <v>41611</v>
      </c>
      <c r="B2115" s="12" t="s">
        <v>10</v>
      </c>
      <c r="C2115" s="12" t="s">
        <v>11</v>
      </c>
      <c r="D2115" s="12" t="s">
        <v>42</v>
      </c>
      <c r="E2115" s="12" t="s">
        <v>16</v>
      </c>
      <c r="F2115" s="12">
        <v>5</v>
      </c>
      <c r="G2115" s="12">
        <v>2196</v>
      </c>
      <c r="H2115" s="12">
        <v>2340</v>
      </c>
      <c r="I2115" s="12">
        <v>52542</v>
      </c>
      <c r="J2115" s="12">
        <v>56700</v>
      </c>
      <c r="K2115" s="12">
        <f>Sales[[#This Row],[Unit Price]]*Sales[[#This Row],[Quantity]]</f>
        <v>11700</v>
      </c>
      <c r="L2115" s="12">
        <f>Sales[[#This Row],[Unit Cost]]*Sales[[#This Row],[Quantity]]</f>
        <v>10980</v>
      </c>
      <c r="M2115" s="12">
        <f>Sales[[#This Row],[Revenue]]-Sales[[#This Row],[Cost]]</f>
        <v>720</v>
      </c>
      <c r="N2115" s="38">
        <f>Sales[[#This Row],[Profit]]*$N$1</f>
        <v>36</v>
      </c>
      <c r="O2115" s="38">
        <f>Sales[[#This Row],[Profit]]-Sales[[#This Row],[Discount ]]</f>
        <v>684</v>
      </c>
    </row>
    <row r="2116" spans="1:15">
      <c r="A2116" s="38">
        <v>41611</v>
      </c>
      <c r="B2116" s="12" t="s">
        <v>29</v>
      </c>
      <c r="C2116" s="12" t="s">
        <v>30</v>
      </c>
      <c r="D2116" s="12" t="s">
        <v>39</v>
      </c>
      <c r="E2116" s="12" t="s">
        <v>13</v>
      </c>
      <c r="F2116" s="12">
        <v>2</v>
      </c>
      <c r="G2116" s="12">
        <v>3924</v>
      </c>
      <c r="H2116" s="12">
        <v>4230</v>
      </c>
      <c r="I2116" s="12">
        <v>85698</v>
      </c>
      <c r="J2116" s="12">
        <v>91080</v>
      </c>
      <c r="K2116" s="12">
        <f>Sales[[#This Row],[Unit Price]]*Sales[[#This Row],[Quantity]]</f>
        <v>8460</v>
      </c>
      <c r="L2116" s="12">
        <f>Sales[[#This Row],[Unit Cost]]*Sales[[#This Row],[Quantity]]</f>
        <v>7848</v>
      </c>
      <c r="M2116" s="12">
        <f>Sales[[#This Row],[Revenue]]-Sales[[#This Row],[Cost]]</f>
        <v>612</v>
      </c>
      <c r="N2116" s="38">
        <f>Sales[[#This Row],[Profit]]*$N$1</f>
        <v>30.6</v>
      </c>
      <c r="O2116" s="38">
        <f>Sales[[#This Row],[Profit]]-Sales[[#This Row],[Discount ]]</f>
        <v>581.4</v>
      </c>
    </row>
    <row r="2117" spans="1:15">
      <c r="A2117" s="38">
        <v>41612</v>
      </c>
      <c r="B2117" s="12" t="s">
        <v>17</v>
      </c>
      <c r="C2117" s="12" t="s">
        <v>18</v>
      </c>
      <c r="D2117" s="12" t="s">
        <v>19</v>
      </c>
      <c r="E2117" s="12" t="s">
        <v>13</v>
      </c>
      <c r="F2117" s="12">
        <v>15</v>
      </c>
      <c r="G2117" s="12">
        <v>3978</v>
      </c>
      <c r="H2117" s="12">
        <v>4230</v>
      </c>
      <c r="I2117" s="12">
        <v>47736</v>
      </c>
      <c r="J2117" s="12">
        <v>50760</v>
      </c>
      <c r="K2117" s="12">
        <f>Sales[[#This Row],[Unit Price]]*Sales[[#This Row],[Quantity]]</f>
        <v>63450</v>
      </c>
      <c r="L2117" s="12">
        <f>Sales[[#This Row],[Unit Cost]]*Sales[[#This Row],[Quantity]]</f>
        <v>59670</v>
      </c>
      <c r="M2117" s="12">
        <f>Sales[[#This Row],[Revenue]]-Sales[[#This Row],[Cost]]</f>
        <v>3780</v>
      </c>
      <c r="N2117" s="38">
        <f>Sales[[#This Row],[Profit]]*$N$1</f>
        <v>189</v>
      </c>
      <c r="O2117" s="38">
        <f>Sales[[#This Row],[Profit]]-Sales[[#This Row],[Discount ]]</f>
        <v>3591</v>
      </c>
    </row>
    <row r="2118" spans="1:15">
      <c r="A2118" s="38">
        <v>41612</v>
      </c>
      <c r="B2118" s="12" t="s">
        <v>31</v>
      </c>
      <c r="C2118" s="12" t="s">
        <v>30</v>
      </c>
      <c r="D2118" s="12" t="s">
        <v>35</v>
      </c>
      <c r="E2118" s="12" t="s">
        <v>13</v>
      </c>
      <c r="F2118" s="12">
        <v>24</v>
      </c>
      <c r="G2118" s="12">
        <v>2106</v>
      </c>
      <c r="H2118" s="12">
        <v>2250</v>
      </c>
      <c r="I2118" s="12">
        <v>97812</v>
      </c>
      <c r="J2118" s="12">
        <v>104310</v>
      </c>
      <c r="K2118" s="12">
        <f>Sales[[#This Row],[Unit Price]]*Sales[[#This Row],[Quantity]]</f>
        <v>54000</v>
      </c>
      <c r="L2118" s="12">
        <f>Sales[[#This Row],[Unit Cost]]*Sales[[#This Row],[Quantity]]</f>
        <v>50544</v>
      </c>
      <c r="M2118" s="12">
        <f>Sales[[#This Row],[Revenue]]-Sales[[#This Row],[Cost]]</f>
        <v>3456</v>
      </c>
      <c r="N2118" s="38">
        <f>Sales[[#This Row],[Profit]]*$N$1</f>
        <v>172.8</v>
      </c>
      <c r="O2118" s="38">
        <f>Sales[[#This Row],[Profit]]-Sales[[#This Row],[Discount ]]</f>
        <v>3283.2</v>
      </c>
    </row>
    <row r="2119" spans="1:15">
      <c r="A2119" s="38">
        <v>41613</v>
      </c>
      <c r="B2119" s="12" t="s">
        <v>24</v>
      </c>
      <c r="C2119" s="12" t="s">
        <v>25</v>
      </c>
      <c r="D2119" s="12" t="s">
        <v>38</v>
      </c>
      <c r="E2119" s="12" t="s">
        <v>13</v>
      </c>
      <c r="F2119" s="12">
        <v>23</v>
      </c>
      <c r="G2119" s="12">
        <v>5148</v>
      </c>
      <c r="H2119" s="12">
        <v>5490</v>
      </c>
      <c r="I2119" s="12">
        <v>46098</v>
      </c>
      <c r="J2119" s="12">
        <v>49140</v>
      </c>
      <c r="K2119" s="12">
        <f>Sales[[#This Row],[Unit Price]]*Sales[[#This Row],[Quantity]]</f>
        <v>126270</v>
      </c>
      <c r="L2119" s="12">
        <f>Sales[[#This Row],[Unit Cost]]*Sales[[#This Row],[Quantity]]</f>
        <v>118404</v>
      </c>
      <c r="M2119" s="12">
        <f>Sales[[#This Row],[Revenue]]-Sales[[#This Row],[Cost]]</f>
        <v>7866</v>
      </c>
      <c r="N2119" s="38">
        <f>Sales[[#This Row],[Profit]]*$N$1</f>
        <v>393.3</v>
      </c>
      <c r="O2119" s="38">
        <f>Sales[[#This Row],[Profit]]-Sales[[#This Row],[Discount ]]</f>
        <v>7472.7</v>
      </c>
    </row>
    <row r="2120" spans="1:15">
      <c r="A2120" s="38">
        <v>41613</v>
      </c>
      <c r="B2120" s="12" t="s">
        <v>27</v>
      </c>
      <c r="C2120" s="12" t="s">
        <v>23</v>
      </c>
      <c r="D2120" s="12" t="s">
        <v>43</v>
      </c>
      <c r="E2120" s="12" t="s">
        <v>13</v>
      </c>
      <c r="F2120" s="12">
        <v>20</v>
      </c>
      <c r="G2120" s="12">
        <v>3546</v>
      </c>
      <c r="H2120" s="12">
        <v>3780</v>
      </c>
      <c r="I2120" s="12">
        <v>50760</v>
      </c>
      <c r="J2120" s="12">
        <v>54000</v>
      </c>
      <c r="K2120" s="12">
        <f>Sales[[#This Row],[Unit Price]]*Sales[[#This Row],[Quantity]]</f>
        <v>75600</v>
      </c>
      <c r="L2120" s="12">
        <f>Sales[[#This Row],[Unit Cost]]*Sales[[#This Row],[Quantity]]</f>
        <v>70920</v>
      </c>
      <c r="M2120" s="12">
        <f>Sales[[#This Row],[Revenue]]-Sales[[#This Row],[Cost]]</f>
        <v>4680</v>
      </c>
      <c r="N2120" s="38">
        <f>Sales[[#This Row],[Profit]]*$N$1</f>
        <v>234</v>
      </c>
      <c r="O2120" s="38">
        <f>Sales[[#This Row],[Profit]]-Sales[[#This Row],[Discount ]]</f>
        <v>4446</v>
      </c>
    </row>
    <row r="2121" spans="1:15">
      <c r="A2121" s="38">
        <v>41613</v>
      </c>
      <c r="B2121" s="12" t="s">
        <v>10</v>
      </c>
      <c r="C2121" s="12" t="s">
        <v>11</v>
      </c>
      <c r="D2121" s="12" t="s">
        <v>28</v>
      </c>
      <c r="E2121" s="12" t="s">
        <v>13</v>
      </c>
      <c r="F2121" s="12">
        <v>23</v>
      </c>
      <c r="G2121" s="12">
        <v>3546</v>
      </c>
      <c r="H2121" s="12">
        <v>3780</v>
      </c>
      <c r="I2121" s="12">
        <v>87480</v>
      </c>
      <c r="J2121" s="12">
        <v>93150</v>
      </c>
      <c r="K2121" s="12">
        <f>Sales[[#This Row],[Unit Price]]*Sales[[#This Row],[Quantity]]</f>
        <v>86940</v>
      </c>
      <c r="L2121" s="12">
        <f>Sales[[#This Row],[Unit Cost]]*Sales[[#This Row],[Quantity]]</f>
        <v>81558</v>
      </c>
      <c r="M2121" s="12">
        <f>Sales[[#This Row],[Revenue]]-Sales[[#This Row],[Cost]]</f>
        <v>5382</v>
      </c>
      <c r="N2121" s="38">
        <f>Sales[[#This Row],[Profit]]*$N$1</f>
        <v>269.10000000000002</v>
      </c>
      <c r="O2121" s="38">
        <f>Sales[[#This Row],[Profit]]-Sales[[#This Row],[Discount ]]</f>
        <v>5112.8999999999996</v>
      </c>
    </row>
    <row r="2122" spans="1:15">
      <c r="A2122" s="38">
        <v>41613</v>
      </c>
      <c r="B2122" s="12" t="s">
        <v>20</v>
      </c>
      <c r="C2122" s="12" t="s">
        <v>18</v>
      </c>
      <c r="D2122" s="12" t="s">
        <v>33</v>
      </c>
      <c r="E2122" s="12" t="s">
        <v>13</v>
      </c>
      <c r="F2122" s="12">
        <v>22</v>
      </c>
      <c r="G2122" s="12">
        <v>5148</v>
      </c>
      <c r="H2122" s="12">
        <v>5490</v>
      </c>
      <c r="I2122" s="12">
        <v>15912</v>
      </c>
      <c r="J2122" s="12">
        <v>16920</v>
      </c>
      <c r="K2122" s="12">
        <f>Sales[[#This Row],[Unit Price]]*Sales[[#This Row],[Quantity]]</f>
        <v>120780</v>
      </c>
      <c r="L2122" s="12">
        <f>Sales[[#This Row],[Unit Cost]]*Sales[[#This Row],[Quantity]]</f>
        <v>113256</v>
      </c>
      <c r="M2122" s="12">
        <f>Sales[[#This Row],[Revenue]]-Sales[[#This Row],[Cost]]</f>
        <v>7524</v>
      </c>
      <c r="N2122" s="38">
        <f>Sales[[#This Row],[Profit]]*$N$1</f>
        <v>376.20000000000005</v>
      </c>
      <c r="O2122" s="38">
        <f>Sales[[#This Row],[Profit]]-Sales[[#This Row],[Discount ]]</f>
        <v>7147.8</v>
      </c>
    </row>
    <row r="2123" spans="1:15">
      <c r="A2123" s="38">
        <v>41613</v>
      </c>
      <c r="B2123" s="12" t="s">
        <v>24</v>
      </c>
      <c r="C2123" s="12" t="s">
        <v>25</v>
      </c>
      <c r="D2123" s="12" t="s">
        <v>42</v>
      </c>
      <c r="E2123" s="12" t="s">
        <v>16</v>
      </c>
      <c r="F2123" s="12">
        <v>10</v>
      </c>
      <c r="G2123" s="12">
        <v>3384</v>
      </c>
      <c r="H2123" s="12">
        <v>3600</v>
      </c>
      <c r="I2123" s="12">
        <v>22518</v>
      </c>
      <c r="J2123" s="12">
        <v>24300</v>
      </c>
      <c r="K2123" s="12">
        <f>Sales[[#This Row],[Unit Price]]*Sales[[#This Row],[Quantity]]</f>
        <v>36000</v>
      </c>
      <c r="L2123" s="12">
        <f>Sales[[#This Row],[Unit Cost]]*Sales[[#This Row],[Quantity]]</f>
        <v>33840</v>
      </c>
      <c r="M2123" s="12">
        <f>Sales[[#This Row],[Revenue]]-Sales[[#This Row],[Cost]]</f>
        <v>2160</v>
      </c>
      <c r="N2123" s="38">
        <f>Sales[[#This Row],[Profit]]*$N$1</f>
        <v>108</v>
      </c>
      <c r="O2123" s="38">
        <f>Sales[[#This Row],[Profit]]-Sales[[#This Row],[Discount ]]</f>
        <v>2052</v>
      </c>
    </row>
    <row r="2124" spans="1:15">
      <c r="A2124" s="38">
        <v>41614</v>
      </c>
      <c r="B2124" s="12" t="s">
        <v>10</v>
      </c>
      <c r="C2124" s="12" t="s">
        <v>11</v>
      </c>
      <c r="D2124" s="12" t="s">
        <v>36</v>
      </c>
      <c r="E2124" s="12" t="s">
        <v>13</v>
      </c>
      <c r="F2124" s="12">
        <v>5</v>
      </c>
      <c r="G2124" s="12">
        <v>3042</v>
      </c>
      <c r="H2124" s="12">
        <v>3240</v>
      </c>
      <c r="I2124" s="12">
        <v>50544</v>
      </c>
      <c r="J2124" s="12">
        <v>54000</v>
      </c>
      <c r="K2124" s="12">
        <f>Sales[[#This Row],[Unit Price]]*Sales[[#This Row],[Quantity]]</f>
        <v>16200</v>
      </c>
      <c r="L2124" s="12">
        <f>Sales[[#This Row],[Unit Cost]]*Sales[[#This Row],[Quantity]]</f>
        <v>15210</v>
      </c>
      <c r="M2124" s="12">
        <f>Sales[[#This Row],[Revenue]]-Sales[[#This Row],[Cost]]</f>
        <v>990</v>
      </c>
      <c r="N2124" s="38">
        <f>Sales[[#This Row],[Profit]]*$N$1</f>
        <v>49.5</v>
      </c>
      <c r="O2124" s="38">
        <f>Sales[[#This Row],[Profit]]-Sales[[#This Row],[Discount ]]</f>
        <v>940.5</v>
      </c>
    </row>
    <row r="2125" spans="1:15">
      <c r="A2125" s="38">
        <v>41614</v>
      </c>
      <c r="B2125" s="12" t="s">
        <v>22</v>
      </c>
      <c r="C2125" s="12" t="s">
        <v>23</v>
      </c>
      <c r="D2125" s="12" t="s">
        <v>33</v>
      </c>
      <c r="E2125" s="12" t="s">
        <v>13</v>
      </c>
      <c r="F2125" s="12">
        <v>12</v>
      </c>
      <c r="G2125" s="12">
        <v>3978</v>
      </c>
      <c r="H2125" s="12">
        <v>4230</v>
      </c>
      <c r="I2125" s="12">
        <v>59670</v>
      </c>
      <c r="J2125" s="12">
        <v>63450</v>
      </c>
      <c r="K2125" s="12">
        <f>Sales[[#This Row],[Unit Price]]*Sales[[#This Row],[Quantity]]</f>
        <v>50760</v>
      </c>
      <c r="L2125" s="12">
        <f>Sales[[#This Row],[Unit Cost]]*Sales[[#This Row],[Quantity]]</f>
        <v>47736</v>
      </c>
      <c r="M2125" s="12">
        <f>Sales[[#This Row],[Revenue]]-Sales[[#This Row],[Cost]]</f>
        <v>3024</v>
      </c>
      <c r="N2125" s="38">
        <f>Sales[[#This Row],[Profit]]*$N$1</f>
        <v>151.20000000000002</v>
      </c>
      <c r="O2125" s="38">
        <f>Sales[[#This Row],[Profit]]-Sales[[#This Row],[Discount ]]</f>
        <v>2872.8</v>
      </c>
    </row>
    <row r="2126" spans="1:15">
      <c r="A2126" s="38">
        <v>41614</v>
      </c>
      <c r="B2126" s="12" t="s">
        <v>24</v>
      </c>
      <c r="C2126" s="12" t="s">
        <v>25</v>
      </c>
      <c r="D2126" s="12" t="s">
        <v>26</v>
      </c>
      <c r="E2126" s="12" t="s">
        <v>13</v>
      </c>
      <c r="F2126" s="12">
        <v>19</v>
      </c>
      <c r="G2126" s="12">
        <v>3978</v>
      </c>
      <c r="H2126" s="12">
        <v>4230</v>
      </c>
      <c r="I2126" s="12">
        <v>30420</v>
      </c>
      <c r="J2126" s="12">
        <v>32400</v>
      </c>
      <c r="K2126" s="12">
        <f>Sales[[#This Row],[Unit Price]]*Sales[[#This Row],[Quantity]]</f>
        <v>80370</v>
      </c>
      <c r="L2126" s="12">
        <f>Sales[[#This Row],[Unit Cost]]*Sales[[#This Row],[Quantity]]</f>
        <v>75582</v>
      </c>
      <c r="M2126" s="12">
        <f>Sales[[#This Row],[Revenue]]-Sales[[#This Row],[Cost]]</f>
        <v>4788</v>
      </c>
      <c r="N2126" s="38">
        <f>Sales[[#This Row],[Profit]]*$N$1</f>
        <v>239.4</v>
      </c>
      <c r="O2126" s="38">
        <f>Sales[[#This Row],[Profit]]-Sales[[#This Row],[Discount ]]</f>
        <v>4548.6000000000004</v>
      </c>
    </row>
    <row r="2127" spans="1:15">
      <c r="A2127" s="38">
        <v>41614</v>
      </c>
      <c r="B2127" s="12" t="s">
        <v>31</v>
      </c>
      <c r="C2127" s="12" t="s">
        <v>30</v>
      </c>
      <c r="D2127" s="12" t="s">
        <v>38</v>
      </c>
      <c r="E2127" s="12" t="s">
        <v>13</v>
      </c>
      <c r="F2127" s="12">
        <v>18</v>
      </c>
      <c r="G2127" s="12">
        <v>3924</v>
      </c>
      <c r="H2127" s="12">
        <v>4230</v>
      </c>
      <c r="I2127" s="12">
        <v>14184</v>
      </c>
      <c r="J2127" s="12">
        <v>15120</v>
      </c>
      <c r="K2127" s="12">
        <f>Sales[[#This Row],[Unit Price]]*Sales[[#This Row],[Quantity]]</f>
        <v>76140</v>
      </c>
      <c r="L2127" s="12">
        <f>Sales[[#This Row],[Unit Cost]]*Sales[[#This Row],[Quantity]]</f>
        <v>70632</v>
      </c>
      <c r="M2127" s="12">
        <f>Sales[[#This Row],[Revenue]]-Sales[[#This Row],[Cost]]</f>
        <v>5508</v>
      </c>
      <c r="N2127" s="38">
        <f>Sales[[#This Row],[Profit]]*$N$1</f>
        <v>275.40000000000003</v>
      </c>
      <c r="O2127" s="38">
        <f>Sales[[#This Row],[Profit]]-Sales[[#This Row],[Discount ]]</f>
        <v>5232.6000000000004</v>
      </c>
    </row>
    <row r="2128" spans="1:15">
      <c r="A2128" s="38">
        <v>41614</v>
      </c>
      <c r="B2128" s="12" t="s">
        <v>24</v>
      </c>
      <c r="C2128" s="12" t="s">
        <v>25</v>
      </c>
      <c r="D2128" s="12" t="s">
        <v>42</v>
      </c>
      <c r="E2128" s="12" t="s">
        <v>16</v>
      </c>
      <c r="F2128" s="12">
        <v>1</v>
      </c>
      <c r="G2128" s="12">
        <v>2952</v>
      </c>
      <c r="H2128" s="12">
        <v>3150</v>
      </c>
      <c r="I2128" s="12">
        <v>37530</v>
      </c>
      <c r="J2128" s="12">
        <v>40500</v>
      </c>
      <c r="K2128" s="12">
        <f>Sales[[#This Row],[Unit Price]]*Sales[[#This Row],[Quantity]]</f>
        <v>3150</v>
      </c>
      <c r="L2128" s="12">
        <f>Sales[[#This Row],[Unit Cost]]*Sales[[#This Row],[Quantity]]</f>
        <v>2952</v>
      </c>
      <c r="M2128" s="12">
        <f>Sales[[#This Row],[Revenue]]-Sales[[#This Row],[Cost]]</f>
        <v>198</v>
      </c>
      <c r="N2128" s="38">
        <f>Sales[[#This Row],[Profit]]*$N$1</f>
        <v>9.9</v>
      </c>
      <c r="O2128" s="38">
        <f>Sales[[#This Row],[Profit]]-Sales[[#This Row],[Discount ]]</f>
        <v>188.1</v>
      </c>
    </row>
    <row r="2129" spans="1:15">
      <c r="A2129" s="38">
        <v>41615</v>
      </c>
      <c r="B2129" s="12" t="s">
        <v>22</v>
      </c>
      <c r="C2129" s="12" t="s">
        <v>23</v>
      </c>
      <c r="D2129" s="12" t="s">
        <v>21</v>
      </c>
      <c r="E2129" s="12" t="s">
        <v>13</v>
      </c>
      <c r="F2129" s="12">
        <v>15</v>
      </c>
      <c r="G2129" s="12">
        <v>3042</v>
      </c>
      <c r="H2129" s="12">
        <v>3240</v>
      </c>
      <c r="I2129" s="12">
        <v>13176</v>
      </c>
      <c r="J2129" s="12">
        <v>14040</v>
      </c>
      <c r="K2129" s="12">
        <f>Sales[[#This Row],[Unit Price]]*Sales[[#This Row],[Quantity]]</f>
        <v>48600</v>
      </c>
      <c r="L2129" s="12">
        <f>Sales[[#This Row],[Unit Cost]]*Sales[[#This Row],[Quantity]]</f>
        <v>45630</v>
      </c>
      <c r="M2129" s="12">
        <f>Sales[[#This Row],[Revenue]]-Sales[[#This Row],[Cost]]</f>
        <v>2970</v>
      </c>
      <c r="N2129" s="38">
        <f>Sales[[#This Row],[Profit]]*$N$1</f>
        <v>148.5</v>
      </c>
      <c r="O2129" s="38">
        <f>Sales[[#This Row],[Profit]]-Sales[[#This Row],[Discount ]]</f>
        <v>2821.5</v>
      </c>
    </row>
    <row r="2130" spans="1:15">
      <c r="A2130" s="38">
        <v>41615</v>
      </c>
      <c r="B2130" s="12" t="s">
        <v>17</v>
      </c>
      <c r="C2130" s="12" t="s">
        <v>18</v>
      </c>
      <c r="D2130" s="12" t="s">
        <v>37</v>
      </c>
      <c r="E2130" s="12" t="s">
        <v>13</v>
      </c>
      <c r="F2130" s="12">
        <v>4</v>
      </c>
      <c r="G2130" s="12">
        <v>3978</v>
      </c>
      <c r="H2130" s="12">
        <v>4230</v>
      </c>
      <c r="I2130" s="12">
        <v>89640</v>
      </c>
      <c r="J2130" s="12">
        <v>95400</v>
      </c>
      <c r="K2130" s="12">
        <f>Sales[[#This Row],[Unit Price]]*Sales[[#This Row],[Quantity]]</f>
        <v>16920</v>
      </c>
      <c r="L2130" s="12">
        <f>Sales[[#This Row],[Unit Cost]]*Sales[[#This Row],[Quantity]]</f>
        <v>15912</v>
      </c>
      <c r="M2130" s="12">
        <f>Sales[[#This Row],[Revenue]]-Sales[[#This Row],[Cost]]</f>
        <v>1008</v>
      </c>
      <c r="N2130" s="38">
        <f>Sales[[#This Row],[Profit]]*$N$1</f>
        <v>50.400000000000006</v>
      </c>
      <c r="O2130" s="38">
        <f>Sales[[#This Row],[Profit]]-Sales[[#This Row],[Discount ]]</f>
        <v>957.6</v>
      </c>
    </row>
    <row r="2131" spans="1:15">
      <c r="A2131" s="38">
        <v>41615</v>
      </c>
      <c r="B2131" s="12" t="s">
        <v>31</v>
      </c>
      <c r="C2131" s="12" t="s">
        <v>30</v>
      </c>
      <c r="D2131" s="12" t="s">
        <v>37</v>
      </c>
      <c r="E2131" s="12" t="s">
        <v>13</v>
      </c>
      <c r="F2131" s="12">
        <v>16</v>
      </c>
      <c r="G2131" s="12">
        <v>2106</v>
      </c>
      <c r="H2131" s="12">
        <v>2250</v>
      </c>
      <c r="I2131" s="12">
        <v>80676</v>
      </c>
      <c r="J2131" s="12">
        <v>85860</v>
      </c>
      <c r="K2131" s="12">
        <f>Sales[[#This Row],[Unit Price]]*Sales[[#This Row],[Quantity]]</f>
        <v>36000</v>
      </c>
      <c r="L2131" s="12">
        <f>Sales[[#This Row],[Unit Cost]]*Sales[[#This Row],[Quantity]]</f>
        <v>33696</v>
      </c>
      <c r="M2131" s="12">
        <f>Sales[[#This Row],[Revenue]]-Sales[[#This Row],[Cost]]</f>
        <v>2304</v>
      </c>
      <c r="N2131" s="38">
        <f>Sales[[#This Row],[Profit]]*$N$1</f>
        <v>115.2</v>
      </c>
      <c r="O2131" s="38">
        <f>Sales[[#This Row],[Profit]]-Sales[[#This Row],[Discount ]]</f>
        <v>2188.8000000000002</v>
      </c>
    </row>
    <row r="2132" spans="1:15">
      <c r="A2132" s="38">
        <v>41615</v>
      </c>
      <c r="B2132" s="12" t="s">
        <v>22</v>
      </c>
      <c r="C2132" s="12" t="s">
        <v>23</v>
      </c>
      <c r="D2132" s="12" t="s">
        <v>26</v>
      </c>
      <c r="E2132" s="12" t="s">
        <v>13</v>
      </c>
      <c r="F2132" s="12">
        <v>10</v>
      </c>
      <c r="G2132" s="12">
        <v>2034</v>
      </c>
      <c r="H2132" s="12">
        <v>2160</v>
      </c>
      <c r="I2132" s="12">
        <v>42588</v>
      </c>
      <c r="J2132" s="12">
        <v>45360</v>
      </c>
      <c r="K2132" s="12">
        <f>Sales[[#This Row],[Unit Price]]*Sales[[#This Row],[Quantity]]</f>
        <v>21600</v>
      </c>
      <c r="L2132" s="12">
        <f>Sales[[#This Row],[Unit Cost]]*Sales[[#This Row],[Quantity]]</f>
        <v>20340</v>
      </c>
      <c r="M2132" s="12">
        <f>Sales[[#This Row],[Revenue]]-Sales[[#This Row],[Cost]]</f>
        <v>1260</v>
      </c>
      <c r="N2132" s="38">
        <f>Sales[[#This Row],[Profit]]*$N$1</f>
        <v>63</v>
      </c>
      <c r="O2132" s="38">
        <f>Sales[[#This Row],[Profit]]-Sales[[#This Row],[Discount ]]</f>
        <v>1197</v>
      </c>
    </row>
    <row r="2133" spans="1:15">
      <c r="A2133" s="38">
        <v>41616</v>
      </c>
      <c r="B2133" s="12" t="s">
        <v>14</v>
      </c>
      <c r="C2133" s="12" t="s">
        <v>11</v>
      </c>
      <c r="D2133" s="12" t="s">
        <v>32</v>
      </c>
      <c r="E2133" s="12" t="s">
        <v>13</v>
      </c>
      <c r="F2133" s="12">
        <v>21</v>
      </c>
      <c r="G2133" s="12">
        <v>4482</v>
      </c>
      <c r="H2133" s="12">
        <v>4770</v>
      </c>
      <c r="I2133" s="12">
        <v>28368</v>
      </c>
      <c r="J2133" s="12">
        <v>30240</v>
      </c>
      <c r="K2133" s="12">
        <f>Sales[[#This Row],[Unit Price]]*Sales[[#This Row],[Quantity]]</f>
        <v>100170</v>
      </c>
      <c r="L2133" s="12">
        <f>Sales[[#This Row],[Unit Cost]]*Sales[[#This Row],[Quantity]]</f>
        <v>94122</v>
      </c>
      <c r="M2133" s="12">
        <f>Sales[[#This Row],[Revenue]]-Sales[[#This Row],[Cost]]</f>
        <v>6048</v>
      </c>
      <c r="N2133" s="38">
        <f>Sales[[#This Row],[Profit]]*$N$1</f>
        <v>302.40000000000003</v>
      </c>
      <c r="O2133" s="38">
        <f>Sales[[#This Row],[Profit]]-Sales[[#This Row],[Discount ]]</f>
        <v>5745.6</v>
      </c>
    </row>
    <row r="2134" spans="1:15">
      <c r="A2134" s="38">
        <v>41616</v>
      </c>
      <c r="B2134" s="12" t="s">
        <v>34</v>
      </c>
      <c r="C2134" s="12" t="s">
        <v>25</v>
      </c>
      <c r="D2134" s="12" t="s">
        <v>21</v>
      </c>
      <c r="E2134" s="12" t="s">
        <v>13</v>
      </c>
      <c r="F2134" s="12">
        <v>7</v>
      </c>
      <c r="G2134" s="12">
        <v>3726</v>
      </c>
      <c r="H2134" s="12">
        <v>3960</v>
      </c>
      <c r="I2134" s="12">
        <v>24156</v>
      </c>
      <c r="J2134" s="12">
        <v>25740</v>
      </c>
      <c r="K2134" s="12">
        <f>Sales[[#This Row],[Unit Price]]*Sales[[#This Row],[Quantity]]</f>
        <v>27720</v>
      </c>
      <c r="L2134" s="12">
        <f>Sales[[#This Row],[Unit Cost]]*Sales[[#This Row],[Quantity]]</f>
        <v>26082</v>
      </c>
      <c r="M2134" s="12">
        <f>Sales[[#This Row],[Revenue]]-Sales[[#This Row],[Cost]]</f>
        <v>1638</v>
      </c>
      <c r="N2134" s="38">
        <f>Sales[[#This Row],[Profit]]*$N$1</f>
        <v>81.900000000000006</v>
      </c>
      <c r="O2134" s="38">
        <f>Sales[[#This Row],[Profit]]-Sales[[#This Row],[Discount ]]</f>
        <v>1556.1</v>
      </c>
    </row>
    <row r="2135" spans="1:15">
      <c r="A2135" s="38">
        <v>41616</v>
      </c>
      <c r="B2135" s="12" t="s">
        <v>17</v>
      </c>
      <c r="C2135" s="12" t="s">
        <v>18</v>
      </c>
      <c r="D2135" s="12" t="s">
        <v>35</v>
      </c>
      <c r="E2135" s="12" t="s">
        <v>13</v>
      </c>
      <c r="F2135" s="12">
        <v>22</v>
      </c>
      <c r="G2135" s="12">
        <v>2952</v>
      </c>
      <c r="H2135" s="12">
        <v>3150</v>
      </c>
      <c r="I2135" s="12">
        <v>82368</v>
      </c>
      <c r="J2135" s="12">
        <v>87840</v>
      </c>
      <c r="K2135" s="12">
        <f>Sales[[#This Row],[Unit Price]]*Sales[[#This Row],[Quantity]]</f>
        <v>69300</v>
      </c>
      <c r="L2135" s="12">
        <f>Sales[[#This Row],[Unit Cost]]*Sales[[#This Row],[Quantity]]</f>
        <v>64944</v>
      </c>
      <c r="M2135" s="12">
        <f>Sales[[#This Row],[Revenue]]-Sales[[#This Row],[Cost]]</f>
        <v>4356</v>
      </c>
      <c r="N2135" s="38">
        <f>Sales[[#This Row],[Profit]]*$N$1</f>
        <v>217.8</v>
      </c>
      <c r="O2135" s="38">
        <f>Sales[[#This Row],[Profit]]-Sales[[#This Row],[Discount ]]</f>
        <v>4138.2</v>
      </c>
    </row>
    <row r="2136" spans="1:15">
      <c r="A2136" s="38">
        <v>41616</v>
      </c>
      <c r="B2136" s="12" t="s">
        <v>24</v>
      </c>
      <c r="C2136" s="12" t="s">
        <v>25</v>
      </c>
      <c r="D2136" s="12" t="s">
        <v>12</v>
      </c>
      <c r="E2136" s="12" t="s">
        <v>13</v>
      </c>
      <c r="F2136" s="12">
        <v>15</v>
      </c>
      <c r="G2136" s="12">
        <v>3384</v>
      </c>
      <c r="H2136" s="12">
        <v>3600</v>
      </c>
      <c r="I2136" s="12">
        <v>18306</v>
      </c>
      <c r="J2136" s="12">
        <v>19440</v>
      </c>
      <c r="K2136" s="12">
        <f>Sales[[#This Row],[Unit Price]]*Sales[[#This Row],[Quantity]]</f>
        <v>54000</v>
      </c>
      <c r="L2136" s="12">
        <f>Sales[[#This Row],[Unit Cost]]*Sales[[#This Row],[Quantity]]</f>
        <v>50760</v>
      </c>
      <c r="M2136" s="12">
        <f>Sales[[#This Row],[Revenue]]-Sales[[#This Row],[Cost]]</f>
        <v>3240</v>
      </c>
      <c r="N2136" s="38">
        <f>Sales[[#This Row],[Profit]]*$N$1</f>
        <v>162</v>
      </c>
      <c r="O2136" s="38">
        <f>Sales[[#This Row],[Profit]]-Sales[[#This Row],[Discount ]]</f>
        <v>3078</v>
      </c>
    </row>
    <row r="2137" spans="1:15">
      <c r="A2137" s="38">
        <v>41617</v>
      </c>
      <c r="B2137" s="12" t="s">
        <v>27</v>
      </c>
      <c r="C2137" s="12" t="s">
        <v>23</v>
      </c>
      <c r="D2137" s="12" t="s">
        <v>40</v>
      </c>
      <c r="E2137" s="12" t="s">
        <v>16</v>
      </c>
      <c r="F2137" s="12">
        <v>7</v>
      </c>
      <c r="G2137" s="12">
        <v>3546</v>
      </c>
      <c r="H2137" s="12">
        <v>3780</v>
      </c>
      <c r="I2137" s="12">
        <v>86328</v>
      </c>
      <c r="J2137" s="12">
        <v>93060</v>
      </c>
      <c r="K2137" s="12">
        <f>Sales[[#This Row],[Unit Price]]*Sales[[#This Row],[Quantity]]</f>
        <v>26460</v>
      </c>
      <c r="L2137" s="12">
        <f>Sales[[#This Row],[Unit Cost]]*Sales[[#This Row],[Quantity]]</f>
        <v>24822</v>
      </c>
      <c r="M2137" s="12">
        <f>Sales[[#This Row],[Revenue]]-Sales[[#This Row],[Cost]]</f>
        <v>1638</v>
      </c>
      <c r="N2137" s="38">
        <f>Sales[[#This Row],[Profit]]*$N$1</f>
        <v>81.900000000000006</v>
      </c>
      <c r="O2137" s="38">
        <f>Sales[[#This Row],[Profit]]-Sales[[#This Row],[Discount ]]</f>
        <v>1556.1</v>
      </c>
    </row>
    <row r="2138" spans="1:15">
      <c r="A2138" s="38">
        <v>41617</v>
      </c>
      <c r="B2138" s="12" t="s">
        <v>14</v>
      </c>
      <c r="C2138" s="12" t="s">
        <v>11</v>
      </c>
      <c r="D2138" s="12" t="s">
        <v>33</v>
      </c>
      <c r="E2138" s="12" t="s">
        <v>13</v>
      </c>
      <c r="F2138" s="12">
        <v>17</v>
      </c>
      <c r="G2138" s="12">
        <v>5148</v>
      </c>
      <c r="H2138" s="12">
        <v>5490</v>
      </c>
      <c r="I2138" s="12">
        <v>83538</v>
      </c>
      <c r="J2138" s="12">
        <v>88830</v>
      </c>
      <c r="K2138" s="12">
        <f>Sales[[#This Row],[Unit Price]]*Sales[[#This Row],[Quantity]]</f>
        <v>93330</v>
      </c>
      <c r="L2138" s="12">
        <f>Sales[[#This Row],[Unit Cost]]*Sales[[#This Row],[Quantity]]</f>
        <v>87516</v>
      </c>
      <c r="M2138" s="12">
        <f>Sales[[#This Row],[Revenue]]-Sales[[#This Row],[Cost]]</f>
        <v>5814</v>
      </c>
      <c r="N2138" s="38">
        <f>Sales[[#This Row],[Profit]]*$N$1</f>
        <v>290.7</v>
      </c>
      <c r="O2138" s="38">
        <f>Sales[[#This Row],[Profit]]-Sales[[#This Row],[Discount ]]</f>
        <v>5523.3</v>
      </c>
    </row>
    <row r="2139" spans="1:15">
      <c r="A2139" s="38">
        <v>41617</v>
      </c>
      <c r="B2139" s="12" t="s">
        <v>27</v>
      </c>
      <c r="C2139" s="12" t="s">
        <v>23</v>
      </c>
      <c r="D2139" s="12" t="s">
        <v>32</v>
      </c>
      <c r="E2139" s="12" t="s">
        <v>13</v>
      </c>
      <c r="F2139" s="12">
        <v>20</v>
      </c>
      <c r="G2139" s="12">
        <v>2034</v>
      </c>
      <c r="H2139" s="12">
        <v>2160</v>
      </c>
      <c r="I2139" s="12">
        <v>60282</v>
      </c>
      <c r="J2139" s="12">
        <v>64260</v>
      </c>
      <c r="K2139" s="12">
        <f>Sales[[#This Row],[Unit Price]]*Sales[[#This Row],[Quantity]]</f>
        <v>43200</v>
      </c>
      <c r="L2139" s="12">
        <f>Sales[[#This Row],[Unit Cost]]*Sales[[#This Row],[Quantity]]</f>
        <v>40680</v>
      </c>
      <c r="M2139" s="12">
        <f>Sales[[#This Row],[Revenue]]-Sales[[#This Row],[Cost]]</f>
        <v>2520</v>
      </c>
      <c r="N2139" s="38">
        <f>Sales[[#This Row],[Profit]]*$N$1</f>
        <v>126</v>
      </c>
      <c r="O2139" s="38">
        <f>Sales[[#This Row],[Profit]]-Sales[[#This Row],[Discount ]]</f>
        <v>2394</v>
      </c>
    </row>
    <row r="2140" spans="1:15">
      <c r="A2140" s="38">
        <v>41617</v>
      </c>
      <c r="B2140" s="12" t="s">
        <v>20</v>
      </c>
      <c r="C2140" s="12" t="s">
        <v>18</v>
      </c>
      <c r="D2140" s="12" t="s">
        <v>28</v>
      </c>
      <c r="E2140" s="12" t="s">
        <v>13</v>
      </c>
      <c r="F2140" s="12">
        <v>5</v>
      </c>
      <c r="G2140" s="12">
        <v>2196</v>
      </c>
      <c r="H2140" s="12">
        <v>2340</v>
      </c>
      <c r="I2140" s="12">
        <v>17496</v>
      </c>
      <c r="J2140" s="12">
        <v>18630</v>
      </c>
      <c r="K2140" s="12">
        <f>Sales[[#This Row],[Unit Price]]*Sales[[#This Row],[Quantity]]</f>
        <v>11700</v>
      </c>
      <c r="L2140" s="12">
        <f>Sales[[#This Row],[Unit Cost]]*Sales[[#This Row],[Quantity]]</f>
        <v>10980</v>
      </c>
      <c r="M2140" s="12">
        <f>Sales[[#This Row],[Revenue]]-Sales[[#This Row],[Cost]]</f>
        <v>720</v>
      </c>
      <c r="N2140" s="38">
        <f>Sales[[#This Row],[Profit]]*$N$1</f>
        <v>36</v>
      </c>
      <c r="O2140" s="38">
        <f>Sales[[#This Row],[Profit]]-Sales[[#This Row],[Discount ]]</f>
        <v>684</v>
      </c>
    </row>
    <row r="2141" spans="1:15">
      <c r="A2141" s="38">
        <v>41617</v>
      </c>
      <c r="B2141" s="12" t="s">
        <v>24</v>
      </c>
      <c r="C2141" s="12" t="s">
        <v>25</v>
      </c>
      <c r="D2141" s="12" t="s">
        <v>12</v>
      </c>
      <c r="E2141" s="12" t="s">
        <v>13</v>
      </c>
      <c r="F2141" s="12">
        <v>14</v>
      </c>
      <c r="G2141" s="12">
        <v>3546</v>
      </c>
      <c r="H2141" s="12">
        <v>3780</v>
      </c>
      <c r="I2141" s="12">
        <v>10170</v>
      </c>
      <c r="J2141" s="12">
        <v>10800</v>
      </c>
      <c r="K2141" s="12">
        <f>Sales[[#This Row],[Unit Price]]*Sales[[#This Row],[Quantity]]</f>
        <v>52920</v>
      </c>
      <c r="L2141" s="12">
        <f>Sales[[#This Row],[Unit Cost]]*Sales[[#This Row],[Quantity]]</f>
        <v>49644</v>
      </c>
      <c r="M2141" s="12">
        <f>Sales[[#This Row],[Revenue]]-Sales[[#This Row],[Cost]]</f>
        <v>3276</v>
      </c>
      <c r="N2141" s="38">
        <f>Sales[[#This Row],[Profit]]*$N$1</f>
        <v>163.80000000000001</v>
      </c>
      <c r="O2141" s="38">
        <f>Sales[[#This Row],[Profit]]-Sales[[#This Row],[Discount ]]</f>
        <v>3112.2</v>
      </c>
    </row>
    <row r="2142" spans="1:15">
      <c r="A2142" s="38">
        <v>41618</v>
      </c>
      <c r="B2142" s="12" t="s">
        <v>34</v>
      </c>
      <c r="C2142" s="12" t="s">
        <v>25</v>
      </c>
      <c r="D2142" s="12" t="s">
        <v>15</v>
      </c>
      <c r="E2142" s="12" t="s">
        <v>16</v>
      </c>
      <c r="F2142" s="12">
        <v>6</v>
      </c>
      <c r="G2142" s="12">
        <v>3546</v>
      </c>
      <c r="H2142" s="12">
        <v>3780</v>
      </c>
      <c r="I2142" s="12">
        <v>21492</v>
      </c>
      <c r="J2142" s="12">
        <v>23220</v>
      </c>
      <c r="K2142" s="12">
        <f>Sales[[#This Row],[Unit Price]]*Sales[[#This Row],[Quantity]]</f>
        <v>22680</v>
      </c>
      <c r="L2142" s="12">
        <f>Sales[[#This Row],[Unit Cost]]*Sales[[#This Row],[Quantity]]</f>
        <v>21276</v>
      </c>
      <c r="M2142" s="12">
        <f>Sales[[#This Row],[Revenue]]-Sales[[#This Row],[Cost]]</f>
        <v>1404</v>
      </c>
      <c r="N2142" s="38">
        <f>Sales[[#This Row],[Profit]]*$N$1</f>
        <v>70.2</v>
      </c>
      <c r="O2142" s="38">
        <f>Sales[[#This Row],[Profit]]-Sales[[#This Row],[Discount ]]</f>
        <v>1333.8</v>
      </c>
    </row>
    <row r="2143" spans="1:15">
      <c r="A2143" s="38">
        <v>41618</v>
      </c>
      <c r="B2143" s="12" t="s">
        <v>27</v>
      </c>
      <c r="C2143" s="12" t="s">
        <v>23</v>
      </c>
      <c r="D2143" s="12" t="s">
        <v>32</v>
      </c>
      <c r="E2143" s="12" t="s">
        <v>13</v>
      </c>
      <c r="F2143" s="12">
        <v>22</v>
      </c>
      <c r="G2143" s="12">
        <v>7506</v>
      </c>
      <c r="H2143" s="12">
        <v>8100</v>
      </c>
      <c r="I2143" s="12">
        <v>28368</v>
      </c>
      <c r="J2143" s="12">
        <v>30240</v>
      </c>
      <c r="K2143" s="12">
        <f>Sales[[#This Row],[Unit Price]]*Sales[[#This Row],[Quantity]]</f>
        <v>178200</v>
      </c>
      <c r="L2143" s="12">
        <f>Sales[[#This Row],[Unit Cost]]*Sales[[#This Row],[Quantity]]</f>
        <v>165132</v>
      </c>
      <c r="M2143" s="12">
        <f>Sales[[#This Row],[Revenue]]-Sales[[#This Row],[Cost]]</f>
        <v>13068</v>
      </c>
      <c r="N2143" s="38">
        <f>Sales[[#This Row],[Profit]]*$N$1</f>
        <v>653.40000000000009</v>
      </c>
      <c r="O2143" s="38">
        <f>Sales[[#This Row],[Profit]]-Sales[[#This Row],[Discount ]]</f>
        <v>12414.6</v>
      </c>
    </row>
    <row r="2144" spans="1:15">
      <c r="A2144" s="38">
        <v>41618</v>
      </c>
      <c r="B2144" s="12" t="s">
        <v>14</v>
      </c>
      <c r="C2144" s="12" t="s">
        <v>11</v>
      </c>
      <c r="D2144" s="12" t="s">
        <v>39</v>
      </c>
      <c r="E2144" s="12" t="s">
        <v>13</v>
      </c>
      <c r="F2144" s="12">
        <v>6</v>
      </c>
      <c r="G2144" s="12">
        <v>3924</v>
      </c>
      <c r="H2144" s="12">
        <v>4230</v>
      </c>
      <c r="I2144" s="12">
        <v>74520</v>
      </c>
      <c r="J2144" s="12">
        <v>79200</v>
      </c>
      <c r="K2144" s="12">
        <f>Sales[[#This Row],[Unit Price]]*Sales[[#This Row],[Quantity]]</f>
        <v>25380</v>
      </c>
      <c r="L2144" s="12">
        <f>Sales[[#This Row],[Unit Cost]]*Sales[[#This Row],[Quantity]]</f>
        <v>23544</v>
      </c>
      <c r="M2144" s="12">
        <f>Sales[[#This Row],[Revenue]]-Sales[[#This Row],[Cost]]</f>
        <v>1836</v>
      </c>
      <c r="N2144" s="38">
        <f>Sales[[#This Row],[Profit]]*$N$1</f>
        <v>91.800000000000011</v>
      </c>
      <c r="O2144" s="38">
        <f>Sales[[#This Row],[Profit]]-Sales[[#This Row],[Discount ]]</f>
        <v>1744.2</v>
      </c>
    </row>
    <row r="2145" spans="1:15">
      <c r="A2145" s="38">
        <v>41618</v>
      </c>
      <c r="B2145" s="12" t="s">
        <v>24</v>
      </c>
      <c r="C2145" s="12" t="s">
        <v>25</v>
      </c>
      <c r="D2145" s="12" t="s">
        <v>38</v>
      </c>
      <c r="E2145" s="12" t="s">
        <v>13</v>
      </c>
      <c r="F2145" s="12">
        <v>6</v>
      </c>
      <c r="G2145" s="12">
        <v>4482</v>
      </c>
      <c r="H2145" s="12">
        <v>4770</v>
      </c>
      <c r="I2145" s="12">
        <v>31914</v>
      </c>
      <c r="J2145" s="12">
        <v>34020</v>
      </c>
      <c r="K2145" s="12">
        <f>Sales[[#This Row],[Unit Price]]*Sales[[#This Row],[Quantity]]</f>
        <v>28620</v>
      </c>
      <c r="L2145" s="12">
        <f>Sales[[#This Row],[Unit Cost]]*Sales[[#This Row],[Quantity]]</f>
        <v>26892</v>
      </c>
      <c r="M2145" s="12">
        <f>Sales[[#This Row],[Revenue]]-Sales[[#This Row],[Cost]]</f>
        <v>1728</v>
      </c>
      <c r="N2145" s="38">
        <f>Sales[[#This Row],[Profit]]*$N$1</f>
        <v>86.4</v>
      </c>
      <c r="O2145" s="38">
        <f>Sales[[#This Row],[Profit]]-Sales[[#This Row],[Discount ]]</f>
        <v>1641.6</v>
      </c>
    </row>
    <row r="2146" spans="1:15">
      <c r="A2146" s="38">
        <v>41618</v>
      </c>
      <c r="B2146" s="12" t="s">
        <v>17</v>
      </c>
      <c r="C2146" s="12" t="s">
        <v>18</v>
      </c>
      <c r="D2146" s="12" t="s">
        <v>38</v>
      </c>
      <c r="E2146" s="12" t="s">
        <v>13</v>
      </c>
      <c r="F2146" s="12">
        <v>2</v>
      </c>
      <c r="G2146" s="12">
        <v>3546</v>
      </c>
      <c r="H2146" s="12">
        <v>3780</v>
      </c>
      <c r="I2146" s="12">
        <v>39006</v>
      </c>
      <c r="J2146" s="12">
        <v>41580</v>
      </c>
      <c r="K2146" s="12">
        <f>Sales[[#This Row],[Unit Price]]*Sales[[#This Row],[Quantity]]</f>
        <v>7560</v>
      </c>
      <c r="L2146" s="12">
        <f>Sales[[#This Row],[Unit Cost]]*Sales[[#This Row],[Quantity]]</f>
        <v>7092</v>
      </c>
      <c r="M2146" s="12">
        <f>Sales[[#This Row],[Revenue]]-Sales[[#This Row],[Cost]]</f>
        <v>468</v>
      </c>
      <c r="N2146" s="38">
        <f>Sales[[#This Row],[Profit]]*$N$1</f>
        <v>23.400000000000002</v>
      </c>
      <c r="O2146" s="38">
        <f>Sales[[#This Row],[Profit]]-Sales[[#This Row],[Discount ]]</f>
        <v>444.6</v>
      </c>
    </row>
    <row r="2147" spans="1:15">
      <c r="A2147" s="38">
        <v>41618</v>
      </c>
      <c r="B2147" s="12" t="s">
        <v>34</v>
      </c>
      <c r="C2147" s="12" t="s">
        <v>25</v>
      </c>
      <c r="D2147" s="12" t="s">
        <v>19</v>
      </c>
      <c r="E2147" s="12" t="s">
        <v>13</v>
      </c>
      <c r="F2147" s="12">
        <v>24</v>
      </c>
      <c r="G2147" s="12">
        <v>3726</v>
      </c>
      <c r="H2147" s="12">
        <v>3960</v>
      </c>
      <c r="I2147" s="12">
        <v>59670</v>
      </c>
      <c r="J2147" s="12">
        <v>63450</v>
      </c>
      <c r="K2147" s="12">
        <f>Sales[[#This Row],[Unit Price]]*Sales[[#This Row],[Quantity]]</f>
        <v>95040</v>
      </c>
      <c r="L2147" s="12">
        <f>Sales[[#This Row],[Unit Cost]]*Sales[[#This Row],[Quantity]]</f>
        <v>89424</v>
      </c>
      <c r="M2147" s="12">
        <f>Sales[[#This Row],[Revenue]]-Sales[[#This Row],[Cost]]</f>
        <v>5616</v>
      </c>
      <c r="N2147" s="38">
        <f>Sales[[#This Row],[Profit]]*$N$1</f>
        <v>280.8</v>
      </c>
      <c r="O2147" s="38">
        <f>Sales[[#This Row],[Profit]]-Sales[[#This Row],[Discount ]]</f>
        <v>5335.2</v>
      </c>
    </row>
    <row r="2148" spans="1:15">
      <c r="A2148" s="38">
        <v>41619</v>
      </c>
      <c r="B2148" s="12" t="s">
        <v>24</v>
      </c>
      <c r="C2148" s="12" t="s">
        <v>25</v>
      </c>
      <c r="D2148" s="12" t="s">
        <v>38</v>
      </c>
      <c r="E2148" s="12" t="s">
        <v>13</v>
      </c>
      <c r="F2148" s="12">
        <v>11</v>
      </c>
      <c r="G2148" s="12">
        <v>2106</v>
      </c>
      <c r="H2148" s="12">
        <v>2250</v>
      </c>
      <c r="I2148" s="12">
        <v>3546</v>
      </c>
      <c r="J2148" s="12">
        <v>3780</v>
      </c>
      <c r="K2148" s="12">
        <f>Sales[[#This Row],[Unit Price]]*Sales[[#This Row],[Quantity]]</f>
        <v>24750</v>
      </c>
      <c r="L2148" s="12">
        <f>Sales[[#This Row],[Unit Cost]]*Sales[[#This Row],[Quantity]]</f>
        <v>23166</v>
      </c>
      <c r="M2148" s="12">
        <f>Sales[[#This Row],[Revenue]]-Sales[[#This Row],[Cost]]</f>
        <v>1584</v>
      </c>
      <c r="N2148" s="38">
        <f>Sales[[#This Row],[Profit]]*$N$1</f>
        <v>79.2</v>
      </c>
      <c r="O2148" s="38">
        <f>Sales[[#This Row],[Profit]]-Sales[[#This Row],[Discount ]]</f>
        <v>1504.8</v>
      </c>
    </row>
    <row r="2149" spans="1:15">
      <c r="A2149" s="38">
        <v>41620</v>
      </c>
      <c r="B2149" s="12" t="s">
        <v>27</v>
      </c>
      <c r="C2149" s="12" t="s">
        <v>23</v>
      </c>
      <c r="D2149" s="12" t="s">
        <v>40</v>
      </c>
      <c r="E2149" s="12" t="s">
        <v>16</v>
      </c>
      <c r="F2149" s="12">
        <v>10</v>
      </c>
      <c r="G2149" s="12">
        <v>3546</v>
      </c>
      <c r="H2149" s="12">
        <v>3780</v>
      </c>
      <c r="I2149" s="12">
        <v>31392</v>
      </c>
      <c r="J2149" s="12">
        <v>33840</v>
      </c>
      <c r="K2149" s="12">
        <f>Sales[[#This Row],[Unit Price]]*Sales[[#This Row],[Quantity]]</f>
        <v>37800</v>
      </c>
      <c r="L2149" s="12">
        <f>Sales[[#This Row],[Unit Cost]]*Sales[[#This Row],[Quantity]]</f>
        <v>35460</v>
      </c>
      <c r="M2149" s="12">
        <f>Sales[[#This Row],[Revenue]]-Sales[[#This Row],[Cost]]</f>
        <v>2340</v>
      </c>
      <c r="N2149" s="38">
        <f>Sales[[#This Row],[Profit]]*$N$1</f>
        <v>117</v>
      </c>
      <c r="O2149" s="38">
        <f>Sales[[#This Row],[Profit]]-Sales[[#This Row],[Discount ]]</f>
        <v>2223</v>
      </c>
    </row>
    <row r="2150" spans="1:15">
      <c r="A2150" s="38">
        <v>41620</v>
      </c>
      <c r="B2150" s="12" t="s">
        <v>27</v>
      </c>
      <c r="C2150" s="12" t="s">
        <v>23</v>
      </c>
      <c r="D2150" s="12" t="s">
        <v>43</v>
      </c>
      <c r="E2150" s="12" t="s">
        <v>13</v>
      </c>
      <c r="F2150" s="12">
        <v>7</v>
      </c>
      <c r="G2150" s="12">
        <v>3384</v>
      </c>
      <c r="H2150" s="12">
        <v>3600</v>
      </c>
      <c r="I2150" s="12">
        <v>3384</v>
      </c>
      <c r="J2150" s="12">
        <v>3600</v>
      </c>
      <c r="K2150" s="12">
        <f>Sales[[#This Row],[Unit Price]]*Sales[[#This Row],[Quantity]]</f>
        <v>25200</v>
      </c>
      <c r="L2150" s="12">
        <f>Sales[[#This Row],[Unit Cost]]*Sales[[#This Row],[Quantity]]</f>
        <v>23688</v>
      </c>
      <c r="M2150" s="12">
        <f>Sales[[#This Row],[Revenue]]-Sales[[#This Row],[Cost]]</f>
        <v>1512</v>
      </c>
      <c r="N2150" s="38">
        <f>Sales[[#This Row],[Profit]]*$N$1</f>
        <v>75.600000000000009</v>
      </c>
      <c r="O2150" s="38">
        <f>Sales[[#This Row],[Profit]]-Sales[[#This Row],[Discount ]]</f>
        <v>1436.4</v>
      </c>
    </row>
    <row r="2151" spans="1:15">
      <c r="A2151" s="38">
        <v>41620</v>
      </c>
      <c r="B2151" s="12" t="s">
        <v>31</v>
      </c>
      <c r="C2151" s="12" t="s">
        <v>30</v>
      </c>
      <c r="D2151" s="12" t="s">
        <v>35</v>
      </c>
      <c r="E2151" s="12" t="s">
        <v>13</v>
      </c>
      <c r="F2151" s="12">
        <v>22</v>
      </c>
      <c r="G2151" s="12">
        <v>2106</v>
      </c>
      <c r="H2151" s="12">
        <v>2250</v>
      </c>
      <c r="I2151" s="12">
        <v>30888</v>
      </c>
      <c r="J2151" s="12">
        <v>32940</v>
      </c>
      <c r="K2151" s="12">
        <f>Sales[[#This Row],[Unit Price]]*Sales[[#This Row],[Quantity]]</f>
        <v>49500</v>
      </c>
      <c r="L2151" s="12">
        <f>Sales[[#This Row],[Unit Cost]]*Sales[[#This Row],[Quantity]]</f>
        <v>46332</v>
      </c>
      <c r="M2151" s="12">
        <f>Sales[[#This Row],[Revenue]]-Sales[[#This Row],[Cost]]</f>
        <v>3168</v>
      </c>
      <c r="N2151" s="38">
        <f>Sales[[#This Row],[Profit]]*$N$1</f>
        <v>158.4</v>
      </c>
      <c r="O2151" s="38">
        <f>Sales[[#This Row],[Profit]]-Sales[[#This Row],[Discount ]]</f>
        <v>3009.6</v>
      </c>
    </row>
    <row r="2152" spans="1:15">
      <c r="A2152" s="38">
        <v>41621</v>
      </c>
      <c r="B2152" s="12" t="s">
        <v>17</v>
      </c>
      <c r="C2152" s="12" t="s">
        <v>18</v>
      </c>
      <c r="D2152" s="12" t="s">
        <v>32</v>
      </c>
      <c r="E2152" s="12" t="s">
        <v>13</v>
      </c>
      <c r="F2152" s="12">
        <v>7</v>
      </c>
      <c r="G2152" s="12">
        <v>3924</v>
      </c>
      <c r="H2152" s="12">
        <v>4230</v>
      </c>
      <c r="I2152" s="12">
        <v>49644</v>
      </c>
      <c r="J2152" s="12">
        <v>52920</v>
      </c>
      <c r="K2152" s="12">
        <f>Sales[[#This Row],[Unit Price]]*Sales[[#This Row],[Quantity]]</f>
        <v>29610</v>
      </c>
      <c r="L2152" s="12">
        <f>Sales[[#This Row],[Unit Cost]]*Sales[[#This Row],[Quantity]]</f>
        <v>27468</v>
      </c>
      <c r="M2152" s="12">
        <f>Sales[[#This Row],[Revenue]]-Sales[[#This Row],[Cost]]</f>
        <v>2142</v>
      </c>
      <c r="N2152" s="38">
        <f>Sales[[#This Row],[Profit]]*$N$1</f>
        <v>107.10000000000001</v>
      </c>
      <c r="O2152" s="38">
        <f>Sales[[#This Row],[Profit]]-Sales[[#This Row],[Discount ]]</f>
        <v>2034.9</v>
      </c>
    </row>
    <row r="2153" spans="1:15">
      <c r="A2153" s="38">
        <v>41621</v>
      </c>
      <c r="B2153" s="12" t="s">
        <v>22</v>
      </c>
      <c r="C2153" s="12" t="s">
        <v>23</v>
      </c>
      <c r="D2153" s="12" t="s">
        <v>28</v>
      </c>
      <c r="E2153" s="12" t="s">
        <v>13</v>
      </c>
      <c r="F2153" s="12">
        <v>18</v>
      </c>
      <c r="G2153" s="12">
        <v>3582</v>
      </c>
      <c r="H2153" s="12">
        <v>3870</v>
      </c>
      <c r="I2153" s="12">
        <v>40824</v>
      </c>
      <c r="J2153" s="12">
        <v>43470</v>
      </c>
      <c r="K2153" s="12">
        <f>Sales[[#This Row],[Unit Price]]*Sales[[#This Row],[Quantity]]</f>
        <v>69660</v>
      </c>
      <c r="L2153" s="12">
        <f>Sales[[#This Row],[Unit Cost]]*Sales[[#This Row],[Quantity]]</f>
        <v>64476</v>
      </c>
      <c r="M2153" s="12">
        <f>Sales[[#This Row],[Revenue]]-Sales[[#This Row],[Cost]]</f>
        <v>5184</v>
      </c>
      <c r="N2153" s="38">
        <f>Sales[[#This Row],[Profit]]*$N$1</f>
        <v>259.2</v>
      </c>
      <c r="O2153" s="38">
        <f>Sales[[#This Row],[Profit]]-Sales[[#This Row],[Discount ]]</f>
        <v>4924.8</v>
      </c>
    </row>
    <row r="2154" spans="1:15">
      <c r="A2154" s="38">
        <v>41622</v>
      </c>
      <c r="B2154" s="12" t="s">
        <v>29</v>
      </c>
      <c r="C2154" s="12" t="s">
        <v>30</v>
      </c>
      <c r="D2154" s="12" t="s">
        <v>43</v>
      </c>
      <c r="E2154" s="12" t="s">
        <v>13</v>
      </c>
      <c r="F2154" s="12">
        <v>12</v>
      </c>
      <c r="G2154" s="12">
        <v>3582</v>
      </c>
      <c r="H2154" s="12">
        <v>3870</v>
      </c>
      <c r="I2154" s="12">
        <v>43992</v>
      </c>
      <c r="J2154" s="12">
        <v>46800</v>
      </c>
      <c r="K2154" s="12">
        <f>Sales[[#This Row],[Unit Price]]*Sales[[#This Row],[Quantity]]</f>
        <v>46440</v>
      </c>
      <c r="L2154" s="12">
        <f>Sales[[#This Row],[Unit Cost]]*Sales[[#This Row],[Quantity]]</f>
        <v>42984</v>
      </c>
      <c r="M2154" s="12">
        <f>Sales[[#This Row],[Revenue]]-Sales[[#This Row],[Cost]]</f>
        <v>3456</v>
      </c>
      <c r="N2154" s="38">
        <f>Sales[[#This Row],[Profit]]*$N$1</f>
        <v>172.8</v>
      </c>
      <c r="O2154" s="38">
        <f>Sales[[#This Row],[Profit]]-Sales[[#This Row],[Discount ]]</f>
        <v>3283.2</v>
      </c>
    </row>
    <row r="2155" spans="1:15">
      <c r="A2155" s="38">
        <v>41622</v>
      </c>
      <c r="B2155" s="12" t="s">
        <v>17</v>
      </c>
      <c r="C2155" s="12" t="s">
        <v>18</v>
      </c>
      <c r="D2155" s="12" t="s">
        <v>21</v>
      </c>
      <c r="E2155" s="12" t="s">
        <v>13</v>
      </c>
      <c r="F2155" s="12">
        <v>19</v>
      </c>
      <c r="G2155" s="12">
        <v>3726</v>
      </c>
      <c r="H2155" s="12">
        <v>3960</v>
      </c>
      <c r="I2155" s="12">
        <v>10980</v>
      </c>
      <c r="J2155" s="12">
        <v>11700</v>
      </c>
      <c r="K2155" s="12">
        <f>Sales[[#This Row],[Unit Price]]*Sales[[#This Row],[Quantity]]</f>
        <v>75240</v>
      </c>
      <c r="L2155" s="12">
        <f>Sales[[#This Row],[Unit Cost]]*Sales[[#This Row],[Quantity]]</f>
        <v>70794</v>
      </c>
      <c r="M2155" s="12">
        <f>Sales[[#This Row],[Revenue]]-Sales[[#This Row],[Cost]]</f>
        <v>4446</v>
      </c>
      <c r="N2155" s="38">
        <f>Sales[[#This Row],[Profit]]*$N$1</f>
        <v>222.3</v>
      </c>
      <c r="O2155" s="38">
        <f>Sales[[#This Row],[Profit]]-Sales[[#This Row],[Discount ]]</f>
        <v>4223.7</v>
      </c>
    </row>
    <row r="2156" spans="1:15">
      <c r="A2156" s="38">
        <v>41623</v>
      </c>
      <c r="B2156" s="12" t="s">
        <v>31</v>
      </c>
      <c r="C2156" s="12" t="s">
        <v>30</v>
      </c>
      <c r="D2156" s="12" t="s">
        <v>19</v>
      </c>
      <c r="E2156" s="12" t="s">
        <v>13</v>
      </c>
      <c r="F2156" s="12">
        <v>23</v>
      </c>
      <c r="G2156" s="12">
        <v>3582</v>
      </c>
      <c r="H2156" s="12">
        <v>3870</v>
      </c>
      <c r="I2156" s="12">
        <v>79560</v>
      </c>
      <c r="J2156" s="12">
        <v>84600</v>
      </c>
      <c r="K2156" s="12">
        <f>Sales[[#This Row],[Unit Price]]*Sales[[#This Row],[Quantity]]</f>
        <v>89010</v>
      </c>
      <c r="L2156" s="12">
        <f>Sales[[#This Row],[Unit Cost]]*Sales[[#This Row],[Quantity]]</f>
        <v>82386</v>
      </c>
      <c r="M2156" s="12">
        <f>Sales[[#This Row],[Revenue]]-Sales[[#This Row],[Cost]]</f>
        <v>6624</v>
      </c>
      <c r="N2156" s="38">
        <f>Sales[[#This Row],[Profit]]*$N$1</f>
        <v>331.20000000000005</v>
      </c>
      <c r="O2156" s="38">
        <f>Sales[[#This Row],[Profit]]-Sales[[#This Row],[Discount ]]</f>
        <v>6292.8</v>
      </c>
    </row>
    <row r="2157" spans="1:15">
      <c r="A2157" s="38">
        <v>41623</v>
      </c>
      <c r="B2157" s="12" t="s">
        <v>29</v>
      </c>
      <c r="C2157" s="12" t="s">
        <v>30</v>
      </c>
      <c r="D2157" s="12" t="s">
        <v>37</v>
      </c>
      <c r="E2157" s="12" t="s">
        <v>13</v>
      </c>
      <c r="F2157" s="12">
        <v>3</v>
      </c>
      <c r="G2157" s="12">
        <v>2952</v>
      </c>
      <c r="H2157" s="12">
        <v>3150</v>
      </c>
      <c r="I2157" s="12">
        <v>62748</v>
      </c>
      <c r="J2157" s="12">
        <v>66780</v>
      </c>
      <c r="K2157" s="12">
        <f>Sales[[#This Row],[Unit Price]]*Sales[[#This Row],[Quantity]]</f>
        <v>9450</v>
      </c>
      <c r="L2157" s="12">
        <f>Sales[[#This Row],[Unit Cost]]*Sales[[#This Row],[Quantity]]</f>
        <v>8856</v>
      </c>
      <c r="M2157" s="12">
        <f>Sales[[#This Row],[Revenue]]-Sales[[#This Row],[Cost]]</f>
        <v>594</v>
      </c>
      <c r="N2157" s="38">
        <f>Sales[[#This Row],[Profit]]*$N$1</f>
        <v>29.700000000000003</v>
      </c>
      <c r="O2157" s="38">
        <f>Sales[[#This Row],[Profit]]-Sales[[#This Row],[Discount ]]</f>
        <v>564.29999999999995</v>
      </c>
    </row>
    <row r="2158" spans="1:15">
      <c r="A2158" s="38">
        <v>41623</v>
      </c>
      <c r="B2158" s="12" t="s">
        <v>24</v>
      </c>
      <c r="C2158" s="12" t="s">
        <v>25</v>
      </c>
      <c r="D2158" s="12" t="s">
        <v>19</v>
      </c>
      <c r="E2158" s="12" t="s">
        <v>13</v>
      </c>
      <c r="F2158" s="12">
        <v>24</v>
      </c>
      <c r="G2158" s="12">
        <v>3978</v>
      </c>
      <c r="H2158" s="12">
        <v>4230</v>
      </c>
      <c r="I2158" s="12">
        <v>47736</v>
      </c>
      <c r="J2158" s="12">
        <v>50760</v>
      </c>
      <c r="K2158" s="12">
        <f>Sales[[#This Row],[Unit Price]]*Sales[[#This Row],[Quantity]]</f>
        <v>101520</v>
      </c>
      <c r="L2158" s="12">
        <f>Sales[[#This Row],[Unit Cost]]*Sales[[#This Row],[Quantity]]</f>
        <v>95472</v>
      </c>
      <c r="M2158" s="12">
        <f>Sales[[#This Row],[Revenue]]-Sales[[#This Row],[Cost]]</f>
        <v>6048</v>
      </c>
      <c r="N2158" s="38">
        <f>Sales[[#This Row],[Profit]]*$N$1</f>
        <v>302.40000000000003</v>
      </c>
      <c r="O2158" s="38">
        <f>Sales[[#This Row],[Profit]]-Sales[[#This Row],[Discount ]]</f>
        <v>5745.6</v>
      </c>
    </row>
    <row r="2159" spans="1:15">
      <c r="A2159" s="38">
        <v>41624</v>
      </c>
      <c r="B2159" s="12" t="s">
        <v>14</v>
      </c>
      <c r="C2159" s="12" t="s">
        <v>11</v>
      </c>
      <c r="D2159" s="12" t="s">
        <v>35</v>
      </c>
      <c r="E2159" s="12" t="s">
        <v>13</v>
      </c>
      <c r="F2159" s="12">
        <v>25</v>
      </c>
      <c r="G2159" s="12">
        <v>2034</v>
      </c>
      <c r="H2159" s="12">
        <v>2160</v>
      </c>
      <c r="I2159" s="12">
        <v>51480</v>
      </c>
      <c r="J2159" s="12">
        <v>54900</v>
      </c>
      <c r="K2159" s="12">
        <f>Sales[[#This Row],[Unit Price]]*Sales[[#This Row],[Quantity]]</f>
        <v>54000</v>
      </c>
      <c r="L2159" s="12">
        <f>Sales[[#This Row],[Unit Cost]]*Sales[[#This Row],[Quantity]]</f>
        <v>50850</v>
      </c>
      <c r="M2159" s="12">
        <f>Sales[[#This Row],[Revenue]]-Sales[[#This Row],[Cost]]</f>
        <v>3150</v>
      </c>
      <c r="N2159" s="38">
        <f>Sales[[#This Row],[Profit]]*$N$1</f>
        <v>157.5</v>
      </c>
      <c r="O2159" s="38">
        <f>Sales[[#This Row],[Profit]]-Sales[[#This Row],[Discount ]]</f>
        <v>2992.5</v>
      </c>
    </row>
    <row r="2160" spans="1:15">
      <c r="A2160" s="38">
        <v>41624</v>
      </c>
      <c r="B2160" s="12" t="s">
        <v>34</v>
      </c>
      <c r="C2160" s="12" t="s">
        <v>25</v>
      </c>
      <c r="D2160" s="12" t="s">
        <v>26</v>
      </c>
      <c r="E2160" s="12" t="s">
        <v>13</v>
      </c>
      <c r="F2160" s="12">
        <v>5</v>
      </c>
      <c r="G2160" s="12">
        <v>3924</v>
      </c>
      <c r="H2160" s="12">
        <v>4230</v>
      </c>
      <c r="I2160" s="12">
        <v>63882</v>
      </c>
      <c r="J2160" s="12">
        <v>68040</v>
      </c>
      <c r="K2160" s="12">
        <f>Sales[[#This Row],[Unit Price]]*Sales[[#This Row],[Quantity]]</f>
        <v>21150</v>
      </c>
      <c r="L2160" s="12">
        <f>Sales[[#This Row],[Unit Cost]]*Sales[[#This Row],[Quantity]]</f>
        <v>19620</v>
      </c>
      <c r="M2160" s="12">
        <f>Sales[[#This Row],[Revenue]]-Sales[[#This Row],[Cost]]</f>
        <v>1530</v>
      </c>
      <c r="N2160" s="38">
        <f>Sales[[#This Row],[Profit]]*$N$1</f>
        <v>76.5</v>
      </c>
      <c r="O2160" s="38">
        <f>Sales[[#This Row],[Profit]]-Sales[[#This Row],[Discount ]]</f>
        <v>1453.5</v>
      </c>
    </row>
    <row r="2161" spans="1:15">
      <c r="A2161" s="38">
        <v>41625</v>
      </c>
      <c r="B2161" s="12" t="s">
        <v>10</v>
      </c>
      <c r="C2161" s="12" t="s">
        <v>11</v>
      </c>
      <c r="D2161" s="12" t="s">
        <v>32</v>
      </c>
      <c r="E2161" s="12" t="s">
        <v>13</v>
      </c>
      <c r="F2161" s="12">
        <v>2</v>
      </c>
      <c r="G2161" s="12">
        <v>5832</v>
      </c>
      <c r="H2161" s="12">
        <v>6210</v>
      </c>
      <c r="I2161" s="12">
        <v>74466</v>
      </c>
      <c r="J2161" s="12">
        <v>79380</v>
      </c>
      <c r="K2161" s="12">
        <f>Sales[[#This Row],[Unit Price]]*Sales[[#This Row],[Quantity]]</f>
        <v>12420</v>
      </c>
      <c r="L2161" s="12">
        <f>Sales[[#This Row],[Unit Cost]]*Sales[[#This Row],[Quantity]]</f>
        <v>11664</v>
      </c>
      <c r="M2161" s="12">
        <f>Sales[[#This Row],[Revenue]]-Sales[[#This Row],[Cost]]</f>
        <v>756</v>
      </c>
      <c r="N2161" s="38">
        <f>Sales[[#This Row],[Profit]]*$N$1</f>
        <v>37.800000000000004</v>
      </c>
      <c r="O2161" s="38">
        <f>Sales[[#This Row],[Profit]]-Sales[[#This Row],[Discount ]]</f>
        <v>718.2</v>
      </c>
    </row>
    <row r="2162" spans="1:15">
      <c r="A2162" s="38">
        <v>41625</v>
      </c>
      <c r="B2162" s="12" t="s">
        <v>34</v>
      </c>
      <c r="C2162" s="12" t="s">
        <v>25</v>
      </c>
      <c r="D2162" s="12" t="s">
        <v>28</v>
      </c>
      <c r="E2162" s="12" t="s">
        <v>13</v>
      </c>
      <c r="F2162" s="12">
        <v>14</v>
      </c>
      <c r="G2162" s="12">
        <v>3546</v>
      </c>
      <c r="H2162" s="12">
        <v>3780</v>
      </c>
      <c r="I2162" s="12">
        <v>58320</v>
      </c>
      <c r="J2162" s="12">
        <v>62100</v>
      </c>
      <c r="K2162" s="12">
        <f>Sales[[#This Row],[Unit Price]]*Sales[[#This Row],[Quantity]]</f>
        <v>52920</v>
      </c>
      <c r="L2162" s="12">
        <f>Sales[[#This Row],[Unit Cost]]*Sales[[#This Row],[Quantity]]</f>
        <v>49644</v>
      </c>
      <c r="M2162" s="12">
        <f>Sales[[#This Row],[Revenue]]-Sales[[#This Row],[Cost]]</f>
        <v>3276</v>
      </c>
      <c r="N2162" s="38">
        <f>Sales[[#This Row],[Profit]]*$N$1</f>
        <v>163.80000000000001</v>
      </c>
      <c r="O2162" s="38">
        <f>Sales[[#This Row],[Profit]]-Sales[[#This Row],[Discount ]]</f>
        <v>3112.2</v>
      </c>
    </row>
    <row r="2163" spans="1:15">
      <c r="A2163" s="38">
        <v>41625</v>
      </c>
      <c r="B2163" s="12" t="s">
        <v>22</v>
      </c>
      <c r="C2163" s="12" t="s">
        <v>23</v>
      </c>
      <c r="D2163" s="12" t="s">
        <v>37</v>
      </c>
      <c r="E2163" s="12" t="s">
        <v>13</v>
      </c>
      <c r="F2163" s="12">
        <v>6</v>
      </c>
      <c r="G2163" s="12">
        <v>2034</v>
      </c>
      <c r="H2163" s="12">
        <v>2160</v>
      </c>
      <c r="I2163" s="12">
        <v>22410</v>
      </c>
      <c r="J2163" s="12">
        <v>23850</v>
      </c>
      <c r="K2163" s="12">
        <f>Sales[[#This Row],[Unit Price]]*Sales[[#This Row],[Quantity]]</f>
        <v>12960</v>
      </c>
      <c r="L2163" s="12">
        <f>Sales[[#This Row],[Unit Cost]]*Sales[[#This Row],[Quantity]]</f>
        <v>12204</v>
      </c>
      <c r="M2163" s="12">
        <f>Sales[[#This Row],[Revenue]]-Sales[[#This Row],[Cost]]</f>
        <v>756</v>
      </c>
      <c r="N2163" s="38">
        <f>Sales[[#This Row],[Profit]]*$N$1</f>
        <v>37.800000000000004</v>
      </c>
      <c r="O2163" s="38">
        <f>Sales[[#This Row],[Profit]]-Sales[[#This Row],[Discount ]]</f>
        <v>718.2</v>
      </c>
    </row>
    <row r="2164" spans="1:15">
      <c r="A2164" s="38">
        <v>41626</v>
      </c>
      <c r="B2164" s="12" t="s">
        <v>27</v>
      </c>
      <c r="C2164" s="12" t="s">
        <v>23</v>
      </c>
      <c r="D2164" s="12" t="s">
        <v>12</v>
      </c>
      <c r="E2164" s="12" t="s">
        <v>13</v>
      </c>
      <c r="F2164" s="12">
        <v>13</v>
      </c>
      <c r="G2164" s="12">
        <v>2034</v>
      </c>
      <c r="H2164" s="12">
        <v>2160</v>
      </c>
      <c r="I2164" s="12">
        <v>8136</v>
      </c>
      <c r="J2164" s="12">
        <v>8640</v>
      </c>
      <c r="K2164" s="12">
        <f>Sales[[#This Row],[Unit Price]]*Sales[[#This Row],[Quantity]]</f>
        <v>28080</v>
      </c>
      <c r="L2164" s="12">
        <f>Sales[[#This Row],[Unit Cost]]*Sales[[#This Row],[Quantity]]</f>
        <v>26442</v>
      </c>
      <c r="M2164" s="12">
        <f>Sales[[#This Row],[Revenue]]-Sales[[#This Row],[Cost]]</f>
        <v>1638</v>
      </c>
      <c r="N2164" s="38">
        <f>Sales[[#This Row],[Profit]]*$N$1</f>
        <v>81.900000000000006</v>
      </c>
      <c r="O2164" s="38">
        <f>Sales[[#This Row],[Profit]]-Sales[[#This Row],[Discount ]]</f>
        <v>1556.1</v>
      </c>
    </row>
    <row r="2165" spans="1:15">
      <c r="A2165" s="38">
        <v>41627</v>
      </c>
      <c r="B2165" s="12" t="s">
        <v>20</v>
      </c>
      <c r="C2165" s="12" t="s">
        <v>18</v>
      </c>
      <c r="D2165" s="12" t="s">
        <v>32</v>
      </c>
      <c r="E2165" s="12" t="s">
        <v>13</v>
      </c>
      <c r="F2165" s="12">
        <v>4</v>
      </c>
      <c r="G2165" s="12">
        <v>3042</v>
      </c>
      <c r="H2165" s="12">
        <v>3240</v>
      </c>
      <c r="I2165" s="12">
        <v>78012</v>
      </c>
      <c r="J2165" s="12">
        <v>83160</v>
      </c>
      <c r="K2165" s="12">
        <f>Sales[[#This Row],[Unit Price]]*Sales[[#This Row],[Quantity]]</f>
        <v>12960</v>
      </c>
      <c r="L2165" s="12">
        <f>Sales[[#This Row],[Unit Cost]]*Sales[[#This Row],[Quantity]]</f>
        <v>12168</v>
      </c>
      <c r="M2165" s="12">
        <f>Sales[[#This Row],[Revenue]]-Sales[[#This Row],[Cost]]</f>
        <v>792</v>
      </c>
      <c r="N2165" s="38">
        <f>Sales[[#This Row],[Profit]]*$N$1</f>
        <v>39.6</v>
      </c>
      <c r="O2165" s="38">
        <f>Sales[[#This Row],[Profit]]-Sales[[#This Row],[Discount ]]</f>
        <v>752.4</v>
      </c>
    </row>
    <row r="2166" spans="1:15">
      <c r="A2166" s="38">
        <v>41627</v>
      </c>
      <c r="B2166" s="12" t="s">
        <v>20</v>
      </c>
      <c r="C2166" s="12" t="s">
        <v>18</v>
      </c>
      <c r="D2166" s="12" t="s">
        <v>19</v>
      </c>
      <c r="E2166" s="12" t="s">
        <v>13</v>
      </c>
      <c r="F2166" s="12">
        <v>21</v>
      </c>
      <c r="G2166" s="12">
        <v>3042</v>
      </c>
      <c r="H2166" s="12">
        <v>3240</v>
      </c>
      <c r="I2166" s="12">
        <v>67626</v>
      </c>
      <c r="J2166" s="12">
        <v>71910</v>
      </c>
      <c r="K2166" s="12">
        <f>Sales[[#This Row],[Unit Price]]*Sales[[#This Row],[Quantity]]</f>
        <v>68040</v>
      </c>
      <c r="L2166" s="12">
        <f>Sales[[#This Row],[Unit Cost]]*Sales[[#This Row],[Quantity]]</f>
        <v>63882</v>
      </c>
      <c r="M2166" s="12">
        <f>Sales[[#This Row],[Revenue]]-Sales[[#This Row],[Cost]]</f>
        <v>4158</v>
      </c>
      <c r="N2166" s="38">
        <f>Sales[[#This Row],[Profit]]*$N$1</f>
        <v>207.9</v>
      </c>
      <c r="O2166" s="38">
        <f>Sales[[#This Row],[Profit]]-Sales[[#This Row],[Discount ]]</f>
        <v>3950.1</v>
      </c>
    </row>
    <row r="2167" spans="1:15">
      <c r="A2167" s="38">
        <v>41627</v>
      </c>
      <c r="B2167" s="12" t="s">
        <v>34</v>
      </c>
      <c r="C2167" s="12" t="s">
        <v>25</v>
      </c>
      <c r="D2167" s="12" t="s">
        <v>41</v>
      </c>
      <c r="E2167" s="12" t="s">
        <v>13</v>
      </c>
      <c r="F2167" s="12">
        <v>16</v>
      </c>
      <c r="G2167" s="12">
        <v>3726</v>
      </c>
      <c r="H2167" s="12">
        <v>3960</v>
      </c>
      <c r="I2167" s="12">
        <v>26568</v>
      </c>
      <c r="J2167" s="12">
        <v>28350</v>
      </c>
      <c r="K2167" s="12">
        <f>Sales[[#This Row],[Unit Price]]*Sales[[#This Row],[Quantity]]</f>
        <v>63360</v>
      </c>
      <c r="L2167" s="12">
        <f>Sales[[#This Row],[Unit Cost]]*Sales[[#This Row],[Quantity]]</f>
        <v>59616</v>
      </c>
      <c r="M2167" s="12">
        <f>Sales[[#This Row],[Revenue]]-Sales[[#This Row],[Cost]]</f>
        <v>3744</v>
      </c>
      <c r="N2167" s="38">
        <f>Sales[[#This Row],[Profit]]*$N$1</f>
        <v>187.20000000000002</v>
      </c>
      <c r="O2167" s="38">
        <f>Sales[[#This Row],[Profit]]-Sales[[#This Row],[Discount ]]</f>
        <v>3556.8</v>
      </c>
    </row>
    <row r="2168" spans="1:15">
      <c r="A2168" s="38">
        <v>41627</v>
      </c>
      <c r="B2168" s="12" t="s">
        <v>22</v>
      </c>
      <c r="C2168" s="12" t="s">
        <v>23</v>
      </c>
      <c r="D2168" s="12" t="s">
        <v>36</v>
      </c>
      <c r="E2168" s="12" t="s">
        <v>13</v>
      </c>
      <c r="F2168" s="12">
        <v>10</v>
      </c>
      <c r="G2168" s="12">
        <v>2196</v>
      </c>
      <c r="H2168" s="12">
        <v>2340</v>
      </c>
      <c r="I2168" s="12">
        <v>23166</v>
      </c>
      <c r="J2168" s="12">
        <v>24750</v>
      </c>
      <c r="K2168" s="12">
        <f>Sales[[#This Row],[Unit Price]]*Sales[[#This Row],[Quantity]]</f>
        <v>23400</v>
      </c>
      <c r="L2168" s="12">
        <f>Sales[[#This Row],[Unit Cost]]*Sales[[#This Row],[Quantity]]</f>
        <v>21960</v>
      </c>
      <c r="M2168" s="12">
        <f>Sales[[#This Row],[Revenue]]-Sales[[#This Row],[Cost]]</f>
        <v>1440</v>
      </c>
      <c r="N2168" s="38">
        <f>Sales[[#This Row],[Profit]]*$N$1</f>
        <v>72</v>
      </c>
      <c r="O2168" s="38">
        <f>Sales[[#This Row],[Profit]]-Sales[[#This Row],[Discount ]]</f>
        <v>1368</v>
      </c>
    </row>
    <row r="2169" spans="1:15">
      <c r="A2169" s="38">
        <v>41627</v>
      </c>
      <c r="B2169" s="12" t="s">
        <v>17</v>
      </c>
      <c r="C2169" s="12" t="s">
        <v>18</v>
      </c>
      <c r="D2169" s="12" t="s">
        <v>15</v>
      </c>
      <c r="E2169" s="12" t="s">
        <v>16</v>
      </c>
      <c r="F2169" s="12">
        <v>3</v>
      </c>
      <c r="G2169" s="12">
        <v>4482</v>
      </c>
      <c r="H2169" s="12">
        <v>4770</v>
      </c>
      <c r="I2169" s="12">
        <v>68058</v>
      </c>
      <c r="J2169" s="12">
        <v>73530</v>
      </c>
      <c r="K2169" s="12">
        <f>Sales[[#This Row],[Unit Price]]*Sales[[#This Row],[Quantity]]</f>
        <v>14310</v>
      </c>
      <c r="L2169" s="12">
        <f>Sales[[#This Row],[Unit Cost]]*Sales[[#This Row],[Quantity]]</f>
        <v>13446</v>
      </c>
      <c r="M2169" s="12">
        <f>Sales[[#This Row],[Revenue]]-Sales[[#This Row],[Cost]]</f>
        <v>864</v>
      </c>
      <c r="N2169" s="38">
        <f>Sales[[#This Row],[Profit]]*$N$1</f>
        <v>43.2</v>
      </c>
      <c r="O2169" s="38">
        <f>Sales[[#This Row],[Profit]]-Sales[[#This Row],[Discount ]]</f>
        <v>820.8</v>
      </c>
    </row>
    <row r="2170" spans="1:15">
      <c r="A2170" s="38">
        <v>41628</v>
      </c>
      <c r="B2170" s="12" t="s">
        <v>20</v>
      </c>
      <c r="C2170" s="12" t="s">
        <v>18</v>
      </c>
      <c r="D2170" s="12" t="s">
        <v>26</v>
      </c>
      <c r="E2170" s="12" t="s">
        <v>13</v>
      </c>
      <c r="F2170" s="12">
        <v>1</v>
      </c>
      <c r="G2170" s="12">
        <v>5148</v>
      </c>
      <c r="H2170" s="12">
        <v>5490</v>
      </c>
      <c r="I2170" s="12">
        <v>9126</v>
      </c>
      <c r="J2170" s="12">
        <v>9720</v>
      </c>
      <c r="K2170" s="12">
        <f>Sales[[#This Row],[Unit Price]]*Sales[[#This Row],[Quantity]]</f>
        <v>5490</v>
      </c>
      <c r="L2170" s="12">
        <f>Sales[[#This Row],[Unit Cost]]*Sales[[#This Row],[Quantity]]</f>
        <v>5148</v>
      </c>
      <c r="M2170" s="12">
        <f>Sales[[#This Row],[Revenue]]-Sales[[#This Row],[Cost]]</f>
        <v>342</v>
      </c>
      <c r="N2170" s="38">
        <f>Sales[[#This Row],[Profit]]*$N$1</f>
        <v>17.100000000000001</v>
      </c>
      <c r="O2170" s="38">
        <f>Sales[[#This Row],[Profit]]-Sales[[#This Row],[Discount ]]</f>
        <v>324.89999999999998</v>
      </c>
    </row>
    <row r="2171" spans="1:15">
      <c r="A2171" s="38">
        <v>41628</v>
      </c>
      <c r="B2171" s="12" t="s">
        <v>31</v>
      </c>
      <c r="C2171" s="12" t="s">
        <v>30</v>
      </c>
      <c r="D2171" s="12" t="s">
        <v>37</v>
      </c>
      <c r="E2171" s="12" t="s">
        <v>13</v>
      </c>
      <c r="F2171" s="12">
        <v>13</v>
      </c>
      <c r="G2171" s="12">
        <v>3978</v>
      </c>
      <c r="H2171" s="12">
        <v>4230</v>
      </c>
      <c r="I2171" s="12">
        <v>76194</v>
      </c>
      <c r="J2171" s="12">
        <v>81090</v>
      </c>
      <c r="K2171" s="12">
        <f>Sales[[#This Row],[Unit Price]]*Sales[[#This Row],[Quantity]]</f>
        <v>54990</v>
      </c>
      <c r="L2171" s="12">
        <f>Sales[[#This Row],[Unit Cost]]*Sales[[#This Row],[Quantity]]</f>
        <v>51714</v>
      </c>
      <c r="M2171" s="12">
        <f>Sales[[#This Row],[Revenue]]-Sales[[#This Row],[Cost]]</f>
        <v>3276</v>
      </c>
      <c r="N2171" s="38">
        <f>Sales[[#This Row],[Profit]]*$N$1</f>
        <v>163.80000000000001</v>
      </c>
      <c r="O2171" s="38">
        <f>Sales[[#This Row],[Profit]]-Sales[[#This Row],[Discount ]]</f>
        <v>3112.2</v>
      </c>
    </row>
    <row r="2172" spans="1:15">
      <c r="A2172" s="38">
        <v>41628</v>
      </c>
      <c r="B2172" s="12" t="s">
        <v>31</v>
      </c>
      <c r="C2172" s="12" t="s">
        <v>30</v>
      </c>
      <c r="D2172" s="12" t="s">
        <v>39</v>
      </c>
      <c r="E2172" s="12" t="s">
        <v>13</v>
      </c>
      <c r="F2172" s="12">
        <v>15</v>
      </c>
      <c r="G2172" s="12">
        <v>2106</v>
      </c>
      <c r="H2172" s="12">
        <v>2250</v>
      </c>
      <c r="I2172" s="12">
        <v>52164</v>
      </c>
      <c r="J2172" s="12">
        <v>55440</v>
      </c>
      <c r="K2172" s="12">
        <f>Sales[[#This Row],[Unit Price]]*Sales[[#This Row],[Quantity]]</f>
        <v>33750</v>
      </c>
      <c r="L2172" s="12">
        <f>Sales[[#This Row],[Unit Cost]]*Sales[[#This Row],[Quantity]]</f>
        <v>31590</v>
      </c>
      <c r="M2172" s="12">
        <f>Sales[[#This Row],[Revenue]]-Sales[[#This Row],[Cost]]</f>
        <v>2160</v>
      </c>
      <c r="N2172" s="38">
        <f>Sales[[#This Row],[Profit]]*$N$1</f>
        <v>108</v>
      </c>
      <c r="O2172" s="38">
        <f>Sales[[#This Row],[Profit]]-Sales[[#This Row],[Discount ]]</f>
        <v>2052</v>
      </c>
    </row>
    <row r="2173" spans="1:15">
      <c r="A2173" s="38">
        <v>41629</v>
      </c>
      <c r="B2173" s="12" t="s">
        <v>27</v>
      </c>
      <c r="C2173" s="12" t="s">
        <v>23</v>
      </c>
      <c r="D2173" s="12" t="s">
        <v>37</v>
      </c>
      <c r="E2173" s="12" t="s">
        <v>13</v>
      </c>
      <c r="F2173" s="12">
        <v>5</v>
      </c>
      <c r="G2173" s="12">
        <v>3978</v>
      </c>
      <c r="H2173" s="12">
        <v>4230</v>
      </c>
      <c r="I2173" s="12">
        <v>17928</v>
      </c>
      <c r="J2173" s="12">
        <v>19080</v>
      </c>
      <c r="K2173" s="12">
        <f>Sales[[#This Row],[Unit Price]]*Sales[[#This Row],[Quantity]]</f>
        <v>21150</v>
      </c>
      <c r="L2173" s="12">
        <f>Sales[[#This Row],[Unit Cost]]*Sales[[#This Row],[Quantity]]</f>
        <v>19890</v>
      </c>
      <c r="M2173" s="12">
        <f>Sales[[#This Row],[Revenue]]-Sales[[#This Row],[Cost]]</f>
        <v>1260</v>
      </c>
      <c r="N2173" s="38">
        <f>Sales[[#This Row],[Profit]]*$N$1</f>
        <v>63</v>
      </c>
      <c r="O2173" s="38">
        <f>Sales[[#This Row],[Profit]]-Sales[[#This Row],[Discount ]]</f>
        <v>1197</v>
      </c>
    </row>
    <row r="2174" spans="1:15">
      <c r="A2174" s="38">
        <v>41629</v>
      </c>
      <c r="B2174" s="12" t="s">
        <v>22</v>
      </c>
      <c r="C2174" s="12" t="s">
        <v>23</v>
      </c>
      <c r="D2174" s="12" t="s">
        <v>43</v>
      </c>
      <c r="E2174" s="12" t="s">
        <v>13</v>
      </c>
      <c r="F2174" s="12">
        <v>25</v>
      </c>
      <c r="G2174" s="12">
        <v>2034</v>
      </c>
      <c r="H2174" s="12">
        <v>2160</v>
      </c>
      <c r="I2174" s="12">
        <v>74448</v>
      </c>
      <c r="J2174" s="12">
        <v>79200</v>
      </c>
      <c r="K2174" s="12">
        <f>Sales[[#This Row],[Unit Price]]*Sales[[#This Row],[Quantity]]</f>
        <v>54000</v>
      </c>
      <c r="L2174" s="12">
        <f>Sales[[#This Row],[Unit Cost]]*Sales[[#This Row],[Quantity]]</f>
        <v>50850</v>
      </c>
      <c r="M2174" s="12">
        <f>Sales[[#This Row],[Revenue]]-Sales[[#This Row],[Cost]]</f>
        <v>3150</v>
      </c>
      <c r="N2174" s="38">
        <f>Sales[[#This Row],[Profit]]*$N$1</f>
        <v>157.5</v>
      </c>
      <c r="O2174" s="38">
        <f>Sales[[#This Row],[Profit]]-Sales[[#This Row],[Discount ]]</f>
        <v>2992.5</v>
      </c>
    </row>
    <row r="2175" spans="1:15">
      <c r="A2175" s="38">
        <v>41629</v>
      </c>
      <c r="B2175" s="12" t="s">
        <v>17</v>
      </c>
      <c r="C2175" s="12" t="s">
        <v>18</v>
      </c>
      <c r="D2175" s="12" t="s">
        <v>12</v>
      </c>
      <c r="E2175" s="12" t="s">
        <v>13</v>
      </c>
      <c r="F2175" s="12">
        <v>8</v>
      </c>
      <c r="G2175" s="12">
        <v>2034</v>
      </c>
      <c r="H2175" s="12">
        <v>2160</v>
      </c>
      <c r="I2175" s="12">
        <v>50850</v>
      </c>
      <c r="J2175" s="12">
        <v>54000</v>
      </c>
      <c r="K2175" s="12">
        <f>Sales[[#This Row],[Unit Price]]*Sales[[#This Row],[Quantity]]</f>
        <v>17280</v>
      </c>
      <c r="L2175" s="12">
        <f>Sales[[#This Row],[Unit Cost]]*Sales[[#This Row],[Quantity]]</f>
        <v>16272</v>
      </c>
      <c r="M2175" s="12">
        <f>Sales[[#This Row],[Revenue]]-Sales[[#This Row],[Cost]]</f>
        <v>1008</v>
      </c>
      <c r="N2175" s="38">
        <f>Sales[[#This Row],[Profit]]*$N$1</f>
        <v>50.400000000000006</v>
      </c>
      <c r="O2175" s="38">
        <f>Sales[[#This Row],[Profit]]-Sales[[#This Row],[Discount ]]</f>
        <v>957.6</v>
      </c>
    </row>
    <row r="2176" spans="1:15">
      <c r="A2176" s="38">
        <v>41629</v>
      </c>
      <c r="B2176" s="12" t="s">
        <v>10</v>
      </c>
      <c r="C2176" s="12" t="s">
        <v>11</v>
      </c>
      <c r="D2176" s="12" t="s">
        <v>36</v>
      </c>
      <c r="E2176" s="12" t="s">
        <v>13</v>
      </c>
      <c r="F2176" s="12">
        <v>21</v>
      </c>
      <c r="G2176" s="12">
        <v>3582</v>
      </c>
      <c r="H2176" s="12">
        <v>3870</v>
      </c>
      <c r="I2176" s="12">
        <v>16848</v>
      </c>
      <c r="J2176" s="12">
        <v>18000</v>
      </c>
      <c r="K2176" s="12">
        <f>Sales[[#This Row],[Unit Price]]*Sales[[#This Row],[Quantity]]</f>
        <v>81270</v>
      </c>
      <c r="L2176" s="12">
        <f>Sales[[#This Row],[Unit Cost]]*Sales[[#This Row],[Quantity]]</f>
        <v>75222</v>
      </c>
      <c r="M2176" s="12">
        <f>Sales[[#This Row],[Revenue]]-Sales[[#This Row],[Cost]]</f>
        <v>6048</v>
      </c>
      <c r="N2176" s="38">
        <f>Sales[[#This Row],[Profit]]*$N$1</f>
        <v>302.40000000000003</v>
      </c>
      <c r="O2176" s="38">
        <f>Sales[[#This Row],[Profit]]-Sales[[#This Row],[Discount ]]</f>
        <v>5745.6</v>
      </c>
    </row>
    <row r="2177" spans="1:15">
      <c r="A2177" s="38">
        <v>41630</v>
      </c>
      <c r="B2177" s="12" t="s">
        <v>22</v>
      </c>
      <c r="C2177" s="12" t="s">
        <v>23</v>
      </c>
      <c r="D2177" s="12" t="s">
        <v>26</v>
      </c>
      <c r="E2177" s="12" t="s">
        <v>13</v>
      </c>
      <c r="F2177" s="12">
        <v>16</v>
      </c>
      <c r="G2177" s="12">
        <v>3978</v>
      </c>
      <c r="H2177" s="12">
        <v>4230</v>
      </c>
      <c r="I2177" s="12">
        <v>39546</v>
      </c>
      <c r="J2177" s="12">
        <v>42120</v>
      </c>
      <c r="K2177" s="12">
        <f>Sales[[#This Row],[Unit Price]]*Sales[[#This Row],[Quantity]]</f>
        <v>67680</v>
      </c>
      <c r="L2177" s="12">
        <f>Sales[[#This Row],[Unit Cost]]*Sales[[#This Row],[Quantity]]</f>
        <v>63648</v>
      </c>
      <c r="M2177" s="12">
        <f>Sales[[#This Row],[Revenue]]-Sales[[#This Row],[Cost]]</f>
        <v>4032</v>
      </c>
      <c r="N2177" s="38">
        <f>Sales[[#This Row],[Profit]]*$N$1</f>
        <v>201.60000000000002</v>
      </c>
      <c r="O2177" s="38">
        <f>Sales[[#This Row],[Profit]]-Sales[[#This Row],[Discount ]]</f>
        <v>3830.4</v>
      </c>
    </row>
    <row r="2178" spans="1:15">
      <c r="A2178" s="38">
        <v>41630</v>
      </c>
      <c r="B2178" s="12" t="s">
        <v>20</v>
      </c>
      <c r="C2178" s="12" t="s">
        <v>18</v>
      </c>
      <c r="D2178" s="12" t="s">
        <v>32</v>
      </c>
      <c r="E2178" s="12" t="s">
        <v>13</v>
      </c>
      <c r="F2178" s="12">
        <v>23</v>
      </c>
      <c r="G2178" s="12">
        <v>2196</v>
      </c>
      <c r="H2178" s="12">
        <v>2340</v>
      </c>
      <c r="I2178" s="12">
        <v>3546</v>
      </c>
      <c r="J2178" s="12">
        <v>3780</v>
      </c>
      <c r="K2178" s="12">
        <f>Sales[[#This Row],[Unit Price]]*Sales[[#This Row],[Quantity]]</f>
        <v>53820</v>
      </c>
      <c r="L2178" s="12">
        <f>Sales[[#This Row],[Unit Cost]]*Sales[[#This Row],[Quantity]]</f>
        <v>50508</v>
      </c>
      <c r="M2178" s="12">
        <f>Sales[[#This Row],[Revenue]]-Sales[[#This Row],[Cost]]</f>
        <v>3312</v>
      </c>
      <c r="N2178" s="38">
        <f>Sales[[#This Row],[Profit]]*$N$1</f>
        <v>165.60000000000002</v>
      </c>
      <c r="O2178" s="38">
        <f>Sales[[#This Row],[Profit]]-Sales[[#This Row],[Discount ]]</f>
        <v>3146.4</v>
      </c>
    </row>
    <row r="2179" spans="1:15">
      <c r="A2179" s="38">
        <v>41631</v>
      </c>
      <c r="B2179" s="12" t="s">
        <v>10</v>
      </c>
      <c r="C2179" s="12" t="s">
        <v>11</v>
      </c>
      <c r="D2179" s="12" t="s">
        <v>19</v>
      </c>
      <c r="E2179" s="12" t="s">
        <v>13</v>
      </c>
      <c r="F2179" s="12">
        <v>22</v>
      </c>
      <c r="G2179" s="12">
        <v>3978</v>
      </c>
      <c r="H2179" s="12">
        <v>4230</v>
      </c>
      <c r="I2179" s="12">
        <v>83538</v>
      </c>
      <c r="J2179" s="12">
        <v>88830</v>
      </c>
      <c r="K2179" s="12">
        <f>Sales[[#This Row],[Unit Price]]*Sales[[#This Row],[Quantity]]</f>
        <v>93060</v>
      </c>
      <c r="L2179" s="12">
        <f>Sales[[#This Row],[Unit Cost]]*Sales[[#This Row],[Quantity]]</f>
        <v>87516</v>
      </c>
      <c r="M2179" s="12">
        <f>Sales[[#This Row],[Revenue]]-Sales[[#This Row],[Cost]]</f>
        <v>5544</v>
      </c>
      <c r="N2179" s="38">
        <f>Sales[[#This Row],[Profit]]*$N$1</f>
        <v>277.2</v>
      </c>
      <c r="O2179" s="38">
        <f>Sales[[#This Row],[Profit]]-Sales[[#This Row],[Discount ]]</f>
        <v>5266.8</v>
      </c>
    </row>
    <row r="2180" spans="1:15">
      <c r="A2180" s="38">
        <v>41631</v>
      </c>
      <c r="B2180" s="12" t="s">
        <v>14</v>
      </c>
      <c r="C2180" s="12" t="s">
        <v>11</v>
      </c>
      <c r="D2180" s="12" t="s">
        <v>35</v>
      </c>
      <c r="E2180" s="12" t="s">
        <v>13</v>
      </c>
      <c r="F2180" s="12">
        <v>13</v>
      </c>
      <c r="G2180" s="12">
        <v>3978</v>
      </c>
      <c r="H2180" s="12">
        <v>4230</v>
      </c>
      <c r="I2180" s="12">
        <v>128700</v>
      </c>
      <c r="J2180" s="12">
        <v>137250</v>
      </c>
      <c r="K2180" s="12">
        <f>Sales[[#This Row],[Unit Price]]*Sales[[#This Row],[Quantity]]</f>
        <v>54990</v>
      </c>
      <c r="L2180" s="12">
        <f>Sales[[#This Row],[Unit Cost]]*Sales[[#This Row],[Quantity]]</f>
        <v>51714</v>
      </c>
      <c r="M2180" s="12">
        <f>Sales[[#This Row],[Revenue]]-Sales[[#This Row],[Cost]]</f>
        <v>3276</v>
      </c>
      <c r="N2180" s="38">
        <f>Sales[[#This Row],[Profit]]*$N$1</f>
        <v>163.80000000000001</v>
      </c>
      <c r="O2180" s="38">
        <f>Sales[[#This Row],[Profit]]-Sales[[#This Row],[Discount ]]</f>
        <v>3112.2</v>
      </c>
    </row>
    <row r="2181" spans="1:15">
      <c r="A2181" s="38">
        <v>41632</v>
      </c>
      <c r="B2181" s="12" t="s">
        <v>20</v>
      </c>
      <c r="C2181" s="12" t="s">
        <v>18</v>
      </c>
      <c r="D2181" s="12" t="s">
        <v>21</v>
      </c>
      <c r="E2181" s="12" t="s">
        <v>13</v>
      </c>
      <c r="F2181" s="12">
        <v>27</v>
      </c>
      <c r="G2181" s="12">
        <v>3042</v>
      </c>
      <c r="H2181" s="12">
        <v>3240</v>
      </c>
      <c r="I2181" s="12">
        <v>4392</v>
      </c>
      <c r="J2181" s="12">
        <v>4680</v>
      </c>
      <c r="K2181" s="12">
        <f>Sales[[#This Row],[Unit Price]]*Sales[[#This Row],[Quantity]]</f>
        <v>87480</v>
      </c>
      <c r="L2181" s="12">
        <f>Sales[[#This Row],[Unit Cost]]*Sales[[#This Row],[Quantity]]</f>
        <v>82134</v>
      </c>
      <c r="M2181" s="12">
        <f>Sales[[#This Row],[Revenue]]-Sales[[#This Row],[Cost]]</f>
        <v>5346</v>
      </c>
      <c r="N2181" s="38">
        <f>Sales[[#This Row],[Profit]]*$N$1</f>
        <v>267.3</v>
      </c>
      <c r="O2181" s="38">
        <f>Sales[[#This Row],[Profit]]-Sales[[#This Row],[Discount ]]</f>
        <v>5078.7</v>
      </c>
    </row>
    <row r="2182" spans="1:15">
      <c r="A2182" s="38">
        <v>41632</v>
      </c>
      <c r="B2182" s="12" t="s">
        <v>10</v>
      </c>
      <c r="C2182" s="12" t="s">
        <v>11</v>
      </c>
      <c r="D2182" s="12" t="s">
        <v>42</v>
      </c>
      <c r="E2182" s="12" t="s">
        <v>16</v>
      </c>
      <c r="F2182" s="12">
        <v>27</v>
      </c>
      <c r="G2182" s="12">
        <v>3978</v>
      </c>
      <c r="H2182" s="12">
        <v>4230</v>
      </c>
      <c r="I2182" s="12">
        <v>180144</v>
      </c>
      <c r="J2182" s="12">
        <v>194400</v>
      </c>
      <c r="K2182" s="12">
        <f>Sales[[#This Row],[Unit Price]]*Sales[[#This Row],[Quantity]]</f>
        <v>114210</v>
      </c>
      <c r="L2182" s="12">
        <f>Sales[[#This Row],[Unit Cost]]*Sales[[#This Row],[Quantity]]</f>
        <v>107406</v>
      </c>
      <c r="M2182" s="12">
        <f>Sales[[#This Row],[Revenue]]-Sales[[#This Row],[Cost]]</f>
        <v>6804</v>
      </c>
      <c r="N2182" s="38">
        <f>Sales[[#This Row],[Profit]]*$N$1</f>
        <v>340.20000000000005</v>
      </c>
      <c r="O2182" s="38">
        <f>Sales[[#This Row],[Profit]]-Sales[[#This Row],[Discount ]]</f>
        <v>6463.8</v>
      </c>
    </row>
    <row r="2183" spans="1:15">
      <c r="A2183" s="38">
        <v>41632</v>
      </c>
      <c r="B2183" s="12" t="s">
        <v>31</v>
      </c>
      <c r="C2183" s="12" t="s">
        <v>30</v>
      </c>
      <c r="D2183" s="12" t="s">
        <v>33</v>
      </c>
      <c r="E2183" s="12" t="s">
        <v>13</v>
      </c>
      <c r="F2183" s="12">
        <v>27</v>
      </c>
      <c r="G2183" s="12">
        <v>3978</v>
      </c>
      <c r="H2183" s="12">
        <v>4230</v>
      </c>
      <c r="I2183" s="12">
        <v>43758</v>
      </c>
      <c r="J2183" s="12">
        <v>46530</v>
      </c>
      <c r="K2183" s="12">
        <f>Sales[[#This Row],[Unit Price]]*Sales[[#This Row],[Quantity]]</f>
        <v>114210</v>
      </c>
      <c r="L2183" s="12">
        <f>Sales[[#This Row],[Unit Cost]]*Sales[[#This Row],[Quantity]]</f>
        <v>107406</v>
      </c>
      <c r="M2183" s="12">
        <f>Sales[[#This Row],[Revenue]]-Sales[[#This Row],[Cost]]</f>
        <v>6804</v>
      </c>
      <c r="N2183" s="38">
        <f>Sales[[#This Row],[Profit]]*$N$1</f>
        <v>340.20000000000005</v>
      </c>
      <c r="O2183" s="38">
        <f>Sales[[#This Row],[Profit]]-Sales[[#This Row],[Discount ]]</f>
        <v>6463.8</v>
      </c>
    </row>
    <row r="2184" spans="1:15">
      <c r="A2184" s="38">
        <v>41633</v>
      </c>
      <c r="B2184" s="12" t="s">
        <v>27</v>
      </c>
      <c r="C2184" s="12" t="s">
        <v>23</v>
      </c>
      <c r="D2184" s="12" t="s">
        <v>26</v>
      </c>
      <c r="E2184" s="12" t="s">
        <v>13</v>
      </c>
      <c r="F2184" s="12">
        <v>27</v>
      </c>
      <c r="G2184" s="12">
        <v>5832</v>
      </c>
      <c r="H2184" s="12">
        <v>6210</v>
      </c>
      <c r="I2184" s="12">
        <v>21294</v>
      </c>
      <c r="J2184" s="12">
        <v>22680</v>
      </c>
      <c r="K2184" s="12">
        <f>Sales[[#This Row],[Unit Price]]*Sales[[#This Row],[Quantity]]</f>
        <v>167670</v>
      </c>
      <c r="L2184" s="12">
        <f>Sales[[#This Row],[Unit Cost]]*Sales[[#This Row],[Quantity]]</f>
        <v>157464</v>
      </c>
      <c r="M2184" s="12">
        <f>Sales[[#This Row],[Revenue]]-Sales[[#This Row],[Cost]]</f>
        <v>10206</v>
      </c>
      <c r="N2184" s="38">
        <f>Sales[[#This Row],[Profit]]*$N$1</f>
        <v>510.3</v>
      </c>
      <c r="O2184" s="38">
        <f>Sales[[#This Row],[Profit]]-Sales[[#This Row],[Discount ]]</f>
        <v>9695.7000000000007</v>
      </c>
    </row>
    <row r="2185" spans="1:15">
      <c r="A2185" s="38">
        <v>41633</v>
      </c>
      <c r="B2185" s="12" t="s">
        <v>22</v>
      </c>
      <c r="C2185" s="12" t="s">
        <v>23</v>
      </c>
      <c r="D2185" s="12" t="s">
        <v>12</v>
      </c>
      <c r="E2185" s="12" t="s">
        <v>13</v>
      </c>
      <c r="F2185" s="12">
        <v>27</v>
      </c>
      <c r="G2185" s="12">
        <v>2196</v>
      </c>
      <c r="H2185" s="12">
        <v>2340</v>
      </c>
      <c r="I2185" s="12">
        <v>14238</v>
      </c>
      <c r="J2185" s="12">
        <v>15120</v>
      </c>
      <c r="K2185" s="12">
        <f>Sales[[#This Row],[Unit Price]]*Sales[[#This Row],[Quantity]]</f>
        <v>63180</v>
      </c>
      <c r="L2185" s="12">
        <f>Sales[[#This Row],[Unit Cost]]*Sales[[#This Row],[Quantity]]</f>
        <v>59292</v>
      </c>
      <c r="M2185" s="12">
        <f>Sales[[#This Row],[Revenue]]-Sales[[#This Row],[Cost]]</f>
        <v>3888</v>
      </c>
      <c r="N2185" s="38">
        <f>Sales[[#This Row],[Profit]]*$N$1</f>
        <v>194.4</v>
      </c>
      <c r="O2185" s="38">
        <f>Sales[[#This Row],[Profit]]-Sales[[#This Row],[Discount ]]</f>
        <v>3693.6</v>
      </c>
    </row>
    <row r="2186" spans="1:15">
      <c r="A2186" s="38">
        <v>41634</v>
      </c>
      <c r="B2186" s="12" t="s">
        <v>29</v>
      </c>
      <c r="C2186" s="12" t="s">
        <v>30</v>
      </c>
      <c r="D2186" s="12" t="s">
        <v>32</v>
      </c>
      <c r="E2186" s="12" t="s">
        <v>13</v>
      </c>
      <c r="F2186" s="12">
        <v>27</v>
      </c>
      <c r="G2186" s="12">
        <v>3546</v>
      </c>
      <c r="H2186" s="12">
        <v>3780</v>
      </c>
      <c r="I2186" s="12">
        <v>10638</v>
      </c>
      <c r="J2186" s="12">
        <v>11340</v>
      </c>
      <c r="K2186" s="12">
        <f>Sales[[#This Row],[Unit Price]]*Sales[[#This Row],[Quantity]]</f>
        <v>102060</v>
      </c>
      <c r="L2186" s="12">
        <f>Sales[[#This Row],[Unit Cost]]*Sales[[#This Row],[Quantity]]</f>
        <v>95742</v>
      </c>
      <c r="M2186" s="12">
        <f>Sales[[#This Row],[Revenue]]-Sales[[#This Row],[Cost]]</f>
        <v>6318</v>
      </c>
      <c r="N2186" s="38">
        <f>Sales[[#This Row],[Profit]]*$N$1</f>
        <v>315.90000000000003</v>
      </c>
      <c r="O2186" s="38">
        <f>Sales[[#This Row],[Profit]]-Sales[[#This Row],[Discount ]]</f>
        <v>6002.1</v>
      </c>
    </row>
    <row r="2187" spans="1:15">
      <c r="A2187" s="38">
        <v>41634</v>
      </c>
      <c r="B2187" s="12" t="s">
        <v>24</v>
      </c>
      <c r="C2187" s="12" t="s">
        <v>25</v>
      </c>
      <c r="D2187" s="12" t="s">
        <v>39</v>
      </c>
      <c r="E2187" s="12" t="s">
        <v>13</v>
      </c>
      <c r="F2187" s="12">
        <v>12</v>
      </c>
      <c r="G2187" s="12">
        <v>3582</v>
      </c>
      <c r="H2187" s="12">
        <v>3870</v>
      </c>
      <c r="I2187" s="12">
        <v>59616</v>
      </c>
      <c r="J2187" s="12">
        <v>63360</v>
      </c>
      <c r="K2187" s="12">
        <f>Sales[[#This Row],[Unit Price]]*Sales[[#This Row],[Quantity]]</f>
        <v>46440</v>
      </c>
      <c r="L2187" s="12">
        <f>Sales[[#This Row],[Unit Cost]]*Sales[[#This Row],[Quantity]]</f>
        <v>42984</v>
      </c>
      <c r="M2187" s="12">
        <f>Sales[[#This Row],[Revenue]]-Sales[[#This Row],[Cost]]</f>
        <v>3456</v>
      </c>
      <c r="N2187" s="38">
        <f>Sales[[#This Row],[Profit]]*$N$1</f>
        <v>172.8</v>
      </c>
      <c r="O2187" s="38">
        <f>Sales[[#This Row],[Profit]]-Sales[[#This Row],[Discount ]]</f>
        <v>3283.2</v>
      </c>
    </row>
    <row r="2188" spans="1:15">
      <c r="A2188" s="38">
        <v>41634</v>
      </c>
      <c r="B2188" s="12" t="s">
        <v>34</v>
      </c>
      <c r="C2188" s="12" t="s">
        <v>25</v>
      </c>
      <c r="D2188" s="12" t="s">
        <v>28</v>
      </c>
      <c r="E2188" s="12" t="s">
        <v>13</v>
      </c>
      <c r="F2188" s="12">
        <v>18</v>
      </c>
      <c r="G2188" s="12">
        <v>3978</v>
      </c>
      <c r="H2188" s="12">
        <v>4230</v>
      </c>
      <c r="I2188" s="12">
        <v>122472</v>
      </c>
      <c r="J2188" s="12">
        <v>130410</v>
      </c>
      <c r="K2188" s="12">
        <f>Sales[[#This Row],[Unit Price]]*Sales[[#This Row],[Quantity]]</f>
        <v>76140</v>
      </c>
      <c r="L2188" s="12">
        <f>Sales[[#This Row],[Unit Cost]]*Sales[[#This Row],[Quantity]]</f>
        <v>71604</v>
      </c>
      <c r="M2188" s="12">
        <f>Sales[[#This Row],[Revenue]]-Sales[[#This Row],[Cost]]</f>
        <v>4536</v>
      </c>
      <c r="N2188" s="38">
        <f>Sales[[#This Row],[Profit]]*$N$1</f>
        <v>226.8</v>
      </c>
      <c r="O2188" s="38">
        <f>Sales[[#This Row],[Profit]]-Sales[[#This Row],[Discount ]]</f>
        <v>4309.2</v>
      </c>
    </row>
    <row r="2189" spans="1:15">
      <c r="A2189" s="38">
        <v>41634</v>
      </c>
      <c r="B2189" s="12" t="s">
        <v>27</v>
      </c>
      <c r="C2189" s="12" t="s">
        <v>23</v>
      </c>
      <c r="D2189" s="12" t="s">
        <v>41</v>
      </c>
      <c r="E2189" s="12" t="s">
        <v>13</v>
      </c>
      <c r="F2189" s="12">
        <v>8</v>
      </c>
      <c r="G2189" s="12">
        <v>3978</v>
      </c>
      <c r="H2189" s="12">
        <v>4230</v>
      </c>
      <c r="I2189" s="12">
        <v>50184</v>
      </c>
      <c r="J2189" s="12">
        <v>53550</v>
      </c>
      <c r="K2189" s="12">
        <f>Sales[[#This Row],[Unit Price]]*Sales[[#This Row],[Quantity]]</f>
        <v>33840</v>
      </c>
      <c r="L2189" s="12">
        <f>Sales[[#This Row],[Unit Cost]]*Sales[[#This Row],[Quantity]]</f>
        <v>31824</v>
      </c>
      <c r="M2189" s="12">
        <f>Sales[[#This Row],[Revenue]]-Sales[[#This Row],[Cost]]</f>
        <v>2016</v>
      </c>
      <c r="N2189" s="38">
        <f>Sales[[#This Row],[Profit]]*$N$1</f>
        <v>100.80000000000001</v>
      </c>
      <c r="O2189" s="38">
        <f>Sales[[#This Row],[Profit]]-Sales[[#This Row],[Discount ]]</f>
        <v>1915.2</v>
      </c>
    </row>
    <row r="2190" spans="1:15">
      <c r="A2190" s="38">
        <v>41634</v>
      </c>
      <c r="B2190" s="12" t="s">
        <v>22</v>
      </c>
      <c r="C2190" s="12" t="s">
        <v>23</v>
      </c>
      <c r="D2190" s="12" t="s">
        <v>42</v>
      </c>
      <c r="E2190" s="12" t="s">
        <v>16</v>
      </c>
      <c r="F2190" s="12">
        <v>21</v>
      </c>
      <c r="G2190" s="12">
        <v>2034</v>
      </c>
      <c r="H2190" s="12">
        <v>2160</v>
      </c>
      <c r="I2190" s="12">
        <v>75060</v>
      </c>
      <c r="J2190" s="12">
        <v>81000</v>
      </c>
      <c r="K2190" s="12">
        <f>Sales[[#This Row],[Unit Price]]*Sales[[#This Row],[Quantity]]</f>
        <v>45360</v>
      </c>
      <c r="L2190" s="12">
        <f>Sales[[#This Row],[Unit Cost]]*Sales[[#This Row],[Quantity]]</f>
        <v>42714</v>
      </c>
      <c r="M2190" s="12">
        <f>Sales[[#This Row],[Revenue]]-Sales[[#This Row],[Cost]]</f>
        <v>2646</v>
      </c>
      <c r="N2190" s="38">
        <f>Sales[[#This Row],[Profit]]*$N$1</f>
        <v>132.30000000000001</v>
      </c>
      <c r="O2190" s="38">
        <f>Sales[[#This Row],[Profit]]-Sales[[#This Row],[Discount ]]</f>
        <v>2513.6999999999998</v>
      </c>
    </row>
    <row r="2191" spans="1:15">
      <c r="A2191" s="38">
        <v>41634</v>
      </c>
      <c r="B2191" s="12" t="s">
        <v>31</v>
      </c>
      <c r="C2191" s="12" t="s">
        <v>30</v>
      </c>
      <c r="D2191" s="12" t="s">
        <v>37</v>
      </c>
      <c r="E2191" s="12" t="s">
        <v>13</v>
      </c>
      <c r="F2191" s="12">
        <v>25</v>
      </c>
      <c r="G2191" s="12">
        <v>3042</v>
      </c>
      <c r="H2191" s="12">
        <v>3240</v>
      </c>
      <c r="I2191" s="12">
        <v>112050</v>
      </c>
      <c r="J2191" s="12">
        <v>119250</v>
      </c>
      <c r="K2191" s="12">
        <f>Sales[[#This Row],[Unit Price]]*Sales[[#This Row],[Quantity]]</f>
        <v>81000</v>
      </c>
      <c r="L2191" s="12">
        <f>Sales[[#This Row],[Unit Cost]]*Sales[[#This Row],[Quantity]]</f>
        <v>76050</v>
      </c>
      <c r="M2191" s="12">
        <f>Sales[[#This Row],[Revenue]]-Sales[[#This Row],[Cost]]</f>
        <v>4950</v>
      </c>
      <c r="N2191" s="38">
        <f>Sales[[#This Row],[Profit]]*$N$1</f>
        <v>247.5</v>
      </c>
      <c r="O2191" s="38">
        <f>Sales[[#This Row],[Profit]]-Sales[[#This Row],[Discount ]]</f>
        <v>4702.5</v>
      </c>
    </row>
    <row r="2192" spans="1:15">
      <c r="A2192" s="38">
        <v>41635</v>
      </c>
      <c r="B2192" s="12" t="s">
        <v>17</v>
      </c>
      <c r="C2192" s="12" t="s">
        <v>18</v>
      </c>
      <c r="D2192" s="12" t="s">
        <v>28</v>
      </c>
      <c r="E2192" s="12" t="s">
        <v>13</v>
      </c>
      <c r="F2192" s="12">
        <v>12</v>
      </c>
      <c r="G2192" s="12">
        <v>5148</v>
      </c>
      <c r="H2192" s="12">
        <v>5490</v>
      </c>
      <c r="I2192" s="12">
        <v>58320</v>
      </c>
      <c r="J2192" s="12">
        <v>62100</v>
      </c>
      <c r="K2192" s="12">
        <f>Sales[[#This Row],[Unit Price]]*Sales[[#This Row],[Quantity]]</f>
        <v>65880</v>
      </c>
      <c r="L2192" s="12">
        <f>Sales[[#This Row],[Unit Cost]]*Sales[[#This Row],[Quantity]]</f>
        <v>61776</v>
      </c>
      <c r="M2192" s="12">
        <f>Sales[[#This Row],[Revenue]]-Sales[[#This Row],[Cost]]</f>
        <v>4104</v>
      </c>
      <c r="N2192" s="38">
        <f>Sales[[#This Row],[Profit]]*$N$1</f>
        <v>205.20000000000002</v>
      </c>
      <c r="O2192" s="38">
        <f>Sales[[#This Row],[Profit]]-Sales[[#This Row],[Discount ]]</f>
        <v>3898.8</v>
      </c>
    </row>
    <row r="2193" spans="1:15">
      <c r="A2193" s="38">
        <v>41635</v>
      </c>
      <c r="B2193" s="12" t="s">
        <v>31</v>
      </c>
      <c r="C2193" s="12" t="s">
        <v>30</v>
      </c>
      <c r="D2193" s="12" t="s">
        <v>43</v>
      </c>
      <c r="E2193" s="12" t="s">
        <v>13</v>
      </c>
      <c r="F2193" s="12">
        <v>9</v>
      </c>
      <c r="G2193" s="12">
        <v>2106</v>
      </c>
      <c r="H2193" s="12">
        <v>2250</v>
      </c>
      <c r="I2193" s="12">
        <v>84600</v>
      </c>
      <c r="J2193" s="12">
        <v>90000</v>
      </c>
      <c r="K2193" s="12">
        <f>Sales[[#This Row],[Unit Price]]*Sales[[#This Row],[Quantity]]</f>
        <v>20250</v>
      </c>
      <c r="L2193" s="12">
        <f>Sales[[#This Row],[Unit Cost]]*Sales[[#This Row],[Quantity]]</f>
        <v>18954</v>
      </c>
      <c r="M2193" s="12">
        <f>Sales[[#This Row],[Revenue]]-Sales[[#This Row],[Cost]]</f>
        <v>1296</v>
      </c>
      <c r="N2193" s="38">
        <f>Sales[[#This Row],[Profit]]*$N$1</f>
        <v>64.8</v>
      </c>
      <c r="O2193" s="38">
        <f>Sales[[#This Row],[Profit]]-Sales[[#This Row],[Discount ]]</f>
        <v>1231.2</v>
      </c>
    </row>
    <row r="2194" spans="1:15">
      <c r="A2194" s="38">
        <v>41635</v>
      </c>
      <c r="B2194" s="12" t="s">
        <v>24</v>
      </c>
      <c r="C2194" s="12" t="s">
        <v>25</v>
      </c>
      <c r="D2194" s="12" t="s">
        <v>15</v>
      </c>
      <c r="E2194" s="12" t="s">
        <v>16</v>
      </c>
      <c r="F2194" s="12">
        <v>23</v>
      </c>
      <c r="G2194" s="12">
        <v>4482</v>
      </c>
      <c r="H2194" s="12">
        <v>4770</v>
      </c>
      <c r="I2194" s="12">
        <v>35820</v>
      </c>
      <c r="J2194" s="12">
        <v>38700</v>
      </c>
      <c r="K2194" s="12">
        <f>Sales[[#This Row],[Unit Price]]*Sales[[#This Row],[Quantity]]</f>
        <v>109710</v>
      </c>
      <c r="L2194" s="12">
        <f>Sales[[#This Row],[Unit Cost]]*Sales[[#This Row],[Quantity]]</f>
        <v>103086</v>
      </c>
      <c r="M2194" s="12">
        <f>Sales[[#This Row],[Revenue]]-Sales[[#This Row],[Cost]]</f>
        <v>6624</v>
      </c>
      <c r="N2194" s="38">
        <f>Sales[[#This Row],[Profit]]*$N$1</f>
        <v>331.20000000000005</v>
      </c>
      <c r="O2194" s="38">
        <f>Sales[[#This Row],[Profit]]-Sales[[#This Row],[Discount ]]</f>
        <v>6292.8</v>
      </c>
    </row>
    <row r="2195" spans="1:15">
      <c r="A2195" s="38">
        <v>41635</v>
      </c>
      <c r="B2195" s="12" t="s">
        <v>10</v>
      </c>
      <c r="C2195" s="12" t="s">
        <v>11</v>
      </c>
      <c r="D2195" s="12" t="s">
        <v>21</v>
      </c>
      <c r="E2195" s="12" t="s">
        <v>13</v>
      </c>
      <c r="F2195" s="12">
        <v>23</v>
      </c>
      <c r="G2195" s="12">
        <v>3546</v>
      </c>
      <c r="H2195" s="12">
        <v>3780</v>
      </c>
      <c r="I2195" s="12">
        <v>41724</v>
      </c>
      <c r="J2195" s="12">
        <v>44460</v>
      </c>
      <c r="K2195" s="12">
        <f>Sales[[#This Row],[Unit Price]]*Sales[[#This Row],[Quantity]]</f>
        <v>86940</v>
      </c>
      <c r="L2195" s="12">
        <f>Sales[[#This Row],[Unit Cost]]*Sales[[#This Row],[Quantity]]</f>
        <v>81558</v>
      </c>
      <c r="M2195" s="12">
        <f>Sales[[#This Row],[Revenue]]-Sales[[#This Row],[Cost]]</f>
        <v>5382</v>
      </c>
      <c r="N2195" s="38">
        <f>Sales[[#This Row],[Profit]]*$N$1</f>
        <v>269.10000000000002</v>
      </c>
      <c r="O2195" s="38">
        <f>Sales[[#This Row],[Profit]]-Sales[[#This Row],[Discount ]]</f>
        <v>5112.8999999999996</v>
      </c>
    </row>
    <row r="2196" spans="1:15">
      <c r="A2196" s="38">
        <v>41635</v>
      </c>
      <c r="B2196" s="12" t="s">
        <v>34</v>
      </c>
      <c r="C2196" s="12" t="s">
        <v>25</v>
      </c>
      <c r="D2196" s="12" t="s">
        <v>41</v>
      </c>
      <c r="E2196" s="12" t="s">
        <v>13</v>
      </c>
      <c r="F2196" s="12">
        <v>20</v>
      </c>
      <c r="G2196" s="12">
        <v>4482</v>
      </c>
      <c r="H2196" s="12">
        <v>4770</v>
      </c>
      <c r="I2196" s="12">
        <v>64944</v>
      </c>
      <c r="J2196" s="12">
        <v>69300</v>
      </c>
      <c r="K2196" s="12">
        <f>Sales[[#This Row],[Unit Price]]*Sales[[#This Row],[Quantity]]</f>
        <v>95400</v>
      </c>
      <c r="L2196" s="12">
        <f>Sales[[#This Row],[Unit Cost]]*Sales[[#This Row],[Quantity]]</f>
        <v>89640</v>
      </c>
      <c r="M2196" s="12">
        <f>Sales[[#This Row],[Revenue]]-Sales[[#This Row],[Cost]]</f>
        <v>5760</v>
      </c>
      <c r="N2196" s="38">
        <f>Sales[[#This Row],[Profit]]*$N$1</f>
        <v>288</v>
      </c>
      <c r="O2196" s="38">
        <f>Sales[[#This Row],[Profit]]-Sales[[#This Row],[Discount ]]</f>
        <v>5472</v>
      </c>
    </row>
    <row r="2197" spans="1:15">
      <c r="A2197" s="38">
        <v>41636</v>
      </c>
      <c r="B2197" s="12" t="s">
        <v>22</v>
      </c>
      <c r="C2197" s="12" t="s">
        <v>23</v>
      </c>
      <c r="D2197" s="12" t="s">
        <v>41</v>
      </c>
      <c r="E2197" s="12" t="s">
        <v>13</v>
      </c>
      <c r="F2197" s="12">
        <v>25</v>
      </c>
      <c r="G2197" s="12">
        <v>4482</v>
      </c>
      <c r="H2197" s="12">
        <v>4770</v>
      </c>
      <c r="I2197" s="12">
        <v>17712</v>
      </c>
      <c r="J2197" s="12">
        <v>18900</v>
      </c>
      <c r="K2197" s="12">
        <f>Sales[[#This Row],[Unit Price]]*Sales[[#This Row],[Quantity]]</f>
        <v>119250</v>
      </c>
      <c r="L2197" s="12">
        <f>Sales[[#This Row],[Unit Cost]]*Sales[[#This Row],[Quantity]]</f>
        <v>112050</v>
      </c>
      <c r="M2197" s="12">
        <f>Sales[[#This Row],[Revenue]]-Sales[[#This Row],[Cost]]</f>
        <v>7200</v>
      </c>
      <c r="N2197" s="38">
        <f>Sales[[#This Row],[Profit]]*$N$1</f>
        <v>360</v>
      </c>
      <c r="O2197" s="38">
        <f>Sales[[#This Row],[Profit]]-Sales[[#This Row],[Discount ]]</f>
        <v>6840</v>
      </c>
    </row>
    <row r="2198" spans="1:15">
      <c r="A2198" s="38">
        <v>41636</v>
      </c>
      <c r="B2198" s="12" t="s">
        <v>34</v>
      </c>
      <c r="C2198" s="12" t="s">
        <v>25</v>
      </c>
      <c r="D2198" s="12" t="s">
        <v>26</v>
      </c>
      <c r="E2198" s="12" t="s">
        <v>13</v>
      </c>
      <c r="F2198" s="12">
        <v>4</v>
      </c>
      <c r="G2198" s="12">
        <v>2034</v>
      </c>
      <c r="H2198" s="12">
        <v>2160</v>
      </c>
      <c r="I2198" s="12">
        <v>45630</v>
      </c>
      <c r="J2198" s="12">
        <v>48600</v>
      </c>
      <c r="K2198" s="12">
        <f>Sales[[#This Row],[Unit Price]]*Sales[[#This Row],[Quantity]]</f>
        <v>8640</v>
      </c>
      <c r="L2198" s="12">
        <f>Sales[[#This Row],[Unit Cost]]*Sales[[#This Row],[Quantity]]</f>
        <v>8136</v>
      </c>
      <c r="M2198" s="12">
        <f>Sales[[#This Row],[Revenue]]-Sales[[#This Row],[Cost]]</f>
        <v>504</v>
      </c>
      <c r="N2198" s="38">
        <f>Sales[[#This Row],[Profit]]*$N$1</f>
        <v>25.200000000000003</v>
      </c>
      <c r="O2198" s="38">
        <f>Sales[[#This Row],[Profit]]-Sales[[#This Row],[Discount ]]</f>
        <v>478.8</v>
      </c>
    </row>
    <row r="2199" spans="1:15">
      <c r="A2199" s="38">
        <v>41636</v>
      </c>
      <c r="B2199" s="12" t="s">
        <v>27</v>
      </c>
      <c r="C2199" s="12" t="s">
        <v>23</v>
      </c>
      <c r="D2199" s="12" t="s">
        <v>39</v>
      </c>
      <c r="E2199" s="12" t="s">
        <v>13</v>
      </c>
      <c r="F2199" s="12">
        <v>24</v>
      </c>
      <c r="G2199" s="12">
        <v>3978</v>
      </c>
      <c r="H2199" s="12">
        <v>4230</v>
      </c>
      <c r="I2199" s="12">
        <v>48438</v>
      </c>
      <c r="J2199" s="12">
        <v>51480</v>
      </c>
      <c r="K2199" s="12">
        <f>Sales[[#This Row],[Unit Price]]*Sales[[#This Row],[Quantity]]</f>
        <v>101520</v>
      </c>
      <c r="L2199" s="12">
        <f>Sales[[#This Row],[Unit Cost]]*Sales[[#This Row],[Quantity]]</f>
        <v>95472</v>
      </c>
      <c r="M2199" s="12">
        <f>Sales[[#This Row],[Revenue]]-Sales[[#This Row],[Cost]]</f>
        <v>6048</v>
      </c>
      <c r="N2199" s="38">
        <f>Sales[[#This Row],[Profit]]*$N$1</f>
        <v>302.40000000000003</v>
      </c>
      <c r="O2199" s="38">
        <f>Sales[[#This Row],[Profit]]-Sales[[#This Row],[Discount ]]</f>
        <v>5745.6</v>
      </c>
    </row>
    <row r="2200" spans="1:15">
      <c r="A2200" s="38">
        <v>41636</v>
      </c>
      <c r="B2200" s="12" t="s">
        <v>22</v>
      </c>
      <c r="C2200" s="12" t="s">
        <v>23</v>
      </c>
      <c r="D2200" s="12" t="s">
        <v>42</v>
      </c>
      <c r="E2200" s="12" t="s">
        <v>16</v>
      </c>
      <c r="F2200" s="12">
        <v>24</v>
      </c>
      <c r="G2200" s="12">
        <v>5832</v>
      </c>
      <c r="H2200" s="12">
        <v>6210</v>
      </c>
      <c r="I2200" s="12">
        <v>172638</v>
      </c>
      <c r="J2200" s="12">
        <v>186300</v>
      </c>
      <c r="K2200" s="12">
        <f>Sales[[#This Row],[Unit Price]]*Sales[[#This Row],[Quantity]]</f>
        <v>149040</v>
      </c>
      <c r="L2200" s="12">
        <f>Sales[[#This Row],[Unit Cost]]*Sales[[#This Row],[Quantity]]</f>
        <v>139968</v>
      </c>
      <c r="M2200" s="12">
        <f>Sales[[#This Row],[Revenue]]-Sales[[#This Row],[Cost]]</f>
        <v>9072</v>
      </c>
      <c r="N2200" s="38">
        <f>Sales[[#This Row],[Profit]]*$N$1</f>
        <v>453.6</v>
      </c>
      <c r="O2200" s="38">
        <f>Sales[[#This Row],[Profit]]-Sales[[#This Row],[Discount ]]</f>
        <v>8618.4</v>
      </c>
    </row>
    <row r="2201" spans="1:15">
      <c r="A2201" s="38">
        <v>41636</v>
      </c>
      <c r="B2201" s="12" t="s">
        <v>20</v>
      </c>
      <c r="C2201" s="12" t="s">
        <v>18</v>
      </c>
      <c r="D2201" s="12" t="s">
        <v>41</v>
      </c>
      <c r="E2201" s="12" t="s">
        <v>13</v>
      </c>
      <c r="F2201" s="12">
        <v>16</v>
      </c>
      <c r="G2201" s="12">
        <v>3978</v>
      </c>
      <c r="H2201" s="12">
        <v>4230</v>
      </c>
      <c r="I2201" s="12">
        <v>23616</v>
      </c>
      <c r="J2201" s="12">
        <v>25200</v>
      </c>
      <c r="K2201" s="12">
        <f>Sales[[#This Row],[Unit Price]]*Sales[[#This Row],[Quantity]]</f>
        <v>67680</v>
      </c>
      <c r="L2201" s="12">
        <f>Sales[[#This Row],[Unit Cost]]*Sales[[#This Row],[Quantity]]</f>
        <v>63648</v>
      </c>
      <c r="M2201" s="12">
        <f>Sales[[#This Row],[Revenue]]-Sales[[#This Row],[Cost]]</f>
        <v>4032</v>
      </c>
      <c r="N2201" s="38">
        <f>Sales[[#This Row],[Profit]]*$N$1</f>
        <v>201.60000000000002</v>
      </c>
      <c r="O2201" s="38">
        <f>Sales[[#This Row],[Profit]]-Sales[[#This Row],[Discount ]]</f>
        <v>3830.4</v>
      </c>
    </row>
    <row r="2202" spans="1:15">
      <c r="A2202" s="38">
        <v>41636</v>
      </c>
      <c r="B2202" s="12" t="s">
        <v>22</v>
      </c>
      <c r="C2202" s="12" t="s">
        <v>23</v>
      </c>
      <c r="D2202" s="12" t="s">
        <v>26</v>
      </c>
      <c r="E2202" s="12" t="s">
        <v>13</v>
      </c>
      <c r="F2202" s="12">
        <v>6</v>
      </c>
      <c r="G2202" s="12">
        <v>3978</v>
      </c>
      <c r="H2202" s="12">
        <v>4230</v>
      </c>
      <c r="I2202" s="12">
        <v>30420</v>
      </c>
      <c r="J2202" s="12">
        <v>32400</v>
      </c>
      <c r="K2202" s="12">
        <f>Sales[[#This Row],[Unit Price]]*Sales[[#This Row],[Quantity]]</f>
        <v>25380</v>
      </c>
      <c r="L2202" s="12">
        <f>Sales[[#This Row],[Unit Cost]]*Sales[[#This Row],[Quantity]]</f>
        <v>23868</v>
      </c>
      <c r="M2202" s="12">
        <f>Sales[[#This Row],[Revenue]]-Sales[[#This Row],[Cost]]</f>
        <v>1512</v>
      </c>
      <c r="N2202" s="38">
        <f>Sales[[#This Row],[Profit]]*$N$1</f>
        <v>75.600000000000009</v>
      </c>
      <c r="O2202" s="38">
        <f>Sales[[#This Row],[Profit]]-Sales[[#This Row],[Discount ]]</f>
        <v>1436.4</v>
      </c>
    </row>
    <row r="2203" spans="1:15">
      <c r="A2203" s="38">
        <v>41637</v>
      </c>
      <c r="B2203" s="12" t="s">
        <v>17</v>
      </c>
      <c r="C2203" s="12" t="s">
        <v>18</v>
      </c>
      <c r="D2203" s="12" t="s">
        <v>42</v>
      </c>
      <c r="E2203" s="12" t="s">
        <v>16</v>
      </c>
      <c r="F2203" s="12">
        <v>4</v>
      </c>
      <c r="G2203" s="12">
        <v>5148</v>
      </c>
      <c r="H2203" s="12">
        <v>5490</v>
      </c>
      <c r="I2203" s="12">
        <v>15012</v>
      </c>
      <c r="J2203" s="12">
        <v>16200</v>
      </c>
      <c r="K2203" s="12">
        <f>Sales[[#This Row],[Unit Price]]*Sales[[#This Row],[Quantity]]</f>
        <v>21960</v>
      </c>
      <c r="L2203" s="12">
        <f>Sales[[#This Row],[Unit Cost]]*Sales[[#This Row],[Quantity]]</f>
        <v>20592</v>
      </c>
      <c r="M2203" s="12">
        <f>Sales[[#This Row],[Revenue]]-Sales[[#This Row],[Cost]]</f>
        <v>1368</v>
      </c>
      <c r="N2203" s="38">
        <f>Sales[[#This Row],[Profit]]*$N$1</f>
        <v>68.400000000000006</v>
      </c>
      <c r="O2203" s="38">
        <f>Sales[[#This Row],[Profit]]-Sales[[#This Row],[Discount ]]</f>
        <v>1299.5999999999999</v>
      </c>
    </row>
    <row r="2204" spans="1:15">
      <c r="A2204" s="38">
        <v>41637</v>
      </c>
      <c r="B2204" s="12" t="s">
        <v>17</v>
      </c>
      <c r="C2204" s="12" t="s">
        <v>18</v>
      </c>
      <c r="D2204" s="12" t="s">
        <v>37</v>
      </c>
      <c r="E2204" s="12" t="s">
        <v>13</v>
      </c>
      <c r="F2204" s="12">
        <v>24</v>
      </c>
      <c r="G2204" s="12">
        <v>5832</v>
      </c>
      <c r="H2204" s="12">
        <v>6210</v>
      </c>
      <c r="I2204" s="12">
        <v>53784</v>
      </c>
      <c r="J2204" s="12">
        <v>57240</v>
      </c>
      <c r="K2204" s="12">
        <f>Sales[[#This Row],[Unit Price]]*Sales[[#This Row],[Quantity]]</f>
        <v>149040</v>
      </c>
      <c r="L2204" s="12">
        <f>Sales[[#This Row],[Unit Cost]]*Sales[[#This Row],[Quantity]]</f>
        <v>139968</v>
      </c>
      <c r="M2204" s="12">
        <f>Sales[[#This Row],[Revenue]]-Sales[[#This Row],[Cost]]</f>
        <v>9072</v>
      </c>
      <c r="N2204" s="38">
        <f>Sales[[#This Row],[Profit]]*$N$1</f>
        <v>453.6</v>
      </c>
      <c r="O2204" s="38">
        <f>Sales[[#This Row],[Profit]]-Sales[[#This Row],[Discount ]]</f>
        <v>8618.4</v>
      </c>
    </row>
    <row r="2205" spans="1:15">
      <c r="A2205" s="38">
        <v>41638</v>
      </c>
      <c r="B2205" s="12" t="s">
        <v>22</v>
      </c>
      <c r="C2205" s="12" t="s">
        <v>23</v>
      </c>
      <c r="D2205" s="12" t="s">
        <v>38</v>
      </c>
      <c r="E2205" s="12" t="s">
        <v>13</v>
      </c>
      <c r="F2205" s="12">
        <v>21</v>
      </c>
      <c r="G2205" s="12">
        <v>2034</v>
      </c>
      <c r="H2205" s="12">
        <v>2160</v>
      </c>
      <c r="I2205" s="12">
        <v>7092</v>
      </c>
      <c r="J2205" s="12">
        <v>7560</v>
      </c>
      <c r="K2205" s="12">
        <f>Sales[[#This Row],[Unit Price]]*Sales[[#This Row],[Quantity]]</f>
        <v>45360</v>
      </c>
      <c r="L2205" s="12">
        <f>Sales[[#This Row],[Unit Cost]]*Sales[[#This Row],[Quantity]]</f>
        <v>42714</v>
      </c>
      <c r="M2205" s="12">
        <f>Sales[[#This Row],[Revenue]]-Sales[[#This Row],[Cost]]</f>
        <v>2646</v>
      </c>
      <c r="N2205" s="38">
        <f>Sales[[#This Row],[Profit]]*$N$1</f>
        <v>132.30000000000001</v>
      </c>
      <c r="O2205" s="38">
        <f>Sales[[#This Row],[Profit]]-Sales[[#This Row],[Discount ]]</f>
        <v>2513.6999999999998</v>
      </c>
    </row>
    <row r="2206" spans="1:15">
      <c r="A2206" s="38">
        <v>41638</v>
      </c>
      <c r="B2206" s="12" t="s">
        <v>31</v>
      </c>
      <c r="C2206" s="12" t="s">
        <v>30</v>
      </c>
      <c r="D2206" s="12" t="s">
        <v>37</v>
      </c>
      <c r="E2206" s="12" t="s">
        <v>13</v>
      </c>
      <c r="F2206" s="12">
        <v>13</v>
      </c>
      <c r="G2206" s="12">
        <v>5832</v>
      </c>
      <c r="H2206" s="12">
        <v>6210</v>
      </c>
      <c r="I2206" s="12">
        <v>94122</v>
      </c>
      <c r="J2206" s="12">
        <v>100170</v>
      </c>
      <c r="K2206" s="12">
        <f>Sales[[#This Row],[Unit Price]]*Sales[[#This Row],[Quantity]]</f>
        <v>80730</v>
      </c>
      <c r="L2206" s="12">
        <f>Sales[[#This Row],[Unit Cost]]*Sales[[#This Row],[Quantity]]</f>
        <v>75816</v>
      </c>
      <c r="M2206" s="12">
        <f>Sales[[#This Row],[Revenue]]-Sales[[#This Row],[Cost]]</f>
        <v>4914</v>
      </c>
      <c r="N2206" s="38">
        <f>Sales[[#This Row],[Profit]]*$N$1</f>
        <v>245.70000000000002</v>
      </c>
      <c r="O2206" s="38">
        <f>Sales[[#This Row],[Profit]]-Sales[[#This Row],[Discount ]]</f>
        <v>4668.3</v>
      </c>
    </row>
    <row r="2207" spans="1:15">
      <c r="A2207" s="38">
        <v>41638</v>
      </c>
      <c r="B2207" s="12" t="s">
        <v>34</v>
      </c>
      <c r="C2207" s="12" t="s">
        <v>25</v>
      </c>
      <c r="D2207" s="12" t="s">
        <v>41</v>
      </c>
      <c r="E2207" s="12" t="s">
        <v>13</v>
      </c>
      <c r="F2207" s="12">
        <v>2</v>
      </c>
      <c r="G2207" s="12">
        <v>3546</v>
      </c>
      <c r="H2207" s="12">
        <v>3780</v>
      </c>
      <c r="I2207" s="12">
        <v>20664</v>
      </c>
      <c r="J2207" s="12">
        <v>22050</v>
      </c>
      <c r="K2207" s="12">
        <f>Sales[[#This Row],[Unit Price]]*Sales[[#This Row],[Quantity]]</f>
        <v>7560</v>
      </c>
      <c r="L2207" s="12">
        <f>Sales[[#This Row],[Unit Cost]]*Sales[[#This Row],[Quantity]]</f>
        <v>7092</v>
      </c>
      <c r="M2207" s="12">
        <f>Sales[[#This Row],[Revenue]]-Sales[[#This Row],[Cost]]</f>
        <v>468</v>
      </c>
      <c r="N2207" s="38">
        <f>Sales[[#This Row],[Profit]]*$N$1</f>
        <v>23.400000000000002</v>
      </c>
      <c r="O2207" s="38">
        <f>Sales[[#This Row],[Profit]]-Sales[[#This Row],[Discount ]]</f>
        <v>444.6</v>
      </c>
    </row>
    <row r="2208" spans="1:15">
      <c r="A2208" s="38">
        <v>41638</v>
      </c>
      <c r="B2208" s="12" t="s">
        <v>34</v>
      </c>
      <c r="C2208" s="12" t="s">
        <v>25</v>
      </c>
      <c r="D2208" s="12" t="s">
        <v>19</v>
      </c>
      <c r="E2208" s="12" t="s">
        <v>13</v>
      </c>
      <c r="F2208" s="12">
        <v>20</v>
      </c>
      <c r="G2208" s="12">
        <v>3726</v>
      </c>
      <c r="H2208" s="12">
        <v>3960</v>
      </c>
      <c r="I2208" s="12">
        <v>19890</v>
      </c>
      <c r="J2208" s="12">
        <v>21150</v>
      </c>
      <c r="K2208" s="12">
        <f>Sales[[#This Row],[Unit Price]]*Sales[[#This Row],[Quantity]]</f>
        <v>79200</v>
      </c>
      <c r="L2208" s="12">
        <f>Sales[[#This Row],[Unit Cost]]*Sales[[#This Row],[Quantity]]</f>
        <v>74520</v>
      </c>
      <c r="M2208" s="12">
        <f>Sales[[#This Row],[Revenue]]-Sales[[#This Row],[Cost]]</f>
        <v>4680</v>
      </c>
      <c r="N2208" s="38">
        <f>Sales[[#This Row],[Profit]]*$N$1</f>
        <v>234</v>
      </c>
      <c r="O2208" s="38">
        <f>Sales[[#This Row],[Profit]]-Sales[[#This Row],[Discount ]]</f>
        <v>4446</v>
      </c>
    </row>
    <row r="2209" spans="1:15">
      <c r="A2209" s="38">
        <v>41638</v>
      </c>
      <c r="B2209" s="12" t="s">
        <v>14</v>
      </c>
      <c r="C2209" s="12" t="s">
        <v>11</v>
      </c>
      <c r="D2209" s="12" t="s">
        <v>15</v>
      </c>
      <c r="E2209" s="12" t="s">
        <v>16</v>
      </c>
      <c r="F2209" s="12">
        <v>21</v>
      </c>
      <c r="G2209" s="12">
        <v>3978</v>
      </c>
      <c r="H2209" s="12">
        <v>4230</v>
      </c>
      <c r="I2209" s="12">
        <v>57312</v>
      </c>
      <c r="J2209" s="12">
        <v>61920</v>
      </c>
      <c r="K2209" s="12">
        <f>Sales[[#This Row],[Unit Price]]*Sales[[#This Row],[Quantity]]</f>
        <v>88830</v>
      </c>
      <c r="L2209" s="12">
        <f>Sales[[#This Row],[Unit Cost]]*Sales[[#This Row],[Quantity]]</f>
        <v>83538</v>
      </c>
      <c r="M2209" s="12">
        <f>Sales[[#This Row],[Revenue]]-Sales[[#This Row],[Cost]]</f>
        <v>5292</v>
      </c>
      <c r="N2209" s="38">
        <f>Sales[[#This Row],[Profit]]*$N$1</f>
        <v>264.60000000000002</v>
      </c>
      <c r="O2209" s="38">
        <f>Sales[[#This Row],[Profit]]-Sales[[#This Row],[Discount ]]</f>
        <v>5027.3999999999996</v>
      </c>
    </row>
    <row r="2210" spans="1:15">
      <c r="A2210" s="38">
        <v>41639</v>
      </c>
      <c r="B2210" s="12" t="s">
        <v>22</v>
      </c>
      <c r="C2210" s="12" t="s">
        <v>23</v>
      </c>
      <c r="D2210" s="12" t="s">
        <v>37</v>
      </c>
      <c r="E2210" s="12" t="s">
        <v>13</v>
      </c>
      <c r="F2210" s="12">
        <v>12</v>
      </c>
      <c r="G2210" s="12">
        <v>3042</v>
      </c>
      <c r="H2210" s="12">
        <v>3240</v>
      </c>
      <c r="I2210" s="12">
        <v>35856</v>
      </c>
      <c r="J2210" s="12">
        <v>38160</v>
      </c>
      <c r="K2210" s="12">
        <f>Sales[[#This Row],[Unit Price]]*Sales[[#This Row],[Quantity]]</f>
        <v>38880</v>
      </c>
      <c r="L2210" s="12">
        <f>Sales[[#This Row],[Unit Cost]]*Sales[[#This Row],[Quantity]]</f>
        <v>36504</v>
      </c>
      <c r="M2210" s="12">
        <f>Sales[[#This Row],[Revenue]]-Sales[[#This Row],[Cost]]</f>
        <v>2376</v>
      </c>
      <c r="N2210" s="38">
        <f>Sales[[#This Row],[Profit]]*$N$1</f>
        <v>118.80000000000001</v>
      </c>
      <c r="O2210" s="38">
        <f>Sales[[#This Row],[Profit]]-Sales[[#This Row],[Discount ]]</f>
        <v>2257.1999999999998</v>
      </c>
    </row>
    <row r="2211" spans="1:15">
      <c r="A2211" s="38">
        <v>41639</v>
      </c>
      <c r="B2211" s="12" t="s">
        <v>20</v>
      </c>
      <c r="C2211" s="12" t="s">
        <v>18</v>
      </c>
      <c r="D2211" s="12" t="s">
        <v>39</v>
      </c>
      <c r="E2211" s="12" t="s">
        <v>13</v>
      </c>
      <c r="F2211" s="12">
        <v>23</v>
      </c>
      <c r="G2211" s="12">
        <v>3546</v>
      </c>
      <c r="H2211" s="12">
        <v>3780</v>
      </c>
      <c r="I2211" s="12">
        <v>18630</v>
      </c>
      <c r="J2211" s="12">
        <v>19800</v>
      </c>
      <c r="K2211" s="12">
        <f>Sales[[#This Row],[Unit Price]]*Sales[[#This Row],[Quantity]]</f>
        <v>86940</v>
      </c>
      <c r="L2211" s="12">
        <f>Sales[[#This Row],[Unit Cost]]*Sales[[#This Row],[Quantity]]</f>
        <v>81558</v>
      </c>
      <c r="M2211" s="12">
        <f>Sales[[#This Row],[Revenue]]-Sales[[#This Row],[Cost]]</f>
        <v>5382</v>
      </c>
      <c r="N2211" s="38">
        <f>Sales[[#This Row],[Profit]]*$N$1</f>
        <v>269.10000000000002</v>
      </c>
      <c r="O2211" s="38">
        <f>Sales[[#This Row],[Profit]]-Sales[[#This Row],[Discount ]]</f>
        <v>5112.8999999999996</v>
      </c>
    </row>
    <row r="2212" spans="1:15">
      <c r="A2212" s="38">
        <v>41639</v>
      </c>
      <c r="B2212" s="12" t="s">
        <v>14</v>
      </c>
      <c r="C2212" s="12" t="s">
        <v>11</v>
      </c>
      <c r="D2212" s="12" t="s">
        <v>19</v>
      </c>
      <c r="E2212" s="12" t="s">
        <v>13</v>
      </c>
      <c r="F2212" s="12">
        <v>23</v>
      </c>
      <c r="G2212" s="12">
        <v>4482</v>
      </c>
      <c r="H2212" s="12">
        <v>4770</v>
      </c>
      <c r="I2212" s="12">
        <v>75582</v>
      </c>
      <c r="J2212" s="12">
        <v>80370</v>
      </c>
      <c r="K2212" s="12">
        <f>Sales[[#This Row],[Unit Price]]*Sales[[#This Row],[Quantity]]</f>
        <v>109710</v>
      </c>
      <c r="L2212" s="12">
        <f>Sales[[#This Row],[Unit Cost]]*Sales[[#This Row],[Quantity]]</f>
        <v>103086</v>
      </c>
      <c r="M2212" s="12">
        <f>Sales[[#This Row],[Revenue]]-Sales[[#This Row],[Cost]]</f>
        <v>6624</v>
      </c>
      <c r="N2212" s="38">
        <f>Sales[[#This Row],[Profit]]*$N$1</f>
        <v>331.20000000000005</v>
      </c>
      <c r="O2212" s="38">
        <f>Sales[[#This Row],[Profit]]-Sales[[#This Row],[Discount ]]</f>
        <v>6292.8</v>
      </c>
    </row>
    <row r="2213" spans="1:15">
      <c r="A2213" s="38">
        <v>41640</v>
      </c>
      <c r="B2213" s="12" t="s">
        <v>17</v>
      </c>
      <c r="C2213" s="12" t="s">
        <v>18</v>
      </c>
      <c r="D2213" s="12" t="s">
        <v>15</v>
      </c>
      <c r="E2213" s="12" t="s">
        <v>16</v>
      </c>
      <c r="F2213" s="12">
        <v>24</v>
      </c>
      <c r="G2213" s="12">
        <v>3924</v>
      </c>
      <c r="H2213" s="12">
        <v>4230</v>
      </c>
      <c r="I2213" s="12">
        <v>46566</v>
      </c>
      <c r="J2213" s="12">
        <v>50310</v>
      </c>
      <c r="K2213" s="12">
        <f>Sales[[#This Row],[Unit Price]]*Sales[[#This Row],[Quantity]]</f>
        <v>101520</v>
      </c>
      <c r="L2213" s="12">
        <f>Sales[[#This Row],[Unit Cost]]*Sales[[#This Row],[Quantity]]</f>
        <v>94176</v>
      </c>
      <c r="M2213" s="12">
        <f>Sales[[#This Row],[Revenue]]-Sales[[#This Row],[Cost]]</f>
        <v>7344</v>
      </c>
      <c r="N2213" s="38">
        <f>Sales[[#This Row],[Profit]]*$N$1</f>
        <v>367.20000000000005</v>
      </c>
      <c r="O2213" s="38">
        <f>Sales[[#This Row],[Profit]]-Sales[[#This Row],[Discount ]]</f>
        <v>6976.8</v>
      </c>
    </row>
    <row r="2214" spans="1:15">
      <c r="A2214" s="38">
        <v>41640</v>
      </c>
      <c r="B2214" s="12" t="s">
        <v>27</v>
      </c>
      <c r="C2214" s="12" t="s">
        <v>23</v>
      </c>
      <c r="D2214" s="12" t="s">
        <v>42</v>
      </c>
      <c r="E2214" s="12" t="s">
        <v>16</v>
      </c>
      <c r="F2214" s="12">
        <v>25</v>
      </c>
      <c r="G2214" s="12">
        <v>2952</v>
      </c>
      <c r="H2214" s="12">
        <v>3150</v>
      </c>
      <c r="I2214" s="12">
        <v>112590</v>
      </c>
      <c r="J2214" s="12">
        <v>121500</v>
      </c>
      <c r="K2214" s="12">
        <f>Sales[[#This Row],[Unit Price]]*Sales[[#This Row],[Quantity]]</f>
        <v>78750</v>
      </c>
      <c r="L2214" s="12">
        <f>Sales[[#This Row],[Unit Cost]]*Sales[[#This Row],[Quantity]]</f>
        <v>73800</v>
      </c>
      <c r="M2214" s="12">
        <f>Sales[[#This Row],[Revenue]]-Sales[[#This Row],[Cost]]</f>
        <v>4950</v>
      </c>
      <c r="N2214" s="38">
        <f>Sales[[#This Row],[Profit]]*$N$1</f>
        <v>247.5</v>
      </c>
      <c r="O2214" s="38">
        <f>Sales[[#This Row],[Profit]]-Sales[[#This Row],[Discount ]]</f>
        <v>4702.5</v>
      </c>
    </row>
    <row r="2215" spans="1:15">
      <c r="A2215" s="38">
        <v>41640</v>
      </c>
      <c r="B2215" s="12" t="s">
        <v>17</v>
      </c>
      <c r="C2215" s="12" t="s">
        <v>18</v>
      </c>
      <c r="D2215" s="12" t="s">
        <v>36</v>
      </c>
      <c r="E2215" s="12" t="s">
        <v>13</v>
      </c>
      <c r="F2215" s="12">
        <v>17</v>
      </c>
      <c r="G2215" s="12">
        <v>3726</v>
      </c>
      <c r="H2215" s="12">
        <v>3960</v>
      </c>
      <c r="I2215" s="12">
        <v>52650</v>
      </c>
      <c r="J2215" s="12">
        <v>56250</v>
      </c>
      <c r="K2215" s="12">
        <f>Sales[[#This Row],[Unit Price]]*Sales[[#This Row],[Quantity]]</f>
        <v>67320</v>
      </c>
      <c r="L2215" s="12">
        <f>Sales[[#This Row],[Unit Cost]]*Sales[[#This Row],[Quantity]]</f>
        <v>63342</v>
      </c>
      <c r="M2215" s="12">
        <f>Sales[[#This Row],[Revenue]]-Sales[[#This Row],[Cost]]</f>
        <v>3978</v>
      </c>
      <c r="N2215" s="38">
        <f>Sales[[#This Row],[Profit]]*$N$1</f>
        <v>198.9</v>
      </c>
      <c r="O2215" s="38">
        <f>Sales[[#This Row],[Profit]]-Sales[[#This Row],[Discount ]]</f>
        <v>3779.1</v>
      </c>
    </row>
    <row r="2216" spans="1:15">
      <c r="A2216" s="38">
        <v>41640</v>
      </c>
      <c r="B2216" s="12" t="s">
        <v>20</v>
      </c>
      <c r="C2216" s="12" t="s">
        <v>18</v>
      </c>
      <c r="D2216" s="12" t="s">
        <v>39</v>
      </c>
      <c r="E2216" s="12" t="s">
        <v>13</v>
      </c>
      <c r="F2216" s="12">
        <v>21</v>
      </c>
      <c r="G2216" s="12">
        <v>3978</v>
      </c>
      <c r="H2216" s="12">
        <v>4230</v>
      </c>
      <c r="I2216" s="12">
        <v>70794</v>
      </c>
      <c r="J2216" s="12">
        <v>75240</v>
      </c>
      <c r="K2216" s="12">
        <f>Sales[[#This Row],[Unit Price]]*Sales[[#This Row],[Quantity]]</f>
        <v>88830</v>
      </c>
      <c r="L2216" s="12">
        <f>Sales[[#This Row],[Unit Cost]]*Sales[[#This Row],[Quantity]]</f>
        <v>83538</v>
      </c>
      <c r="M2216" s="12">
        <f>Sales[[#This Row],[Revenue]]-Sales[[#This Row],[Cost]]</f>
        <v>5292</v>
      </c>
      <c r="N2216" s="38">
        <f>Sales[[#This Row],[Profit]]*$N$1</f>
        <v>264.60000000000002</v>
      </c>
      <c r="O2216" s="38">
        <f>Sales[[#This Row],[Profit]]-Sales[[#This Row],[Discount ]]</f>
        <v>5027.3999999999996</v>
      </c>
    </row>
    <row r="2217" spans="1:15">
      <c r="A2217" s="38">
        <v>41640</v>
      </c>
      <c r="B2217" s="12" t="s">
        <v>34</v>
      </c>
      <c r="C2217" s="12" t="s">
        <v>25</v>
      </c>
      <c r="D2217" s="12" t="s">
        <v>41</v>
      </c>
      <c r="E2217" s="12" t="s">
        <v>13</v>
      </c>
      <c r="F2217" s="12">
        <v>9</v>
      </c>
      <c r="G2217" s="12">
        <v>3726</v>
      </c>
      <c r="H2217" s="12">
        <v>3960</v>
      </c>
      <c r="I2217" s="12">
        <v>38376</v>
      </c>
      <c r="J2217" s="12">
        <v>40950</v>
      </c>
      <c r="K2217" s="12">
        <f>Sales[[#This Row],[Unit Price]]*Sales[[#This Row],[Quantity]]</f>
        <v>35640</v>
      </c>
      <c r="L2217" s="12">
        <f>Sales[[#This Row],[Unit Cost]]*Sales[[#This Row],[Quantity]]</f>
        <v>33534</v>
      </c>
      <c r="M2217" s="12">
        <f>Sales[[#This Row],[Revenue]]-Sales[[#This Row],[Cost]]</f>
        <v>2106</v>
      </c>
      <c r="N2217" s="38">
        <f>Sales[[#This Row],[Profit]]*$N$1</f>
        <v>105.30000000000001</v>
      </c>
      <c r="O2217" s="38">
        <f>Sales[[#This Row],[Profit]]-Sales[[#This Row],[Discount ]]</f>
        <v>2000.7</v>
      </c>
    </row>
    <row r="2218" spans="1:15">
      <c r="A2218" s="38">
        <v>41640</v>
      </c>
      <c r="B2218" s="12" t="s">
        <v>14</v>
      </c>
      <c r="C2218" s="12" t="s">
        <v>11</v>
      </c>
      <c r="D2218" s="12" t="s">
        <v>12</v>
      </c>
      <c r="E2218" s="12" t="s">
        <v>13</v>
      </c>
      <c r="F2218" s="12">
        <v>11</v>
      </c>
      <c r="G2218" s="12">
        <v>4482</v>
      </c>
      <c r="H2218" s="12">
        <v>4770</v>
      </c>
      <c r="I2218" s="12">
        <v>36612</v>
      </c>
      <c r="J2218" s="12">
        <v>38880</v>
      </c>
      <c r="K2218" s="12">
        <f>Sales[[#This Row],[Unit Price]]*Sales[[#This Row],[Quantity]]</f>
        <v>52470</v>
      </c>
      <c r="L2218" s="12">
        <f>Sales[[#This Row],[Unit Cost]]*Sales[[#This Row],[Quantity]]</f>
        <v>49302</v>
      </c>
      <c r="M2218" s="12">
        <f>Sales[[#This Row],[Revenue]]-Sales[[#This Row],[Cost]]</f>
        <v>3168</v>
      </c>
      <c r="N2218" s="38">
        <f>Sales[[#This Row],[Profit]]*$N$1</f>
        <v>158.4</v>
      </c>
      <c r="O2218" s="38">
        <f>Sales[[#This Row],[Profit]]-Sales[[#This Row],[Discount ]]</f>
        <v>3009.6</v>
      </c>
    </row>
    <row r="2219" spans="1:15">
      <c r="A2219" s="38">
        <v>41640</v>
      </c>
      <c r="B2219" s="12" t="s">
        <v>27</v>
      </c>
      <c r="C2219" s="12" t="s">
        <v>23</v>
      </c>
      <c r="D2219" s="12" t="s">
        <v>26</v>
      </c>
      <c r="E2219" s="12" t="s">
        <v>13</v>
      </c>
      <c r="F2219" s="12">
        <v>4</v>
      </c>
      <c r="G2219" s="12">
        <v>3582</v>
      </c>
      <c r="H2219" s="12">
        <v>3870</v>
      </c>
      <c r="I2219" s="12">
        <v>76050</v>
      </c>
      <c r="J2219" s="12">
        <v>81000</v>
      </c>
      <c r="K2219" s="12">
        <f>Sales[[#This Row],[Unit Price]]*Sales[[#This Row],[Quantity]]</f>
        <v>15480</v>
      </c>
      <c r="L2219" s="12">
        <f>Sales[[#This Row],[Unit Cost]]*Sales[[#This Row],[Quantity]]</f>
        <v>14328</v>
      </c>
      <c r="M2219" s="12">
        <f>Sales[[#This Row],[Revenue]]-Sales[[#This Row],[Cost]]</f>
        <v>1152</v>
      </c>
      <c r="N2219" s="38">
        <f>Sales[[#This Row],[Profit]]*$N$1</f>
        <v>57.6</v>
      </c>
      <c r="O2219" s="38">
        <f>Sales[[#This Row],[Profit]]-Sales[[#This Row],[Discount ]]</f>
        <v>1094.4000000000001</v>
      </c>
    </row>
    <row r="2220" spans="1:15">
      <c r="A2220" s="38">
        <v>41640</v>
      </c>
      <c r="B2220" s="12" t="s">
        <v>34</v>
      </c>
      <c r="C2220" s="12" t="s">
        <v>25</v>
      </c>
      <c r="D2220" s="12" t="s">
        <v>36</v>
      </c>
      <c r="E2220" s="12" t="s">
        <v>13</v>
      </c>
      <c r="F2220" s="12">
        <v>22</v>
      </c>
      <c r="G2220" s="12">
        <v>4482</v>
      </c>
      <c r="H2220" s="12">
        <v>4770</v>
      </c>
      <c r="I2220" s="12">
        <v>50544</v>
      </c>
      <c r="J2220" s="12">
        <v>54000</v>
      </c>
      <c r="K2220" s="12">
        <f>Sales[[#This Row],[Unit Price]]*Sales[[#This Row],[Quantity]]</f>
        <v>104940</v>
      </c>
      <c r="L2220" s="12">
        <f>Sales[[#This Row],[Unit Cost]]*Sales[[#This Row],[Quantity]]</f>
        <v>98604</v>
      </c>
      <c r="M2220" s="12">
        <f>Sales[[#This Row],[Revenue]]-Sales[[#This Row],[Cost]]</f>
        <v>6336</v>
      </c>
      <c r="N2220" s="38">
        <f>Sales[[#This Row],[Profit]]*$N$1</f>
        <v>316.8</v>
      </c>
      <c r="O2220" s="38">
        <f>Sales[[#This Row],[Profit]]-Sales[[#This Row],[Discount ]]</f>
        <v>6019.2</v>
      </c>
    </row>
    <row r="2221" spans="1:15">
      <c r="A2221" s="38">
        <v>41641</v>
      </c>
      <c r="B2221" s="12" t="s">
        <v>24</v>
      </c>
      <c r="C2221" s="12" t="s">
        <v>25</v>
      </c>
      <c r="D2221" s="12" t="s">
        <v>35</v>
      </c>
      <c r="E2221" s="12" t="s">
        <v>13</v>
      </c>
      <c r="F2221" s="12">
        <v>15</v>
      </c>
      <c r="G2221" s="12">
        <v>3924</v>
      </c>
      <c r="H2221" s="12">
        <v>4230</v>
      </c>
      <c r="I2221" s="12">
        <v>41184</v>
      </c>
      <c r="J2221" s="12">
        <v>43920</v>
      </c>
      <c r="K2221" s="12">
        <f>Sales[[#This Row],[Unit Price]]*Sales[[#This Row],[Quantity]]</f>
        <v>63450</v>
      </c>
      <c r="L2221" s="12">
        <f>Sales[[#This Row],[Unit Cost]]*Sales[[#This Row],[Quantity]]</f>
        <v>58860</v>
      </c>
      <c r="M2221" s="12">
        <f>Sales[[#This Row],[Revenue]]-Sales[[#This Row],[Cost]]</f>
        <v>4590</v>
      </c>
      <c r="N2221" s="38">
        <f>Sales[[#This Row],[Profit]]*$N$1</f>
        <v>229.5</v>
      </c>
      <c r="O2221" s="38">
        <f>Sales[[#This Row],[Profit]]-Sales[[#This Row],[Discount ]]</f>
        <v>4360.5</v>
      </c>
    </row>
    <row r="2222" spans="1:15">
      <c r="A2222" s="38">
        <v>41641</v>
      </c>
      <c r="B2222" s="12" t="s">
        <v>22</v>
      </c>
      <c r="C2222" s="12" t="s">
        <v>23</v>
      </c>
      <c r="D2222" s="12" t="s">
        <v>35</v>
      </c>
      <c r="E2222" s="12" t="s">
        <v>13</v>
      </c>
      <c r="F2222" s="12">
        <v>23</v>
      </c>
      <c r="G2222" s="12">
        <v>7506</v>
      </c>
      <c r="H2222" s="12">
        <v>8100</v>
      </c>
      <c r="I2222" s="12">
        <v>36036</v>
      </c>
      <c r="J2222" s="12">
        <v>38430</v>
      </c>
      <c r="K2222" s="12">
        <f>Sales[[#This Row],[Unit Price]]*Sales[[#This Row],[Quantity]]</f>
        <v>186300</v>
      </c>
      <c r="L2222" s="12">
        <f>Sales[[#This Row],[Unit Cost]]*Sales[[#This Row],[Quantity]]</f>
        <v>172638</v>
      </c>
      <c r="M2222" s="12">
        <f>Sales[[#This Row],[Revenue]]-Sales[[#This Row],[Cost]]</f>
        <v>13662</v>
      </c>
      <c r="N2222" s="38">
        <f>Sales[[#This Row],[Profit]]*$N$1</f>
        <v>683.1</v>
      </c>
      <c r="O2222" s="38">
        <f>Sales[[#This Row],[Profit]]-Sales[[#This Row],[Discount ]]</f>
        <v>12978.9</v>
      </c>
    </row>
    <row r="2223" spans="1:15">
      <c r="A2223" s="38">
        <v>41642</v>
      </c>
      <c r="B2223" s="12" t="s">
        <v>17</v>
      </c>
      <c r="C2223" s="12" t="s">
        <v>18</v>
      </c>
      <c r="D2223" s="12" t="s">
        <v>33</v>
      </c>
      <c r="E2223" s="12" t="s">
        <v>13</v>
      </c>
      <c r="F2223" s="12">
        <v>9</v>
      </c>
      <c r="G2223" s="12">
        <v>3546</v>
      </c>
      <c r="H2223" s="12">
        <v>3780</v>
      </c>
      <c r="I2223" s="12">
        <v>43758</v>
      </c>
      <c r="J2223" s="12">
        <v>46530</v>
      </c>
      <c r="K2223" s="12">
        <f>Sales[[#This Row],[Unit Price]]*Sales[[#This Row],[Quantity]]</f>
        <v>34020</v>
      </c>
      <c r="L2223" s="12">
        <f>Sales[[#This Row],[Unit Cost]]*Sales[[#This Row],[Quantity]]</f>
        <v>31914</v>
      </c>
      <c r="M2223" s="12">
        <f>Sales[[#This Row],[Revenue]]-Sales[[#This Row],[Cost]]</f>
        <v>2106</v>
      </c>
      <c r="N2223" s="38">
        <f>Sales[[#This Row],[Profit]]*$N$1</f>
        <v>105.30000000000001</v>
      </c>
      <c r="O2223" s="38">
        <f>Sales[[#This Row],[Profit]]-Sales[[#This Row],[Discount ]]</f>
        <v>2000.7</v>
      </c>
    </row>
    <row r="2224" spans="1:15">
      <c r="A2224" s="38">
        <v>41642</v>
      </c>
      <c r="B2224" s="12" t="s">
        <v>20</v>
      </c>
      <c r="C2224" s="12" t="s">
        <v>18</v>
      </c>
      <c r="D2224" s="12" t="s">
        <v>26</v>
      </c>
      <c r="E2224" s="12" t="s">
        <v>13</v>
      </c>
      <c r="F2224" s="12">
        <v>7</v>
      </c>
      <c r="G2224" s="12">
        <v>3042</v>
      </c>
      <c r="H2224" s="12">
        <v>3240</v>
      </c>
      <c r="I2224" s="12">
        <v>24336</v>
      </c>
      <c r="J2224" s="12">
        <v>25920</v>
      </c>
      <c r="K2224" s="12">
        <f>Sales[[#This Row],[Unit Price]]*Sales[[#This Row],[Quantity]]</f>
        <v>22680</v>
      </c>
      <c r="L2224" s="12">
        <f>Sales[[#This Row],[Unit Cost]]*Sales[[#This Row],[Quantity]]</f>
        <v>21294</v>
      </c>
      <c r="M2224" s="12">
        <f>Sales[[#This Row],[Revenue]]-Sales[[#This Row],[Cost]]</f>
        <v>1386</v>
      </c>
      <c r="N2224" s="38">
        <f>Sales[[#This Row],[Profit]]*$N$1</f>
        <v>69.3</v>
      </c>
      <c r="O2224" s="38">
        <f>Sales[[#This Row],[Profit]]-Sales[[#This Row],[Discount ]]</f>
        <v>1316.7</v>
      </c>
    </row>
    <row r="2225" spans="1:15">
      <c r="A2225" s="38">
        <v>41642</v>
      </c>
      <c r="B2225" s="12" t="s">
        <v>27</v>
      </c>
      <c r="C2225" s="12" t="s">
        <v>23</v>
      </c>
      <c r="D2225" s="12" t="s">
        <v>41</v>
      </c>
      <c r="E2225" s="12" t="s">
        <v>13</v>
      </c>
      <c r="F2225" s="12">
        <v>25</v>
      </c>
      <c r="G2225" s="12">
        <v>3042</v>
      </c>
      <c r="H2225" s="12">
        <v>3240</v>
      </c>
      <c r="I2225" s="12">
        <v>2952</v>
      </c>
      <c r="J2225" s="12">
        <v>3150</v>
      </c>
      <c r="K2225" s="12">
        <f>Sales[[#This Row],[Unit Price]]*Sales[[#This Row],[Quantity]]</f>
        <v>81000</v>
      </c>
      <c r="L2225" s="12">
        <f>Sales[[#This Row],[Unit Cost]]*Sales[[#This Row],[Quantity]]</f>
        <v>76050</v>
      </c>
      <c r="M2225" s="12">
        <f>Sales[[#This Row],[Revenue]]-Sales[[#This Row],[Cost]]</f>
        <v>4950</v>
      </c>
      <c r="N2225" s="38">
        <f>Sales[[#This Row],[Profit]]*$N$1</f>
        <v>247.5</v>
      </c>
      <c r="O2225" s="38">
        <f>Sales[[#This Row],[Profit]]-Sales[[#This Row],[Discount ]]</f>
        <v>4702.5</v>
      </c>
    </row>
    <row r="2226" spans="1:15">
      <c r="A2226" s="38">
        <v>41643</v>
      </c>
      <c r="B2226" s="12" t="s">
        <v>20</v>
      </c>
      <c r="C2226" s="12" t="s">
        <v>18</v>
      </c>
      <c r="D2226" s="12" t="s">
        <v>40</v>
      </c>
      <c r="E2226" s="12" t="s">
        <v>16</v>
      </c>
      <c r="F2226" s="12">
        <v>10</v>
      </c>
      <c r="G2226" s="12">
        <v>3978</v>
      </c>
      <c r="H2226" s="12">
        <v>4230</v>
      </c>
      <c r="I2226" s="12">
        <v>23544</v>
      </c>
      <c r="J2226" s="12">
        <v>25380</v>
      </c>
      <c r="K2226" s="12">
        <f>Sales[[#This Row],[Unit Price]]*Sales[[#This Row],[Quantity]]</f>
        <v>42300</v>
      </c>
      <c r="L2226" s="12">
        <f>Sales[[#This Row],[Unit Cost]]*Sales[[#This Row],[Quantity]]</f>
        <v>39780</v>
      </c>
      <c r="M2226" s="12">
        <f>Sales[[#This Row],[Revenue]]-Sales[[#This Row],[Cost]]</f>
        <v>2520</v>
      </c>
      <c r="N2226" s="38">
        <f>Sales[[#This Row],[Profit]]*$N$1</f>
        <v>126</v>
      </c>
      <c r="O2226" s="38">
        <f>Sales[[#This Row],[Profit]]-Sales[[#This Row],[Discount ]]</f>
        <v>2394</v>
      </c>
    </row>
    <row r="2227" spans="1:15">
      <c r="A2227" s="38">
        <v>41644</v>
      </c>
      <c r="B2227" s="12" t="s">
        <v>10</v>
      </c>
      <c r="C2227" s="12" t="s">
        <v>11</v>
      </c>
      <c r="D2227" s="12" t="s">
        <v>38</v>
      </c>
      <c r="E2227" s="12" t="s">
        <v>13</v>
      </c>
      <c r="F2227" s="12">
        <v>8</v>
      </c>
      <c r="G2227" s="12">
        <v>5148</v>
      </c>
      <c r="H2227" s="12">
        <v>5490</v>
      </c>
      <c r="I2227" s="12">
        <v>49644</v>
      </c>
      <c r="J2227" s="12">
        <v>52920</v>
      </c>
      <c r="K2227" s="12">
        <f>Sales[[#This Row],[Unit Price]]*Sales[[#This Row],[Quantity]]</f>
        <v>43920</v>
      </c>
      <c r="L2227" s="12">
        <f>Sales[[#This Row],[Unit Cost]]*Sales[[#This Row],[Quantity]]</f>
        <v>41184</v>
      </c>
      <c r="M2227" s="12">
        <f>Sales[[#This Row],[Revenue]]-Sales[[#This Row],[Cost]]</f>
        <v>2736</v>
      </c>
      <c r="N2227" s="38">
        <f>Sales[[#This Row],[Profit]]*$N$1</f>
        <v>136.80000000000001</v>
      </c>
      <c r="O2227" s="38">
        <f>Sales[[#This Row],[Profit]]-Sales[[#This Row],[Discount ]]</f>
        <v>2599.1999999999998</v>
      </c>
    </row>
    <row r="2228" spans="1:15">
      <c r="A2228" s="38">
        <v>41644</v>
      </c>
      <c r="B2228" s="12" t="s">
        <v>20</v>
      </c>
      <c r="C2228" s="12" t="s">
        <v>18</v>
      </c>
      <c r="D2228" s="12" t="s">
        <v>12</v>
      </c>
      <c r="E2228" s="12" t="s">
        <v>13</v>
      </c>
      <c r="F2228" s="12">
        <v>18</v>
      </c>
      <c r="G2228" s="12">
        <v>3042</v>
      </c>
      <c r="H2228" s="12">
        <v>3240</v>
      </c>
      <c r="I2228" s="12">
        <v>36612</v>
      </c>
      <c r="J2228" s="12">
        <v>38880</v>
      </c>
      <c r="K2228" s="12">
        <f>Sales[[#This Row],[Unit Price]]*Sales[[#This Row],[Quantity]]</f>
        <v>58320</v>
      </c>
      <c r="L2228" s="12">
        <f>Sales[[#This Row],[Unit Cost]]*Sales[[#This Row],[Quantity]]</f>
        <v>54756</v>
      </c>
      <c r="M2228" s="12">
        <f>Sales[[#This Row],[Revenue]]-Sales[[#This Row],[Cost]]</f>
        <v>3564</v>
      </c>
      <c r="N2228" s="38">
        <f>Sales[[#This Row],[Profit]]*$N$1</f>
        <v>178.20000000000002</v>
      </c>
      <c r="O2228" s="38">
        <f>Sales[[#This Row],[Profit]]-Sales[[#This Row],[Discount ]]</f>
        <v>3385.8</v>
      </c>
    </row>
    <row r="2229" spans="1:15">
      <c r="A2229" s="38">
        <v>41644</v>
      </c>
      <c r="B2229" s="12" t="s">
        <v>20</v>
      </c>
      <c r="C2229" s="12" t="s">
        <v>18</v>
      </c>
      <c r="D2229" s="12" t="s">
        <v>41</v>
      </c>
      <c r="E2229" s="12" t="s">
        <v>13</v>
      </c>
      <c r="F2229" s="12">
        <v>8</v>
      </c>
      <c r="G2229" s="12">
        <v>5148</v>
      </c>
      <c r="H2229" s="12">
        <v>5490</v>
      </c>
      <c r="I2229" s="12">
        <v>70848</v>
      </c>
      <c r="J2229" s="12">
        <v>75600</v>
      </c>
      <c r="K2229" s="12">
        <f>Sales[[#This Row],[Unit Price]]*Sales[[#This Row],[Quantity]]</f>
        <v>43920</v>
      </c>
      <c r="L2229" s="12">
        <f>Sales[[#This Row],[Unit Cost]]*Sales[[#This Row],[Quantity]]</f>
        <v>41184</v>
      </c>
      <c r="M2229" s="12">
        <f>Sales[[#This Row],[Revenue]]-Sales[[#This Row],[Cost]]</f>
        <v>2736</v>
      </c>
      <c r="N2229" s="38">
        <f>Sales[[#This Row],[Profit]]*$N$1</f>
        <v>136.80000000000001</v>
      </c>
      <c r="O2229" s="38">
        <f>Sales[[#This Row],[Profit]]-Sales[[#This Row],[Discount ]]</f>
        <v>2599.1999999999998</v>
      </c>
    </row>
    <row r="2230" spans="1:15">
      <c r="A2230" s="38">
        <v>41644</v>
      </c>
      <c r="B2230" s="12" t="s">
        <v>27</v>
      </c>
      <c r="C2230" s="12" t="s">
        <v>23</v>
      </c>
      <c r="D2230" s="12" t="s">
        <v>19</v>
      </c>
      <c r="E2230" s="12" t="s">
        <v>13</v>
      </c>
      <c r="F2230" s="12">
        <v>25</v>
      </c>
      <c r="G2230" s="12">
        <v>7506</v>
      </c>
      <c r="H2230" s="12">
        <v>8100</v>
      </c>
      <c r="I2230" s="12">
        <v>79560</v>
      </c>
      <c r="J2230" s="12">
        <v>84600</v>
      </c>
      <c r="K2230" s="12">
        <f>Sales[[#This Row],[Unit Price]]*Sales[[#This Row],[Quantity]]</f>
        <v>202500</v>
      </c>
      <c r="L2230" s="12">
        <f>Sales[[#This Row],[Unit Cost]]*Sales[[#This Row],[Quantity]]</f>
        <v>187650</v>
      </c>
      <c r="M2230" s="12">
        <f>Sales[[#This Row],[Revenue]]-Sales[[#This Row],[Cost]]</f>
        <v>14850</v>
      </c>
      <c r="N2230" s="38">
        <f>Sales[[#This Row],[Profit]]*$N$1</f>
        <v>742.5</v>
      </c>
      <c r="O2230" s="38">
        <f>Sales[[#This Row],[Profit]]-Sales[[#This Row],[Discount ]]</f>
        <v>14107.5</v>
      </c>
    </row>
    <row r="2231" spans="1:15">
      <c r="A2231" s="38">
        <v>41645</v>
      </c>
      <c r="B2231" s="12" t="s">
        <v>10</v>
      </c>
      <c r="C2231" s="12" t="s">
        <v>11</v>
      </c>
      <c r="D2231" s="12" t="s">
        <v>35</v>
      </c>
      <c r="E2231" s="12" t="s">
        <v>13</v>
      </c>
      <c r="F2231" s="12">
        <v>7</v>
      </c>
      <c r="G2231" s="12">
        <v>3042</v>
      </c>
      <c r="H2231" s="12">
        <v>3240</v>
      </c>
      <c r="I2231" s="12">
        <v>61776</v>
      </c>
      <c r="J2231" s="12">
        <v>65880</v>
      </c>
      <c r="K2231" s="12">
        <f>Sales[[#This Row],[Unit Price]]*Sales[[#This Row],[Quantity]]</f>
        <v>22680</v>
      </c>
      <c r="L2231" s="12">
        <f>Sales[[#This Row],[Unit Cost]]*Sales[[#This Row],[Quantity]]</f>
        <v>21294</v>
      </c>
      <c r="M2231" s="12">
        <f>Sales[[#This Row],[Revenue]]-Sales[[#This Row],[Cost]]</f>
        <v>1386</v>
      </c>
      <c r="N2231" s="38">
        <f>Sales[[#This Row],[Profit]]*$N$1</f>
        <v>69.3</v>
      </c>
      <c r="O2231" s="38">
        <f>Sales[[#This Row],[Profit]]-Sales[[#This Row],[Discount ]]</f>
        <v>1316.7</v>
      </c>
    </row>
    <row r="2232" spans="1:15">
      <c r="A2232" s="38">
        <v>41645</v>
      </c>
      <c r="B2232" s="12" t="s">
        <v>24</v>
      </c>
      <c r="C2232" s="12" t="s">
        <v>25</v>
      </c>
      <c r="D2232" s="12" t="s">
        <v>42</v>
      </c>
      <c r="E2232" s="12" t="s">
        <v>16</v>
      </c>
      <c r="F2232" s="12">
        <v>17</v>
      </c>
      <c r="G2232" s="12">
        <v>3978</v>
      </c>
      <c r="H2232" s="12">
        <v>4230</v>
      </c>
      <c r="I2232" s="12">
        <v>90072</v>
      </c>
      <c r="J2232" s="12">
        <v>97200</v>
      </c>
      <c r="K2232" s="12">
        <f>Sales[[#This Row],[Unit Price]]*Sales[[#This Row],[Quantity]]</f>
        <v>71910</v>
      </c>
      <c r="L2232" s="12">
        <f>Sales[[#This Row],[Unit Cost]]*Sales[[#This Row],[Quantity]]</f>
        <v>67626</v>
      </c>
      <c r="M2232" s="12">
        <f>Sales[[#This Row],[Revenue]]-Sales[[#This Row],[Cost]]</f>
        <v>4284</v>
      </c>
      <c r="N2232" s="38">
        <f>Sales[[#This Row],[Profit]]*$N$1</f>
        <v>214.20000000000002</v>
      </c>
      <c r="O2232" s="38">
        <f>Sales[[#This Row],[Profit]]-Sales[[#This Row],[Discount ]]</f>
        <v>4069.8</v>
      </c>
    </row>
    <row r="2233" spans="1:15">
      <c r="A2233" s="38">
        <v>41646</v>
      </c>
      <c r="B2233" s="12" t="s">
        <v>17</v>
      </c>
      <c r="C2233" s="12" t="s">
        <v>18</v>
      </c>
      <c r="D2233" s="12" t="s">
        <v>26</v>
      </c>
      <c r="E2233" s="12" t="s">
        <v>13</v>
      </c>
      <c r="F2233" s="12">
        <v>3</v>
      </c>
      <c r="G2233" s="12">
        <v>2952</v>
      </c>
      <c r="H2233" s="12">
        <v>3150</v>
      </c>
      <c r="I2233" s="12">
        <v>12168</v>
      </c>
      <c r="J2233" s="12">
        <v>12960</v>
      </c>
      <c r="K2233" s="12">
        <f>Sales[[#This Row],[Unit Price]]*Sales[[#This Row],[Quantity]]</f>
        <v>9450</v>
      </c>
      <c r="L2233" s="12">
        <f>Sales[[#This Row],[Unit Cost]]*Sales[[#This Row],[Quantity]]</f>
        <v>8856</v>
      </c>
      <c r="M2233" s="12">
        <f>Sales[[#This Row],[Revenue]]-Sales[[#This Row],[Cost]]</f>
        <v>594</v>
      </c>
      <c r="N2233" s="38">
        <f>Sales[[#This Row],[Profit]]*$N$1</f>
        <v>29.700000000000003</v>
      </c>
      <c r="O2233" s="38">
        <f>Sales[[#This Row],[Profit]]-Sales[[#This Row],[Discount ]]</f>
        <v>564.29999999999995</v>
      </c>
    </row>
    <row r="2234" spans="1:15">
      <c r="A2234" s="38">
        <v>41646</v>
      </c>
      <c r="B2234" s="12" t="s">
        <v>34</v>
      </c>
      <c r="C2234" s="12" t="s">
        <v>25</v>
      </c>
      <c r="D2234" s="12" t="s">
        <v>41</v>
      </c>
      <c r="E2234" s="12" t="s">
        <v>13</v>
      </c>
      <c r="F2234" s="12">
        <v>13</v>
      </c>
      <c r="G2234" s="12">
        <v>2034</v>
      </c>
      <c r="H2234" s="12">
        <v>2160</v>
      </c>
      <c r="I2234" s="12">
        <v>67896</v>
      </c>
      <c r="J2234" s="12">
        <v>72450</v>
      </c>
      <c r="K2234" s="12">
        <f>Sales[[#This Row],[Unit Price]]*Sales[[#This Row],[Quantity]]</f>
        <v>28080</v>
      </c>
      <c r="L2234" s="12">
        <f>Sales[[#This Row],[Unit Cost]]*Sales[[#This Row],[Quantity]]</f>
        <v>26442</v>
      </c>
      <c r="M2234" s="12">
        <f>Sales[[#This Row],[Revenue]]-Sales[[#This Row],[Cost]]</f>
        <v>1638</v>
      </c>
      <c r="N2234" s="38">
        <f>Sales[[#This Row],[Profit]]*$N$1</f>
        <v>81.900000000000006</v>
      </c>
      <c r="O2234" s="38">
        <f>Sales[[#This Row],[Profit]]-Sales[[#This Row],[Discount ]]</f>
        <v>1556.1</v>
      </c>
    </row>
    <row r="2235" spans="1:15">
      <c r="A2235" s="38">
        <v>41646</v>
      </c>
      <c r="B2235" s="12" t="s">
        <v>31</v>
      </c>
      <c r="C2235" s="12" t="s">
        <v>30</v>
      </c>
      <c r="D2235" s="12" t="s">
        <v>42</v>
      </c>
      <c r="E2235" s="12" t="s">
        <v>16</v>
      </c>
      <c r="F2235" s="12">
        <v>17</v>
      </c>
      <c r="G2235" s="12">
        <v>3582</v>
      </c>
      <c r="H2235" s="12">
        <v>3870</v>
      </c>
      <c r="I2235" s="12">
        <v>135108</v>
      </c>
      <c r="J2235" s="12">
        <v>145800</v>
      </c>
      <c r="K2235" s="12">
        <f>Sales[[#This Row],[Unit Price]]*Sales[[#This Row],[Quantity]]</f>
        <v>65790</v>
      </c>
      <c r="L2235" s="12">
        <f>Sales[[#This Row],[Unit Cost]]*Sales[[#This Row],[Quantity]]</f>
        <v>60894</v>
      </c>
      <c r="M2235" s="12">
        <f>Sales[[#This Row],[Revenue]]-Sales[[#This Row],[Cost]]</f>
        <v>4896</v>
      </c>
      <c r="N2235" s="38">
        <f>Sales[[#This Row],[Profit]]*$N$1</f>
        <v>244.8</v>
      </c>
      <c r="O2235" s="38">
        <f>Sales[[#This Row],[Profit]]-Sales[[#This Row],[Discount ]]</f>
        <v>4651.2</v>
      </c>
    </row>
    <row r="2236" spans="1:15">
      <c r="A2236" s="38">
        <v>41647</v>
      </c>
      <c r="B2236" s="12" t="s">
        <v>17</v>
      </c>
      <c r="C2236" s="12" t="s">
        <v>18</v>
      </c>
      <c r="D2236" s="12" t="s">
        <v>12</v>
      </c>
      <c r="E2236" s="12" t="s">
        <v>13</v>
      </c>
      <c r="F2236" s="12">
        <v>22</v>
      </c>
      <c r="G2236" s="12">
        <v>3978</v>
      </c>
      <c r="H2236" s="12">
        <v>4230</v>
      </c>
      <c r="I2236" s="12">
        <v>14238</v>
      </c>
      <c r="J2236" s="12">
        <v>15120</v>
      </c>
      <c r="K2236" s="12">
        <f>Sales[[#This Row],[Unit Price]]*Sales[[#This Row],[Quantity]]</f>
        <v>93060</v>
      </c>
      <c r="L2236" s="12">
        <f>Sales[[#This Row],[Unit Cost]]*Sales[[#This Row],[Quantity]]</f>
        <v>87516</v>
      </c>
      <c r="M2236" s="12">
        <f>Sales[[#This Row],[Revenue]]-Sales[[#This Row],[Cost]]</f>
        <v>5544</v>
      </c>
      <c r="N2236" s="38">
        <f>Sales[[#This Row],[Profit]]*$N$1</f>
        <v>277.2</v>
      </c>
      <c r="O2236" s="38">
        <f>Sales[[#This Row],[Profit]]-Sales[[#This Row],[Discount ]]</f>
        <v>5266.8</v>
      </c>
    </row>
    <row r="2237" spans="1:15">
      <c r="A2237" s="38">
        <v>41647</v>
      </c>
      <c r="B2237" s="12" t="s">
        <v>22</v>
      </c>
      <c r="C2237" s="12" t="s">
        <v>23</v>
      </c>
      <c r="D2237" s="12" t="s">
        <v>35</v>
      </c>
      <c r="E2237" s="12" t="s">
        <v>13</v>
      </c>
      <c r="F2237" s="12">
        <v>23</v>
      </c>
      <c r="G2237" s="12">
        <v>2196</v>
      </c>
      <c r="H2237" s="12">
        <v>2340</v>
      </c>
      <c r="I2237" s="12">
        <v>66924</v>
      </c>
      <c r="J2237" s="12">
        <v>71370</v>
      </c>
      <c r="K2237" s="12">
        <f>Sales[[#This Row],[Unit Price]]*Sales[[#This Row],[Quantity]]</f>
        <v>53820</v>
      </c>
      <c r="L2237" s="12">
        <f>Sales[[#This Row],[Unit Cost]]*Sales[[#This Row],[Quantity]]</f>
        <v>50508</v>
      </c>
      <c r="M2237" s="12">
        <f>Sales[[#This Row],[Revenue]]-Sales[[#This Row],[Cost]]</f>
        <v>3312</v>
      </c>
      <c r="N2237" s="38">
        <f>Sales[[#This Row],[Profit]]*$N$1</f>
        <v>165.60000000000002</v>
      </c>
      <c r="O2237" s="38">
        <f>Sales[[#This Row],[Profit]]-Sales[[#This Row],[Discount ]]</f>
        <v>3146.4</v>
      </c>
    </row>
    <row r="2238" spans="1:15">
      <c r="A2238" s="38">
        <v>41648</v>
      </c>
      <c r="B2238" s="12" t="s">
        <v>22</v>
      </c>
      <c r="C2238" s="12" t="s">
        <v>23</v>
      </c>
      <c r="D2238" s="12" t="s">
        <v>15</v>
      </c>
      <c r="E2238" s="12" t="s">
        <v>16</v>
      </c>
      <c r="F2238" s="12">
        <v>1</v>
      </c>
      <c r="G2238" s="12">
        <v>2034</v>
      </c>
      <c r="H2238" s="12">
        <v>2160</v>
      </c>
      <c r="I2238" s="12">
        <v>78804</v>
      </c>
      <c r="J2238" s="12">
        <v>85140</v>
      </c>
      <c r="K2238" s="12">
        <f>Sales[[#This Row],[Unit Price]]*Sales[[#This Row],[Quantity]]</f>
        <v>2160</v>
      </c>
      <c r="L2238" s="12">
        <f>Sales[[#This Row],[Unit Cost]]*Sales[[#This Row],[Quantity]]</f>
        <v>2034</v>
      </c>
      <c r="M2238" s="12">
        <f>Sales[[#This Row],[Revenue]]-Sales[[#This Row],[Cost]]</f>
        <v>126</v>
      </c>
      <c r="N2238" s="38">
        <f>Sales[[#This Row],[Profit]]*$N$1</f>
        <v>6.3000000000000007</v>
      </c>
      <c r="O2238" s="38">
        <f>Sales[[#This Row],[Profit]]-Sales[[#This Row],[Discount ]]</f>
        <v>119.7</v>
      </c>
    </row>
    <row r="2239" spans="1:15">
      <c r="A2239" s="38">
        <v>41648</v>
      </c>
      <c r="B2239" s="12" t="s">
        <v>20</v>
      </c>
      <c r="C2239" s="12" t="s">
        <v>18</v>
      </c>
      <c r="D2239" s="12" t="s">
        <v>43</v>
      </c>
      <c r="E2239" s="12" t="s">
        <v>13</v>
      </c>
      <c r="F2239" s="12">
        <v>25</v>
      </c>
      <c r="G2239" s="12">
        <v>5148</v>
      </c>
      <c r="H2239" s="12">
        <v>5490</v>
      </c>
      <c r="I2239" s="12">
        <v>30456</v>
      </c>
      <c r="J2239" s="12">
        <v>32400</v>
      </c>
      <c r="K2239" s="12">
        <f>Sales[[#This Row],[Unit Price]]*Sales[[#This Row],[Quantity]]</f>
        <v>137250</v>
      </c>
      <c r="L2239" s="12">
        <f>Sales[[#This Row],[Unit Cost]]*Sales[[#This Row],[Quantity]]</f>
        <v>128700</v>
      </c>
      <c r="M2239" s="12">
        <f>Sales[[#This Row],[Revenue]]-Sales[[#This Row],[Cost]]</f>
        <v>8550</v>
      </c>
      <c r="N2239" s="38">
        <f>Sales[[#This Row],[Profit]]*$N$1</f>
        <v>427.5</v>
      </c>
      <c r="O2239" s="38">
        <f>Sales[[#This Row],[Profit]]-Sales[[#This Row],[Discount ]]</f>
        <v>8122.5</v>
      </c>
    </row>
    <row r="2240" spans="1:15">
      <c r="A2240" s="38">
        <v>41648</v>
      </c>
      <c r="B2240" s="12" t="s">
        <v>34</v>
      </c>
      <c r="C2240" s="12" t="s">
        <v>25</v>
      </c>
      <c r="D2240" s="12" t="s">
        <v>35</v>
      </c>
      <c r="E2240" s="12" t="s">
        <v>13</v>
      </c>
      <c r="F2240" s="12">
        <v>22</v>
      </c>
      <c r="G2240" s="12">
        <v>3384</v>
      </c>
      <c r="H2240" s="12">
        <v>3600</v>
      </c>
      <c r="I2240" s="12">
        <v>5148</v>
      </c>
      <c r="J2240" s="12">
        <v>5490</v>
      </c>
      <c r="K2240" s="12">
        <f>Sales[[#This Row],[Unit Price]]*Sales[[#This Row],[Quantity]]</f>
        <v>79200</v>
      </c>
      <c r="L2240" s="12">
        <f>Sales[[#This Row],[Unit Cost]]*Sales[[#This Row],[Quantity]]</f>
        <v>74448</v>
      </c>
      <c r="M2240" s="12">
        <f>Sales[[#This Row],[Revenue]]-Sales[[#This Row],[Cost]]</f>
        <v>4752</v>
      </c>
      <c r="N2240" s="38">
        <f>Sales[[#This Row],[Profit]]*$N$1</f>
        <v>237.60000000000002</v>
      </c>
      <c r="O2240" s="38">
        <f>Sales[[#This Row],[Profit]]-Sales[[#This Row],[Discount ]]</f>
        <v>4514.3999999999996</v>
      </c>
    </row>
    <row r="2241" spans="1:15">
      <c r="A2241" s="38">
        <v>41649</v>
      </c>
      <c r="B2241" s="12" t="s">
        <v>31</v>
      </c>
      <c r="C2241" s="12" t="s">
        <v>30</v>
      </c>
      <c r="D2241" s="12" t="s">
        <v>40</v>
      </c>
      <c r="E2241" s="12" t="s">
        <v>16</v>
      </c>
      <c r="F2241" s="12">
        <v>2</v>
      </c>
      <c r="G2241" s="12">
        <v>3978</v>
      </c>
      <c r="H2241" s="12">
        <v>4230</v>
      </c>
      <c r="I2241" s="12">
        <v>82404</v>
      </c>
      <c r="J2241" s="12">
        <v>88830</v>
      </c>
      <c r="K2241" s="12">
        <f>Sales[[#This Row],[Unit Price]]*Sales[[#This Row],[Quantity]]</f>
        <v>8460</v>
      </c>
      <c r="L2241" s="12">
        <f>Sales[[#This Row],[Unit Cost]]*Sales[[#This Row],[Quantity]]</f>
        <v>7956</v>
      </c>
      <c r="M2241" s="12">
        <f>Sales[[#This Row],[Revenue]]-Sales[[#This Row],[Cost]]</f>
        <v>504</v>
      </c>
      <c r="N2241" s="38">
        <f>Sales[[#This Row],[Profit]]*$N$1</f>
        <v>25.200000000000003</v>
      </c>
      <c r="O2241" s="38">
        <f>Sales[[#This Row],[Profit]]-Sales[[#This Row],[Discount ]]</f>
        <v>478.8</v>
      </c>
    </row>
    <row r="2242" spans="1:15">
      <c r="A2242" s="38">
        <v>41649</v>
      </c>
      <c r="B2242" s="12" t="s">
        <v>29</v>
      </c>
      <c r="C2242" s="12" t="s">
        <v>30</v>
      </c>
      <c r="D2242" s="12" t="s">
        <v>38</v>
      </c>
      <c r="E2242" s="12" t="s">
        <v>13</v>
      </c>
      <c r="F2242" s="12">
        <v>11</v>
      </c>
      <c r="G2242" s="12">
        <v>3582</v>
      </c>
      <c r="H2242" s="12">
        <v>3870</v>
      </c>
      <c r="I2242" s="12">
        <v>70920</v>
      </c>
      <c r="J2242" s="12">
        <v>75600</v>
      </c>
      <c r="K2242" s="12">
        <f>Sales[[#This Row],[Unit Price]]*Sales[[#This Row],[Quantity]]</f>
        <v>42570</v>
      </c>
      <c r="L2242" s="12">
        <f>Sales[[#This Row],[Unit Cost]]*Sales[[#This Row],[Quantity]]</f>
        <v>39402</v>
      </c>
      <c r="M2242" s="12">
        <f>Sales[[#This Row],[Revenue]]-Sales[[#This Row],[Cost]]</f>
        <v>3168</v>
      </c>
      <c r="N2242" s="38">
        <f>Sales[[#This Row],[Profit]]*$N$1</f>
        <v>158.4</v>
      </c>
      <c r="O2242" s="38">
        <f>Sales[[#This Row],[Profit]]-Sales[[#This Row],[Discount ]]</f>
        <v>3009.6</v>
      </c>
    </row>
    <row r="2243" spans="1:15">
      <c r="A2243" s="38">
        <v>41649</v>
      </c>
      <c r="B2243" s="12" t="s">
        <v>14</v>
      </c>
      <c r="C2243" s="12" t="s">
        <v>11</v>
      </c>
      <c r="D2243" s="12" t="s">
        <v>28</v>
      </c>
      <c r="E2243" s="12" t="s">
        <v>13</v>
      </c>
      <c r="F2243" s="12">
        <v>11</v>
      </c>
      <c r="G2243" s="12">
        <v>3546</v>
      </c>
      <c r="H2243" s="12">
        <v>3780</v>
      </c>
      <c r="I2243" s="12">
        <v>110808</v>
      </c>
      <c r="J2243" s="12">
        <v>117990</v>
      </c>
      <c r="K2243" s="12">
        <f>Sales[[#This Row],[Unit Price]]*Sales[[#This Row],[Quantity]]</f>
        <v>41580</v>
      </c>
      <c r="L2243" s="12">
        <f>Sales[[#This Row],[Unit Cost]]*Sales[[#This Row],[Quantity]]</f>
        <v>39006</v>
      </c>
      <c r="M2243" s="12">
        <f>Sales[[#This Row],[Revenue]]-Sales[[#This Row],[Cost]]</f>
        <v>2574</v>
      </c>
      <c r="N2243" s="38">
        <f>Sales[[#This Row],[Profit]]*$N$1</f>
        <v>128.70000000000002</v>
      </c>
      <c r="O2243" s="38">
        <f>Sales[[#This Row],[Profit]]-Sales[[#This Row],[Discount ]]</f>
        <v>2445.3000000000002</v>
      </c>
    </row>
    <row r="2244" spans="1:15">
      <c r="A2244" s="38">
        <v>41650</v>
      </c>
      <c r="B2244" s="12" t="s">
        <v>24</v>
      </c>
      <c r="C2244" s="12" t="s">
        <v>25</v>
      </c>
      <c r="D2244" s="12" t="s">
        <v>42</v>
      </c>
      <c r="E2244" s="12" t="s">
        <v>16</v>
      </c>
      <c r="F2244" s="12">
        <v>1</v>
      </c>
      <c r="G2244" s="12">
        <v>7506</v>
      </c>
      <c r="H2244" s="12">
        <v>8100</v>
      </c>
      <c r="I2244" s="12">
        <v>75060</v>
      </c>
      <c r="J2244" s="12">
        <v>81000</v>
      </c>
      <c r="K2244" s="12">
        <f>Sales[[#This Row],[Unit Price]]*Sales[[#This Row],[Quantity]]</f>
        <v>8100</v>
      </c>
      <c r="L2244" s="12">
        <f>Sales[[#This Row],[Unit Cost]]*Sales[[#This Row],[Quantity]]</f>
        <v>7506</v>
      </c>
      <c r="M2244" s="12">
        <f>Sales[[#This Row],[Revenue]]-Sales[[#This Row],[Cost]]</f>
        <v>594</v>
      </c>
      <c r="N2244" s="38">
        <f>Sales[[#This Row],[Profit]]*$N$1</f>
        <v>29.700000000000003</v>
      </c>
      <c r="O2244" s="38">
        <f>Sales[[#This Row],[Profit]]-Sales[[#This Row],[Discount ]]</f>
        <v>564.29999999999995</v>
      </c>
    </row>
    <row r="2245" spans="1:15">
      <c r="A2245" s="38">
        <v>41650</v>
      </c>
      <c r="B2245" s="12" t="s">
        <v>14</v>
      </c>
      <c r="C2245" s="12" t="s">
        <v>11</v>
      </c>
      <c r="D2245" s="12" t="s">
        <v>28</v>
      </c>
      <c r="E2245" s="12" t="s">
        <v>13</v>
      </c>
      <c r="F2245" s="12">
        <v>14</v>
      </c>
      <c r="G2245" s="12">
        <v>3978</v>
      </c>
      <c r="H2245" s="12">
        <v>4230</v>
      </c>
      <c r="I2245" s="12">
        <v>116640</v>
      </c>
      <c r="J2245" s="12">
        <v>124200</v>
      </c>
      <c r="K2245" s="12">
        <f>Sales[[#This Row],[Unit Price]]*Sales[[#This Row],[Quantity]]</f>
        <v>59220</v>
      </c>
      <c r="L2245" s="12">
        <f>Sales[[#This Row],[Unit Cost]]*Sales[[#This Row],[Quantity]]</f>
        <v>55692</v>
      </c>
      <c r="M2245" s="12">
        <f>Sales[[#This Row],[Revenue]]-Sales[[#This Row],[Cost]]</f>
        <v>3528</v>
      </c>
      <c r="N2245" s="38">
        <f>Sales[[#This Row],[Profit]]*$N$1</f>
        <v>176.4</v>
      </c>
      <c r="O2245" s="38">
        <f>Sales[[#This Row],[Profit]]-Sales[[#This Row],[Discount ]]</f>
        <v>3351.6</v>
      </c>
    </row>
    <row r="2246" spans="1:15">
      <c r="A2246" s="38">
        <v>41650</v>
      </c>
      <c r="B2246" s="12" t="s">
        <v>17</v>
      </c>
      <c r="C2246" s="12" t="s">
        <v>18</v>
      </c>
      <c r="D2246" s="12" t="s">
        <v>40</v>
      </c>
      <c r="E2246" s="12" t="s">
        <v>16</v>
      </c>
      <c r="F2246" s="12">
        <v>11</v>
      </c>
      <c r="G2246" s="12">
        <v>2034</v>
      </c>
      <c r="H2246" s="12">
        <v>2160</v>
      </c>
      <c r="I2246" s="12">
        <v>19620</v>
      </c>
      <c r="J2246" s="12">
        <v>21150</v>
      </c>
      <c r="K2246" s="12">
        <f>Sales[[#This Row],[Unit Price]]*Sales[[#This Row],[Quantity]]</f>
        <v>23760</v>
      </c>
      <c r="L2246" s="12">
        <f>Sales[[#This Row],[Unit Cost]]*Sales[[#This Row],[Quantity]]</f>
        <v>22374</v>
      </c>
      <c r="M2246" s="12">
        <f>Sales[[#This Row],[Revenue]]-Sales[[#This Row],[Cost]]</f>
        <v>1386</v>
      </c>
      <c r="N2246" s="38">
        <f>Sales[[#This Row],[Profit]]*$N$1</f>
        <v>69.3</v>
      </c>
      <c r="O2246" s="38">
        <f>Sales[[#This Row],[Profit]]-Sales[[#This Row],[Discount ]]</f>
        <v>1316.7</v>
      </c>
    </row>
    <row r="2247" spans="1:15">
      <c r="A2247" s="38">
        <v>41650</v>
      </c>
      <c r="B2247" s="12" t="s">
        <v>29</v>
      </c>
      <c r="C2247" s="12" t="s">
        <v>30</v>
      </c>
      <c r="D2247" s="12" t="s">
        <v>41</v>
      </c>
      <c r="E2247" s="12" t="s">
        <v>13</v>
      </c>
      <c r="F2247" s="12">
        <v>8</v>
      </c>
      <c r="G2247" s="12">
        <v>2952</v>
      </c>
      <c r="H2247" s="12">
        <v>3150</v>
      </c>
      <c r="I2247" s="12">
        <v>38376</v>
      </c>
      <c r="J2247" s="12">
        <v>40950</v>
      </c>
      <c r="K2247" s="12">
        <f>Sales[[#This Row],[Unit Price]]*Sales[[#This Row],[Quantity]]</f>
        <v>25200</v>
      </c>
      <c r="L2247" s="12">
        <f>Sales[[#This Row],[Unit Cost]]*Sales[[#This Row],[Quantity]]</f>
        <v>23616</v>
      </c>
      <c r="M2247" s="12">
        <f>Sales[[#This Row],[Revenue]]-Sales[[#This Row],[Cost]]</f>
        <v>1584</v>
      </c>
      <c r="N2247" s="38">
        <f>Sales[[#This Row],[Profit]]*$N$1</f>
        <v>79.2</v>
      </c>
      <c r="O2247" s="38">
        <f>Sales[[#This Row],[Profit]]-Sales[[#This Row],[Discount ]]</f>
        <v>1504.8</v>
      </c>
    </row>
    <row r="2248" spans="1:15">
      <c r="A2248" s="38">
        <v>41651</v>
      </c>
      <c r="B2248" s="12" t="s">
        <v>27</v>
      </c>
      <c r="C2248" s="12" t="s">
        <v>23</v>
      </c>
      <c r="D2248" s="12" t="s">
        <v>12</v>
      </c>
      <c r="E2248" s="12" t="s">
        <v>13</v>
      </c>
      <c r="F2248" s="12">
        <v>1</v>
      </c>
      <c r="G2248" s="12">
        <v>3546</v>
      </c>
      <c r="H2248" s="12">
        <v>3780</v>
      </c>
      <c r="I2248" s="12">
        <v>50850</v>
      </c>
      <c r="J2248" s="12">
        <v>54000</v>
      </c>
      <c r="K2248" s="12">
        <f>Sales[[#This Row],[Unit Price]]*Sales[[#This Row],[Quantity]]</f>
        <v>3780</v>
      </c>
      <c r="L2248" s="12">
        <f>Sales[[#This Row],[Unit Cost]]*Sales[[#This Row],[Quantity]]</f>
        <v>3546</v>
      </c>
      <c r="M2248" s="12">
        <f>Sales[[#This Row],[Revenue]]-Sales[[#This Row],[Cost]]</f>
        <v>234</v>
      </c>
      <c r="N2248" s="38">
        <f>Sales[[#This Row],[Profit]]*$N$1</f>
        <v>11.700000000000001</v>
      </c>
      <c r="O2248" s="38">
        <f>Sales[[#This Row],[Profit]]-Sales[[#This Row],[Discount ]]</f>
        <v>222.3</v>
      </c>
    </row>
    <row r="2249" spans="1:15">
      <c r="A2249" s="38">
        <v>41651</v>
      </c>
      <c r="B2249" s="12" t="s">
        <v>17</v>
      </c>
      <c r="C2249" s="12" t="s">
        <v>18</v>
      </c>
      <c r="D2249" s="12" t="s">
        <v>40</v>
      </c>
      <c r="E2249" s="12" t="s">
        <v>16</v>
      </c>
      <c r="F2249" s="12">
        <v>24</v>
      </c>
      <c r="G2249" s="12">
        <v>3546</v>
      </c>
      <c r="H2249" s="12">
        <v>3780</v>
      </c>
      <c r="I2249" s="12">
        <v>11772</v>
      </c>
      <c r="J2249" s="12">
        <v>12690</v>
      </c>
      <c r="K2249" s="12">
        <f>Sales[[#This Row],[Unit Price]]*Sales[[#This Row],[Quantity]]</f>
        <v>90720</v>
      </c>
      <c r="L2249" s="12">
        <f>Sales[[#This Row],[Unit Cost]]*Sales[[#This Row],[Quantity]]</f>
        <v>85104</v>
      </c>
      <c r="M2249" s="12">
        <f>Sales[[#This Row],[Revenue]]-Sales[[#This Row],[Cost]]</f>
        <v>5616</v>
      </c>
      <c r="N2249" s="38">
        <f>Sales[[#This Row],[Profit]]*$N$1</f>
        <v>280.8</v>
      </c>
      <c r="O2249" s="38">
        <f>Sales[[#This Row],[Profit]]-Sales[[#This Row],[Discount ]]</f>
        <v>5335.2</v>
      </c>
    </row>
    <row r="2250" spans="1:15">
      <c r="A2250" s="38">
        <v>41652</v>
      </c>
      <c r="B2250" s="12" t="s">
        <v>20</v>
      </c>
      <c r="C2250" s="12" t="s">
        <v>18</v>
      </c>
      <c r="D2250" s="12" t="s">
        <v>38</v>
      </c>
      <c r="E2250" s="12" t="s">
        <v>13</v>
      </c>
      <c r="F2250" s="12">
        <v>15</v>
      </c>
      <c r="G2250" s="12">
        <v>3978</v>
      </c>
      <c r="H2250" s="12">
        <v>4230</v>
      </c>
      <c r="I2250" s="12">
        <v>70920</v>
      </c>
      <c r="J2250" s="12">
        <v>75600</v>
      </c>
      <c r="K2250" s="12">
        <f>Sales[[#This Row],[Unit Price]]*Sales[[#This Row],[Quantity]]</f>
        <v>63450</v>
      </c>
      <c r="L2250" s="12">
        <f>Sales[[#This Row],[Unit Cost]]*Sales[[#This Row],[Quantity]]</f>
        <v>59670</v>
      </c>
      <c r="M2250" s="12">
        <f>Sales[[#This Row],[Revenue]]-Sales[[#This Row],[Cost]]</f>
        <v>3780</v>
      </c>
      <c r="N2250" s="38">
        <f>Sales[[#This Row],[Profit]]*$N$1</f>
        <v>189</v>
      </c>
      <c r="O2250" s="38">
        <f>Sales[[#This Row],[Profit]]-Sales[[#This Row],[Discount ]]</f>
        <v>3591</v>
      </c>
    </row>
    <row r="2251" spans="1:15">
      <c r="A2251" s="38">
        <v>41653</v>
      </c>
      <c r="B2251" s="12" t="s">
        <v>29</v>
      </c>
      <c r="C2251" s="12" t="s">
        <v>30</v>
      </c>
      <c r="D2251" s="12" t="s">
        <v>32</v>
      </c>
      <c r="E2251" s="12" t="s">
        <v>13</v>
      </c>
      <c r="F2251" s="12">
        <v>20</v>
      </c>
      <c r="G2251" s="12">
        <v>3546</v>
      </c>
      <c r="H2251" s="12">
        <v>3780</v>
      </c>
      <c r="I2251" s="12">
        <v>10638</v>
      </c>
      <c r="J2251" s="12">
        <v>11340</v>
      </c>
      <c r="K2251" s="12">
        <f>Sales[[#This Row],[Unit Price]]*Sales[[#This Row],[Quantity]]</f>
        <v>75600</v>
      </c>
      <c r="L2251" s="12">
        <f>Sales[[#This Row],[Unit Cost]]*Sales[[#This Row],[Quantity]]</f>
        <v>70920</v>
      </c>
      <c r="M2251" s="12">
        <f>Sales[[#This Row],[Revenue]]-Sales[[#This Row],[Cost]]</f>
        <v>4680</v>
      </c>
      <c r="N2251" s="38">
        <f>Sales[[#This Row],[Profit]]*$N$1</f>
        <v>234</v>
      </c>
      <c r="O2251" s="38">
        <f>Sales[[#This Row],[Profit]]-Sales[[#This Row],[Discount ]]</f>
        <v>4446</v>
      </c>
    </row>
    <row r="2252" spans="1:15">
      <c r="A2252" s="38">
        <v>41654</v>
      </c>
      <c r="B2252" s="12" t="s">
        <v>24</v>
      </c>
      <c r="C2252" s="12" t="s">
        <v>25</v>
      </c>
      <c r="D2252" s="12" t="s">
        <v>33</v>
      </c>
      <c r="E2252" s="12" t="s">
        <v>13</v>
      </c>
      <c r="F2252" s="12">
        <v>1</v>
      </c>
      <c r="G2252" s="12">
        <v>5148</v>
      </c>
      <c r="H2252" s="12">
        <v>5490</v>
      </c>
      <c r="I2252" s="12">
        <v>51714</v>
      </c>
      <c r="J2252" s="12">
        <v>54990</v>
      </c>
      <c r="K2252" s="12">
        <f>Sales[[#This Row],[Unit Price]]*Sales[[#This Row],[Quantity]]</f>
        <v>5490</v>
      </c>
      <c r="L2252" s="12">
        <f>Sales[[#This Row],[Unit Cost]]*Sales[[#This Row],[Quantity]]</f>
        <v>5148</v>
      </c>
      <c r="M2252" s="12">
        <f>Sales[[#This Row],[Revenue]]-Sales[[#This Row],[Cost]]</f>
        <v>342</v>
      </c>
      <c r="N2252" s="38">
        <f>Sales[[#This Row],[Profit]]*$N$1</f>
        <v>17.100000000000001</v>
      </c>
      <c r="O2252" s="38">
        <f>Sales[[#This Row],[Profit]]-Sales[[#This Row],[Discount ]]</f>
        <v>324.89999999999998</v>
      </c>
    </row>
    <row r="2253" spans="1:15">
      <c r="A2253" s="38">
        <v>41654</v>
      </c>
      <c r="B2253" s="12" t="s">
        <v>22</v>
      </c>
      <c r="C2253" s="12" t="s">
        <v>23</v>
      </c>
      <c r="D2253" s="12" t="s">
        <v>19</v>
      </c>
      <c r="E2253" s="12" t="s">
        <v>13</v>
      </c>
      <c r="F2253" s="12">
        <v>5</v>
      </c>
      <c r="G2253" s="12">
        <v>2196</v>
      </c>
      <c r="H2253" s="12">
        <v>2340</v>
      </c>
      <c r="I2253" s="12">
        <v>59670</v>
      </c>
      <c r="J2253" s="12">
        <v>63450</v>
      </c>
      <c r="K2253" s="12">
        <f>Sales[[#This Row],[Unit Price]]*Sales[[#This Row],[Quantity]]</f>
        <v>11700</v>
      </c>
      <c r="L2253" s="12">
        <f>Sales[[#This Row],[Unit Cost]]*Sales[[#This Row],[Quantity]]</f>
        <v>10980</v>
      </c>
      <c r="M2253" s="12">
        <f>Sales[[#This Row],[Revenue]]-Sales[[#This Row],[Cost]]</f>
        <v>720</v>
      </c>
      <c r="N2253" s="38">
        <f>Sales[[#This Row],[Profit]]*$N$1</f>
        <v>36</v>
      </c>
      <c r="O2253" s="38">
        <f>Sales[[#This Row],[Profit]]-Sales[[#This Row],[Discount ]]</f>
        <v>684</v>
      </c>
    </row>
    <row r="2254" spans="1:15">
      <c r="A2254" s="38">
        <v>41654</v>
      </c>
      <c r="B2254" s="12" t="s">
        <v>31</v>
      </c>
      <c r="C2254" s="12" t="s">
        <v>30</v>
      </c>
      <c r="D2254" s="12" t="s">
        <v>33</v>
      </c>
      <c r="E2254" s="12" t="s">
        <v>13</v>
      </c>
      <c r="F2254" s="12">
        <v>2</v>
      </c>
      <c r="G2254" s="12">
        <v>3924</v>
      </c>
      <c r="H2254" s="12">
        <v>4230</v>
      </c>
      <c r="I2254" s="12">
        <v>75582</v>
      </c>
      <c r="J2254" s="12">
        <v>80370</v>
      </c>
      <c r="K2254" s="12">
        <f>Sales[[#This Row],[Unit Price]]*Sales[[#This Row],[Quantity]]</f>
        <v>8460</v>
      </c>
      <c r="L2254" s="12">
        <f>Sales[[#This Row],[Unit Cost]]*Sales[[#This Row],[Quantity]]</f>
        <v>7848</v>
      </c>
      <c r="M2254" s="12">
        <f>Sales[[#This Row],[Revenue]]-Sales[[#This Row],[Cost]]</f>
        <v>612</v>
      </c>
      <c r="N2254" s="38">
        <f>Sales[[#This Row],[Profit]]*$N$1</f>
        <v>30.6</v>
      </c>
      <c r="O2254" s="38">
        <f>Sales[[#This Row],[Profit]]-Sales[[#This Row],[Discount ]]</f>
        <v>581.4</v>
      </c>
    </row>
    <row r="2255" spans="1:15">
      <c r="A2255" s="38">
        <v>41655</v>
      </c>
      <c r="B2255" s="12" t="s">
        <v>14</v>
      </c>
      <c r="C2255" s="12" t="s">
        <v>11</v>
      </c>
      <c r="D2255" s="12" t="s">
        <v>43</v>
      </c>
      <c r="E2255" s="12" t="s">
        <v>13</v>
      </c>
      <c r="F2255" s="12">
        <v>15</v>
      </c>
      <c r="G2255" s="12">
        <v>3978</v>
      </c>
      <c r="H2255" s="12">
        <v>4230</v>
      </c>
      <c r="I2255" s="12">
        <v>43992</v>
      </c>
      <c r="J2255" s="12">
        <v>46800</v>
      </c>
      <c r="K2255" s="12">
        <f>Sales[[#This Row],[Unit Price]]*Sales[[#This Row],[Quantity]]</f>
        <v>63450</v>
      </c>
      <c r="L2255" s="12">
        <f>Sales[[#This Row],[Unit Cost]]*Sales[[#This Row],[Quantity]]</f>
        <v>59670</v>
      </c>
      <c r="M2255" s="12">
        <f>Sales[[#This Row],[Revenue]]-Sales[[#This Row],[Cost]]</f>
        <v>3780</v>
      </c>
      <c r="N2255" s="38">
        <f>Sales[[#This Row],[Profit]]*$N$1</f>
        <v>189</v>
      </c>
      <c r="O2255" s="38">
        <f>Sales[[#This Row],[Profit]]-Sales[[#This Row],[Discount ]]</f>
        <v>3591</v>
      </c>
    </row>
    <row r="2256" spans="1:15">
      <c r="A2256" s="38">
        <v>41655</v>
      </c>
      <c r="B2256" s="12" t="s">
        <v>14</v>
      </c>
      <c r="C2256" s="12" t="s">
        <v>11</v>
      </c>
      <c r="D2256" s="12" t="s">
        <v>12</v>
      </c>
      <c r="E2256" s="12" t="s">
        <v>13</v>
      </c>
      <c r="F2256" s="12">
        <v>24</v>
      </c>
      <c r="G2256" s="12">
        <v>2106</v>
      </c>
      <c r="H2256" s="12">
        <v>2250</v>
      </c>
      <c r="I2256" s="12">
        <v>12204</v>
      </c>
      <c r="J2256" s="12">
        <v>12960</v>
      </c>
      <c r="K2256" s="12">
        <f>Sales[[#This Row],[Unit Price]]*Sales[[#This Row],[Quantity]]</f>
        <v>54000</v>
      </c>
      <c r="L2256" s="12">
        <f>Sales[[#This Row],[Unit Cost]]*Sales[[#This Row],[Quantity]]</f>
        <v>50544</v>
      </c>
      <c r="M2256" s="12">
        <f>Sales[[#This Row],[Revenue]]-Sales[[#This Row],[Cost]]</f>
        <v>3456</v>
      </c>
      <c r="N2256" s="38">
        <f>Sales[[#This Row],[Profit]]*$N$1</f>
        <v>172.8</v>
      </c>
      <c r="O2256" s="38">
        <f>Sales[[#This Row],[Profit]]-Sales[[#This Row],[Discount ]]</f>
        <v>3283.2</v>
      </c>
    </row>
    <row r="2257" spans="1:15">
      <c r="A2257" s="38">
        <v>41655</v>
      </c>
      <c r="B2257" s="12" t="s">
        <v>24</v>
      </c>
      <c r="C2257" s="12" t="s">
        <v>25</v>
      </c>
      <c r="D2257" s="12" t="s">
        <v>41</v>
      </c>
      <c r="E2257" s="12" t="s">
        <v>13</v>
      </c>
      <c r="F2257" s="12">
        <v>23</v>
      </c>
      <c r="G2257" s="12">
        <v>5148</v>
      </c>
      <c r="H2257" s="12">
        <v>5490</v>
      </c>
      <c r="I2257" s="12">
        <v>17712</v>
      </c>
      <c r="J2257" s="12">
        <v>18900</v>
      </c>
      <c r="K2257" s="12">
        <f>Sales[[#This Row],[Unit Price]]*Sales[[#This Row],[Quantity]]</f>
        <v>126270</v>
      </c>
      <c r="L2257" s="12">
        <f>Sales[[#This Row],[Unit Cost]]*Sales[[#This Row],[Quantity]]</f>
        <v>118404</v>
      </c>
      <c r="M2257" s="12">
        <f>Sales[[#This Row],[Revenue]]-Sales[[#This Row],[Cost]]</f>
        <v>7866</v>
      </c>
      <c r="N2257" s="38">
        <f>Sales[[#This Row],[Profit]]*$N$1</f>
        <v>393.3</v>
      </c>
      <c r="O2257" s="38">
        <f>Sales[[#This Row],[Profit]]-Sales[[#This Row],[Discount ]]</f>
        <v>7472.7</v>
      </c>
    </row>
    <row r="2258" spans="1:15">
      <c r="A2258" s="38">
        <v>41655</v>
      </c>
      <c r="B2258" s="12" t="s">
        <v>34</v>
      </c>
      <c r="C2258" s="12" t="s">
        <v>25</v>
      </c>
      <c r="D2258" s="12" t="s">
        <v>26</v>
      </c>
      <c r="E2258" s="12" t="s">
        <v>13</v>
      </c>
      <c r="F2258" s="12">
        <v>20</v>
      </c>
      <c r="G2258" s="12">
        <v>3546</v>
      </c>
      <c r="H2258" s="12">
        <v>3780</v>
      </c>
      <c r="I2258" s="12">
        <v>51714</v>
      </c>
      <c r="J2258" s="12">
        <v>55080</v>
      </c>
      <c r="K2258" s="12">
        <f>Sales[[#This Row],[Unit Price]]*Sales[[#This Row],[Quantity]]</f>
        <v>75600</v>
      </c>
      <c r="L2258" s="12">
        <f>Sales[[#This Row],[Unit Cost]]*Sales[[#This Row],[Quantity]]</f>
        <v>70920</v>
      </c>
      <c r="M2258" s="12">
        <f>Sales[[#This Row],[Revenue]]-Sales[[#This Row],[Cost]]</f>
        <v>4680</v>
      </c>
      <c r="N2258" s="38">
        <f>Sales[[#This Row],[Profit]]*$N$1</f>
        <v>234</v>
      </c>
      <c r="O2258" s="38">
        <f>Sales[[#This Row],[Profit]]-Sales[[#This Row],[Discount ]]</f>
        <v>4446</v>
      </c>
    </row>
    <row r="2259" spans="1:15">
      <c r="A2259" s="38">
        <v>41656</v>
      </c>
      <c r="B2259" s="12" t="s">
        <v>14</v>
      </c>
      <c r="C2259" s="12" t="s">
        <v>11</v>
      </c>
      <c r="D2259" s="12" t="s">
        <v>21</v>
      </c>
      <c r="E2259" s="12" t="s">
        <v>13</v>
      </c>
      <c r="F2259" s="12">
        <v>23</v>
      </c>
      <c r="G2259" s="12">
        <v>3546</v>
      </c>
      <c r="H2259" s="12">
        <v>3780</v>
      </c>
      <c r="I2259" s="12">
        <v>32940</v>
      </c>
      <c r="J2259" s="12">
        <v>35100</v>
      </c>
      <c r="K2259" s="12">
        <f>Sales[[#This Row],[Unit Price]]*Sales[[#This Row],[Quantity]]</f>
        <v>86940</v>
      </c>
      <c r="L2259" s="12">
        <f>Sales[[#This Row],[Unit Cost]]*Sales[[#This Row],[Quantity]]</f>
        <v>81558</v>
      </c>
      <c r="M2259" s="12">
        <f>Sales[[#This Row],[Revenue]]-Sales[[#This Row],[Cost]]</f>
        <v>5382</v>
      </c>
      <c r="N2259" s="38">
        <f>Sales[[#This Row],[Profit]]*$N$1</f>
        <v>269.10000000000002</v>
      </c>
      <c r="O2259" s="38">
        <f>Sales[[#This Row],[Profit]]-Sales[[#This Row],[Discount ]]</f>
        <v>5112.8999999999996</v>
      </c>
    </row>
    <row r="2260" spans="1:15">
      <c r="A2260" s="38">
        <v>41656</v>
      </c>
      <c r="B2260" s="12" t="s">
        <v>27</v>
      </c>
      <c r="C2260" s="12" t="s">
        <v>23</v>
      </c>
      <c r="D2260" s="12" t="s">
        <v>43</v>
      </c>
      <c r="E2260" s="12" t="s">
        <v>13</v>
      </c>
      <c r="F2260" s="12">
        <v>22</v>
      </c>
      <c r="G2260" s="12">
        <v>5148</v>
      </c>
      <c r="H2260" s="12">
        <v>5490</v>
      </c>
      <c r="I2260" s="12">
        <v>33840</v>
      </c>
      <c r="J2260" s="12">
        <v>36000</v>
      </c>
      <c r="K2260" s="12">
        <f>Sales[[#This Row],[Unit Price]]*Sales[[#This Row],[Quantity]]</f>
        <v>120780</v>
      </c>
      <c r="L2260" s="12">
        <f>Sales[[#This Row],[Unit Cost]]*Sales[[#This Row],[Quantity]]</f>
        <v>113256</v>
      </c>
      <c r="M2260" s="12">
        <f>Sales[[#This Row],[Revenue]]-Sales[[#This Row],[Cost]]</f>
        <v>7524</v>
      </c>
      <c r="N2260" s="38">
        <f>Sales[[#This Row],[Profit]]*$N$1</f>
        <v>376.20000000000005</v>
      </c>
      <c r="O2260" s="38">
        <f>Sales[[#This Row],[Profit]]-Sales[[#This Row],[Discount ]]</f>
        <v>7147.8</v>
      </c>
    </row>
    <row r="2261" spans="1:15">
      <c r="A2261" s="38">
        <v>41656</v>
      </c>
      <c r="B2261" s="12" t="s">
        <v>22</v>
      </c>
      <c r="C2261" s="12" t="s">
        <v>23</v>
      </c>
      <c r="D2261" s="12" t="s">
        <v>42</v>
      </c>
      <c r="E2261" s="12" t="s">
        <v>16</v>
      </c>
      <c r="F2261" s="12">
        <v>10</v>
      </c>
      <c r="G2261" s="12">
        <v>3384</v>
      </c>
      <c r="H2261" s="12">
        <v>3600</v>
      </c>
      <c r="I2261" s="12">
        <v>150120</v>
      </c>
      <c r="J2261" s="12">
        <v>162000</v>
      </c>
      <c r="K2261" s="12">
        <f>Sales[[#This Row],[Unit Price]]*Sales[[#This Row],[Quantity]]</f>
        <v>36000</v>
      </c>
      <c r="L2261" s="12">
        <f>Sales[[#This Row],[Unit Cost]]*Sales[[#This Row],[Quantity]]</f>
        <v>33840</v>
      </c>
      <c r="M2261" s="12">
        <f>Sales[[#This Row],[Revenue]]-Sales[[#This Row],[Cost]]</f>
        <v>2160</v>
      </c>
      <c r="N2261" s="38">
        <f>Sales[[#This Row],[Profit]]*$N$1</f>
        <v>108</v>
      </c>
      <c r="O2261" s="38">
        <f>Sales[[#This Row],[Profit]]-Sales[[#This Row],[Discount ]]</f>
        <v>2052</v>
      </c>
    </row>
    <row r="2262" spans="1:15">
      <c r="A2262" s="38">
        <v>41656</v>
      </c>
      <c r="B2262" s="12" t="s">
        <v>10</v>
      </c>
      <c r="C2262" s="12" t="s">
        <v>11</v>
      </c>
      <c r="D2262" s="12" t="s">
        <v>32</v>
      </c>
      <c r="E2262" s="12" t="s">
        <v>13</v>
      </c>
      <c r="F2262" s="12">
        <v>5</v>
      </c>
      <c r="G2262" s="12">
        <v>3042</v>
      </c>
      <c r="H2262" s="12">
        <v>3240</v>
      </c>
      <c r="I2262" s="12">
        <v>70920</v>
      </c>
      <c r="J2262" s="12">
        <v>75600</v>
      </c>
      <c r="K2262" s="12">
        <f>Sales[[#This Row],[Unit Price]]*Sales[[#This Row],[Quantity]]</f>
        <v>16200</v>
      </c>
      <c r="L2262" s="12">
        <f>Sales[[#This Row],[Unit Cost]]*Sales[[#This Row],[Quantity]]</f>
        <v>15210</v>
      </c>
      <c r="M2262" s="12">
        <f>Sales[[#This Row],[Revenue]]-Sales[[#This Row],[Cost]]</f>
        <v>990</v>
      </c>
      <c r="N2262" s="38">
        <f>Sales[[#This Row],[Profit]]*$N$1</f>
        <v>49.5</v>
      </c>
      <c r="O2262" s="38">
        <f>Sales[[#This Row],[Profit]]-Sales[[#This Row],[Discount ]]</f>
        <v>940.5</v>
      </c>
    </row>
    <row r="2263" spans="1:15">
      <c r="A2263" s="38">
        <v>41657</v>
      </c>
      <c r="B2263" s="12" t="s">
        <v>17</v>
      </c>
      <c r="C2263" s="12" t="s">
        <v>18</v>
      </c>
      <c r="D2263" s="12" t="s">
        <v>37</v>
      </c>
      <c r="E2263" s="12" t="s">
        <v>13</v>
      </c>
      <c r="F2263" s="12">
        <v>12</v>
      </c>
      <c r="G2263" s="12">
        <v>3978</v>
      </c>
      <c r="H2263" s="12">
        <v>4230</v>
      </c>
      <c r="I2263" s="12">
        <v>4482</v>
      </c>
      <c r="J2263" s="12">
        <v>4770</v>
      </c>
      <c r="K2263" s="12">
        <f>Sales[[#This Row],[Unit Price]]*Sales[[#This Row],[Quantity]]</f>
        <v>50760</v>
      </c>
      <c r="L2263" s="12">
        <f>Sales[[#This Row],[Unit Cost]]*Sales[[#This Row],[Quantity]]</f>
        <v>47736</v>
      </c>
      <c r="M2263" s="12">
        <f>Sales[[#This Row],[Revenue]]-Sales[[#This Row],[Cost]]</f>
        <v>3024</v>
      </c>
      <c r="N2263" s="38">
        <f>Sales[[#This Row],[Profit]]*$N$1</f>
        <v>151.20000000000002</v>
      </c>
      <c r="O2263" s="38">
        <f>Sales[[#This Row],[Profit]]-Sales[[#This Row],[Discount ]]</f>
        <v>2872.8</v>
      </c>
    </row>
    <row r="2264" spans="1:15">
      <c r="A2264" s="38">
        <v>41658</v>
      </c>
      <c r="B2264" s="12" t="s">
        <v>10</v>
      </c>
      <c r="C2264" s="12" t="s">
        <v>11</v>
      </c>
      <c r="D2264" s="12" t="s">
        <v>28</v>
      </c>
      <c r="E2264" s="12" t="s">
        <v>13</v>
      </c>
      <c r="F2264" s="12">
        <v>19</v>
      </c>
      <c r="G2264" s="12">
        <v>3978</v>
      </c>
      <c r="H2264" s="12">
        <v>4230</v>
      </c>
      <c r="I2264" s="12">
        <v>139968</v>
      </c>
      <c r="J2264" s="12">
        <v>149040</v>
      </c>
      <c r="K2264" s="12">
        <f>Sales[[#This Row],[Unit Price]]*Sales[[#This Row],[Quantity]]</f>
        <v>80370</v>
      </c>
      <c r="L2264" s="12">
        <f>Sales[[#This Row],[Unit Cost]]*Sales[[#This Row],[Quantity]]</f>
        <v>75582</v>
      </c>
      <c r="M2264" s="12">
        <f>Sales[[#This Row],[Revenue]]-Sales[[#This Row],[Cost]]</f>
        <v>4788</v>
      </c>
      <c r="N2264" s="38">
        <f>Sales[[#This Row],[Profit]]*$N$1</f>
        <v>239.4</v>
      </c>
      <c r="O2264" s="38">
        <f>Sales[[#This Row],[Profit]]-Sales[[#This Row],[Discount ]]</f>
        <v>4548.6000000000004</v>
      </c>
    </row>
    <row r="2265" spans="1:15">
      <c r="A2265" s="38">
        <v>41658</v>
      </c>
      <c r="B2265" s="12" t="s">
        <v>27</v>
      </c>
      <c r="C2265" s="12" t="s">
        <v>23</v>
      </c>
      <c r="D2265" s="12" t="s">
        <v>26</v>
      </c>
      <c r="E2265" s="12" t="s">
        <v>13</v>
      </c>
      <c r="F2265" s="12">
        <v>18</v>
      </c>
      <c r="G2265" s="12">
        <v>3924</v>
      </c>
      <c r="H2265" s="12">
        <v>4230</v>
      </c>
      <c r="I2265" s="12">
        <v>6084</v>
      </c>
      <c r="J2265" s="12">
        <v>6480</v>
      </c>
      <c r="K2265" s="12">
        <f>Sales[[#This Row],[Unit Price]]*Sales[[#This Row],[Quantity]]</f>
        <v>76140</v>
      </c>
      <c r="L2265" s="12">
        <f>Sales[[#This Row],[Unit Cost]]*Sales[[#This Row],[Quantity]]</f>
        <v>70632</v>
      </c>
      <c r="M2265" s="12">
        <f>Sales[[#This Row],[Revenue]]-Sales[[#This Row],[Cost]]</f>
        <v>5508</v>
      </c>
      <c r="N2265" s="38">
        <f>Sales[[#This Row],[Profit]]*$N$1</f>
        <v>275.40000000000003</v>
      </c>
      <c r="O2265" s="38">
        <f>Sales[[#This Row],[Profit]]-Sales[[#This Row],[Discount ]]</f>
        <v>5232.6000000000004</v>
      </c>
    </row>
    <row r="2266" spans="1:15">
      <c r="A2266" s="38">
        <v>41658</v>
      </c>
      <c r="B2266" s="12" t="s">
        <v>14</v>
      </c>
      <c r="C2266" s="12" t="s">
        <v>11</v>
      </c>
      <c r="D2266" s="12" t="s">
        <v>37</v>
      </c>
      <c r="E2266" s="12" t="s">
        <v>13</v>
      </c>
      <c r="F2266" s="12">
        <v>1</v>
      </c>
      <c r="G2266" s="12">
        <v>2952</v>
      </c>
      <c r="H2266" s="12">
        <v>3150</v>
      </c>
      <c r="I2266" s="12">
        <v>44820</v>
      </c>
      <c r="J2266" s="12">
        <v>47700</v>
      </c>
      <c r="K2266" s="12">
        <f>Sales[[#This Row],[Unit Price]]*Sales[[#This Row],[Quantity]]</f>
        <v>3150</v>
      </c>
      <c r="L2266" s="12">
        <f>Sales[[#This Row],[Unit Cost]]*Sales[[#This Row],[Quantity]]</f>
        <v>2952</v>
      </c>
      <c r="M2266" s="12">
        <f>Sales[[#This Row],[Revenue]]-Sales[[#This Row],[Cost]]</f>
        <v>198</v>
      </c>
      <c r="N2266" s="38">
        <f>Sales[[#This Row],[Profit]]*$N$1</f>
        <v>9.9</v>
      </c>
      <c r="O2266" s="38">
        <f>Sales[[#This Row],[Profit]]-Sales[[#This Row],[Discount ]]</f>
        <v>188.1</v>
      </c>
    </row>
    <row r="2267" spans="1:15">
      <c r="A2267" s="38">
        <v>41658</v>
      </c>
      <c r="B2267" s="12" t="s">
        <v>27</v>
      </c>
      <c r="C2267" s="12" t="s">
        <v>23</v>
      </c>
      <c r="D2267" s="12" t="s">
        <v>39</v>
      </c>
      <c r="E2267" s="12" t="s">
        <v>13</v>
      </c>
      <c r="F2267" s="12">
        <v>15</v>
      </c>
      <c r="G2267" s="12">
        <v>3042</v>
      </c>
      <c r="H2267" s="12">
        <v>3240</v>
      </c>
      <c r="I2267" s="12">
        <v>52164</v>
      </c>
      <c r="J2267" s="12">
        <v>55440</v>
      </c>
      <c r="K2267" s="12">
        <f>Sales[[#This Row],[Unit Price]]*Sales[[#This Row],[Quantity]]</f>
        <v>48600</v>
      </c>
      <c r="L2267" s="12">
        <f>Sales[[#This Row],[Unit Cost]]*Sales[[#This Row],[Quantity]]</f>
        <v>45630</v>
      </c>
      <c r="M2267" s="12">
        <f>Sales[[#This Row],[Revenue]]-Sales[[#This Row],[Cost]]</f>
        <v>2970</v>
      </c>
      <c r="N2267" s="38">
        <f>Sales[[#This Row],[Profit]]*$N$1</f>
        <v>148.5</v>
      </c>
      <c r="O2267" s="38">
        <f>Sales[[#This Row],[Profit]]-Sales[[#This Row],[Discount ]]</f>
        <v>2821.5</v>
      </c>
    </row>
    <row r="2268" spans="1:15">
      <c r="A2268" s="38">
        <v>41658</v>
      </c>
      <c r="B2268" s="12" t="s">
        <v>29</v>
      </c>
      <c r="C2268" s="12" t="s">
        <v>30</v>
      </c>
      <c r="D2268" s="12" t="s">
        <v>33</v>
      </c>
      <c r="E2268" s="12" t="s">
        <v>13</v>
      </c>
      <c r="F2268" s="12">
        <v>4</v>
      </c>
      <c r="G2268" s="12">
        <v>3978</v>
      </c>
      <c r="H2268" s="12">
        <v>4230</v>
      </c>
      <c r="I2268" s="12">
        <v>31824</v>
      </c>
      <c r="J2268" s="12">
        <v>33840</v>
      </c>
      <c r="K2268" s="12">
        <f>Sales[[#This Row],[Unit Price]]*Sales[[#This Row],[Quantity]]</f>
        <v>16920</v>
      </c>
      <c r="L2268" s="12">
        <f>Sales[[#This Row],[Unit Cost]]*Sales[[#This Row],[Quantity]]</f>
        <v>15912</v>
      </c>
      <c r="M2268" s="12">
        <f>Sales[[#This Row],[Revenue]]-Sales[[#This Row],[Cost]]</f>
        <v>1008</v>
      </c>
      <c r="N2268" s="38">
        <f>Sales[[#This Row],[Profit]]*$N$1</f>
        <v>50.400000000000006</v>
      </c>
      <c r="O2268" s="38">
        <f>Sales[[#This Row],[Profit]]-Sales[[#This Row],[Discount ]]</f>
        <v>957.6</v>
      </c>
    </row>
    <row r="2269" spans="1:15">
      <c r="A2269" s="38">
        <v>41658</v>
      </c>
      <c r="B2269" s="12" t="s">
        <v>10</v>
      </c>
      <c r="C2269" s="12" t="s">
        <v>11</v>
      </c>
      <c r="D2269" s="12" t="s">
        <v>40</v>
      </c>
      <c r="E2269" s="12" t="s">
        <v>16</v>
      </c>
      <c r="F2269" s="12">
        <v>16</v>
      </c>
      <c r="G2269" s="12">
        <v>2106</v>
      </c>
      <c r="H2269" s="12">
        <v>2250</v>
      </c>
      <c r="I2269" s="12">
        <v>35316</v>
      </c>
      <c r="J2269" s="12">
        <v>38070</v>
      </c>
      <c r="K2269" s="12">
        <f>Sales[[#This Row],[Unit Price]]*Sales[[#This Row],[Quantity]]</f>
        <v>36000</v>
      </c>
      <c r="L2269" s="12">
        <f>Sales[[#This Row],[Unit Cost]]*Sales[[#This Row],[Quantity]]</f>
        <v>33696</v>
      </c>
      <c r="M2269" s="12">
        <f>Sales[[#This Row],[Revenue]]-Sales[[#This Row],[Cost]]</f>
        <v>2304</v>
      </c>
      <c r="N2269" s="38">
        <f>Sales[[#This Row],[Profit]]*$N$1</f>
        <v>115.2</v>
      </c>
      <c r="O2269" s="38">
        <f>Sales[[#This Row],[Profit]]-Sales[[#This Row],[Discount ]]</f>
        <v>2188.8000000000002</v>
      </c>
    </row>
    <row r="2270" spans="1:15">
      <c r="A2270" s="38">
        <v>41658</v>
      </c>
      <c r="B2270" s="12" t="s">
        <v>24</v>
      </c>
      <c r="C2270" s="12" t="s">
        <v>25</v>
      </c>
      <c r="D2270" s="12" t="s">
        <v>32</v>
      </c>
      <c r="E2270" s="12" t="s">
        <v>13</v>
      </c>
      <c r="F2270" s="12">
        <v>10</v>
      </c>
      <c r="G2270" s="12">
        <v>2034</v>
      </c>
      <c r="H2270" s="12">
        <v>2160</v>
      </c>
      <c r="I2270" s="12">
        <v>10638</v>
      </c>
      <c r="J2270" s="12">
        <v>11340</v>
      </c>
      <c r="K2270" s="12">
        <f>Sales[[#This Row],[Unit Price]]*Sales[[#This Row],[Quantity]]</f>
        <v>21600</v>
      </c>
      <c r="L2270" s="12">
        <f>Sales[[#This Row],[Unit Cost]]*Sales[[#This Row],[Quantity]]</f>
        <v>20340</v>
      </c>
      <c r="M2270" s="12">
        <f>Sales[[#This Row],[Revenue]]-Sales[[#This Row],[Cost]]</f>
        <v>1260</v>
      </c>
      <c r="N2270" s="38">
        <f>Sales[[#This Row],[Profit]]*$N$1</f>
        <v>63</v>
      </c>
      <c r="O2270" s="38">
        <f>Sales[[#This Row],[Profit]]-Sales[[#This Row],[Discount ]]</f>
        <v>1197</v>
      </c>
    </row>
    <row r="2271" spans="1:15">
      <c r="A2271" s="38">
        <v>41658</v>
      </c>
      <c r="B2271" s="12" t="s">
        <v>29</v>
      </c>
      <c r="C2271" s="12" t="s">
        <v>30</v>
      </c>
      <c r="D2271" s="12" t="s">
        <v>41</v>
      </c>
      <c r="E2271" s="12" t="s">
        <v>13</v>
      </c>
      <c r="F2271" s="12">
        <v>21</v>
      </c>
      <c r="G2271" s="12">
        <v>4482</v>
      </c>
      <c r="H2271" s="12">
        <v>4770</v>
      </c>
      <c r="I2271" s="12">
        <v>14760</v>
      </c>
      <c r="J2271" s="12">
        <v>15750</v>
      </c>
      <c r="K2271" s="12">
        <f>Sales[[#This Row],[Unit Price]]*Sales[[#This Row],[Quantity]]</f>
        <v>100170</v>
      </c>
      <c r="L2271" s="12">
        <f>Sales[[#This Row],[Unit Cost]]*Sales[[#This Row],[Quantity]]</f>
        <v>94122</v>
      </c>
      <c r="M2271" s="12">
        <f>Sales[[#This Row],[Revenue]]-Sales[[#This Row],[Cost]]</f>
        <v>6048</v>
      </c>
      <c r="N2271" s="38">
        <f>Sales[[#This Row],[Profit]]*$N$1</f>
        <v>302.40000000000003</v>
      </c>
      <c r="O2271" s="38">
        <f>Sales[[#This Row],[Profit]]-Sales[[#This Row],[Discount ]]</f>
        <v>5745.6</v>
      </c>
    </row>
    <row r="2272" spans="1:15">
      <c r="A2272" s="38">
        <v>41659</v>
      </c>
      <c r="B2272" s="12" t="s">
        <v>20</v>
      </c>
      <c r="C2272" s="12" t="s">
        <v>18</v>
      </c>
      <c r="D2272" s="12" t="s">
        <v>32</v>
      </c>
      <c r="E2272" s="12" t="s">
        <v>13</v>
      </c>
      <c r="F2272" s="12">
        <v>7</v>
      </c>
      <c r="G2272" s="12">
        <v>3726</v>
      </c>
      <c r="H2272" s="12">
        <v>3960</v>
      </c>
      <c r="I2272" s="12">
        <v>70920</v>
      </c>
      <c r="J2272" s="12">
        <v>75600</v>
      </c>
      <c r="K2272" s="12">
        <f>Sales[[#This Row],[Unit Price]]*Sales[[#This Row],[Quantity]]</f>
        <v>27720</v>
      </c>
      <c r="L2272" s="12">
        <f>Sales[[#This Row],[Unit Cost]]*Sales[[#This Row],[Quantity]]</f>
        <v>26082</v>
      </c>
      <c r="M2272" s="12">
        <f>Sales[[#This Row],[Revenue]]-Sales[[#This Row],[Cost]]</f>
        <v>1638</v>
      </c>
      <c r="N2272" s="38">
        <f>Sales[[#This Row],[Profit]]*$N$1</f>
        <v>81.900000000000006</v>
      </c>
      <c r="O2272" s="38">
        <f>Sales[[#This Row],[Profit]]-Sales[[#This Row],[Discount ]]</f>
        <v>1556.1</v>
      </c>
    </row>
    <row r="2273" spans="1:15">
      <c r="A2273" s="38">
        <v>41659</v>
      </c>
      <c r="B2273" s="12" t="s">
        <v>24</v>
      </c>
      <c r="C2273" s="12" t="s">
        <v>25</v>
      </c>
      <c r="D2273" s="12" t="s">
        <v>38</v>
      </c>
      <c r="E2273" s="12" t="s">
        <v>13</v>
      </c>
      <c r="F2273" s="12">
        <v>22</v>
      </c>
      <c r="G2273" s="12">
        <v>2952</v>
      </c>
      <c r="H2273" s="12">
        <v>3150</v>
      </c>
      <c r="I2273" s="12">
        <v>31914</v>
      </c>
      <c r="J2273" s="12">
        <v>34020</v>
      </c>
      <c r="K2273" s="12">
        <f>Sales[[#This Row],[Unit Price]]*Sales[[#This Row],[Quantity]]</f>
        <v>69300</v>
      </c>
      <c r="L2273" s="12">
        <f>Sales[[#This Row],[Unit Cost]]*Sales[[#This Row],[Quantity]]</f>
        <v>64944</v>
      </c>
      <c r="M2273" s="12">
        <f>Sales[[#This Row],[Revenue]]-Sales[[#This Row],[Cost]]</f>
        <v>4356</v>
      </c>
      <c r="N2273" s="38">
        <f>Sales[[#This Row],[Profit]]*$N$1</f>
        <v>217.8</v>
      </c>
      <c r="O2273" s="38">
        <f>Sales[[#This Row],[Profit]]-Sales[[#This Row],[Discount ]]</f>
        <v>4138.2</v>
      </c>
    </row>
    <row r="2274" spans="1:15">
      <c r="A2274" s="38">
        <v>41660</v>
      </c>
      <c r="B2274" s="12" t="s">
        <v>17</v>
      </c>
      <c r="C2274" s="12" t="s">
        <v>18</v>
      </c>
      <c r="D2274" s="12" t="s">
        <v>39</v>
      </c>
      <c r="E2274" s="12" t="s">
        <v>13</v>
      </c>
      <c r="F2274" s="12">
        <v>15</v>
      </c>
      <c r="G2274" s="12">
        <v>3384</v>
      </c>
      <c r="H2274" s="12">
        <v>3600</v>
      </c>
      <c r="I2274" s="12">
        <v>70794</v>
      </c>
      <c r="J2274" s="12">
        <v>75240</v>
      </c>
      <c r="K2274" s="12">
        <f>Sales[[#This Row],[Unit Price]]*Sales[[#This Row],[Quantity]]</f>
        <v>54000</v>
      </c>
      <c r="L2274" s="12">
        <f>Sales[[#This Row],[Unit Cost]]*Sales[[#This Row],[Quantity]]</f>
        <v>50760</v>
      </c>
      <c r="M2274" s="12">
        <f>Sales[[#This Row],[Revenue]]-Sales[[#This Row],[Cost]]</f>
        <v>3240</v>
      </c>
      <c r="N2274" s="38">
        <f>Sales[[#This Row],[Profit]]*$N$1</f>
        <v>162</v>
      </c>
      <c r="O2274" s="38">
        <f>Sales[[#This Row],[Profit]]-Sales[[#This Row],[Discount ]]</f>
        <v>3078</v>
      </c>
    </row>
    <row r="2275" spans="1:15">
      <c r="A2275" s="38">
        <v>41660</v>
      </c>
      <c r="B2275" s="12" t="s">
        <v>22</v>
      </c>
      <c r="C2275" s="12" t="s">
        <v>23</v>
      </c>
      <c r="D2275" s="12" t="s">
        <v>37</v>
      </c>
      <c r="E2275" s="12" t="s">
        <v>13</v>
      </c>
      <c r="F2275" s="12">
        <v>7</v>
      </c>
      <c r="G2275" s="12">
        <v>3546</v>
      </c>
      <c r="H2275" s="12">
        <v>3780</v>
      </c>
      <c r="I2275" s="12">
        <v>85158</v>
      </c>
      <c r="J2275" s="12">
        <v>90630</v>
      </c>
      <c r="K2275" s="12">
        <f>Sales[[#This Row],[Unit Price]]*Sales[[#This Row],[Quantity]]</f>
        <v>26460</v>
      </c>
      <c r="L2275" s="12">
        <f>Sales[[#This Row],[Unit Cost]]*Sales[[#This Row],[Quantity]]</f>
        <v>24822</v>
      </c>
      <c r="M2275" s="12">
        <f>Sales[[#This Row],[Revenue]]-Sales[[#This Row],[Cost]]</f>
        <v>1638</v>
      </c>
      <c r="N2275" s="38">
        <f>Sales[[#This Row],[Profit]]*$N$1</f>
        <v>81.900000000000006</v>
      </c>
      <c r="O2275" s="38">
        <f>Sales[[#This Row],[Profit]]-Sales[[#This Row],[Discount ]]</f>
        <v>1556.1</v>
      </c>
    </row>
    <row r="2276" spans="1:15">
      <c r="A2276" s="38">
        <v>41660</v>
      </c>
      <c r="B2276" s="12" t="s">
        <v>14</v>
      </c>
      <c r="C2276" s="12" t="s">
        <v>11</v>
      </c>
      <c r="D2276" s="12" t="s">
        <v>40</v>
      </c>
      <c r="E2276" s="12" t="s">
        <v>16</v>
      </c>
      <c r="F2276" s="12">
        <v>17</v>
      </c>
      <c r="G2276" s="12">
        <v>5148</v>
      </c>
      <c r="H2276" s="12">
        <v>5490</v>
      </c>
      <c r="I2276" s="12">
        <v>86328</v>
      </c>
      <c r="J2276" s="12">
        <v>93060</v>
      </c>
      <c r="K2276" s="12">
        <f>Sales[[#This Row],[Unit Price]]*Sales[[#This Row],[Quantity]]</f>
        <v>93330</v>
      </c>
      <c r="L2276" s="12">
        <f>Sales[[#This Row],[Unit Cost]]*Sales[[#This Row],[Quantity]]</f>
        <v>87516</v>
      </c>
      <c r="M2276" s="12">
        <f>Sales[[#This Row],[Revenue]]-Sales[[#This Row],[Cost]]</f>
        <v>5814</v>
      </c>
      <c r="N2276" s="38">
        <f>Sales[[#This Row],[Profit]]*$N$1</f>
        <v>290.7</v>
      </c>
      <c r="O2276" s="38">
        <f>Sales[[#This Row],[Profit]]-Sales[[#This Row],[Discount ]]</f>
        <v>5523.3</v>
      </c>
    </row>
    <row r="2277" spans="1:15">
      <c r="A2277" s="38">
        <v>41660</v>
      </c>
      <c r="B2277" s="12" t="s">
        <v>27</v>
      </c>
      <c r="C2277" s="12" t="s">
        <v>23</v>
      </c>
      <c r="D2277" s="12" t="s">
        <v>38</v>
      </c>
      <c r="E2277" s="12" t="s">
        <v>13</v>
      </c>
      <c r="F2277" s="12">
        <v>20</v>
      </c>
      <c r="G2277" s="12">
        <v>2034</v>
      </c>
      <c r="H2277" s="12">
        <v>2160</v>
      </c>
      <c r="I2277" s="12">
        <v>7092</v>
      </c>
      <c r="J2277" s="12">
        <v>7560</v>
      </c>
      <c r="K2277" s="12">
        <f>Sales[[#This Row],[Unit Price]]*Sales[[#This Row],[Quantity]]</f>
        <v>43200</v>
      </c>
      <c r="L2277" s="12">
        <f>Sales[[#This Row],[Unit Cost]]*Sales[[#This Row],[Quantity]]</f>
        <v>40680</v>
      </c>
      <c r="M2277" s="12">
        <f>Sales[[#This Row],[Revenue]]-Sales[[#This Row],[Cost]]</f>
        <v>2520</v>
      </c>
      <c r="N2277" s="38">
        <f>Sales[[#This Row],[Profit]]*$N$1</f>
        <v>126</v>
      </c>
      <c r="O2277" s="38">
        <f>Sales[[#This Row],[Profit]]-Sales[[#This Row],[Discount ]]</f>
        <v>2394</v>
      </c>
    </row>
    <row r="2278" spans="1:15">
      <c r="A2278" s="38">
        <v>41661</v>
      </c>
      <c r="B2278" s="12" t="s">
        <v>31</v>
      </c>
      <c r="C2278" s="12" t="s">
        <v>30</v>
      </c>
      <c r="D2278" s="12" t="s">
        <v>35</v>
      </c>
      <c r="E2278" s="12" t="s">
        <v>13</v>
      </c>
      <c r="F2278" s="12">
        <v>5</v>
      </c>
      <c r="G2278" s="12">
        <v>2196</v>
      </c>
      <c r="H2278" s="12">
        <v>2340</v>
      </c>
      <c r="I2278" s="12">
        <v>41184</v>
      </c>
      <c r="J2278" s="12">
        <v>43920</v>
      </c>
      <c r="K2278" s="12">
        <f>Sales[[#This Row],[Unit Price]]*Sales[[#This Row],[Quantity]]</f>
        <v>11700</v>
      </c>
      <c r="L2278" s="12">
        <f>Sales[[#This Row],[Unit Cost]]*Sales[[#This Row],[Quantity]]</f>
        <v>10980</v>
      </c>
      <c r="M2278" s="12">
        <f>Sales[[#This Row],[Revenue]]-Sales[[#This Row],[Cost]]</f>
        <v>720</v>
      </c>
      <c r="N2278" s="38">
        <f>Sales[[#This Row],[Profit]]*$N$1</f>
        <v>36</v>
      </c>
      <c r="O2278" s="38">
        <f>Sales[[#This Row],[Profit]]-Sales[[#This Row],[Discount ]]</f>
        <v>684</v>
      </c>
    </row>
    <row r="2279" spans="1:15">
      <c r="A2279" s="38">
        <v>41661</v>
      </c>
      <c r="B2279" s="12" t="s">
        <v>22</v>
      </c>
      <c r="C2279" s="12" t="s">
        <v>23</v>
      </c>
      <c r="D2279" s="12" t="s">
        <v>37</v>
      </c>
      <c r="E2279" s="12" t="s">
        <v>13</v>
      </c>
      <c r="F2279" s="12">
        <v>14</v>
      </c>
      <c r="G2279" s="12">
        <v>3546</v>
      </c>
      <c r="H2279" s="12">
        <v>3780</v>
      </c>
      <c r="I2279" s="12">
        <v>85158</v>
      </c>
      <c r="J2279" s="12">
        <v>90630</v>
      </c>
      <c r="K2279" s="12">
        <f>Sales[[#This Row],[Unit Price]]*Sales[[#This Row],[Quantity]]</f>
        <v>52920</v>
      </c>
      <c r="L2279" s="12">
        <f>Sales[[#This Row],[Unit Cost]]*Sales[[#This Row],[Quantity]]</f>
        <v>49644</v>
      </c>
      <c r="M2279" s="12">
        <f>Sales[[#This Row],[Revenue]]-Sales[[#This Row],[Cost]]</f>
        <v>3276</v>
      </c>
      <c r="N2279" s="38">
        <f>Sales[[#This Row],[Profit]]*$N$1</f>
        <v>163.80000000000001</v>
      </c>
      <c r="O2279" s="38">
        <f>Sales[[#This Row],[Profit]]-Sales[[#This Row],[Discount ]]</f>
        <v>3112.2</v>
      </c>
    </row>
    <row r="2280" spans="1:15">
      <c r="A2280" s="38">
        <v>41662</v>
      </c>
      <c r="B2280" s="12" t="s">
        <v>17</v>
      </c>
      <c r="C2280" s="12" t="s">
        <v>18</v>
      </c>
      <c r="D2280" s="12" t="s">
        <v>43</v>
      </c>
      <c r="E2280" s="12" t="s">
        <v>13</v>
      </c>
      <c r="F2280" s="12">
        <v>6</v>
      </c>
      <c r="G2280" s="12">
        <v>3546</v>
      </c>
      <c r="H2280" s="12">
        <v>3780</v>
      </c>
      <c r="I2280" s="12">
        <v>27072</v>
      </c>
      <c r="J2280" s="12">
        <v>28800</v>
      </c>
      <c r="K2280" s="12">
        <f>Sales[[#This Row],[Unit Price]]*Sales[[#This Row],[Quantity]]</f>
        <v>22680</v>
      </c>
      <c r="L2280" s="12">
        <f>Sales[[#This Row],[Unit Cost]]*Sales[[#This Row],[Quantity]]</f>
        <v>21276</v>
      </c>
      <c r="M2280" s="12">
        <f>Sales[[#This Row],[Revenue]]-Sales[[#This Row],[Cost]]</f>
        <v>1404</v>
      </c>
      <c r="N2280" s="38">
        <f>Sales[[#This Row],[Profit]]*$N$1</f>
        <v>70.2</v>
      </c>
      <c r="O2280" s="38">
        <f>Sales[[#This Row],[Profit]]-Sales[[#This Row],[Discount ]]</f>
        <v>1333.8</v>
      </c>
    </row>
    <row r="2281" spans="1:15">
      <c r="A2281" s="38">
        <v>41662</v>
      </c>
      <c r="B2281" s="12" t="s">
        <v>27</v>
      </c>
      <c r="C2281" s="12" t="s">
        <v>23</v>
      </c>
      <c r="D2281" s="12" t="s">
        <v>12</v>
      </c>
      <c r="E2281" s="12" t="s">
        <v>13</v>
      </c>
      <c r="F2281" s="12">
        <v>22</v>
      </c>
      <c r="G2281" s="12">
        <v>7506</v>
      </c>
      <c r="H2281" s="12">
        <v>8100</v>
      </c>
      <c r="I2281" s="12">
        <v>34578</v>
      </c>
      <c r="J2281" s="12">
        <v>36720</v>
      </c>
      <c r="K2281" s="12">
        <f>Sales[[#This Row],[Unit Price]]*Sales[[#This Row],[Quantity]]</f>
        <v>178200</v>
      </c>
      <c r="L2281" s="12">
        <f>Sales[[#This Row],[Unit Cost]]*Sales[[#This Row],[Quantity]]</f>
        <v>165132</v>
      </c>
      <c r="M2281" s="12">
        <f>Sales[[#This Row],[Revenue]]-Sales[[#This Row],[Cost]]</f>
        <v>13068</v>
      </c>
      <c r="N2281" s="38">
        <f>Sales[[#This Row],[Profit]]*$N$1</f>
        <v>653.40000000000009</v>
      </c>
      <c r="O2281" s="38">
        <f>Sales[[#This Row],[Profit]]-Sales[[#This Row],[Discount ]]</f>
        <v>12414.6</v>
      </c>
    </row>
    <row r="2282" spans="1:15">
      <c r="A2282" s="38">
        <v>41662</v>
      </c>
      <c r="B2282" s="12" t="s">
        <v>10</v>
      </c>
      <c r="C2282" s="12" t="s">
        <v>11</v>
      </c>
      <c r="D2282" s="12" t="s">
        <v>33</v>
      </c>
      <c r="E2282" s="12" t="s">
        <v>13</v>
      </c>
      <c r="F2282" s="12">
        <v>6</v>
      </c>
      <c r="G2282" s="12">
        <v>3924</v>
      </c>
      <c r="H2282" s="12">
        <v>4230</v>
      </c>
      <c r="I2282" s="12">
        <v>67626</v>
      </c>
      <c r="J2282" s="12">
        <v>71910</v>
      </c>
      <c r="K2282" s="12">
        <f>Sales[[#This Row],[Unit Price]]*Sales[[#This Row],[Quantity]]</f>
        <v>25380</v>
      </c>
      <c r="L2282" s="12">
        <f>Sales[[#This Row],[Unit Cost]]*Sales[[#This Row],[Quantity]]</f>
        <v>23544</v>
      </c>
      <c r="M2282" s="12">
        <f>Sales[[#This Row],[Revenue]]-Sales[[#This Row],[Cost]]</f>
        <v>1836</v>
      </c>
      <c r="N2282" s="38">
        <f>Sales[[#This Row],[Profit]]*$N$1</f>
        <v>91.800000000000011</v>
      </c>
      <c r="O2282" s="38">
        <f>Sales[[#This Row],[Profit]]-Sales[[#This Row],[Discount ]]</f>
        <v>1744.2</v>
      </c>
    </row>
    <row r="2283" spans="1:15">
      <c r="A2283" s="38">
        <v>41662</v>
      </c>
      <c r="B2283" s="12" t="s">
        <v>20</v>
      </c>
      <c r="C2283" s="12" t="s">
        <v>18</v>
      </c>
      <c r="D2283" s="12" t="s">
        <v>41</v>
      </c>
      <c r="E2283" s="12" t="s">
        <v>13</v>
      </c>
      <c r="F2283" s="12">
        <v>6</v>
      </c>
      <c r="G2283" s="12">
        <v>4482</v>
      </c>
      <c r="H2283" s="12">
        <v>4770</v>
      </c>
      <c r="I2283" s="12">
        <v>44280</v>
      </c>
      <c r="J2283" s="12">
        <v>47250</v>
      </c>
      <c r="K2283" s="12">
        <f>Sales[[#This Row],[Unit Price]]*Sales[[#This Row],[Quantity]]</f>
        <v>28620</v>
      </c>
      <c r="L2283" s="12">
        <f>Sales[[#This Row],[Unit Cost]]*Sales[[#This Row],[Quantity]]</f>
        <v>26892</v>
      </c>
      <c r="M2283" s="12">
        <f>Sales[[#This Row],[Revenue]]-Sales[[#This Row],[Cost]]</f>
        <v>1728</v>
      </c>
      <c r="N2283" s="38">
        <f>Sales[[#This Row],[Profit]]*$N$1</f>
        <v>86.4</v>
      </c>
      <c r="O2283" s="38">
        <f>Sales[[#This Row],[Profit]]-Sales[[#This Row],[Discount ]]</f>
        <v>1641.6</v>
      </c>
    </row>
    <row r="2284" spans="1:15">
      <c r="A2284" s="38">
        <v>41662</v>
      </c>
      <c r="B2284" s="12" t="s">
        <v>17</v>
      </c>
      <c r="C2284" s="12" t="s">
        <v>18</v>
      </c>
      <c r="D2284" s="12" t="s">
        <v>19</v>
      </c>
      <c r="E2284" s="12" t="s">
        <v>13</v>
      </c>
      <c r="F2284" s="12">
        <v>2</v>
      </c>
      <c r="G2284" s="12">
        <v>3546</v>
      </c>
      <c r="H2284" s="12">
        <v>3780</v>
      </c>
      <c r="I2284" s="12">
        <v>47736</v>
      </c>
      <c r="J2284" s="12">
        <v>50760</v>
      </c>
      <c r="K2284" s="12">
        <f>Sales[[#This Row],[Unit Price]]*Sales[[#This Row],[Quantity]]</f>
        <v>7560</v>
      </c>
      <c r="L2284" s="12">
        <f>Sales[[#This Row],[Unit Cost]]*Sales[[#This Row],[Quantity]]</f>
        <v>7092</v>
      </c>
      <c r="M2284" s="12">
        <f>Sales[[#This Row],[Revenue]]-Sales[[#This Row],[Cost]]</f>
        <v>468</v>
      </c>
      <c r="N2284" s="38">
        <f>Sales[[#This Row],[Profit]]*$N$1</f>
        <v>23.400000000000002</v>
      </c>
      <c r="O2284" s="38">
        <f>Sales[[#This Row],[Profit]]-Sales[[#This Row],[Discount ]]</f>
        <v>444.6</v>
      </c>
    </row>
    <row r="2285" spans="1:15">
      <c r="A2285" s="38">
        <v>41662</v>
      </c>
      <c r="B2285" s="12" t="s">
        <v>34</v>
      </c>
      <c r="C2285" s="12" t="s">
        <v>25</v>
      </c>
      <c r="D2285" s="12" t="s">
        <v>26</v>
      </c>
      <c r="E2285" s="12" t="s">
        <v>13</v>
      </c>
      <c r="F2285" s="12">
        <v>24</v>
      </c>
      <c r="G2285" s="12">
        <v>3726</v>
      </c>
      <c r="H2285" s="12">
        <v>3960</v>
      </c>
      <c r="I2285" s="12">
        <v>54756</v>
      </c>
      <c r="J2285" s="12">
        <v>58320</v>
      </c>
      <c r="K2285" s="12">
        <f>Sales[[#This Row],[Unit Price]]*Sales[[#This Row],[Quantity]]</f>
        <v>95040</v>
      </c>
      <c r="L2285" s="12">
        <f>Sales[[#This Row],[Unit Cost]]*Sales[[#This Row],[Quantity]]</f>
        <v>89424</v>
      </c>
      <c r="M2285" s="12">
        <f>Sales[[#This Row],[Revenue]]-Sales[[#This Row],[Cost]]</f>
        <v>5616</v>
      </c>
      <c r="N2285" s="38">
        <f>Sales[[#This Row],[Profit]]*$N$1</f>
        <v>280.8</v>
      </c>
      <c r="O2285" s="38">
        <f>Sales[[#This Row],[Profit]]-Sales[[#This Row],[Discount ]]</f>
        <v>5335.2</v>
      </c>
    </row>
    <row r="2286" spans="1:15">
      <c r="A2286" s="38">
        <v>41662</v>
      </c>
      <c r="B2286" s="12" t="s">
        <v>31</v>
      </c>
      <c r="C2286" s="12" t="s">
        <v>30</v>
      </c>
      <c r="D2286" s="12" t="s">
        <v>39</v>
      </c>
      <c r="E2286" s="12" t="s">
        <v>13</v>
      </c>
      <c r="F2286" s="12">
        <v>11</v>
      </c>
      <c r="G2286" s="12">
        <v>2106</v>
      </c>
      <c r="H2286" s="12">
        <v>2250</v>
      </c>
      <c r="I2286" s="12">
        <v>18630</v>
      </c>
      <c r="J2286" s="12">
        <v>19800</v>
      </c>
      <c r="K2286" s="12">
        <f>Sales[[#This Row],[Unit Price]]*Sales[[#This Row],[Quantity]]</f>
        <v>24750</v>
      </c>
      <c r="L2286" s="12">
        <f>Sales[[#This Row],[Unit Cost]]*Sales[[#This Row],[Quantity]]</f>
        <v>23166</v>
      </c>
      <c r="M2286" s="12">
        <f>Sales[[#This Row],[Revenue]]-Sales[[#This Row],[Cost]]</f>
        <v>1584</v>
      </c>
      <c r="N2286" s="38">
        <f>Sales[[#This Row],[Profit]]*$N$1</f>
        <v>79.2</v>
      </c>
      <c r="O2286" s="38">
        <f>Sales[[#This Row],[Profit]]-Sales[[#This Row],[Discount ]]</f>
        <v>1504.8</v>
      </c>
    </row>
    <row r="2287" spans="1:15">
      <c r="A2287" s="38">
        <v>41663</v>
      </c>
      <c r="B2287" s="12" t="s">
        <v>20</v>
      </c>
      <c r="C2287" s="12" t="s">
        <v>18</v>
      </c>
      <c r="D2287" s="12" t="s">
        <v>38</v>
      </c>
      <c r="E2287" s="12" t="s">
        <v>13</v>
      </c>
      <c r="F2287" s="12">
        <v>10</v>
      </c>
      <c r="G2287" s="12">
        <v>3546</v>
      </c>
      <c r="H2287" s="12">
        <v>3780</v>
      </c>
      <c r="I2287" s="12">
        <v>63828</v>
      </c>
      <c r="J2287" s="12">
        <v>68040</v>
      </c>
      <c r="K2287" s="12">
        <f>Sales[[#This Row],[Unit Price]]*Sales[[#This Row],[Quantity]]</f>
        <v>37800</v>
      </c>
      <c r="L2287" s="12">
        <f>Sales[[#This Row],[Unit Cost]]*Sales[[#This Row],[Quantity]]</f>
        <v>35460</v>
      </c>
      <c r="M2287" s="12">
        <f>Sales[[#This Row],[Revenue]]-Sales[[#This Row],[Cost]]</f>
        <v>2340</v>
      </c>
      <c r="N2287" s="38">
        <f>Sales[[#This Row],[Profit]]*$N$1</f>
        <v>117</v>
      </c>
      <c r="O2287" s="38">
        <f>Sales[[#This Row],[Profit]]-Sales[[#This Row],[Discount ]]</f>
        <v>2223</v>
      </c>
    </row>
    <row r="2288" spans="1:15">
      <c r="A2288" s="38">
        <v>41664</v>
      </c>
      <c r="B2288" s="12" t="s">
        <v>34</v>
      </c>
      <c r="C2288" s="12" t="s">
        <v>25</v>
      </c>
      <c r="D2288" s="12" t="s">
        <v>40</v>
      </c>
      <c r="E2288" s="12" t="s">
        <v>16</v>
      </c>
      <c r="F2288" s="12">
        <v>7</v>
      </c>
      <c r="G2288" s="12">
        <v>3384</v>
      </c>
      <c r="H2288" s="12">
        <v>3600</v>
      </c>
      <c r="I2288" s="12">
        <v>62784</v>
      </c>
      <c r="J2288" s="12">
        <v>67680</v>
      </c>
      <c r="K2288" s="12">
        <f>Sales[[#This Row],[Unit Price]]*Sales[[#This Row],[Quantity]]</f>
        <v>25200</v>
      </c>
      <c r="L2288" s="12">
        <f>Sales[[#This Row],[Unit Cost]]*Sales[[#This Row],[Quantity]]</f>
        <v>23688</v>
      </c>
      <c r="M2288" s="12">
        <f>Sales[[#This Row],[Revenue]]-Sales[[#This Row],[Cost]]</f>
        <v>1512</v>
      </c>
      <c r="N2288" s="38">
        <f>Sales[[#This Row],[Profit]]*$N$1</f>
        <v>75.600000000000009</v>
      </c>
      <c r="O2288" s="38">
        <f>Sales[[#This Row],[Profit]]-Sales[[#This Row],[Discount ]]</f>
        <v>1436.4</v>
      </c>
    </row>
    <row r="2289" spans="1:15">
      <c r="A2289" s="38">
        <v>41665</v>
      </c>
      <c r="B2289" s="12" t="s">
        <v>31</v>
      </c>
      <c r="C2289" s="12" t="s">
        <v>30</v>
      </c>
      <c r="D2289" s="12" t="s">
        <v>33</v>
      </c>
      <c r="E2289" s="12" t="s">
        <v>13</v>
      </c>
      <c r="F2289" s="12">
        <v>22</v>
      </c>
      <c r="G2289" s="12">
        <v>2106</v>
      </c>
      <c r="H2289" s="12">
        <v>2250</v>
      </c>
      <c r="I2289" s="12">
        <v>27846</v>
      </c>
      <c r="J2289" s="12">
        <v>29610</v>
      </c>
      <c r="K2289" s="12">
        <f>Sales[[#This Row],[Unit Price]]*Sales[[#This Row],[Quantity]]</f>
        <v>49500</v>
      </c>
      <c r="L2289" s="12">
        <f>Sales[[#This Row],[Unit Cost]]*Sales[[#This Row],[Quantity]]</f>
        <v>46332</v>
      </c>
      <c r="M2289" s="12">
        <f>Sales[[#This Row],[Revenue]]-Sales[[#This Row],[Cost]]</f>
        <v>3168</v>
      </c>
      <c r="N2289" s="38">
        <f>Sales[[#This Row],[Profit]]*$N$1</f>
        <v>158.4</v>
      </c>
      <c r="O2289" s="38">
        <f>Sales[[#This Row],[Profit]]-Sales[[#This Row],[Discount ]]</f>
        <v>3009.6</v>
      </c>
    </row>
    <row r="2290" spans="1:15">
      <c r="A2290" s="38">
        <v>41666</v>
      </c>
      <c r="B2290" s="12" t="s">
        <v>24</v>
      </c>
      <c r="C2290" s="12" t="s">
        <v>25</v>
      </c>
      <c r="D2290" s="12" t="s">
        <v>36</v>
      </c>
      <c r="E2290" s="12" t="s">
        <v>13</v>
      </c>
      <c r="F2290" s="12">
        <v>7</v>
      </c>
      <c r="G2290" s="12">
        <v>3924</v>
      </c>
      <c r="H2290" s="12">
        <v>4230</v>
      </c>
      <c r="I2290" s="12">
        <v>6318</v>
      </c>
      <c r="J2290" s="12">
        <v>6750</v>
      </c>
      <c r="K2290" s="12">
        <f>Sales[[#This Row],[Unit Price]]*Sales[[#This Row],[Quantity]]</f>
        <v>29610</v>
      </c>
      <c r="L2290" s="12">
        <f>Sales[[#This Row],[Unit Cost]]*Sales[[#This Row],[Quantity]]</f>
        <v>27468</v>
      </c>
      <c r="M2290" s="12">
        <f>Sales[[#This Row],[Revenue]]-Sales[[#This Row],[Cost]]</f>
        <v>2142</v>
      </c>
      <c r="N2290" s="38">
        <f>Sales[[#This Row],[Profit]]*$N$1</f>
        <v>107.10000000000001</v>
      </c>
      <c r="O2290" s="38">
        <f>Sales[[#This Row],[Profit]]-Sales[[#This Row],[Discount ]]</f>
        <v>2034.9</v>
      </c>
    </row>
    <row r="2291" spans="1:15">
      <c r="A2291" s="38">
        <v>41667</v>
      </c>
      <c r="B2291" s="12" t="s">
        <v>14</v>
      </c>
      <c r="C2291" s="12" t="s">
        <v>11</v>
      </c>
      <c r="D2291" s="12" t="s">
        <v>19</v>
      </c>
      <c r="E2291" s="12" t="s">
        <v>13</v>
      </c>
      <c r="F2291" s="12">
        <v>18</v>
      </c>
      <c r="G2291" s="12">
        <v>3582</v>
      </c>
      <c r="H2291" s="12">
        <v>3870</v>
      </c>
      <c r="I2291" s="12">
        <v>11934</v>
      </c>
      <c r="J2291" s="12">
        <v>12690</v>
      </c>
      <c r="K2291" s="12">
        <f>Sales[[#This Row],[Unit Price]]*Sales[[#This Row],[Quantity]]</f>
        <v>69660</v>
      </c>
      <c r="L2291" s="12">
        <f>Sales[[#This Row],[Unit Cost]]*Sales[[#This Row],[Quantity]]</f>
        <v>64476</v>
      </c>
      <c r="M2291" s="12">
        <f>Sales[[#This Row],[Revenue]]-Sales[[#This Row],[Cost]]</f>
        <v>5184</v>
      </c>
      <c r="N2291" s="38">
        <f>Sales[[#This Row],[Profit]]*$N$1</f>
        <v>259.2</v>
      </c>
      <c r="O2291" s="38">
        <f>Sales[[#This Row],[Profit]]-Sales[[#This Row],[Discount ]]</f>
        <v>4924.8</v>
      </c>
    </row>
    <row r="2292" spans="1:15">
      <c r="A2292" s="38">
        <v>41667</v>
      </c>
      <c r="B2292" s="12" t="s">
        <v>22</v>
      </c>
      <c r="C2292" s="12" t="s">
        <v>23</v>
      </c>
      <c r="D2292" s="12" t="s">
        <v>42</v>
      </c>
      <c r="E2292" s="12" t="s">
        <v>16</v>
      </c>
      <c r="F2292" s="12">
        <v>12</v>
      </c>
      <c r="G2292" s="12">
        <v>3582</v>
      </c>
      <c r="H2292" s="12">
        <v>3870</v>
      </c>
      <c r="I2292" s="12">
        <v>22518</v>
      </c>
      <c r="J2292" s="12">
        <v>24300</v>
      </c>
      <c r="K2292" s="12">
        <f>Sales[[#This Row],[Unit Price]]*Sales[[#This Row],[Quantity]]</f>
        <v>46440</v>
      </c>
      <c r="L2292" s="12">
        <f>Sales[[#This Row],[Unit Cost]]*Sales[[#This Row],[Quantity]]</f>
        <v>42984</v>
      </c>
      <c r="M2292" s="12">
        <f>Sales[[#This Row],[Revenue]]-Sales[[#This Row],[Cost]]</f>
        <v>3456</v>
      </c>
      <c r="N2292" s="38">
        <f>Sales[[#This Row],[Profit]]*$N$1</f>
        <v>172.8</v>
      </c>
      <c r="O2292" s="38">
        <f>Sales[[#This Row],[Profit]]-Sales[[#This Row],[Discount ]]</f>
        <v>3283.2</v>
      </c>
    </row>
    <row r="2293" spans="1:15">
      <c r="A2293" s="38">
        <v>41668</v>
      </c>
      <c r="B2293" s="12" t="s">
        <v>14</v>
      </c>
      <c r="C2293" s="12" t="s">
        <v>11</v>
      </c>
      <c r="D2293" s="12" t="s">
        <v>40</v>
      </c>
      <c r="E2293" s="12" t="s">
        <v>16</v>
      </c>
      <c r="F2293" s="12">
        <v>19</v>
      </c>
      <c r="G2293" s="12">
        <v>3726</v>
      </c>
      <c r="H2293" s="12">
        <v>3960</v>
      </c>
      <c r="I2293" s="12">
        <v>94176</v>
      </c>
      <c r="J2293" s="12">
        <v>101520</v>
      </c>
      <c r="K2293" s="12">
        <f>Sales[[#This Row],[Unit Price]]*Sales[[#This Row],[Quantity]]</f>
        <v>75240</v>
      </c>
      <c r="L2293" s="12">
        <f>Sales[[#This Row],[Unit Cost]]*Sales[[#This Row],[Quantity]]</f>
        <v>70794</v>
      </c>
      <c r="M2293" s="12">
        <f>Sales[[#This Row],[Revenue]]-Sales[[#This Row],[Cost]]</f>
        <v>4446</v>
      </c>
      <c r="N2293" s="38">
        <f>Sales[[#This Row],[Profit]]*$N$1</f>
        <v>222.3</v>
      </c>
      <c r="O2293" s="38">
        <f>Sales[[#This Row],[Profit]]-Sales[[#This Row],[Discount ]]</f>
        <v>4223.7</v>
      </c>
    </row>
    <row r="2294" spans="1:15">
      <c r="A2294" s="38">
        <v>41668</v>
      </c>
      <c r="B2294" s="12" t="s">
        <v>22</v>
      </c>
      <c r="C2294" s="12" t="s">
        <v>23</v>
      </c>
      <c r="D2294" s="12" t="s">
        <v>26</v>
      </c>
      <c r="E2294" s="12" t="s">
        <v>13</v>
      </c>
      <c r="F2294" s="12">
        <v>23</v>
      </c>
      <c r="G2294" s="12">
        <v>3582</v>
      </c>
      <c r="H2294" s="12">
        <v>3870</v>
      </c>
      <c r="I2294" s="12">
        <v>63882</v>
      </c>
      <c r="J2294" s="12">
        <v>68040</v>
      </c>
      <c r="K2294" s="12">
        <f>Sales[[#This Row],[Unit Price]]*Sales[[#This Row],[Quantity]]</f>
        <v>89010</v>
      </c>
      <c r="L2294" s="12">
        <f>Sales[[#This Row],[Unit Cost]]*Sales[[#This Row],[Quantity]]</f>
        <v>82386</v>
      </c>
      <c r="M2294" s="12">
        <f>Sales[[#This Row],[Revenue]]-Sales[[#This Row],[Cost]]</f>
        <v>6624</v>
      </c>
      <c r="N2294" s="38">
        <f>Sales[[#This Row],[Profit]]*$N$1</f>
        <v>331.20000000000005</v>
      </c>
      <c r="O2294" s="38">
        <f>Sales[[#This Row],[Profit]]-Sales[[#This Row],[Discount ]]</f>
        <v>6292.8</v>
      </c>
    </row>
    <row r="2295" spans="1:15">
      <c r="A2295" s="38">
        <v>41668</v>
      </c>
      <c r="B2295" s="12" t="s">
        <v>27</v>
      </c>
      <c r="C2295" s="12" t="s">
        <v>23</v>
      </c>
      <c r="D2295" s="12" t="s">
        <v>19</v>
      </c>
      <c r="E2295" s="12" t="s">
        <v>13</v>
      </c>
      <c r="F2295" s="12">
        <v>3</v>
      </c>
      <c r="G2295" s="12">
        <v>2952</v>
      </c>
      <c r="H2295" s="12">
        <v>3150</v>
      </c>
      <c r="I2295" s="12">
        <v>39780</v>
      </c>
      <c r="J2295" s="12">
        <v>42300</v>
      </c>
      <c r="K2295" s="12">
        <f>Sales[[#This Row],[Unit Price]]*Sales[[#This Row],[Quantity]]</f>
        <v>9450</v>
      </c>
      <c r="L2295" s="12">
        <f>Sales[[#This Row],[Unit Cost]]*Sales[[#This Row],[Quantity]]</f>
        <v>8856</v>
      </c>
      <c r="M2295" s="12">
        <f>Sales[[#This Row],[Revenue]]-Sales[[#This Row],[Cost]]</f>
        <v>594</v>
      </c>
      <c r="N2295" s="38">
        <f>Sales[[#This Row],[Profit]]*$N$1</f>
        <v>29.700000000000003</v>
      </c>
      <c r="O2295" s="38">
        <f>Sales[[#This Row],[Profit]]-Sales[[#This Row],[Discount ]]</f>
        <v>564.29999999999995</v>
      </c>
    </row>
    <row r="2296" spans="1:15">
      <c r="A2296" s="38">
        <v>41668</v>
      </c>
      <c r="B2296" s="12" t="s">
        <v>17</v>
      </c>
      <c r="C2296" s="12" t="s">
        <v>18</v>
      </c>
      <c r="D2296" s="12" t="s">
        <v>36</v>
      </c>
      <c r="E2296" s="12" t="s">
        <v>13</v>
      </c>
      <c r="F2296" s="12">
        <v>24</v>
      </c>
      <c r="G2296" s="12">
        <v>3978</v>
      </c>
      <c r="H2296" s="12">
        <v>4230</v>
      </c>
      <c r="I2296" s="12">
        <v>40014</v>
      </c>
      <c r="J2296" s="12">
        <v>42750</v>
      </c>
      <c r="K2296" s="12">
        <f>Sales[[#This Row],[Unit Price]]*Sales[[#This Row],[Quantity]]</f>
        <v>101520</v>
      </c>
      <c r="L2296" s="12">
        <f>Sales[[#This Row],[Unit Cost]]*Sales[[#This Row],[Quantity]]</f>
        <v>95472</v>
      </c>
      <c r="M2296" s="12">
        <f>Sales[[#This Row],[Revenue]]-Sales[[#This Row],[Cost]]</f>
        <v>6048</v>
      </c>
      <c r="N2296" s="38">
        <f>Sales[[#This Row],[Profit]]*$N$1</f>
        <v>302.40000000000003</v>
      </c>
      <c r="O2296" s="38">
        <f>Sales[[#This Row],[Profit]]-Sales[[#This Row],[Discount ]]</f>
        <v>5745.6</v>
      </c>
    </row>
    <row r="2297" spans="1:15">
      <c r="A2297" s="38">
        <v>41669</v>
      </c>
      <c r="B2297" s="12" t="s">
        <v>27</v>
      </c>
      <c r="C2297" s="12" t="s">
        <v>23</v>
      </c>
      <c r="D2297" s="12" t="s">
        <v>36</v>
      </c>
      <c r="E2297" s="12" t="s">
        <v>13</v>
      </c>
      <c r="F2297" s="12">
        <v>25</v>
      </c>
      <c r="G2297" s="12">
        <v>2034</v>
      </c>
      <c r="H2297" s="12">
        <v>2160</v>
      </c>
      <c r="I2297" s="12">
        <v>25272</v>
      </c>
      <c r="J2297" s="12">
        <v>27000</v>
      </c>
      <c r="K2297" s="12">
        <f>Sales[[#This Row],[Unit Price]]*Sales[[#This Row],[Quantity]]</f>
        <v>54000</v>
      </c>
      <c r="L2297" s="12">
        <f>Sales[[#This Row],[Unit Cost]]*Sales[[#This Row],[Quantity]]</f>
        <v>50850</v>
      </c>
      <c r="M2297" s="12">
        <f>Sales[[#This Row],[Revenue]]-Sales[[#This Row],[Cost]]</f>
        <v>3150</v>
      </c>
      <c r="N2297" s="38">
        <f>Sales[[#This Row],[Profit]]*$N$1</f>
        <v>157.5</v>
      </c>
      <c r="O2297" s="38">
        <f>Sales[[#This Row],[Profit]]-Sales[[#This Row],[Discount ]]</f>
        <v>2992.5</v>
      </c>
    </row>
    <row r="2298" spans="1:15">
      <c r="A2298" s="38">
        <v>41669</v>
      </c>
      <c r="B2298" s="12" t="s">
        <v>14</v>
      </c>
      <c r="C2298" s="12" t="s">
        <v>11</v>
      </c>
      <c r="D2298" s="12" t="s">
        <v>39</v>
      </c>
      <c r="E2298" s="12" t="s">
        <v>13</v>
      </c>
      <c r="F2298" s="12">
        <v>5</v>
      </c>
      <c r="G2298" s="12">
        <v>3924</v>
      </c>
      <c r="H2298" s="12">
        <v>4230</v>
      </c>
      <c r="I2298" s="12">
        <v>93150</v>
      </c>
      <c r="J2298" s="12">
        <v>99000</v>
      </c>
      <c r="K2298" s="12">
        <f>Sales[[#This Row],[Unit Price]]*Sales[[#This Row],[Quantity]]</f>
        <v>21150</v>
      </c>
      <c r="L2298" s="12">
        <f>Sales[[#This Row],[Unit Cost]]*Sales[[#This Row],[Quantity]]</f>
        <v>19620</v>
      </c>
      <c r="M2298" s="12">
        <f>Sales[[#This Row],[Revenue]]-Sales[[#This Row],[Cost]]</f>
        <v>1530</v>
      </c>
      <c r="N2298" s="38">
        <f>Sales[[#This Row],[Profit]]*$N$1</f>
        <v>76.5</v>
      </c>
      <c r="O2298" s="38">
        <f>Sales[[#This Row],[Profit]]-Sales[[#This Row],[Discount ]]</f>
        <v>1453.5</v>
      </c>
    </row>
    <row r="2299" spans="1:15">
      <c r="A2299" s="38">
        <v>41669</v>
      </c>
      <c r="B2299" s="12" t="s">
        <v>20</v>
      </c>
      <c r="C2299" s="12" t="s">
        <v>18</v>
      </c>
      <c r="D2299" s="12" t="s">
        <v>38</v>
      </c>
      <c r="E2299" s="12" t="s">
        <v>13</v>
      </c>
      <c r="F2299" s="12">
        <v>2</v>
      </c>
      <c r="G2299" s="12">
        <v>5832</v>
      </c>
      <c r="H2299" s="12">
        <v>6210</v>
      </c>
      <c r="I2299" s="12">
        <v>42552</v>
      </c>
      <c r="J2299" s="12">
        <v>45360</v>
      </c>
      <c r="K2299" s="12">
        <f>Sales[[#This Row],[Unit Price]]*Sales[[#This Row],[Quantity]]</f>
        <v>12420</v>
      </c>
      <c r="L2299" s="12">
        <f>Sales[[#This Row],[Unit Cost]]*Sales[[#This Row],[Quantity]]</f>
        <v>11664</v>
      </c>
      <c r="M2299" s="12">
        <f>Sales[[#This Row],[Revenue]]-Sales[[#This Row],[Cost]]</f>
        <v>756</v>
      </c>
      <c r="N2299" s="38">
        <f>Sales[[#This Row],[Profit]]*$N$1</f>
        <v>37.800000000000004</v>
      </c>
      <c r="O2299" s="38">
        <f>Sales[[#This Row],[Profit]]-Sales[[#This Row],[Discount ]]</f>
        <v>718.2</v>
      </c>
    </row>
    <row r="2300" spans="1:15">
      <c r="A2300" s="38">
        <v>41669</v>
      </c>
      <c r="B2300" s="12" t="s">
        <v>29</v>
      </c>
      <c r="C2300" s="12" t="s">
        <v>30</v>
      </c>
      <c r="D2300" s="12" t="s">
        <v>43</v>
      </c>
      <c r="E2300" s="12" t="s">
        <v>13</v>
      </c>
      <c r="F2300" s="12">
        <v>14</v>
      </c>
      <c r="G2300" s="12">
        <v>3546</v>
      </c>
      <c r="H2300" s="12">
        <v>3780</v>
      </c>
      <c r="I2300" s="12">
        <v>20304</v>
      </c>
      <c r="J2300" s="12">
        <v>21600</v>
      </c>
      <c r="K2300" s="12">
        <f>Sales[[#This Row],[Unit Price]]*Sales[[#This Row],[Quantity]]</f>
        <v>52920</v>
      </c>
      <c r="L2300" s="12">
        <f>Sales[[#This Row],[Unit Cost]]*Sales[[#This Row],[Quantity]]</f>
        <v>49644</v>
      </c>
      <c r="M2300" s="12">
        <f>Sales[[#This Row],[Revenue]]-Sales[[#This Row],[Cost]]</f>
        <v>3276</v>
      </c>
      <c r="N2300" s="38">
        <f>Sales[[#This Row],[Profit]]*$N$1</f>
        <v>163.80000000000001</v>
      </c>
      <c r="O2300" s="38">
        <f>Sales[[#This Row],[Profit]]-Sales[[#This Row],[Discount ]]</f>
        <v>3112.2</v>
      </c>
    </row>
    <row r="2301" spans="1:15">
      <c r="A2301" s="38">
        <v>41670</v>
      </c>
      <c r="B2301" s="12" t="s">
        <v>20</v>
      </c>
      <c r="C2301" s="12" t="s">
        <v>18</v>
      </c>
      <c r="D2301" s="12" t="s">
        <v>36</v>
      </c>
      <c r="E2301" s="12" t="s">
        <v>13</v>
      </c>
      <c r="F2301" s="12">
        <v>6</v>
      </c>
      <c r="G2301" s="12">
        <v>2034</v>
      </c>
      <c r="H2301" s="12">
        <v>2160</v>
      </c>
      <c r="I2301" s="12">
        <v>4212</v>
      </c>
      <c r="J2301" s="12">
        <v>4500</v>
      </c>
      <c r="K2301" s="12">
        <f>Sales[[#This Row],[Unit Price]]*Sales[[#This Row],[Quantity]]</f>
        <v>12960</v>
      </c>
      <c r="L2301" s="12">
        <f>Sales[[#This Row],[Unit Cost]]*Sales[[#This Row],[Quantity]]</f>
        <v>12204</v>
      </c>
      <c r="M2301" s="12">
        <f>Sales[[#This Row],[Revenue]]-Sales[[#This Row],[Cost]]</f>
        <v>756</v>
      </c>
      <c r="N2301" s="38">
        <f>Sales[[#This Row],[Profit]]*$N$1</f>
        <v>37.800000000000004</v>
      </c>
      <c r="O2301" s="38">
        <f>Sales[[#This Row],[Profit]]-Sales[[#This Row],[Discount ]]</f>
        <v>718.2</v>
      </c>
    </row>
    <row r="2302" spans="1:15">
      <c r="A2302" s="38">
        <v>41670</v>
      </c>
      <c r="B2302" s="12" t="s">
        <v>10</v>
      </c>
      <c r="C2302" s="12" t="s">
        <v>11</v>
      </c>
      <c r="D2302" s="12" t="s">
        <v>21</v>
      </c>
      <c r="E2302" s="12" t="s">
        <v>13</v>
      </c>
      <c r="F2302" s="12">
        <v>13</v>
      </c>
      <c r="G2302" s="12">
        <v>2034</v>
      </c>
      <c r="H2302" s="12">
        <v>2160</v>
      </c>
      <c r="I2302" s="12">
        <v>24156</v>
      </c>
      <c r="J2302" s="12">
        <v>25740</v>
      </c>
      <c r="K2302" s="12">
        <f>Sales[[#This Row],[Unit Price]]*Sales[[#This Row],[Quantity]]</f>
        <v>28080</v>
      </c>
      <c r="L2302" s="12">
        <f>Sales[[#This Row],[Unit Cost]]*Sales[[#This Row],[Quantity]]</f>
        <v>26442</v>
      </c>
      <c r="M2302" s="12">
        <f>Sales[[#This Row],[Revenue]]-Sales[[#This Row],[Cost]]</f>
        <v>1638</v>
      </c>
      <c r="N2302" s="38">
        <f>Sales[[#This Row],[Profit]]*$N$1</f>
        <v>81.900000000000006</v>
      </c>
      <c r="O2302" s="38">
        <f>Sales[[#This Row],[Profit]]-Sales[[#This Row],[Discount ]]</f>
        <v>1556.1</v>
      </c>
    </row>
    <row r="2303" spans="1:15">
      <c r="A2303" s="38">
        <v>41670</v>
      </c>
      <c r="B2303" s="12" t="s">
        <v>24</v>
      </c>
      <c r="C2303" s="12" t="s">
        <v>25</v>
      </c>
      <c r="D2303" s="12" t="s">
        <v>35</v>
      </c>
      <c r="E2303" s="12" t="s">
        <v>13</v>
      </c>
      <c r="F2303" s="12">
        <v>4</v>
      </c>
      <c r="G2303" s="12">
        <v>3042</v>
      </c>
      <c r="H2303" s="12">
        <v>3240</v>
      </c>
      <c r="I2303" s="12">
        <v>30888</v>
      </c>
      <c r="J2303" s="12">
        <v>32940</v>
      </c>
      <c r="K2303" s="12">
        <f>Sales[[#This Row],[Unit Price]]*Sales[[#This Row],[Quantity]]</f>
        <v>12960</v>
      </c>
      <c r="L2303" s="12">
        <f>Sales[[#This Row],[Unit Cost]]*Sales[[#This Row],[Quantity]]</f>
        <v>12168</v>
      </c>
      <c r="M2303" s="12">
        <f>Sales[[#This Row],[Revenue]]-Sales[[#This Row],[Cost]]</f>
        <v>792</v>
      </c>
      <c r="N2303" s="38">
        <f>Sales[[#This Row],[Profit]]*$N$1</f>
        <v>39.6</v>
      </c>
      <c r="O2303" s="38">
        <f>Sales[[#This Row],[Profit]]-Sales[[#This Row],[Discount ]]</f>
        <v>752.4</v>
      </c>
    </row>
    <row r="2304" spans="1:15">
      <c r="A2304" s="38">
        <v>41670</v>
      </c>
      <c r="B2304" s="12" t="s">
        <v>22</v>
      </c>
      <c r="C2304" s="12" t="s">
        <v>23</v>
      </c>
      <c r="D2304" s="12" t="s">
        <v>19</v>
      </c>
      <c r="E2304" s="12" t="s">
        <v>13</v>
      </c>
      <c r="F2304" s="12">
        <v>21</v>
      </c>
      <c r="G2304" s="12">
        <v>3042</v>
      </c>
      <c r="H2304" s="12">
        <v>3240</v>
      </c>
      <c r="I2304" s="12">
        <v>75582</v>
      </c>
      <c r="J2304" s="12">
        <v>80370</v>
      </c>
      <c r="K2304" s="12">
        <f>Sales[[#This Row],[Unit Price]]*Sales[[#This Row],[Quantity]]</f>
        <v>68040</v>
      </c>
      <c r="L2304" s="12">
        <f>Sales[[#This Row],[Unit Cost]]*Sales[[#This Row],[Quantity]]</f>
        <v>63882</v>
      </c>
      <c r="M2304" s="12">
        <f>Sales[[#This Row],[Revenue]]-Sales[[#This Row],[Cost]]</f>
        <v>4158</v>
      </c>
      <c r="N2304" s="38">
        <f>Sales[[#This Row],[Profit]]*$N$1</f>
        <v>207.9</v>
      </c>
      <c r="O2304" s="38">
        <f>Sales[[#This Row],[Profit]]-Sales[[#This Row],[Discount ]]</f>
        <v>3950.1</v>
      </c>
    </row>
    <row r="2305" spans="1:15">
      <c r="A2305" s="38">
        <v>41671</v>
      </c>
      <c r="B2305" s="12" t="s">
        <v>14</v>
      </c>
      <c r="C2305" s="12" t="s">
        <v>11</v>
      </c>
      <c r="D2305" s="12" t="s">
        <v>12</v>
      </c>
      <c r="E2305" s="12" t="s">
        <v>13</v>
      </c>
      <c r="F2305" s="12">
        <v>16</v>
      </c>
      <c r="G2305" s="12">
        <v>3726</v>
      </c>
      <c r="H2305" s="12">
        <v>3960</v>
      </c>
      <c r="I2305" s="12">
        <v>18306</v>
      </c>
      <c r="J2305" s="12">
        <v>19440</v>
      </c>
      <c r="K2305" s="12">
        <f>Sales[[#This Row],[Unit Price]]*Sales[[#This Row],[Quantity]]</f>
        <v>63360</v>
      </c>
      <c r="L2305" s="12">
        <f>Sales[[#This Row],[Unit Cost]]*Sales[[#This Row],[Quantity]]</f>
        <v>59616</v>
      </c>
      <c r="M2305" s="12">
        <f>Sales[[#This Row],[Revenue]]-Sales[[#This Row],[Cost]]</f>
        <v>3744</v>
      </c>
      <c r="N2305" s="38">
        <f>Sales[[#This Row],[Profit]]*$N$1</f>
        <v>187.20000000000002</v>
      </c>
      <c r="O2305" s="38">
        <f>Sales[[#This Row],[Profit]]-Sales[[#This Row],[Discount ]]</f>
        <v>3556.8</v>
      </c>
    </row>
    <row r="2306" spans="1:15">
      <c r="A2306" s="38">
        <v>41671</v>
      </c>
      <c r="B2306" s="12" t="s">
        <v>34</v>
      </c>
      <c r="C2306" s="12" t="s">
        <v>25</v>
      </c>
      <c r="D2306" s="12" t="s">
        <v>12</v>
      </c>
      <c r="E2306" s="12" t="s">
        <v>13</v>
      </c>
      <c r="F2306" s="12">
        <v>10</v>
      </c>
      <c r="G2306" s="12">
        <v>2196</v>
      </c>
      <c r="H2306" s="12">
        <v>2340</v>
      </c>
      <c r="I2306" s="12">
        <v>12204</v>
      </c>
      <c r="J2306" s="12">
        <v>12960</v>
      </c>
      <c r="K2306" s="12">
        <f>Sales[[#This Row],[Unit Price]]*Sales[[#This Row],[Quantity]]</f>
        <v>23400</v>
      </c>
      <c r="L2306" s="12">
        <f>Sales[[#This Row],[Unit Cost]]*Sales[[#This Row],[Quantity]]</f>
        <v>21960</v>
      </c>
      <c r="M2306" s="12">
        <f>Sales[[#This Row],[Revenue]]-Sales[[#This Row],[Cost]]</f>
        <v>1440</v>
      </c>
      <c r="N2306" s="38">
        <f>Sales[[#This Row],[Profit]]*$N$1</f>
        <v>72</v>
      </c>
      <c r="O2306" s="38">
        <f>Sales[[#This Row],[Profit]]-Sales[[#This Row],[Discount ]]</f>
        <v>1368</v>
      </c>
    </row>
    <row r="2307" spans="1:15">
      <c r="A2307" s="38">
        <v>41672</v>
      </c>
      <c r="B2307" s="12" t="s">
        <v>14</v>
      </c>
      <c r="C2307" s="12" t="s">
        <v>11</v>
      </c>
      <c r="D2307" s="12" t="s">
        <v>41</v>
      </c>
      <c r="E2307" s="12" t="s">
        <v>13</v>
      </c>
      <c r="F2307" s="12">
        <v>3</v>
      </c>
      <c r="G2307" s="12">
        <v>4482</v>
      </c>
      <c r="H2307" s="12">
        <v>4770</v>
      </c>
      <c r="I2307" s="12">
        <v>41328</v>
      </c>
      <c r="J2307" s="12">
        <v>44100</v>
      </c>
      <c r="K2307" s="12">
        <f>Sales[[#This Row],[Unit Price]]*Sales[[#This Row],[Quantity]]</f>
        <v>14310</v>
      </c>
      <c r="L2307" s="12">
        <f>Sales[[#This Row],[Unit Cost]]*Sales[[#This Row],[Quantity]]</f>
        <v>13446</v>
      </c>
      <c r="M2307" s="12">
        <f>Sales[[#This Row],[Revenue]]-Sales[[#This Row],[Cost]]</f>
        <v>864</v>
      </c>
      <c r="N2307" s="38">
        <f>Sales[[#This Row],[Profit]]*$N$1</f>
        <v>43.2</v>
      </c>
      <c r="O2307" s="38">
        <f>Sales[[#This Row],[Profit]]-Sales[[#This Row],[Discount ]]</f>
        <v>820.8</v>
      </c>
    </row>
    <row r="2308" spans="1:15">
      <c r="A2308" s="38">
        <v>41672</v>
      </c>
      <c r="B2308" s="12" t="s">
        <v>20</v>
      </c>
      <c r="C2308" s="12" t="s">
        <v>18</v>
      </c>
      <c r="D2308" s="12" t="s">
        <v>41</v>
      </c>
      <c r="E2308" s="12" t="s">
        <v>13</v>
      </c>
      <c r="F2308" s="12">
        <v>1</v>
      </c>
      <c r="G2308" s="12">
        <v>5148</v>
      </c>
      <c r="H2308" s="12">
        <v>5490</v>
      </c>
      <c r="I2308" s="12">
        <v>35424</v>
      </c>
      <c r="J2308" s="12">
        <v>37800</v>
      </c>
      <c r="K2308" s="12">
        <f>Sales[[#This Row],[Unit Price]]*Sales[[#This Row],[Quantity]]</f>
        <v>5490</v>
      </c>
      <c r="L2308" s="12">
        <f>Sales[[#This Row],[Unit Cost]]*Sales[[#This Row],[Quantity]]</f>
        <v>5148</v>
      </c>
      <c r="M2308" s="12">
        <f>Sales[[#This Row],[Revenue]]-Sales[[#This Row],[Cost]]</f>
        <v>342</v>
      </c>
      <c r="N2308" s="38">
        <f>Sales[[#This Row],[Profit]]*$N$1</f>
        <v>17.100000000000001</v>
      </c>
      <c r="O2308" s="38">
        <f>Sales[[#This Row],[Profit]]-Sales[[#This Row],[Discount ]]</f>
        <v>324.89999999999998</v>
      </c>
    </row>
    <row r="2309" spans="1:15">
      <c r="A2309" s="38">
        <v>41672</v>
      </c>
      <c r="B2309" s="12" t="s">
        <v>29</v>
      </c>
      <c r="C2309" s="12" t="s">
        <v>30</v>
      </c>
      <c r="D2309" s="12" t="s">
        <v>39</v>
      </c>
      <c r="E2309" s="12" t="s">
        <v>13</v>
      </c>
      <c r="F2309" s="12">
        <v>13</v>
      </c>
      <c r="G2309" s="12">
        <v>3978</v>
      </c>
      <c r="H2309" s="12">
        <v>4230</v>
      </c>
      <c r="I2309" s="12">
        <v>93150</v>
      </c>
      <c r="J2309" s="12">
        <v>99000</v>
      </c>
      <c r="K2309" s="12">
        <f>Sales[[#This Row],[Unit Price]]*Sales[[#This Row],[Quantity]]</f>
        <v>54990</v>
      </c>
      <c r="L2309" s="12">
        <f>Sales[[#This Row],[Unit Cost]]*Sales[[#This Row],[Quantity]]</f>
        <v>51714</v>
      </c>
      <c r="M2309" s="12">
        <f>Sales[[#This Row],[Revenue]]-Sales[[#This Row],[Cost]]</f>
        <v>3276</v>
      </c>
      <c r="N2309" s="38">
        <f>Sales[[#This Row],[Profit]]*$N$1</f>
        <v>163.80000000000001</v>
      </c>
      <c r="O2309" s="38">
        <f>Sales[[#This Row],[Profit]]-Sales[[#This Row],[Discount ]]</f>
        <v>3112.2</v>
      </c>
    </row>
    <row r="2310" spans="1:15">
      <c r="A2310" s="38">
        <v>41672</v>
      </c>
      <c r="B2310" s="12" t="s">
        <v>14</v>
      </c>
      <c r="C2310" s="12" t="s">
        <v>11</v>
      </c>
      <c r="D2310" s="12" t="s">
        <v>26</v>
      </c>
      <c r="E2310" s="12" t="s">
        <v>13</v>
      </c>
      <c r="F2310" s="12">
        <v>15</v>
      </c>
      <c r="G2310" s="12">
        <v>2106</v>
      </c>
      <c r="H2310" s="12">
        <v>2250</v>
      </c>
      <c r="I2310" s="12">
        <v>45630</v>
      </c>
      <c r="J2310" s="12">
        <v>48600</v>
      </c>
      <c r="K2310" s="12">
        <f>Sales[[#This Row],[Unit Price]]*Sales[[#This Row],[Quantity]]</f>
        <v>33750</v>
      </c>
      <c r="L2310" s="12">
        <f>Sales[[#This Row],[Unit Cost]]*Sales[[#This Row],[Quantity]]</f>
        <v>31590</v>
      </c>
      <c r="M2310" s="12">
        <f>Sales[[#This Row],[Revenue]]-Sales[[#This Row],[Cost]]</f>
        <v>2160</v>
      </c>
      <c r="N2310" s="38">
        <f>Sales[[#This Row],[Profit]]*$N$1</f>
        <v>108</v>
      </c>
      <c r="O2310" s="38">
        <f>Sales[[#This Row],[Profit]]-Sales[[#This Row],[Discount ]]</f>
        <v>2052</v>
      </c>
    </row>
    <row r="2311" spans="1:15">
      <c r="A2311" s="38">
        <v>41673</v>
      </c>
      <c r="B2311" s="12" t="s">
        <v>24</v>
      </c>
      <c r="C2311" s="12" t="s">
        <v>25</v>
      </c>
      <c r="D2311" s="12" t="s">
        <v>28</v>
      </c>
      <c r="E2311" s="12" t="s">
        <v>13</v>
      </c>
      <c r="F2311" s="12">
        <v>5</v>
      </c>
      <c r="G2311" s="12">
        <v>3978</v>
      </c>
      <c r="H2311" s="12">
        <v>4230</v>
      </c>
      <c r="I2311" s="12">
        <v>134136</v>
      </c>
      <c r="J2311" s="12">
        <v>142830</v>
      </c>
      <c r="K2311" s="12">
        <f>Sales[[#This Row],[Unit Price]]*Sales[[#This Row],[Quantity]]</f>
        <v>21150</v>
      </c>
      <c r="L2311" s="12">
        <f>Sales[[#This Row],[Unit Cost]]*Sales[[#This Row],[Quantity]]</f>
        <v>19890</v>
      </c>
      <c r="M2311" s="12">
        <f>Sales[[#This Row],[Revenue]]-Sales[[#This Row],[Cost]]</f>
        <v>1260</v>
      </c>
      <c r="N2311" s="38">
        <f>Sales[[#This Row],[Profit]]*$N$1</f>
        <v>63</v>
      </c>
      <c r="O2311" s="38">
        <f>Sales[[#This Row],[Profit]]-Sales[[#This Row],[Discount ]]</f>
        <v>1197</v>
      </c>
    </row>
    <row r="2312" spans="1:15">
      <c r="A2312" s="38">
        <v>41673</v>
      </c>
      <c r="B2312" s="12" t="s">
        <v>34</v>
      </c>
      <c r="C2312" s="12" t="s">
        <v>25</v>
      </c>
      <c r="D2312" s="12" t="s">
        <v>28</v>
      </c>
      <c r="E2312" s="12" t="s">
        <v>13</v>
      </c>
      <c r="F2312" s="12">
        <v>25</v>
      </c>
      <c r="G2312" s="12">
        <v>2034</v>
      </c>
      <c r="H2312" s="12">
        <v>2160</v>
      </c>
      <c r="I2312" s="12">
        <v>93312</v>
      </c>
      <c r="J2312" s="12">
        <v>99360</v>
      </c>
      <c r="K2312" s="12">
        <f>Sales[[#This Row],[Unit Price]]*Sales[[#This Row],[Quantity]]</f>
        <v>54000</v>
      </c>
      <c r="L2312" s="12">
        <f>Sales[[#This Row],[Unit Cost]]*Sales[[#This Row],[Quantity]]</f>
        <v>50850</v>
      </c>
      <c r="M2312" s="12">
        <f>Sales[[#This Row],[Revenue]]-Sales[[#This Row],[Cost]]</f>
        <v>3150</v>
      </c>
      <c r="N2312" s="38">
        <f>Sales[[#This Row],[Profit]]*$N$1</f>
        <v>157.5</v>
      </c>
      <c r="O2312" s="38">
        <f>Sales[[#This Row],[Profit]]-Sales[[#This Row],[Discount ]]</f>
        <v>2992.5</v>
      </c>
    </row>
    <row r="2313" spans="1:15">
      <c r="A2313" s="38">
        <v>41673</v>
      </c>
      <c r="B2313" s="12" t="s">
        <v>34</v>
      </c>
      <c r="C2313" s="12" t="s">
        <v>25</v>
      </c>
      <c r="D2313" s="12" t="s">
        <v>38</v>
      </c>
      <c r="E2313" s="12" t="s">
        <v>13</v>
      </c>
      <c r="F2313" s="12">
        <v>23</v>
      </c>
      <c r="G2313" s="12">
        <v>3546</v>
      </c>
      <c r="H2313" s="12">
        <v>3780</v>
      </c>
      <c r="I2313" s="12">
        <v>14184</v>
      </c>
      <c r="J2313" s="12">
        <v>15120</v>
      </c>
      <c r="K2313" s="12">
        <f>Sales[[#This Row],[Unit Price]]*Sales[[#This Row],[Quantity]]</f>
        <v>86940</v>
      </c>
      <c r="L2313" s="12">
        <f>Sales[[#This Row],[Unit Cost]]*Sales[[#This Row],[Quantity]]</f>
        <v>81558</v>
      </c>
      <c r="M2313" s="12">
        <f>Sales[[#This Row],[Revenue]]-Sales[[#This Row],[Cost]]</f>
        <v>5382</v>
      </c>
      <c r="N2313" s="38">
        <f>Sales[[#This Row],[Profit]]*$N$1</f>
        <v>269.10000000000002</v>
      </c>
      <c r="O2313" s="38">
        <f>Sales[[#This Row],[Profit]]-Sales[[#This Row],[Discount ]]</f>
        <v>5112.8999999999996</v>
      </c>
    </row>
    <row r="2314" spans="1:15">
      <c r="A2314" s="38">
        <v>41674</v>
      </c>
      <c r="B2314" s="12" t="s">
        <v>27</v>
      </c>
      <c r="C2314" s="12" t="s">
        <v>23</v>
      </c>
      <c r="D2314" s="12" t="s">
        <v>33</v>
      </c>
      <c r="E2314" s="12" t="s">
        <v>13</v>
      </c>
      <c r="F2314" s="12">
        <v>23</v>
      </c>
      <c r="G2314" s="12">
        <v>4482</v>
      </c>
      <c r="H2314" s="12">
        <v>4770</v>
      </c>
      <c r="I2314" s="12">
        <v>27846</v>
      </c>
      <c r="J2314" s="12">
        <v>29610</v>
      </c>
      <c r="K2314" s="12">
        <f>Sales[[#This Row],[Unit Price]]*Sales[[#This Row],[Quantity]]</f>
        <v>109710</v>
      </c>
      <c r="L2314" s="12">
        <f>Sales[[#This Row],[Unit Cost]]*Sales[[#This Row],[Quantity]]</f>
        <v>103086</v>
      </c>
      <c r="M2314" s="12">
        <f>Sales[[#This Row],[Revenue]]-Sales[[#This Row],[Cost]]</f>
        <v>6624</v>
      </c>
      <c r="N2314" s="38">
        <f>Sales[[#This Row],[Profit]]*$N$1</f>
        <v>331.20000000000005</v>
      </c>
      <c r="O2314" s="38">
        <f>Sales[[#This Row],[Profit]]-Sales[[#This Row],[Discount ]]</f>
        <v>6292.8</v>
      </c>
    </row>
    <row r="2315" spans="1:15">
      <c r="A2315" s="38">
        <v>41674</v>
      </c>
      <c r="B2315" s="12" t="s">
        <v>22</v>
      </c>
      <c r="C2315" s="12" t="s">
        <v>23</v>
      </c>
      <c r="D2315" s="12" t="s">
        <v>40</v>
      </c>
      <c r="E2315" s="12" t="s">
        <v>16</v>
      </c>
      <c r="F2315" s="12">
        <v>24</v>
      </c>
      <c r="G2315" s="12">
        <v>3924</v>
      </c>
      <c r="H2315" s="12">
        <v>4230</v>
      </c>
      <c r="I2315" s="12">
        <v>7848</v>
      </c>
      <c r="J2315" s="12">
        <v>8460</v>
      </c>
      <c r="K2315" s="12">
        <f>Sales[[#This Row],[Unit Price]]*Sales[[#This Row],[Quantity]]</f>
        <v>101520</v>
      </c>
      <c r="L2315" s="12">
        <f>Sales[[#This Row],[Unit Cost]]*Sales[[#This Row],[Quantity]]</f>
        <v>94176</v>
      </c>
      <c r="M2315" s="12">
        <f>Sales[[#This Row],[Revenue]]-Sales[[#This Row],[Cost]]</f>
        <v>7344</v>
      </c>
      <c r="N2315" s="38">
        <f>Sales[[#This Row],[Profit]]*$N$1</f>
        <v>367.20000000000005</v>
      </c>
      <c r="O2315" s="38">
        <f>Sales[[#This Row],[Profit]]-Sales[[#This Row],[Discount ]]</f>
        <v>6976.8</v>
      </c>
    </row>
    <row r="2316" spans="1:15">
      <c r="A2316" s="38">
        <v>41675</v>
      </c>
      <c r="B2316" s="12" t="s">
        <v>27</v>
      </c>
      <c r="C2316" s="12" t="s">
        <v>23</v>
      </c>
      <c r="D2316" s="12" t="s">
        <v>12</v>
      </c>
      <c r="E2316" s="12" t="s">
        <v>13</v>
      </c>
      <c r="F2316" s="12">
        <v>25</v>
      </c>
      <c r="G2316" s="12">
        <v>2952</v>
      </c>
      <c r="H2316" s="12">
        <v>3150</v>
      </c>
      <c r="I2316" s="12">
        <v>32544</v>
      </c>
      <c r="J2316" s="12">
        <v>34560</v>
      </c>
      <c r="K2316" s="12">
        <f>Sales[[#This Row],[Unit Price]]*Sales[[#This Row],[Quantity]]</f>
        <v>78750</v>
      </c>
      <c r="L2316" s="12">
        <f>Sales[[#This Row],[Unit Cost]]*Sales[[#This Row],[Quantity]]</f>
        <v>73800</v>
      </c>
      <c r="M2316" s="12">
        <f>Sales[[#This Row],[Revenue]]-Sales[[#This Row],[Cost]]</f>
        <v>4950</v>
      </c>
      <c r="N2316" s="38">
        <f>Sales[[#This Row],[Profit]]*$N$1</f>
        <v>247.5</v>
      </c>
      <c r="O2316" s="38">
        <f>Sales[[#This Row],[Profit]]-Sales[[#This Row],[Discount ]]</f>
        <v>4702.5</v>
      </c>
    </row>
    <row r="2317" spans="1:15">
      <c r="A2317" s="38">
        <v>41675</v>
      </c>
      <c r="B2317" s="12" t="s">
        <v>14</v>
      </c>
      <c r="C2317" s="12" t="s">
        <v>11</v>
      </c>
      <c r="D2317" s="12" t="s">
        <v>43</v>
      </c>
      <c r="E2317" s="12" t="s">
        <v>13</v>
      </c>
      <c r="F2317" s="12">
        <v>17</v>
      </c>
      <c r="G2317" s="12">
        <v>3726</v>
      </c>
      <c r="H2317" s="12">
        <v>3960</v>
      </c>
      <c r="I2317" s="12">
        <v>13536</v>
      </c>
      <c r="J2317" s="12">
        <v>14400</v>
      </c>
      <c r="K2317" s="12">
        <f>Sales[[#This Row],[Unit Price]]*Sales[[#This Row],[Quantity]]</f>
        <v>67320</v>
      </c>
      <c r="L2317" s="12">
        <f>Sales[[#This Row],[Unit Cost]]*Sales[[#This Row],[Quantity]]</f>
        <v>63342</v>
      </c>
      <c r="M2317" s="12">
        <f>Sales[[#This Row],[Revenue]]-Sales[[#This Row],[Cost]]</f>
        <v>3978</v>
      </c>
      <c r="N2317" s="38">
        <f>Sales[[#This Row],[Profit]]*$N$1</f>
        <v>198.9</v>
      </c>
      <c r="O2317" s="38">
        <f>Sales[[#This Row],[Profit]]-Sales[[#This Row],[Discount ]]</f>
        <v>3779.1</v>
      </c>
    </row>
    <row r="2318" spans="1:15">
      <c r="A2318" s="38">
        <v>41675</v>
      </c>
      <c r="B2318" s="12" t="s">
        <v>17</v>
      </c>
      <c r="C2318" s="12" t="s">
        <v>18</v>
      </c>
      <c r="D2318" s="12" t="s">
        <v>36</v>
      </c>
      <c r="E2318" s="12" t="s">
        <v>13</v>
      </c>
      <c r="F2318" s="12">
        <v>21</v>
      </c>
      <c r="G2318" s="12">
        <v>3978</v>
      </c>
      <c r="H2318" s="12">
        <v>4230</v>
      </c>
      <c r="I2318" s="12">
        <v>29484</v>
      </c>
      <c r="J2318" s="12">
        <v>31500</v>
      </c>
      <c r="K2318" s="12">
        <f>Sales[[#This Row],[Unit Price]]*Sales[[#This Row],[Quantity]]</f>
        <v>88830</v>
      </c>
      <c r="L2318" s="12">
        <f>Sales[[#This Row],[Unit Cost]]*Sales[[#This Row],[Quantity]]</f>
        <v>83538</v>
      </c>
      <c r="M2318" s="12">
        <f>Sales[[#This Row],[Revenue]]-Sales[[#This Row],[Cost]]</f>
        <v>5292</v>
      </c>
      <c r="N2318" s="38">
        <f>Sales[[#This Row],[Profit]]*$N$1</f>
        <v>264.60000000000002</v>
      </c>
      <c r="O2318" s="38">
        <f>Sales[[#This Row],[Profit]]-Sales[[#This Row],[Discount ]]</f>
        <v>5027.3999999999996</v>
      </c>
    </row>
    <row r="2319" spans="1:15">
      <c r="A2319" s="38">
        <v>41676</v>
      </c>
      <c r="B2319" s="12" t="s">
        <v>10</v>
      </c>
      <c r="C2319" s="12" t="s">
        <v>11</v>
      </c>
      <c r="D2319" s="12" t="s">
        <v>37</v>
      </c>
      <c r="E2319" s="12" t="s">
        <v>13</v>
      </c>
      <c r="F2319" s="12">
        <v>9</v>
      </c>
      <c r="G2319" s="12">
        <v>3726</v>
      </c>
      <c r="H2319" s="12">
        <v>3960</v>
      </c>
      <c r="I2319" s="12">
        <v>103086</v>
      </c>
      <c r="J2319" s="12">
        <v>109710</v>
      </c>
      <c r="K2319" s="12">
        <f>Sales[[#This Row],[Unit Price]]*Sales[[#This Row],[Quantity]]</f>
        <v>35640</v>
      </c>
      <c r="L2319" s="12">
        <f>Sales[[#This Row],[Unit Cost]]*Sales[[#This Row],[Quantity]]</f>
        <v>33534</v>
      </c>
      <c r="M2319" s="12">
        <f>Sales[[#This Row],[Revenue]]-Sales[[#This Row],[Cost]]</f>
        <v>2106</v>
      </c>
      <c r="N2319" s="38">
        <f>Sales[[#This Row],[Profit]]*$N$1</f>
        <v>105.30000000000001</v>
      </c>
      <c r="O2319" s="38">
        <f>Sales[[#This Row],[Profit]]-Sales[[#This Row],[Discount ]]</f>
        <v>2000.7</v>
      </c>
    </row>
    <row r="2320" spans="1:15">
      <c r="A2320" s="38">
        <v>41676</v>
      </c>
      <c r="B2320" s="12" t="s">
        <v>34</v>
      </c>
      <c r="C2320" s="12" t="s">
        <v>25</v>
      </c>
      <c r="D2320" s="12" t="s">
        <v>39</v>
      </c>
      <c r="E2320" s="12" t="s">
        <v>13</v>
      </c>
      <c r="F2320" s="12">
        <v>11</v>
      </c>
      <c r="G2320" s="12">
        <v>4482</v>
      </c>
      <c r="H2320" s="12">
        <v>4770</v>
      </c>
      <c r="I2320" s="12">
        <v>78246</v>
      </c>
      <c r="J2320" s="12">
        <v>83160</v>
      </c>
      <c r="K2320" s="12">
        <f>Sales[[#This Row],[Unit Price]]*Sales[[#This Row],[Quantity]]</f>
        <v>52470</v>
      </c>
      <c r="L2320" s="12">
        <f>Sales[[#This Row],[Unit Cost]]*Sales[[#This Row],[Quantity]]</f>
        <v>49302</v>
      </c>
      <c r="M2320" s="12">
        <f>Sales[[#This Row],[Revenue]]-Sales[[#This Row],[Cost]]</f>
        <v>3168</v>
      </c>
      <c r="N2320" s="38">
        <f>Sales[[#This Row],[Profit]]*$N$1</f>
        <v>158.4</v>
      </c>
      <c r="O2320" s="38">
        <f>Sales[[#This Row],[Profit]]-Sales[[#This Row],[Discount ]]</f>
        <v>3009.6</v>
      </c>
    </row>
    <row r="2321" spans="1:15">
      <c r="A2321" s="38">
        <v>41676</v>
      </c>
      <c r="B2321" s="12" t="s">
        <v>10</v>
      </c>
      <c r="C2321" s="12" t="s">
        <v>11</v>
      </c>
      <c r="D2321" s="12" t="s">
        <v>33</v>
      </c>
      <c r="E2321" s="12" t="s">
        <v>13</v>
      </c>
      <c r="F2321" s="12">
        <v>4</v>
      </c>
      <c r="G2321" s="12">
        <v>3582</v>
      </c>
      <c r="H2321" s="12">
        <v>3870</v>
      </c>
      <c r="I2321" s="12">
        <v>23868</v>
      </c>
      <c r="J2321" s="12">
        <v>25380</v>
      </c>
      <c r="K2321" s="12">
        <f>Sales[[#This Row],[Unit Price]]*Sales[[#This Row],[Quantity]]</f>
        <v>15480</v>
      </c>
      <c r="L2321" s="12">
        <f>Sales[[#This Row],[Unit Cost]]*Sales[[#This Row],[Quantity]]</f>
        <v>14328</v>
      </c>
      <c r="M2321" s="12">
        <f>Sales[[#This Row],[Revenue]]-Sales[[#This Row],[Cost]]</f>
        <v>1152</v>
      </c>
      <c r="N2321" s="38">
        <f>Sales[[#This Row],[Profit]]*$N$1</f>
        <v>57.6</v>
      </c>
      <c r="O2321" s="38">
        <f>Sales[[#This Row],[Profit]]-Sales[[#This Row],[Discount ]]</f>
        <v>1094.4000000000001</v>
      </c>
    </row>
    <row r="2322" spans="1:15">
      <c r="A2322" s="38">
        <v>41677</v>
      </c>
      <c r="B2322" s="12" t="s">
        <v>22</v>
      </c>
      <c r="C2322" s="12" t="s">
        <v>23</v>
      </c>
      <c r="D2322" s="12" t="s">
        <v>37</v>
      </c>
      <c r="E2322" s="12" t="s">
        <v>13</v>
      </c>
      <c r="F2322" s="12">
        <v>22</v>
      </c>
      <c r="G2322" s="12">
        <v>4482</v>
      </c>
      <c r="H2322" s="12">
        <v>4770</v>
      </c>
      <c r="I2322" s="12">
        <v>98604</v>
      </c>
      <c r="J2322" s="12">
        <v>104940</v>
      </c>
      <c r="K2322" s="12">
        <f>Sales[[#This Row],[Unit Price]]*Sales[[#This Row],[Quantity]]</f>
        <v>104940</v>
      </c>
      <c r="L2322" s="12">
        <f>Sales[[#This Row],[Unit Cost]]*Sales[[#This Row],[Quantity]]</f>
        <v>98604</v>
      </c>
      <c r="M2322" s="12">
        <f>Sales[[#This Row],[Revenue]]-Sales[[#This Row],[Cost]]</f>
        <v>6336</v>
      </c>
      <c r="N2322" s="38">
        <f>Sales[[#This Row],[Profit]]*$N$1</f>
        <v>316.8</v>
      </c>
      <c r="O2322" s="38">
        <f>Sales[[#This Row],[Profit]]-Sales[[#This Row],[Discount ]]</f>
        <v>6019.2</v>
      </c>
    </row>
    <row r="2323" spans="1:15">
      <c r="A2323" s="38">
        <v>41677</v>
      </c>
      <c r="B2323" s="12" t="s">
        <v>34</v>
      </c>
      <c r="C2323" s="12" t="s">
        <v>25</v>
      </c>
      <c r="D2323" s="12" t="s">
        <v>21</v>
      </c>
      <c r="E2323" s="12" t="s">
        <v>13</v>
      </c>
      <c r="F2323" s="12">
        <v>15</v>
      </c>
      <c r="G2323" s="12">
        <v>3924</v>
      </c>
      <c r="H2323" s="12">
        <v>4230</v>
      </c>
      <c r="I2323" s="12">
        <v>32940</v>
      </c>
      <c r="J2323" s="12">
        <v>35100</v>
      </c>
      <c r="K2323" s="12">
        <f>Sales[[#This Row],[Unit Price]]*Sales[[#This Row],[Quantity]]</f>
        <v>63450</v>
      </c>
      <c r="L2323" s="12">
        <f>Sales[[#This Row],[Unit Cost]]*Sales[[#This Row],[Quantity]]</f>
        <v>58860</v>
      </c>
      <c r="M2323" s="12">
        <f>Sales[[#This Row],[Revenue]]-Sales[[#This Row],[Cost]]</f>
        <v>4590</v>
      </c>
      <c r="N2323" s="38">
        <f>Sales[[#This Row],[Profit]]*$N$1</f>
        <v>229.5</v>
      </c>
      <c r="O2323" s="38">
        <f>Sales[[#This Row],[Profit]]-Sales[[#This Row],[Discount ]]</f>
        <v>4360.5</v>
      </c>
    </row>
    <row r="2324" spans="1:15">
      <c r="A2324" s="38">
        <v>41677</v>
      </c>
      <c r="B2324" s="12" t="s">
        <v>27</v>
      </c>
      <c r="C2324" s="12" t="s">
        <v>23</v>
      </c>
      <c r="D2324" s="12" t="s">
        <v>40</v>
      </c>
      <c r="E2324" s="12" t="s">
        <v>16</v>
      </c>
      <c r="F2324" s="12">
        <v>23</v>
      </c>
      <c r="G2324" s="12">
        <v>7506</v>
      </c>
      <c r="H2324" s="12">
        <v>8100</v>
      </c>
      <c r="I2324" s="12">
        <v>62784</v>
      </c>
      <c r="J2324" s="12">
        <v>67680</v>
      </c>
      <c r="K2324" s="12">
        <f>Sales[[#This Row],[Unit Price]]*Sales[[#This Row],[Quantity]]</f>
        <v>186300</v>
      </c>
      <c r="L2324" s="12">
        <f>Sales[[#This Row],[Unit Cost]]*Sales[[#This Row],[Quantity]]</f>
        <v>172638</v>
      </c>
      <c r="M2324" s="12">
        <f>Sales[[#This Row],[Revenue]]-Sales[[#This Row],[Cost]]</f>
        <v>13662</v>
      </c>
      <c r="N2324" s="38">
        <f>Sales[[#This Row],[Profit]]*$N$1</f>
        <v>683.1</v>
      </c>
      <c r="O2324" s="38">
        <f>Sales[[#This Row],[Profit]]-Sales[[#This Row],[Discount ]]</f>
        <v>12978.9</v>
      </c>
    </row>
    <row r="2325" spans="1:15">
      <c r="A2325" s="38">
        <v>41677</v>
      </c>
      <c r="B2325" s="12" t="s">
        <v>24</v>
      </c>
      <c r="C2325" s="12" t="s">
        <v>25</v>
      </c>
      <c r="D2325" s="12" t="s">
        <v>42</v>
      </c>
      <c r="E2325" s="12" t="s">
        <v>16</v>
      </c>
      <c r="F2325" s="12">
        <v>9</v>
      </c>
      <c r="G2325" s="12">
        <v>3546</v>
      </c>
      <c r="H2325" s="12">
        <v>3780</v>
      </c>
      <c r="I2325" s="12">
        <v>120096</v>
      </c>
      <c r="J2325" s="12">
        <v>129600</v>
      </c>
      <c r="K2325" s="12">
        <f>Sales[[#This Row],[Unit Price]]*Sales[[#This Row],[Quantity]]</f>
        <v>34020</v>
      </c>
      <c r="L2325" s="12">
        <f>Sales[[#This Row],[Unit Cost]]*Sales[[#This Row],[Quantity]]</f>
        <v>31914</v>
      </c>
      <c r="M2325" s="12">
        <f>Sales[[#This Row],[Revenue]]-Sales[[#This Row],[Cost]]</f>
        <v>2106</v>
      </c>
      <c r="N2325" s="38">
        <f>Sales[[#This Row],[Profit]]*$N$1</f>
        <v>105.30000000000001</v>
      </c>
      <c r="O2325" s="38">
        <f>Sales[[#This Row],[Profit]]-Sales[[#This Row],[Discount ]]</f>
        <v>2000.7</v>
      </c>
    </row>
    <row r="2326" spans="1:15">
      <c r="A2326" s="38">
        <v>41677</v>
      </c>
      <c r="B2326" s="12" t="s">
        <v>10</v>
      </c>
      <c r="C2326" s="12" t="s">
        <v>11</v>
      </c>
      <c r="D2326" s="12" t="s">
        <v>15</v>
      </c>
      <c r="E2326" s="12" t="s">
        <v>16</v>
      </c>
      <c r="F2326" s="12">
        <v>7</v>
      </c>
      <c r="G2326" s="12">
        <v>3042</v>
      </c>
      <c r="H2326" s="12">
        <v>3240</v>
      </c>
      <c r="I2326" s="12">
        <v>42984</v>
      </c>
      <c r="J2326" s="12">
        <v>46440</v>
      </c>
      <c r="K2326" s="12">
        <f>Sales[[#This Row],[Unit Price]]*Sales[[#This Row],[Quantity]]</f>
        <v>22680</v>
      </c>
      <c r="L2326" s="12">
        <f>Sales[[#This Row],[Unit Cost]]*Sales[[#This Row],[Quantity]]</f>
        <v>21294</v>
      </c>
      <c r="M2326" s="12">
        <f>Sales[[#This Row],[Revenue]]-Sales[[#This Row],[Cost]]</f>
        <v>1386</v>
      </c>
      <c r="N2326" s="38">
        <f>Sales[[#This Row],[Profit]]*$N$1</f>
        <v>69.3</v>
      </c>
      <c r="O2326" s="38">
        <f>Sales[[#This Row],[Profit]]-Sales[[#This Row],[Discount ]]</f>
        <v>1316.7</v>
      </c>
    </row>
    <row r="2327" spans="1:15">
      <c r="A2327" s="38">
        <v>41678</v>
      </c>
      <c r="B2327" s="12" t="s">
        <v>27</v>
      </c>
      <c r="C2327" s="12" t="s">
        <v>23</v>
      </c>
      <c r="D2327" s="12" t="s">
        <v>15</v>
      </c>
      <c r="E2327" s="12" t="s">
        <v>16</v>
      </c>
      <c r="F2327" s="12">
        <v>25</v>
      </c>
      <c r="G2327" s="12">
        <v>3042</v>
      </c>
      <c r="H2327" s="12">
        <v>3240</v>
      </c>
      <c r="I2327" s="12">
        <v>78804</v>
      </c>
      <c r="J2327" s="12">
        <v>85140</v>
      </c>
      <c r="K2327" s="12">
        <f>Sales[[#This Row],[Unit Price]]*Sales[[#This Row],[Quantity]]</f>
        <v>81000</v>
      </c>
      <c r="L2327" s="12">
        <f>Sales[[#This Row],[Unit Cost]]*Sales[[#This Row],[Quantity]]</f>
        <v>76050</v>
      </c>
      <c r="M2327" s="12">
        <f>Sales[[#This Row],[Revenue]]-Sales[[#This Row],[Cost]]</f>
        <v>4950</v>
      </c>
      <c r="N2327" s="38">
        <f>Sales[[#This Row],[Profit]]*$N$1</f>
        <v>247.5</v>
      </c>
      <c r="O2327" s="38">
        <f>Sales[[#This Row],[Profit]]-Sales[[#This Row],[Discount ]]</f>
        <v>4702.5</v>
      </c>
    </row>
    <row r="2328" spans="1:15">
      <c r="A2328" s="38">
        <v>41678</v>
      </c>
      <c r="B2328" s="12" t="s">
        <v>31</v>
      </c>
      <c r="C2328" s="12" t="s">
        <v>30</v>
      </c>
      <c r="D2328" s="12" t="s">
        <v>39</v>
      </c>
      <c r="E2328" s="12" t="s">
        <v>13</v>
      </c>
      <c r="F2328" s="12">
        <v>10</v>
      </c>
      <c r="G2328" s="12">
        <v>3978</v>
      </c>
      <c r="H2328" s="12">
        <v>4230</v>
      </c>
      <c r="I2328" s="12">
        <v>29808</v>
      </c>
      <c r="J2328" s="12">
        <v>31680</v>
      </c>
      <c r="K2328" s="12">
        <f>Sales[[#This Row],[Unit Price]]*Sales[[#This Row],[Quantity]]</f>
        <v>42300</v>
      </c>
      <c r="L2328" s="12">
        <f>Sales[[#This Row],[Unit Cost]]*Sales[[#This Row],[Quantity]]</f>
        <v>39780</v>
      </c>
      <c r="M2328" s="12">
        <f>Sales[[#This Row],[Revenue]]-Sales[[#This Row],[Cost]]</f>
        <v>2520</v>
      </c>
      <c r="N2328" s="38">
        <f>Sales[[#This Row],[Profit]]*$N$1</f>
        <v>126</v>
      </c>
      <c r="O2328" s="38">
        <f>Sales[[#This Row],[Profit]]-Sales[[#This Row],[Discount ]]</f>
        <v>2394</v>
      </c>
    </row>
    <row r="2329" spans="1:15">
      <c r="A2329" s="38">
        <v>41678</v>
      </c>
      <c r="B2329" s="12" t="s">
        <v>29</v>
      </c>
      <c r="C2329" s="12" t="s">
        <v>30</v>
      </c>
      <c r="D2329" s="12" t="s">
        <v>26</v>
      </c>
      <c r="E2329" s="12" t="s">
        <v>13</v>
      </c>
      <c r="F2329" s="12">
        <v>8</v>
      </c>
      <c r="G2329" s="12">
        <v>5148</v>
      </c>
      <c r="H2329" s="12">
        <v>5490</v>
      </c>
      <c r="I2329" s="12">
        <v>45630</v>
      </c>
      <c r="J2329" s="12">
        <v>48600</v>
      </c>
      <c r="K2329" s="12">
        <f>Sales[[#This Row],[Unit Price]]*Sales[[#This Row],[Quantity]]</f>
        <v>43920</v>
      </c>
      <c r="L2329" s="12">
        <f>Sales[[#This Row],[Unit Cost]]*Sales[[#This Row],[Quantity]]</f>
        <v>41184</v>
      </c>
      <c r="M2329" s="12">
        <f>Sales[[#This Row],[Revenue]]-Sales[[#This Row],[Cost]]</f>
        <v>2736</v>
      </c>
      <c r="N2329" s="38">
        <f>Sales[[#This Row],[Profit]]*$N$1</f>
        <v>136.80000000000001</v>
      </c>
      <c r="O2329" s="38">
        <f>Sales[[#This Row],[Profit]]-Sales[[#This Row],[Discount ]]</f>
        <v>2599.1999999999998</v>
      </c>
    </row>
    <row r="2330" spans="1:15">
      <c r="A2330" s="38">
        <v>41678</v>
      </c>
      <c r="B2330" s="12" t="s">
        <v>27</v>
      </c>
      <c r="C2330" s="12" t="s">
        <v>23</v>
      </c>
      <c r="D2330" s="12" t="s">
        <v>12</v>
      </c>
      <c r="E2330" s="12" t="s">
        <v>13</v>
      </c>
      <c r="F2330" s="12">
        <v>18</v>
      </c>
      <c r="G2330" s="12">
        <v>3042</v>
      </c>
      <c r="H2330" s="12">
        <v>3240</v>
      </c>
      <c r="I2330" s="12">
        <v>40680</v>
      </c>
      <c r="J2330" s="12">
        <v>43200</v>
      </c>
      <c r="K2330" s="12">
        <f>Sales[[#This Row],[Unit Price]]*Sales[[#This Row],[Quantity]]</f>
        <v>58320</v>
      </c>
      <c r="L2330" s="12">
        <f>Sales[[#This Row],[Unit Cost]]*Sales[[#This Row],[Quantity]]</f>
        <v>54756</v>
      </c>
      <c r="M2330" s="12">
        <f>Sales[[#This Row],[Revenue]]-Sales[[#This Row],[Cost]]</f>
        <v>3564</v>
      </c>
      <c r="N2330" s="38">
        <f>Sales[[#This Row],[Profit]]*$N$1</f>
        <v>178.20000000000002</v>
      </c>
      <c r="O2330" s="38">
        <f>Sales[[#This Row],[Profit]]-Sales[[#This Row],[Discount ]]</f>
        <v>3385.8</v>
      </c>
    </row>
    <row r="2331" spans="1:15">
      <c r="A2331" s="38">
        <v>41678</v>
      </c>
      <c r="B2331" s="12" t="s">
        <v>14</v>
      </c>
      <c r="C2331" s="12" t="s">
        <v>11</v>
      </c>
      <c r="D2331" s="12" t="s">
        <v>36</v>
      </c>
      <c r="E2331" s="12" t="s">
        <v>13</v>
      </c>
      <c r="F2331" s="12">
        <v>8</v>
      </c>
      <c r="G2331" s="12">
        <v>5148</v>
      </c>
      <c r="H2331" s="12">
        <v>5490</v>
      </c>
      <c r="I2331" s="12">
        <v>48438</v>
      </c>
      <c r="J2331" s="12">
        <v>51750</v>
      </c>
      <c r="K2331" s="12">
        <f>Sales[[#This Row],[Unit Price]]*Sales[[#This Row],[Quantity]]</f>
        <v>43920</v>
      </c>
      <c r="L2331" s="12">
        <f>Sales[[#This Row],[Unit Cost]]*Sales[[#This Row],[Quantity]]</f>
        <v>41184</v>
      </c>
      <c r="M2331" s="12">
        <f>Sales[[#This Row],[Revenue]]-Sales[[#This Row],[Cost]]</f>
        <v>2736</v>
      </c>
      <c r="N2331" s="38">
        <f>Sales[[#This Row],[Profit]]*$N$1</f>
        <v>136.80000000000001</v>
      </c>
      <c r="O2331" s="38">
        <f>Sales[[#This Row],[Profit]]-Sales[[#This Row],[Discount ]]</f>
        <v>2599.1999999999998</v>
      </c>
    </row>
    <row r="2332" spans="1:15">
      <c r="A2332" s="38">
        <v>41679</v>
      </c>
      <c r="B2332" s="12" t="s">
        <v>24</v>
      </c>
      <c r="C2332" s="12" t="s">
        <v>25</v>
      </c>
      <c r="D2332" s="12" t="s">
        <v>12</v>
      </c>
      <c r="E2332" s="12" t="s">
        <v>13</v>
      </c>
      <c r="F2332" s="12">
        <v>25</v>
      </c>
      <c r="G2332" s="12">
        <v>7506</v>
      </c>
      <c r="H2332" s="12">
        <v>8100</v>
      </c>
      <c r="I2332" s="12">
        <v>44748</v>
      </c>
      <c r="J2332" s="12">
        <v>47520</v>
      </c>
      <c r="K2332" s="12">
        <f>Sales[[#This Row],[Unit Price]]*Sales[[#This Row],[Quantity]]</f>
        <v>202500</v>
      </c>
      <c r="L2332" s="12">
        <f>Sales[[#This Row],[Unit Cost]]*Sales[[#This Row],[Quantity]]</f>
        <v>187650</v>
      </c>
      <c r="M2332" s="12">
        <f>Sales[[#This Row],[Revenue]]-Sales[[#This Row],[Cost]]</f>
        <v>14850</v>
      </c>
      <c r="N2332" s="38">
        <f>Sales[[#This Row],[Profit]]*$N$1</f>
        <v>742.5</v>
      </c>
      <c r="O2332" s="38">
        <f>Sales[[#This Row],[Profit]]-Sales[[#This Row],[Discount ]]</f>
        <v>14107.5</v>
      </c>
    </row>
    <row r="2333" spans="1:15">
      <c r="A2333" s="38">
        <v>41679</v>
      </c>
      <c r="B2333" s="12" t="s">
        <v>20</v>
      </c>
      <c r="C2333" s="12" t="s">
        <v>18</v>
      </c>
      <c r="D2333" s="12" t="s">
        <v>39</v>
      </c>
      <c r="E2333" s="12" t="s">
        <v>13</v>
      </c>
      <c r="F2333" s="12">
        <v>7</v>
      </c>
      <c r="G2333" s="12">
        <v>3042</v>
      </c>
      <c r="H2333" s="12">
        <v>3240</v>
      </c>
      <c r="I2333" s="12">
        <v>7452</v>
      </c>
      <c r="J2333" s="12">
        <v>7920</v>
      </c>
      <c r="K2333" s="12">
        <f>Sales[[#This Row],[Unit Price]]*Sales[[#This Row],[Quantity]]</f>
        <v>22680</v>
      </c>
      <c r="L2333" s="12">
        <f>Sales[[#This Row],[Unit Cost]]*Sales[[#This Row],[Quantity]]</f>
        <v>21294</v>
      </c>
      <c r="M2333" s="12">
        <f>Sales[[#This Row],[Revenue]]-Sales[[#This Row],[Cost]]</f>
        <v>1386</v>
      </c>
      <c r="N2333" s="38">
        <f>Sales[[#This Row],[Profit]]*$N$1</f>
        <v>69.3</v>
      </c>
      <c r="O2333" s="38">
        <f>Sales[[#This Row],[Profit]]-Sales[[#This Row],[Discount ]]</f>
        <v>1316.7</v>
      </c>
    </row>
    <row r="2334" spans="1:15">
      <c r="A2334" s="38">
        <v>41679</v>
      </c>
      <c r="B2334" s="12" t="s">
        <v>31</v>
      </c>
      <c r="C2334" s="12" t="s">
        <v>30</v>
      </c>
      <c r="D2334" s="12" t="s">
        <v>36</v>
      </c>
      <c r="E2334" s="12" t="s">
        <v>13</v>
      </c>
      <c r="F2334" s="12">
        <v>17</v>
      </c>
      <c r="G2334" s="12">
        <v>3978</v>
      </c>
      <c r="H2334" s="12">
        <v>4230</v>
      </c>
      <c r="I2334" s="12">
        <v>31590</v>
      </c>
      <c r="J2334" s="12">
        <v>33750</v>
      </c>
      <c r="K2334" s="12">
        <f>Sales[[#This Row],[Unit Price]]*Sales[[#This Row],[Quantity]]</f>
        <v>71910</v>
      </c>
      <c r="L2334" s="12">
        <f>Sales[[#This Row],[Unit Cost]]*Sales[[#This Row],[Quantity]]</f>
        <v>67626</v>
      </c>
      <c r="M2334" s="12">
        <f>Sales[[#This Row],[Revenue]]-Sales[[#This Row],[Cost]]</f>
        <v>4284</v>
      </c>
      <c r="N2334" s="38">
        <f>Sales[[#This Row],[Profit]]*$N$1</f>
        <v>214.20000000000002</v>
      </c>
      <c r="O2334" s="38">
        <f>Sales[[#This Row],[Profit]]-Sales[[#This Row],[Discount ]]</f>
        <v>4069.8</v>
      </c>
    </row>
    <row r="2335" spans="1:15">
      <c r="A2335" s="38">
        <v>41680</v>
      </c>
      <c r="B2335" s="12" t="s">
        <v>10</v>
      </c>
      <c r="C2335" s="12" t="s">
        <v>11</v>
      </c>
      <c r="D2335" s="12" t="s">
        <v>39</v>
      </c>
      <c r="E2335" s="12" t="s">
        <v>13</v>
      </c>
      <c r="F2335" s="12">
        <v>3</v>
      </c>
      <c r="G2335" s="12">
        <v>2952</v>
      </c>
      <c r="H2335" s="12">
        <v>3150</v>
      </c>
      <c r="I2335" s="12">
        <v>93150</v>
      </c>
      <c r="J2335" s="12">
        <v>99000</v>
      </c>
      <c r="K2335" s="12">
        <f>Sales[[#This Row],[Unit Price]]*Sales[[#This Row],[Quantity]]</f>
        <v>9450</v>
      </c>
      <c r="L2335" s="12">
        <f>Sales[[#This Row],[Unit Cost]]*Sales[[#This Row],[Quantity]]</f>
        <v>8856</v>
      </c>
      <c r="M2335" s="12">
        <f>Sales[[#This Row],[Revenue]]-Sales[[#This Row],[Cost]]</f>
        <v>594</v>
      </c>
      <c r="N2335" s="38">
        <f>Sales[[#This Row],[Profit]]*$N$1</f>
        <v>29.700000000000003</v>
      </c>
      <c r="O2335" s="38">
        <f>Sales[[#This Row],[Profit]]-Sales[[#This Row],[Discount ]]</f>
        <v>564.29999999999995</v>
      </c>
    </row>
    <row r="2336" spans="1:15">
      <c r="A2336" s="38">
        <v>41680</v>
      </c>
      <c r="B2336" s="12" t="s">
        <v>27</v>
      </c>
      <c r="C2336" s="12" t="s">
        <v>23</v>
      </c>
      <c r="D2336" s="12" t="s">
        <v>40</v>
      </c>
      <c r="E2336" s="12" t="s">
        <v>16</v>
      </c>
      <c r="F2336" s="12">
        <v>13</v>
      </c>
      <c r="G2336" s="12">
        <v>2034</v>
      </c>
      <c r="H2336" s="12">
        <v>2160</v>
      </c>
      <c r="I2336" s="12">
        <v>51012</v>
      </c>
      <c r="J2336" s="12">
        <v>54990</v>
      </c>
      <c r="K2336" s="12">
        <f>Sales[[#This Row],[Unit Price]]*Sales[[#This Row],[Quantity]]</f>
        <v>28080</v>
      </c>
      <c r="L2336" s="12">
        <f>Sales[[#This Row],[Unit Cost]]*Sales[[#This Row],[Quantity]]</f>
        <v>26442</v>
      </c>
      <c r="M2336" s="12">
        <f>Sales[[#This Row],[Revenue]]-Sales[[#This Row],[Cost]]</f>
        <v>1638</v>
      </c>
      <c r="N2336" s="38">
        <f>Sales[[#This Row],[Profit]]*$N$1</f>
        <v>81.900000000000006</v>
      </c>
      <c r="O2336" s="38">
        <f>Sales[[#This Row],[Profit]]-Sales[[#This Row],[Discount ]]</f>
        <v>1556.1</v>
      </c>
    </row>
    <row r="2337" spans="1:15">
      <c r="A2337" s="38">
        <v>41681</v>
      </c>
      <c r="B2337" s="12" t="s">
        <v>14</v>
      </c>
      <c r="C2337" s="12" t="s">
        <v>11</v>
      </c>
      <c r="D2337" s="12" t="s">
        <v>41</v>
      </c>
      <c r="E2337" s="12" t="s">
        <v>13</v>
      </c>
      <c r="F2337" s="12">
        <v>17</v>
      </c>
      <c r="G2337" s="12">
        <v>3582</v>
      </c>
      <c r="H2337" s="12">
        <v>3870</v>
      </c>
      <c r="I2337" s="12">
        <v>17712</v>
      </c>
      <c r="J2337" s="12">
        <v>18900</v>
      </c>
      <c r="K2337" s="12">
        <f>Sales[[#This Row],[Unit Price]]*Sales[[#This Row],[Quantity]]</f>
        <v>65790</v>
      </c>
      <c r="L2337" s="12">
        <f>Sales[[#This Row],[Unit Cost]]*Sales[[#This Row],[Quantity]]</f>
        <v>60894</v>
      </c>
      <c r="M2337" s="12">
        <f>Sales[[#This Row],[Revenue]]-Sales[[#This Row],[Cost]]</f>
        <v>4896</v>
      </c>
      <c r="N2337" s="38">
        <f>Sales[[#This Row],[Profit]]*$N$1</f>
        <v>244.8</v>
      </c>
      <c r="O2337" s="38">
        <f>Sales[[#This Row],[Profit]]-Sales[[#This Row],[Discount ]]</f>
        <v>4651.2</v>
      </c>
    </row>
    <row r="2338" spans="1:15">
      <c r="A2338" s="38">
        <v>41681</v>
      </c>
      <c r="B2338" s="12" t="s">
        <v>14</v>
      </c>
      <c r="C2338" s="12" t="s">
        <v>11</v>
      </c>
      <c r="D2338" s="12" t="s">
        <v>15</v>
      </c>
      <c r="E2338" s="12" t="s">
        <v>16</v>
      </c>
      <c r="F2338" s="12">
        <v>22</v>
      </c>
      <c r="G2338" s="12">
        <v>3978</v>
      </c>
      <c r="H2338" s="12">
        <v>4230</v>
      </c>
      <c r="I2338" s="12">
        <v>50148</v>
      </c>
      <c r="J2338" s="12">
        <v>54180</v>
      </c>
      <c r="K2338" s="12">
        <f>Sales[[#This Row],[Unit Price]]*Sales[[#This Row],[Quantity]]</f>
        <v>93060</v>
      </c>
      <c r="L2338" s="12">
        <f>Sales[[#This Row],[Unit Cost]]*Sales[[#This Row],[Quantity]]</f>
        <v>87516</v>
      </c>
      <c r="M2338" s="12">
        <f>Sales[[#This Row],[Revenue]]-Sales[[#This Row],[Cost]]</f>
        <v>5544</v>
      </c>
      <c r="N2338" s="38">
        <f>Sales[[#This Row],[Profit]]*$N$1</f>
        <v>277.2</v>
      </c>
      <c r="O2338" s="38">
        <f>Sales[[#This Row],[Profit]]-Sales[[#This Row],[Discount ]]</f>
        <v>5266.8</v>
      </c>
    </row>
    <row r="2339" spans="1:15">
      <c r="A2339" s="38">
        <v>41681</v>
      </c>
      <c r="B2339" s="12" t="s">
        <v>14</v>
      </c>
      <c r="C2339" s="12" t="s">
        <v>11</v>
      </c>
      <c r="D2339" s="12" t="s">
        <v>12</v>
      </c>
      <c r="E2339" s="12" t="s">
        <v>13</v>
      </c>
      <c r="F2339" s="12">
        <v>23</v>
      </c>
      <c r="G2339" s="12">
        <v>2196</v>
      </c>
      <c r="H2339" s="12">
        <v>2340</v>
      </c>
      <c r="I2339" s="12">
        <v>30510</v>
      </c>
      <c r="J2339" s="12">
        <v>32400</v>
      </c>
      <c r="K2339" s="12">
        <f>Sales[[#This Row],[Unit Price]]*Sales[[#This Row],[Quantity]]</f>
        <v>53820</v>
      </c>
      <c r="L2339" s="12">
        <f>Sales[[#This Row],[Unit Cost]]*Sales[[#This Row],[Quantity]]</f>
        <v>50508</v>
      </c>
      <c r="M2339" s="12">
        <f>Sales[[#This Row],[Revenue]]-Sales[[#This Row],[Cost]]</f>
        <v>3312</v>
      </c>
      <c r="N2339" s="38">
        <f>Sales[[#This Row],[Profit]]*$N$1</f>
        <v>165.60000000000002</v>
      </c>
      <c r="O2339" s="38">
        <f>Sales[[#This Row],[Profit]]-Sales[[#This Row],[Discount ]]</f>
        <v>3146.4</v>
      </c>
    </row>
    <row r="2340" spans="1:15">
      <c r="A2340" s="38">
        <v>41682</v>
      </c>
      <c r="B2340" s="12" t="s">
        <v>29</v>
      </c>
      <c r="C2340" s="12" t="s">
        <v>30</v>
      </c>
      <c r="D2340" s="12" t="s">
        <v>35</v>
      </c>
      <c r="E2340" s="12" t="s">
        <v>13</v>
      </c>
      <c r="F2340" s="12">
        <v>1</v>
      </c>
      <c r="G2340" s="12">
        <v>2034</v>
      </c>
      <c r="H2340" s="12">
        <v>2160</v>
      </c>
      <c r="I2340" s="12">
        <v>56628</v>
      </c>
      <c r="J2340" s="12">
        <v>60390</v>
      </c>
      <c r="K2340" s="12">
        <f>Sales[[#This Row],[Unit Price]]*Sales[[#This Row],[Quantity]]</f>
        <v>2160</v>
      </c>
      <c r="L2340" s="12">
        <f>Sales[[#This Row],[Unit Cost]]*Sales[[#This Row],[Quantity]]</f>
        <v>2034</v>
      </c>
      <c r="M2340" s="12">
        <f>Sales[[#This Row],[Revenue]]-Sales[[#This Row],[Cost]]</f>
        <v>126</v>
      </c>
      <c r="N2340" s="38">
        <f>Sales[[#This Row],[Profit]]*$N$1</f>
        <v>6.3000000000000007</v>
      </c>
      <c r="O2340" s="38">
        <f>Sales[[#This Row],[Profit]]-Sales[[#This Row],[Discount ]]</f>
        <v>119.7</v>
      </c>
    </row>
    <row r="2341" spans="1:15">
      <c r="A2341" s="38">
        <v>41682</v>
      </c>
      <c r="B2341" s="12" t="s">
        <v>10</v>
      </c>
      <c r="C2341" s="12" t="s">
        <v>11</v>
      </c>
      <c r="D2341" s="12" t="s">
        <v>42</v>
      </c>
      <c r="E2341" s="12" t="s">
        <v>16</v>
      </c>
      <c r="F2341" s="12">
        <v>25</v>
      </c>
      <c r="G2341" s="12">
        <v>5148</v>
      </c>
      <c r="H2341" s="12">
        <v>5490</v>
      </c>
      <c r="I2341" s="12">
        <v>7506</v>
      </c>
      <c r="J2341" s="12">
        <v>8100</v>
      </c>
      <c r="K2341" s="12">
        <f>Sales[[#This Row],[Unit Price]]*Sales[[#This Row],[Quantity]]</f>
        <v>137250</v>
      </c>
      <c r="L2341" s="12">
        <f>Sales[[#This Row],[Unit Cost]]*Sales[[#This Row],[Quantity]]</f>
        <v>128700</v>
      </c>
      <c r="M2341" s="12">
        <f>Sales[[#This Row],[Revenue]]-Sales[[#This Row],[Cost]]</f>
        <v>8550</v>
      </c>
      <c r="N2341" s="38">
        <f>Sales[[#This Row],[Profit]]*$N$1</f>
        <v>427.5</v>
      </c>
      <c r="O2341" s="38">
        <f>Sales[[#This Row],[Profit]]-Sales[[#This Row],[Discount ]]</f>
        <v>8122.5</v>
      </c>
    </row>
    <row r="2342" spans="1:15">
      <c r="A2342" s="38">
        <v>41682</v>
      </c>
      <c r="B2342" s="12" t="s">
        <v>29</v>
      </c>
      <c r="C2342" s="12" t="s">
        <v>30</v>
      </c>
      <c r="D2342" s="12" t="s">
        <v>26</v>
      </c>
      <c r="E2342" s="12" t="s">
        <v>13</v>
      </c>
      <c r="F2342" s="12">
        <v>22</v>
      </c>
      <c r="G2342" s="12">
        <v>3384</v>
      </c>
      <c r="H2342" s="12">
        <v>3600</v>
      </c>
      <c r="I2342" s="12">
        <v>3042</v>
      </c>
      <c r="J2342" s="12">
        <v>3240</v>
      </c>
      <c r="K2342" s="12">
        <f>Sales[[#This Row],[Unit Price]]*Sales[[#This Row],[Quantity]]</f>
        <v>79200</v>
      </c>
      <c r="L2342" s="12">
        <f>Sales[[#This Row],[Unit Cost]]*Sales[[#This Row],[Quantity]]</f>
        <v>74448</v>
      </c>
      <c r="M2342" s="12">
        <f>Sales[[#This Row],[Revenue]]-Sales[[#This Row],[Cost]]</f>
        <v>4752</v>
      </c>
      <c r="N2342" s="38">
        <f>Sales[[#This Row],[Profit]]*$N$1</f>
        <v>237.60000000000002</v>
      </c>
      <c r="O2342" s="38">
        <f>Sales[[#This Row],[Profit]]-Sales[[#This Row],[Discount ]]</f>
        <v>4514.3999999999996</v>
      </c>
    </row>
    <row r="2343" spans="1:15">
      <c r="A2343" s="38">
        <v>41682</v>
      </c>
      <c r="B2343" s="12" t="s">
        <v>20</v>
      </c>
      <c r="C2343" s="12" t="s">
        <v>18</v>
      </c>
      <c r="D2343" s="12" t="s">
        <v>15</v>
      </c>
      <c r="E2343" s="12" t="s">
        <v>16</v>
      </c>
      <c r="F2343" s="12">
        <v>2</v>
      </c>
      <c r="G2343" s="12">
        <v>3978</v>
      </c>
      <c r="H2343" s="12">
        <v>4230</v>
      </c>
      <c r="I2343" s="12">
        <v>85968</v>
      </c>
      <c r="J2343" s="12">
        <v>92880</v>
      </c>
      <c r="K2343" s="12">
        <f>Sales[[#This Row],[Unit Price]]*Sales[[#This Row],[Quantity]]</f>
        <v>8460</v>
      </c>
      <c r="L2343" s="12">
        <f>Sales[[#This Row],[Unit Cost]]*Sales[[#This Row],[Quantity]]</f>
        <v>7956</v>
      </c>
      <c r="M2343" s="12">
        <f>Sales[[#This Row],[Revenue]]-Sales[[#This Row],[Cost]]</f>
        <v>504</v>
      </c>
      <c r="N2343" s="38">
        <f>Sales[[#This Row],[Profit]]*$N$1</f>
        <v>25.200000000000003</v>
      </c>
      <c r="O2343" s="38">
        <f>Sales[[#This Row],[Profit]]-Sales[[#This Row],[Discount ]]</f>
        <v>478.8</v>
      </c>
    </row>
    <row r="2344" spans="1:15">
      <c r="A2344" s="38">
        <v>41683</v>
      </c>
      <c r="B2344" s="12" t="s">
        <v>14</v>
      </c>
      <c r="C2344" s="12" t="s">
        <v>11</v>
      </c>
      <c r="D2344" s="12" t="s">
        <v>40</v>
      </c>
      <c r="E2344" s="12" t="s">
        <v>16</v>
      </c>
      <c r="F2344" s="12">
        <v>11</v>
      </c>
      <c r="G2344" s="12">
        <v>3582</v>
      </c>
      <c r="H2344" s="12">
        <v>3870</v>
      </c>
      <c r="I2344" s="12">
        <v>7848</v>
      </c>
      <c r="J2344" s="12">
        <v>8460</v>
      </c>
      <c r="K2344" s="12">
        <f>Sales[[#This Row],[Unit Price]]*Sales[[#This Row],[Quantity]]</f>
        <v>42570</v>
      </c>
      <c r="L2344" s="12">
        <f>Sales[[#This Row],[Unit Cost]]*Sales[[#This Row],[Quantity]]</f>
        <v>39402</v>
      </c>
      <c r="M2344" s="12">
        <f>Sales[[#This Row],[Revenue]]-Sales[[#This Row],[Cost]]</f>
        <v>3168</v>
      </c>
      <c r="N2344" s="38">
        <f>Sales[[#This Row],[Profit]]*$N$1</f>
        <v>158.4</v>
      </c>
      <c r="O2344" s="38">
        <f>Sales[[#This Row],[Profit]]-Sales[[#This Row],[Discount ]]</f>
        <v>3009.6</v>
      </c>
    </row>
    <row r="2345" spans="1:15">
      <c r="A2345" s="38">
        <v>41683</v>
      </c>
      <c r="B2345" s="12" t="s">
        <v>22</v>
      </c>
      <c r="C2345" s="12" t="s">
        <v>23</v>
      </c>
      <c r="D2345" s="12" t="s">
        <v>35</v>
      </c>
      <c r="E2345" s="12" t="s">
        <v>13</v>
      </c>
      <c r="F2345" s="12">
        <v>11</v>
      </c>
      <c r="G2345" s="12">
        <v>3546</v>
      </c>
      <c r="H2345" s="12">
        <v>3780</v>
      </c>
      <c r="I2345" s="12">
        <v>51480</v>
      </c>
      <c r="J2345" s="12">
        <v>54900</v>
      </c>
      <c r="K2345" s="12">
        <f>Sales[[#This Row],[Unit Price]]*Sales[[#This Row],[Quantity]]</f>
        <v>41580</v>
      </c>
      <c r="L2345" s="12">
        <f>Sales[[#This Row],[Unit Cost]]*Sales[[#This Row],[Quantity]]</f>
        <v>39006</v>
      </c>
      <c r="M2345" s="12">
        <f>Sales[[#This Row],[Revenue]]-Sales[[#This Row],[Cost]]</f>
        <v>2574</v>
      </c>
      <c r="N2345" s="38">
        <f>Sales[[#This Row],[Profit]]*$N$1</f>
        <v>128.70000000000002</v>
      </c>
      <c r="O2345" s="38">
        <f>Sales[[#This Row],[Profit]]-Sales[[#This Row],[Discount ]]</f>
        <v>2445.3000000000002</v>
      </c>
    </row>
    <row r="2346" spans="1:15">
      <c r="A2346" s="38">
        <v>41683</v>
      </c>
      <c r="B2346" s="12" t="s">
        <v>20</v>
      </c>
      <c r="C2346" s="12" t="s">
        <v>18</v>
      </c>
      <c r="D2346" s="12" t="s">
        <v>15</v>
      </c>
      <c r="E2346" s="12" t="s">
        <v>16</v>
      </c>
      <c r="F2346" s="12">
        <v>1</v>
      </c>
      <c r="G2346" s="12">
        <v>7506</v>
      </c>
      <c r="H2346" s="12">
        <v>8100</v>
      </c>
      <c r="I2346" s="12">
        <v>28656</v>
      </c>
      <c r="J2346" s="12">
        <v>30960</v>
      </c>
      <c r="K2346" s="12">
        <f>Sales[[#This Row],[Unit Price]]*Sales[[#This Row],[Quantity]]</f>
        <v>8100</v>
      </c>
      <c r="L2346" s="12">
        <f>Sales[[#This Row],[Unit Cost]]*Sales[[#This Row],[Quantity]]</f>
        <v>7506</v>
      </c>
      <c r="M2346" s="12">
        <f>Sales[[#This Row],[Revenue]]-Sales[[#This Row],[Cost]]</f>
        <v>594</v>
      </c>
      <c r="N2346" s="38">
        <f>Sales[[#This Row],[Profit]]*$N$1</f>
        <v>29.700000000000003</v>
      </c>
      <c r="O2346" s="38">
        <f>Sales[[#This Row],[Profit]]-Sales[[#This Row],[Discount ]]</f>
        <v>564.29999999999995</v>
      </c>
    </row>
    <row r="2347" spans="1:15">
      <c r="A2347" s="38">
        <v>41683</v>
      </c>
      <c r="B2347" s="12" t="s">
        <v>10</v>
      </c>
      <c r="C2347" s="12" t="s">
        <v>11</v>
      </c>
      <c r="D2347" s="12" t="s">
        <v>32</v>
      </c>
      <c r="E2347" s="12" t="s">
        <v>13</v>
      </c>
      <c r="F2347" s="12">
        <v>14</v>
      </c>
      <c r="G2347" s="12">
        <v>3978</v>
      </c>
      <c r="H2347" s="12">
        <v>4230</v>
      </c>
      <c r="I2347" s="12">
        <v>24822</v>
      </c>
      <c r="J2347" s="12">
        <v>26460</v>
      </c>
      <c r="K2347" s="12">
        <f>Sales[[#This Row],[Unit Price]]*Sales[[#This Row],[Quantity]]</f>
        <v>59220</v>
      </c>
      <c r="L2347" s="12">
        <f>Sales[[#This Row],[Unit Cost]]*Sales[[#This Row],[Quantity]]</f>
        <v>55692</v>
      </c>
      <c r="M2347" s="12">
        <f>Sales[[#This Row],[Revenue]]-Sales[[#This Row],[Cost]]</f>
        <v>3528</v>
      </c>
      <c r="N2347" s="38">
        <f>Sales[[#This Row],[Profit]]*$N$1</f>
        <v>176.4</v>
      </c>
      <c r="O2347" s="38">
        <f>Sales[[#This Row],[Profit]]-Sales[[#This Row],[Discount ]]</f>
        <v>3351.6</v>
      </c>
    </row>
    <row r="2348" spans="1:15">
      <c r="A2348" s="38">
        <v>41684</v>
      </c>
      <c r="B2348" s="12" t="s">
        <v>17</v>
      </c>
      <c r="C2348" s="12" t="s">
        <v>18</v>
      </c>
      <c r="D2348" s="12" t="s">
        <v>41</v>
      </c>
      <c r="E2348" s="12" t="s">
        <v>13</v>
      </c>
      <c r="F2348" s="12">
        <v>11</v>
      </c>
      <c r="G2348" s="12">
        <v>2034</v>
      </c>
      <c r="H2348" s="12">
        <v>2160</v>
      </c>
      <c r="I2348" s="12">
        <v>5904</v>
      </c>
      <c r="J2348" s="12">
        <v>6300</v>
      </c>
      <c r="K2348" s="12">
        <f>Sales[[#This Row],[Unit Price]]*Sales[[#This Row],[Quantity]]</f>
        <v>23760</v>
      </c>
      <c r="L2348" s="12">
        <f>Sales[[#This Row],[Unit Cost]]*Sales[[#This Row],[Quantity]]</f>
        <v>22374</v>
      </c>
      <c r="M2348" s="12">
        <f>Sales[[#This Row],[Revenue]]-Sales[[#This Row],[Cost]]</f>
        <v>1386</v>
      </c>
      <c r="N2348" s="38">
        <f>Sales[[#This Row],[Profit]]*$N$1</f>
        <v>69.3</v>
      </c>
      <c r="O2348" s="38">
        <f>Sales[[#This Row],[Profit]]-Sales[[#This Row],[Discount ]]</f>
        <v>1316.7</v>
      </c>
    </row>
    <row r="2349" spans="1:15">
      <c r="A2349" s="38">
        <v>41684</v>
      </c>
      <c r="B2349" s="12" t="s">
        <v>22</v>
      </c>
      <c r="C2349" s="12" t="s">
        <v>23</v>
      </c>
      <c r="D2349" s="12" t="s">
        <v>38</v>
      </c>
      <c r="E2349" s="12" t="s">
        <v>13</v>
      </c>
      <c r="F2349" s="12">
        <v>8</v>
      </c>
      <c r="G2349" s="12">
        <v>2952</v>
      </c>
      <c r="H2349" s="12">
        <v>3150</v>
      </c>
      <c r="I2349" s="12">
        <v>67374</v>
      </c>
      <c r="J2349" s="12">
        <v>71820</v>
      </c>
      <c r="K2349" s="12">
        <f>Sales[[#This Row],[Unit Price]]*Sales[[#This Row],[Quantity]]</f>
        <v>25200</v>
      </c>
      <c r="L2349" s="12">
        <f>Sales[[#This Row],[Unit Cost]]*Sales[[#This Row],[Quantity]]</f>
        <v>23616</v>
      </c>
      <c r="M2349" s="12">
        <f>Sales[[#This Row],[Revenue]]-Sales[[#This Row],[Cost]]</f>
        <v>1584</v>
      </c>
      <c r="N2349" s="38">
        <f>Sales[[#This Row],[Profit]]*$N$1</f>
        <v>79.2</v>
      </c>
      <c r="O2349" s="38">
        <f>Sales[[#This Row],[Profit]]-Sales[[#This Row],[Discount ]]</f>
        <v>1504.8</v>
      </c>
    </row>
    <row r="2350" spans="1:15">
      <c r="A2350" s="38">
        <v>41684</v>
      </c>
      <c r="B2350" s="12" t="s">
        <v>31</v>
      </c>
      <c r="C2350" s="12" t="s">
        <v>30</v>
      </c>
      <c r="D2350" s="12" t="s">
        <v>40</v>
      </c>
      <c r="E2350" s="12" t="s">
        <v>16</v>
      </c>
      <c r="F2350" s="12">
        <v>1</v>
      </c>
      <c r="G2350" s="12">
        <v>3546</v>
      </c>
      <c r="H2350" s="12">
        <v>3780</v>
      </c>
      <c r="I2350" s="12">
        <v>66708</v>
      </c>
      <c r="J2350" s="12">
        <v>71910</v>
      </c>
      <c r="K2350" s="12">
        <f>Sales[[#This Row],[Unit Price]]*Sales[[#This Row],[Quantity]]</f>
        <v>3780</v>
      </c>
      <c r="L2350" s="12">
        <f>Sales[[#This Row],[Unit Cost]]*Sales[[#This Row],[Quantity]]</f>
        <v>3546</v>
      </c>
      <c r="M2350" s="12">
        <f>Sales[[#This Row],[Revenue]]-Sales[[#This Row],[Cost]]</f>
        <v>234</v>
      </c>
      <c r="N2350" s="38">
        <f>Sales[[#This Row],[Profit]]*$N$1</f>
        <v>11.700000000000001</v>
      </c>
      <c r="O2350" s="38">
        <f>Sales[[#This Row],[Profit]]-Sales[[#This Row],[Discount ]]</f>
        <v>222.3</v>
      </c>
    </row>
    <row r="2351" spans="1:15">
      <c r="A2351" s="38">
        <v>41685</v>
      </c>
      <c r="B2351" s="12" t="s">
        <v>31</v>
      </c>
      <c r="C2351" s="12" t="s">
        <v>30</v>
      </c>
      <c r="D2351" s="12" t="s">
        <v>39</v>
      </c>
      <c r="E2351" s="12" t="s">
        <v>13</v>
      </c>
      <c r="F2351" s="12">
        <v>24</v>
      </c>
      <c r="G2351" s="12">
        <v>3546</v>
      </c>
      <c r="H2351" s="12">
        <v>3780</v>
      </c>
      <c r="I2351" s="12">
        <v>26082</v>
      </c>
      <c r="J2351" s="12">
        <v>27720</v>
      </c>
      <c r="K2351" s="12">
        <f>Sales[[#This Row],[Unit Price]]*Sales[[#This Row],[Quantity]]</f>
        <v>90720</v>
      </c>
      <c r="L2351" s="12">
        <f>Sales[[#This Row],[Unit Cost]]*Sales[[#This Row],[Quantity]]</f>
        <v>85104</v>
      </c>
      <c r="M2351" s="12">
        <f>Sales[[#This Row],[Revenue]]-Sales[[#This Row],[Cost]]</f>
        <v>5616</v>
      </c>
      <c r="N2351" s="38">
        <f>Sales[[#This Row],[Profit]]*$N$1</f>
        <v>280.8</v>
      </c>
      <c r="O2351" s="38">
        <f>Sales[[#This Row],[Profit]]-Sales[[#This Row],[Discount ]]</f>
        <v>5335.2</v>
      </c>
    </row>
    <row r="2352" spans="1:15">
      <c r="A2352" s="38">
        <v>41686</v>
      </c>
      <c r="B2352" s="12" t="s">
        <v>29</v>
      </c>
      <c r="C2352" s="12" t="s">
        <v>30</v>
      </c>
      <c r="D2352" s="12" t="s">
        <v>32</v>
      </c>
      <c r="E2352" s="12" t="s">
        <v>13</v>
      </c>
      <c r="F2352" s="12">
        <v>15</v>
      </c>
      <c r="G2352" s="12">
        <v>3978</v>
      </c>
      <c r="H2352" s="12">
        <v>4230</v>
      </c>
      <c r="I2352" s="12">
        <v>21276</v>
      </c>
      <c r="J2352" s="12">
        <v>22680</v>
      </c>
      <c r="K2352" s="12">
        <f>Sales[[#This Row],[Unit Price]]*Sales[[#This Row],[Quantity]]</f>
        <v>63450</v>
      </c>
      <c r="L2352" s="12">
        <f>Sales[[#This Row],[Unit Cost]]*Sales[[#This Row],[Quantity]]</f>
        <v>59670</v>
      </c>
      <c r="M2352" s="12">
        <f>Sales[[#This Row],[Revenue]]-Sales[[#This Row],[Cost]]</f>
        <v>3780</v>
      </c>
      <c r="N2352" s="38">
        <f>Sales[[#This Row],[Profit]]*$N$1</f>
        <v>189</v>
      </c>
      <c r="O2352" s="38">
        <f>Sales[[#This Row],[Profit]]-Sales[[#This Row],[Discount ]]</f>
        <v>3591</v>
      </c>
    </row>
    <row r="2353" spans="1:15">
      <c r="A2353" s="38">
        <v>41686</v>
      </c>
      <c r="B2353" s="12" t="s">
        <v>27</v>
      </c>
      <c r="C2353" s="12" t="s">
        <v>23</v>
      </c>
      <c r="D2353" s="12" t="s">
        <v>39</v>
      </c>
      <c r="E2353" s="12" t="s">
        <v>13</v>
      </c>
      <c r="F2353" s="12">
        <v>20</v>
      </c>
      <c r="G2353" s="12">
        <v>3546</v>
      </c>
      <c r="H2353" s="12">
        <v>3780</v>
      </c>
      <c r="I2353" s="12">
        <v>70794</v>
      </c>
      <c r="J2353" s="12">
        <v>75240</v>
      </c>
      <c r="K2353" s="12">
        <f>Sales[[#This Row],[Unit Price]]*Sales[[#This Row],[Quantity]]</f>
        <v>75600</v>
      </c>
      <c r="L2353" s="12">
        <f>Sales[[#This Row],[Unit Cost]]*Sales[[#This Row],[Quantity]]</f>
        <v>70920</v>
      </c>
      <c r="M2353" s="12">
        <f>Sales[[#This Row],[Revenue]]-Sales[[#This Row],[Cost]]</f>
        <v>4680</v>
      </c>
      <c r="N2353" s="38">
        <f>Sales[[#This Row],[Profit]]*$N$1</f>
        <v>234</v>
      </c>
      <c r="O2353" s="38">
        <f>Sales[[#This Row],[Profit]]-Sales[[#This Row],[Discount ]]</f>
        <v>4446</v>
      </c>
    </row>
    <row r="2354" spans="1:15">
      <c r="A2354" s="38">
        <v>41687</v>
      </c>
      <c r="B2354" s="12" t="s">
        <v>27</v>
      </c>
      <c r="C2354" s="12" t="s">
        <v>23</v>
      </c>
      <c r="D2354" s="12" t="s">
        <v>21</v>
      </c>
      <c r="E2354" s="12" t="s">
        <v>13</v>
      </c>
      <c r="F2354" s="12">
        <v>1</v>
      </c>
      <c r="G2354" s="12">
        <v>5148</v>
      </c>
      <c r="H2354" s="12">
        <v>5490</v>
      </c>
      <c r="I2354" s="12">
        <v>46116</v>
      </c>
      <c r="J2354" s="12">
        <v>49140</v>
      </c>
      <c r="K2354" s="12">
        <f>Sales[[#This Row],[Unit Price]]*Sales[[#This Row],[Quantity]]</f>
        <v>5490</v>
      </c>
      <c r="L2354" s="12">
        <f>Sales[[#This Row],[Unit Cost]]*Sales[[#This Row],[Quantity]]</f>
        <v>5148</v>
      </c>
      <c r="M2354" s="12">
        <f>Sales[[#This Row],[Revenue]]-Sales[[#This Row],[Cost]]</f>
        <v>342</v>
      </c>
      <c r="N2354" s="38">
        <f>Sales[[#This Row],[Profit]]*$N$1</f>
        <v>17.100000000000001</v>
      </c>
      <c r="O2354" s="38">
        <f>Sales[[#This Row],[Profit]]-Sales[[#This Row],[Discount ]]</f>
        <v>324.89999999999998</v>
      </c>
    </row>
    <row r="2355" spans="1:15">
      <c r="A2355" s="38">
        <v>41687</v>
      </c>
      <c r="B2355" s="12" t="s">
        <v>34</v>
      </c>
      <c r="C2355" s="12" t="s">
        <v>25</v>
      </c>
      <c r="D2355" s="12" t="s">
        <v>42</v>
      </c>
      <c r="E2355" s="12" t="s">
        <v>16</v>
      </c>
      <c r="F2355" s="12">
        <v>5</v>
      </c>
      <c r="G2355" s="12">
        <v>2196</v>
      </c>
      <c r="H2355" s="12">
        <v>2340</v>
      </c>
      <c r="I2355" s="12">
        <v>22518</v>
      </c>
      <c r="J2355" s="12">
        <v>24300</v>
      </c>
      <c r="K2355" s="12">
        <f>Sales[[#This Row],[Unit Price]]*Sales[[#This Row],[Quantity]]</f>
        <v>11700</v>
      </c>
      <c r="L2355" s="12">
        <f>Sales[[#This Row],[Unit Cost]]*Sales[[#This Row],[Quantity]]</f>
        <v>10980</v>
      </c>
      <c r="M2355" s="12">
        <f>Sales[[#This Row],[Revenue]]-Sales[[#This Row],[Cost]]</f>
        <v>720</v>
      </c>
      <c r="N2355" s="38">
        <f>Sales[[#This Row],[Profit]]*$N$1</f>
        <v>36</v>
      </c>
      <c r="O2355" s="38">
        <f>Sales[[#This Row],[Profit]]-Sales[[#This Row],[Discount ]]</f>
        <v>684</v>
      </c>
    </row>
    <row r="2356" spans="1:15">
      <c r="A2356" s="38">
        <v>41687</v>
      </c>
      <c r="B2356" s="12" t="s">
        <v>29</v>
      </c>
      <c r="C2356" s="12" t="s">
        <v>30</v>
      </c>
      <c r="D2356" s="12" t="s">
        <v>38</v>
      </c>
      <c r="E2356" s="12" t="s">
        <v>13</v>
      </c>
      <c r="F2356" s="12">
        <v>2</v>
      </c>
      <c r="G2356" s="12">
        <v>3924</v>
      </c>
      <c r="H2356" s="12">
        <v>4230</v>
      </c>
      <c r="I2356" s="12">
        <v>46098</v>
      </c>
      <c r="J2356" s="12">
        <v>49140</v>
      </c>
      <c r="K2356" s="12">
        <f>Sales[[#This Row],[Unit Price]]*Sales[[#This Row],[Quantity]]</f>
        <v>8460</v>
      </c>
      <c r="L2356" s="12">
        <f>Sales[[#This Row],[Unit Cost]]*Sales[[#This Row],[Quantity]]</f>
        <v>7848</v>
      </c>
      <c r="M2356" s="12">
        <f>Sales[[#This Row],[Revenue]]-Sales[[#This Row],[Cost]]</f>
        <v>612</v>
      </c>
      <c r="N2356" s="38">
        <f>Sales[[#This Row],[Profit]]*$N$1</f>
        <v>30.6</v>
      </c>
      <c r="O2356" s="38">
        <f>Sales[[#This Row],[Profit]]-Sales[[#This Row],[Discount ]]</f>
        <v>581.4</v>
      </c>
    </row>
    <row r="2357" spans="1:15">
      <c r="A2357" s="38">
        <v>41687</v>
      </c>
      <c r="B2357" s="12" t="s">
        <v>34</v>
      </c>
      <c r="C2357" s="12" t="s">
        <v>25</v>
      </c>
      <c r="D2357" s="12" t="s">
        <v>43</v>
      </c>
      <c r="E2357" s="12" t="s">
        <v>13</v>
      </c>
      <c r="F2357" s="12">
        <v>15</v>
      </c>
      <c r="G2357" s="12">
        <v>3978</v>
      </c>
      <c r="H2357" s="12">
        <v>4230</v>
      </c>
      <c r="I2357" s="12">
        <v>74448</v>
      </c>
      <c r="J2357" s="12">
        <v>79200</v>
      </c>
      <c r="K2357" s="12">
        <f>Sales[[#This Row],[Unit Price]]*Sales[[#This Row],[Quantity]]</f>
        <v>63450</v>
      </c>
      <c r="L2357" s="12">
        <f>Sales[[#This Row],[Unit Cost]]*Sales[[#This Row],[Quantity]]</f>
        <v>59670</v>
      </c>
      <c r="M2357" s="12">
        <f>Sales[[#This Row],[Revenue]]-Sales[[#This Row],[Cost]]</f>
        <v>3780</v>
      </c>
      <c r="N2357" s="38">
        <f>Sales[[#This Row],[Profit]]*$N$1</f>
        <v>189</v>
      </c>
      <c r="O2357" s="38">
        <f>Sales[[#This Row],[Profit]]-Sales[[#This Row],[Discount ]]</f>
        <v>3591</v>
      </c>
    </row>
    <row r="2358" spans="1:15">
      <c r="A2358" s="38">
        <v>41688</v>
      </c>
      <c r="B2358" s="12" t="s">
        <v>34</v>
      </c>
      <c r="C2358" s="12" t="s">
        <v>25</v>
      </c>
      <c r="D2358" s="12" t="s">
        <v>37</v>
      </c>
      <c r="E2358" s="12" t="s">
        <v>13</v>
      </c>
      <c r="F2358" s="12">
        <v>24</v>
      </c>
      <c r="G2358" s="12">
        <v>2106</v>
      </c>
      <c r="H2358" s="12">
        <v>2250</v>
      </c>
      <c r="I2358" s="12">
        <v>89640</v>
      </c>
      <c r="J2358" s="12">
        <v>95400</v>
      </c>
      <c r="K2358" s="12">
        <f>Sales[[#This Row],[Unit Price]]*Sales[[#This Row],[Quantity]]</f>
        <v>54000</v>
      </c>
      <c r="L2358" s="12">
        <f>Sales[[#This Row],[Unit Cost]]*Sales[[#This Row],[Quantity]]</f>
        <v>50544</v>
      </c>
      <c r="M2358" s="12">
        <f>Sales[[#This Row],[Revenue]]-Sales[[#This Row],[Cost]]</f>
        <v>3456</v>
      </c>
      <c r="N2358" s="38">
        <f>Sales[[#This Row],[Profit]]*$N$1</f>
        <v>172.8</v>
      </c>
      <c r="O2358" s="38">
        <f>Sales[[#This Row],[Profit]]-Sales[[#This Row],[Discount ]]</f>
        <v>3283.2</v>
      </c>
    </row>
    <row r="2359" spans="1:15">
      <c r="A2359" s="38">
        <v>41688</v>
      </c>
      <c r="B2359" s="12" t="s">
        <v>29</v>
      </c>
      <c r="C2359" s="12" t="s">
        <v>30</v>
      </c>
      <c r="D2359" s="12" t="s">
        <v>32</v>
      </c>
      <c r="E2359" s="12" t="s">
        <v>13</v>
      </c>
      <c r="F2359" s="12">
        <v>23</v>
      </c>
      <c r="G2359" s="12">
        <v>5148</v>
      </c>
      <c r="H2359" s="12">
        <v>5490</v>
      </c>
      <c r="I2359" s="12">
        <v>81558</v>
      </c>
      <c r="J2359" s="12">
        <v>86940</v>
      </c>
      <c r="K2359" s="12">
        <f>Sales[[#This Row],[Unit Price]]*Sales[[#This Row],[Quantity]]</f>
        <v>126270</v>
      </c>
      <c r="L2359" s="12">
        <f>Sales[[#This Row],[Unit Cost]]*Sales[[#This Row],[Quantity]]</f>
        <v>118404</v>
      </c>
      <c r="M2359" s="12">
        <f>Sales[[#This Row],[Revenue]]-Sales[[#This Row],[Cost]]</f>
        <v>7866</v>
      </c>
      <c r="N2359" s="38">
        <f>Sales[[#This Row],[Profit]]*$N$1</f>
        <v>393.3</v>
      </c>
      <c r="O2359" s="38">
        <f>Sales[[#This Row],[Profit]]-Sales[[#This Row],[Discount ]]</f>
        <v>7472.7</v>
      </c>
    </row>
    <row r="2360" spans="1:15">
      <c r="A2360" s="38">
        <v>41689</v>
      </c>
      <c r="B2360" s="12" t="s">
        <v>24</v>
      </c>
      <c r="C2360" s="12" t="s">
        <v>25</v>
      </c>
      <c r="D2360" s="12" t="s">
        <v>41</v>
      </c>
      <c r="E2360" s="12" t="s">
        <v>13</v>
      </c>
      <c r="F2360" s="12">
        <v>20</v>
      </c>
      <c r="G2360" s="12">
        <v>3546</v>
      </c>
      <c r="H2360" s="12">
        <v>3780</v>
      </c>
      <c r="I2360" s="12">
        <v>73800</v>
      </c>
      <c r="J2360" s="12">
        <v>78750</v>
      </c>
      <c r="K2360" s="12">
        <f>Sales[[#This Row],[Unit Price]]*Sales[[#This Row],[Quantity]]</f>
        <v>75600</v>
      </c>
      <c r="L2360" s="12">
        <f>Sales[[#This Row],[Unit Cost]]*Sales[[#This Row],[Quantity]]</f>
        <v>70920</v>
      </c>
      <c r="M2360" s="12">
        <f>Sales[[#This Row],[Revenue]]-Sales[[#This Row],[Cost]]</f>
        <v>4680</v>
      </c>
      <c r="N2360" s="38">
        <f>Sales[[#This Row],[Profit]]*$N$1</f>
        <v>234</v>
      </c>
      <c r="O2360" s="38">
        <f>Sales[[#This Row],[Profit]]-Sales[[#This Row],[Discount ]]</f>
        <v>4446</v>
      </c>
    </row>
    <row r="2361" spans="1:15">
      <c r="A2361" s="38">
        <v>41689</v>
      </c>
      <c r="B2361" s="12" t="s">
        <v>20</v>
      </c>
      <c r="C2361" s="12" t="s">
        <v>18</v>
      </c>
      <c r="D2361" s="12" t="s">
        <v>35</v>
      </c>
      <c r="E2361" s="12" t="s">
        <v>13</v>
      </c>
      <c r="F2361" s="12">
        <v>23</v>
      </c>
      <c r="G2361" s="12">
        <v>3546</v>
      </c>
      <c r="H2361" s="12">
        <v>3780</v>
      </c>
      <c r="I2361" s="12">
        <v>113256</v>
      </c>
      <c r="J2361" s="12">
        <v>120780</v>
      </c>
      <c r="K2361" s="12">
        <f>Sales[[#This Row],[Unit Price]]*Sales[[#This Row],[Quantity]]</f>
        <v>86940</v>
      </c>
      <c r="L2361" s="12">
        <f>Sales[[#This Row],[Unit Cost]]*Sales[[#This Row],[Quantity]]</f>
        <v>81558</v>
      </c>
      <c r="M2361" s="12">
        <f>Sales[[#This Row],[Revenue]]-Sales[[#This Row],[Cost]]</f>
        <v>5382</v>
      </c>
      <c r="N2361" s="38">
        <f>Sales[[#This Row],[Profit]]*$N$1</f>
        <v>269.10000000000002</v>
      </c>
      <c r="O2361" s="38">
        <f>Sales[[#This Row],[Profit]]-Sales[[#This Row],[Discount ]]</f>
        <v>5112.8999999999996</v>
      </c>
    </row>
    <row r="2362" spans="1:15">
      <c r="A2362" s="38">
        <v>41690</v>
      </c>
      <c r="B2362" s="12" t="s">
        <v>20</v>
      </c>
      <c r="C2362" s="12" t="s">
        <v>18</v>
      </c>
      <c r="D2362" s="12" t="s">
        <v>43</v>
      </c>
      <c r="E2362" s="12" t="s">
        <v>13</v>
      </c>
      <c r="F2362" s="12">
        <v>22</v>
      </c>
      <c r="G2362" s="12">
        <v>5148</v>
      </c>
      <c r="H2362" s="12">
        <v>5490</v>
      </c>
      <c r="I2362" s="12">
        <v>47376</v>
      </c>
      <c r="J2362" s="12">
        <v>50400</v>
      </c>
      <c r="K2362" s="12">
        <f>Sales[[#This Row],[Unit Price]]*Sales[[#This Row],[Quantity]]</f>
        <v>120780</v>
      </c>
      <c r="L2362" s="12">
        <f>Sales[[#This Row],[Unit Cost]]*Sales[[#This Row],[Quantity]]</f>
        <v>113256</v>
      </c>
      <c r="M2362" s="12">
        <f>Sales[[#This Row],[Revenue]]-Sales[[#This Row],[Cost]]</f>
        <v>7524</v>
      </c>
      <c r="N2362" s="38">
        <f>Sales[[#This Row],[Profit]]*$N$1</f>
        <v>376.20000000000005</v>
      </c>
      <c r="O2362" s="38">
        <f>Sales[[#This Row],[Profit]]-Sales[[#This Row],[Discount ]]</f>
        <v>7147.8</v>
      </c>
    </row>
    <row r="2363" spans="1:15">
      <c r="A2363" s="38">
        <v>41690</v>
      </c>
      <c r="B2363" s="12" t="s">
        <v>10</v>
      </c>
      <c r="C2363" s="12" t="s">
        <v>11</v>
      </c>
      <c r="D2363" s="12" t="s">
        <v>12</v>
      </c>
      <c r="E2363" s="12" t="s">
        <v>13</v>
      </c>
      <c r="F2363" s="12">
        <v>10</v>
      </c>
      <c r="G2363" s="12">
        <v>3384</v>
      </c>
      <c r="H2363" s="12">
        <v>3600</v>
      </c>
      <c r="I2363" s="12">
        <v>42714</v>
      </c>
      <c r="J2363" s="12">
        <v>45360</v>
      </c>
      <c r="K2363" s="12">
        <f>Sales[[#This Row],[Unit Price]]*Sales[[#This Row],[Quantity]]</f>
        <v>36000</v>
      </c>
      <c r="L2363" s="12">
        <f>Sales[[#This Row],[Unit Cost]]*Sales[[#This Row],[Quantity]]</f>
        <v>33840</v>
      </c>
      <c r="M2363" s="12">
        <f>Sales[[#This Row],[Revenue]]-Sales[[#This Row],[Cost]]</f>
        <v>2160</v>
      </c>
      <c r="N2363" s="38">
        <f>Sales[[#This Row],[Profit]]*$N$1</f>
        <v>108</v>
      </c>
      <c r="O2363" s="38">
        <f>Sales[[#This Row],[Profit]]-Sales[[#This Row],[Discount ]]</f>
        <v>2052</v>
      </c>
    </row>
    <row r="2364" spans="1:15">
      <c r="A2364" s="38">
        <v>41691</v>
      </c>
      <c r="B2364" s="12" t="s">
        <v>14</v>
      </c>
      <c r="C2364" s="12" t="s">
        <v>11</v>
      </c>
      <c r="D2364" s="12" t="s">
        <v>12</v>
      </c>
      <c r="E2364" s="12" t="s">
        <v>13</v>
      </c>
      <c r="F2364" s="12">
        <v>5</v>
      </c>
      <c r="G2364" s="12">
        <v>3042</v>
      </c>
      <c r="H2364" s="12">
        <v>3240</v>
      </c>
      <c r="I2364" s="12">
        <v>34578</v>
      </c>
      <c r="J2364" s="12">
        <v>36720</v>
      </c>
      <c r="K2364" s="12">
        <f>Sales[[#This Row],[Unit Price]]*Sales[[#This Row],[Quantity]]</f>
        <v>16200</v>
      </c>
      <c r="L2364" s="12">
        <f>Sales[[#This Row],[Unit Cost]]*Sales[[#This Row],[Quantity]]</f>
        <v>15210</v>
      </c>
      <c r="M2364" s="12">
        <f>Sales[[#This Row],[Revenue]]-Sales[[#This Row],[Cost]]</f>
        <v>990</v>
      </c>
      <c r="N2364" s="38">
        <f>Sales[[#This Row],[Profit]]*$N$1</f>
        <v>49.5</v>
      </c>
      <c r="O2364" s="38">
        <f>Sales[[#This Row],[Profit]]-Sales[[#This Row],[Discount ]]</f>
        <v>940.5</v>
      </c>
    </row>
    <row r="2365" spans="1:15">
      <c r="A2365" s="38">
        <v>41691</v>
      </c>
      <c r="B2365" s="12" t="s">
        <v>10</v>
      </c>
      <c r="C2365" s="12" t="s">
        <v>11</v>
      </c>
      <c r="D2365" s="12" t="s">
        <v>32</v>
      </c>
      <c r="E2365" s="12" t="s">
        <v>13</v>
      </c>
      <c r="F2365" s="12">
        <v>12</v>
      </c>
      <c r="G2365" s="12">
        <v>3978</v>
      </c>
      <c r="H2365" s="12">
        <v>4230</v>
      </c>
      <c r="I2365" s="12">
        <v>28368</v>
      </c>
      <c r="J2365" s="12">
        <v>30240</v>
      </c>
      <c r="K2365" s="12">
        <f>Sales[[#This Row],[Unit Price]]*Sales[[#This Row],[Quantity]]</f>
        <v>50760</v>
      </c>
      <c r="L2365" s="12">
        <f>Sales[[#This Row],[Unit Cost]]*Sales[[#This Row],[Quantity]]</f>
        <v>47736</v>
      </c>
      <c r="M2365" s="12">
        <f>Sales[[#This Row],[Revenue]]-Sales[[#This Row],[Cost]]</f>
        <v>3024</v>
      </c>
      <c r="N2365" s="38">
        <f>Sales[[#This Row],[Profit]]*$N$1</f>
        <v>151.20000000000002</v>
      </c>
      <c r="O2365" s="38">
        <f>Sales[[#This Row],[Profit]]-Sales[[#This Row],[Discount ]]</f>
        <v>2872.8</v>
      </c>
    </row>
    <row r="2366" spans="1:15">
      <c r="A2366" s="38">
        <v>41691</v>
      </c>
      <c r="B2366" s="12" t="s">
        <v>10</v>
      </c>
      <c r="C2366" s="12" t="s">
        <v>11</v>
      </c>
      <c r="D2366" s="12" t="s">
        <v>19</v>
      </c>
      <c r="E2366" s="12" t="s">
        <v>13</v>
      </c>
      <c r="F2366" s="12">
        <v>19</v>
      </c>
      <c r="G2366" s="12">
        <v>3978</v>
      </c>
      <c r="H2366" s="12">
        <v>4230</v>
      </c>
      <c r="I2366" s="12">
        <v>15912</v>
      </c>
      <c r="J2366" s="12">
        <v>16920</v>
      </c>
      <c r="K2366" s="12">
        <f>Sales[[#This Row],[Unit Price]]*Sales[[#This Row],[Quantity]]</f>
        <v>80370</v>
      </c>
      <c r="L2366" s="12">
        <f>Sales[[#This Row],[Unit Cost]]*Sales[[#This Row],[Quantity]]</f>
        <v>75582</v>
      </c>
      <c r="M2366" s="12">
        <f>Sales[[#This Row],[Revenue]]-Sales[[#This Row],[Cost]]</f>
        <v>4788</v>
      </c>
      <c r="N2366" s="38">
        <f>Sales[[#This Row],[Profit]]*$N$1</f>
        <v>239.4</v>
      </c>
      <c r="O2366" s="38">
        <f>Sales[[#This Row],[Profit]]-Sales[[#This Row],[Discount ]]</f>
        <v>4548.6000000000004</v>
      </c>
    </row>
    <row r="2367" spans="1:15">
      <c r="A2367" s="38">
        <v>41692</v>
      </c>
      <c r="B2367" s="12" t="s">
        <v>24</v>
      </c>
      <c r="C2367" s="12" t="s">
        <v>25</v>
      </c>
      <c r="D2367" s="12" t="s">
        <v>19</v>
      </c>
      <c r="E2367" s="12" t="s">
        <v>13</v>
      </c>
      <c r="F2367" s="12">
        <v>18</v>
      </c>
      <c r="G2367" s="12">
        <v>3924</v>
      </c>
      <c r="H2367" s="12">
        <v>4230</v>
      </c>
      <c r="I2367" s="12">
        <v>15912</v>
      </c>
      <c r="J2367" s="12">
        <v>16920</v>
      </c>
      <c r="K2367" s="12">
        <f>Sales[[#This Row],[Unit Price]]*Sales[[#This Row],[Quantity]]</f>
        <v>76140</v>
      </c>
      <c r="L2367" s="12">
        <f>Sales[[#This Row],[Unit Cost]]*Sales[[#This Row],[Quantity]]</f>
        <v>70632</v>
      </c>
      <c r="M2367" s="12">
        <f>Sales[[#This Row],[Revenue]]-Sales[[#This Row],[Cost]]</f>
        <v>5508</v>
      </c>
      <c r="N2367" s="38">
        <f>Sales[[#This Row],[Profit]]*$N$1</f>
        <v>275.40000000000003</v>
      </c>
      <c r="O2367" s="38">
        <f>Sales[[#This Row],[Profit]]-Sales[[#This Row],[Discount ]]</f>
        <v>5232.6000000000004</v>
      </c>
    </row>
    <row r="2368" spans="1:15">
      <c r="A2368" s="38">
        <v>41692</v>
      </c>
      <c r="B2368" s="12" t="s">
        <v>27</v>
      </c>
      <c r="C2368" s="12" t="s">
        <v>23</v>
      </c>
      <c r="D2368" s="12" t="s">
        <v>26</v>
      </c>
      <c r="E2368" s="12" t="s">
        <v>13</v>
      </c>
      <c r="F2368" s="12">
        <v>1</v>
      </c>
      <c r="G2368" s="12">
        <v>2952</v>
      </c>
      <c r="H2368" s="12">
        <v>3150</v>
      </c>
      <c r="I2368" s="12">
        <v>45630</v>
      </c>
      <c r="J2368" s="12">
        <v>48600</v>
      </c>
      <c r="K2368" s="12">
        <f>Sales[[#This Row],[Unit Price]]*Sales[[#This Row],[Quantity]]</f>
        <v>3150</v>
      </c>
      <c r="L2368" s="12">
        <f>Sales[[#This Row],[Unit Cost]]*Sales[[#This Row],[Quantity]]</f>
        <v>2952</v>
      </c>
      <c r="M2368" s="12">
        <f>Sales[[#This Row],[Revenue]]-Sales[[#This Row],[Cost]]</f>
        <v>198</v>
      </c>
      <c r="N2368" s="38">
        <f>Sales[[#This Row],[Profit]]*$N$1</f>
        <v>9.9</v>
      </c>
      <c r="O2368" s="38">
        <f>Sales[[#This Row],[Profit]]-Sales[[#This Row],[Discount ]]</f>
        <v>188.1</v>
      </c>
    </row>
    <row r="2369" spans="1:15">
      <c r="A2369" s="38">
        <v>41692</v>
      </c>
      <c r="B2369" s="12" t="s">
        <v>20</v>
      </c>
      <c r="C2369" s="12" t="s">
        <v>18</v>
      </c>
      <c r="D2369" s="12" t="s">
        <v>12</v>
      </c>
      <c r="E2369" s="12" t="s">
        <v>13</v>
      </c>
      <c r="F2369" s="12">
        <v>15</v>
      </c>
      <c r="G2369" s="12">
        <v>3042</v>
      </c>
      <c r="H2369" s="12">
        <v>3240</v>
      </c>
      <c r="I2369" s="12">
        <v>38646</v>
      </c>
      <c r="J2369" s="12">
        <v>41040</v>
      </c>
      <c r="K2369" s="12">
        <f>Sales[[#This Row],[Unit Price]]*Sales[[#This Row],[Quantity]]</f>
        <v>48600</v>
      </c>
      <c r="L2369" s="12">
        <f>Sales[[#This Row],[Unit Cost]]*Sales[[#This Row],[Quantity]]</f>
        <v>45630</v>
      </c>
      <c r="M2369" s="12">
        <f>Sales[[#This Row],[Revenue]]-Sales[[#This Row],[Cost]]</f>
        <v>2970</v>
      </c>
      <c r="N2369" s="38">
        <f>Sales[[#This Row],[Profit]]*$N$1</f>
        <v>148.5</v>
      </c>
      <c r="O2369" s="38">
        <f>Sales[[#This Row],[Profit]]-Sales[[#This Row],[Discount ]]</f>
        <v>2821.5</v>
      </c>
    </row>
    <row r="2370" spans="1:15">
      <c r="A2370" s="38">
        <v>41693</v>
      </c>
      <c r="B2370" s="12" t="s">
        <v>27</v>
      </c>
      <c r="C2370" s="12" t="s">
        <v>23</v>
      </c>
      <c r="D2370" s="12" t="s">
        <v>43</v>
      </c>
      <c r="E2370" s="12" t="s">
        <v>13</v>
      </c>
      <c r="F2370" s="12">
        <v>4</v>
      </c>
      <c r="G2370" s="12">
        <v>3978</v>
      </c>
      <c r="H2370" s="12">
        <v>4230</v>
      </c>
      <c r="I2370" s="12">
        <v>40608</v>
      </c>
      <c r="J2370" s="12">
        <v>43200</v>
      </c>
      <c r="K2370" s="12">
        <f>Sales[[#This Row],[Unit Price]]*Sales[[#This Row],[Quantity]]</f>
        <v>16920</v>
      </c>
      <c r="L2370" s="12">
        <f>Sales[[#This Row],[Unit Cost]]*Sales[[#This Row],[Quantity]]</f>
        <v>15912</v>
      </c>
      <c r="M2370" s="12">
        <f>Sales[[#This Row],[Revenue]]-Sales[[#This Row],[Cost]]</f>
        <v>1008</v>
      </c>
      <c r="N2370" s="38">
        <f>Sales[[#This Row],[Profit]]*$N$1</f>
        <v>50.400000000000006</v>
      </c>
      <c r="O2370" s="38">
        <f>Sales[[#This Row],[Profit]]-Sales[[#This Row],[Discount ]]</f>
        <v>957.6</v>
      </c>
    </row>
    <row r="2371" spans="1:15">
      <c r="A2371" s="38">
        <v>41693</v>
      </c>
      <c r="B2371" s="12" t="s">
        <v>29</v>
      </c>
      <c r="C2371" s="12" t="s">
        <v>30</v>
      </c>
      <c r="D2371" s="12" t="s">
        <v>21</v>
      </c>
      <c r="E2371" s="12" t="s">
        <v>13</v>
      </c>
      <c r="F2371" s="12">
        <v>16</v>
      </c>
      <c r="G2371" s="12">
        <v>2106</v>
      </c>
      <c r="H2371" s="12">
        <v>2250</v>
      </c>
      <c r="I2371" s="12">
        <v>32940</v>
      </c>
      <c r="J2371" s="12">
        <v>35100</v>
      </c>
      <c r="K2371" s="12">
        <f>Sales[[#This Row],[Unit Price]]*Sales[[#This Row],[Quantity]]</f>
        <v>36000</v>
      </c>
      <c r="L2371" s="12">
        <f>Sales[[#This Row],[Unit Cost]]*Sales[[#This Row],[Quantity]]</f>
        <v>33696</v>
      </c>
      <c r="M2371" s="12">
        <f>Sales[[#This Row],[Revenue]]-Sales[[#This Row],[Cost]]</f>
        <v>2304</v>
      </c>
      <c r="N2371" s="38">
        <f>Sales[[#This Row],[Profit]]*$N$1</f>
        <v>115.2</v>
      </c>
      <c r="O2371" s="38">
        <f>Sales[[#This Row],[Profit]]-Sales[[#This Row],[Discount ]]</f>
        <v>2188.8000000000002</v>
      </c>
    </row>
    <row r="2372" spans="1:15">
      <c r="A2372" s="38">
        <v>41693</v>
      </c>
      <c r="B2372" s="12" t="s">
        <v>29</v>
      </c>
      <c r="C2372" s="12" t="s">
        <v>30</v>
      </c>
      <c r="D2372" s="12" t="s">
        <v>15</v>
      </c>
      <c r="E2372" s="12" t="s">
        <v>16</v>
      </c>
      <c r="F2372" s="12">
        <v>10</v>
      </c>
      <c r="G2372" s="12">
        <v>2034</v>
      </c>
      <c r="H2372" s="12">
        <v>2160</v>
      </c>
      <c r="I2372" s="12">
        <v>78804</v>
      </c>
      <c r="J2372" s="12">
        <v>85140</v>
      </c>
      <c r="K2372" s="12">
        <f>Sales[[#This Row],[Unit Price]]*Sales[[#This Row],[Quantity]]</f>
        <v>21600</v>
      </c>
      <c r="L2372" s="12">
        <f>Sales[[#This Row],[Unit Cost]]*Sales[[#This Row],[Quantity]]</f>
        <v>20340</v>
      </c>
      <c r="M2372" s="12">
        <f>Sales[[#This Row],[Revenue]]-Sales[[#This Row],[Cost]]</f>
        <v>1260</v>
      </c>
      <c r="N2372" s="38">
        <f>Sales[[#This Row],[Profit]]*$N$1</f>
        <v>63</v>
      </c>
      <c r="O2372" s="38">
        <f>Sales[[#This Row],[Profit]]-Sales[[#This Row],[Discount ]]</f>
        <v>1197</v>
      </c>
    </row>
    <row r="2373" spans="1:15">
      <c r="A2373" s="38">
        <v>41693</v>
      </c>
      <c r="B2373" s="12" t="s">
        <v>22</v>
      </c>
      <c r="C2373" s="12" t="s">
        <v>23</v>
      </c>
      <c r="D2373" s="12" t="s">
        <v>40</v>
      </c>
      <c r="E2373" s="12" t="s">
        <v>16</v>
      </c>
      <c r="F2373" s="12">
        <v>21</v>
      </c>
      <c r="G2373" s="12">
        <v>4482</v>
      </c>
      <c r="H2373" s="12">
        <v>4770</v>
      </c>
      <c r="I2373" s="12">
        <v>39240</v>
      </c>
      <c r="J2373" s="12">
        <v>42300</v>
      </c>
      <c r="K2373" s="12">
        <f>Sales[[#This Row],[Unit Price]]*Sales[[#This Row],[Quantity]]</f>
        <v>100170</v>
      </c>
      <c r="L2373" s="12">
        <f>Sales[[#This Row],[Unit Cost]]*Sales[[#This Row],[Quantity]]</f>
        <v>94122</v>
      </c>
      <c r="M2373" s="12">
        <f>Sales[[#This Row],[Revenue]]-Sales[[#This Row],[Cost]]</f>
        <v>6048</v>
      </c>
      <c r="N2373" s="38">
        <f>Sales[[#This Row],[Profit]]*$N$1</f>
        <v>302.40000000000003</v>
      </c>
      <c r="O2373" s="38">
        <f>Sales[[#This Row],[Profit]]-Sales[[#This Row],[Discount ]]</f>
        <v>5745.6</v>
      </c>
    </row>
    <row r="2374" spans="1:15">
      <c r="A2374" s="38">
        <v>41693</v>
      </c>
      <c r="B2374" s="12" t="s">
        <v>27</v>
      </c>
      <c r="C2374" s="12" t="s">
        <v>23</v>
      </c>
      <c r="D2374" s="12" t="s">
        <v>21</v>
      </c>
      <c r="E2374" s="12" t="s">
        <v>13</v>
      </c>
      <c r="F2374" s="12">
        <v>7</v>
      </c>
      <c r="G2374" s="12">
        <v>3726</v>
      </c>
      <c r="H2374" s="12">
        <v>3960</v>
      </c>
      <c r="I2374" s="12">
        <v>15372</v>
      </c>
      <c r="J2374" s="12">
        <v>16380</v>
      </c>
      <c r="K2374" s="12">
        <f>Sales[[#This Row],[Unit Price]]*Sales[[#This Row],[Quantity]]</f>
        <v>27720</v>
      </c>
      <c r="L2374" s="12">
        <f>Sales[[#This Row],[Unit Cost]]*Sales[[#This Row],[Quantity]]</f>
        <v>26082</v>
      </c>
      <c r="M2374" s="12">
        <f>Sales[[#This Row],[Revenue]]-Sales[[#This Row],[Cost]]</f>
        <v>1638</v>
      </c>
      <c r="N2374" s="38">
        <f>Sales[[#This Row],[Profit]]*$N$1</f>
        <v>81.900000000000006</v>
      </c>
      <c r="O2374" s="38">
        <f>Sales[[#This Row],[Profit]]-Sales[[#This Row],[Discount ]]</f>
        <v>1556.1</v>
      </c>
    </row>
    <row r="2375" spans="1:15">
      <c r="A2375" s="38">
        <v>41694</v>
      </c>
      <c r="B2375" s="12" t="s">
        <v>34</v>
      </c>
      <c r="C2375" s="12" t="s">
        <v>25</v>
      </c>
      <c r="D2375" s="12" t="s">
        <v>39</v>
      </c>
      <c r="E2375" s="12" t="s">
        <v>13</v>
      </c>
      <c r="F2375" s="12">
        <v>22</v>
      </c>
      <c r="G2375" s="12">
        <v>2952</v>
      </c>
      <c r="H2375" s="12">
        <v>3150</v>
      </c>
      <c r="I2375" s="12">
        <v>70794</v>
      </c>
      <c r="J2375" s="12">
        <v>75240</v>
      </c>
      <c r="K2375" s="12">
        <f>Sales[[#This Row],[Unit Price]]*Sales[[#This Row],[Quantity]]</f>
        <v>69300</v>
      </c>
      <c r="L2375" s="12">
        <f>Sales[[#This Row],[Unit Cost]]*Sales[[#This Row],[Quantity]]</f>
        <v>64944</v>
      </c>
      <c r="M2375" s="12">
        <f>Sales[[#This Row],[Revenue]]-Sales[[#This Row],[Cost]]</f>
        <v>4356</v>
      </c>
      <c r="N2375" s="38">
        <f>Sales[[#This Row],[Profit]]*$N$1</f>
        <v>217.8</v>
      </c>
      <c r="O2375" s="38">
        <f>Sales[[#This Row],[Profit]]-Sales[[#This Row],[Discount ]]</f>
        <v>4138.2</v>
      </c>
    </row>
    <row r="2376" spans="1:15">
      <c r="A2376" s="38">
        <v>41695</v>
      </c>
      <c r="B2376" s="12" t="s">
        <v>10</v>
      </c>
      <c r="C2376" s="12" t="s">
        <v>11</v>
      </c>
      <c r="D2376" s="12" t="s">
        <v>39</v>
      </c>
      <c r="E2376" s="12" t="s">
        <v>13</v>
      </c>
      <c r="F2376" s="12">
        <v>15</v>
      </c>
      <c r="G2376" s="12">
        <v>3384</v>
      </c>
      <c r="H2376" s="12">
        <v>3600</v>
      </c>
      <c r="I2376" s="12">
        <v>11178</v>
      </c>
      <c r="J2376" s="12">
        <v>11880</v>
      </c>
      <c r="K2376" s="12">
        <f>Sales[[#This Row],[Unit Price]]*Sales[[#This Row],[Quantity]]</f>
        <v>54000</v>
      </c>
      <c r="L2376" s="12">
        <f>Sales[[#This Row],[Unit Cost]]*Sales[[#This Row],[Quantity]]</f>
        <v>50760</v>
      </c>
      <c r="M2376" s="12">
        <f>Sales[[#This Row],[Revenue]]-Sales[[#This Row],[Cost]]</f>
        <v>3240</v>
      </c>
      <c r="N2376" s="38">
        <f>Sales[[#This Row],[Profit]]*$N$1</f>
        <v>162</v>
      </c>
      <c r="O2376" s="38">
        <f>Sales[[#This Row],[Profit]]-Sales[[#This Row],[Discount ]]</f>
        <v>3078</v>
      </c>
    </row>
    <row r="2377" spans="1:15">
      <c r="A2377" s="38">
        <v>41695</v>
      </c>
      <c r="B2377" s="12" t="s">
        <v>31</v>
      </c>
      <c r="C2377" s="12" t="s">
        <v>30</v>
      </c>
      <c r="D2377" s="12" t="s">
        <v>42</v>
      </c>
      <c r="E2377" s="12" t="s">
        <v>16</v>
      </c>
      <c r="F2377" s="12">
        <v>7</v>
      </c>
      <c r="G2377" s="12">
        <v>3546</v>
      </c>
      <c r="H2377" s="12">
        <v>3780</v>
      </c>
      <c r="I2377" s="12">
        <v>30024</v>
      </c>
      <c r="J2377" s="12">
        <v>32400</v>
      </c>
      <c r="K2377" s="12">
        <f>Sales[[#This Row],[Unit Price]]*Sales[[#This Row],[Quantity]]</f>
        <v>26460</v>
      </c>
      <c r="L2377" s="12">
        <f>Sales[[#This Row],[Unit Cost]]*Sales[[#This Row],[Quantity]]</f>
        <v>24822</v>
      </c>
      <c r="M2377" s="12">
        <f>Sales[[#This Row],[Revenue]]-Sales[[#This Row],[Cost]]</f>
        <v>1638</v>
      </c>
      <c r="N2377" s="38">
        <f>Sales[[#This Row],[Profit]]*$N$1</f>
        <v>81.900000000000006</v>
      </c>
      <c r="O2377" s="38">
        <f>Sales[[#This Row],[Profit]]-Sales[[#This Row],[Discount ]]</f>
        <v>1556.1</v>
      </c>
    </row>
    <row r="2378" spans="1:15">
      <c r="A2378" s="38">
        <v>41695</v>
      </c>
      <c r="B2378" s="12" t="s">
        <v>31</v>
      </c>
      <c r="C2378" s="12" t="s">
        <v>30</v>
      </c>
      <c r="D2378" s="12" t="s">
        <v>28</v>
      </c>
      <c r="E2378" s="12" t="s">
        <v>13</v>
      </c>
      <c r="F2378" s="12">
        <v>17</v>
      </c>
      <c r="G2378" s="12">
        <v>5148</v>
      </c>
      <c r="H2378" s="12">
        <v>5490</v>
      </c>
      <c r="I2378" s="12">
        <v>58320</v>
      </c>
      <c r="J2378" s="12">
        <v>62100</v>
      </c>
      <c r="K2378" s="12">
        <f>Sales[[#This Row],[Unit Price]]*Sales[[#This Row],[Quantity]]</f>
        <v>93330</v>
      </c>
      <c r="L2378" s="12">
        <f>Sales[[#This Row],[Unit Cost]]*Sales[[#This Row],[Quantity]]</f>
        <v>87516</v>
      </c>
      <c r="M2378" s="12">
        <f>Sales[[#This Row],[Revenue]]-Sales[[#This Row],[Cost]]</f>
        <v>5814</v>
      </c>
      <c r="N2378" s="38">
        <f>Sales[[#This Row],[Profit]]*$N$1</f>
        <v>290.7</v>
      </c>
      <c r="O2378" s="38">
        <f>Sales[[#This Row],[Profit]]-Sales[[#This Row],[Discount ]]</f>
        <v>5523.3</v>
      </c>
    </row>
    <row r="2379" spans="1:15">
      <c r="A2379" s="38">
        <v>41696</v>
      </c>
      <c r="B2379" s="12" t="s">
        <v>20</v>
      </c>
      <c r="C2379" s="12" t="s">
        <v>18</v>
      </c>
      <c r="D2379" s="12" t="s">
        <v>12</v>
      </c>
      <c r="E2379" s="12" t="s">
        <v>13</v>
      </c>
      <c r="F2379" s="12">
        <v>20</v>
      </c>
      <c r="G2379" s="12">
        <v>2034</v>
      </c>
      <c r="H2379" s="12">
        <v>2160</v>
      </c>
      <c r="I2379" s="12">
        <v>28476</v>
      </c>
      <c r="J2379" s="12">
        <v>30240</v>
      </c>
      <c r="K2379" s="12">
        <f>Sales[[#This Row],[Unit Price]]*Sales[[#This Row],[Quantity]]</f>
        <v>43200</v>
      </c>
      <c r="L2379" s="12">
        <f>Sales[[#This Row],[Unit Cost]]*Sales[[#This Row],[Quantity]]</f>
        <v>40680</v>
      </c>
      <c r="M2379" s="12">
        <f>Sales[[#This Row],[Revenue]]-Sales[[#This Row],[Cost]]</f>
        <v>2520</v>
      </c>
      <c r="N2379" s="38">
        <f>Sales[[#This Row],[Profit]]*$N$1</f>
        <v>126</v>
      </c>
      <c r="O2379" s="38">
        <f>Sales[[#This Row],[Profit]]-Sales[[#This Row],[Discount ]]</f>
        <v>2394</v>
      </c>
    </row>
    <row r="2380" spans="1:15">
      <c r="A2380" s="38">
        <v>41696</v>
      </c>
      <c r="B2380" s="12" t="s">
        <v>24</v>
      </c>
      <c r="C2380" s="12" t="s">
        <v>25</v>
      </c>
      <c r="D2380" s="12" t="s">
        <v>43</v>
      </c>
      <c r="E2380" s="12" t="s">
        <v>13</v>
      </c>
      <c r="F2380" s="12">
        <v>5</v>
      </c>
      <c r="G2380" s="12">
        <v>2196</v>
      </c>
      <c r="H2380" s="12">
        <v>2340</v>
      </c>
      <c r="I2380" s="12">
        <v>77832</v>
      </c>
      <c r="J2380" s="12">
        <v>82800</v>
      </c>
      <c r="K2380" s="12">
        <f>Sales[[#This Row],[Unit Price]]*Sales[[#This Row],[Quantity]]</f>
        <v>11700</v>
      </c>
      <c r="L2380" s="12">
        <f>Sales[[#This Row],[Unit Cost]]*Sales[[#This Row],[Quantity]]</f>
        <v>10980</v>
      </c>
      <c r="M2380" s="12">
        <f>Sales[[#This Row],[Revenue]]-Sales[[#This Row],[Cost]]</f>
        <v>720</v>
      </c>
      <c r="N2380" s="38">
        <f>Sales[[#This Row],[Profit]]*$N$1</f>
        <v>36</v>
      </c>
      <c r="O2380" s="38">
        <f>Sales[[#This Row],[Profit]]-Sales[[#This Row],[Discount ]]</f>
        <v>684</v>
      </c>
    </row>
    <row r="2381" spans="1:15">
      <c r="A2381" s="38">
        <v>41696</v>
      </c>
      <c r="B2381" s="12" t="s">
        <v>14</v>
      </c>
      <c r="C2381" s="12" t="s">
        <v>11</v>
      </c>
      <c r="D2381" s="12" t="s">
        <v>32</v>
      </c>
      <c r="E2381" s="12" t="s">
        <v>13</v>
      </c>
      <c r="F2381" s="12">
        <v>14</v>
      </c>
      <c r="G2381" s="12">
        <v>3546</v>
      </c>
      <c r="H2381" s="12">
        <v>3780</v>
      </c>
      <c r="I2381" s="12">
        <v>17730</v>
      </c>
      <c r="J2381" s="12">
        <v>18900</v>
      </c>
      <c r="K2381" s="12">
        <f>Sales[[#This Row],[Unit Price]]*Sales[[#This Row],[Quantity]]</f>
        <v>52920</v>
      </c>
      <c r="L2381" s="12">
        <f>Sales[[#This Row],[Unit Cost]]*Sales[[#This Row],[Quantity]]</f>
        <v>49644</v>
      </c>
      <c r="M2381" s="12">
        <f>Sales[[#This Row],[Revenue]]-Sales[[#This Row],[Cost]]</f>
        <v>3276</v>
      </c>
      <c r="N2381" s="38">
        <f>Sales[[#This Row],[Profit]]*$N$1</f>
        <v>163.80000000000001</v>
      </c>
      <c r="O2381" s="38">
        <f>Sales[[#This Row],[Profit]]-Sales[[#This Row],[Discount ]]</f>
        <v>3112.2</v>
      </c>
    </row>
    <row r="2382" spans="1:15">
      <c r="A2382" s="38">
        <v>41696</v>
      </c>
      <c r="B2382" s="12" t="s">
        <v>14</v>
      </c>
      <c r="C2382" s="12" t="s">
        <v>11</v>
      </c>
      <c r="D2382" s="12" t="s">
        <v>36</v>
      </c>
      <c r="E2382" s="12" t="s">
        <v>13</v>
      </c>
      <c r="F2382" s="12">
        <v>6</v>
      </c>
      <c r="G2382" s="12">
        <v>3546</v>
      </c>
      <c r="H2382" s="12">
        <v>3780</v>
      </c>
      <c r="I2382" s="12">
        <v>50544</v>
      </c>
      <c r="J2382" s="12">
        <v>54000</v>
      </c>
      <c r="K2382" s="12">
        <f>Sales[[#This Row],[Unit Price]]*Sales[[#This Row],[Quantity]]</f>
        <v>22680</v>
      </c>
      <c r="L2382" s="12">
        <f>Sales[[#This Row],[Unit Cost]]*Sales[[#This Row],[Quantity]]</f>
        <v>21276</v>
      </c>
      <c r="M2382" s="12">
        <f>Sales[[#This Row],[Revenue]]-Sales[[#This Row],[Cost]]</f>
        <v>1404</v>
      </c>
      <c r="N2382" s="38">
        <f>Sales[[#This Row],[Profit]]*$N$1</f>
        <v>70.2</v>
      </c>
      <c r="O2382" s="38">
        <f>Sales[[#This Row],[Profit]]-Sales[[#This Row],[Discount ]]</f>
        <v>1333.8</v>
      </c>
    </row>
    <row r="2383" spans="1:15">
      <c r="A2383" s="38">
        <v>41697</v>
      </c>
      <c r="B2383" s="12" t="s">
        <v>14</v>
      </c>
      <c r="C2383" s="12" t="s">
        <v>11</v>
      </c>
      <c r="D2383" s="12" t="s">
        <v>15</v>
      </c>
      <c r="E2383" s="12" t="s">
        <v>16</v>
      </c>
      <c r="F2383" s="12">
        <v>22</v>
      </c>
      <c r="G2383" s="12">
        <v>7506</v>
      </c>
      <c r="H2383" s="12">
        <v>8100</v>
      </c>
      <c r="I2383" s="12">
        <v>89550</v>
      </c>
      <c r="J2383" s="12">
        <v>96750</v>
      </c>
      <c r="K2383" s="12">
        <f>Sales[[#This Row],[Unit Price]]*Sales[[#This Row],[Quantity]]</f>
        <v>178200</v>
      </c>
      <c r="L2383" s="12">
        <f>Sales[[#This Row],[Unit Cost]]*Sales[[#This Row],[Quantity]]</f>
        <v>165132</v>
      </c>
      <c r="M2383" s="12">
        <f>Sales[[#This Row],[Revenue]]-Sales[[#This Row],[Cost]]</f>
        <v>13068</v>
      </c>
      <c r="N2383" s="38">
        <f>Sales[[#This Row],[Profit]]*$N$1</f>
        <v>653.40000000000009</v>
      </c>
      <c r="O2383" s="38">
        <f>Sales[[#This Row],[Profit]]-Sales[[#This Row],[Discount ]]</f>
        <v>12414.6</v>
      </c>
    </row>
    <row r="2384" spans="1:15">
      <c r="A2384" s="38">
        <v>41697</v>
      </c>
      <c r="B2384" s="12" t="s">
        <v>24</v>
      </c>
      <c r="C2384" s="12" t="s">
        <v>25</v>
      </c>
      <c r="D2384" s="12" t="s">
        <v>26</v>
      </c>
      <c r="E2384" s="12" t="s">
        <v>13</v>
      </c>
      <c r="F2384" s="12">
        <v>6</v>
      </c>
      <c r="G2384" s="12">
        <v>3924</v>
      </c>
      <c r="H2384" s="12">
        <v>4230</v>
      </c>
      <c r="I2384" s="12">
        <v>9126</v>
      </c>
      <c r="J2384" s="12">
        <v>9720</v>
      </c>
      <c r="K2384" s="12">
        <f>Sales[[#This Row],[Unit Price]]*Sales[[#This Row],[Quantity]]</f>
        <v>25380</v>
      </c>
      <c r="L2384" s="12">
        <f>Sales[[#This Row],[Unit Cost]]*Sales[[#This Row],[Quantity]]</f>
        <v>23544</v>
      </c>
      <c r="M2384" s="12">
        <f>Sales[[#This Row],[Revenue]]-Sales[[#This Row],[Cost]]</f>
        <v>1836</v>
      </c>
      <c r="N2384" s="38">
        <f>Sales[[#This Row],[Profit]]*$N$1</f>
        <v>91.800000000000011</v>
      </c>
      <c r="O2384" s="38">
        <f>Sales[[#This Row],[Profit]]-Sales[[#This Row],[Discount ]]</f>
        <v>1744.2</v>
      </c>
    </row>
    <row r="2385" spans="1:15">
      <c r="A2385" s="38">
        <v>41697</v>
      </c>
      <c r="B2385" s="12" t="s">
        <v>20</v>
      </c>
      <c r="C2385" s="12" t="s">
        <v>18</v>
      </c>
      <c r="D2385" s="12" t="s">
        <v>37</v>
      </c>
      <c r="E2385" s="12" t="s">
        <v>13</v>
      </c>
      <c r="F2385" s="12">
        <v>6</v>
      </c>
      <c r="G2385" s="12">
        <v>4482</v>
      </c>
      <c r="H2385" s="12">
        <v>4770</v>
      </c>
      <c r="I2385" s="12">
        <v>31374</v>
      </c>
      <c r="J2385" s="12">
        <v>33390</v>
      </c>
      <c r="K2385" s="12">
        <f>Sales[[#This Row],[Unit Price]]*Sales[[#This Row],[Quantity]]</f>
        <v>28620</v>
      </c>
      <c r="L2385" s="12">
        <f>Sales[[#This Row],[Unit Cost]]*Sales[[#This Row],[Quantity]]</f>
        <v>26892</v>
      </c>
      <c r="M2385" s="12">
        <f>Sales[[#This Row],[Revenue]]-Sales[[#This Row],[Cost]]</f>
        <v>1728</v>
      </c>
      <c r="N2385" s="38">
        <f>Sales[[#This Row],[Profit]]*$N$1</f>
        <v>86.4</v>
      </c>
      <c r="O2385" s="38">
        <f>Sales[[#This Row],[Profit]]-Sales[[#This Row],[Discount ]]</f>
        <v>1641.6</v>
      </c>
    </row>
    <row r="2386" spans="1:15">
      <c r="A2386" s="38">
        <v>41697</v>
      </c>
      <c r="B2386" s="12" t="s">
        <v>31</v>
      </c>
      <c r="C2386" s="12" t="s">
        <v>30</v>
      </c>
      <c r="D2386" s="12" t="s">
        <v>35</v>
      </c>
      <c r="E2386" s="12" t="s">
        <v>13</v>
      </c>
      <c r="F2386" s="12">
        <v>2</v>
      </c>
      <c r="G2386" s="12">
        <v>3546</v>
      </c>
      <c r="H2386" s="12">
        <v>3780</v>
      </c>
      <c r="I2386" s="12">
        <v>51480</v>
      </c>
      <c r="J2386" s="12">
        <v>54900</v>
      </c>
      <c r="K2386" s="12">
        <f>Sales[[#This Row],[Unit Price]]*Sales[[#This Row],[Quantity]]</f>
        <v>7560</v>
      </c>
      <c r="L2386" s="12">
        <f>Sales[[#This Row],[Unit Cost]]*Sales[[#This Row],[Quantity]]</f>
        <v>7092</v>
      </c>
      <c r="M2386" s="12">
        <f>Sales[[#This Row],[Revenue]]-Sales[[#This Row],[Cost]]</f>
        <v>468</v>
      </c>
      <c r="N2386" s="38">
        <f>Sales[[#This Row],[Profit]]*$N$1</f>
        <v>23.400000000000002</v>
      </c>
      <c r="O2386" s="38">
        <f>Sales[[#This Row],[Profit]]-Sales[[#This Row],[Discount ]]</f>
        <v>444.6</v>
      </c>
    </row>
    <row r="2387" spans="1:15">
      <c r="A2387" s="38">
        <v>41697</v>
      </c>
      <c r="B2387" s="12" t="s">
        <v>17</v>
      </c>
      <c r="C2387" s="12" t="s">
        <v>18</v>
      </c>
      <c r="D2387" s="12" t="s">
        <v>41</v>
      </c>
      <c r="E2387" s="12" t="s">
        <v>13</v>
      </c>
      <c r="F2387" s="12">
        <v>24</v>
      </c>
      <c r="G2387" s="12">
        <v>3726</v>
      </c>
      <c r="H2387" s="12">
        <v>3960</v>
      </c>
      <c r="I2387" s="12">
        <v>59040</v>
      </c>
      <c r="J2387" s="12">
        <v>63000</v>
      </c>
      <c r="K2387" s="12">
        <f>Sales[[#This Row],[Unit Price]]*Sales[[#This Row],[Quantity]]</f>
        <v>95040</v>
      </c>
      <c r="L2387" s="12">
        <f>Sales[[#This Row],[Unit Cost]]*Sales[[#This Row],[Quantity]]</f>
        <v>89424</v>
      </c>
      <c r="M2387" s="12">
        <f>Sales[[#This Row],[Revenue]]-Sales[[#This Row],[Cost]]</f>
        <v>5616</v>
      </c>
      <c r="N2387" s="38">
        <f>Sales[[#This Row],[Profit]]*$N$1</f>
        <v>280.8</v>
      </c>
      <c r="O2387" s="38">
        <f>Sales[[#This Row],[Profit]]-Sales[[#This Row],[Discount ]]</f>
        <v>5335.2</v>
      </c>
    </row>
    <row r="2388" spans="1:15">
      <c r="A2388" s="38">
        <v>41697</v>
      </c>
      <c r="B2388" s="12" t="s">
        <v>31</v>
      </c>
      <c r="C2388" s="12" t="s">
        <v>30</v>
      </c>
      <c r="D2388" s="12" t="s">
        <v>33</v>
      </c>
      <c r="E2388" s="12" t="s">
        <v>13</v>
      </c>
      <c r="F2388" s="12">
        <v>11</v>
      </c>
      <c r="G2388" s="12">
        <v>2106</v>
      </c>
      <c r="H2388" s="12">
        <v>2250</v>
      </c>
      <c r="I2388" s="12">
        <v>59670</v>
      </c>
      <c r="J2388" s="12">
        <v>63450</v>
      </c>
      <c r="K2388" s="12">
        <f>Sales[[#This Row],[Unit Price]]*Sales[[#This Row],[Quantity]]</f>
        <v>24750</v>
      </c>
      <c r="L2388" s="12">
        <f>Sales[[#This Row],[Unit Cost]]*Sales[[#This Row],[Quantity]]</f>
        <v>23166</v>
      </c>
      <c r="M2388" s="12">
        <f>Sales[[#This Row],[Revenue]]-Sales[[#This Row],[Cost]]</f>
        <v>1584</v>
      </c>
      <c r="N2388" s="38">
        <f>Sales[[#This Row],[Profit]]*$N$1</f>
        <v>79.2</v>
      </c>
      <c r="O2388" s="38">
        <f>Sales[[#This Row],[Profit]]-Sales[[#This Row],[Discount ]]</f>
        <v>1504.8</v>
      </c>
    </row>
    <row r="2389" spans="1:15">
      <c r="A2389" s="38">
        <v>41698</v>
      </c>
      <c r="B2389" s="12" t="s">
        <v>17</v>
      </c>
      <c r="C2389" s="12" t="s">
        <v>18</v>
      </c>
      <c r="D2389" s="12" t="s">
        <v>37</v>
      </c>
      <c r="E2389" s="12" t="s">
        <v>13</v>
      </c>
      <c r="F2389" s="12">
        <v>10</v>
      </c>
      <c r="G2389" s="12">
        <v>3546</v>
      </c>
      <c r="H2389" s="12">
        <v>3780</v>
      </c>
      <c r="I2389" s="12">
        <v>80676</v>
      </c>
      <c r="J2389" s="12">
        <v>85860</v>
      </c>
      <c r="K2389" s="12">
        <f>Sales[[#This Row],[Unit Price]]*Sales[[#This Row],[Quantity]]</f>
        <v>37800</v>
      </c>
      <c r="L2389" s="12">
        <f>Sales[[#This Row],[Unit Cost]]*Sales[[#This Row],[Quantity]]</f>
        <v>35460</v>
      </c>
      <c r="M2389" s="12">
        <f>Sales[[#This Row],[Revenue]]-Sales[[#This Row],[Cost]]</f>
        <v>2340</v>
      </c>
      <c r="N2389" s="38">
        <f>Sales[[#This Row],[Profit]]*$N$1</f>
        <v>117</v>
      </c>
      <c r="O2389" s="38">
        <f>Sales[[#This Row],[Profit]]-Sales[[#This Row],[Discount ]]</f>
        <v>2223</v>
      </c>
    </row>
    <row r="2390" spans="1:15">
      <c r="A2390" s="38">
        <v>41698</v>
      </c>
      <c r="B2390" s="12" t="s">
        <v>22</v>
      </c>
      <c r="C2390" s="12" t="s">
        <v>23</v>
      </c>
      <c r="D2390" s="12" t="s">
        <v>15</v>
      </c>
      <c r="E2390" s="12" t="s">
        <v>16</v>
      </c>
      <c r="F2390" s="12">
        <v>7</v>
      </c>
      <c r="G2390" s="12">
        <v>3384</v>
      </c>
      <c r="H2390" s="12">
        <v>3600</v>
      </c>
      <c r="I2390" s="12">
        <v>46566</v>
      </c>
      <c r="J2390" s="12">
        <v>50310</v>
      </c>
      <c r="K2390" s="12">
        <f>Sales[[#This Row],[Unit Price]]*Sales[[#This Row],[Quantity]]</f>
        <v>25200</v>
      </c>
      <c r="L2390" s="12">
        <f>Sales[[#This Row],[Unit Cost]]*Sales[[#This Row],[Quantity]]</f>
        <v>23688</v>
      </c>
      <c r="M2390" s="12">
        <f>Sales[[#This Row],[Revenue]]-Sales[[#This Row],[Cost]]</f>
        <v>1512</v>
      </c>
      <c r="N2390" s="38">
        <f>Sales[[#This Row],[Profit]]*$N$1</f>
        <v>75.600000000000009</v>
      </c>
      <c r="O2390" s="38">
        <f>Sales[[#This Row],[Profit]]-Sales[[#This Row],[Discount ]]</f>
        <v>1436.4</v>
      </c>
    </row>
    <row r="2391" spans="1:15">
      <c r="A2391" s="38">
        <v>41698</v>
      </c>
      <c r="B2391" s="12" t="s">
        <v>20</v>
      </c>
      <c r="C2391" s="12" t="s">
        <v>18</v>
      </c>
      <c r="D2391" s="12" t="s">
        <v>38</v>
      </c>
      <c r="E2391" s="12" t="s">
        <v>13</v>
      </c>
      <c r="F2391" s="12">
        <v>22</v>
      </c>
      <c r="G2391" s="12">
        <v>2106</v>
      </c>
      <c r="H2391" s="12">
        <v>2250</v>
      </c>
      <c r="I2391" s="12">
        <v>7092</v>
      </c>
      <c r="J2391" s="12">
        <v>7560</v>
      </c>
      <c r="K2391" s="12">
        <f>Sales[[#This Row],[Unit Price]]*Sales[[#This Row],[Quantity]]</f>
        <v>49500</v>
      </c>
      <c r="L2391" s="12">
        <f>Sales[[#This Row],[Unit Cost]]*Sales[[#This Row],[Quantity]]</f>
        <v>46332</v>
      </c>
      <c r="M2391" s="12">
        <f>Sales[[#This Row],[Revenue]]-Sales[[#This Row],[Cost]]</f>
        <v>3168</v>
      </c>
      <c r="N2391" s="38">
        <f>Sales[[#This Row],[Profit]]*$N$1</f>
        <v>158.4</v>
      </c>
      <c r="O2391" s="38">
        <f>Sales[[#This Row],[Profit]]-Sales[[#This Row],[Discount ]]</f>
        <v>3009.6</v>
      </c>
    </row>
    <row r="2392" spans="1:15">
      <c r="A2392" s="38">
        <v>41699</v>
      </c>
      <c r="B2392" s="12" t="s">
        <v>31</v>
      </c>
      <c r="C2392" s="12" t="s">
        <v>30</v>
      </c>
      <c r="D2392" s="12" t="s">
        <v>15</v>
      </c>
      <c r="E2392" s="12" t="s">
        <v>16</v>
      </c>
      <c r="F2392" s="12">
        <v>7</v>
      </c>
      <c r="G2392" s="12">
        <v>3924</v>
      </c>
      <c r="H2392" s="12">
        <v>4230</v>
      </c>
      <c r="I2392" s="12">
        <v>75222</v>
      </c>
      <c r="J2392" s="12">
        <v>81270</v>
      </c>
      <c r="K2392" s="12">
        <f>Sales[[#This Row],[Unit Price]]*Sales[[#This Row],[Quantity]]</f>
        <v>29610</v>
      </c>
      <c r="L2392" s="12">
        <f>Sales[[#This Row],[Unit Cost]]*Sales[[#This Row],[Quantity]]</f>
        <v>27468</v>
      </c>
      <c r="M2392" s="12">
        <f>Sales[[#This Row],[Revenue]]-Sales[[#This Row],[Cost]]</f>
        <v>2142</v>
      </c>
      <c r="N2392" s="38">
        <f>Sales[[#This Row],[Profit]]*$N$1</f>
        <v>107.10000000000001</v>
      </c>
      <c r="O2392" s="38">
        <f>Sales[[#This Row],[Profit]]-Sales[[#This Row],[Discount ]]</f>
        <v>2034.9</v>
      </c>
    </row>
    <row r="2393" spans="1:15">
      <c r="A2393" s="38">
        <v>41699</v>
      </c>
      <c r="B2393" s="12" t="s">
        <v>34</v>
      </c>
      <c r="C2393" s="12" t="s">
        <v>25</v>
      </c>
      <c r="D2393" s="12" t="s">
        <v>19</v>
      </c>
      <c r="E2393" s="12" t="s">
        <v>13</v>
      </c>
      <c r="F2393" s="12">
        <v>18</v>
      </c>
      <c r="G2393" s="12">
        <v>3582</v>
      </c>
      <c r="H2393" s="12">
        <v>3870</v>
      </c>
      <c r="I2393" s="12">
        <v>83538</v>
      </c>
      <c r="J2393" s="12">
        <v>88830</v>
      </c>
      <c r="K2393" s="12">
        <f>Sales[[#This Row],[Unit Price]]*Sales[[#This Row],[Quantity]]</f>
        <v>69660</v>
      </c>
      <c r="L2393" s="12">
        <f>Sales[[#This Row],[Unit Cost]]*Sales[[#This Row],[Quantity]]</f>
        <v>64476</v>
      </c>
      <c r="M2393" s="12">
        <f>Sales[[#This Row],[Revenue]]-Sales[[#This Row],[Cost]]</f>
        <v>5184</v>
      </c>
      <c r="N2393" s="38">
        <f>Sales[[#This Row],[Profit]]*$N$1</f>
        <v>259.2</v>
      </c>
      <c r="O2393" s="38">
        <f>Sales[[#This Row],[Profit]]-Sales[[#This Row],[Discount ]]</f>
        <v>4924.8</v>
      </c>
    </row>
    <row r="2394" spans="1:15">
      <c r="A2394" s="38">
        <v>41699</v>
      </c>
      <c r="B2394" s="12" t="s">
        <v>24</v>
      </c>
      <c r="C2394" s="12" t="s">
        <v>25</v>
      </c>
      <c r="D2394" s="12" t="s">
        <v>33</v>
      </c>
      <c r="E2394" s="12" t="s">
        <v>13</v>
      </c>
      <c r="F2394" s="12">
        <v>12</v>
      </c>
      <c r="G2394" s="12">
        <v>3582</v>
      </c>
      <c r="H2394" s="12">
        <v>3870</v>
      </c>
      <c r="I2394" s="12">
        <v>91494</v>
      </c>
      <c r="J2394" s="12">
        <v>97290</v>
      </c>
      <c r="K2394" s="12">
        <f>Sales[[#This Row],[Unit Price]]*Sales[[#This Row],[Quantity]]</f>
        <v>46440</v>
      </c>
      <c r="L2394" s="12">
        <f>Sales[[#This Row],[Unit Cost]]*Sales[[#This Row],[Quantity]]</f>
        <v>42984</v>
      </c>
      <c r="M2394" s="12">
        <f>Sales[[#This Row],[Revenue]]-Sales[[#This Row],[Cost]]</f>
        <v>3456</v>
      </c>
      <c r="N2394" s="38">
        <f>Sales[[#This Row],[Profit]]*$N$1</f>
        <v>172.8</v>
      </c>
      <c r="O2394" s="38">
        <f>Sales[[#This Row],[Profit]]-Sales[[#This Row],[Discount ]]</f>
        <v>3283.2</v>
      </c>
    </row>
    <row r="2395" spans="1:15">
      <c r="A2395" s="38">
        <v>41699</v>
      </c>
      <c r="B2395" s="12" t="s">
        <v>27</v>
      </c>
      <c r="C2395" s="12" t="s">
        <v>23</v>
      </c>
      <c r="D2395" s="12" t="s">
        <v>12</v>
      </c>
      <c r="E2395" s="12" t="s">
        <v>13</v>
      </c>
      <c r="F2395" s="12">
        <v>19</v>
      </c>
      <c r="G2395" s="12">
        <v>3726</v>
      </c>
      <c r="H2395" s="12">
        <v>3960</v>
      </c>
      <c r="I2395" s="12">
        <v>10170</v>
      </c>
      <c r="J2395" s="12">
        <v>10800</v>
      </c>
      <c r="K2395" s="12">
        <f>Sales[[#This Row],[Unit Price]]*Sales[[#This Row],[Quantity]]</f>
        <v>75240</v>
      </c>
      <c r="L2395" s="12">
        <f>Sales[[#This Row],[Unit Cost]]*Sales[[#This Row],[Quantity]]</f>
        <v>70794</v>
      </c>
      <c r="M2395" s="12">
        <f>Sales[[#This Row],[Revenue]]-Sales[[#This Row],[Cost]]</f>
        <v>4446</v>
      </c>
      <c r="N2395" s="38">
        <f>Sales[[#This Row],[Profit]]*$N$1</f>
        <v>222.3</v>
      </c>
      <c r="O2395" s="38">
        <f>Sales[[#This Row],[Profit]]-Sales[[#This Row],[Discount ]]</f>
        <v>4223.7</v>
      </c>
    </row>
    <row r="2396" spans="1:15">
      <c r="A2396" s="38">
        <v>41699</v>
      </c>
      <c r="B2396" s="12" t="s">
        <v>20</v>
      </c>
      <c r="C2396" s="12" t="s">
        <v>18</v>
      </c>
      <c r="D2396" s="12" t="s">
        <v>33</v>
      </c>
      <c r="E2396" s="12" t="s">
        <v>13</v>
      </c>
      <c r="F2396" s="12">
        <v>23</v>
      </c>
      <c r="G2396" s="12">
        <v>3582</v>
      </c>
      <c r="H2396" s="12">
        <v>3870</v>
      </c>
      <c r="I2396" s="12">
        <v>31824</v>
      </c>
      <c r="J2396" s="12">
        <v>33840</v>
      </c>
      <c r="K2396" s="12">
        <f>Sales[[#This Row],[Unit Price]]*Sales[[#This Row],[Quantity]]</f>
        <v>89010</v>
      </c>
      <c r="L2396" s="12">
        <f>Sales[[#This Row],[Unit Cost]]*Sales[[#This Row],[Quantity]]</f>
        <v>82386</v>
      </c>
      <c r="M2396" s="12">
        <f>Sales[[#This Row],[Revenue]]-Sales[[#This Row],[Cost]]</f>
        <v>6624</v>
      </c>
      <c r="N2396" s="38">
        <f>Sales[[#This Row],[Profit]]*$N$1</f>
        <v>331.20000000000005</v>
      </c>
      <c r="O2396" s="38">
        <f>Sales[[#This Row],[Profit]]-Sales[[#This Row],[Discount ]]</f>
        <v>6292.8</v>
      </c>
    </row>
    <row r="2397" spans="1:15">
      <c r="A2397" s="38">
        <v>41699</v>
      </c>
      <c r="B2397" s="12" t="s">
        <v>10</v>
      </c>
      <c r="C2397" s="12" t="s">
        <v>11</v>
      </c>
      <c r="D2397" s="12" t="s">
        <v>12</v>
      </c>
      <c r="E2397" s="12" t="s">
        <v>13</v>
      </c>
      <c r="F2397" s="12">
        <v>3</v>
      </c>
      <c r="G2397" s="12">
        <v>2952</v>
      </c>
      <c r="H2397" s="12">
        <v>3150</v>
      </c>
      <c r="I2397" s="12">
        <v>6102</v>
      </c>
      <c r="J2397" s="12">
        <v>6480</v>
      </c>
      <c r="K2397" s="12">
        <f>Sales[[#This Row],[Unit Price]]*Sales[[#This Row],[Quantity]]</f>
        <v>9450</v>
      </c>
      <c r="L2397" s="12">
        <f>Sales[[#This Row],[Unit Cost]]*Sales[[#This Row],[Quantity]]</f>
        <v>8856</v>
      </c>
      <c r="M2397" s="12">
        <f>Sales[[#This Row],[Revenue]]-Sales[[#This Row],[Cost]]</f>
        <v>594</v>
      </c>
      <c r="N2397" s="38">
        <f>Sales[[#This Row],[Profit]]*$N$1</f>
        <v>29.700000000000003</v>
      </c>
      <c r="O2397" s="38">
        <f>Sales[[#This Row],[Profit]]-Sales[[#This Row],[Discount ]]</f>
        <v>564.29999999999995</v>
      </c>
    </row>
    <row r="2398" spans="1:15">
      <c r="A2398" s="38">
        <v>41699</v>
      </c>
      <c r="B2398" s="12" t="s">
        <v>31</v>
      </c>
      <c r="C2398" s="12" t="s">
        <v>30</v>
      </c>
      <c r="D2398" s="12" t="s">
        <v>12</v>
      </c>
      <c r="E2398" s="12" t="s">
        <v>13</v>
      </c>
      <c r="F2398" s="12">
        <v>24</v>
      </c>
      <c r="G2398" s="12">
        <v>3978</v>
      </c>
      <c r="H2398" s="12">
        <v>4230</v>
      </c>
      <c r="I2398" s="12">
        <v>42714</v>
      </c>
      <c r="J2398" s="12">
        <v>45360</v>
      </c>
      <c r="K2398" s="12">
        <f>Sales[[#This Row],[Unit Price]]*Sales[[#This Row],[Quantity]]</f>
        <v>101520</v>
      </c>
      <c r="L2398" s="12">
        <f>Sales[[#This Row],[Unit Cost]]*Sales[[#This Row],[Quantity]]</f>
        <v>95472</v>
      </c>
      <c r="M2398" s="12">
        <f>Sales[[#This Row],[Revenue]]-Sales[[#This Row],[Cost]]</f>
        <v>6048</v>
      </c>
      <c r="N2398" s="38">
        <f>Sales[[#This Row],[Profit]]*$N$1</f>
        <v>302.40000000000003</v>
      </c>
      <c r="O2398" s="38">
        <f>Sales[[#This Row],[Profit]]-Sales[[#This Row],[Discount ]]</f>
        <v>5745.6</v>
      </c>
    </row>
    <row r="2399" spans="1:15">
      <c r="A2399" s="38">
        <v>41700</v>
      </c>
      <c r="B2399" s="12" t="s">
        <v>14</v>
      </c>
      <c r="C2399" s="12" t="s">
        <v>11</v>
      </c>
      <c r="D2399" s="12" t="s">
        <v>35</v>
      </c>
      <c r="E2399" s="12" t="s">
        <v>13</v>
      </c>
      <c r="F2399" s="12">
        <v>25</v>
      </c>
      <c r="G2399" s="12">
        <v>2034</v>
      </c>
      <c r="H2399" s="12">
        <v>2160</v>
      </c>
      <c r="I2399" s="12">
        <v>92664</v>
      </c>
      <c r="J2399" s="12">
        <v>98820</v>
      </c>
      <c r="K2399" s="12">
        <f>Sales[[#This Row],[Unit Price]]*Sales[[#This Row],[Quantity]]</f>
        <v>54000</v>
      </c>
      <c r="L2399" s="12">
        <f>Sales[[#This Row],[Unit Cost]]*Sales[[#This Row],[Quantity]]</f>
        <v>50850</v>
      </c>
      <c r="M2399" s="12">
        <f>Sales[[#This Row],[Revenue]]-Sales[[#This Row],[Cost]]</f>
        <v>3150</v>
      </c>
      <c r="N2399" s="38">
        <f>Sales[[#This Row],[Profit]]*$N$1</f>
        <v>157.5</v>
      </c>
      <c r="O2399" s="38">
        <f>Sales[[#This Row],[Profit]]-Sales[[#This Row],[Discount ]]</f>
        <v>2992.5</v>
      </c>
    </row>
    <row r="2400" spans="1:15">
      <c r="A2400" s="38">
        <v>41701</v>
      </c>
      <c r="B2400" s="12" t="s">
        <v>24</v>
      </c>
      <c r="C2400" s="12" t="s">
        <v>25</v>
      </c>
      <c r="D2400" s="12" t="s">
        <v>33</v>
      </c>
      <c r="E2400" s="12" t="s">
        <v>13</v>
      </c>
      <c r="F2400" s="12">
        <v>5</v>
      </c>
      <c r="G2400" s="12">
        <v>3924</v>
      </c>
      <c r="H2400" s="12">
        <v>4230</v>
      </c>
      <c r="I2400" s="12">
        <v>43758</v>
      </c>
      <c r="J2400" s="12">
        <v>46530</v>
      </c>
      <c r="K2400" s="12">
        <f>Sales[[#This Row],[Unit Price]]*Sales[[#This Row],[Quantity]]</f>
        <v>21150</v>
      </c>
      <c r="L2400" s="12">
        <f>Sales[[#This Row],[Unit Cost]]*Sales[[#This Row],[Quantity]]</f>
        <v>19620</v>
      </c>
      <c r="M2400" s="12">
        <f>Sales[[#This Row],[Revenue]]-Sales[[#This Row],[Cost]]</f>
        <v>1530</v>
      </c>
      <c r="N2400" s="38">
        <f>Sales[[#This Row],[Profit]]*$N$1</f>
        <v>76.5</v>
      </c>
      <c r="O2400" s="38">
        <f>Sales[[#This Row],[Profit]]-Sales[[#This Row],[Discount ]]</f>
        <v>1453.5</v>
      </c>
    </row>
    <row r="2401" spans="1:15">
      <c r="A2401" s="38">
        <v>41702</v>
      </c>
      <c r="B2401" s="12" t="s">
        <v>14</v>
      </c>
      <c r="C2401" s="12" t="s">
        <v>11</v>
      </c>
      <c r="D2401" s="12" t="s">
        <v>32</v>
      </c>
      <c r="E2401" s="12" t="s">
        <v>13</v>
      </c>
      <c r="F2401" s="12">
        <v>2</v>
      </c>
      <c r="G2401" s="12">
        <v>5832</v>
      </c>
      <c r="H2401" s="12">
        <v>6210</v>
      </c>
      <c r="I2401" s="12">
        <v>17730</v>
      </c>
      <c r="J2401" s="12">
        <v>18900</v>
      </c>
      <c r="K2401" s="12">
        <f>Sales[[#This Row],[Unit Price]]*Sales[[#This Row],[Quantity]]</f>
        <v>12420</v>
      </c>
      <c r="L2401" s="12">
        <f>Sales[[#This Row],[Unit Cost]]*Sales[[#This Row],[Quantity]]</f>
        <v>11664</v>
      </c>
      <c r="M2401" s="12">
        <f>Sales[[#This Row],[Revenue]]-Sales[[#This Row],[Cost]]</f>
        <v>756</v>
      </c>
      <c r="N2401" s="38">
        <f>Sales[[#This Row],[Profit]]*$N$1</f>
        <v>37.800000000000004</v>
      </c>
      <c r="O2401" s="38">
        <f>Sales[[#This Row],[Profit]]-Sales[[#This Row],[Discount ]]</f>
        <v>718.2</v>
      </c>
    </row>
    <row r="2402" spans="1:15">
      <c r="A2402" s="38">
        <v>41702</v>
      </c>
      <c r="B2402" s="12" t="s">
        <v>14</v>
      </c>
      <c r="C2402" s="12" t="s">
        <v>11</v>
      </c>
      <c r="D2402" s="12" t="s">
        <v>35</v>
      </c>
      <c r="E2402" s="12" t="s">
        <v>13</v>
      </c>
      <c r="F2402" s="12">
        <v>14</v>
      </c>
      <c r="G2402" s="12">
        <v>3546</v>
      </c>
      <c r="H2402" s="12">
        <v>3780</v>
      </c>
      <c r="I2402" s="12">
        <v>25740</v>
      </c>
      <c r="J2402" s="12">
        <v>27450</v>
      </c>
      <c r="K2402" s="12">
        <f>Sales[[#This Row],[Unit Price]]*Sales[[#This Row],[Quantity]]</f>
        <v>52920</v>
      </c>
      <c r="L2402" s="12">
        <f>Sales[[#This Row],[Unit Cost]]*Sales[[#This Row],[Quantity]]</f>
        <v>49644</v>
      </c>
      <c r="M2402" s="12">
        <f>Sales[[#This Row],[Revenue]]-Sales[[#This Row],[Cost]]</f>
        <v>3276</v>
      </c>
      <c r="N2402" s="38">
        <f>Sales[[#This Row],[Profit]]*$N$1</f>
        <v>163.80000000000001</v>
      </c>
      <c r="O2402" s="38">
        <f>Sales[[#This Row],[Profit]]-Sales[[#This Row],[Discount ]]</f>
        <v>3112.2</v>
      </c>
    </row>
    <row r="2403" spans="1:15">
      <c r="A2403" s="38">
        <v>41703</v>
      </c>
      <c r="B2403" s="12" t="s">
        <v>29</v>
      </c>
      <c r="C2403" s="12" t="s">
        <v>30</v>
      </c>
      <c r="D2403" s="12" t="s">
        <v>15</v>
      </c>
      <c r="E2403" s="12" t="s">
        <v>16</v>
      </c>
      <c r="F2403" s="12">
        <v>6</v>
      </c>
      <c r="G2403" s="12">
        <v>2034</v>
      </c>
      <c r="H2403" s="12">
        <v>2160</v>
      </c>
      <c r="I2403" s="12">
        <v>68058</v>
      </c>
      <c r="J2403" s="12">
        <v>73530</v>
      </c>
      <c r="K2403" s="12">
        <f>Sales[[#This Row],[Unit Price]]*Sales[[#This Row],[Quantity]]</f>
        <v>12960</v>
      </c>
      <c r="L2403" s="12">
        <f>Sales[[#This Row],[Unit Cost]]*Sales[[#This Row],[Quantity]]</f>
        <v>12204</v>
      </c>
      <c r="M2403" s="12">
        <f>Sales[[#This Row],[Revenue]]-Sales[[#This Row],[Cost]]</f>
        <v>756</v>
      </c>
      <c r="N2403" s="38">
        <f>Sales[[#This Row],[Profit]]*$N$1</f>
        <v>37.800000000000004</v>
      </c>
      <c r="O2403" s="38">
        <f>Sales[[#This Row],[Profit]]-Sales[[#This Row],[Discount ]]</f>
        <v>718.2</v>
      </c>
    </row>
    <row r="2404" spans="1:15">
      <c r="A2404" s="38">
        <v>41703</v>
      </c>
      <c r="B2404" s="12" t="s">
        <v>27</v>
      </c>
      <c r="C2404" s="12" t="s">
        <v>23</v>
      </c>
      <c r="D2404" s="12" t="s">
        <v>39</v>
      </c>
      <c r="E2404" s="12" t="s">
        <v>13</v>
      </c>
      <c r="F2404" s="12">
        <v>13</v>
      </c>
      <c r="G2404" s="12">
        <v>2034</v>
      </c>
      <c r="H2404" s="12">
        <v>2160</v>
      </c>
      <c r="I2404" s="12">
        <v>26082</v>
      </c>
      <c r="J2404" s="12">
        <v>27720</v>
      </c>
      <c r="K2404" s="12">
        <f>Sales[[#This Row],[Unit Price]]*Sales[[#This Row],[Quantity]]</f>
        <v>28080</v>
      </c>
      <c r="L2404" s="12">
        <f>Sales[[#This Row],[Unit Cost]]*Sales[[#This Row],[Quantity]]</f>
        <v>26442</v>
      </c>
      <c r="M2404" s="12">
        <f>Sales[[#This Row],[Revenue]]-Sales[[#This Row],[Cost]]</f>
        <v>1638</v>
      </c>
      <c r="N2404" s="38">
        <f>Sales[[#This Row],[Profit]]*$N$1</f>
        <v>81.900000000000006</v>
      </c>
      <c r="O2404" s="38">
        <f>Sales[[#This Row],[Profit]]-Sales[[#This Row],[Discount ]]</f>
        <v>1556.1</v>
      </c>
    </row>
    <row r="2405" spans="1:15">
      <c r="A2405" s="38">
        <v>41704</v>
      </c>
      <c r="B2405" s="12" t="s">
        <v>31</v>
      </c>
      <c r="C2405" s="12" t="s">
        <v>30</v>
      </c>
      <c r="D2405" s="12" t="s">
        <v>19</v>
      </c>
      <c r="E2405" s="12" t="s">
        <v>13</v>
      </c>
      <c r="F2405" s="12">
        <v>4</v>
      </c>
      <c r="G2405" s="12">
        <v>3042</v>
      </c>
      <c r="H2405" s="12">
        <v>3240</v>
      </c>
      <c r="I2405" s="12">
        <v>87516</v>
      </c>
      <c r="J2405" s="12">
        <v>93060</v>
      </c>
      <c r="K2405" s="12">
        <f>Sales[[#This Row],[Unit Price]]*Sales[[#This Row],[Quantity]]</f>
        <v>12960</v>
      </c>
      <c r="L2405" s="12">
        <f>Sales[[#This Row],[Unit Cost]]*Sales[[#This Row],[Quantity]]</f>
        <v>12168</v>
      </c>
      <c r="M2405" s="12">
        <f>Sales[[#This Row],[Revenue]]-Sales[[#This Row],[Cost]]</f>
        <v>792</v>
      </c>
      <c r="N2405" s="38">
        <f>Sales[[#This Row],[Profit]]*$N$1</f>
        <v>39.6</v>
      </c>
      <c r="O2405" s="38">
        <f>Sales[[#This Row],[Profit]]-Sales[[#This Row],[Discount ]]</f>
        <v>752.4</v>
      </c>
    </row>
    <row r="2406" spans="1:15">
      <c r="A2406" s="38">
        <v>41705</v>
      </c>
      <c r="B2406" s="12" t="s">
        <v>24</v>
      </c>
      <c r="C2406" s="12" t="s">
        <v>25</v>
      </c>
      <c r="D2406" s="12" t="s">
        <v>19</v>
      </c>
      <c r="E2406" s="12" t="s">
        <v>13</v>
      </c>
      <c r="F2406" s="12">
        <v>21</v>
      </c>
      <c r="G2406" s="12">
        <v>3042</v>
      </c>
      <c r="H2406" s="12">
        <v>3240</v>
      </c>
      <c r="I2406" s="12">
        <v>7956</v>
      </c>
      <c r="J2406" s="12">
        <v>8460</v>
      </c>
      <c r="K2406" s="12">
        <f>Sales[[#This Row],[Unit Price]]*Sales[[#This Row],[Quantity]]</f>
        <v>68040</v>
      </c>
      <c r="L2406" s="12">
        <f>Sales[[#This Row],[Unit Cost]]*Sales[[#This Row],[Quantity]]</f>
        <v>63882</v>
      </c>
      <c r="M2406" s="12">
        <f>Sales[[#This Row],[Revenue]]-Sales[[#This Row],[Cost]]</f>
        <v>4158</v>
      </c>
      <c r="N2406" s="38">
        <f>Sales[[#This Row],[Profit]]*$N$1</f>
        <v>207.9</v>
      </c>
      <c r="O2406" s="38">
        <f>Sales[[#This Row],[Profit]]-Sales[[#This Row],[Discount ]]</f>
        <v>3950.1</v>
      </c>
    </row>
    <row r="2407" spans="1:15">
      <c r="A2407" s="38">
        <v>41705</v>
      </c>
      <c r="B2407" s="12" t="s">
        <v>31</v>
      </c>
      <c r="C2407" s="12" t="s">
        <v>30</v>
      </c>
      <c r="D2407" s="12" t="s">
        <v>36</v>
      </c>
      <c r="E2407" s="12" t="s">
        <v>13</v>
      </c>
      <c r="F2407" s="12">
        <v>16</v>
      </c>
      <c r="G2407" s="12">
        <v>3726</v>
      </c>
      <c r="H2407" s="12">
        <v>3960</v>
      </c>
      <c r="I2407" s="12">
        <v>18954</v>
      </c>
      <c r="J2407" s="12">
        <v>20250</v>
      </c>
      <c r="K2407" s="12">
        <f>Sales[[#This Row],[Unit Price]]*Sales[[#This Row],[Quantity]]</f>
        <v>63360</v>
      </c>
      <c r="L2407" s="12">
        <f>Sales[[#This Row],[Unit Cost]]*Sales[[#This Row],[Quantity]]</f>
        <v>59616</v>
      </c>
      <c r="M2407" s="12">
        <f>Sales[[#This Row],[Revenue]]-Sales[[#This Row],[Cost]]</f>
        <v>3744</v>
      </c>
      <c r="N2407" s="38">
        <f>Sales[[#This Row],[Profit]]*$N$1</f>
        <v>187.20000000000002</v>
      </c>
      <c r="O2407" s="38">
        <f>Sales[[#This Row],[Profit]]-Sales[[#This Row],[Discount ]]</f>
        <v>3556.8</v>
      </c>
    </row>
    <row r="2408" spans="1:15">
      <c r="A2408" s="38">
        <v>41705</v>
      </c>
      <c r="B2408" s="12" t="s">
        <v>17</v>
      </c>
      <c r="C2408" s="12" t="s">
        <v>18</v>
      </c>
      <c r="D2408" s="12" t="s">
        <v>33</v>
      </c>
      <c r="E2408" s="12" t="s">
        <v>13</v>
      </c>
      <c r="F2408" s="12">
        <v>10</v>
      </c>
      <c r="G2408" s="12">
        <v>2196</v>
      </c>
      <c r="H2408" s="12">
        <v>2340</v>
      </c>
      <c r="I2408" s="12">
        <v>59670</v>
      </c>
      <c r="J2408" s="12">
        <v>63450</v>
      </c>
      <c r="K2408" s="12">
        <f>Sales[[#This Row],[Unit Price]]*Sales[[#This Row],[Quantity]]</f>
        <v>23400</v>
      </c>
      <c r="L2408" s="12">
        <f>Sales[[#This Row],[Unit Cost]]*Sales[[#This Row],[Quantity]]</f>
        <v>21960</v>
      </c>
      <c r="M2408" s="12">
        <f>Sales[[#This Row],[Revenue]]-Sales[[#This Row],[Cost]]</f>
        <v>1440</v>
      </c>
      <c r="N2408" s="38">
        <f>Sales[[#This Row],[Profit]]*$N$1</f>
        <v>72</v>
      </c>
      <c r="O2408" s="38">
        <f>Sales[[#This Row],[Profit]]-Sales[[#This Row],[Discount ]]</f>
        <v>1368</v>
      </c>
    </row>
    <row r="2409" spans="1:15">
      <c r="A2409" s="38">
        <v>41707</v>
      </c>
      <c r="B2409" s="12" t="s">
        <v>20</v>
      </c>
      <c r="C2409" s="12" t="s">
        <v>18</v>
      </c>
      <c r="D2409" s="12" t="s">
        <v>21</v>
      </c>
      <c r="E2409" s="12" t="s">
        <v>13</v>
      </c>
      <c r="F2409" s="12">
        <v>3</v>
      </c>
      <c r="G2409" s="12">
        <v>4482</v>
      </c>
      <c r="H2409" s="12">
        <v>4770</v>
      </c>
      <c r="I2409" s="12">
        <v>26352</v>
      </c>
      <c r="J2409" s="12">
        <v>28080</v>
      </c>
      <c r="K2409" s="12">
        <f>Sales[[#This Row],[Unit Price]]*Sales[[#This Row],[Quantity]]</f>
        <v>14310</v>
      </c>
      <c r="L2409" s="12">
        <f>Sales[[#This Row],[Unit Cost]]*Sales[[#This Row],[Quantity]]</f>
        <v>13446</v>
      </c>
      <c r="M2409" s="12">
        <f>Sales[[#This Row],[Revenue]]-Sales[[#This Row],[Cost]]</f>
        <v>864</v>
      </c>
      <c r="N2409" s="38">
        <f>Sales[[#This Row],[Profit]]*$N$1</f>
        <v>43.2</v>
      </c>
      <c r="O2409" s="38">
        <f>Sales[[#This Row],[Profit]]-Sales[[#This Row],[Discount ]]</f>
        <v>820.8</v>
      </c>
    </row>
    <row r="2410" spans="1:15">
      <c r="A2410" s="38">
        <v>41707</v>
      </c>
      <c r="B2410" s="12" t="s">
        <v>24</v>
      </c>
      <c r="C2410" s="12" t="s">
        <v>25</v>
      </c>
      <c r="D2410" s="12" t="s">
        <v>26</v>
      </c>
      <c r="E2410" s="12" t="s">
        <v>13</v>
      </c>
      <c r="F2410" s="12">
        <v>1</v>
      </c>
      <c r="G2410" s="12">
        <v>5148</v>
      </c>
      <c r="H2410" s="12">
        <v>5490</v>
      </c>
      <c r="I2410" s="12">
        <v>18252</v>
      </c>
      <c r="J2410" s="12">
        <v>19440</v>
      </c>
      <c r="K2410" s="12">
        <f>Sales[[#This Row],[Unit Price]]*Sales[[#This Row],[Quantity]]</f>
        <v>5490</v>
      </c>
      <c r="L2410" s="12">
        <f>Sales[[#This Row],[Unit Cost]]*Sales[[#This Row],[Quantity]]</f>
        <v>5148</v>
      </c>
      <c r="M2410" s="12">
        <f>Sales[[#This Row],[Revenue]]-Sales[[#This Row],[Cost]]</f>
        <v>342</v>
      </c>
      <c r="N2410" s="38">
        <f>Sales[[#This Row],[Profit]]*$N$1</f>
        <v>17.100000000000001</v>
      </c>
      <c r="O2410" s="38">
        <f>Sales[[#This Row],[Profit]]-Sales[[#This Row],[Discount ]]</f>
        <v>324.89999999999998</v>
      </c>
    </row>
    <row r="2411" spans="1:15">
      <c r="A2411" s="38">
        <v>41707</v>
      </c>
      <c r="B2411" s="12" t="s">
        <v>17</v>
      </c>
      <c r="C2411" s="12" t="s">
        <v>18</v>
      </c>
      <c r="D2411" s="12" t="s">
        <v>21</v>
      </c>
      <c r="E2411" s="12" t="s">
        <v>13</v>
      </c>
      <c r="F2411" s="12">
        <v>13</v>
      </c>
      <c r="G2411" s="12">
        <v>3978</v>
      </c>
      <c r="H2411" s="12">
        <v>4230</v>
      </c>
      <c r="I2411" s="12">
        <v>48312</v>
      </c>
      <c r="J2411" s="12">
        <v>51480</v>
      </c>
      <c r="K2411" s="12">
        <f>Sales[[#This Row],[Unit Price]]*Sales[[#This Row],[Quantity]]</f>
        <v>54990</v>
      </c>
      <c r="L2411" s="12">
        <f>Sales[[#This Row],[Unit Cost]]*Sales[[#This Row],[Quantity]]</f>
        <v>51714</v>
      </c>
      <c r="M2411" s="12">
        <f>Sales[[#This Row],[Revenue]]-Sales[[#This Row],[Cost]]</f>
        <v>3276</v>
      </c>
      <c r="N2411" s="38">
        <f>Sales[[#This Row],[Profit]]*$N$1</f>
        <v>163.80000000000001</v>
      </c>
      <c r="O2411" s="38">
        <f>Sales[[#This Row],[Profit]]-Sales[[#This Row],[Discount ]]</f>
        <v>3112.2</v>
      </c>
    </row>
    <row r="2412" spans="1:15">
      <c r="A2412" s="38">
        <v>41708</v>
      </c>
      <c r="B2412" s="12" t="s">
        <v>20</v>
      </c>
      <c r="C2412" s="12" t="s">
        <v>18</v>
      </c>
      <c r="D2412" s="12" t="s">
        <v>39</v>
      </c>
      <c r="E2412" s="12" t="s">
        <v>13</v>
      </c>
      <c r="F2412" s="12">
        <v>15</v>
      </c>
      <c r="G2412" s="12">
        <v>2106</v>
      </c>
      <c r="H2412" s="12">
        <v>2250</v>
      </c>
      <c r="I2412" s="12">
        <v>78246</v>
      </c>
      <c r="J2412" s="12">
        <v>83160</v>
      </c>
      <c r="K2412" s="12">
        <f>Sales[[#This Row],[Unit Price]]*Sales[[#This Row],[Quantity]]</f>
        <v>33750</v>
      </c>
      <c r="L2412" s="12">
        <f>Sales[[#This Row],[Unit Cost]]*Sales[[#This Row],[Quantity]]</f>
        <v>31590</v>
      </c>
      <c r="M2412" s="12">
        <f>Sales[[#This Row],[Revenue]]-Sales[[#This Row],[Cost]]</f>
        <v>2160</v>
      </c>
      <c r="N2412" s="38">
        <f>Sales[[#This Row],[Profit]]*$N$1</f>
        <v>108</v>
      </c>
      <c r="O2412" s="38">
        <f>Sales[[#This Row],[Profit]]-Sales[[#This Row],[Discount ]]</f>
        <v>2052</v>
      </c>
    </row>
    <row r="2413" spans="1:15">
      <c r="A2413" s="38">
        <v>41708</v>
      </c>
      <c r="B2413" s="12" t="s">
        <v>22</v>
      </c>
      <c r="C2413" s="12" t="s">
        <v>23</v>
      </c>
      <c r="D2413" s="12" t="s">
        <v>43</v>
      </c>
      <c r="E2413" s="12" t="s">
        <v>13</v>
      </c>
      <c r="F2413" s="12">
        <v>5</v>
      </c>
      <c r="G2413" s="12">
        <v>3978</v>
      </c>
      <c r="H2413" s="12">
        <v>4230</v>
      </c>
      <c r="I2413" s="12">
        <v>81216</v>
      </c>
      <c r="J2413" s="12">
        <v>86400</v>
      </c>
      <c r="K2413" s="12">
        <f>Sales[[#This Row],[Unit Price]]*Sales[[#This Row],[Quantity]]</f>
        <v>21150</v>
      </c>
      <c r="L2413" s="12">
        <f>Sales[[#This Row],[Unit Cost]]*Sales[[#This Row],[Quantity]]</f>
        <v>19890</v>
      </c>
      <c r="M2413" s="12">
        <f>Sales[[#This Row],[Revenue]]-Sales[[#This Row],[Cost]]</f>
        <v>1260</v>
      </c>
      <c r="N2413" s="38">
        <f>Sales[[#This Row],[Profit]]*$N$1</f>
        <v>63</v>
      </c>
      <c r="O2413" s="38">
        <f>Sales[[#This Row],[Profit]]-Sales[[#This Row],[Discount ]]</f>
        <v>1197</v>
      </c>
    </row>
    <row r="2414" spans="1:15">
      <c r="A2414" s="38">
        <v>41708</v>
      </c>
      <c r="B2414" s="12" t="s">
        <v>24</v>
      </c>
      <c r="C2414" s="12" t="s">
        <v>25</v>
      </c>
      <c r="D2414" s="12" t="s">
        <v>26</v>
      </c>
      <c r="E2414" s="12" t="s">
        <v>13</v>
      </c>
      <c r="F2414" s="12">
        <v>25</v>
      </c>
      <c r="G2414" s="12">
        <v>2034</v>
      </c>
      <c r="H2414" s="12">
        <v>2160</v>
      </c>
      <c r="I2414" s="12">
        <v>12168</v>
      </c>
      <c r="J2414" s="12">
        <v>12960</v>
      </c>
      <c r="K2414" s="12">
        <f>Sales[[#This Row],[Unit Price]]*Sales[[#This Row],[Quantity]]</f>
        <v>54000</v>
      </c>
      <c r="L2414" s="12">
        <f>Sales[[#This Row],[Unit Cost]]*Sales[[#This Row],[Quantity]]</f>
        <v>50850</v>
      </c>
      <c r="M2414" s="12">
        <f>Sales[[#This Row],[Revenue]]-Sales[[#This Row],[Cost]]</f>
        <v>3150</v>
      </c>
      <c r="N2414" s="38">
        <f>Sales[[#This Row],[Profit]]*$N$1</f>
        <v>157.5</v>
      </c>
      <c r="O2414" s="38">
        <f>Sales[[#This Row],[Profit]]-Sales[[#This Row],[Discount ]]</f>
        <v>2992.5</v>
      </c>
    </row>
    <row r="2415" spans="1:15">
      <c r="A2415" s="38">
        <v>41708</v>
      </c>
      <c r="B2415" s="12" t="s">
        <v>17</v>
      </c>
      <c r="C2415" s="12" t="s">
        <v>18</v>
      </c>
      <c r="D2415" s="12" t="s">
        <v>12</v>
      </c>
      <c r="E2415" s="12" t="s">
        <v>13</v>
      </c>
      <c r="F2415" s="12">
        <v>8</v>
      </c>
      <c r="G2415" s="12">
        <v>2034</v>
      </c>
      <c r="H2415" s="12">
        <v>2160</v>
      </c>
      <c r="I2415" s="12">
        <v>32544</v>
      </c>
      <c r="J2415" s="12">
        <v>34560</v>
      </c>
      <c r="K2415" s="12">
        <f>Sales[[#This Row],[Unit Price]]*Sales[[#This Row],[Quantity]]</f>
        <v>17280</v>
      </c>
      <c r="L2415" s="12">
        <f>Sales[[#This Row],[Unit Cost]]*Sales[[#This Row],[Quantity]]</f>
        <v>16272</v>
      </c>
      <c r="M2415" s="12">
        <f>Sales[[#This Row],[Revenue]]-Sales[[#This Row],[Cost]]</f>
        <v>1008</v>
      </c>
      <c r="N2415" s="38">
        <f>Sales[[#This Row],[Profit]]*$N$1</f>
        <v>50.400000000000006</v>
      </c>
      <c r="O2415" s="38">
        <f>Sales[[#This Row],[Profit]]-Sales[[#This Row],[Discount ]]</f>
        <v>957.6</v>
      </c>
    </row>
    <row r="2416" spans="1:15">
      <c r="A2416" s="38">
        <v>41708</v>
      </c>
      <c r="B2416" s="12" t="s">
        <v>31</v>
      </c>
      <c r="C2416" s="12" t="s">
        <v>30</v>
      </c>
      <c r="D2416" s="12" t="s">
        <v>32</v>
      </c>
      <c r="E2416" s="12" t="s">
        <v>13</v>
      </c>
      <c r="F2416" s="12">
        <v>21</v>
      </c>
      <c r="G2416" s="12">
        <v>3582</v>
      </c>
      <c r="H2416" s="12">
        <v>3870</v>
      </c>
      <c r="I2416" s="12">
        <v>3546</v>
      </c>
      <c r="J2416" s="12">
        <v>3780</v>
      </c>
      <c r="K2416" s="12">
        <f>Sales[[#This Row],[Unit Price]]*Sales[[#This Row],[Quantity]]</f>
        <v>81270</v>
      </c>
      <c r="L2416" s="12">
        <f>Sales[[#This Row],[Unit Cost]]*Sales[[#This Row],[Quantity]]</f>
        <v>75222</v>
      </c>
      <c r="M2416" s="12">
        <f>Sales[[#This Row],[Revenue]]-Sales[[#This Row],[Cost]]</f>
        <v>6048</v>
      </c>
      <c r="N2416" s="38">
        <f>Sales[[#This Row],[Profit]]*$N$1</f>
        <v>302.40000000000003</v>
      </c>
      <c r="O2416" s="38">
        <f>Sales[[#This Row],[Profit]]-Sales[[#This Row],[Discount ]]</f>
        <v>5745.6</v>
      </c>
    </row>
    <row r="2417" spans="1:15">
      <c r="A2417" s="38">
        <v>41709</v>
      </c>
      <c r="B2417" s="12" t="s">
        <v>10</v>
      </c>
      <c r="C2417" s="12" t="s">
        <v>11</v>
      </c>
      <c r="D2417" s="12" t="s">
        <v>19</v>
      </c>
      <c r="E2417" s="12" t="s">
        <v>13</v>
      </c>
      <c r="F2417" s="12">
        <v>16</v>
      </c>
      <c r="G2417" s="12">
        <v>3978</v>
      </c>
      <c r="H2417" s="12">
        <v>4230</v>
      </c>
      <c r="I2417" s="12">
        <v>27846</v>
      </c>
      <c r="J2417" s="12">
        <v>29610</v>
      </c>
      <c r="K2417" s="12">
        <f>Sales[[#This Row],[Unit Price]]*Sales[[#This Row],[Quantity]]</f>
        <v>67680</v>
      </c>
      <c r="L2417" s="12">
        <f>Sales[[#This Row],[Unit Cost]]*Sales[[#This Row],[Quantity]]</f>
        <v>63648</v>
      </c>
      <c r="M2417" s="12">
        <f>Sales[[#This Row],[Revenue]]-Sales[[#This Row],[Cost]]</f>
        <v>4032</v>
      </c>
      <c r="N2417" s="38">
        <f>Sales[[#This Row],[Profit]]*$N$1</f>
        <v>201.60000000000002</v>
      </c>
      <c r="O2417" s="38">
        <f>Sales[[#This Row],[Profit]]-Sales[[#This Row],[Discount ]]</f>
        <v>3830.4</v>
      </c>
    </row>
    <row r="2418" spans="1:15">
      <c r="A2418" s="38">
        <v>41710</v>
      </c>
      <c r="B2418" s="12" t="s">
        <v>17</v>
      </c>
      <c r="C2418" s="12" t="s">
        <v>18</v>
      </c>
      <c r="D2418" s="12" t="s">
        <v>40</v>
      </c>
      <c r="E2418" s="12" t="s">
        <v>16</v>
      </c>
      <c r="F2418" s="12">
        <v>23</v>
      </c>
      <c r="G2418" s="12">
        <v>2196</v>
      </c>
      <c r="H2418" s="12">
        <v>2340</v>
      </c>
      <c r="I2418" s="12">
        <v>70632</v>
      </c>
      <c r="J2418" s="12">
        <v>76140</v>
      </c>
      <c r="K2418" s="12">
        <f>Sales[[#This Row],[Unit Price]]*Sales[[#This Row],[Quantity]]</f>
        <v>53820</v>
      </c>
      <c r="L2418" s="12">
        <f>Sales[[#This Row],[Unit Cost]]*Sales[[#This Row],[Quantity]]</f>
        <v>50508</v>
      </c>
      <c r="M2418" s="12">
        <f>Sales[[#This Row],[Revenue]]-Sales[[#This Row],[Cost]]</f>
        <v>3312</v>
      </c>
      <c r="N2418" s="38">
        <f>Sales[[#This Row],[Profit]]*$N$1</f>
        <v>165.60000000000002</v>
      </c>
      <c r="O2418" s="38">
        <f>Sales[[#This Row],[Profit]]-Sales[[#This Row],[Discount ]]</f>
        <v>3146.4</v>
      </c>
    </row>
    <row r="2419" spans="1:15">
      <c r="A2419" s="38">
        <v>41710</v>
      </c>
      <c r="B2419" s="12" t="s">
        <v>31</v>
      </c>
      <c r="C2419" s="12" t="s">
        <v>30</v>
      </c>
      <c r="D2419" s="12" t="s">
        <v>43</v>
      </c>
      <c r="E2419" s="12" t="s">
        <v>13</v>
      </c>
      <c r="F2419" s="12">
        <v>22</v>
      </c>
      <c r="G2419" s="12">
        <v>3978</v>
      </c>
      <c r="H2419" s="12">
        <v>4230</v>
      </c>
      <c r="I2419" s="12">
        <v>16920</v>
      </c>
      <c r="J2419" s="12">
        <v>18000</v>
      </c>
      <c r="K2419" s="12">
        <f>Sales[[#This Row],[Unit Price]]*Sales[[#This Row],[Quantity]]</f>
        <v>93060</v>
      </c>
      <c r="L2419" s="12">
        <f>Sales[[#This Row],[Unit Cost]]*Sales[[#This Row],[Quantity]]</f>
        <v>87516</v>
      </c>
      <c r="M2419" s="12">
        <f>Sales[[#This Row],[Revenue]]-Sales[[#This Row],[Cost]]</f>
        <v>5544</v>
      </c>
      <c r="N2419" s="38">
        <f>Sales[[#This Row],[Profit]]*$N$1</f>
        <v>277.2</v>
      </c>
      <c r="O2419" s="38">
        <f>Sales[[#This Row],[Profit]]-Sales[[#This Row],[Discount ]]</f>
        <v>5266.8</v>
      </c>
    </row>
    <row r="2420" spans="1:15">
      <c r="A2420" s="38">
        <v>41710</v>
      </c>
      <c r="B2420" s="12" t="s">
        <v>29</v>
      </c>
      <c r="C2420" s="12" t="s">
        <v>30</v>
      </c>
      <c r="D2420" s="12" t="s">
        <v>35</v>
      </c>
      <c r="E2420" s="12" t="s">
        <v>13</v>
      </c>
      <c r="F2420" s="12">
        <v>13</v>
      </c>
      <c r="G2420" s="12">
        <v>3978</v>
      </c>
      <c r="H2420" s="12">
        <v>4230</v>
      </c>
      <c r="I2420" s="12">
        <v>61776</v>
      </c>
      <c r="J2420" s="12">
        <v>65880</v>
      </c>
      <c r="K2420" s="12">
        <f>Sales[[#This Row],[Unit Price]]*Sales[[#This Row],[Quantity]]</f>
        <v>54990</v>
      </c>
      <c r="L2420" s="12">
        <f>Sales[[#This Row],[Unit Cost]]*Sales[[#This Row],[Quantity]]</f>
        <v>51714</v>
      </c>
      <c r="M2420" s="12">
        <f>Sales[[#This Row],[Revenue]]-Sales[[#This Row],[Cost]]</f>
        <v>3276</v>
      </c>
      <c r="N2420" s="38">
        <f>Sales[[#This Row],[Profit]]*$N$1</f>
        <v>163.80000000000001</v>
      </c>
      <c r="O2420" s="38">
        <f>Sales[[#This Row],[Profit]]-Sales[[#This Row],[Discount ]]</f>
        <v>3112.2</v>
      </c>
    </row>
    <row r="2421" spans="1:15">
      <c r="A2421" s="38">
        <v>41711</v>
      </c>
      <c r="B2421" s="12" t="s">
        <v>17</v>
      </c>
      <c r="C2421" s="12" t="s">
        <v>18</v>
      </c>
      <c r="D2421" s="12" t="s">
        <v>28</v>
      </c>
      <c r="E2421" s="12" t="s">
        <v>13</v>
      </c>
      <c r="F2421" s="12">
        <v>27</v>
      </c>
      <c r="G2421" s="12">
        <v>3042</v>
      </c>
      <c r="H2421" s="12">
        <v>3240</v>
      </c>
      <c r="I2421" s="12">
        <v>99144</v>
      </c>
      <c r="J2421" s="12">
        <v>105570</v>
      </c>
      <c r="K2421" s="12">
        <f>Sales[[#This Row],[Unit Price]]*Sales[[#This Row],[Quantity]]</f>
        <v>87480</v>
      </c>
      <c r="L2421" s="12">
        <f>Sales[[#This Row],[Unit Cost]]*Sales[[#This Row],[Quantity]]</f>
        <v>82134</v>
      </c>
      <c r="M2421" s="12">
        <f>Sales[[#This Row],[Revenue]]-Sales[[#This Row],[Cost]]</f>
        <v>5346</v>
      </c>
      <c r="N2421" s="38">
        <f>Sales[[#This Row],[Profit]]*$N$1</f>
        <v>267.3</v>
      </c>
      <c r="O2421" s="38">
        <f>Sales[[#This Row],[Profit]]-Sales[[#This Row],[Discount ]]</f>
        <v>5078.7</v>
      </c>
    </row>
    <row r="2422" spans="1:15">
      <c r="A2422" s="38">
        <v>41711</v>
      </c>
      <c r="B2422" s="12" t="s">
        <v>24</v>
      </c>
      <c r="C2422" s="12" t="s">
        <v>25</v>
      </c>
      <c r="D2422" s="12" t="s">
        <v>32</v>
      </c>
      <c r="E2422" s="12" t="s">
        <v>13</v>
      </c>
      <c r="F2422" s="12">
        <v>27</v>
      </c>
      <c r="G2422" s="12">
        <v>3978</v>
      </c>
      <c r="H2422" s="12">
        <v>4230</v>
      </c>
      <c r="I2422" s="12">
        <v>35460</v>
      </c>
      <c r="J2422" s="12">
        <v>37800</v>
      </c>
      <c r="K2422" s="12">
        <f>Sales[[#This Row],[Unit Price]]*Sales[[#This Row],[Quantity]]</f>
        <v>114210</v>
      </c>
      <c r="L2422" s="12">
        <f>Sales[[#This Row],[Unit Cost]]*Sales[[#This Row],[Quantity]]</f>
        <v>107406</v>
      </c>
      <c r="M2422" s="12">
        <f>Sales[[#This Row],[Revenue]]-Sales[[#This Row],[Cost]]</f>
        <v>6804</v>
      </c>
      <c r="N2422" s="38">
        <f>Sales[[#This Row],[Profit]]*$N$1</f>
        <v>340.20000000000005</v>
      </c>
      <c r="O2422" s="38">
        <f>Sales[[#This Row],[Profit]]-Sales[[#This Row],[Discount ]]</f>
        <v>6463.8</v>
      </c>
    </row>
    <row r="2423" spans="1:15">
      <c r="A2423" s="38">
        <v>41711</v>
      </c>
      <c r="B2423" s="12" t="s">
        <v>10</v>
      </c>
      <c r="C2423" s="12" t="s">
        <v>11</v>
      </c>
      <c r="D2423" s="12" t="s">
        <v>12</v>
      </c>
      <c r="E2423" s="12" t="s">
        <v>13</v>
      </c>
      <c r="F2423" s="12">
        <v>27</v>
      </c>
      <c r="G2423" s="12">
        <v>3978</v>
      </c>
      <c r="H2423" s="12">
        <v>4230</v>
      </c>
      <c r="I2423" s="12">
        <v>32544</v>
      </c>
      <c r="J2423" s="12">
        <v>34560</v>
      </c>
      <c r="K2423" s="12">
        <f>Sales[[#This Row],[Unit Price]]*Sales[[#This Row],[Quantity]]</f>
        <v>114210</v>
      </c>
      <c r="L2423" s="12">
        <f>Sales[[#This Row],[Unit Cost]]*Sales[[#This Row],[Quantity]]</f>
        <v>107406</v>
      </c>
      <c r="M2423" s="12">
        <f>Sales[[#This Row],[Revenue]]-Sales[[#This Row],[Cost]]</f>
        <v>6804</v>
      </c>
      <c r="N2423" s="38">
        <f>Sales[[#This Row],[Profit]]*$N$1</f>
        <v>340.20000000000005</v>
      </c>
      <c r="O2423" s="38">
        <f>Sales[[#This Row],[Profit]]-Sales[[#This Row],[Discount ]]</f>
        <v>6463.8</v>
      </c>
    </row>
    <row r="2424" spans="1:15">
      <c r="A2424" s="38">
        <v>41711</v>
      </c>
      <c r="B2424" s="12" t="s">
        <v>27</v>
      </c>
      <c r="C2424" s="12" t="s">
        <v>23</v>
      </c>
      <c r="D2424" s="12" t="s">
        <v>33</v>
      </c>
      <c r="E2424" s="12" t="s">
        <v>13</v>
      </c>
      <c r="F2424" s="12">
        <v>27</v>
      </c>
      <c r="G2424" s="12">
        <v>5832</v>
      </c>
      <c r="H2424" s="12">
        <v>6210</v>
      </c>
      <c r="I2424" s="12">
        <v>35802</v>
      </c>
      <c r="J2424" s="12">
        <v>38070</v>
      </c>
      <c r="K2424" s="12">
        <f>Sales[[#This Row],[Unit Price]]*Sales[[#This Row],[Quantity]]</f>
        <v>167670</v>
      </c>
      <c r="L2424" s="12">
        <f>Sales[[#This Row],[Unit Cost]]*Sales[[#This Row],[Quantity]]</f>
        <v>157464</v>
      </c>
      <c r="M2424" s="12">
        <f>Sales[[#This Row],[Revenue]]-Sales[[#This Row],[Cost]]</f>
        <v>10206</v>
      </c>
      <c r="N2424" s="38">
        <f>Sales[[#This Row],[Profit]]*$N$1</f>
        <v>510.3</v>
      </c>
      <c r="O2424" s="38">
        <f>Sales[[#This Row],[Profit]]-Sales[[#This Row],[Discount ]]</f>
        <v>9695.7000000000007</v>
      </c>
    </row>
    <row r="2425" spans="1:15">
      <c r="A2425" s="38">
        <v>41711</v>
      </c>
      <c r="B2425" s="12" t="s">
        <v>29</v>
      </c>
      <c r="C2425" s="12" t="s">
        <v>30</v>
      </c>
      <c r="D2425" s="12" t="s">
        <v>26</v>
      </c>
      <c r="E2425" s="12" t="s">
        <v>13</v>
      </c>
      <c r="F2425" s="12">
        <v>27</v>
      </c>
      <c r="G2425" s="12">
        <v>2196</v>
      </c>
      <c r="H2425" s="12">
        <v>2340</v>
      </c>
      <c r="I2425" s="12">
        <v>27378</v>
      </c>
      <c r="J2425" s="12">
        <v>29160</v>
      </c>
      <c r="K2425" s="12">
        <f>Sales[[#This Row],[Unit Price]]*Sales[[#This Row],[Quantity]]</f>
        <v>63180</v>
      </c>
      <c r="L2425" s="12">
        <f>Sales[[#This Row],[Unit Cost]]*Sales[[#This Row],[Quantity]]</f>
        <v>59292</v>
      </c>
      <c r="M2425" s="12">
        <f>Sales[[#This Row],[Revenue]]-Sales[[#This Row],[Cost]]</f>
        <v>3888</v>
      </c>
      <c r="N2425" s="38">
        <f>Sales[[#This Row],[Profit]]*$N$1</f>
        <v>194.4</v>
      </c>
      <c r="O2425" s="38">
        <f>Sales[[#This Row],[Profit]]-Sales[[#This Row],[Discount ]]</f>
        <v>3693.6</v>
      </c>
    </row>
    <row r="2426" spans="1:15">
      <c r="A2426" s="38">
        <v>41712</v>
      </c>
      <c r="B2426" s="12" t="s">
        <v>20</v>
      </c>
      <c r="C2426" s="12" t="s">
        <v>18</v>
      </c>
      <c r="D2426" s="12" t="s">
        <v>33</v>
      </c>
      <c r="E2426" s="12" t="s">
        <v>13</v>
      </c>
      <c r="F2426" s="12">
        <v>27</v>
      </c>
      <c r="G2426" s="12">
        <v>3546</v>
      </c>
      <c r="H2426" s="12">
        <v>3780</v>
      </c>
      <c r="I2426" s="12">
        <v>59670</v>
      </c>
      <c r="J2426" s="12">
        <v>63450</v>
      </c>
      <c r="K2426" s="12">
        <f>Sales[[#This Row],[Unit Price]]*Sales[[#This Row],[Quantity]]</f>
        <v>102060</v>
      </c>
      <c r="L2426" s="12">
        <f>Sales[[#This Row],[Unit Cost]]*Sales[[#This Row],[Quantity]]</f>
        <v>95742</v>
      </c>
      <c r="M2426" s="12">
        <f>Sales[[#This Row],[Revenue]]-Sales[[#This Row],[Cost]]</f>
        <v>6318</v>
      </c>
      <c r="N2426" s="38">
        <f>Sales[[#This Row],[Profit]]*$N$1</f>
        <v>315.90000000000003</v>
      </c>
      <c r="O2426" s="38">
        <f>Sales[[#This Row],[Profit]]-Sales[[#This Row],[Discount ]]</f>
        <v>6002.1</v>
      </c>
    </row>
    <row r="2427" spans="1:15">
      <c r="A2427" s="38">
        <v>41712</v>
      </c>
      <c r="B2427" s="12" t="s">
        <v>10</v>
      </c>
      <c r="C2427" s="12" t="s">
        <v>11</v>
      </c>
      <c r="D2427" s="12" t="s">
        <v>12</v>
      </c>
      <c r="E2427" s="12" t="s">
        <v>13</v>
      </c>
      <c r="F2427" s="12">
        <v>12</v>
      </c>
      <c r="G2427" s="12">
        <v>3582</v>
      </c>
      <c r="H2427" s="12">
        <v>3870</v>
      </c>
      <c r="I2427" s="12">
        <v>2034</v>
      </c>
      <c r="J2427" s="12">
        <v>2160</v>
      </c>
      <c r="K2427" s="12">
        <f>Sales[[#This Row],[Unit Price]]*Sales[[#This Row],[Quantity]]</f>
        <v>46440</v>
      </c>
      <c r="L2427" s="12">
        <f>Sales[[#This Row],[Unit Cost]]*Sales[[#This Row],[Quantity]]</f>
        <v>42984</v>
      </c>
      <c r="M2427" s="12">
        <f>Sales[[#This Row],[Revenue]]-Sales[[#This Row],[Cost]]</f>
        <v>3456</v>
      </c>
      <c r="N2427" s="38">
        <f>Sales[[#This Row],[Profit]]*$N$1</f>
        <v>172.8</v>
      </c>
      <c r="O2427" s="38">
        <f>Sales[[#This Row],[Profit]]-Sales[[#This Row],[Discount ]]</f>
        <v>3283.2</v>
      </c>
    </row>
    <row r="2428" spans="1:15">
      <c r="A2428" s="38">
        <v>41712</v>
      </c>
      <c r="B2428" s="12" t="s">
        <v>14</v>
      </c>
      <c r="C2428" s="12" t="s">
        <v>11</v>
      </c>
      <c r="D2428" s="12" t="s">
        <v>28</v>
      </c>
      <c r="E2428" s="12" t="s">
        <v>13</v>
      </c>
      <c r="F2428" s="12">
        <v>18</v>
      </c>
      <c r="G2428" s="12">
        <v>3978</v>
      </c>
      <c r="H2428" s="12">
        <v>4230</v>
      </c>
      <c r="I2428" s="12">
        <v>64152</v>
      </c>
      <c r="J2428" s="12">
        <v>68310</v>
      </c>
      <c r="K2428" s="12">
        <f>Sales[[#This Row],[Unit Price]]*Sales[[#This Row],[Quantity]]</f>
        <v>76140</v>
      </c>
      <c r="L2428" s="12">
        <f>Sales[[#This Row],[Unit Cost]]*Sales[[#This Row],[Quantity]]</f>
        <v>71604</v>
      </c>
      <c r="M2428" s="12">
        <f>Sales[[#This Row],[Revenue]]-Sales[[#This Row],[Cost]]</f>
        <v>4536</v>
      </c>
      <c r="N2428" s="38">
        <f>Sales[[#This Row],[Profit]]*$N$1</f>
        <v>226.8</v>
      </c>
      <c r="O2428" s="38">
        <f>Sales[[#This Row],[Profit]]-Sales[[#This Row],[Discount ]]</f>
        <v>4309.2</v>
      </c>
    </row>
    <row r="2429" spans="1:15">
      <c r="A2429" s="38">
        <v>41712</v>
      </c>
      <c r="B2429" s="12" t="s">
        <v>27</v>
      </c>
      <c r="C2429" s="12" t="s">
        <v>23</v>
      </c>
      <c r="D2429" s="12" t="s">
        <v>32</v>
      </c>
      <c r="E2429" s="12" t="s">
        <v>13</v>
      </c>
      <c r="F2429" s="12">
        <v>8</v>
      </c>
      <c r="G2429" s="12">
        <v>3978</v>
      </c>
      <c r="H2429" s="12">
        <v>4230</v>
      </c>
      <c r="I2429" s="12">
        <v>88650</v>
      </c>
      <c r="J2429" s="12">
        <v>94500</v>
      </c>
      <c r="K2429" s="12">
        <f>Sales[[#This Row],[Unit Price]]*Sales[[#This Row],[Quantity]]</f>
        <v>33840</v>
      </c>
      <c r="L2429" s="12">
        <f>Sales[[#This Row],[Unit Cost]]*Sales[[#This Row],[Quantity]]</f>
        <v>31824</v>
      </c>
      <c r="M2429" s="12">
        <f>Sales[[#This Row],[Revenue]]-Sales[[#This Row],[Cost]]</f>
        <v>2016</v>
      </c>
      <c r="N2429" s="38">
        <f>Sales[[#This Row],[Profit]]*$N$1</f>
        <v>100.80000000000001</v>
      </c>
      <c r="O2429" s="38">
        <f>Sales[[#This Row],[Profit]]-Sales[[#This Row],[Discount ]]</f>
        <v>1915.2</v>
      </c>
    </row>
    <row r="2430" spans="1:15">
      <c r="A2430" s="38">
        <v>41713</v>
      </c>
      <c r="B2430" s="12" t="s">
        <v>24</v>
      </c>
      <c r="C2430" s="12" t="s">
        <v>25</v>
      </c>
      <c r="D2430" s="12" t="s">
        <v>19</v>
      </c>
      <c r="E2430" s="12" t="s">
        <v>13</v>
      </c>
      <c r="F2430" s="12">
        <v>21</v>
      </c>
      <c r="G2430" s="12">
        <v>2034</v>
      </c>
      <c r="H2430" s="12">
        <v>2160</v>
      </c>
      <c r="I2430" s="12">
        <v>79560</v>
      </c>
      <c r="J2430" s="12">
        <v>84600</v>
      </c>
      <c r="K2430" s="12">
        <f>Sales[[#This Row],[Unit Price]]*Sales[[#This Row],[Quantity]]</f>
        <v>45360</v>
      </c>
      <c r="L2430" s="12">
        <f>Sales[[#This Row],[Unit Cost]]*Sales[[#This Row],[Quantity]]</f>
        <v>42714</v>
      </c>
      <c r="M2430" s="12">
        <f>Sales[[#This Row],[Revenue]]-Sales[[#This Row],[Cost]]</f>
        <v>2646</v>
      </c>
      <c r="N2430" s="38">
        <f>Sales[[#This Row],[Profit]]*$N$1</f>
        <v>132.30000000000001</v>
      </c>
      <c r="O2430" s="38">
        <f>Sales[[#This Row],[Profit]]-Sales[[#This Row],[Discount ]]</f>
        <v>2513.6999999999998</v>
      </c>
    </row>
    <row r="2431" spans="1:15">
      <c r="A2431" s="38">
        <v>41714</v>
      </c>
      <c r="B2431" s="12" t="s">
        <v>20</v>
      </c>
      <c r="C2431" s="12" t="s">
        <v>18</v>
      </c>
      <c r="D2431" s="12" t="s">
        <v>21</v>
      </c>
      <c r="E2431" s="12" t="s">
        <v>13</v>
      </c>
      <c r="F2431" s="12">
        <v>25</v>
      </c>
      <c r="G2431" s="12">
        <v>3042</v>
      </c>
      <c r="H2431" s="12">
        <v>3240</v>
      </c>
      <c r="I2431" s="12">
        <v>2196</v>
      </c>
      <c r="J2431" s="12">
        <v>2340</v>
      </c>
      <c r="K2431" s="12">
        <f>Sales[[#This Row],[Unit Price]]*Sales[[#This Row],[Quantity]]</f>
        <v>81000</v>
      </c>
      <c r="L2431" s="12">
        <f>Sales[[#This Row],[Unit Cost]]*Sales[[#This Row],[Quantity]]</f>
        <v>76050</v>
      </c>
      <c r="M2431" s="12">
        <f>Sales[[#This Row],[Revenue]]-Sales[[#This Row],[Cost]]</f>
        <v>4950</v>
      </c>
      <c r="N2431" s="38">
        <f>Sales[[#This Row],[Profit]]*$N$1</f>
        <v>247.5</v>
      </c>
      <c r="O2431" s="38">
        <f>Sales[[#This Row],[Profit]]-Sales[[#This Row],[Discount ]]</f>
        <v>4702.5</v>
      </c>
    </row>
    <row r="2432" spans="1:15">
      <c r="A2432" s="38">
        <v>41714</v>
      </c>
      <c r="B2432" s="12" t="s">
        <v>27</v>
      </c>
      <c r="C2432" s="12" t="s">
        <v>23</v>
      </c>
      <c r="D2432" s="12" t="s">
        <v>41</v>
      </c>
      <c r="E2432" s="12" t="s">
        <v>13</v>
      </c>
      <c r="F2432" s="12">
        <v>12</v>
      </c>
      <c r="G2432" s="12">
        <v>5148</v>
      </c>
      <c r="H2432" s="12">
        <v>5490</v>
      </c>
      <c r="I2432" s="12">
        <v>67896</v>
      </c>
      <c r="J2432" s="12">
        <v>72450</v>
      </c>
      <c r="K2432" s="12">
        <f>Sales[[#This Row],[Unit Price]]*Sales[[#This Row],[Quantity]]</f>
        <v>65880</v>
      </c>
      <c r="L2432" s="12">
        <f>Sales[[#This Row],[Unit Cost]]*Sales[[#This Row],[Quantity]]</f>
        <v>61776</v>
      </c>
      <c r="M2432" s="12">
        <f>Sales[[#This Row],[Revenue]]-Sales[[#This Row],[Cost]]</f>
        <v>4104</v>
      </c>
      <c r="N2432" s="38">
        <f>Sales[[#This Row],[Profit]]*$N$1</f>
        <v>205.20000000000002</v>
      </c>
      <c r="O2432" s="38">
        <f>Sales[[#This Row],[Profit]]-Sales[[#This Row],[Discount ]]</f>
        <v>3898.8</v>
      </c>
    </row>
    <row r="2433" spans="1:15">
      <c r="A2433" s="38">
        <v>41714</v>
      </c>
      <c r="B2433" s="12" t="s">
        <v>10</v>
      </c>
      <c r="C2433" s="12" t="s">
        <v>11</v>
      </c>
      <c r="D2433" s="12" t="s">
        <v>32</v>
      </c>
      <c r="E2433" s="12" t="s">
        <v>13</v>
      </c>
      <c r="F2433" s="12">
        <v>9</v>
      </c>
      <c r="G2433" s="12">
        <v>2106</v>
      </c>
      <c r="H2433" s="12">
        <v>2250</v>
      </c>
      <c r="I2433" s="12">
        <v>88650</v>
      </c>
      <c r="J2433" s="12">
        <v>94500</v>
      </c>
      <c r="K2433" s="12">
        <f>Sales[[#This Row],[Unit Price]]*Sales[[#This Row],[Quantity]]</f>
        <v>20250</v>
      </c>
      <c r="L2433" s="12">
        <f>Sales[[#This Row],[Unit Cost]]*Sales[[#This Row],[Quantity]]</f>
        <v>18954</v>
      </c>
      <c r="M2433" s="12">
        <f>Sales[[#This Row],[Revenue]]-Sales[[#This Row],[Cost]]</f>
        <v>1296</v>
      </c>
      <c r="N2433" s="38">
        <f>Sales[[#This Row],[Profit]]*$N$1</f>
        <v>64.8</v>
      </c>
      <c r="O2433" s="38">
        <f>Sales[[#This Row],[Profit]]-Sales[[#This Row],[Discount ]]</f>
        <v>1231.2</v>
      </c>
    </row>
    <row r="2434" spans="1:15">
      <c r="A2434" s="38">
        <v>41715</v>
      </c>
      <c r="B2434" s="12" t="s">
        <v>24</v>
      </c>
      <c r="C2434" s="12" t="s">
        <v>25</v>
      </c>
      <c r="D2434" s="12" t="s">
        <v>37</v>
      </c>
      <c r="E2434" s="12" t="s">
        <v>13</v>
      </c>
      <c r="F2434" s="12">
        <v>23</v>
      </c>
      <c r="G2434" s="12">
        <v>4482</v>
      </c>
      <c r="H2434" s="12">
        <v>4770</v>
      </c>
      <c r="I2434" s="12">
        <v>107568</v>
      </c>
      <c r="J2434" s="12">
        <v>114480</v>
      </c>
      <c r="K2434" s="12">
        <f>Sales[[#This Row],[Unit Price]]*Sales[[#This Row],[Quantity]]</f>
        <v>109710</v>
      </c>
      <c r="L2434" s="12">
        <f>Sales[[#This Row],[Unit Cost]]*Sales[[#This Row],[Quantity]]</f>
        <v>103086</v>
      </c>
      <c r="M2434" s="12">
        <f>Sales[[#This Row],[Revenue]]-Sales[[#This Row],[Cost]]</f>
        <v>6624</v>
      </c>
      <c r="N2434" s="38">
        <f>Sales[[#This Row],[Profit]]*$N$1</f>
        <v>331.20000000000005</v>
      </c>
      <c r="O2434" s="38">
        <f>Sales[[#This Row],[Profit]]-Sales[[#This Row],[Discount ]]</f>
        <v>6292.8</v>
      </c>
    </row>
    <row r="2435" spans="1:15">
      <c r="A2435" s="38">
        <v>41715</v>
      </c>
      <c r="B2435" s="12" t="s">
        <v>10</v>
      </c>
      <c r="C2435" s="12" t="s">
        <v>11</v>
      </c>
      <c r="D2435" s="12" t="s">
        <v>37</v>
      </c>
      <c r="E2435" s="12" t="s">
        <v>13</v>
      </c>
      <c r="F2435" s="12">
        <v>23</v>
      </c>
      <c r="G2435" s="12">
        <v>3546</v>
      </c>
      <c r="H2435" s="12">
        <v>3780</v>
      </c>
      <c r="I2435" s="12">
        <v>35856</v>
      </c>
      <c r="J2435" s="12">
        <v>38160</v>
      </c>
      <c r="K2435" s="12">
        <f>Sales[[#This Row],[Unit Price]]*Sales[[#This Row],[Quantity]]</f>
        <v>86940</v>
      </c>
      <c r="L2435" s="12">
        <f>Sales[[#This Row],[Unit Cost]]*Sales[[#This Row],[Quantity]]</f>
        <v>81558</v>
      </c>
      <c r="M2435" s="12">
        <f>Sales[[#This Row],[Revenue]]-Sales[[#This Row],[Cost]]</f>
        <v>5382</v>
      </c>
      <c r="N2435" s="38">
        <f>Sales[[#This Row],[Profit]]*$N$1</f>
        <v>269.10000000000002</v>
      </c>
      <c r="O2435" s="38">
        <f>Sales[[#This Row],[Profit]]-Sales[[#This Row],[Discount ]]</f>
        <v>5112.8999999999996</v>
      </c>
    </row>
    <row r="2436" spans="1:15">
      <c r="A2436" s="38">
        <v>41715</v>
      </c>
      <c r="B2436" s="12" t="s">
        <v>29</v>
      </c>
      <c r="C2436" s="12" t="s">
        <v>30</v>
      </c>
      <c r="D2436" s="12" t="s">
        <v>40</v>
      </c>
      <c r="E2436" s="12" t="s">
        <v>16</v>
      </c>
      <c r="F2436" s="12">
        <v>20</v>
      </c>
      <c r="G2436" s="12">
        <v>4482</v>
      </c>
      <c r="H2436" s="12">
        <v>4770</v>
      </c>
      <c r="I2436" s="12">
        <v>47088</v>
      </c>
      <c r="J2436" s="12">
        <v>50760</v>
      </c>
      <c r="K2436" s="12">
        <f>Sales[[#This Row],[Unit Price]]*Sales[[#This Row],[Quantity]]</f>
        <v>95400</v>
      </c>
      <c r="L2436" s="12">
        <f>Sales[[#This Row],[Unit Cost]]*Sales[[#This Row],[Quantity]]</f>
        <v>89640</v>
      </c>
      <c r="M2436" s="12">
        <f>Sales[[#This Row],[Revenue]]-Sales[[#This Row],[Cost]]</f>
        <v>5760</v>
      </c>
      <c r="N2436" s="38">
        <f>Sales[[#This Row],[Profit]]*$N$1</f>
        <v>288</v>
      </c>
      <c r="O2436" s="38">
        <f>Sales[[#This Row],[Profit]]-Sales[[#This Row],[Discount ]]</f>
        <v>5472</v>
      </c>
    </row>
    <row r="2437" spans="1:15">
      <c r="A2437" s="38">
        <v>41715</v>
      </c>
      <c r="B2437" s="12" t="s">
        <v>17</v>
      </c>
      <c r="C2437" s="12" t="s">
        <v>18</v>
      </c>
      <c r="D2437" s="12" t="s">
        <v>41</v>
      </c>
      <c r="E2437" s="12" t="s">
        <v>13</v>
      </c>
      <c r="F2437" s="12">
        <v>25</v>
      </c>
      <c r="G2437" s="12">
        <v>4482</v>
      </c>
      <c r="H2437" s="12">
        <v>4770</v>
      </c>
      <c r="I2437" s="12">
        <v>67896</v>
      </c>
      <c r="J2437" s="12">
        <v>72450</v>
      </c>
      <c r="K2437" s="12">
        <f>Sales[[#This Row],[Unit Price]]*Sales[[#This Row],[Quantity]]</f>
        <v>119250</v>
      </c>
      <c r="L2437" s="12">
        <f>Sales[[#This Row],[Unit Cost]]*Sales[[#This Row],[Quantity]]</f>
        <v>112050</v>
      </c>
      <c r="M2437" s="12">
        <f>Sales[[#This Row],[Revenue]]-Sales[[#This Row],[Cost]]</f>
        <v>7200</v>
      </c>
      <c r="N2437" s="38">
        <f>Sales[[#This Row],[Profit]]*$N$1</f>
        <v>360</v>
      </c>
      <c r="O2437" s="38">
        <f>Sales[[#This Row],[Profit]]-Sales[[#This Row],[Discount ]]</f>
        <v>6840</v>
      </c>
    </row>
    <row r="2438" spans="1:15">
      <c r="A2438" s="38">
        <v>41716</v>
      </c>
      <c r="B2438" s="12" t="s">
        <v>14</v>
      </c>
      <c r="C2438" s="12" t="s">
        <v>11</v>
      </c>
      <c r="D2438" s="12" t="s">
        <v>15</v>
      </c>
      <c r="E2438" s="12" t="s">
        <v>16</v>
      </c>
      <c r="F2438" s="12">
        <v>4</v>
      </c>
      <c r="G2438" s="12">
        <v>2034</v>
      </c>
      <c r="H2438" s="12">
        <v>2160</v>
      </c>
      <c r="I2438" s="12">
        <v>78804</v>
      </c>
      <c r="J2438" s="12">
        <v>85140</v>
      </c>
      <c r="K2438" s="12">
        <f>Sales[[#This Row],[Unit Price]]*Sales[[#This Row],[Quantity]]</f>
        <v>8640</v>
      </c>
      <c r="L2438" s="12">
        <f>Sales[[#This Row],[Unit Cost]]*Sales[[#This Row],[Quantity]]</f>
        <v>8136</v>
      </c>
      <c r="M2438" s="12">
        <f>Sales[[#This Row],[Revenue]]-Sales[[#This Row],[Cost]]</f>
        <v>504</v>
      </c>
      <c r="N2438" s="38">
        <f>Sales[[#This Row],[Profit]]*$N$1</f>
        <v>25.200000000000003</v>
      </c>
      <c r="O2438" s="38">
        <f>Sales[[#This Row],[Profit]]-Sales[[#This Row],[Discount ]]</f>
        <v>478.8</v>
      </c>
    </row>
    <row r="2439" spans="1:15">
      <c r="A2439" s="38">
        <v>41716</v>
      </c>
      <c r="B2439" s="12" t="s">
        <v>22</v>
      </c>
      <c r="C2439" s="12" t="s">
        <v>23</v>
      </c>
      <c r="D2439" s="12" t="s">
        <v>35</v>
      </c>
      <c r="E2439" s="12" t="s">
        <v>13</v>
      </c>
      <c r="F2439" s="12">
        <v>24</v>
      </c>
      <c r="G2439" s="12">
        <v>3978</v>
      </c>
      <c r="H2439" s="12">
        <v>4230</v>
      </c>
      <c r="I2439" s="12">
        <v>128700</v>
      </c>
      <c r="J2439" s="12">
        <v>137250</v>
      </c>
      <c r="K2439" s="12">
        <f>Sales[[#This Row],[Unit Price]]*Sales[[#This Row],[Quantity]]</f>
        <v>101520</v>
      </c>
      <c r="L2439" s="12">
        <f>Sales[[#This Row],[Unit Cost]]*Sales[[#This Row],[Quantity]]</f>
        <v>95472</v>
      </c>
      <c r="M2439" s="12">
        <f>Sales[[#This Row],[Revenue]]-Sales[[#This Row],[Cost]]</f>
        <v>6048</v>
      </c>
      <c r="N2439" s="38">
        <f>Sales[[#This Row],[Profit]]*$N$1</f>
        <v>302.40000000000003</v>
      </c>
      <c r="O2439" s="38">
        <f>Sales[[#This Row],[Profit]]-Sales[[#This Row],[Discount ]]</f>
        <v>5745.6</v>
      </c>
    </row>
    <row r="2440" spans="1:15">
      <c r="A2440" s="38">
        <v>41717</v>
      </c>
      <c r="B2440" s="12" t="s">
        <v>31</v>
      </c>
      <c r="C2440" s="12" t="s">
        <v>30</v>
      </c>
      <c r="D2440" s="12" t="s">
        <v>42</v>
      </c>
      <c r="E2440" s="12" t="s">
        <v>16</v>
      </c>
      <c r="F2440" s="12">
        <v>24</v>
      </c>
      <c r="G2440" s="12">
        <v>5832</v>
      </c>
      <c r="H2440" s="12">
        <v>6210</v>
      </c>
      <c r="I2440" s="12">
        <v>67554</v>
      </c>
      <c r="J2440" s="12">
        <v>72900</v>
      </c>
      <c r="K2440" s="12">
        <f>Sales[[#This Row],[Unit Price]]*Sales[[#This Row],[Quantity]]</f>
        <v>149040</v>
      </c>
      <c r="L2440" s="12">
        <f>Sales[[#This Row],[Unit Cost]]*Sales[[#This Row],[Quantity]]</f>
        <v>139968</v>
      </c>
      <c r="M2440" s="12">
        <f>Sales[[#This Row],[Revenue]]-Sales[[#This Row],[Cost]]</f>
        <v>9072</v>
      </c>
      <c r="N2440" s="38">
        <f>Sales[[#This Row],[Profit]]*$N$1</f>
        <v>453.6</v>
      </c>
      <c r="O2440" s="38">
        <f>Sales[[#This Row],[Profit]]-Sales[[#This Row],[Discount ]]</f>
        <v>8618.4</v>
      </c>
    </row>
    <row r="2441" spans="1:15">
      <c r="A2441" s="38">
        <v>41717</v>
      </c>
      <c r="B2441" s="12" t="s">
        <v>29</v>
      </c>
      <c r="C2441" s="12" t="s">
        <v>30</v>
      </c>
      <c r="D2441" s="12" t="s">
        <v>42</v>
      </c>
      <c r="E2441" s="12" t="s">
        <v>16</v>
      </c>
      <c r="F2441" s="12">
        <v>16</v>
      </c>
      <c r="G2441" s="12">
        <v>3978</v>
      </c>
      <c r="H2441" s="12">
        <v>4230</v>
      </c>
      <c r="I2441" s="12">
        <v>22518</v>
      </c>
      <c r="J2441" s="12">
        <v>24300</v>
      </c>
      <c r="K2441" s="12">
        <f>Sales[[#This Row],[Unit Price]]*Sales[[#This Row],[Quantity]]</f>
        <v>67680</v>
      </c>
      <c r="L2441" s="12">
        <f>Sales[[#This Row],[Unit Cost]]*Sales[[#This Row],[Quantity]]</f>
        <v>63648</v>
      </c>
      <c r="M2441" s="12">
        <f>Sales[[#This Row],[Revenue]]-Sales[[#This Row],[Cost]]</f>
        <v>4032</v>
      </c>
      <c r="N2441" s="38">
        <f>Sales[[#This Row],[Profit]]*$N$1</f>
        <v>201.60000000000002</v>
      </c>
      <c r="O2441" s="38">
        <f>Sales[[#This Row],[Profit]]-Sales[[#This Row],[Discount ]]</f>
        <v>3830.4</v>
      </c>
    </row>
    <row r="2442" spans="1:15">
      <c r="A2442" s="38">
        <v>41718</v>
      </c>
      <c r="B2442" s="12" t="s">
        <v>14</v>
      </c>
      <c r="C2442" s="12" t="s">
        <v>11</v>
      </c>
      <c r="D2442" s="12" t="s">
        <v>41</v>
      </c>
      <c r="E2442" s="12" t="s">
        <v>13</v>
      </c>
      <c r="F2442" s="12">
        <v>6</v>
      </c>
      <c r="G2442" s="12">
        <v>3978</v>
      </c>
      <c r="H2442" s="12">
        <v>4230</v>
      </c>
      <c r="I2442" s="12">
        <v>35424</v>
      </c>
      <c r="J2442" s="12">
        <v>37800</v>
      </c>
      <c r="K2442" s="12">
        <f>Sales[[#This Row],[Unit Price]]*Sales[[#This Row],[Quantity]]</f>
        <v>25380</v>
      </c>
      <c r="L2442" s="12">
        <f>Sales[[#This Row],[Unit Cost]]*Sales[[#This Row],[Quantity]]</f>
        <v>23868</v>
      </c>
      <c r="M2442" s="12">
        <f>Sales[[#This Row],[Revenue]]-Sales[[#This Row],[Cost]]</f>
        <v>1512</v>
      </c>
      <c r="N2442" s="38">
        <f>Sales[[#This Row],[Profit]]*$N$1</f>
        <v>75.600000000000009</v>
      </c>
      <c r="O2442" s="38">
        <f>Sales[[#This Row],[Profit]]-Sales[[#This Row],[Discount ]]</f>
        <v>1436.4</v>
      </c>
    </row>
    <row r="2443" spans="1:15">
      <c r="A2443" s="38">
        <v>41718</v>
      </c>
      <c r="B2443" s="12" t="s">
        <v>31</v>
      </c>
      <c r="C2443" s="12" t="s">
        <v>30</v>
      </c>
      <c r="D2443" s="12" t="s">
        <v>32</v>
      </c>
      <c r="E2443" s="12" t="s">
        <v>13</v>
      </c>
      <c r="F2443" s="12">
        <v>4</v>
      </c>
      <c r="G2443" s="12">
        <v>5148</v>
      </c>
      <c r="H2443" s="12">
        <v>5490</v>
      </c>
      <c r="I2443" s="12">
        <v>49644</v>
      </c>
      <c r="J2443" s="12">
        <v>52920</v>
      </c>
      <c r="K2443" s="12">
        <f>Sales[[#This Row],[Unit Price]]*Sales[[#This Row],[Quantity]]</f>
        <v>21960</v>
      </c>
      <c r="L2443" s="12">
        <f>Sales[[#This Row],[Unit Cost]]*Sales[[#This Row],[Quantity]]</f>
        <v>20592</v>
      </c>
      <c r="M2443" s="12">
        <f>Sales[[#This Row],[Revenue]]-Sales[[#This Row],[Cost]]</f>
        <v>1368</v>
      </c>
      <c r="N2443" s="38">
        <f>Sales[[#This Row],[Profit]]*$N$1</f>
        <v>68.400000000000006</v>
      </c>
      <c r="O2443" s="38">
        <f>Sales[[#This Row],[Profit]]-Sales[[#This Row],[Discount ]]</f>
        <v>1299.5999999999999</v>
      </c>
    </row>
    <row r="2444" spans="1:15">
      <c r="A2444" s="38">
        <v>41719</v>
      </c>
      <c r="B2444" s="12" t="s">
        <v>10</v>
      </c>
      <c r="C2444" s="12" t="s">
        <v>11</v>
      </c>
      <c r="D2444" s="12" t="s">
        <v>38</v>
      </c>
      <c r="E2444" s="12" t="s">
        <v>13</v>
      </c>
      <c r="F2444" s="12">
        <v>24</v>
      </c>
      <c r="G2444" s="12">
        <v>5832</v>
      </c>
      <c r="H2444" s="12">
        <v>6210</v>
      </c>
      <c r="I2444" s="12">
        <v>63828</v>
      </c>
      <c r="J2444" s="12">
        <v>68040</v>
      </c>
      <c r="K2444" s="12">
        <f>Sales[[#This Row],[Unit Price]]*Sales[[#This Row],[Quantity]]</f>
        <v>149040</v>
      </c>
      <c r="L2444" s="12">
        <f>Sales[[#This Row],[Unit Cost]]*Sales[[#This Row],[Quantity]]</f>
        <v>139968</v>
      </c>
      <c r="M2444" s="12">
        <f>Sales[[#This Row],[Revenue]]-Sales[[#This Row],[Cost]]</f>
        <v>9072</v>
      </c>
      <c r="N2444" s="38">
        <f>Sales[[#This Row],[Profit]]*$N$1</f>
        <v>453.6</v>
      </c>
      <c r="O2444" s="38">
        <f>Sales[[#This Row],[Profit]]-Sales[[#This Row],[Discount ]]</f>
        <v>8618.4</v>
      </c>
    </row>
    <row r="2445" spans="1:15">
      <c r="A2445" s="38">
        <v>41719</v>
      </c>
      <c r="B2445" s="12" t="s">
        <v>14</v>
      </c>
      <c r="C2445" s="12" t="s">
        <v>11</v>
      </c>
      <c r="D2445" s="12" t="s">
        <v>38</v>
      </c>
      <c r="E2445" s="12" t="s">
        <v>13</v>
      </c>
      <c r="F2445" s="12">
        <v>21</v>
      </c>
      <c r="G2445" s="12">
        <v>2034</v>
      </c>
      <c r="H2445" s="12">
        <v>2160</v>
      </c>
      <c r="I2445" s="12">
        <v>7092</v>
      </c>
      <c r="J2445" s="12">
        <v>7560</v>
      </c>
      <c r="K2445" s="12">
        <f>Sales[[#This Row],[Unit Price]]*Sales[[#This Row],[Quantity]]</f>
        <v>45360</v>
      </c>
      <c r="L2445" s="12">
        <f>Sales[[#This Row],[Unit Cost]]*Sales[[#This Row],[Quantity]]</f>
        <v>42714</v>
      </c>
      <c r="M2445" s="12">
        <f>Sales[[#This Row],[Revenue]]-Sales[[#This Row],[Cost]]</f>
        <v>2646</v>
      </c>
      <c r="N2445" s="38">
        <f>Sales[[#This Row],[Profit]]*$N$1</f>
        <v>132.30000000000001</v>
      </c>
      <c r="O2445" s="38">
        <f>Sales[[#This Row],[Profit]]-Sales[[#This Row],[Discount ]]</f>
        <v>2513.6999999999998</v>
      </c>
    </row>
    <row r="2446" spans="1:15">
      <c r="A2446" s="38">
        <v>41719</v>
      </c>
      <c r="B2446" s="12" t="s">
        <v>29</v>
      </c>
      <c r="C2446" s="12" t="s">
        <v>30</v>
      </c>
      <c r="D2446" s="12" t="s">
        <v>32</v>
      </c>
      <c r="E2446" s="12" t="s">
        <v>13</v>
      </c>
      <c r="F2446" s="12">
        <v>13</v>
      </c>
      <c r="G2446" s="12">
        <v>5832</v>
      </c>
      <c r="H2446" s="12">
        <v>6210</v>
      </c>
      <c r="I2446" s="12">
        <v>85104</v>
      </c>
      <c r="J2446" s="12">
        <v>90720</v>
      </c>
      <c r="K2446" s="12">
        <f>Sales[[#This Row],[Unit Price]]*Sales[[#This Row],[Quantity]]</f>
        <v>80730</v>
      </c>
      <c r="L2446" s="12">
        <f>Sales[[#This Row],[Unit Cost]]*Sales[[#This Row],[Quantity]]</f>
        <v>75816</v>
      </c>
      <c r="M2446" s="12">
        <f>Sales[[#This Row],[Revenue]]-Sales[[#This Row],[Cost]]</f>
        <v>4914</v>
      </c>
      <c r="N2446" s="38">
        <f>Sales[[#This Row],[Profit]]*$N$1</f>
        <v>245.70000000000002</v>
      </c>
      <c r="O2446" s="38">
        <f>Sales[[#This Row],[Profit]]-Sales[[#This Row],[Discount ]]</f>
        <v>4668.3</v>
      </c>
    </row>
    <row r="2447" spans="1:15">
      <c r="A2447" s="38">
        <v>41720</v>
      </c>
      <c r="B2447" s="12" t="s">
        <v>17</v>
      </c>
      <c r="C2447" s="12" t="s">
        <v>18</v>
      </c>
      <c r="D2447" s="12" t="s">
        <v>38</v>
      </c>
      <c r="E2447" s="12" t="s">
        <v>13</v>
      </c>
      <c r="F2447" s="12">
        <v>2</v>
      </c>
      <c r="G2447" s="12">
        <v>3546</v>
      </c>
      <c r="H2447" s="12">
        <v>3780</v>
      </c>
      <c r="I2447" s="12">
        <v>7092</v>
      </c>
      <c r="J2447" s="12">
        <v>7560</v>
      </c>
      <c r="K2447" s="12">
        <f>Sales[[#This Row],[Unit Price]]*Sales[[#This Row],[Quantity]]</f>
        <v>7560</v>
      </c>
      <c r="L2447" s="12">
        <f>Sales[[#This Row],[Unit Cost]]*Sales[[#This Row],[Quantity]]</f>
        <v>7092</v>
      </c>
      <c r="M2447" s="12">
        <f>Sales[[#This Row],[Revenue]]-Sales[[#This Row],[Cost]]</f>
        <v>468</v>
      </c>
      <c r="N2447" s="38">
        <f>Sales[[#This Row],[Profit]]*$N$1</f>
        <v>23.400000000000002</v>
      </c>
      <c r="O2447" s="38">
        <f>Sales[[#This Row],[Profit]]-Sales[[#This Row],[Discount ]]</f>
        <v>444.6</v>
      </c>
    </row>
    <row r="2448" spans="1:15">
      <c r="A2448" s="38">
        <v>41720</v>
      </c>
      <c r="B2448" s="12" t="s">
        <v>34</v>
      </c>
      <c r="C2448" s="12" t="s">
        <v>25</v>
      </c>
      <c r="D2448" s="12" t="s">
        <v>38</v>
      </c>
      <c r="E2448" s="12" t="s">
        <v>13</v>
      </c>
      <c r="F2448" s="12">
        <v>20</v>
      </c>
      <c r="G2448" s="12">
        <v>3726</v>
      </c>
      <c r="H2448" s="12">
        <v>3960</v>
      </c>
      <c r="I2448" s="12">
        <v>53190</v>
      </c>
      <c r="J2448" s="12">
        <v>56700</v>
      </c>
      <c r="K2448" s="12">
        <f>Sales[[#This Row],[Unit Price]]*Sales[[#This Row],[Quantity]]</f>
        <v>79200</v>
      </c>
      <c r="L2448" s="12">
        <f>Sales[[#This Row],[Unit Cost]]*Sales[[#This Row],[Quantity]]</f>
        <v>74520</v>
      </c>
      <c r="M2448" s="12">
        <f>Sales[[#This Row],[Revenue]]-Sales[[#This Row],[Cost]]</f>
        <v>4680</v>
      </c>
      <c r="N2448" s="38">
        <f>Sales[[#This Row],[Profit]]*$N$1</f>
        <v>234</v>
      </c>
      <c r="O2448" s="38">
        <f>Sales[[#This Row],[Profit]]-Sales[[#This Row],[Discount ]]</f>
        <v>4446</v>
      </c>
    </row>
    <row r="2449" spans="1:15">
      <c r="A2449" s="38">
        <v>41721</v>
      </c>
      <c r="B2449" s="12" t="s">
        <v>17</v>
      </c>
      <c r="C2449" s="12" t="s">
        <v>18</v>
      </c>
      <c r="D2449" s="12" t="s">
        <v>21</v>
      </c>
      <c r="E2449" s="12" t="s">
        <v>13</v>
      </c>
      <c r="F2449" s="12">
        <v>21</v>
      </c>
      <c r="G2449" s="12">
        <v>3978</v>
      </c>
      <c r="H2449" s="12">
        <v>4230</v>
      </c>
      <c r="I2449" s="12">
        <v>50508</v>
      </c>
      <c r="J2449" s="12">
        <v>53820</v>
      </c>
      <c r="K2449" s="12">
        <f>Sales[[#This Row],[Unit Price]]*Sales[[#This Row],[Quantity]]</f>
        <v>88830</v>
      </c>
      <c r="L2449" s="12">
        <f>Sales[[#This Row],[Unit Cost]]*Sales[[#This Row],[Quantity]]</f>
        <v>83538</v>
      </c>
      <c r="M2449" s="12">
        <f>Sales[[#This Row],[Revenue]]-Sales[[#This Row],[Cost]]</f>
        <v>5292</v>
      </c>
      <c r="N2449" s="38">
        <f>Sales[[#This Row],[Profit]]*$N$1</f>
        <v>264.60000000000002</v>
      </c>
      <c r="O2449" s="38">
        <f>Sales[[#This Row],[Profit]]-Sales[[#This Row],[Discount ]]</f>
        <v>5027.3999999999996</v>
      </c>
    </row>
    <row r="2450" spans="1:15">
      <c r="A2450" s="38">
        <v>41722</v>
      </c>
      <c r="B2450" s="12" t="s">
        <v>31</v>
      </c>
      <c r="C2450" s="12" t="s">
        <v>30</v>
      </c>
      <c r="D2450" s="12" t="s">
        <v>39</v>
      </c>
      <c r="E2450" s="12" t="s">
        <v>13</v>
      </c>
      <c r="F2450" s="12">
        <v>12</v>
      </c>
      <c r="G2450" s="12">
        <v>3042</v>
      </c>
      <c r="H2450" s="12">
        <v>3240</v>
      </c>
      <c r="I2450" s="12">
        <v>7452</v>
      </c>
      <c r="J2450" s="12">
        <v>7920</v>
      </c>
      <c r="K2450" s="12">
        <f>Sales[[#This Row],[Unit Price]]*Sales[[#This Row],[Quantity]]</f>
        <v>38880</v>
      </c>
      <c r="L2450" s="12">
        <f>Sales[[#This Row],[Unit Cost]]*Sales[[#This Row],[Quantity]]</f>
        <v>36504</v>
      </c>
      <c r="M2450" s="12">
        <f>Sales[[#This Row],[Revenue]]-Sales[[#This Row],[Cost]]</f>
        <v>2376</v>
      </c>
      <c r="N2450" s="38">
        <f>Sales[[#This Row],[Profit]]*$N$1</f>
        <v>118.80000000000001</v>
      </c>
      <c r="O2450" s="38">
        <f>Sales[[#This Row],[Profit]]-Sales[[#This Row],[Discount ]]</f>
        <v>2257.1999999999998</v>
      </c>
    </row>
    <row r="2451" spans="1:15">
      <c r="A2451" s="38">
        <v>41722</v>
      </c>
      <c r="B2451" s="12" t="s">
        <v>31</v>
      </c>
      <c r="C2451" s="12" t="s">
        <v>30</v>
      </c>
      <c r="D2451" s="12" t="s">
        <v>42</v>
      </c>
      <c r="E2451" s="12" t="s">
        <v>16</v>
      </c>
      <c r="F2451" s="12">
        <v>23</v>
      </c>
      <c r="G2451" s="12">
        <v>3546</v>
      </c>
      <c r="H2451" s="12">
        <v>3780</v>
      </c>
      <c r="I2451" s="12">
        <v>112590</v>
      </c>
      <c r="J2451" s="12">
        <v>121500</v>
      </c>
      <c r="K2451" s="12">
        <f>Sales[[#This Row],[Unit Price]]*Sales[[#This Row],[Quantity]]</f>
        <v>86940</v>
      </c>
      <c r="L2451" s="12">
        <f>Sales[[#This Row],[Unit Cost]]*Sales[[#This Row],[Quantity]]</f>
        <v>81558</v>
      </c>
      <c r="M2451" s="12">
        <f>Sales[[#This Row],[Revenue]]-Sales[[#This Row],[Cost]]</f>
        <v>5382</v>
      </c>
      <c r="N2451" s="38">
        <f>Sales[[#This Row],[Profit]]*$N$1</f>
        <v>269.10000000000002</v>
      </c>
      <c r="O2451" s="38">
        <f>Sales[[#This Row],[Profit]]-Sales[[#This Row],[Discount ]]</f>
        <v>5112.8999999999996</v>
      </c>
    </row>
    <row r="2452" spans="1:15">
      <c r="A2452" s="38">
        <v>41722</v>
      </c>
      <c r="B2452" s="12" t="s">
        <v>17</v>
      </c>
      <c r="C2452" s="12" t="s">
        <v>18</v>
      </c>
      <c r="D2452" s="12" t="s">
        <v>15</v>
      </c>
      <c r="E2452" s="12" t="s">
        <v>16</v>
      </c>
      <c r="F2452" s="12">
        <v>23</v>
      </c>
      <c r="G2452" s="12">
        <v>4482</v>
      </c>
      <c r="H2452" s="12">
        <v>4770</v>
      </c>
      <c r="I2452" s="12">
        <v>89550</v>
      </c>
      <c r="J2452" s="12">
        <v>96750</v>
      </c>
      <c r="K2452" s="12">
        <f>Sales[[#This Row],[Unit Price]]*Sales[[#This Row],[Quantity]]</f>
        <v>109710</v>
      </c>
      <c r="L2452" s="12">
        <f>Sales[[#This Row],[Unit Cost]]*Sales[[#This Row],[Quantity]]</f>
        <v>103086</v>
      </c>
      <c r="M2452" s="12">
        <f>Sales[[#This Row],[Revenue]]-Sales[[#This Row],[Cost]]</f>
        <v>6624</v>
      </c>
      <c r="N2452" s="38">
        <f>Sales[[#This Row],[Profit]]*$N$1</f>
        <v>331.20000000000005</v>
      </c>
      <c r="O2452" s="38">
        <f>Sales[[#This Row],[Profit]]-Sales[[#This Row],[Discount ]]</f>
        <v>6292.8</v>
      </c>
    </row>
    <row r="2453" spans="1:15">
      <c r="A2453" s="38">
        <v>41723</v>
      </c>
      <c r="B2453" s="12" t="s">
        <v>17</v>
      </c>
      <c r="C2453" s="12" t="s">
        <v>18</v>
      </c>
      <c r="D2453" s="12" t="s">
        <v>41</v>
      </c>
      <c r="E2453" s="12" t="s">
        <v>13</v>
      </c>
      <c r="F2453" s="12">
        <v>24</v>
      </c>
      <c r="G2453" s="12">
        <v>3924</v>
      </c>
      <c r="H2453" s="12">
        <v>4230</v>
      </c>
      <c r="I2453" s="12">
        <v>61992</v>
      </c>
      <c r="J2453" s="12">
        <v>66150</v>
      </c>
      <c r="K2453" s="12">
        <f>Sales[[#This Row],[Unit Price]]*Sales[[#This Row],[Quantity]]</f>
        <v>101520</v>
      </c>
      <c r="L2453" s="12">
        <f>Sales[[#This Row],[Unit Cost]]*Sales[[#This Row],[Quantity]]</f>
        <v>94176</v>
      </c>
      <c r="M2453" s="12">
        <f>Sales[[#This Row],[Revenue]]-Sales[[#This Row],[Cost]]</f>
        <v>7344</v>
      </c>
      <c r="N2453" s="38">
        <f>Sales[[#This Row],[Profit]]*$N$1</f>
        <v>367.20000000000005</v>
      </c>
      <c r="O2453" s="38">
        <f>Sales[[#This Row],[Profit]]-Sales[[#This Row],[Discount ]]</f>
        <v>6976.8</v>
      </c>
    </row>
    <row r="2454" spans="1:15">
      <c r="A2454" s="38">
        <v>41723</v>
      </c>
      <c r="B2454" s="12" t="s">
        <v>31</v>
      </c>
      <c r="C2454" s="12" t="s">
        <v>30</v>
      </c>
      <c r="D2454" s="12" t="s">
        <v>21</v>
      </c>
      <c r="E2454" s="12" t="s">
        <v>13</v>
      </c>
      <c r="F2454" s="12">
        <v>25</v>
      </c>
      <c r="G2454" s="12">
        <v>2952</v>
      </c>
      <c r="H2454" s="12">
        <v>3150</v>
      </c>
      <c r="I2454" s="12">
        <v>35136</v>
      </c>
      <c r="J2454" s="12">
        <v>37440</v>
      </c>
      <c r="K2454" s="12">
        <f>Sales[[#This Row],[Unit Price]]*Sales[[#This Row],[Quantity]]</f>
        <v>78750</v>
      </c>
      <c r="L2454" s="12">
        <f>Sales[[#This Row],[Unit Cost]]*Sales[[#This Row],[Quantity]]</f>
        <v>73800</v>
      </c>
      <c r="M2454" s="12">
        <f>Sales[[#This Row],[Revenue]]-Sales[[#This Row],[Cost]]</f>
        <v>4950</v>
      </c>
      <c r="N2454" s="38">
        <f>Sales[[#This Row],[Profit]]*$N$1</f>
        <v>247.5</v>
      </c>
      <c r="O2454" s="38">
        <f>Sales[[#This Row],[Profit]]-Sales[[#This Row],[Discount ]]</f>
        <v>4702.5</v>
      </c>
    </row>
    <row r="2455" spans="1:15">
      <c r="A2455" s="38">
        <v>41723</v>
      </c>
      <c r="B2455" s="12" t="s">
        <v>10</v>
      </c>
      <c r="C2455" s="12" t="s">
        <v>11</v>
      </c>
      <c r="D2455" s="12" t="s">
        <v>42</v>
      </c>
      <c r="E2455" s="12" t="s">
        <v>16</v>
      </c>
      <c r="F2455" s="12">
        <v>17</v>
      </c>
      <c r="G2455" s="12">
        <v>3726</v>
      </c>
      <c r="H2455" s="12">
        <v>3960</v>
      </c>
      <c r="I2455" s="12">
        <v>172638</v>
      </c>
      <c r="J2455" s="12">
        <v>186300</v>
      </c>
      <c r="K2455" s="12">
        <f>Sales[[#This Row],[Unit Price]]*Sales[[#This Row],[Quantity]]</f>
        <v>67320</v>
      </c>
      <c r="L2455" s="12">
        <f>Sales[[#This Row],[Unit Cost]]*Sales[[#This Row],[Quantity]]</f>
        <v>63342</v>
      </c>
      <c r="M2455" s="12">
        <f>Sales[[#This Row],[Revenue]]-Sales[[#This Row],[Cost]]</f>
        <v>3978</v>
      </c>
      <c r="N2455" s="38">
        <f>Sales[[#This Row],[Profit]]*$N$1</f>
        <v>198.9</v>
      </c>
      <c r="O2455" s="38">
        <f>Sales[[#This Row],[Profit]]-Sales[[#This Row],[Discount ]]</f>
        <v>3779.1</v>
      </c>
    </row>
    <row r="2456" spans="1:15">
      <c r="A2456" s="38">
        <v>41724</v>
      </c>
      <c r="B2456" s="12" t="s">
        <v>31</v>
      </c>
      <c r="C2456" s="12" t="s">
        <v>30</v>
      </c>
      <c r="D2456" s="12" t="s">
        <v>35</v>
      </c>
      <c r="E2456" s="12" t="s">
        <v>13</v>
      </c>
      <c r="F2456" s="12">
        <v>21</v>
      </c>
      <c r="G2456" s="12">
        <v>3978</v>
      </c>
      <c r="H2456" s="12">
        <v>4230</v>
      </c>
      <c r="I2456" s="12">
        <v>66924</v>
      </c>
      <c r="J2456" s="12">
        <v>71370</v>
      </c>
      <c r="K2456" s="12">
        <f>Sales[[#This Row],[Unit Price]]*Sales[[#This Row],[Quantity]]</f>
        <v>88830</v>
      </c>
      <c r="L2456" s="12">
        <f>Sales[[#This Row],[Unit Cost]]*Sales[[#This Row],[Quantity]]</f>
        <v>83538</v>
      </c>
      <c r="M2456" s="12">
        <f>Sales[[#This Row],[Revenue]]-Sales[[#This Row],[Cost]]</f>
        <v>5292</v>
      </c>
      <c r="N2456" s="38">
        <f>Sales[[#This Row],[Profit]]*$N$1</f>
        <v>264.60000000000002</v>
      </c>
      <c r="O2456" s="38">
        <f>Sales[[#This Row],[Profit]]-Sales[[#This Row],[Discount ]]</f>
        <v>5027.3999999999996</v>
      </c>
    </row>
    <row r="2457" spans="1:15">
      <c r="A2457" s="38">
        <v>41724</v>
      </c>
      <c r="B2457" s="12" t="s">
        <v>17</v>
      </c>
      <c r="C2457" s="12" t="s">
        <v>18</v>
      </c>
      <c r="D2457" s="12" t="s">
        <v>40</v>
      </c>
      <c r="E2457" s="12" t="s">
        <v>16</v>
      </c>
      <c r="F2457" s="12">
        <v>9</v>
      </c>
      <c r="G2457" s="12">
        <v>3726</v>
      </c>
      <c r="H2457" s="12">
        <v>3960</v>
      </c>
      <c r="I2457" s="12">
        <v>78480</v>
      </c>
      <c r="J2457" s="12">
        <v>84600</v>
      </c>
      <c r="K2457" s="12">
        <f>Sales[[#This Row],[Unit Price]]*Sales[[#This Row],[Quantity]]</f>
        <v>35640</v>
      </c>
      <c r="L2457" s="12">
        <f>Sales[[#This Row],[Unit Cost]]*Sales[[#This Row],[Quantity]]</f>
        <v>33534</v>
      </c>
      <c r="M2457" s="12">
        <f>Sales[[#This Row],[Revenue]]-Sales[[#This Row],[Cost]]</f>
        <v>2106</v>
      </c>
      <c r="N2457" s="38">
        <f>Sales[[#This Row],[Profit]]*$N$1</f>
        <v>105.30000000000001</v>
      </c>
      <c r="O2457" s="38">
        <f>Sales[[#This Row],[Profit]]-Sales[[#This Row],[Discount ]]</f>
        <v>2000.7</v>
      </c>
    </row>
    <row r="2458" spans="1:15">
      <c r="A2458" s="38">
        <v>41724</v>
      </c>
      <c r="B2458" s="12" t="s">
        <v>34</v>
      </c>
      <c r="C2458" s="12" t="s">
        <v>25</v>
      </c>
      <c r="D2458" s="12" t="s">
        <v>38</v>
      </c>
      <c r="E2458" s="12" t="s">
        <v>13</v>
      </c>
      <c r="F2458" s="12">
        <v>11</v>
      </c>
      <c r="G2458" s="12">
        <v>4482</v>
      </c>
      <c r="H2458" s="12">
        <v>4770</v>
      </c>
      <c r="I2458" s="12">
        <v>31914</v>
      </c>
      <c r="J2458" s="12">
        <v>34020</v>
      </c>
      <c r="K2458" s="12">
        <f>Sales[[#This Row],[Unit Price]]*Sales[[#This Row],[Quantity]]</f>
        <v>52470</v>
      </c>
      <c r="L2458" s="12">
        <f>Sales[[#This Row],[Unit Cost]]*Sales[[#This Row],[Quantity]]</f>
        <v>49302</v>
      </c>
      <c r="M2458" s="12">
        <f>Sales[[#This Row],[Revenue]]-Sales[[#This Row],[Cost]]</f>
        <v>3168</v>
      </c>
      <c r="N2458" s="38">
        <f>Sales[[#This Row],[Profit]]*$N$1</f>
        <v>158.4</v>
      </c>
      <c r="O2458" s="38">
        <f>Sales[[#This Row],[Profit]]-Sales[[#This Row],[Discount ]]</f>
        <v>3009.6</v>
      </c>
    </row>
    <row r="2459" spans="1:15">
      <c r="A2459" s="38">
        <v>41725</v>
      </c>
      <c r="B2459" s="12" t="s">
        <v>27</v>
      </c>
      <c r="C2459" s="12" t="s">
        <v>23</v>
      </c>
      <c r="D2459" s="12" t="s">
        <v>19</v>
      </c>
      <c r="E2459" s="12" t="s">
        <v>13</v>
      </c>
      <c r="F2459" s="12">
        <v>4</v>
      </c>
      <c r="G2459" s="12">
        <v>3582</v>
      </c>
      <c r="H2459" s="12">
        <v>3870</v>
      </c>
      <c r="I2459" s="12">
        <v>87516</v>
      </c>
      <c r="J2459" s="12">
        <v>93060</v>
      </c>
      <c r="K2459" s="12">
        <f>Sales[[#This Row],[Unit Price]]*Sales[[#This Row],[Quantity]]</f>
        <v>15480</v>
      </c>
      <c r="L2459" s="12">
        <f>Sales[[#This Row],[Unit Cost]]*Sales[[#This Row],[Quantity]]</f>
        <v>14328</v>
      </c>
      <c r="M2459" s="12">
        <f>Sales[[#This Row],[Revenue]]-Sales[[#This Row],[Cost]]</f>
        <v>1152</v>
      </c>
      <c r="N2459" s="38">
        <f>Sales[[#This Row],[Profit]]*$N$1</f>
        <v>57.6</v>
      </c>
      <c r="O2459" s="38">
        <f>Sales[[#This Row],[Profit]]-Sales[[#This Row],[Discount ]]</f>
        <v>1094.4000000000001</v>
      </c>
    </row>
    <row r="2460" spans="1:15">
      <c r="A2460" s="38">
        <v>41726</v>
      </c>
      <c r="B2460" s="12" t="s">
        <v>24</v>
      </c>
      <c r="C2460" s="12" t="s">
        <v>25</v>
      </c>
      <c r="D2460" s="12" t="s">
        <v>39</v>
      </c>
      <c r="E2460" s="12" t="s">
        <v>13</v>
      </c>
      <c r="F2460" s="12">
        <v>22</v>
      </c>
      <c r="G2460" s="12">
        <v>4482</v>
      </c>
      <c r="H2460" s="12">
        <v>4770</v>
      </c>
      <c r="I2460" s="12">
        <v>33534</v>
      </c>
      <c r="J2460" s="12">
        <v>35640</v>
      </c>
      <c r="K2460" s="12">
        <f>Sales[[#This Row],[Unit Price]]*Sales[[#This Row],[Quantity]]</f>
        <v>104940</v>
      </c>
      <c r="L2460" s="12">
        <f>Sales[[#This Row],[Unit Cost]]*Sales[[#This Row],[Quantity]]</f>
        <v>98604</v>
      </c>
      <c r="M2460" s="12">
        <f>Sales[[#This Row],[Revenue]]-Sales[[#This Row],[Cost]]</f>
        <v>6336</v>
      </c>
      <c r="N2460" s="38">
        <f>Sales[[#This Row],[Profit]]*$N$1</f>
        <v>316.8</v>
      </c>
      <c r="O2460" s="38">
        <f>Sales[[#This Row],[Profit]]-Sales[[#This Row],[Discount ]]</f>
        <v>6019.2</v>
      </c>
    </row>
    <row r="2461" spans="1:15">
      <c r="A2461" s="38">
        <v>41726</v>
      </c>
      <c r="B2461" s="12" t="s">
        <v>29</v>
      </c>
      <c r="C2461" s="12" t="s">
        <v>30</v>
      </c>
      <c r="D2461" s="12" t="s">
        <v>33</v>
      </c>
      <c r="E2461" s="12" t="s">
        <v>13</v>
      </c>
      <c r="F2461" s="12">
        <v>15</v>
      </c>
      <c r="G2461" s="12">
        <v>3924</v>
      </c>
      <c r="H2461" s="12">
        <v>4230</v>
      </c>
      <c r="I2461" s="12">
        <v>75582</v>
      </c>
      <c r="J2461" s="12">
        <v>80370</v>
      </c>
      <c r="K2461" s="12">
        <f>Sales[[#This Row],[Unit Price]]*Sales[[#This Row],[Quantity]]</f>
        <v>63450</v>
      </c>
      <c r="L2461" s="12">
        <f>Sales[[#This Row],[Unit Cost]]*Sales[[#This Row],[Quantity]]</f>
        <v>58860</v>
      </c>
      <c r="M2461" s="12">
        <f>Sales[[#This Row],[Revenue]]-Sales[[#This Row],[Cost]]</f>
        <v>4590</v>
      </c>
      <c r="N2461" s="38">
        <f>Sales[[#This Row],[Profit]]*$N$1</f>
        <v>229.5</v>
      </c>
      <c r="O2461" s="38">
        <f>Sales[[#This Row],[Profit]]-Sales[[#This Row],[Discount ]]</f>
        <v>4360.5</v>
      </c>
    </row>
    <row r="2462" spans="1:15">
      <c r="A2462" s="38">
        <v>41726</v>
      </c>
      <c r="B2462" s="12" t="s">
        <v>14</v>
      </c>
      <c r="C2462" s="12" t="s">
        <v>11</v>
      </c>
      <c r="D2462" s="12" t="s">
        <v>12</v>
      </c>
      <c r="E2462" s="12" t="s">
        <v>13</v>
      </c>
      <c r="F2462" s="12">
        <v>23</v>
      </c>
      <c r="G2462" s="12">
        <v>7506</v>
      </c>
      <c r="H2462" s="12">
        <v>8100</v>
      </c>
      <c r="I2462" s="12">
        <v>50850</v>
      </c>
      <c r="J2462" s="12">
        <v>54000</v>
      </c>
      <c r="K2462" s="12">
        <f>Sales[[#This Row],[Unit Price]]*Sales[[#This Row],[Quantity]]</f>
        <v>186300</v>
      </c>
      <c r="L2462" s="12">
        <f>Sales[[#This Row],[Unit Cost]]*Sales[[#This Row],[Quantity]]</f>
        <v>172638</v>
      </c>
      <c r="M2462" s="12">
        <f>Sales[[#This Row],[Revenue]]-Sales[[#This Row],[Cost]]</f>
        <v>13662</v>
      </c>
      <c r="N2462" s="38">
        <f>Sales[[#This Row],[Profit]]*$N$1</f>
        <v>683.1</v>
      </c>
      <c r="O2462" s="38">
        <f>Sales[[#This Row],[Profit]]-Sales[[#This Row],[Discount ]]</f>
        <v>12978.9</v>
      </c>
    </row>
    <row r="2463" spans="1:15">
      <c r="A2463" s="38">
        <v>41726</v>
      </c>
      <c r="B2463" s="12" t="s">
        <v>29</v>
      </c>
      <c r="C2463" s="12" t="s">
        <v>30</v>
      </c>
      <c r="D2463" s="12" t="s">
        <v>41</v>
      </c>
      <c r="E2463" s="12" t="s">
        <v>13</v>
      </c>
      <c r="F2463" s="12">
        <v>9</v>
      </c>
      <c r="G2463" s="12">
        <v>3546</v>
      </c>
      <c r="H2463" s="12">
        <v>3780</v>
      </c>
      <c r="I2463" s="12">
        <v>50184</v>
      </c>
      <c r="J2463" s="12">
        <v>53550</v>
      </c>
      <c r="K2463" s="12">
        <f>Sales[[#This Row],[Unit Price]]*Sales[[#This Row],[Quantity]]</f>
        <v>34020</v>
      </c>
      <c r="L2463" s="12">
        <f>Sales[[#This Row],[Unit Cost]]*Sales[[#This Row],[Quantity]]</f>
        <v>31914</v>
      </c>
      <c r="M2463" s="12">
        <f>Sales[[#This Row],[Revenue]]-Sales[[#This Row],[Cost]]</f>
        <v>2106</v>
      </c>
      <c r="N2463" s="38">
        <f>Sales[[#This Row],[Profit]]*$N$1</f>
        <v>105.30000000000001</v>
      </c>
      <c r="O2463" s="38">
        <f>Sales[[#This Row],[Profit]]-Sales[[#This Row],[Discount ]]</f>
        <v>2000.7</v>
      </c>
    </row>
    <row r="2464" spans="1:15">
      <c r="A2464" s="38">
        <v>41726</v>
      </c>
      <c r="B2464" s="12" t="s">
        <v>10</v>
      </c>
      <c r="C2464" s="12" t="s">
        <v>11</v>
      </c>
      <c r="D2464" s="12" t="s">
        <v>28</v>
      </c>
      <c r="E2464" s="12" t="s">
        <v>13</v>
      </c>
      <c r="F2464" s="12">
        <v>7</v>
      </c>
      <c r="G2464" s="12">
        <v>3042</v>
      </c>
      <c r="H2464" s="12">
        <v>3240</v>
      </c>
      <c r="I2464" s="12">
        <v>69984</v>
      </c>
      <c r="J2464" s="12">
        <v>74520</v>
      </c>
      <c r="K2464" s="12">
        <f>Sales[[#This Row],[Unit Price]]*Sales[[#This Row],[Quantity]]</f>
        <v>22680</v>
      </c>
      <c r="L2464" s="12">
        <f>Sales[[#This Row],[Unit Cost]]*Sales[[#This Row],[Quantity]]</f>
        <v>21294</v>
      </c>
      <c r="M2464" s="12">
        <f>Sales[[#This Row],[Revenue]]-Sales[[#This Row],[Cost]]</f>
        <v>1386</v>
      </c>
      <c r="N2464" s="38">
        <f>Sales[[#This Row],[Profit]]*$N$1</f>
        <v>69.3</v>
      </c>
      <c r="O2464" s="38">
        <f>Sales[[#This Row],[Profit]]-Sales[[#This Row],[Discount ]]</f>
        <v>1316.7</v>
      </c>
    </row>
    <row r="2465" spans="1:15">
      <c r="A2465" s="38">
        <v>41726</v>
      </c>
      <c r="B2465" s="12" t="s">
        <v>17</v>
      </c>
      <c r="C2465" s="12" t="s">
        <v>18</v>
      </c>
      <c r="D2465" s="12" t="s">
        <v>28</v>
      </c>
      <c r="E2465" s="12" t="s">
        <v>13</v>
      </c>
      <c r="F2465" s="12">
        <v>25</v>
      </c>
      <c r="G2465" s="12">
        <v>3042</v>
      </c>
      <c r="H2465" s="12">
        <v>3240</v>
      </c>
      <c r="I2465" s="12">
        <v>58320</v>
      </c>
      <c r="J2465" s="12">
        <v>62100</v>
      </c>
      <c r="K2465" s="12">
        <f>Sales[[#This Row],[Unit Price]]*Sales[[#This Row],[Quantity]]</f>
        <v>81000</v>
      </c>
      <c r="L2465" s="12">
        <f>Sales[[#This Row],[Unit Cost]]*Sales[[#This Row],[Quantity]]</f>
        <v>76050</v>
      </c>
      <c r="M2465" s="12">
        <f>Sales[[#This Row],[Revenue]]-Sales[[#This Row],[Cost]]</f>
        <v>4950</v>
      </c>
      <c r="N2465" s="38">
        <f>Sales[[#This Row],[Profit]]*$N$1</f>
        <v>247.5</v>
      </c>
      <c r="O2465" s="38">
        <f>Sales[[#This Row],[Profit]]-Sales[[#This Row],[Discount ]]</f>
        <v>4702.5</v>
      </c>
    </row>
    <row r="2466" spans="1:15">
      <c r="A2466" s="38">
        <v>41727</v>
      </c>
      <c r="B2466" s="12" t="s">
        <v>34</v>
      </c>
      <c r="C2466" s="12" t="s">
        <v>25</v>
      </c>
      <c r="D2466" s="12" t="s">
        <v>38</v>
      </c>
      <c r="E2466" s="12" t="s">
        <v>13</v>
      </c>
      <c r="F2466" s="12">
        <v>10</v>
      </c>
      <c r="G2466" s="12">
        <v>3978</v>
      </c>
      <c r="H2466" s="12">
        <v>4230</v>
      </c>
      <c r="I2466" s="12">
        <v>63828</v>
      </c>
      <c r="J2466" s="12">
        <v>68040</v>
      </c>
      <c r="K2466" s="12">
        <f>Sales[[#This Row],[Unit Price]]*Sales[[#This Row],[Quantity]]</f>
        <v>42300</v>
      </c>
      <c r="L2466" s="12">
        <f>Sales[[#This Row],[Unit Cost]]*Sales[[#This Row],[Quantity]]</f>
        <v>39780</v>
      </c>
      <c r="M2466" s="12">
        <f>Sales[[#This Row],[Revenue]]-Sales[[#This Row],[Cost]]</f>
        <v>2520</v>
      </c>
      <c r="N2466" s="38">
        <f>Sales[[#This Row],[Profit]]*$N$1</f>
        <v>126</v>
      </c>
      <c r="O2466" s="38">
        <f>Sales[[#This Row],[Profit]]-Sales[[#This Row],[Discount ]]</f>
        <v>2394</v>
      </c>
    </row>
    <row r="2467" spans="1:15">
      <c r="A2467" s="38">
        <v>41728</v>
      </c>
      <c r="B2467" s="12" t="s">
        <v>20</v>
      </c>
      <c r="C2467" s="12" t="s">
        <v>18</v>
      </c>
      <c r="D2467" s="12" t="s">
        <v>42</v>
      </c>
      <c r="E2467" s="12" t="s">
        <v>16</v>
      </c>
      <c r="F2467" s="12">
        <v>8</v>
      </c>
      <c r="G2467" s="12">
        <v>5148</v>
      </c>
      <c r="H2467" s="12">
        <v>5490</v>
      </c>
      <c r="I2467" s="12">
        <v>82566</v>
      </c>
      <c r="J2467" s="12">
        <v>89100</v>
      </c>
      <c r="K2467" s="12">
        <f>Sales[[#This Row],[Unit Price]]*Sales[[#This Row],[Quantity]]</f>
        <v>43920</v>
      </c>
      <c r="L2467" s="12">
        <f>Sales[[#This Row],[Unit Cost]]*Sales[[#This Row],[Quantity]]</f>
        <v>41184</v>
      </c>
      <c r="M2467" s="12">
        <f>Sales[[#This Row],[Revenue]]-Sales[[#This Row],[Cost]]</f>
        <v>2736</v>
      </c>
      <c r="N2467" s="38">
        <f>Sales[[#This Row],[Profit]]*$N$1</f>
        <v>136.80000000000001</v>
      </c>
      <c r="O2467" s="38">
        <f>Sales[[#This Row],[Profit]]-Sales[[#This Row],[Discount ]]</f>
        <v>2599.1999999999998</v>
      </c>
    </row>
    <row r="2468" spans="1:15">
      <c r="A2468" s="38">
        <v>41728</v>
      </c>
      <c r="B2468" s="12" t="s">
        <v>24</v>
      </c>
      <c r="C2468" s="12" t="s">
        <v>25</v>
      </c>
      <c r="D2468" s="12" t="s">
        <v>15</v>
      </c>
      <c r="E2468" s="12" t="s">
        <v>16</v>
      </c>
      <c r="F2468" s="12">
        <v>18</v>
      </c>
      <c r="G2468" s="12">
        <v>3042</v>
      </c>
      <c r="H2468" s="12">
        <v>3240</v>
      </c>
      <c r="I2468" s="12">
        <v>17910</v>
      </c>
      <c r="J2468" s="12">
        <v>19350</v>
      </c>
      <c r="K2468" s="12">
        <f>Sales[[#This Row],[Unit Price]]*Sales[[#This Row],[Quantity]]</f>
        <v>58320</v>
      </c>
      <c r="L2468" s="12">
        <f>Sales[[#This Row],[Unit Cost]]*Sales[[#This Row],[Quantity]]</f>
        <v>54756</v>
      </c>
      <c r="M2468" s="12">
        <f>Sales[[#This Row],[Revenue]]-Sales[[#This Row],[Cost]]</f>
        <v>3564</v>
      </c>
      <c r="N2468" s="38">
        <f>Sales[[#This Row],[Profit]]*$N$1</f>
        <v>178.20000000000002</v>
      </c>
      <c r="O2468" s="38">
        <f>Sales[[#This Row],[Profit]]-Sales[[#This Row],[Discount ]]</f>
        <v>3385.8</v>
      </c>
    </row>
    <row r="2469" spans="1:15">
      <c r="A2469" s="38">
        <v>41728</v>
      </c>
      <c r="B2469" s="12" t="s">
        <v>22</v>
      </c>
      <c r="C2469" s="12" t="s">
        <v>23</v>
      </c>
      <c r="D2469" s="12" t="s">
        <v>43</v>
      </c>
      <c r="E2469" s="12" t="s">
        <v>13</v>
      </c>
      <c r="F2469" s="12">
        <v>8</v>
      </c>
      <c r="G2469" s="12">
        <v>5148</v>
      </c>
      <c r="H2469" s="12">
        <v>5490</v>
      </c>
      <c r="I2469" s="12">
        <v>54144</v>
      </c>
      <c r="J2469" s="12">
        <v>57600</v>
      </c>
      <c r="K2469" s="12">
        <f>Sales[[#This Row],[Unit Price]]*Sales[[#This Row],[Quantity]]</f>
        <v>43920</v>
      </c>
      <c r="L2469" s="12">
        <f>Sales[[#This Row],[Unit Cost]]*Sales[[#This Row],[Quantity]]</f>
        <v>41184</v>
      </c>
      <c r="M2469" s="12">
        <f>Sales[[#This Row],[Revenue]]-Sales[[#This Row],[Cost]]</f>
        <v>2736</v>
      </c>
      <c r="N2469" s="38">
        <f>Sales[[#This Row],[Profit]]*$N$1</f>
        <v>136.80000000000001</v>
      </c>
      <c r="O2469" s="38">
        <f>Sales[[#This Row],[Profit]]-Sales[[#This Row],[Discount ]]</f>
        <v>2599.1999999999998</v>
      </c>
    </row>
    <row r="2470" spans="1:15">
      <c r="A2470" s="38">
        <v>41728</v>
      </c>
      <c r="B2470" s="12" t="s">
        <v>27</v>
      </c>
      <c r="C2470" s="12" t="s">
        <v>23</v>
      </c>
      <c r="D2470" s="12" t="s">
        <v>35</v>
      </c>
      <c r="E2470" s="12" t="s">
        <v>13</v>
      </c>
      <c r="F2470" s="12">
        <v>25</v>
      </c>
      <c r="G2470" s="12">
        <v>7506</v>
      </c>
      <c r="H2470" s="12">
        <v>8100</v>
      </c>
      <c r="I2470" s="12">
        <v>118404</v>
      </c>
      <c r="J2470" s="12">
        <v>126270</v>
      </c>
      <c r="K2470" s="12">
        <f>Sales[[#This Row],[Unit Price]]*Sales[[#This Row],[Quantity]]</f>
        <v>202500</v>
      </c>
      <c r="L2470" s="12">
        <f>Sales[[#This Row],[Unit Cost]]*Sales[[#This Row],[Quantity]]</f>
        <v>187650</v>
      </c>
      <c r="M2470" s="12">
        <f>Sales[[#This Row],[Revenue]]-Sales[[#This Row],[Cost]]</f>
        <v>14850</v>
      </c>
      <c r="N2470" s="38">
        <f>Sales[[#This Row],[Profit]]*$N$1</f>
        <v>742.5</v>
      </c>
      <c r="O2470" s="38">
        <f>Sales[[#This Row],[Profit]]-Sales[[#This Row],[Discount ]]</f>
        <v>14107.5</v>
      </c>
    </row>
    <row r="2471" spans="1:15">
      <c r="A2471" s="38">
        <v>41728</v>
      </c>
      <c r="B2471" s="12" t="s">
        <v>10</v>
      </c>
      <c r="C2471" s="12" t="s">
        <v>11</v>
      </c>
      <c r="D2471" s="12" t="s">
        <v>41</v>
      </c>
      <c r="E2471" s="12" t="s">
        <v>13</v>
      </c>
      <c r="F2471" s="12">
        <v>7</v>
      </c>
      <c r="G2471" s="12">
        <v>3042</v>
      </c>
      <c r="H2471" s="12">
        <v>3240</v>
      </c>
      <c r="I2471" s="12">
        <v>53136</v>
      </c>
      <c r="J2471" s="12">
        <v>56700</v>
      </c>
      <c r="K2471" s="12">
        <f>Sales[[#This Row],[Unit Price]]*Sales[[#This Row],[Quantity]]</f>
        <v>22680</v>
      </c>
      <c r="L2471" s="12">
        <f>Sales[[#This Row],[Unit Cost]]*Sales[[#This Row],[Quantity]]</f>
        <v>21294</v>
      </c>
      <c r="M2471" s="12">
        <f>Sales[[#This Row],[Revenue]]-Sales[[#This Row],[Cost]]</f>
        <v>1386</v>
      </c>
      <c r="N2471" s="38">
        <f>Sales[[#This Row],[Profit]]*$N$1</f>
        <v>69.3</v>
      </c>
      <c r="O2471" s="38">
        <f>Sales[[#This Row],[Profit]]-Sales[[#This Row],[Discount ]]</f>
        <v>1316.7</v>
      </c>
    </row>
    <row r="2472" spans="1:15">
      <c r="A2472" s="38">
        <v>41729</v>
      </c>
      <c r="B2472" s="12" t="s">
        <v>31</v>
      </c>
      <c r="C2472" s="12" t="s">
        <v>30</v>
      </c>
      <c r="D2472" s="12" t="s">
        <v>39</v>
      </c>
      <c r="E2472" s="12" t="s">
        <v>13</v>
      </c>
      <c r="F2472" s="12">
        <v>17</v>
      </c>
      <c r="G2472" s="12">
        <v>3978</v>
      </c>
      <c r="H2472" s="12">
        <v>4230</v>
      </c>
      <c r="I2472" s="12">
        <v>3726</v>
      </c>
      <c r="J2472" s="12">
        <v>3960</v>
      </c>
      <c r="K2472" s="12">
        <f>Sales[[#This Row],[Unit Price]]*Sales[[#This Row],[Quantity]]</f>
        <v>71910</v>
      </c>
      <c r="L2472" s="12">
        <f>Sales[[#This Row],[Unit Cost]]*Sales[[#This Row],[Quantity]]</f>
        <v>67626</v>
      </c>
      <c r="M2472" s="12">
        <f>Sales[[#This Row],[Revenue]]-Sales[[#This Row],[Cost]]</f>
        <v>4284</v>
      </c>
      <c r="N2472" s="38">
        <f>Sales[[#This Row],[Profit]]*$N$1</f>
        <v>214.20000000000002</v>
      </c>
      <c r="O2472" s="38">
        <f>Sales[[#This Row],[Profit]]-Sales[[#This Row],[Discount ]]</f>
        <v>4069.8</v>
      </c>
    </row>
    <row r="2473" spans="1:15">
      <c r="A2473" s="38">
        <v>41730</v>
      </c>
      <c r="B2473" s="12" t="s">
        <v>27</v>
      </c>
      <c r="C2473" s="12" t="s">
        <v>23</v>
      </c>
      <c r="D2473" s="12" t="s">
        <v>19</v>
      </c>
      <c r="E2473" s="12" t="s">
        <v>13</v>
      </c>
      <c r="F2473" s="12">
        <v>3</v>
      </c>
      <c r="G2473" s="12">
        <v>2952</v>
      </c>
      <c r="H2473" s="12">
        <v>3150</v>
      </c>
      <c r="I2473" s="12">
        <v>11934</v>
      </c>
      <c r="J2473" s="12">
        <v>12690</v>
      </c>
      <c r="K2473" s="12">
        <f>Sales[[#This Row],[Unit Price]]*Sales[[#This Row],[Quantity]]</f>
        <v>9450</v>
      </c>
      <c r="L2473" s="12">
        <f>Sales[[#This Row],[Unit Cost]]*Sales[[#This Row],[Quantity]]</f>
        <v>8856</v>
      </c>
      <c r="M2473" s="12">
        <f>Sales[[#This Row],[Revenue]]-Sales[[#This Row],[Cost]]</f>
        <v>594</v>
      </c>
      <c r="N2473" s="38">
        <f>Sales[[#This Row],[Profit]]*$N$1</f>
        <v>29.700000000000003</v>
      </c>
      <c r="O2473" s="38">
        <f>Sales[[#This Row],[Profit]]-Sales[[#This Row],[Discount ]]</f>
        <v>564.29999999999995</v>
      </c>
    </row>
    <row r="2474" spans="1:15">
      <c r="A2474" s="38">
        <v>41731</v>
      </c>
      <c r="B2474" s="12" t="s">
        <v>24</v>
      </c>
      <c r="C2474" s="12" t="s">
        <v>25</v>
      </c>
      <c r="D2474" s="12" t="s">
        <v>19</v>
      </c>
      <c r="E2474" s="12" t="s">
        <v>13</v>
      </c>
      <c r="F2474" s="12">
        <v>13</v>
      </c>
      <c r="G2474" s="12">
        <v>2034</v>
      </c>
      <c r="H2474" s="12">
        <v>2160</v>
      </c>
      <c r="I2474" s="12">
        <v>63648</v>
      </c>
      <c r="J2474" s="12">
        <v>67680</v>
      </c>
      <c r="K2474" s="12">
        <f>Sales[[#This Row],[Unit Price]]*Sales[[#This Row],[Quantity]]</f>
        <v>28080</v>
      </c>
      <c r="L2474" s="12">
        <f>Sales[[#This Row],[Unit Cost]]*Sales[[#This Row],[Quantity]]</f>
        <v>26442</v>
      </c>
      <c r="M2474" s="12">
        <f>Sales[[#This Row],[Revenue]]-Sales[[#This Row],[Cost]]</f>
        <v>1638</v>
      </c>
      <c r="N2474" s="38">
        <f>Sales[[#This Row],[Profit]]*$N$1</f>
        <v>81.900000000000006</v>
      </c>
      <c r="O2474" s="38">
        <f>Sales[[#This Row],[Profit]]-Sales[[#This Row],[Discount ]]</f>
        <v>1556.1</v>
      </c>
    </row>
    <row r="2475" spans="1:15">
      <c r="A2475" s="38">
        <v>41731</v>
      </c>
      <c r="B2475" s="12" t="s">
        <v>22</v>
      </c>
      <c r="C2475" s="12" t="s">
        <v>23</v>
      </c>
      <c r="D2475" s="12" t="s">
        <v>36</v>
      </c>
      <c r="E2475" s="12" t="s">
        <v>13</v>
      </c>
      <c r="F2475" s="12">
        <v>17</v>
      </c>
      <c r="G2475" s="12">
        <v>3582</v>
      </c>
      <c r="H2475" s="12">
        <v>3870</v>
      </c>
      <c r="I2475" s="12">
        <v>29484</v>
      </c>
      <c r="J2475" s="12">
        <v>31500</v>
      </c>
      <c r="K2475" s="12">
        <f>Sales[[#This Row],[Unit Price]]*Sales[[#This Row],[Quantity]]</f>
        <v>65790</v>
      </c>
      <c r="L2475" s="12">
        <f>Sales[[#This Row],[Unit Cost]]*Sales[[#This Row],[Quantity]]</f>
        <v>60894</v>
      </c>
      <c r="M2475" s="12">
        <f>Sales[[#This Row],[Revenue]]-Sales[[#This Row],[Cost]]</f>
        <v>4896</v>
      </c>
      <c r="N2475" s="38">
        <f>Sales[[#This Row],[Profit]]*$N$1</f>
        <v>244.8</v>
      </c>
      <c r="O2475" s="38">
        <f>Sales[[#This Row],[Profit]]-Sales[[#This Row],[Discount ]]</f>
        <v>4651.2</v>
      </c>
    </row>
    <row r="2476" spans="1:15">
      <c r="A2476" s="38">
        <v>41731</v>
      </c>
      <c r="B2476" s="12" t="s">
        <v>22</v>
      </c>
      <c r="C2476" s="12" t="s">
        <v>23</v>
      </c>
      <c r="D2476" s="12" t="s">
        <v>43</v>
      </c>
      <c r="E2476" s="12" t="s">
        <v>13</v>
      </c>
      <c r="F2476" s="12">
        <v>22</v>
      </c>
      <c r="G2476" s="12">
        <v>3978</v>
      </c>
      <c r="H2476" s="12">
        <v>4230</v>
      </c>
      <c r="I2476" s="12">
        <v>57528</v>
      </c>
      <c r="J2476" s="12">
        <v>61200</v>
      </c>
      <c r="K2476" s="12">
        <f>Sales[[#This Row],[Unit Price]]*Sales[[#This Row],[Quantity]]</f>
        <v>93060</v>
      </c>
      <c r="L2476" s="12">
        <f>Sales[[#This Row],[Unit Cost]]*Sales[[#This Row],[Quantity]]</f>
        <v>87516</v>
      </c>
      <c r="M2476" s="12">
        <f>Sales[[#This Row],[Revenue]]-Sales[[#This Row],[Cost]]</f>
        <v>5544</v>
      </c>
      <c r="N2476" s="38">
        <f>Sales[[#This Row],[Profit]]*$N$1</f>
        <v>277.2</v>
      </c>
      <c r="O2476" s="38">
        <f>Sales[[#This Row],[Profit]]-Sales[[#This Row],[Discount ]]</f>
        <v>5266.8</v>
      </c>
    </row>
    <row r="2477" spans="1:15">
      <c r="A2477" s="38">
        <v>41732</v>
      </c>
      <c r="B2477" s="12" t="s">
        <v>17</v>
      </c>
      <c r="C2477" s="12" t="s">
        <v>18</v>
      </c>
      <c r="D2477" s="12" t="s">
        <v>37</v>
      </c>
      <c r="E2477" s="12" t="s">
        <v>13</v>
      </c>
      <c r="F2477" s="12">
        <v>23</v>
      </c>
      <c r="G2477" s="12">
        <v>2196</v>
      </c>
      <c r="H2477" s="12">
        <v>2340</v>
      </c>
      <c r="I2477" s="12">
        <v>4482</v>
      </c>
      <c r="J2477" s="12">
        <v>4770</v>
      </c>
      <c r="K2477" s="12">
        <f>Sales[[#This Row],[Unit Price]]*Sales[[#This Row],[Quantity]]</f>
        <v>53820</v>
      </c>
      <c r="L2477" s="12">
        <f>Sales[[#This Row],[Unit Cost]]*Sales[[#This Row],[Quantity]]</f>
        <v>50508</v>
      </c>
      <c r="M2477" s="12">
        <f>Sales[[#This Row],[Revenue]]-Sales[[#This Row],[Cost]]</f>
        <v>3312</v>
      </c>
      <c r="N2477" s="38">
        <f>Sales[[#This Row],[Profit]]*$N$1</f>
        <v>165.60000000000002</v>
      </c>
      <c r="O2477" s="38">
        <f>Sales[[#This Row],[Profit]]-Sales[[#This Row],[Discount ]]</f>
        <v>3146.4</v>
      </c>
    </row>
    <row r="2478" spans="1:15">
      <c r="A2478" s="38">
        <v>41732</v>
      </c>
      <c r="B2478" s="12" t="s">
        <v>10</v>
      </c>
      <c r="C2478" s="12" t="s">
        <v>11</v>
      </c>
      <c r="D2478" s="12" t="s">
        <v>15</v>
      </c>
      <c r="E2478" s="12" t="s">
        <v>16</v>
      </c>
      <c r="F2478" s="12">
        <v>1</v>
      </c>
      <c r="G2478" s="12">
        <v>2034</v>
      </c>
      <c r="H2478" s="12">
        <v>2160</v>
      </c>
      <c r="I2478" s="12">
        <v>75222</v>
      </c>
      <c r="J2478" s="12">
        <v>81270</v>
      </c>
      <c r="K2478" s="12">
        <f>Sales[[#This Row],[Unit Price]]*Sales[[#This Row],[Quantity]]</f>
        <v>2160</v>
      </c>
      <c r="L2478" s="12">
        <f>Sales[[#This Row],[Unit Cost]]*Sales[[#This Row],[Quantity]]</f>
        <v>2034</v>
      </c>
      <c r="M2478" s="12">
        <f>Sales[[#This Row],[Revenue]]-Sales[[#This Row],[Cost]]</f>
        <v>126</v>
      </c>
      <c r="N2478" s="38">
        <f>Sales[[#This Row],[Profit]]*$N$1</f>
        <v>6.3000000000000007</v>
      </c>
      <c r="O2478" s="38">
        <f>Sales[[#This Row],[Profit]]-Sales[[#This Row],[Discount ]]</f>
        <v>119.7</v>
      </c>
    </row>
    <row r="2479" spans="1:15">
      <c r="A2479" s="38">
        <v>41732</v>
      </c>
      <c r="B2479" s="12" t="s">
        <v>17</v>
      </c>
      <c r="C2479" s="12" t="s">
        <v>18</v>
      </c>
      <c r="D2479" s="12" t="s">
        <v>38</v>
      </c>
      <c r="E2479" s="12" t="s">
        <v>13</v>
      </c>
      <c r="F2479" s="12">
        <v>25</v>
      </c>
      <c r="G2479" s="12">
        <v>5148</v>
      </c>
      <c r="H2479" s="12">
        <v>5490</v>
      </c>
      <c r="I2479" s="12">
        <v>24822</v>
      </c>
      <c r="J2479" s="12">
        <v>26460</v>
      </c>
      <c r="K2479" s="12">
        <f>Sales[[#This Row],[Unit Price]]*Sales[[#This Row],[Quantity]]</f>
        <v>137250</v>
      </c>
      <c r="L2479" s="12">
        <f>Sales[[#This Row],[Unit Cost]]*Sales[[#This Row],[Quantity]]</f>
        <v>128700</v>
      </c>
      <c r="M2479" s="12">
        <f>Sales[[#This Row],[Revenue]]-Sales[[#This Row],[Cost]]</f>
        <v>8550</v>
      </c>
      <c r="N2479" s="38">
        <f>Sales[[#This Row],[Profit]]*$N$1</f>
        <v>427.5</v>
      </c>
      <c r="O2479" s="38">
        <f>Sales[[#This Row],[Profit]]-Sales[[#This Row],[Discount ]]</f>
        <v>8122.5</v>
      </c>
    </row>
    <row r="2480" spans="1:15">
      <c r="A2480" s="38">
        <v>41732</v>
      </c>
      <c r="B2480" s="12" t="s">
        <v>31</v>
      </c>
      <c r="C2480" s="12" t="s">
        <v>30</v>
      </c>
      <c r="D2480" s="12" t="s">
        <v>35</v>
      </c>
      <c r="E2480" s="12" t="s">
        <v>13</v>
      </c>
      <c r="F2480" s="12">
        <v>22</v>
      </c>
      <c r="G2480" s="12">
        <v>3384</v>
      </c>
      <c r="H2480" s="12">
        <v>3600</v>
      </c>
      <c r="I2480" s="12">
        <v>46332</v>
      </c>
      <c r="J2480" s="12">
        <v>49410</v>
      </c>
      <c r="K2480" s="12">
        <f>Sales[[#This Row],[Unit Price]]*Sales[[#This Row],[Quantity]]</f>
        <v>79200</v>
      </c>
      <c r="L2480" s="12">
        <f>Sales[[#This Row],[Unit Cost]]*Sales[[#This Row],[Quantity]]</f>
        <v>74448</v>
      </c>
      <c r="M2480" s="12">
        <f>Sales[[#This Row],[Revenue]]-Sales[[#This Row],[Cost]]</f>
        <v>4752</v>
      </c>
      <c r="N2480" s="38">
        <f>Sales[[#This Row],[Profit]]*$N$1</f>
        <v>237.60000000000002</v>
      </c>
      <c r="O2480" s="38">
        <f>Sales[[#This Row],[Profit]]-Sales[[#This Row],[Discount ]]</f>
        <v>4514.3999999999996</v>
      </c>
    </row>
    <row r="2481" spans="1:15">
      <c r="A2481" s="38">
        <v>41732</v>
      </c>
      <c r="B2481" s="12" t="s">
        <v>20</v>
      </c>
      <c r="C2481" s="12" t="s">
        <v>18</v>
      </c>
      <c r="D2481" s="12" t="s">
        <v>33</v>
      </c>
      <c r="E2481" s="12" t="s">
        <v>13</v>
      </c>
      <c r="F2481" s="12">
        <v>2</v>
      </c>
      <c r="G2481" s="12">
        <v>3978</v>
      </c>
      <c r="H2481" s="12">
        <v>4230</v>
      </c>
      <c r="I2481" s="12">
        <v>43758</v>
      </c>
      <c r="J2481" s="12">
        <v>46530</v>
      </c>
      <c r="K2481" s="12">
        <f>Sales[[#This Row],[Unit Price]]*Sales[[#This Row],[Quantity]]</f>
        <v>8460</v>
      </c>
      <c r="L2481" s="12">
        <f>Sales[[#This Row],[Unit Cost]]*Sales[[#This Row],[Quantity]]</f>
        <v>7956</v>
      </c>
      <c r="M2481" s="12">
        <f>Sales[[#This Row],[Revenue]]-Sales[[#This Row],[Cost]]</f>
        <v>504</v>
      </c>
      <c r="N2481" s="38">
        <f>Sales[[#This Row],[Profit]]*$N$1</f>
        <v>25.200000000000003</v>
      </c>
      <c r="O2481" s="38">
        <f>Sales[[#This Row],[Profit]]-Sales[[#This Row],[Discount ]]</f>
        <v>478.8</v>
      </c>
    </row>
    <row r="2482" spans="1:15">
      <c r="A2482" s="38">
        <v>41733</v>
      </c>
      <c r="B2482" s="12" t="s">
        <v>34</v>
      </c>
      <c r="C2482" s="12" t="s">
        <v>25</v>
      </c>
      <c r="D2482" s="12" t="s">
        <v>15</v>
      </c>
      <c r="E2482" s="12" t="s">
        <v>16</v>
      </c>
      <c r="F2482" s="12">
        <v>11</v>
      </c>
      <c r="G2482" s="12">
        <v>3582</v>
      </c>
      <c r="H2482" s="12">
        <v>3870</v>
      </c>
      <c r="I2482" s="12">
        <v>32238</v>
      </c>
      <c r="J2482" s="12">
        <v>34830</v>
      </c>
      <c r="K2482" s="12">
        <f>Sales[[#This Row],[Unit Price]]*Sales[[#This Row],[Quantity]]</f>
        <v>42570</v>
      </c>
      <c r="L2482" s="12">
        <f>Sales[[#This Row],[Unit Cost]]*Sales[[#This Row],[Quantity]]</f>
        <v>39402</v>
      </c>
      <c r="M2482" s="12">
        <f>Sales[[#This Row],[Revenue]]-Sales[[#This Row],[Cost]]</f>
        <v>3168</v>
      </c>
      <c r="N2482" s="38">
        <f>Sales[[#This Row],[Profit]]*$N$1</f>
        <v>158.4</v>
      </c>
      <c r="O2482" s="38">
        <f>Sales[[#This Row],[Profit]]-Sales[[#This Row],[Discount ]]</f>
        <v>3009.6</v>
      </c>
    </row>
    <row r="2483" spans="1:15">
      <c r="A2483" s="38">
        <v>41733</v>
      </c>
      <c r="B2483" s="12" t="s">
        <v>14</v>
      </c>
      <c r="C2483" s="12" t="s">
        <v>11</v>
      </c>
      <c r="D2483" s="12" t="s">
        <v>41</v>
      </c>
      <c r="E2483" s="12" t="s">
        <v>13</v>
      </c>
      <c r="F2483" s="12">
        <v>11</v>
      </c>
      <c r="G2483" s="12">
        <v>3546</v>
      </c>
      <c r="H2483" s="12">
        <v>3780</v>
      </c>
      <c r="I2483" s="12">
        <v>44280</v>
      </c>
      <c r="J2483" s="12">
        <v>47250</v>
      </c>
      <c r="K2483" s="12">
        <f>Sales[[#This Row],[Unit Price]]*Sales[[#This Row],[Quantity]]</f>
        <v>41580</v>
      </c>
      <c r="L2483" s="12">
        <f>Sales[[#This Row],[Unit Cost]]*Sales[[#This Row],[Quantity]]</f>
        <v>39006</v>
      </c>
      <c r="M2483" s="12">
        <f>Sales[[#This Row],[Revenue]]-Sales[[#This Row],[Cost]]</f>
        <v>2574</v>
      </c>
      <c r="N2483" s="38">
        <f>Sales[[#This Row],[Profit]]*$N$1</f>
        <v>128.70000000000002</v>
      </c>
      <c r="O2483" s="38">
        <f>Sales[[#This Row],[Profit]]-Sales[[#This Row],[Discount ]]</f>
        <v>2445.3000000000002</v>
      </c>
    </row>
    <row r="2484" spans="1:15">
      <c r="A2484" s="38">
        <v>41733</v>
      </c>
      <c r="B2484" s="12" t="s">
        <v>10</v>
      </c>
      <c r="C2484" s="12" t="s">
        <v>11</v>
      </c>
      <c r="D2484" s="12" t="s">
        <v>37</v>
      </c>
      <c r="E2484" s="12" t="s">
        <v>13</v>
      </c>
      <c r="F2484" s="12">
        <v>1</v>
      </c>
      <c r="G2484" s="12">
        <v>7506</v>
      </c>
      <c r="H2484" s="12">
        <v>8100</v>
      </c>
      <c r="I2484" s="12">
        <v>35856</v>
      </c>
      <c r="J2484" s="12">
        <v>38160</v>
      </c>
      <c r="K2484" s="12">
        <f>Sales[[#This Row],[Unit Price]]*Sales[[#This Row],[Quantity]]</f>
        <v>8100</v>
      </c>
      <c r="L2484" s="12">
        <f>Sales[[#This Row],[Unit Cost]]*Sales[[#This Row],[Quantity]]</f>
        <v>7506</v>
      </c>
      <c r="M2484" s="12">
        <f>Sales[[#This Row],[Revenue]]-Sales[[#This Row],[Cost]]</f>
        <v>594</v>
      </c>
      <c r="N2484" s="38">
        <f>Sales[[#This Row],[Profit]]*$N$1</f>
        <v>29.700000000000003</v>
      </c>
      <c r="O2484" s="38">
        <f>Sales[[#This Row],[Profit]]-Sales[[#This Row],[Discount ]]</f>
        <v>564.29999999999995</v>
      </c>
    </row>
    <row r="2485" spans="1:15">
      <c r="A2485" s="38">
        <v>41733</v>
      </c>
      <c r="B2485" s="12" t="s">
        <v>17</v>
      </c>
      <c r="C2485" s="12" t="s">
        <v>18</v>
      </c>
      <c r="D2485" s="12" t="s">
        <v>39</v>
      </c>
      <c r="E2485" s="12" t="s">
        <v>13</v>
      </c>
      <c r="F2485" s="12">
        <v>14</v>
      </c>
      <c r="G2485" s="12">
        <v>3978</v>
      </c>
      <c r="H2485" s="12">
        <v>4230</v>
      </c>
      <c r="I2485" s="12">
        <v>7452</v>
      </c>
      <c r="J2485" s="12">
        <v>7920</v>
      </c>
      <c r="K2485" s="12">
        <f>Sales[[#This Row],[Unit Price]]*Sales[[#This Row],[Quantity]]</f>
        <v>59220</v>
      </c>
      <c r="L2485" s="12">
        <f>Sales[[#This Row],[Unit Cost]]*Sales[[#This Row],[Quantity]]</f>
        <v>55692</v>
      </c>
      <c r="M2485" s="12">
        <f>Sales[[#This Row],[Revenue]]-Sales[[#This Row],[Cost]]</f>
        <v>3528</v>
      </c>
      <c r="N2485" s="38">
        <f>Sales[[#This Row],[Profit]]*$N$1</f>
        <v>176.4</v>
      </c>
      <c r="O2485" s="38">
        <f>Sales[[#This Row],[Profit]]-Sales[[#This Row],[Discount ]]</f>
        <v>3351.6</v>
      </c>
    </row>
    <row r="2486" spans="1:15">
      <c r="A2486" s="38">
        <v>41734</v>
      </c>
      <c r="B2486" s="12" t="s">
        <v>27</v>
      </c>
      <c r="C2486" s="12" t="s">
        <v>23</v>
      </c>
      <c r="D2486" s="12" t="s">
        <v>42</v>
      </c>
      <c r="E2486" s="12" t="s">
        <v>16</v>
      </c>
      <c r="F2486" s="12">
        <v>11</v>
      </c>
      <c r="G2486" s="12">
        <v>2034</v>
      </c>
      <c r="H2486" s="12">
        <v>2160</v>
      </c>
      <c r="I2486" s="12">
        <v>187650</v>
      </c>
      <c r="J2486" s="12">
        <v>202500</v>
      </c>
      <c r="K2486" s="12">
        <f>Sales[[#This Row],[Unit Price]]*Sales[[#This Row],[Quantity]]</f>
        <v>23760</v>
      </c>
      <c r="L2486" s="12">
        <f>Sales[[#This Row],[Unit Cost]]*Sales[[#This Row],[Quantity]]</f>
        <v>22374</v>
      </c>
      <c r="M2486" s="12">
        <f>Sales[[#This Row],[Revenue]]-Sales[[#This Row],[Cost]]</f>
        <v>1386</v>
      </c>
      <c r="N2486" s="38">
        <f>Sales[[#This Row],[Profit]]*$N$1</f>
        <v>69.3</v>
      </c>
      <c r="O2486" s="38">
        <f>Sales[[#This Row],[Profit]]-Sales[[#This Row],[Discount ]]</f>
        <v>1316.7</v>
      </c>
    </row>
    <row r="2487" spans="1:15">
      <c r="A2487" s="38">
        <v>41734</v>
      </c>
      <c r="B2487" s="12" t="s">
        <v>10</v>
      </c>
      <c r="C2487" s="12" t="s">
        <v>11</v>
      </c>
      <c r="D2487" s="12" t="s">
        <v>42</v>
      </c>
      <c r="E2487" s="12" t="s">
        <v>16</v>
      </c>
      <c r="F2487" s="12">
        <v>8</v>
      </c>
      <c r="G2487" s="12">
        <v>2952</v>
      </c>
      <c r="H2487" s="12">
        <v>3150</v>
      </c>
      <c r="I2487" s="12">
        <v>90072</v>
      </c>
      <c r="J2487" s="12">
        <v>97200</v>
      </c>
      <c r="K2487" s="12">
        <f>Sales[[#This Row],[Unit Price]]*Sales[[#This Row],[Quantity]]</f>
        <v>25200</v>
      </c>
      <c r="L2487" s="12">
        <f>Sales[[#This Row],[Unit Cost]]*Sales[[#This Row],[Quantity]]</f>
        <v>23616</v>
      </c>
      <c r="M2487" s="12">
        <f>Sales[[#This Row],[Revenue]]-Sales[[#This Row],[Cost]]</f>
        <v>1584</v>
      </c>
      <c r="N2487" s="38">
        <f>Sales[[#This Row],[Profit]]*$N$1</f>
        <v>79.2</v>
      </c>
      <c r="O2487" s="38">
        <f>Sales[[#This Row],[Profit]]-Sales[[#This Row],[Discount ]]</f>
        <v>1504.8</v>
      </c>
    </row>
    <row r="2488" spans="1:15">
      <c r="A2488" s="38">
        <v>41734</v>
      </c>
      <c r="B2488" s="12" t="s">
        <v>24</v>
      </c>
      <c r="C2488" s="12" t="s">
        <v>25</v>
      </c>
      <c r="D2488" s="12" t="s">
        <v>21</v>
      </c>
      <c r="E2488" s="12" t="s">
        <v>13</v>
      </c>
      <c r="F2488" s="12">
        <v>1</v>
      </c>
      <c r="G2488" s="12">
        <v>3546</v>
      </c>
      <c r="H2488" s="12">
        <v>3780</v>
      </c>
      <c r="I2488" s="12">
        <v>43920</v>
      </c>
      <c r="J2488" s="12">
        <v>46800</v>
      </c>
      <c r="K2488" s="12">
        <f>Sales[[#This Row],[Unit Price]]*Sales[[#This Row],[Quantity]]</f>
        <v>3780</v>
      </c>
      <c r="L2488" s="12">
        <f>Sales[[#This Row],[Unit Cost]]*Sales[[#This Row],[Quantity]]</f>
        <v>3546</v>
      </c>
      <c r="M2488" s="12">
        <f>Sales[[#This Row],[Revenue]]-Sales[[#This Row],[Cost]]</f>
        <v>234</v>
      </c>
      <c r="N2488" s="38">
        <f>Sales[[#This Row],[Profit]]*$N$1</f>
        <v>11.700000000000001</v>
      </c>
      <c r="O2488" s="38">
        <f>Sales[[#This Row],[Profit]]-Sales[[#This Row],[Discount ]]</f>
        <v>222.3</v>
      </c>
    </row>
    <row r="2489" spans="1:15">
      <c r="A2489" s="38">
        <v>41735</v>
      </c>
      <c r="B2489" s="12" t="s">
        <v>34</v>
      </c>
      <c r="C2489" s="12" t="s">
        <v>25</v>
      </c>
      <c r="D2489" s="12" t="s">
        <v>26</v>
      </c>
      <c r="E2489" s="12" t="s">
        <v>13</v>
      </c>
      <c r="F2489" s="12">
        <v>24</v>
      </c>
      <c r="G2489" s="12">
        <v>3546</v>
      </c>
      <c r="H2489" s="12">
        <v>3780</v>
      </c>
      <c r="I2489" s="12">
        <v>73008</v>
      </c>
      <c r="J2489" s="12">
        <v>77760</v>
      </c>
      <c r="K2489" s="12">
        <f>Sales[[#This Row],[Unit Price]]*Sales[[#This Row],[Quantity]]</f>
        <v>90720</v>
      </c>
      <c r="L2489" s="12">
        <f>Sales[[#This Row],[Unit Cost]]*Sales[[#This Row],[Quantity]]</f>
        <v>85104</v>
      </c>
      <c r="M2489" s="12">
        <f>Sales[[#This Row],[Revenue]]-Sales[[#This Row],[Cost]]</f>
        <v>5616</v>
      </c>
      <c r="N2489" s="38">
        <f>Sales[[#This Row],[Profit]]*$N$1</f>
        <v>280.8</v>
      </c>
      <c r="O2489" s="38">
        <f>Sales[[#This Row],[Profit]]-Sales[[#This Row],[Discount ]]</f>
        <v>5335.2</v>
      </c>
    </row>
    <row r="2490" spans="1:15">
      <c r="A2490" s="38">
        <v>41736</v>
      </c>
      <c r="B2490" s="12" t="s">
        <v>10</v>
      </c>
      <c r="C2490" s="12" t="s">
        <v>11</v>
      </c>
      <c r="D2490" s="12" t="s">
        <v>15</v>
      </c>
      <c r="E2490" s="12" t="s">
        <v>16</v>
      </c>
      <c r="F2490" s="12">
        <v>15</v>
      </c>
      <c r="G2490" s="12">
        <v>3978</v>
      </c>
      <c r="H2490" s="12">
        <v>4230</v>
      </c>
      <c r="I2490" s="12">
        <v>21492</v>
      </c>
      <c r="J2490" s="12">
        <v>23220</v>
      </c>
      <c r="K2490" s="12">
        <f>Sales[[#This Row],[Unit Price]]*Sales[[#This Row],[Quantity]]</f>
        <v>63450</v>
      </c>
      <c r="L2490" s="12">
        <f>Sales[[#This Row],[Unit Cost]]*Sales[[#This Row],[Quantity]]</f>
        <v>59670</v>
      </c>
      <c r="M2490" s="12">
        <f>Sales[[#This Row],[Revenue]]-Sales[[#This Row],[Cost]]</f>
        <v>3780</v>
      </c>
      <c r="N2490" s="38">
        <f>Sales[[#This Row],[Profit]]*$N$1</f>
        <v>189</v>
      </c>
      <c r="O2490" s="38">
        <f>Sales[[#This Row],[Profit]]-Sales[[#This Row],[Discount ]]</f>
        <v>3591</v>
      </c>
    </row>
    <row r="2491" spans="1:15">
      <c r="A2491" s="38">
        <v>41736</v>
      </c>
      <c r="B2491" s="12" t="s">
        <v>24</v>
      </c>
      <c r="C2491" s="12" t="s">
        <v>25</v>
      </c>
      <c r="D2491" s="12" t="s">
        <v>39</v>
      </c>
      <c r="E2491" s="12" t="s">
        <v>13</v>
      </c>
      <c r="F2491" s="12">
        <v>20</v>
      </c>
      <c r="G2491" s="12">
        <v>3546</v>
      </c>
      <c r="H2491" s="12">
        <v>3780</v>
      </c>
      <c r="I2491" s="12">
        <v>3726</v>
      </c>
      <c r="J2491" s="12">
        <v>3960</v>
      </c>
      <c r="K2491" s="12">
        <f>Sales[[#This Row],[Unit Price]]*Sales[[#This Row],[Quantity]]</f>
        <v>75600</v>
      </c>
      <c r="L2491" s="12">
        <f>Sales[[#This Row],[Unit Cost]]*Sales[[#This Row],[Quantity]]</f>
        <v>70920</v>
      </c>
      <c r="M2491" s="12">
        <f>Sales[[#This Row],[Revenue]]-Sales[[#This Row],[Cost]]</f>
        <v>4680</v>
      </c>
      <c r="N2491" s="38">
        <f>Sales[[#This Row],[Profit]]*$N$1</f>
        <v>234</v>
      </c>
      <c r="O2491" s="38">
        <f>Sales[[#This Row],[Profit]]-Sales[[#This Row],[Discount ]]</f>
        <v>4446</v>
      </c>
    </row>
    <row r="2492" spans="1:15">
      <c r="A2492" s="38">
        <v>41737</v>
      </c>
      <c r="B2492" s="12" t="s">
        <v>10</v>
      </c>
      <c r="C2492" s="12" t="s">
        <v>11</v>
      </c>
      <c r="D2492" s="12" t="s">
        <v>42</v>
      </c>
      <c r="E2492" s="12" t="s">
        <v>16</v>
      </c>
      <c r="F2492" s="12">
        <v>1</v>
      </c>
      <c r="G2492" s="12">
        <v>5148</v>
      </c>
      <c r="H2492" s="12">
        <v>5490</v>
      </c>
      <c r="I2492" s="12">
        <v>142614</v>
      </c>
      <c r="J2492" s="12">
        <v>153900</v>
      </c>
      <c r="K2492" s="12">
        <f>Sales[[#This Row],[Unit Price]]*Sales[[#This Row],[Quantity]]</f>
        <v>5490</v>
      </c>
      <c r="L2492" s="12">
        <f>Sales[[#This Row],[Unit Cost]]*Sales[[#This Row],[Quantity]]</f>
        <v>5148</v>
      </c>
      <c r="M2492" s="12">
        <f>Sales[[#This Row],[Revenue]]-Sales[[#This Row],[Cost]]</f>
        <v>342</v>
      </c>
      <c r="N2492" s="38">
        <f>Sales[[#This Row],[Profit]]*$N$1</f>
        <v>17.100000000000001</v>
      </c>
      <c r="O2492" s="38">
        <f>Sales[[#This Row],[Profit]]-Sales[[#This Row],[Discount ]]</f>
        <v>324.89999999999998</v>
      </c>
    </row>
    <row r="2493" spans="1:15">
      <c r="A2493" s="38">
        <v>41737</v>
      </c>
      <c r="B2493" s="12" t="s">
        <v>17</v>
      </c>
      <c r="C2493" s="12" t="s">
        <v>18</v>
      </c>
      <c r="D2493" s="12" t="s">
        <v>42</v>
      </c>
      <c r="E2493" s="12" t="s">
        <v>16</v>
      </c>
      <c r="F2493" s="12">
        <v>5</v>
      </c>
      <c r="G2493" s="12">
        <v>2196</v>
      </c>
      <c r="H2493" s="12">
        <v>2340</v>
      </c>
      <c r="I2493" s="12">
        <v>150120</v>
      </c>
      <c r="J2493" s="12">
        <v>162000</v>
      </c>
      <c r="K2493" s="12">
        <f>Sales[[#This Row],[Unit Price]]*Sales[[#This Row],[Quantity]]</f>
        <v>11700</v>
      </c>
      <c r="L2493" s="12">
        <f>Sales[[#This Row],[Unit Cost]]*Sales[[#This Row],[Quantity]]</f>
        <v>10980</v>
      </c>
      <c r="M2493" s="12">
        <f>Sales[[#This Row],[Revenue]]-Sales[[#This Row],[Cost]]</f>
        <v>720</v>
      </c>
      <c r="N2493" s="38">
        <f>Sales[[#This Row],[Profit]]*$N$1</f>
        <v>36</v>
      </c>
      <c r="O2493" s="38">
        <f>Sales[[#This Row],[Profit]]-Sales[[#This Row],[Discount ]]</f>
        <v>684</v>
      </c>
    </row>
    <row r="2494" spans="1:15">
      <c r="A2494" s="38">
        <v>41737</v>
      </c>
      <c r="B2494" s="12" t="s">
        <v>27</v>
      </c>
      <c r="C2494" s="12" t="s">
        <v>23</v>
      </c>
      <c r="D2494" s="12" t="s">
        <v>26</v>
      </c>
      <c r="E2494" s="12" t="s">
        <v>13</v>
      </c>
      <c r="F2494" s="12">
        <v>2</v>
      </c>
      <c r="G2494" s="12">
        <v>3924</v>
      </c>
      <c r="H2494" s="12">
        <v>4230</v>
      </c>
      <c r="I2494" s="12">
        <v>48672</v>
      </c>
      <c r="J2494" s="12">
        <v>51840</v>
      </c>
      <c r="K2494" s="12">
        <f>Sales[[#This Row],[Unit Price]]*Sales[[#This Row],[Quantity]]</f>
        <v>8460</v>
      </c>
      <c r="L2494" s="12">
        <f>Sales[[#This Row],[Unit Cost]]*Sales[[#This Row],[Quantity]]</f>
        <v>7848</v>
      </c>
      <c r="M2494" s="12">
        <f>Sales[[#This Row],[Revenue]]-Sales[[#This Row],[Cost]]</f>
        <v>612</v>
      </c>
      <c r="N2494" s="38">
        <f>Sales[[#This Row],[Profit]]*$N$1</f>
        <v>30.6</v>
      </c>
      <c r="O2494" s="38">
        <f>Sales[[#This Row],[Profit]]-Sales[[#This Row],[Discount ]]</f>
        <v>581.4</v>
      </c>
    </row>
    <row r="2495" spans="1:15">
      <c r="A2495" s="38">
        <v>41737</v>
      </c>
      <c r="B2495" s="12" t="s">
        <v>14</v>
      </c>
      <c r="C2495" s="12" t="s">
        <v>11</v>
      </c>
      <c r="D2495" s="12" t="s">
        <v>32</v>
      </c>
      <c r="E2495" s="12" t="s">
        <v>13</v>
      </c>
      <c r="F2495" s="12">
        <v>15</v>
      </c>
      <c r="G2495" s="12">
        <v>3978</v>
      </c>
      <c r="H2495" s="12">
        <v>4230</v>
      </c>
      <c r="I2495" s="12">
        <v>35460</v>
      </c>
      <c r="J2495" s="12">
        <v>37800</v>
      </c>
      <c r="K2495" s="12">
        <f>Sales[[#This Row],[Unit Price]]*Sales[[#This Row],[Quantity]]</f>
        <v>63450</v>
      </c>
      <c r="L2495" s="12">
        <f>Sales[[#This Row],[Unit Cost]]*Sales[[#This Row],[Quantity]]</f>
        <v>59670</v>
      </c>
      <c r="M2495" s="12">
        <f>Sales[[#This Row],[Revenue]]-Sales[[#This Row],[Cost]]</f>
        <v>3780</v>
      </c>
      <c r="N2495" s="38">
        <f>Sales[[#This Row],[Profit]]*$N$1</f>
        <v>189</v>
      </c>
      <c r="O2495" s="38">
        <f>Sales[[#This Row],[Profit]]-Sales[[#This Row],[Discount ]]</f>
        <v>3591</v>
      </c>
    </row>
    <row r="2496" spans="1:15">
      <c r="A2496" s="38">
        <v>41738</v>
      </c>
      <c r="B2496" s="12" t="s">
        <v>24</v>
      </c>
      <c r="C2496" s="12" t="s">
        <v>25</v>
      </c>
      <c r="D2496" s="12" t="s">
        <v>12</v>
      </c>
      <c r="E2496" s="12" t="s">
        <v>13</v>
      </c>
      <c r="F2496" s="12">
        <v>24</v>
      </c>
      <c r="G2496" s="12">
        <v>2106</v>
      </c>
      <c r="H2496" s="12">
        <v>2250</v>
      </c>
      <c r="I2496" s="12">
        <v>2034</v>
      </c>
      <c r="J2496" s="12">
        <v>2160</v>
      </c>
      <c r="K2496" s="12">
        <f>Sales[[#This Row],[Unit Price]]*Sales[[#This Row],[Quantity]]</f>
        <v>54000</v>
      </c>
      <c r="L2496" s="12">
        <f>Sales[[#This Row],[Unit Cost]]*Sales[[#This Row],[Quantity]]</f>
        <v>50544</v>
      </c>
      <c r="M2496" s="12">
        <f>Sales[[#This Row],[Revenue]]-Sales[[#This Row],[Cost]]</f>
        <v>3456</v>
      </c>
      <c r="N2496" s="38">
        <f>Sales[[#This Row],[Profit]]*$N$1</f>
        <v>172.8</v>
      </c>
      <c r="O2496" s="38">
        <f>Sales[[#This Row],[Profit]]-Sales[[#This Row],[Discount ]]</f>
        <v>3283.2</v>
      </c>
    </row>
    <row r="2497" spans="1:15">
      <c r="A2497" s="38">
        <v>41738</v>
      </c>
      <c r="B2497" s="12" t="s">
        <v>17</v>
      </c>
      <c r="C2497" s="12" t="s">
        <v>18</v>
      </c>
      <c r="D2497" s="12" t="s">
        <v>41</v>
      </c>
      <c r="E2497" s="12" t="s">
        <v>13</v>
      </c>
      <c r="F2497" s="12">
        <v>23</v>
      </c>
      <c r="G2497" s="12">
        <v>5148</v>
      </c>
      <c r="H2497" s="12">
        <v>5490</v>
      </c>
      <c r="I2497" s="12">
        <v>26568</v>
      </c>
      <c r="J2497" s="12">
        <v>28350</v>
      </c>
      <c r="K2497" s="12">
        <f>Sales[[#This Row],[Unit Price]]*Sales[[#This Row],[Quantity]]</f>
        <v>126270</v>
      </c>
      <c r="L2497" s="12">
        <f>Sales[[#This Row],[Unit Cost]]*Sales[[#This Row],[Quantity]]</f>
        <v>118404</v>
      </c>
      <c r="M2497" s="12">
        <f>Sales[[#This Row],[Revenue]]-Sales[[#This Row],[Cost]]</f>
        <v>7866</v>
      </c>
      <c r="N2497" s="38">
        <f>Sales[[#This Row],[Profit]]*$N$1</f>
        <v>393.3</v>
      </c>
      <c r="O2497" s="38">
        <f>Sales[[#This Row],[Profit]]-Sales[[#This Row],[Discount ]]</f>
        <v>7472.7</v>
      </c>
    </row>
    <row r="2498" spans="1:15">
      <c r="A2498" s="38">
        <v>41738</v>
      </c>
      <c r="B2498" s="12" t="s">
        <v>20</v>
      </c>
      <c r="C2498" s="12" t="s">
        <v>18</v>
      </c>
      <c r="D2498" s="12" t="s">
        <v>26</v>
      </c>
      <c r="E2498" s="12" t="s">
        <v>13</v>
      </c>
      <c r="F2498" s="12">
        <v>20</v>
      </c>
      <c r="G2498" s="12">
        <v>3546</v>
      </c>
      <c r="H2498" s="12">
        <v>3780</v>
      </c>
      <c r="I2498" s="12">
        <v>36504</v>
      </c>
      <c r="J2498" s="12">
        <v>38880</v>
      </c>
      <c r="K2498" s="12">
        <f>Sales[[#This Row],[Unit Price]]*Sales[[#This Row],[Quantity]]</f>
        <v>75600</v>
      </c>
      <c r="L2498" s="12">
        <f>Sales[[#This Row],[Unit Cost]]*Sales[[#This Row],[Quantity]]</f>
        <v>70920</v>
      </c>
      <c r="M2498" s="12">
        <f>Sales[[#This Row],[Revenue]]-Sales[[#This Row],[Cost]]</f>
        <v>4680</v>
      </c>
      <c r="N2498" s="38">
        <f>Sales[[#This Row],[Profit]]*$N$1</f>
        <v>234</v>
      </c>
      <c r="O2498" s="38">
        <f>Sales[[#This Row],[Profit]]-Sales[[#This Row],[Discount ]]</f>
        <v>4446</v>
      </c>
    </row>
    <row r="2499" spans="1:15">
      <c r="A2499" s="38">
        <v>41738</v>
      </c>
      <c r="B2499" s="12" t="s">
        <v>27</v>
      </c>
      <c r="C2499" s="12" t="s">
        <v>23</v>
      </c>
      <c r="D2499" s="12" t="s">
        <v>26</v>
      </c>
      <c r="E2499" s="12" t="s">
        <v>13</v>
      </c>
      <c r="F2499" s="12">
        <v>23</v>
      </c>
      <c r="G2499" s="12">
        <v>3546</v>
      </c>
      <c r="H2499" s="12">
        <v>3780</v>
      </c>
      <c r="I2499" s="12">
        <v>36504</v>
      </c>
      <c r="J2499" s="12">
        <v>38880</v>
      </c>
      <c r="K2499" s="12">
        <f>Sales[[#This Row],[Unit Price]]*Sales[[#This Row],[Quantity]]</f>
        <v>86940</v>
      </c>
      <c r="L2499" s="12">
        <f>Sales[[#This Row],[Unit Cost]]*Sales[[#This Row],[Quantity]]</f>
        <v>81558</v>
      </c>
      <c r="M2499" s="12">
        <f>Sales[[#This Row],[Revenue]]-Sales[[#This Row],[Cost]]</f>
        <v>5382</v>
      </c>
      <c r="N2499" s="38">
        <f>Sales[[#This Row],[Profit]]*$N$1</f>
        <v>269.10000000000002</v>
      </c>
      <c r="O2499" s="38">
        <f>Sales[[#This Row],[Profit]]-Sales[[#This Row],[Discount ]]</f>
        <v>5112.8999999999996</v>
      </c>
    </row>
    <row r="2500" spans="1:15">
      <c r="A2500" s="38">
        <v>41738</v>
      </c>
      <c r="B2500" s="12" t="s">
        <v>20</v>
      </c>
      <c r="C2500" s="12" t="s">
        <v>18</v>
      </c>
      <c r="D2500" s="12" t="s">
        <v>35</v>
      </c>
      <c r="E2500" s="12" t="s">
        <v>13</v>
      </c>
      <c r="F2500" s="12">
        <v>22</v>
      </c>
      <c r="G2500" s="12">
        <v>5148</v>
      </c>
      <c r="H2500" s="12">
        <v>5490</v>
      </c>
      <c r="I2500" s="12">
        <v>56628</v>
      </c>
      <c r="J2500" s="12">
        <v>60390</v>
      </c>
      <c r="K2500" s="12">
        <f>Sales[[#This Row],[Unit Price]]*Sales[[#This Row],[Quantity]]</f>
        <v>120780</v>
      </c>
      <c r="L2500" s="12">
        <f>Sales[[#This Row],[Unit Cost]]*Sales[[#This Row],[Quantity]]</f>
        <v>113256</v>
      </c>
      <c r="M2500" s="12">
        <f>Sales[[#This Row],[Revenue]]-Sales[[#This Row],[Cost]]</f>
        <v>7524</v>
      </c>
      <c r="N2500" s="38">
        <f>Sales[[#This Row],[Profit]]*$N$1</f>
        <v>376.20000000000005</v>
      </c>
      <c r="O2500" s="38">
        <f>Sales[[#This Row],[Profit]]-Sales[[#This Row],[Discount ]]</f>
        <v>7147.8</v>
      </c>
    </row>
    <row r="2501" spans="1:15">
      <c r="A2501" s="38">
        <v>41738</v>
      </c>
      <c r="B2501" s="12" t="s">
        <v>31</v>
      </c>
      <c r="C2501" s="12" t="s">
        <v>30</v>
      </c>
      <c r="D2501" s="12" t="s">
        <v>35</v>
      </c>
      <c r="E2501" s="12" t="s">
        <v>13</v>
      </c>
      <c r="F2501" s="12">
        <v>10</v>
      </c>
      <c r="G2501" s="12">
        <v>3384</v>
      </c>
      <c r="H2501" s="12">
        <v>3600</v>
      </c>
      <c r="I2501" s="12">
        <v>72072</v>
      </c>
      <c r="J2501" s="12">
        <v>76860</v>
      </c>
      <c r="K2501" s="12">
        <f>Sales[[#This Row],[Unit Price]]*Sales[[#This Row],[Quantity]]</f>
        <v>36000</v>
      </c>
      <c r="L2501" s="12">
        <f>Sales[[#This Row],[Unit Cost]]*Sales[[#This Row],[Quantity]]</f>
        <v>33840</v>
      </c>
      <c r="M2501" s="12">
        <f>Sales[[#This Row],[Revenue]]-Sales[[#This Row],[Cost]]</f>
        <v>2160</v>
      </c>
      <c r="N2501" s="38">
        <f>Sales[[#This Row],[Profit]]*$N$1</f>
        <v>108</v>
      </c>
      <c r="O2501" s="38">
        <f>Sales[[#This Row],[Profit]]-Sales[[#This Row],[Discount ]]</f>
        <v>2052</v>
      </c>
    </row>
    <row r="2502" spans="1:15">
      <c r="A2502" s="38">
        <v>41739</v>
      </c>
      <c r="B2502" s="12" t="s">
        <v>24</v>
      </c>
      <c r="C2502" s="12" t="s">
        <v>25</v>
      </c>
      <c r="D2502" s="12" t="s">
        <v>15</v>
      </c>
      <c r="E2502" s="12" t="s">
        <v>16</v>
      </c>
      <c r="F2502" s="12">
        <v>5</v>
      </c>
      <c r="G2502" s="12">
        <v>3042</v>
      </c>
      <c r="H2502" s="12">
        <v>3240</v>
      </c>
      <c r="I2502" s="12">
        <v>78804</v>
      </c>
      <c r="J2502" s="12">
        <v>85140</v>
      </c>
      <c r="K2502" s="12">
        <f>Sales[[#This Row],[Unit Price]]*Sales[[#This Row],[Quantity]]</f>
        <v>16200</v>
      </c>
      <c r="L2502" s="12">
        <f>Sales[[#This Row],[Unit Cost]]*Sales[[#This Row],[Quantity]]</f>
        <v>15210</v>
      </c>
      <c r="M2502" s="12">
        <f>Sales[[#This Row],[Revenue]]-Sales[[#This Row],[Cost]]</f>
        <v>990</v>
      </c>
      <c r="N2502" s="38">
        <f>Sales[[#This Row],[Profit]]*$N$1</f>
        <v>49.5</v>
      </c>
      <c r="O2502" s="38">
        <f>Sales[[#This Row],[Profit]]-Sales[[#This Row],[Discount ]]</f>
        <v>940.5</v>
      </c>
    </row>
    <row r="2503" spans="1:15">
      <c r="A2503" s="38">
        <v>41739</v>
      </c>
      <c r="B2503" s="12" t="s">
        <v>14</v>
      </c>
      <c r="C2503" s="12" t="s">
        <v>11</v>
      </c>
      <c r="D2503" s="12" t="s">
        <v>39</v>
      </c>
      <c r="E2503" s="12" t="s">
        <v>13</v>
      </c>
      <c r="F2503" s="12">
        <v>12</v>
      </c>
      <c r="G2503" s="12">
        <v>3978</v>
      </c>
      <c r="H2503" s="12">
        <v>4230</v>
      </c>
      <c r="I2503" s="12">
        <v>59616</v>
      </c>
      <c r="J2503" s="12">
        <v>63360</v>
      </c>
      <c r="K2503" s="12">
        <f>Sales[[#This Row],[Unit Price]]*Sales[[#This Row],[Quantity]]</f>
        <v>50760</v>
      </c>
      <c r="L2503" s="12">
        <f>Sales[[#This Row],[Unit Cost]]*Sales[[#This Row],[Quantity]]</f>
        <v>47736</v>
      </c>
      <c r="M2503" s="12">
        <f>Sales[[#This Row],[Revenue]]-Sales[[#This Row],[Cost]]</f>
        <v>3024</v>
      </c>
      <c r="N2503" s="38">
        <f>Sales[[#This Row],[Profit]]*$N$1</f>
        <v>151.20000000000002</v>
      </c>
      <c r="O2503" s="38">
        <f>Sales[[#This Row],[Profit]]-Sales[[#This Row],[Discount ]]</f>
        <v>2872.8</v>
      </c>
    </row>
    <row r="2504" spans="1:15">
      <c r="A2504" s="38">
        <v>41740</v>
      </c>
      <c r="B2504" s="12" t="s">
        <v>34</v>
      </c>
      <c r="C2504" s="12" t="s">
        <v>25</v>
      </c>
      <c r="D2504" s="12" t="s">
        <v>28</v>
      </c>
      <c r="E2504" s="12" t="s">
        <v>13</v>
      </c>
      <c r="F2504" s="12">
        <v>19</v>
      </c>
      <c r="G2504" s="12">
        <v>3978</v>
      </c>
      <c r="H2504" s="12">
        <v>4230</v>
      </c>
      <c r="I2504" s="12">
        <v>29160</v>
      </c>
      <c r="J2504" s="12">
        <v>31050</v>
      </c>
      <c r="K2504" s="12">
        <f>Sales[[#This Row],[Unit Price]]*Sales[[#This Row],[Quantity]]</f>
        <v>80370</v>
      </c>
      <c r="L2504" s="12">
        <f>Sales[[#This Row],[Unit Cost]]*Sales[[#This Row],[Quantity]]</f>
        <v>75582</v>
      </c>
      <c r="M2504" s="12">
        <f>Sales[[#This Row],[Revenue]]-Sales[[#This Row],[Cost]]</f>
        <v>4788</v>
      </c>
      <c r="N2504" s="38">
        <f>Sales[[#This Row],[Profit]]*$N$1</f>
        <v>239.4</v>
      </c>
      <c r="O2504" s="38">
        <f>Sales[[#This Row],[Profit]]-Sales[[#This Row],[Discount ]]</f>
        <v>4548.6000000000004</v>
      </c>
    </row>
    <row r="2505" spans="1:15">
      <c r="A2505" s="38">
        <v>41740</v>
      </c>
      <c r="B2505" s="12" t="s">
        <v>29</v>
      </c>
      <c r="C2505" s="12" t="s">
        <v>30</v>
      </c>
      <c r="D2505" s="12" t="s">
        <v>39</v>
      </c>
      <c r="E2505" s="12" t="s">
        <v>13</v>
      </c>
      <c r="F2505" s="12">
        <v>18</v>
      </c>
      <c r="G2505" s="12">
        <v>3924</v>
      </c>
      <c r="H2505" s="12">
        <v>4230</v>
      </c>
      <c r="I2505" s="12">
        <v>40986</v>
      </c>
      <c r="J2505" s="12">
        <v>43560</v>
      </c>
      <c r="K2505" s="12">
        <f>Sales[[#This Row],[Unit Price]]*Sales[[#This Row],[Quantity]]</f>
        <v>76140</v>
      </c>
      <c r="L2505" s="12">
        <f>Sales[[#This Row],[Unit Cost]]*Sales[[#This Row],[Quantity]]</f>
        <v>70632</v>
      </c>
      <c r="M2505" s="12">
        <f>Sales[[#This Row],[Revenue]]-Sales[[#This Row],[Cost]]</f>
        <v>5508</v>
      </c>
      <c r="N2505" s="38">
        <f>Sales[[#This Row],[Profit]]*$N$1</f>
        <v>275.40000000000003</v>
      </c>
      <c r="O2505" s="38">
        <f>Sales[[#This Row],[Profit]]-Sales[[#This Row],[Discount ]]</f>
        <v>5232.6000000000004</v>
      </c>
    </row>
    <row r="2506" spans="1:15">
      <c r="A2506" s="38">
        <v>41741</v>
      </c>
      <c r="B2506" s="12" t="s">
        <v>22</v>
      </c>
      <c r="C2506" s="12" t="s">
        <v>23</v>
      </c>
      <c r="D2506" s="12" t="s">
        <v>15</v>
      </c>
      <c r="E2506" s="12" t="s">
        <v>16</v>
      </c>
      <c r="F2506" s="12">
        <v>1</v>
      </c>
      <c r="G2506" s="12">
        <v>2952</v>
      </c>
      <c r="H2506" s="12">
        <v>3150</v>
      </c>
      <c r="I2506" s="12">
        <v>32238</v>
      </c>
      <c r="J2506" s="12">
        <v>34830</v>
      </c>
      <c r="K2506" s="12">
        <f>Sales[[#This Row],[Unit Price]]*Sales[[#This Row],[Quantity]]</f>
        <v>3150</v>
      </c>
      <c r="L2506" s="12">
        <f>Sales[[#This Row],[Unit Cost]]*Sales[[#This Row],[Quantity]]</f>
        <v>2952</v>
      </c>
      <c r="M2506" s="12">
        <f>Sales[[#This Row],[Revenue]]-Sales[[#This Row],[Cost]]</f>
        <v>198</v>
      </c>
      <c r="N2506" s="38">
        <f>Sales[[#This Row],[Profit]]*$N$1</f>
        <v>9.9</v>
      </c>
      <c r="O2506" s="38">
        <f>Sales[[#This Row],[Profit]]-Sales[[#This Row],[Discount ]]</f>
        <v>188.1</v>
      </c>
    </row>
    <row r="2507" spans="1:15">
      <c r="A2507" s="38">
        <v>41741</v>
      </c>
      <c r="B2507" s="12" t="s">
        <v>17</v>
      </c>
      <c r="C2507" s="12" t="s">
        <v>18</v>
      </c>
      <c r="D2507" s="12" t="s">
        <v>43</v>
      </c>
      <c r="E2507" s="12" t="s">
        <v>13</v>
      </c>
      <c r="F2507" s="12">
        <v>15</v>
      </c>
      <c r="G2507" s="12">
        <v>3042</v>
      </c>
      <c r="H2507" s="12">
        <v>3240</v>
      </c>
      <c r="I2507" s="12">
        <v>74448</v>
      </c>
      <c r="J2507" s="12">
        <v>79200</v>
      </c>
      <c r="K2507" s="12">
        <f>Sales[[#This Row],[Unit Price]]*Sales[[#This Row],[Quantity]]</f>
        <v>48600</v>
      </c>
      <c r="L2507" s="12">
        <f>Sales[[#This Row],[Unit Cost]]*Sales[[#This Row],[Quantity]]</f>
        <v>45630</v>
      </c>
      <c r="M2507" s="12">
        <f>Sales[[#This Row],[Revenue]]-Sales[[#This Row],[Cost]]</f>
        <v>2970</v>
      </c>
      <c r="N2507" s="38">
        <f>Sales[[#This Row],[Profit]]*$N$1</f>
        <v>148.5</v>
      </c>
      <c r="O2507" s="38">
        <f>Sales[[#This Row],[Profit]]-Sales[[#This Row],[Discount ]]</f>
        <v>2821.5</v>
      </c>
    </row>
    <row r="2508" spans="1:15">
      <c r="A2508" s="38">
        <v>41741</v>
      </c>
      <c r="B2508" s="12" t="s">
        <v>20</v>
      </c>
      <c r="C2508" s="12" t="s">
        <v>18</v>
      </c>
      <c r="D2508" s="12" t="s">
        <v>42</v>
      </c>
      <c r="E2508" s="12" t="s">
        <v>16</v>
      </c>
      <c r="F2508" s="12">
        <v>4</v>
      </c>
      <c r="G2508" s="12">
        <v>3978</v>
      </c>
      <c r="H2508" s="12">
        <v>4230</v>
      </c>
      <c r="I2508" s="12">
        <v>15012</v>
      </c>
      <c r="J2508" s="12">
        <v>16200</v>
      </c>
      <c r="K2508" s="12">
        <f>Sales[[#This Row],[Unit Price]]*Sales[[#This Row],[Quantity]]</f>
        <v>16920</v>
      </c>
      <c r="L2508" s="12">
        <f>Sales[[#This Row],[Unit Cost]]*Sales[[#This Row],[Quantity]]</f>
        <v>15912</v>
      </c>
      <c r="M2508" s="12">
        <f>Sales[[#This Row],[Revenue]]-Sales[[#This Row],[Cost]]</f>
        <v>1008</v>
      </c>
      <c r="N2508" s="38">
        <f>Sales[[#This Row],[Profit]]*$N$1</f>
        <v>50.400000000000006</v>
      </c>
      <c r="O2508" s="38">
        <f>Sales[[#This Row],[Profit]]-Sales[[#This Row],[Discount ]]</f>
        <v>957.6</v>
      </c>
    </row>
    <row r="2509" spans="1:15">
      <c r="A2509" s="38">
        <v>41741</v>
      </c>
      <c r="B2509" s="12" t="s">
        <v>22</v>
      </c>
      <c r="C2509" s="12" t="s">
        <v>23</v>
      </c>
      <c r="D2509" s="12" t="s">
        <v>33</v>
      </c>
      <c r="E2509" s="12" t="s">
        <v>13</v>
      </c>
      <c r="F2509" s="12">
        <v>16</v>
      </c>
      <c r="G2509" s="12">
        <v>2106</v>
      </c>
      <c r="H2509" s="12">
        <v>2250</v>
      </c>
      <c r="I2509" s="12">
        <v>11934</v>
      </c>
      <c r="J2509" s="12">
        <v>12690</v>
      </c>
      <c r="K2509" s="12">
        <f>Sales[[#This Row],[Unit Price]]*Sales[[#This Row],[Quantity]]</f>
        <v>36000</v>
      </c>
      <c r="L2509" s="12">
        <f>Sales[[#This Row],[Unit Cost]]*Sales[[#This Row],[Quantity]]</f>
        <v>33696</v>
      </c>
      <c r="M2509" s="12">
        <f>Sales[[#This Row],[Revenue]]-Sales[[#This Row],[Cost]]</f>
        <v>2304</v>
      </c>
      <c r="N2509" s="38">
        <f>Sales[[#This Row],[Profit]]*$N$1</f>
        <v>115.2</v>
      </c>
      <c r="O2509" s="38">
        <f>Sales[[#This Row],[Profit]]-Sales[[#This Row],[Discount ]]</f>
        <v>2188.8000000000002</v>
      </c>
    </row>
    <row r="2510" spans="1:15">
      <c r="A2510" s="38">
        <v>41741</v>
      </c>
      <c r="B2510" s="12" t="s">
        <v>24</v>
      </c>
      <c r="C2510" s="12" t="s">
        <v>25</v>
      </c>
      <c r="D2510" s="12" t="s">
        <v>41</v>
      </c>
      <c r="E2510" s="12" t="s">
        <v>13</v>
      </c>
      <c r="F2510" s="12">
        <v>10</v>
      </c>
      <c r="G2510" s="12">
        <v>2034</v>
      </c>
      <c r="H2510" s="12">
        <v>2160</v>
      </c>
      <c r="I2510" s="12">
        <v>2952</v>
      </c>
      <c r="J2510" s="12">
        <v>3150</v>
      </c>
      <c r="K2510" s="12">
        <f>Sales[[#This Row],[Unit Price]]*Sales[[#This Row],[Quantity]]</f>
        <v>21600</v>
      </c>
      <c r="L2510" s="12">
        <f>Sales[[#This Row],[Unit Cost]]*Sales[[#This Row],[Quantity]]</f>
        <v>20340</v>
      </c>
      <c r="M2510" s="12">
        <f>Sales[[#This Row],[Revenue]]-Sales[[#This Row],[Cost]]</f>
        <v>1260</v>
      </c>
      <c r="N2510" s="38">
        <f>Sales[[#This Row],[Profit]]*$N$1</f>
        <v>63</v>
      </c>
      <c r="O2510" s="38">
        <f>Sales[[#This Row],[Profit]]-Sales[[#This Row],[Discount ]]</f>
        <v>1197</v>
      </c>
    </row>
    <row r="2511" spans="1:15">
      <c r="A2511" s="38">
        <v>41741</v>
      </c>
      <c r="B2511" s="12" t="s">
        <v>29</v>
      </c>
      <c r="C2511" s="12" t="s">
        <v>30</v>
      </c>
      <c r="D2511" s="12" t="s">
        <v>32</v>
      </c>
      <c r="E2511" s="12" t="s">
        <v>13</v>
      </c>
      <c r="F2511" s="12">
        <v>21</v>
      </c>
      <c r="G2511" s="12">
        <v>4482</v>
      </c>
      <c r="H2511" s="12">
        <v>4770</v>
      </c>
      <c r="I2511" s="12">
        <v>31914</v>
      </c>
      <c r="J2511" s="12">
        <v>34020</v>
      </c>
      <c r="K2511" s="12">
        <f>Sales[[#This Row],[Unit Price]]*Sales[[#This Row],[Quantity]]</f>
        <v>100170</v>
      </c>
      <c r="L2511" s="12">
        <f>Sales[[#This Row],[Unit Cost]]*Sales[[#This Row],[Quantity]]</f>
        <v>94122</v>
      </c>
      <c r="M2511" s="12">
        <f>Sales[[#This Row],[Revenue]]-Sales[[#This Row],[Cost]]</f>
        <v>6048</v>
      </c>
      <c r="N2511" s="38">
        <f>Sales[[#This Row],[Profit]]*$N$1</f>
        <v>302.40000000000003</v>
      </c>
      <c r="O2511" s="38">
        <f>Sales[[#This Row],[Profit]]-Sales[[#This Row],[Discount ]]</f>
        <v>5745.6</v>
      </c>
    </row>
    <row r="2512" spans="1:15">
      <c r="A2512" s="38">
        <v>41741</v>
      </c>
      <c r="B2512" s="12" t="s">
        <v>29</v>
      </c>
      <c r="C2512" s="12" t="s">
        <v>30</v>
      </c>
      <c r="D2512" s="12" t="s">
        <v>38</v>
      </c>
      <c r="E2512" s="12" t="s">
        <v>13</v>
      </c>
      <c r="F2512" s="12">
        <v>7</v>
      </c>
      <c r="G2512" s="12">
        <v>3726</v>
      </c>
      <c r="H2512" s="12">
        <v>3960</v>
      </c>
      <c r="I2512" s="12">
        <v>21276</v>
      </c>
      <c r="J2512" s="12">
        <v>22680</v>
      </c>
      <c r="K2512" s="12">
        <f>Sales[[#This Row],[Unit Price]]*Sales[[#This Row],[Quantity]]</f>
        <v>27720</v>
      </c>
      <c r="L2512" s="12">
        <f>Sales[[#This Row],[Unit Cost]]*Sales[[#This Row],[Quantity]]</f>
        <v>26082</v>
      </c>
      <c r="M2512" s="12">
        <f>Sales[[#This Row],[Revenue]]-Sales[[#This Row],[Cost]]</f>
        <v>1638</v>
      </c>
      <c r="N2512" s="38">
        <f>Sales[[#This Row],[Profit]]*$N$1</f>
        <v>81.900000000000006</v>
      </c>
      <c r="O2512" s="38">
        <f>Sales[[#This Row],[Profit]]-Sales[[#This Row],[Discount ]]</f>
        <v>1556.1</v>
      </c>
    </row>
    <row r="2513" spans="1:15">
      <c r="A2513" s="38">
        <v>41741</v>
      </c>
      <c r="B2513" s="12" t="s">
        <v>10</v>
      </c>
      <c r="C2513" s="12" t="s">
        <v>11</v>
      </c>
      <c r="D2513" s="12" t="s">
        <v>36</v>
      </c>
      <c r="E2513" s="12" t="s">
        <v>13</v>
      </c>
      <c r="F2513" s="12">
        <v>22</v>
      </c>
      <c r="G2513" s="12">
        <v>2952</v>
      </c>
      <c r="H2513" s="12">
        <v>3150</v>
      </c>
      <c r="I2513" s="12">
        <v>23166</v>
      </c>
      <c r="J2513" s="12">
        <v>24750</v>
      </c>
      <c r="K2513" s="12">
        <f>Sales[[#This Row],[Unit Price]]*Sales[[#This Row],[Quantity]]</f>
        <v>69300</v>
      </c>
      <c r="L2513" s="12">
        <f>Sales[[#This Row],[Unit Cost]]*Sales[[#This Row],[Quantity]]</f>
        <v>64944</v>
      </c>
      <c r="M2513" s="12">
        <f>Sales[[#This Row],[Revenue]]-Sales[[#This Row],[Cost]]</f>
        <v>4356</v>
      </c>
      <c r="N2513" s="38">
        <f>Sales[[#This Row],[Profit]]*$N$1</f>
        <v>217.8</v>
      </c>
      <c r="O2513" s="38">
        <f>Sales[[#This Row],[Profit]]-Sales[[#This Row],[Discount ]]</f>
        <v>4138.2</v>
      </c>
    </row>
    <row r="2514" spans="1:15">
      <c r="A2514" s="38">
        <v>41741</v>
      </c>
      <c r="B2514" s="12" t="s">
        <v>27</v>
      </c>
      <c r="C2514" s="12" t="s">
        <v>23</v>
      </c>
      <c r="D2514" s="12" t="s">
        <v>35</v>
      </c>
      <c r="E2514" s="12" t="s">
        <v>13</v>
      </c>
      <c r="F2514" s="12">
        <v>15</v>
      </c>
      <c r="G2514" s="12">
        <v>3384</v>
      </c>
      <c r="H2514" s="12">
        <v>3600</v>
      </c>
      <c r="I2514" s="12">
        <v>30888</v>
      </c>
      <c r="J2514" s="12">
        <v>32940</v>
      </c>
      <c r="K2514" s="12">
        <f>Sales[[#This Row],[Unit Price]]*Sales[[#This Row],[Quantity]]</f>
        <v>54000</v>
      </c>
      <c r="L2514" s="12">
        <f>Sales[[#This Row],[Unit Cost]]*Sales[[#This Row],[Quantity]]</f>
        <v>50760</v>
      </c>
      <c r="M2514" s="12">
        <f>Sales[[#This Row],[Revenue]]-Sales[[#This Row],[Cost]]</f>
        <v>3240</v>
      </c>
      <c r="N2514" s="38">
        <f>Sales[[#This Row],[Profit]]*$N$1</f>
        <v>162</v>
      </c>
      <c r="O2514" s="38">
        <f>Sales[[#This Row],[Profit]]-Sales[[#This Row],[Discount ]]</f>
        <v>3078</v>
      </c>
    </row>
    <row r="2515" spans="1:15">
      <c r="A2515" s="38">
        <v>41742</v>
      </c>
      <c r="B2515" s="12" t="s">
        <v>31</v>
      </c>
      <c r="C2515" s="12" t="s">
        <v>30</v>
      </c>
      <c r="D2515" s="12" t="s">
        <v>26</v>
      </c>
      <c r="E2515" s="12" t="s">
        <v>13</v>
      </c>
      <c r="F2515" s="12">
        <v>7</v>
      </c>
      <c r="G2515" s="12">
        <v>3546</v>
      </c>
      <c r="H2515" s="12">
        <v>3780</v>
      </c>
      <c r="I2515" s="12">
        <v>6084</v>
      </c>
      <c r="J2515" s="12">
        <v>6480</v>
      </c>
      <c r="K2515" s="12">
        <f>Sales[[#This Row],[Unit Price]]*Sales[[#This Row],[Quantity]]</f>
        <v>26460</v>
      </c>
      <c r="L2515" s="12">
        <f>Sales[[#This Row],[Unit Cost]]*Sales[[#This Row],[Quantity]]</f>
        <v>24822</v>
      </c>
      <c r="M2515" s="12">
        <f>Sales[[#This Row],[Revenue]]-Sales[[#This Row],[Cost]]</f>
        <v>1638</v>
      </c>
      <c r="N2515" s="38">
        <f>Sales[[#This Row],[Profit]]*$N$1</f>
        <v>81.900000000000006</v>
      </c>
      <c r="O2515" s="38">
        <f>Sales[[#This Row],[Profit]]-Sales[[#This Row],[Discount ]]</f>
        <v>1556.1</v>
      </c>
    </row>
    <row r="2516" spans="1:15">
      <c r="A2516" s="38">
        <v>41743</v>
      </c>
      <c r="B2516" s="12" t="s">
        <v>10</v>
      </c>
      <c r="C2516" s="12" t="s">
        <v>11</v>
      </c>
      <c r="D2516" s="12" t="s">
        <v>12</v>
      </c>
      <c r="E2516" s="12" t="s">
        <v>13</v>
      </c>
      <c r="F2516" s="12">
        <v>17</v>
      </c>
      <c r="G2516" s="12">
        <v>5148</v>
      </c>
      <c r="H2516" s="12">
        <v>5490</v>
      </c>
      <c r="I2516" s="12">
        <v>46782</v>
      </c>
      <c r="J2516" s="12">
        <v>49680</v>
      </c>
      <c r="K2516" s="12">
        <f>Sales[[#This Row],[Unit Price]]*Sales[[#This Row],[Quantity]]</f>
        <v>93330</v>
      </c>
      <c r="L2516" s="12">
        <f>Sales[[#This Row],[Unit Cost]]*Sales[[#This Row],[Quantity]]</f>
        <v>87516</v>
      </c>
      <c r="M2516" s="12">
        <f>Sales[[#This Row],[Revenue]]-Sales[[#This Row],[Cost]]</f>
        <v>5814</v>
      </c>
      <c r="N2516" s="38">
        <f>Sales[[#This Row],[Profit]]*$N$1</f>
        <v>290.7</v>
      </c>
      <c r="O2516" s="38">
        <f>Sales[[#This Row],[Profit]]-Sales[[#This Row],[Discount ]]</f>
        <v>5523.3</v>
      </c>
    </row>
    <row r="2517" spans="1:15">
      <c r="A2517" s="38">
        <v>41743</v>
      </c>
      <c r="B2517" s="12" t="s">
        <v>31</v>
      </c>
      <c r="C2517" s="12" t="s">
        <v>30</v>
      </c>
      <c r="D2517" s="12" t="s">
        <v>33</v>
      </c>
      <c r="E2517" s="12" t="s">
        <v>13</v>
      </c>
      <c r="F2517" s="12">
        <v>20</v>
      </c>
      <c r="G2517" s="12">
        <v>2034</v>
      </c>
      <c r="H2517" s="12">
        <v>2160</v>
      </c>
      <c r="I2517" s="12">
        <v>23868</v>
      </c>
      <c r="J2517" s="12">
        <v>25380</v>
      </c>
      <c r="K2517" s="12">
        <f>Sales[[#This Row],[Unit Price]]*Sales[[#This Row],[Quantity]]</f>
        <v>43200</v>
      </c>
      <c r="L2517" s="12">
        <f>Sales[[#This Row],[Unit Cost]]*Sales[[#This Row],[Quantity]]</f>
        <v>40680</v>
      </c>
      <c r="M2517" s="12">
        <f>Sales[[#This Row],[Revenue]]-Sales[[#This Row],[Cost]]</f>
        <v>2520</v>
      </c>
      <c r="N2517" s="38">
        <f>Sales[[#This Row],[Profit]]*$N$1</f>
        <v>126</v>
      </c>
      <c r="O2517" s="38">
        <f>Sales[[#This Row],[Profit]]-Sales[[#This Row],[Discount ]]</f>
        <v>2394</v>
      </c>
    </row>
    <row r="2518" spans="1:15">
      <c r="A2518" s="38">
        <v>41743</v>
      </c>
      <c r="B2518" s="12" t="s">
        <v>17</v>
      </c>
      <c r="C2518" s="12" t="s">
        <v>18</v>
      </c>
      <c r="D2518" s="12" t="s">
        <v>28</v>
      </c>
      <c r="E2518" s="12" t="s">
        <v>13</v>
      </c>
      <c r="F2518" s="12">
        <v>5</v>
      </c>
      <c r="G2518" s="12">
        <v>2196</v>
      </c>
      <c r="H2518" s="12">
        <v>2340</v>
      </c>
      <c r="I2518" s="12">
        <v>128304</v>
      </c>
      <c r="J2518" s="12">
        <v>136620</v>
      </c>
      <c r="K2518" s="12">
        <f>Sales[[#This Row],[Unit Price]]*Sales[[#This Row],[Quantity]]</f>
        <v>11700</v>
      </c>
      <c r="L2518" s="12">
        <f>Sales[[#This Row],[Unit Cost]]*Sales[[#This Row],[Quantity]]</f>
        <v>10980</v>
      </c>
      <c r="M2518" s="12">
        <f>Sales[[#This Row],[Revenue]]-Sales[[#This Row],[Cost]]</f>
        <v>720</v>
      </c>
      <c r="N2518" s="38">
        <f>Sales[[#This Row],[Profit]]*$N$1</f>
        <v>36</v>
      </c>
      <c r="O2518" s="38">
        <f>Sales[[#This Row],[Profit]]-Sales[[#This Row],[Discount ]]</f>
        <v>684</v>
      </c>
    </row>
    <row r="2519" spans="1:15">
      <c r="A2519" s="38">
        <v>41743</v>
      </c>
      <c r="B2519" s="12" t="s">
        <v>29</v>
      </c>
      <c r="C2519" s="12" t="s">
        <v>30</v>
      </c>
      <c r="D2519" s="12" t="s">
        <v>12</v>
      </c>
      <c r="E2519" s="12" t="s">
        <v>13</v>
      </c>
      <c r="F2519" s="12">
        <v>14</v>
      </c>
      <c r="G2519" s="12">
        <v>3546</v>
      </c>
      <c r="H2519" s="12">
        <v>3780</v>
      </c>
      <c r="I2519" s="12">
        <v>30510</v>
      </c>
      <c r="J2519" s="12">
        <v>32400</v>
      </c>
      <c r="K2519" s="12">
        <f>Sales[[#This Row],[Unit Price]]*Sales[[#This Row],[Quantity]]</f>
        <v>52920</v>
      </c>
      <c r="L2519" s="12">
        <f>Sales[[#This Row],[Unit Cost]]*Sales[[#This Row],[Quantity]]</f>
        <v>49644</v>
      </c>
      <c r="M2519" s="12">
        <f>Sales[[#This Row],[Revenue]]-Sales[[#This Row],[Cost]]</f>
        <v>3276</v>
      </c>
      <c r="N2519" s="38">
        <f>Sales[[#This Row],[Profit]]*$N$1</f>
        <v>163.80000000000001</v>
      </c>
      <c r="O2519" s="38">
        <f>Sales[[#This Row],[Profit]]-Sales[[#This Row],[Discount ]]</f>
        <v>3112.2</v>
      </c>
    </row>
    <row r="2520" spans="1:15">
      <c r="A2520" s="38">
        <v>41743</v>
      </c>
      <c r="B2520" s="12" t="s">
        <v>29</v>
      </c>
      <c r="C2520" s="12" t="s">
        <v>30</v>
      </c>
      <c r="D2520" s="12" t="s">
        <v>37</v>
      </c>
      <c r="E2520" s="12" t="s">
        <v>13</v>
      </c>
      <c r="F2520" s="12">
        <v>6</v>
      </c>
      <c r="G2520" s="12">
        <v>3546</v>
      </c>
      <c r="H2520" s="12">
        <v>3780</v>
      </c>
      <c r="I2520" s="12">
        <v>80676</v>
      </c>
      <c r="J2520" s="12">
        <v>85860</v>
      </c>
      <c r="K2520" s="12">
        <f>Sales[[#This Row],[Unit Price]]*Sales[[#This Row],[Quantity]]</f>
        <v>22680</v>
      </c>
      <c r="L2520" s="12">
        <f>Sales[[#This Row],[Unit Cost]]*Sales[[#This Row],[Quantity]]</f>
        <v>21276</v>
      </c>
      <c r="M2520" s="12">
        <f>Sales[[#This Row],[Revenue]]-Sales[[#This Row],[Cost]]</f>
        <v>1404</v>
      </c>
      <c r="N2520" s="38">
        <f>Sales[[#This Row],[Profit]]*$N$1</f>
        <v>70.2</v>
      </c>
      <c r="O2520" s="38">
        <f>Sales[[#This Row],[Profit]]-Sales[[#This Row],[Discount ]]</f>
        <v>1333.8</v>
      </c>
    </row>
    <row r="2521" spans="1:15">
      <c r="A2521" s="38">
        <v>41743</v>
      </c>
      <c r="B2521" s="12" t="s">
        <v>31</v>
      </c>
      <c r="C2521" s="12" t="s">
        <v>30</v>
      </c>
      <c r="D2521" s="12" t="s">
        <v>36</v>
      </c>
      <c r="E2521" s="12" t="s">
        <v>13</v>
      </c>
      <c r="F2521" s="12">
        <v>22</v>
      </c>
      <c r="G2521" s="12">
        <v>7506</v>
      </c>
      <c r="H2521" s="12">
        <v>8100</v>
      </c>
      <c r="I2521" s="12">
        <v>8424</v>
      </c>
      <c r="J2521" s="12">
        <v>9000</v>
      </c>
      <c r="K2521" s="12">
        <f>Sales[[#This Row],[Unit Price]]*Sales[[#This Row],[Quantity]]</f>
        <v>178200</v>
      </c>
      <c r="L2521" s="12">
        <f>Sales[[#This Row],[Unit Cost]]*Sales[[#This Row],[Quantity]]</f>
        <v>165132</v>
      </c>
      <c r="M2521" s="12">
        <f>Sales[[#This Row],[Revenue]]-Sales[[#This Row],[Cost]]</f>
        <v>13068</v>
      </c>
      <c r="N2521" s="38">
        <f>Sales[[#This Row],[Profit]]*$N$1</f>
        <v>653.40000000000009</v>
      </c>
      <c r="O2521" s="38">
        <f>Sales[[#This Row],[Profit]]-Sales[[#This Row],[Discount ]]</f>
        <v>12414.6</v>
      </c>
    </row>
    <row r="2522" spans="1:15">
      <c r="A2522" s="38">
        <v>41743</v>
      </c>
      <c r="B2522" s="12" t="s">
        <v>29</v>
      </c>
      <c r="C2522" s="12" t="s">
        <v>30</v>
      </c>
      <c r="D2522" s="12" t="s">
        <v>40</v>
      </c>
      <c r="E2522" s="12" t="s">
        <v>16</v>
      </c>
      <c r="F2522" s="12">
        <v>6</v>
      </c>
      <c r="G2522" s="12">
        <v>3924</v>
      </c>
      <c r="H2522" s="12">
        <v>4230</v>
      </c>
      <c r="I2522" s="12">
        <v>39240</v>
      </c>
      <c r="J2522" s="12">
        <v>42300</v>
      </c>
      <c r="K2522" s="12">
        <f>Sales[[#This Row],[Unit Price]]*Sales[[#This Row],[Quantity]]</f>
        <v>25380</v>
      </c>
      <c r="L2522" s="12">
        <f>Sales[[#This Row],[Unit Cost]]*Sales[[#This Row],[Quantity]]</f>
        <v>23544</v>
      </c>
      <c r="M2522" s="12">
        <f>Sales[[#This Row],[Revenue]]-Sales[[#This Row],[Cost]]</f>
        <v>1836</v>
      </c>
      <c r="N2522" s="38">
        <f>Sales[[#This Row],[Profit]]*$N$1</f>
        <v>91.800000000000011</v>
      </c>
      <c r="O2522" s="38">
        <f>Sales[[#This Row],[Profit]]-Sales[[#This Row],[Discount ]]</f>
        <v>1744.2</v>
      </c>
    </row>
    <row r="2523" spans="1:15">
      <c r="A2523" s="38">
        <v>41744</v>
      </c>
      <c r="B2523" s="12" t="s">
        <v>17</v>
      </c>
      <c r="C2523" s="12" t="s">
        <v>18</v>
      </c>
      <c r="D2523" s="12" t="s">
        <v>41</v>
      </c>
      <c r="E2523" s="12" t="s">
        <v>13</v>
      </c>
      <c r="F2523" s="12">
        <v>6</v>
      </c>
      <c r="G2523" s="12">
        <v>4482</v>
      </c>
      <c r="H2523" s="12">
        <v>4770</v>
      </c>
      <c r="I2523" s="12">
        <v>5904</v>
      </c>
      <c r="J2523" s="12">
        <v>6300</v>
      </c>
      <c r="K2523" s="12">
        <f>Sales[[#This Row],[Unit Price]]*Sales[[#This Row],[Quantity]]</f>
        <v>28620</v>
      </c>
      <c r="L2523" s="12">
        <f>Sales[[#This Row],[Unit Cost]]*Sales[[#This Row],[Quantity]]</f>
        <v>26892</v>
      </c>
      <c r="M2523" s="12">
        <f>Sales[[#This Row],[Revenue]]-Sales[[#This Row],[Cost]]</f>
        <v>1728</v>
      </c>
      <c r="N2523" s="38">
        <f>Sales[[#This Row],[Profit]]*$N$1</f>
        <v>86.4</v>
      </c>
      <c r="O2523" s="38">
        <f>Sales[[#This Row],[Profit]]-Sales[[#This Row],[Discount ]]</f>
        <v>1641.6</v>
      </c>
    </row>
    <row r="2524" spans="1:15">
      <c r="A2524" s="38">
        <v>41744</v>
      </c>
      <c r="B2524" s="12" t="s">
        <v>31</v>
      </c>
      <c r="C2524" s="12" t="s">
        <v>30</v>
      </c>
      <c r="D2524" s="12" t="s">
        <v>12</v>
      </c>
      <c r="E2524" s="12" t="s">
        <v>13</v>
      </c>
      <c r="F2524" s="12">
        <v>2</v>
      </c>
      <c r="G2524" s="12">
        <v>3546</v>
      </c>
      <c r="H2524" s="12">
        <v>3780</v>
      </c>
      <c r="I2524" s="12">
        <v>6102</v>
      </c>
      <c r="J2524" s="12">
        <v>6480</v>
      </c>
      <c r="K2524" s="12">
        <f>Sales[[#This Row],[Unit Price]]*Sales[[#This Row],[Quantity]]</f>
        <v>7560</v>
      </c>
      <c r="L2524" s="12">
        <f>Sales[[#This Row],[Unit Cost]]*Sales[[#This Row],[Quantity]]</f>
        <v>7092</v>
      </c>
      <c r="M2524" s="12">
        <f>Sales[[#This Row],[Revenue]]-Sales[[#This Row],[Cost]]</f>
        <v>468</v>
      </c>
      <c r="N2524" s="38">
        <f>Sales[[#This Row],[Profit]]*$N$1</f>
        <v>23.400000000000002</v>
      </c>
      <c r="O2524" s="38">
        <f>Sales[[#This Row],[Profit]]-Sales[[#This Row],[Discount ]]</f>
        <v>444.6</v>
      </c>
    </row>
    <row r="2525" spans="1:15">
      <c r="A2525" s="38">
        <v>41744</v>
      </c>
      <c r="B2525" s="12" t="s">
        <v>10</v>
      </c>
      <c r="C2525" s="12" t="s">
        <v>11</v>
      </c>
      <c r="D2525" s="12" t="s">
        <v>41</v>
      </c>
      <c r="E2525" s="12" t="s">
        <v>13</v>
      </c>
      <c r="F2525" s="12">
        <v>24</v>
      </c>
      <c r="G2525" s="12">
        <v>3726</v>
      </c>
      <c r="H2525" s="12">
        <v>3960</v>
      </c>
      <c r="I2525" s="12">
        <v>47232</v>
      </c>
      <c r="J2525" s="12">
        <v>50400</v>
      </c>
      <c r="K2525" s="12">
        <f>Sales[[#This Row],[Unit Price]]*Sales[[#This Row],[Quantity]]</f>
        <v>95040</v>
      </c>
      <c r="L2525" s="12">
        <f>Sales[[#This Row],[Unit Cost]]*Sales[[#This Row],[Quantity]]</f>
        <v>89424</v>
      </c>
      <c r="M2525" s="12">
        <f>Sales[[#This Row],[Revenue]]-Sales[[#This Row],[Cost]]</f>
        <v>5616</v>
      </c>
      <c r="N2525" s="38">
        <f>Sales[[#This Row],[Profit]]*$N$1</f>
        <v>280.8</v>
      </c>
      <c r="O2525" s="38">
        <f>Sales[[#This Row],[Profit]]-Sales[[#This Row],[Discount ]]</f>
        <v>5335.2</v>
      </c>
    </row>
    <row r="2526" spans="1:15">
      <c r="A2526" s="38">
        <v>41744</v>
      </c>
      <c r="B2526" s="12" t="s">
        <v>24</v>
      </c>
      <c r="C2526" s="12" t="s">
        <v>25</v>
      </c>
      <c r="D2526" s="12" t="s">
        <v>32</v>
      </c>
      <c r="E2526" s="12" t="s">
        <v>13</v>
      </c>
      <c r="F2526" s="12">
        <v>11</v>
      </c>
      <c r="G2526" s="12">
        <v>2106</v>
      </c>
      <c r="H2526" s="12">
        <v>2250</v>
      </c>
      <c r="I2526" s="12">
        <v>3546</v>
      </c>
      <c r="J2526" s="12">
        <v>3780</v>
      </c>
      <c r="K2526" s="12">
        <f>Sales[[#This Row],[Unit Price]]*Sales[[#This Row],[Quantity]]</f>
        <v>24750</v>
      </c>
      <c r="L2526" s="12">
        <f>Sales[[#This Row],[Unit Cost]]*Sales[[#This Row],[Quantity]]</f>
        <v>23166</v>
      </c>
      <c r="M2526" s="12">
        <f>Sales[[#This Row],[Revenue]]-Sales[[#This Row],[Cost]]</f>
        <v>1584</v>
      </c>
      <c r="N2526" s="38">
        <f>Sales[[#This Row],[Profit]]*$N$1</f>
        <v>79.2</v>
      </c>
      <c r="O2526" s="38">
        <f>Sales[[#This Row],[Profit]]-Sales[[#This Row],[Discount ]]</f>
        <v>1504.8</v>
      </c>
    </row>
    <row r="2527" spans="1:15">
      <c r="A2527" s="38">
        <v>41744</v>
      </c>
      <c r="B2527" s="12" t="s">
        <v>14</v>
      </c>
      <c r="C2527" s="12" t="s">
        <v>11</v>
      </c>
      <c r="D2527" s="12" t="s">
        <v>35</v>
      </c>
      <c r="E2527" s="12" t="s">
        <v>13</v>
      </c>
      <c r="F2527" s="12">
        <v>10</v>
      </c>
      <c r="G2527" s="12">
        <v>3546</v>
      </c>
      <c r="H2527" s="12">
        <v>3780</v>
      </c>
      <c r="I2527" s="12">
        <v>123552</v>
      </c>
      <c r="J2527" s="12">
        <v>131760</v>
      </c>
      <c r="K2527" s="12">
        <f>Sales[[#This Row],[Unit Price]]*Sales[[#This Row],[Quantity]]</f>
        <v>37800</v>
      </c>
      <c r="L2527" s="12">
        <f>Sales[[#This Row],[Unit Cost]]*Sales[[#This Row],[Quantity]]</f>
        <v>35460</v>
      </c>
      <c r="M2527" s="12">
        <f>Sales[[#This Row],[Revenue]]-Sales[[#This Row],[Cost]]</f>
        <v>2340</v>
      </c>
      <c r="N2527" s="38">
        <f>Sales[[#This Row],[Profit]]*$N$1</f>
        <v>117</v>
      </c>
      <c r="O2527" s="38">
        <f>Sales[[#This Row],[Profit]]-Sales[[#This Row],[Discount ]]</f>
        <v>2223</v>
      </c>
    </row>
    <row r="2528" spans="1:15">
      <c r="A2528" s="38">
        <v>41745</v>
      </c>
      <c r="B2528" s="12" t="s">
        <v>31</v>
      </c>
      <c r="C2528" s="12" t="s">
        <v>30</v>
      </c>
      <c r="D2528" s="12" t="s">
        <v>33</v>
      </c>
      <c r="E2528" s="12" t="s">
        <v>13</v>
      </c>
      <c r="F2528" s="12">
        <v>7</v>
      </c>
      <c r="G2528" s="12">
        <v>3384</v>
      </c>
      <c r="H2528" s="12">
        <v>3600</v>
      </c>
      <c r="I2528" s="12">
        <v>19890</v>
      </c>
      <c r="J2528" s="12">
        <v>21150</v>
      </c>
      <c r="K2528" s="12">
        <f>Sales[[#This Row],[Unit Price]]*Sales[[#This Row],[Quantity]]</f>
        <v>25200</v>
      </c>
      <c r="L2528" s="12">
        <f>Sales[[#This Row],[Unit Cost]]*Sales[[#This Row],[Quantity]]</f>
        <v>23688</v>
      </c>
      <c r="M2528" s="12">
        <f>Sales[[#This Row],[Revenue]]-Sales[[#This Row],[Cost]]</f>
        <v>1512</v>
      </c>
      <c r="N2528" s="38">
        <f>Sales[[#This Row],[Profit]]*$N$1</f>
        <v>75.600000000000009</v>
      </c>
      <c r="O2528" s="38">
        <f>Sales[[#This Row],[Profit]]-Sales[[#This Row],[Discount ]]</f>
        <v>1436.4</v>
      </c>
    </row>
    <row r="2529" spans="1:15">
      <c r="A2529" s="38">
        <v>41745</v>
      </c>
      <c r="B2529" s="12" t="s">
        <v>10</v>
      </c>
      <c r="C2529" s="12" t="s">
        <v>11</v>
      </c>
      <c r="D2529" s="12" t="s">
        <v>40</v>
      </c>
      <c r="E2529" s="12" t="s">
        <v>16</v>
      </c>
      <c r="F2529" s="12">
        <v>22</v>
      </c>
      <c r="G2529" s="12">
        <v>2106</v>
      </c>
      <c r="H2529" s="12">
        <v>2250</v>
      </c>
      <c r="I2529" s="12">
        <v>47088</v>
      </c>
      <c r="J2529" s="12">
        <v>50760</v>
      </c>
      <c r="K2529" s="12">
        <f>Sales[[#This Row],[Unit Price]]*Sales[[#This Row],[Quantity]]</f>
        <v>49500</v>
      </c>
      <c r="L2529" s="12">
        <f>Sales[[#This Row],[Unit Cost]]*Sales[[#This Row],[Quantity]]</f>
        <v>46332</v>
      </c>
      <c r="M2529" s="12">
        <f>Sales[[#This Row],[Revenue]]-Sales[[#This Row],[Cost]]</f>
        <v>3168</v>
      </c>
      <c r="N2529" s="38">
        <f>Sales[[#This Row],[Profit]]*$N$1</f>
        <v>158.4</v>
      </c>
      <c r="O2529" s="38">
        <f>Sales[[#This Row],[Profit]]-Sales[[#This Row],[Discount ]]</f>
        <v>3009.6</v>
      </c>
    </row>
    <row r="2530" spans="1:15">
      <c r="A2530" s="38">
        <v>41745</v>
      </c>
      <c r="B2530" s="12" t="s">
        <v>20</v>
      </c>
      <c r="C2530" s="12" t="s">
        <v>18</v>
      </c>
      <c r="D2530" s="12" t="s">
        <v>15</v>
      </c>
      <c r="E2530" s="12" t="s">
        <v>16</v>
      </c>
      <c r="F2530" s="12">
        <v>7</v>
      </c>
      <c r="G2530" s="12">
        <v>3924</v>
      </c>
      <c r="H2530" s="12">
        <v>4230</v>
      </c>
      <c r="I2530" s="12">
        <v>10746</v>
      </c>
      <c r="J2530" s="12">
        <v>11610</v>
      </c>
      <c r="K2530" s="12">
        <f>Sales[[#This Row],[Unit Price]]*Sales[[#This Row],[Quantity]]</f>
        <v>29610</v>
      </c>
      <c r="L2530" s="12">
        <f>Sales[[#This Row],[Unit Cost]]*Sales[[#This Row],[Quantity]]</f>
        <v>27468</v>
      </c>
      <c r="M2530" s="12">
        <f>Sales[[#This Row],[Revenue]]-Sales[[#This Row],[Cost]]</f>
        <v>2142</v>
      </c>
      <c r="N2530" s="38">
        <f>Sales[[#This Row],[Profit]]*$N$1</f>
        <v>107.10000000000001</v>
      </c>
      <c r="O2530" s="38">
        <f>Sales[[#This Row],[Profit]]-Sales[[#This Row],[Discount ]]</f>
        <v>2034.9</v>
      </c>
    </row>
    <row r="2531" spans="1:15">
      <c r="A2531" s="38">
        <v>41746</v>
      </c>
      <c r="B2531" s="12" t="s">
        <v>14</v>
      </c>
      <c r="C2531" s="12" t="s">
        <v>11</v>
      </c>
      <c r="D2531" s="12" t="s">
        <v>41</v>
      </c>
      <c r="E2531" s="12" t="s">
        <v>13</v>
      </c>
      <c r="F2531" s="12">
        <v>18</v>
      </c>
      <c r="G2531" s="12">
        <v>3582</v>
      </c>
      <c r="H2531" s="12">
        <v>3870</v>
      </c>
      <c r="I2531" s="12">
        <v>32472</v>
      </c>
      <c r="J2531" s="12">
        <v>34650</v>
      </c>
      <c r="K2531" s="12">
        <f>Sales[[#This Row],[Unit Price]]*Sales[[#This Row],[Quantity]]</f>
        <v>69660</v>
      </c>
      <c r="L2531" s="12">
        <f>Sales[[#This Row],[Unit Cost]]*Sales[[#This Row],[Quantity]]</f>
        <v>64476</v>
      </c>
      <c r="M2531" s="12">
        <f>Sales[[#This Row],[Revenue]]-Sales[[#This Row],[Cost]]</f>
        <v>5184</v>
      </c>
      <c r="N2531" s="38">
        <f>Sales[[#This Row],[Profit]]*$N$1</f>
        <v>259.2</v>
      </c>
      <c r="O2531" s="38">
        <f>Sales[[#This Row],[Profit]]-Sales[[#This Row],[Discount ]]</f>
        <v>4924.8</v>
      </c>
    </row>
    <row r="2532" spans="1:15">
      <c r="A2532" s="38">
        <v>41747</v>
      </c>
      <c r="B2532" s="12" t="s">
        <v>29</v>
      </c>
      <c r="C2532" s="12" t="s">
        <v>30</v>
      </c>
      <c r="D2532" s="12" t="s">
        <v>41</v>
      </c>
      <c r="E2532" s="12" t="s">
        <v>13</v>
      </c>
      <c r="F2532" s="12">
        <v>12</v>
      </c>
      <c r="G2532" s="12">
        <v>3582</v>
      </c>
      <c r="H2532" s="12">
        <v>3870</v>
      </c>
      <c r="I2532" s="12">
        <v>67896</v>
      </c>
      <c r="J2532" s="12">
        <v>72450</v>
      </c>
      <c r="K2532" s="12">
        <f>Sales[[#This Row],[Unit Price]]*Sales[[#This Row],[Quantity]]</f>
        <v>46440</v>
      </c>
      <c r="L2532" s="12">
        <f>Sales[[#This Row],[Unit Cost]]*Sales[[#This Row],[Quantity]]</f>
        <v>42984</v>
      </c>
      <c r="M2532" s="12">
        <f>Sales[[#This Row],[Revenue]]-Sales[[#This Row],[Cost]]</f>
        <v>3456</v>
      </c>
      <c r="N2532" s="38">
        <f>Sales[[#This Row],[Profit]]*$N$1</f>
        <v>172.8</v>
      </c>
      <c r="O2532" s="38">
        <f>Sales[[#This Row],[Profit]]-Sales[[#This Row],[Discount ]]</f>
        <v>3283.2</v>
      </c>
    </row>
    <row r="2533" spans="1:15">
      <c r="A2533" s="38">
        <v>41747</v>
      </c>
      <c r="B2533" s="12" t="s">
        <v>14</v>
      </c>
      <c r="C2533" s="12" t="s">
        <v>11</v>
      </c>
      <c r="D2533" s="12" t="s">
        <v>33</v>
      </c>
      <c r="E2533" s="12" t="s">
        <v>13</v>
      </c>
      <c r="F2533" s="12">
        <v>19</v>
      </c>
      <c r="G2533" s="12">
        <v>3726</v>
      </c>
      <c r="H2533" s="12">
        <v>3960</v>
      </c>
      <c r="I2533" s="12">
        <v>83538</v>
      </c>
      <c r="J2533" s="12">
        <v>88830</v>
      </c>
      <c r="K2533" s="12">
        <f>Sales[[#This Row],[Unit Price]]*Sales[[#This Row],[Quantity]]</f>
        <v>75240</v>
      </c>
      <c r="L2533" s="12">
        <f>Sales[[#This Row],[Unit Cost]]*Sales[[#This Row],[Quantity]]</f>
        <v>70794</v>
      </c>
      <c r="M2533" s="12">
        <f>Sales[[#This Row],[Revenue]]-Sales[[#This Row],[Cost]]</f>
        <v>4446</v>
      </c>
      <c r="N2533" s="38">
        <f>Sales[[#This Row],[Profit]]*$N$1</f>
        <v>222.3</v>
      </c>
      <c r="O2533" s="38">
        <f>Sales[[#This Row],[Profit]]-Sales[[#This Row],[Discount ]]</f>
        <v>4223.7</v>
      </c>
    </row>
    <row r="2534" spans="1:15">
      <c r="A2534" s="38">
        <v>41747</v>
      </c>
      <c r="B2534" s="12" t="s">
        <v>10</v>
      </c>
      <c r="C2534" s="12" t="s">
        <v>11</v>
      </c>
      <c r="D2534" s="12" t="s">
        <v>38</v>
      </c>
      <c r="E2534" s="12" t="s">
        <v>13</v>
      </c>
      <c r="F2534" s="12">
        <v>23</v>
      </c>
      <c r="G2534" s="12">
        <v>3582</v>
      </c>
      <c r="H2534" s="12">
        <v>3870</v>
      </c>
      <c r="I2534" s="12">
        <v>10638</v>
      </c>
      <c r="J2534" s="12">
        <v>11340</v>
      </c>
      <c r="K2534" s="12">
        <f>Sales[[#This Row],[Unit Price]]*Sales[[#This Row],[Quantity]]</f>
        <v>89010</v>
      </c>
      <c r="L2534" s="12">
        <f>Sales[[#This Row],[Unit Cost]]*Sales[[#This Row],[Quantity]]</f>
        <v>82386</v>
      </c>
      <c r="M2534" s="12">
        <f>Sales[[#This Row],[Revenue]]-Sales[[#This Row],[Cost]]</f>
        <v>6624</v>
      </c>
      <c r="N2534" s="38">
        <f>Sales[[#This Row],[Profit]]*$N$1</f>
        <v>331.20000000000005</v>
      </c>
      <c r="O2534" s="38">
        <f>Sales[[#This Row],[Profit]]-Sales[[#This Row],[Discount ]]</f>
        <v>6292.8</v>
      </c>
    </row>
    <row r="2535" spans="1:15">
      <c r="A2535" s="38">
        <v>41747</v>
      </c>
      <c r="B2535" s="12" t="s">
        <v>14</v>
      </c>
      <c r="C2535" s="12" t="s">
        <v>11</v>
      </c>
      <c r="D2535" s="12" t="s">
        <v>40</v>
      </c>
      <c r="E2535" s="12" t="s">
        <v>16</v>
      </c>
      <c r="F2535" s="12">
        <v>3</v>
      </c>
      <c r="G2535" s="12">
        <v>2952</v>
      </c>
      <c r="H2535" s="12">
        <v>3150</v>
      </c>
      <c r="I2535" s="12">
        <v>11772</v>
      </c>
      <c r="J2535" s="12">
        <v>12690</v>
      </c>
      <c r="K2535" s="12">
        <f>Sales[[#This Row],[Unit Price]]*Sales[[#This Row],[Quantity]]</f>
        <v>9450</v>
      </c>
      <c r="L2535" s="12">
        <f>Sales[[#This Row],[Unit Cost]]*Sales[[#This Row],[Quantity]]</f>
        <v>8856</v>
      </c>
      <c r="M2535" s="12">
        <f>Sales[[#This Row],[Revenue]]-Sales[[#This Row],[Cost]]</f>
        <v>594</v>
      </c>
      <c r="N2535" s="38">
        <f>Sales[[#This Row],[Profit]]*$N$1</f>
        <v>29.700000000000003</v>
      </c>
      <c r="O2535" s="38">
        <f>Sales[[#This Row],[Profit]]-Sales[[#This Row],[Discount ]]</f>
        <v>564.29999999999995</v>
      </c>
    </row>
    <row r="2536" spans="1:15">
      <c r="A2536" s="38">
        <v>41747</v>
      </c>
      <c r="B2536" s="12" t="s">
        <v>22</v>
      </c>
      <c r="C2536" s="12" t="s">
        <v>23</v>
      </c>
      <c r="D2536" s="12" t="s">
        <v>12</v>
      </c>
      <c r="E2536" s="12" t="s">
        <v>13</v>
      </c>
      <c r="F2536" s="12">
        <v>24</v>
      </c>
      <c r="G2536" s="12">
        <v>3978</v>
      </c>
      <c r="H2536" s="12">
        <v>4230</v>
      </c>
      <c r="I2536" s="12">
        <v>30510</v>
      </c>
      <c r="J2536" s="12">
        <v>32400</v>
      </c>
      <c r="K2536" s="12">
        <f>Sales[[#This Row],[Unit Price]]*Sales[[#This Row],[Quantity]]</f>
        <v>101520</v>
      </c>
      <c r="L2536" s="12">
        <f>Sales[[#This Row],[Unit Cost]]*Sales[[#This Row],[Quantity]]</f>
        <v>95472</v>
      </c>
      <c r="M2536" s="12">
        <f>Sales[[#This Row],[Revenue]]-Sales[[#This Row],[Cost]]</f>
        <v>6048</v>
      </c>
      <c r="N2536" s="38">
        <f>Sales[[#This Row],[Profit]]*$N$1</f>
        <v>302.40000000000003</v>
      </c>
      <c r="O2536" s="38">
        <f>Sales[[#This Row],[Profit]]-Sales[[#This Row],[Discount ]]</f>
        <v>5745.6</v>
      </c>
    </row>
    <row r="2537" spans="1:15">
      <c r="A2537" s="38">
        <v>41748</v>
      </c>
      <c r="B2537" s="12" t="s">
        <v>31</v>
      </c>
      <c r="C2537" s="12" t="s">
        <v>30</v>
      </c>
      <c r="D2537" s="12" t="s">
        <v>36</v>
      </c>
      <c r="E2537" s="12" t="s">
        <v>13</v>
      </c>
      <c r="F2537" s="12">
        <v>25</v>
      </c>
      <c r="G2537" s="12">
        <v>2034</v>
      </c>
      <c r="H2537" s="12">
        <v>2160</v>
      </c>
      <c r="I2537" s="12">
        <v>14742</v>
      </c>
      <c r="J2537" s="12">
        <v>15750</v>
      </c>
      <c r="K2537" s="12">
        <f>Sales[[#This Row],[Unit Price]]*Sales[[#This Row],[Quantity]]</f>
        <v>54000</v>
      </c>
      <c r="L2537" s="12">
        <f>Sales[[#This Row],[Unit Cost]]*Sales[[#This Row],[Quantity]]</f>
        <v>50850</v>
      </c>
      <c r="M2537" s="12">
        <f>Sales[[#This Row],[Revenue]]-Sales[[#This Row],[Cost]]</f>
        <v>3150</v>
      </c>
      <c r="N2537" s="38">
        <f>Sales[[#This Row],[Profit]]*$N$1</f>
        <v>157.5</v>
      </c>
      <c r="O2537" s="38">
        <f>Sales[[#This Row],[Profit]]-Sales[[#This Row],[Discount ]]</f>
        <v>2992.5</v>
      </c>
    </row>
    <row r="2538" spans="1:15">
      <c r="A2538" s="38">
        <v>41748</v>
      </c>
      <c r="B2538" s="12" t="s">
        <v>27</v>
      </c>
      <c r="C2538" s="12" t="s">
        <v>23</v>
      </c>
      <c r="D2538" s="12" t="s">
        <v>37</v>
      </c>
      <c r="E2538" s="12" t="s">
        <v>13</v>
      </c>
      <c r="F2538" s="12">
        <v>5</v>
      </c>
      <c r="G2538" s="12">
        <v>3924</v>
      </c>
      <c r="H2538" s="12">
        <v>4230</v>
      </c>
      <c r="I2538" s="12">
        <v>107568</v>
      </c>
      <c r="J2538" s="12">
        <v>114480</v>
      </c>
      <c r="K2538" s="12">
        <f>Sales[[#This Row],[Unit Price]]*Sales[[#This Row],[Quantity]]</f>
        <v>21150</v>
      </c>
      <c r="L2538" s="12">
        <f>Sales[[#This Row],[Unit Cost]]*Sales[[#This Row],[Quantity]]</f>
        <v>19620</v>
      </c>
      <c r="M2538" s="12">
        <f>Sales[[#This Row],[Revenue]]-Sales[[#This Row],[Cost]]</f>
        <v>1530</v>
      </c>
      <c r="N2538" s="38">
        <f>Sales[[#This Row],[Profit]]*$N$1</f>
        <v>76.5</v>
      </c>
      <c r="O2538" s="38">
        <f>Sales[[#This Row],[Profit]]-Sales[[#This Row],[Discount ]]</f>
        <v>1453.5</v>
      </c>
    </row>
    <row r="2539" spans="1:15">
      <c r="A2539" s="38">
        <v>41748</v>
      </c>
      <c r="B2539" s="12" t="s">
        <v>24</v>
      </c>
      <c r="C2539" s="12" t="s">
        <v>25</v>
      </c>
      <c r="D2539" s="12" t="s">
        <v>40</v>
      </c>
      <c r="E2539" s="12" t="s">
        <v>16</v>
      </c>
      <c r="F2539" s="12">
        <v>2</v>
      </c>
      <c r="G2539" s="12">
        <v>5832</v>
      </c>
      <c r="H2539" s="12">
        <v>6210</v>
      </c>
      <c r="I2539" s="12">
        <v>90252</v>
      </c>
      <c r="J2539" s="12">
        <v>97290</v>
      </c>
      <c r="K2539" s="12">
        <f>Sales[[#This Row],[Unit Price]]*Sales[[#This Row],[Quantity]]</f>
        <v>12420</v>
      </c>
      <c r="L2539" s="12">
        <f>Sales[[#This Row],[Unit Cost]]*Sales[[#This Row],[Quantity]]</f>
        <v>11664</v>
      </c>
      <c r="M2539" s="12">
        <f>Sales[[#This Row],[Revenue]]-Sales[[#This Row],[Cost]]</f>
        <v>756</v>
      </c>
      <c r="N2539" s="38">
        <f>Sales[[#This Row],[Profit]]*$N$1</f>
        <v>37.800000000000004</v>
      </c>
      <c r="O2539" s="38">
        <f>Sales[[#This Row],[Profit]]-Sales[[#This Row],[Discount ]]</f>
        <v>718.2</v>
      </c>
    </row>
    <row r="2540" spans="1:15">
      <c r="A2540" s="38">
        <v>41748</v>
      </c>
      <c r="B2540" s="12" t="s">
        <v>20</v>
      </c>
      <c r="C2540" s="12" t="s">
        <v>18</v>
      </c>
      <c r="D2540" s="12" t="s">
        <v>15</v>
      </c>
      <c r="E2540" s="12" t="s">
        <v>16</v>
      </c>
      <c r="F2540" s="12">
        <v>14</v>
      </c>
      <c r="G2540" s="12">
        <v>3546</v>
      </c>
      <c r="H2540" s="12">
        <v>3780</v>
      </c>
      <c r="I2540" s="12">
        <v>53730</v>
      </c>
      <c r="J2540" s="12">
        <v>58050</v>
      </c>
      <c r="K2540" s="12">
        <f>Sales[[#This Row],[Unit Price]]*Sales[[#This Row],[Quantity]]</f>
        <v>52920</v>
      </c>
      <c r="L2540" s="12">
        <f>Sales[[#This Row],[Unit Cost]]*Sales[[#This Row],[Quantity]]</f>
        <v>49644</v>
      </c>
      <c r="M2540" s="12">
        <f>Sales[[#This Row],[Revenue]]-Sales[[#This Row],[Cost]]</f>
        <v>3276</v>
      </c>
      <c r="N2540" s="38">
        <f>Sales[[#This Row],[Profit]]*$N$1</f>
        <v>163.80000000000001</v>
      </c>
      <c r="O2540" s="38">
        <f>Sales[[#This Row],[Profit]]-Sales[[#This Row],[Discount ]]</f>
        <v>3112.2</v>
      </c>
    </row>
    <row r="2541" spans="1:15">
      <c r="A2541" s="38">
        <v>41748</v>
      </c>
      <c r="B2541" s="12" t="s">
        <v>34</v>
      </c>
      <c r="C2541" s="12" t="s">
        <v>25</v>
      </c>
      <c r="D2541" s="12" t="s">
        <v>42</v>
      </c>
      <c r="E2541" s="12" t="s">
        <v>16</v>
      </c>
      <c r="F2541" s="12">
        <v>6</v>
      </c>
      <c r="G2541" s="12">
        <v>2034</v>
      </c>
      <c r="H2541" s="12">
        <v>2160</v>
      </c>
      <c r="I2541" s="12">
        <v>52542</v>
      </c>
      <c r="J2541" s="12">
        <v>56700</v>
      </c>
      <c r="K2541" s="12">
        <f>Sales[[#This Row],[Unit Price]]*Sales[[#This Row],[Quantity]]</f>
        <v>12960</v>
      </c>
      <c r="L2541" s="12">
        <f>Sales[[#This Row],[Unit Cost]]*Sales[[#This Row],[Quantity]]</f>
        <v>12204</v>
      </c>
      <c r="M2541" s="12">
        <f>Sales[[#This Row],[Revenue]]-Sales[[#This Row],[Cost]]</f>
        <v>756</v>
      </c>
      <c r="N2541" s="38">
        <f>Sales[[#This Row],[Profit]]*$N$1</f>
        <v>37.800000000000004</v>
      </c>
      <c r="O2541" s="38">
        <f>Sales[[#This Row],[Profit]]-Sales[[#This Row],[Discount ]]</f>
        <v>718.2</v>
      </c>
    </row>
    <row r="2542" spans="1:15">
      <c r="A2542" s="38">
        <v>41748</v>
      </c>
      <c r="B2542" s="12" t="s">
        <v>20</v>
      </c>
      <c r="C2542" s="12" t="s">
        <v>18</v>
      </c>
      <c r="D2542" s="12" t="s">
        <v>40</v>
      </c>
      <c r="E2542" s="12" t="s">
        <v>16</v>
      </c>
      <c r="F2542" s="12">
        <v>13</v>
      </c>
      <c r="G2542" s="12">
        <v>2034</v>
      </c>
      <c r="H2542" s="12">
        <v>2160</v>
      </c>
      <c r="I2542" s="12">
        <v>90252</v>
      </c>
      <c r="J2542" s="12">
        <v>97290</v>
      </c>
      <c r="K2542" s="12">
        <f>Sales[[#This Row],[Unit Price]]*Sales[[#This Row],[Quantity]]</f>
        <v>28080</v>
      </c>
      <c r="L2542" s="12">
        <f>Sales[[#This Row],[Unit Cost]]*Sales[[#This Row],[Quantity]]</f>
        <v>26442</v>
      </c>
      <c r="M2542" s="12">
        <f>Sales[[#This Row],[Revenue]]-Sales[[#This Row],[Cost]]</f>
        <v>1638</v>
      </c>
      <c r="N2542" s="38">
        <f>Sales[[#This Row],[Profit]]*$N$1</f>
        <v>81.900000000000006</v>
      </c>
      <c r="O2542" s="38">
        <f>Sales[[#This Row],[Profit]]-Sales[[#This Row],[Discount ]]</f>
        <v>1556.1</v>
      </c>
    </row>
    <row r="2543" spans="1:15">
      <c r="A2543" s="38">
        <v>41749</v>
      </c>
      <c r="B2543" s="12" t="s">
        <v>17</v>
      </c>
      <c r="C2543" s="12" t="s">
        <v>18</v>
      </c>
      <c r="D2543" s="12" t="s">
        <v>19</v>
      </c>
      <c r="E2543" s="12" t="s">
        <v>13</v>
      </c>
      <c r="F2543" s="12">
        <v>4</v>
      </c>
      <c r="G2543" s="12">
        <v>3042</v>
      </c>
      <c r="H2543" s="12">
        <v>3240</v>
      </c>
      <c r="I2543" s="12">
        <v>51714</v>
      </c>
      <c r="J2543" s="12">
        <v>54990</v>
      </c>
      <c r="K2543" s="12">
        <f>Sales[[#This Row],[Unit Price]]*Sales[[#This Row],[Quantity]]</f>
        <v>12960</v>
      </c>
      <c r="L2543" s="12">
        <f>Sales[[#This Row],[Unit Cost]]*Sales[[#This Row],[Quantity]]</f>
        <v>12168</v>
      </c>
      <c r="M2543" s="12">
        <f>Sales[[#This Row],[Revenue]]-Sales[[#This Row],[Cost]]</f>
        <v>792</v>
      </c>
      <c r="N2543" s="38">
        <f>Sales[[#This Row],[Profit]]*$N$1</f>
        <v>39.6</v>
      </c>
      <c r="O2543" s="38">
        <f>Sales[[#This Row],[Profit]]-Sales[[#This Row],[Discount ]]</f>
        <v>752.4</v>
      </c>
    </row>
    <row r="2544" spans="1:15">
      <c r="A2544" s="38">
        <v>41749</v>
      </c>
      <c r="B2544" s="12" t="s">
        <v>14</v>
      </c>
      <c r="C2544" s="12" t="s">
        <v>11</v>
      </c>
      <c r="D2544" s="12" t="s">
        <v>15</v>
      </c>
      <c r="E2544" s="12" t="s">
        <v>16</v>
      </c>
      <c r="F2544" s="12">
        <v>21</v>
      </c>
      <c r="G2544" s="12">
        <v>3042</v>
      </c>
      <c r="H2544" s="12">
        <v>3240</v>
      </c>
      <c r="I2544" s="12">
        <v>17910</v>
      </c>
      <c r="J2544" s="12">
        <v>19350</v>
      </c>
      <c r="K2544" s="12">
        <f>Sales[[#This Row],[Unit Price]]*Sales[[#This Row],[Quantity]]</f>
        <v>68040</v>
      </c>
      <c r="L2544" s="12">
        <f>Sales[[#This Row],[Unit Cost]]*Sales[[#This Row],[Quantity]]</f>
        <v>63882</v>
      </c>
      <c r="M2544" s="12">
        <f>Sales[[#This Row],[Revenue]]-Sales[[#This Row],[Cost]]</f>
        <v>4158</v>
      </c>
      <c r="N2544" s="38">
        <f>Sales[[#This Row],[Profit]]*$N$1</f>
        <v>207.9</v>
      </c>
      <c r="O2544" s="38">
        <f>Sales[[#This Row],[Profit]]-Sales[[#This Row],[Discount ]]</f>
        <v>3950.1</v>
      </c>
    </row>
    <row r="2545" spans="1:15">
      <c r="A2545" s="38">
        <v>41749</v>
      </c>
      <c r="B2545" s="12" t="s">
        <v>10</v>
      </c>
      <c r="C2545" s="12" t="s">
        <v>11</v>
      </c>
      <c r="D2545" s="12" t="s">
        <v>28</v>
      </c>
      <c r="E2545" s="12" t="s">
        <v>13</v>
      </c>
      <c r="F2545" s="12">
        <v>16</v>
      </c>
      <c r="G2545" s="12">
        <v>3726</v>
      </c>
      <c r="H2545" s="12">
        <v>3960</v>
      </c>
      <c r="I2545" s="12">
        <v>40824</v>
      </c>
      <c r="J2545" s="12">
        <v>43470</v>
      </c>
      <c r="K2545" s="12">
        <f>Sales[[#This Row],[Unit Price]]*Sales[[#This Row],[Quantity]]</f>
        <v>63360</v>
      </c>
      <c r="L2545" s="12">
        <f>Sales[[#This Row],[Unit Cost]]*Sales[[#This Row],[Quantity]]</f>
        <v>59616</v>
      </c>
      <c r="M2545" s="12">
        <f>Sales[[#This Row],[Revenue]]-Sales[[#This Row],[Cost]]</f>
        <v>3744</v>
      </c>
      <c r="N2545" s="38">
        <f>Sales[[#This Row],[Profit]]*$N$1</f>
        <v>187.20000000000002</v>
      </c>
      <c r="O2545" s="38">
        <f>Sales[[#This Row],[Profit]]-Sales[[#This Row],[Discount ]]</f>
        <v>3556.8</v>
      </c>
    </row>
    <row r="2546" spans="1:15">
      <c r="A2546" s="38">
        <v>41750</v>
      </c>
      <c r="B2546" s="12" t="s">
        <v>14</v>
      </c>
      <c r="C2546" s="12" t="s">
        <v>11</v>
      </c>
      <c r="D2546" s="12" t="s">
        <v>40</v>
      </c>
      <c r="E2546" s="12" t="s">
        <v>16</v>
      </c>
      <c r="F2546" s="12">
        <v>10</v>
      </c>
      <c r="G2546" s="12">
        <v>2196</v>
      </c>
      <c r="H2546" s="12">
        <v>2340</v>
      </c>
      <c r="I2546" s="12">
        <v>74556</v>
      </c>
      <c r="J2546" s="12">
        <v>80370</v>
      </c>
      <c r="K2546" s="12">
        <f>Sales[[#This Row],[Unit Price]]*Sales[[#This Row],[Quantity]]</f>
        <v>23400</v>
      </c>
      <c r="L2546" s="12">
        <f>Sales[[#This Row],[Unit Cost]]*Sales[[#This Row],[Quantity]]</f>
        <v>21960</v>
      </c>
      <c r="M2546" s="12">
        <f>Sales[[#This Row],[Revenue]]-Sales[[#This Row],[Cost]]</f>
        <v>1440</v>
      </c>
      <c r="N2546" s="38">
        <f>Sales[[#This Row],[Profit]]*$N$1</f>
        <v>72</v>
      </c>
      <c r="O2546" s="38">
        <f>Sales[[#This Row],[Profit]]-Sales[[#This Row],[Discount ]]</f>
        <v>1368</v>
      </c>
    </row>
    <row r="2547" spans="1:15">
      <c r="A2547" s="38">
        <v>41750</v>
      </c>
      <c r="B2547" s="12" t="s">
        <v>31</v>
      </c>
      <c r="C2547" s="12" t="s">
        <v>30</v>
      </c>
      <c r="D2547" s="12" t="s">
        <v>35</v>
      </c>
      <c r="E2547" s="12" t="s">
        <v>13</v>
      </c>
      <c r="F2547" s="12">
        <v>3</v>
      </c>
      <c r="G2547" s="12">
        <v>4482</v>
      </c>
      <c r="H2547" s="12">
        <v>4770</v>
      </c>
      <c r="I2547" s="12">
        <v>56628</v>
      </c>
      <c r="J2547" s="12">
        <v>60390</v>
      </c>
      <c r="K2547" s="12">
        <f>Sales[[#This Row],[Unit Price]]*Sales[[#This Row],[Quantity]]</f>
        <v>14310</v>
      </c>
      <c r="L2547" s="12">
        <f>Sales[[#This Row],[Unit Cost]]*Sales[[#This Row],[Quantity]]</f>
        <v>13446</v>
      </c>
      <c r="M2547" s="12">
        <f>Sales[[#This Row],[Revenue]]-Sales[[#This Row],[Cost]]</f>
        <v>864</v>
      </c>
      <c r="N2547" s="38">
        <f>Sales[[#This Row],[Profit]]*$N$1</f>
        <v>43.2</v>
      </c>
      <c r="O2547" s="38">
        <f>Sales[[#This Row],[Profit]]-Sales[[#This Row],[Discount ]]</f>
        <v>820.8</v>
      </c>
    </row>
    <row r="2548" spans="1:15">
      <c r="A2548" s="38">
        <v>41750</v>
      </c>
      <c r="B2548" s="12" t="s">
        <v>24</v>
      </c>
      <c r="C2548" s="12" t="s">
        <v>25</v>
      </c>
      <c r="D2548" s="12" t="s">
        <v>35</v>
      </c>
      <c r="E2548" s="12" t="s">
        <v>13</v>
      </c>
      <c r="F2548" s="12">
        <v>1</v>
      </c>
      <c r="G2548" s="12">
        <v>5148</v>
      </c>
      <c r="H2548" s="12">
        <v>5490</v>
      </c>
      <c r="I2548" s="12">
        <v>30888</v>
      </c>
      <c r="J2548" s="12">
        <v>32940</v>
      </c>
      <c r="K2548" s="12">
        <f>Sales[[#This Row],[Unit Price]]*Sales[[#This Row],[Quantity]]</f>
        <v>5490</v>
      </c>
      <c r="L2548" s="12">
        <f>Sales[[#This Row],[Unit Cost]]*Sales[[#This Row],[Quantity]]</f>
        <v>5148</v>
      </c>
      <c r="M2548" s="12">
        <f>Sales[[#This Row],[Revenue]]-Sales[[#This Row],[Cost]]</f>
        <v>342</v>
      </c>
      <c r="N2548" s="38">
        <f>Sales[[#This Row],[Profit]]*$N$1</f>
        <v>17.100000000000001</v>
      </c>
      <c r="O2548" s="38">
        <f>Sales[[#This Row],[Profit]]-Sales[[#This Row],[Discount ]]</f>
        <v>324.89999999999998</v>
      </c>
    </row>
    <row r="2549" spans="1:15">
      <c r="A2549" s="38">
        <v>41751</v>
      </c>
      <c r="B2549" s="12" t="s">
        <v>34</v>
      </c>
      <c r="C2549" s="12" t="s">
        <v>25</v>
      </c>
      <c r="D2549" s="12" t="s">
        <v>28</v>
      </c>
      <c r="E2549" s="12" t="s">
        <v>13</v>
      </c>
      <c r="F2549" s="12">
        <v>13</v>
      </c>
      <c r="G2549" s="12">
        <v>3978</v>
      </c>
      <c r="H2549" s="12">
        <v>4230</v>
      </c>
      <c r="I2549" s="12">
        <v>128304</v>
      </c>
      <c r="J2549" s="12">
        <v>136620</v>
      </c>
      <c r="K2549" s="12">
        <f>Sales[[#This Row],[Unit Price]]*Sales[[#This Row],[Quantity]]</f>
        <v>54990</v>
      </c>
      <c r="L2549" s="12">
        <f>Sales[[#This Row],[Unit Cost]]*Sales[[#This Row],[Quantity]]</f>
        <v>51714</v>
      </c>
      <c r="M2549" s="12">
        <f>Sales[[#This Row],[Revenue]]-Sales[[#This Row],[Cost]]</f>
        <v>3276</v>
      </c>
      <c r="N2549" s="38">
        <f>Sales[[#This Row],[Profit]]*$N$1</f>
        <v>163.80000000000001</v>
      </c>
      <c r="O2549" s="38">
        <f>Sales[[#This Row],[Profit]]-Sales[[#This Row],[Discount ]]</f>
        <v>3112.2</v>
      </c>
    </row>
    <row r="2550" spans="1:15">
      <c r="A2550" s="38">
        <v>41751</v>
      </c>
      <c r="B2550" s="12" t="s">
        <v>29</v>
      </c>
      <c r="C2550" s="12" t="s">
        <v>30</v>
      </c>
      <c r="D2550" s="12" t="s">
        <v>40</v>
      </c>
      <c r="E2550" s="12" t="s">
        <v>16</v>
      </c>
      <c r="F2550" s="12">
        <v>15</v>
      </c>
      <c r="G2550" s="12">
        <v>2106</v>
      </c>
      <c r="H2550" s="12">
        <v>2250</v>
      </c>
      <c r="I2550" s="12">
        <v>58860</v>
      </c>
      <c r="J2550" s="12">
        <v>63450</v>
      </c>
      <c r="K2550" s="12">
        <f>Sales[[#This Row],[Unit Price]]*Sales[[#This Row],[Quantity]]</f>
        <v>33750</v>
      </c>
      <c r="L2550" s="12">
        <f>Sales[[#This Row],[Unit Cost]]*Sales[[#This Row],[Quantity]]</f>
        <v>31590</v>
      </c>
      <c r="M2550" s="12">
        <f>Sales[[#This Row],[Revenue]]-Sales[[#This Row],[Cost]]</f>
        <v>2160</v>
      </c>
      <c r="N2550" s="38">
        <f>Sales[[#This Row],[Profit]]*$N$1</f>
        <v>108</v>
      </c>
      <c r="O2550" s="38">
        <f>Sales[[#This Row],[Profit]]-Sales[[#This Row],[Discount ]]</f>
        <v>2052</v>
      </c>
    </row>
    <row r="2551" spans="1:15">
      <c r="A2551" s="38">
        <v>41752</v>
      </c>
      <c r="B2551" s="12" t="s">
        <v>29</v>
      </c>
      <c r="C2551" s="12" t="s">
        <v>30</v>
      </c>
      <c r="D2551" s="12" t="s">
        <v>40</v>
      </c>
      <c r="E2551" s="12" t="s">
        <v>16</v>
      </c>
      <c r="F2551" s="12">
        <v>5</v>
      </c>
      <c r="G2551" s="12">
        <v>3978</v>
      </c>
      <c r="H2551" s="12">
        <v>4230</v>
      </c>
      <c r="I2551" s="12">
        <v>54936</v>
      </c>
      <c r="J2551" s="12">
        <v>59220</v>
      </c>
      <c r="K2551" s="12">
        <f>Sales[[#This Row],[Unit Price]]*Sales[[#This Row],[Quantity]]</f>
        <v>21150</v>
      </c>
      <c r="L2551" s="12">
        <f>Sales[[#This Row],[Unit Cost]]*Sales[[#This Row],[Quantity]]</f>
        <v>19890</v>
      </c>
      <c r="M2551" s="12">
        <f>Sales[[#This Row],[Revenue]]-Sales[[#This Row],[Cost]]</f>
        <v>1260</v>
      </c>
      <c r="N2551" s="38">
        <f>Sales[[#This Row],[Profit]]*$N$1</f>
        <v>63</v>
      </c>
      <c r="O2551" s="38">
        <f>Sales[[#This Row],[Profit]]-Sales[[#This Row],[Discount ]]</f>
        <v>1197</v>
      </c>
    </row>
    <row r="2552" spans="1:15">
      <c r="A2552" s="38">
        <v>41752</v>
      </c>
      <c r="B2552" s="12" t="s">
        <v>10</v>
      </c>
      <c r="C2552" s="12" t="s">
        <v>11</v>
      </c>
      <c r="D2552" s="12" t="s">
        <v>43</v>
      </c>
      <c r="E2552" s="12" t="s">
        <v>13</v>
      </c>
      <c r="F2552" s="12">
        <v>25</v>
      </c>
      <c r="G2552" s="12">
        <v>2034</v>
      </c>
      <c r="H2552" s="12">
        <v>2160</v>
      </c>
      <c r="I2552" s="12">
        <v>16920</v>
      </c>
      <c r="J2552" s="12">
        <v>18000</v>
      </c>
      <c r="K2552" s="12">
        <f>Sales[[#This Row],[Unit Price]]*Sales[[#This Row],[Quantity]]</f>
        <v>54000</v>
      </c>
      <c r="L2552" s="12">
        <f>Sales[[#This Row],[Unit Cost]]*Sales[[#This Row],[Quantity]]</f>
        <v>50850</v>
      </c>
      <c r="M2552" s="12">
        <f>Sales[[#This Row],[Revenue]]-Sales[[#This Row],[Cost]]</f>
        <v>3150</v>
      </c>
      <c r="N2552" s="38">
        <f>Sales[[#This Row],[Profit]]*$N$1</f>
        <v>157.5</v>
      </c>
      <c r="O2552" s="38">
        <f>Sales[[#This Row],[Profit]]-Sales[[#This Row],[Discount ]]</f>
        <v>2992.5</v>
      </c>
    </row>
    <row r="2553" spans="1:15">
      <c r="A2553" s="38">
        <v>41753</v>
      </c>
      <c r="B2553" s="12" t="s">
        <v>14</v>
      </c>
      <c r="C2553" s="12" t="s">
        <v>11</v>
      </c>
      <c r="D2553" s="12" t="s">
        <v>15</v>
      </c>
      <c r="E2553" s="12" t="s">
        <v>16</v>
      </c>
      <c r="F2553" s="12">
        <v>8</v>
      </c>
      <c r="G2553" s="12">
        <v>2034</v>
      </c>
      <c r="H2553" s="12">
        <v>2160</v>
      </c>
      <c r="I2553" s="12">
        <v>46566</v>
      </c>
      <c r="J2553" s="12">
        <v>50310</v>
      </c>
      <c r="K2553" s="12">
        <f>Sales[[#This Row],[Unit Price]]*Sales[[#This Row],[Quantity]]</f>
        <v>17280</v>
      </c>
      <c r="L2553" s="12">
        <f>Sales[[#This Row],[Unit Cost]]*Sales[[#This Row],[Quantity]]</f>
        <v>16272</v>
      </c>
      <c r="M2553" s="12">
        <f>Sales[[#This Row],[Revenue]]-Sales[[#This Row],[Cost]]</f>
        <v>1008</v>
      </c>
      <c r="N2553" s="38">
        <f>Sales[[#This Row],[Profit]]*$N$1</f>
        <v>50.400000000000006</v>
      </c>
      <c r="O2553" s="38">
        <f>Sales[[#This Row],[Profit]]-Sales[[#This Row],[Discount ]]</f>
        <v>957.6</v>
      </c>
    </row>
    <row r="2554" spans="1:15">
      <c r="A2554" s="38">
        <v>41753</v>
      </c>
      <c r="B2554" s="12" t="s">
        <v>20</v>
      </c>
      <c r="C2554" s="12" t="s">
        <v>18</v>
      </c>
      <c r="D2554" s="12" t="s">
        <v>35</v>
      </c>
      <c r="E2554" s="12" t="s">
        <v>13</v>
      </c>
      <c r="F2554" s="12">
        <v>21</v>
      </c>
      <c r="G2554" s="12">
        <v>3582</v>
      </c>
      <c r="H2554" s="12">
        <v>3870</v>
      </c>
      <c r="I2554" s="12">
        <v>102960</v>
      </c>
      <c r="J2554" s="12">
        <v>109800</v>
      </c>
      <c r="K2554" s="12">
        <f>Sales[[#This Row],[Unit Price]]*Sales[[#This Row],[Quantity]]</f>
        <v>81270</v>
      </c>
      <c r="L2554" s="12">
        <f>Sales[[#This Row],[Unit Cost]]*Sales[[#This Row],[Quantity]]</f>
        <v>75222</v>
      </c>
      <c r="M2554" s="12">
        <f>Sales[[#This Row],[Revenue]]-Sales[[#This Row],[Cost]]</f>
        <v>6048</v>
      </c>
      <c r="N2554" s="38">
        <f>Sales[[#This Row],[Profit]]*$N$1</f>
        <v>302.40000000000003</v>
      </c>
      <c r="O2554" s="38">
        <f>Sales[[#This Row],[Profit]]-Sales[[#This Row],[Discount ]]</f>
        <v>5745.6</v>
      </c>
    </row>
    <row r="2555" spans="1:15">
      <c r="A2555" s="38">
        <v>41753</v>
      </c>
      <c r="B2555" s="12" t="s">
        <v>17</v>
      </c>
      <c r="C2555" s="12" t="s">
        <v>18</v>
      </c>
      <c r="D2555" s="12" t="s">
        <v>38</v>
      </c>
      <c r="E2555" s="12" t="s">
        <v>13</v>
      </c>
      <c r="F2555" s="12">
        <v>16</v>
      </c>
      <c r="G2555" s="12">
        <v>3978</v>
      </c>
      <c r="H2555" s="12">
        <v>4230</v>
      </c>
      <c r="I2555" s="12">
        <v>81558</v>
      </c>
      <c r="J2555" s="12">
        <v>86940</v>
      </c>
      <c r="K2555" s="12">
        <f>Sales[[#This Row],[Unit Price]]*Sales[[#This Row],[Quantity]]</f>
        <v>67680</v>
      </c>
      <c r="L2555" s="12">
        <f>Sales[[#This Row],[Unit Cost]]*Sales[[#This Row],[Quantity]]</f>
        <v>63648</v>
      </c>
      <c r="M2555" s="12">
        <f>Sales[[#This Row],[Revenue]]-Sales[[#This Row],[Cost]]</f>
        <v>4032</v>
      </c>
      <c r="N2555" s="38">
        <f>Sales[[#This Row],[Profit]]*$N$1</f>
        <v>201.60000000000002</v>
      </c>
      <c r="O2555" s="38">
        <f>Sales[[#This Row],[Profit]]-Sales[[#This Row],[Discount ]]</f>
        <v>3830.4</v>
      </c>
    </row>
    <row r="2556" spans="1:15">
      <c r="A2556" s="38">
        <v>41753</v>
      </c>
      <c r="B2556" s="12" t="s">
        <v>27</v>
      </c>
      <c r="C2556" s="12" t="s">
        <v>23</v>
      </c>
      <c r="D2556" s="12" t="s">
        <v>32</v>
      </c>
      <c r="E2556" s="12" t="s">
        <v>13</v>
      </c>
      <c r="F2556" s="12">
        <v>23</v>
      </c>
      <c r="G2556" s="12">
        <v>2196</v>
      </c>
      <c r="H2556" s="12">
        <v>2340</v>
      </c>
      <c r="I2556" s="12">
        <v>49644</v>
      </c>
      <c r="J2556" s="12">
        <v>52920</v>
      </c>
      <c r="K2556" s="12">
        <f>Sales[[#This Row],[Unit Price]]*Sales[[#This Row],[Quantity]]</f>
        <v>53820</v>
      </c>
      <c r="L2556" s="12">
        <f>Sales[[#This Row],[Unit Cost]]*Sales[[#This Row],[Quantity]]</f>
        <v>50508</v>
      </c>
      <c r="M2556" s="12">
        <f>Sales[[#This Row],[Revenue]]-Sales[[#This Row],[Cost]]</f>
        <v>3312</v>
      </c>
      <c r="N2556" s="38">
        <f>Sales[[#This Row],[Profit]]*$N$1</f>
        <v>165.60000000000002</v>
      </c>
      <c r="O2556" s="38">
        <f>Sales[[#This Row],[Profit]]-Sales[[#This Row],[Discount ]]</f>
        <v>3146.4</v>
      </c>
    </row>
    <row r="2557" spans="1:15">
      <c r="A2557" s="38">
        <v>41754</v>
      </c>
      <c r="B2557" s="12" t="s">
        <v>27</v>
      </c>
      <c r="C2557" s="12" t="s">
        <v>23</v>
      </c>
      <c r="D2557" s="12" t="s">
        <v>36</v>
      </c>
      <c r="E2557" s="12" t="s">
        <v>13</v>
      </c>
      <c r="F2557" s="12">
        <v>22</v>
      </c>
      <c r="G2557" s="12">
        <v>3978</v>
      </c>
      <c r="H2557" s="12">
        <v>4230</v>
      </c>
      <c r="I2557" s="12">
        <v>50544</v>
      </c>
      <c r="J2557" s="12">
        <v>54000</v>
      </c>
      <c r="K2557" s="12">
        <f>Sales[[#This Row],[Unit Price]]*Sales[[#This Row],[Quantity]]</f>
        <v>93060</v>
      </c>
      <c r="L2557" s="12">
        <f>Sales[[#This Row],[Unit Cost]]*Sales[[#This Row],[Quantity]]</f>
        <v>87516</v>
      </c>
      <c r="M2557" s="12">
        <f>Sales[[#This Row],[Revenue]]-Sales[[#This Row],[Cost]]</f>
        <v>5544</v>
      </c>
      <c r="N2557" s="38">
        <f>Sales[[#This Row],[Profit]]*$N$1</f>
        <v>277.2</v>
      </c>
      <c r="O2557" s="38">
        <f>Sales[[#This Row],[Profit]]-Sales[[#This Row],[Discount ]]</f>
        <v>5266.8</v>
      </c>
    </row>
    <row r="2558" spans="1:15">
      <c r="A2558" s="38">
        <v>41754</v>
      </c>
      <c r="B2558" s="12" t="s">
        <v>27</v>
      </c>
      <c r="C2558" s="12" t="s">
        <v>23</v>
      </c>
      <c r="D2558" s="12" t="s">
        <v>28</v>
      </c>
      <c r="E2558" s="12" t="s">
        <v>13</v>
      </c>
      <c r="F2558" s="12">
        <v>13</v>
      </c>
      <c r="G2558" s="12">
        <v>3978</v>
      </c>
      <c r="H2558" s="12">
        <v>4230</v>
      </c>
      <c r="I2558" s="12">
        <v>34992</v>
      </c>
      <c r="J2558" s="12">
        <v>37260</v>
      </c>
      <c r="K2558" s="12">
        <f>Sales[[#This Row],[Unit Price]]*Sales[[#This Row],[Quantity]]</f>
        <v>54990</v>
      </c>
      <c r="L2558" s="12">
        <f>Sales[[#This Row],[Unit Cost]]*Sales[[#This Row],[Quantity]]</f>
        <v>51714</v>
      </c>
      <c r="M2558" s="12">
        <f>Sales[[#This Row],[Revenue]]-Sales[[#This Row],[Cost]]</f>
        <v>3276</v>
      </c>
      <c r="N2558" s="38">
        <f>Sales[[#This Row],[Profit]]*$N$1</f>
        <v>163.80000000000001</v>
      </c>
      <c r="O2558" s="38">
        <f>Sales[[#This Row],[Profit]]-Sales[[#This Row],[Discount ]]</f>
        <v>3112.2</v>
      </c>
    </row>
    <row r="2559" spans="1:15">
      <c r="A2559" s="38">
        <v>41754</v>
      </c>
      <c r="B2559" s="12" t="s">
        <v>17</v>
      </c>
      <c r="C2559" s="12" t="s">
        <v>18</v>
      </c>
      <c r="D2559" s="12" t="s">
        <v>21</v>
      </c>
      <c r="E2559" s="12" t="s">
        <v>13</v>
      </c>
      <c r="F2559" s="12">
        <v>27</v>
      </c>
      <c r="G2559" s="12">
        <v>3042</v>
      </c>
      <c r="H2559" s="12">
        <v>3240</v>
      </c>
      <c r="I2559" s="12">
        <v>43920</v>
      </c>
      <c r="J2559" s="12">
        <v>46800</v>
      </c>
      <c r="K2559" s="12">
        <f>Sales[[#This Row],[Unit Price]]*Sales[[#This Row],[Quantity]]</f>
        <v>87480</v>
      </c>
      <c r="L2559" s="12">
        <f>Sales[[#This Row],[Unit Cost]]*Sales[[#This Row],[Quantity]]</f>
        <v>82134</v>
      </c>
      <c r="M2559" s="12">
        <f>Sales[[#This Row],[Revenue]]-Sales[[#This Row],[Cost]]</f>
        <v>5346</v>
      </c>
      <c r="N2559" s="38">
        <f>Sales[[#This Row],[Profit]]*$N$1</f>
        <v>267.3</v>
      </c>
      <c r="O2559" s="38">
        <f>Sales[[#This Row],[Profit]]-Sales[[#This Row],[Discount ]]</f>
        <v>5078.7</v>
      </c>
    </row>
    <row r="2560" spans="1:15">
      <c r="A2560" s="38">
        <v>41754</v>
      </c>
      <c r="B2560" s="12" t="s">
        <v>17</v>
      </c>
      <c r="C2560" s="12" t="s">
        <v>18</v>
      </c>
      <c r="D2560" s="12" t="s">
        <v>43</v>
      </c>
      <c r="E2560" s="12" t="s">
        <v>13</v>
      </c>
      <c r="F2560" s="12">
        <v>27</v>
      </c>
      <c r="G2560" s="12">
        <v>3978</v>
      </c>
      <c r="H2560" s="12">
        <v>4230</v>
      </c>
      <c r="I2560" s="12">
        <v>60912</v>
      </c>
      <c r="J2560" s="12">
        <v>64800</v>
      </c>
      <c r="K2560" s="12">
        <f>Sales[[#This Row],[Unit Price]]*Sales[[#This Row],[Quantity]]</f>
        <v>114210</v>
      </c>
      <c r="L2560" s="12">
        <f>Sales[[#This Row],[Unit Cost]]*Sales[[#This Row],[Quantity]]</f>
        <v>107406</v>
      </c>
      <c r="M2560" s="12">
        <f>Sales[[#This Row],[Revenue]]-Sales[[#This Row],[Cost]]</f>
        <v>6804</v>
      </c>
      <c r="N2560" s="38">
        <f>Sales[[#This Row],[Profit]]*$N$1</f>
        <v>340.20000000000005</v>
      </c>
      <c r="O2560" s="38">
        <f>Sales[[#This Row],[Profit]]-Sales[[#This Row],[Discount ]]</f>
        <v>6463.8</v>
      </c>
    </row>
    <row r="2561" spans="1:15">
      <c r="A2561" s="38">
        <v>41754</v>
      </c>
      <c r="B2561" s="12" t="s">
        <v>10</v>
      </c>
      <c r="C2561" s="12" t="s">
        <v>11</v>
      </c>
      <c r="D2561" s="12" t="s">
        <v>26</v>
      </c>
      <c r="E2561" s="12" t="s">
        <v>13</v>
      </c>
      <c r="F2561" s="12">
        <v>27</v>
      </c>
      <c r="G2561" s="12">
        <v>3978</v>
      </c>
      <c r="H2561" s="12">
        <v>4230</v>
      </c>
      <c r="I2561" s="12">
        <v>30420</v>
      </c>
      <c r="J2561" s="12">
        <v>32400</v>
      </c>
      <c r="K2561" s="12">
        <f>Sales[[#This Row],[Unit Price]]*Sales[[#This Row],[Quantity]]</f>
        <v>114210</v>
      </c>
      <c r="L2561" s="12">
        <f>Sales[[#This Row],[Unit Cost]]*Sales[[#This Row],[Quantity]]</f>
        <v>107406</v>
      </c>
      <c r="M2561" s="12">
        <f>Sales[[#This Row],[Revenue]]-Sales[[#This Row],[Cost]]</f>
        <v>6804</v>
      </c>
      <c r="N2561" s="38">
        <f>Sales[[#This Row],[Profit]]*$N$1</f>
        <v>340.20000000000005</v>
      </c>
      <c r="O2561" s="38">
        <f>Sales[[#This Row],[Profit]]-Sales[[#This Row],[Discount ]]</f>
        <v>6463.8</v>
      </c>
    </row>
    <row r="2562" spans="1:15">
      <c r="A2562" s="38">
        <v>41754</v>
      </c>
      <c r="B2562" s="12" t="s">
        <v>10</v>
      </c>
      <c r="C2562" s="12" t="s">
        <v>11</v>
      </c>
      <c r="D2562" s="12" t="s">
        <v>15</v>
      </c>
      <c r="E2562" s="12" t="s">
        <v>16</v>
      </c>
      <c r="F2562" s="12">
        <v>27</v>
      </c>
      <c r="G2562" s="12">
        <v>5832</v>
      </c>
      <c r="H2562" s="12">
        <v>6210</v>
      </c>
      <c r="I2562" s="12">
        <v>32238</v>
      </c>
      <c r="J2562" s="12">
        <v>34830</v>
      </c>
      <c r="K2562" s="12">
        <f>Sales[[#This Row],[Unit Price]]*Sales[[#This Row],[Quantity]]</f>
        <v>167670</v>
      </c>
      <c r="L2562" s="12">
        <f>Sales[[#This Row],[Unit Cost]]*Sales[[#This Row],[Quantity]]</f>
        <v>157464</v>
      </c>
      <c r="M2562" s="12">
        <f>Sales[[#This Row],[Revenue]]-Sales[[#This Row],[Cost]]</f>
        <v>10206</v>
      </c>
      <c r="N2562" s="38">
        <f>Sales[[#This Row],[Profit]]*$N$1</f>
        <v>510.3</v>
      </c>
      <c r="O2562" s="38">
        <f>Sales[[#This Row],[Profit]]-Sales[[#This Row],[Discount ]]</f>
        <v>9695.7000000000007</v>
      </c>
    </row>
    <row r="2563" spans="1:15">
      <c r="A2563" s="38">
        <v>41755</v>
      </c>
      <c r="B2563" s="12" t="s">
        <v>10</v>
      </c>
      <c r="C2563" s="12" t="s">
        <v>11</v>
      </c>
      <c r="D2563" s="12" t="s">
        <v>43</v>
      </c>
      <c r="E2563" s="12" t="s">
        <v>13</v>
      </c>
      <c r="F2563" s="12">
        <v>27</v>
      </c>
      <c r="G2563" s="12">
        <v>2196</v>
      </c>
      <c r="H2563" s="12">
        <v>2340</v>
      </c>
      <c r="I2563" s="12">
        <v>71064</v>
      </c>
      <c r="J2563" s="12">
        <v>75600</v>
      </c>
      <c r="K2563" s="12">
        <f>Sales[[#This Row],[Unit Price]]*Sales[[#This Row],[Quantity]]</f>
        <v>63180</v>
      </c>
      <c r="L2563" s="12">
        <f>Sales[[#This Row],[Unit Cost]]*Sales[[#This Row],[Quantity]]</f>
        <v>59292</v>
      </c>
      <c r="M2563" s="12">
        <f>Sales[[#This Row],[Revenue]]-Sales[[#This Row],[Cost]]</f>
        <v>3888</v>
      </c>
      <c r="N2563" s="38">
        <f>Sales[[#This Row],[Profit]]*$N$1</f>
        <v>194.4</v>
      </c>
      <c r="O2563" s="38">
        <f>Sales[[#This Row],[Profit]]-Sales[[#This Row],[Discount ]]</f>
        <v>3693.6</v>
      </c>
    </row>
    <row r="2564" spans="1:15">
      <c r="A2564" s="38">
        <v>41755</v>
      </c>
      <c r="B2564" s="12" t="s">
        <v>22</v>
      </c>
      <c r="C2564" s="12" t="s">
        <v>23</v>
      </c>
      <c r="D2564" s="12" t="s">
        <v>42</v>
      </c>
      <c r="E2564" s="12" t="s">
        <v>16</v>
      </c>
      <c r="F2564" s="12">
        <v>27</v>
      </c>
      <c r="G2564" s="12">
        <v>3546</v>
      </c>
      <c r="H2564" s="12">
        <v>3780</v>
      </c>
      <c r="I2564" s="12">
        <v>30024</v>
      </c>
      <c r="J2564" s="12">
        <v>32400</v>
      </c>
      <c r="K2564" s="12">
        <f>Sales[[#This Row],[Unit Price]]*Sales[[#This Row],[Quantity]]</f>
        <v>102060</v>
      </c>
      <c r="L2564" s="12">
        <f>Sales[[#This Row],[Unit Cost]]*Sales[[#This Row],[Quantity]]</f>
        <v>95742</v>
      </c>
      <c r="M2564" s="12">
        <f>Sales[[#This Row],[Revenue]]-Sales[[#This Row],[Cost]]</f>
        <v>6318</v>
      </c>
      <c r="N2564" s="38">
        <f>Sales[[#This Row],[Profit]]*$N$1</f>
        <v>315.90000000000003</v>
      </c>
      <c r="O2564" s="38">
        <f>Sales[[#This Row],[Profit]]-Sales[[#This Row],[Discount ]]</f>
        <v>6002.1</v>
      </c>
    </row>
    <row r="2565" spans="1:15">
      <c r="A2565" s="38">
        <v>41755</v>
      </c>
      <c r="B2565" s="12" t="s">
        <v>34</v>
      </c>
      <c r="C2565" s="12" t="s">
        <v>25</v>
      </c>
      <c r="D2565" s="12" t="s">
        <v>38</v>
      </c>
      <c r="E2565" s="12" t="s">
        <v>13</v>
      </c>
      <c r="F2565" s="12">
        <v>12</v>
      </c>
      <c r="G2565" s="12">
        <v>3582</v>
      </c>
      <c r="H2565" s="12">
        <v>3870</v>
      </c>
      <c r="I2565" s="12">
        <v>35460</v>
      </c>
      <c r="J2565" s="12">
        <v>37800</v>
      </c>
      <c r="K2565" s="12">
        <f>Sales[[#This Row],[Unit Price]]*Sales[[#This Row],[Quantity]]</f>
        <v>46440</v>
      </c>
      <c r="L2565" s="12">
        <f>Sales[[#This Row],[Unit Cost]]*Sales[[#This Row],[Quantity]]</f>
        <v>42984</v>
      </c>
      <c r="M2565" s="12">
        <f>Sales[[#This Row],[Revenue]]-Sales[[#This Row],[Cost]]</f>
        <v>3456</v>
      </c>
      <c r="N2565" s="38">
        <f>Sales[[#This Row],[Profit]]*$N$1</f>
        <v>172.8</v>
      </c>
      <c r="O2565" s="38">
        <f>Sales[[#This Row],[Profit]]-Sales[[#This Row],[Discount ]]</f>
        <v>3283.2</v>
      </c>
    </row>
    <row r="2566" spans="1:15">
      <c r="A2566" s="38">
        <v>41755</v>
      </c>
      <c r="B2566" s="12" t="s">
        <v>14</v>
      </c>
      <c r="C2566" s="12" t="s">
        <v>11</v>
      </c>
      <c r="D2566" s="12" t="s">
        <v>37</v>
      </c>
      <c r="E2566" s="12" t="s">
        <v>13</v>
      </c>
      <c r="F2566" s="12">
        <v>18</v>
      </c>
      <c r="G2566" s="12">
        <v>3978</v>
      </c>
      <c r="H2566" s="12">
        <v>4230</v>
      </c>
      <c r="I2566" s="12">
        <v>98604</v>
      </c>
      <c r="J2566" s="12">
        <v>104940</v>
      </c>
      <c r="K2566" s="12">
        <f>Sales[[#This Row],[Unit Price]]*Sales[[#This Row],[Quantity]]</f>
        <v>76140</v>
      </c>
      <c r="L2566" s="12">
        <f>Sales[[#This Row],[Unit Cost]]*Sales[[#This Row],[Quantity]]</f>
        <v>71604</v>
      </c>
      <c r="M2566" s="12">
        <f>Sales[[#This Row],[Revenue]]-Sales[[#This Row],[Cost]]</f>
        <v>4536</v>
      </c>
      <c r="N2566" s="38">
        <f>Sales[[#This Row],[Profit]]*$N$1</f>
        <v>226.8</v>
      </c>
      <c r="O2566" s="38">
        <f>Sales[[#This Row],[Profit]]-Sales[[#This Row],[Discount ]]</f>
        <v>4309.2</v>
      </c>
    </row>
    <row r="2567" spans="1:15">
      <c r="A2567" s="38">
        <v>41756</v>
      </c>
      <c r="B2567" s="12" t="s">
        <v>14</v>
      </c>
      <c r="C2567" s="12" t="s">
        <v>11</v>
      </c>
      <c r="D2567" s="12" t="s">
        <v>39</v>
      </c>
      <c r="E2567" s="12" t="s">
        <v>13</v>
      </c>
      <c r="F2567" s="12">
        <v>8</v>
      </c>
      <c r="G2567" s="12">
        <v>3978</v>
      </c>
      <c r="H2567" s="12">
        <v>4230</v>
      </c>
      <c r="I2567" s="12">
        <v>3726</v>
      </c>
      <c r="J2567" s="12">
        <v>3960</v>
      </c>
      <c r="K2567" s="12">
        <f>Sales[[#This Row],[Unit Price]]*Sales[[#This Row],[Quantity]]</f>
        <v>33840</v>
      </c>
      <c r="L2567" s="12">
        <f>Sales[[#This Row],[Unit Cost]]*Sales[[#This Row],[Quantity]]</f>
        <v>31824</v>
      </c>
      <c r="M2567" s="12">
        <f>Sales[[#This Row],[Revenue]]-Sales[[#This Row],[Cost]]</f>
        <v>2016</v>
      </c>
      <c r="N2567" s="38">
        <f>Sales[[#This Row],[Profit]]*$N$1</f>
        <v>100.80000000000001</v>
      </c>
      <c r="O2567" s="38">
        <f>Sales[[#This Row],[Profit]]-Sales[[#This Row],[Discount ]]</f>
        <v>1915.2</v>
      </c>
    </row>
    <row r="2568" spans="1:15">
      <c r="A2568" s="38">
        <v>41756</v>
      </c>
      <c r="B2568" s="12" t="s">
        <v>31</v>
      </c>
      <c r="C2568" s="12" t="s">
        <v>30</v>
      </c>
      <c r="D2568" s="12" t="s">
        <v>35</v>
      </c>
      <c r="E2568" s="12" t="s">
        <v>13</v>
      </c>
      <c r="F2568" s="12">
        <v>21</v>
      </c>
      <c r="G2568" s="12">
        <v>2034</v>
      </c>
      <c r="H2568" s="12">
        <v>2160</v>
      </c>
      <c r="I2568" s="12">
        <v>5148</v>
      </c>
      <c r="J2568" s="12">
        <v>5490</v>
      </c>
      <c r="K2568" s="12">
        <f>Sales[[#This Row],[Unit Price]]*Sales[[#This Row],[Quantity]]</f>
        <v>45360</v>
      </c>
      <c r="L2568" s="12">
        <f>Sales[[#This Row],[Unit Cost]]*Sales[[#This Row],[Quantity]]</f>
        <v>42714</v>
      </c>
      <c r="M2568" s="12">
        <f>Sales[[#This Row],[Revenue]]-Sales[[#This Row],[Cost]]</f>
        <v>2646</v>
      </c>
      <c r="N2568" s="38">
        <f>Sales[[#This Row],[Profit]]*$N$1</f>
        <v>132.30000000000001</v>
      </c>
      <c r="O2568" s="38">
        <f>Sales[[#This Row],[Profit]]-Sales[[#This Row],[Discount ]]</f>
        <v>2513.6999999999998</v>
      </c>
    </row>
    <row r="2569" spans="1:15">
      <c r="A2569" s="38">
        <v>41756</v>
      </c>
      <c r="B2569" s="12" t="s">
        <v>14</v>
      </c>
      <c r="C2569" s="12" t="s">
        <v>11</v>
      </c>
      <c r="D2569" s="12" t="s">
        <v>35</v>
      </c>
      <c r="E2569" s="12" t="s">
        <v>13</v>
      </c>
      <c r="F2569" s="12">
        <v>25</v>
      </c>
      <c r="G2569" s="12">
        <v>3042</v>
      </c>
      <c r="H2569" s="12">
        <v>3240</v>
      </c>
      <c r="I2569" s="12">
        <v>113256</v>
      </c>
      <c r="J2569" s="12">
        <v>120780</v>
      </c>
      <c r="K2569" s="12">
        <f>Sales[[#This Row],[Unit Price]]*Sales[[#This Row],[Quantity]]</f>
        <v>81000</v>
      </c>
      <c r="L2569" s="12">
        <f>Sales[[#This Row],[Unit Cost]]*Sales[[#This Row],[Quantity]]</f>
        <v>76050</v>
      </c>
      <c r="M2569" s="12">
        <f>Sales[[#This Row],[Revenue]]-Sales[[#This Row],[Cost]]</f>
        <v>4950</v>
      </c>
      <c r="N2569" s="38">
        <f>Sales[[#This Row],[Profit]]*$N$1</f>
        <v>247.5</v>
      </c>
      <c r="O2569" s="38">
        <f>Sales[[#This Row],[Profit]]-Sales[[#This Row],[Discount ]]</f>
        <v>4702.5</v>
      </c>
    </row>
    <row r="2570" spans="1:15">
      <c r="A2570" s="38">
        <v>41757</v>
      </c>
      <c r="B2570" s="12" t="s">
        <v>31</v>
      </c>
      <c r="C2570" s="12" t="s">
        <v>30</v>
      </c>
      <c r="D2570" s="12" t="s">
        <v>28</v>
      </c>
      <c r="E2570" s="12" t="s">
        <v>13</v>
      </c>
      <c r="F2570" s="12">
        <v>12</v>
      </c>
      <c r="G2570" s="12">
        <v>5148</v>
      </c>
      <c r="H2570" s="12">
        <v>5490</v>
      </c>
      <c r="I2570" s="12">
        <v>52488</v>
      </c>
      <c r="J2570" s="12">
        <v>55890</v>
      </c>
      <c r="K2570" s="12">
        <f>Sales[[#This Row],[Unit Price]]*Sales[[#This Row],[Quantity]]</f>
        <v>65880</v>
      </c>
      <c r="L2570" s="12">
        <f>Sales[[#This Row],[Unit Cost]]*Sales[[#This Row],[Quantity]]</f>
        <v>61776</v>
      </c>
      <c r="M2570" s="12">
        <f>Sales[[#This Row],[Revenue]]-Sales[[#This Row],[Cost]]</f>
        <v>4104</v>
      </c>
      <c r="N2570" s="38">
        <f>Sales[[#This Row],[Profit]]*$N$1</f>
        <v>205.20000000000002</v>
      </c>
      <c r="O2570" s="38">
        <f>Sales[[#This Row],[Profit]]-Sales[[#This Row],[Discount ]]</f>
        <v>3898.8</v>
      </c>
    </row>
    <row r="2571" spans="1:15">
      <c r="A2571" s="38">
        <v>41757</v>
      </c>
      <c r="B2571" s="12" t="s">
        <v>22</v>
      </c>
      <c r="C2571" s="12" t="s">
        <v>23</v>
      </c>
      <c r="D2571" s="12" t="s">
        <v>32</v>
      </c>
      <c r="E2571" s="12" t="s">
        <v>13</v>
      </c>
      <c r="F2571" s="12">
        <v>9</v>
      </c>
      <c r="G2571" s="12">
        <v>2106</v>
      </c>
      <c r="H2571" s="12">
        <v>2250</v>
      </c>
      <c r="I2571" s="12">
        <v>14184</v>
      </c>
      <c r="J2571" s="12">
        <v>15120</v>
      </c>
      <c r="K2571" s="12">
        <f>Sales[[#This Row],[Unit Price]]*Sales[[#This Row],[Quantity]]</f>
        <v>20250</v>
      </c>
      <c r="L2571" s="12">
        <f>Sales[[#This Row],[Unit Cost]]*Sales[[#This Row],[Quantity]]</f>
        <v>18954</v>
      </c>
      <c r="M2571" s="12">
        <f>Sales[[#This Row],[Revenue]]-Sales[[#This Row],[Cost]]</f>
        <v>1296</v>
      </c>
      <c r="N2571" s="38">
        <f>Sales[[#This Row],[Profit]]*$N$1</f>
        <v>64.8</v>
      </c>
      <c r="O2571" s="38">
        <f>Sales[[#This Row],[Profit]]-Sales[[#This Row],[Discount ]]</f>
        <v>1231.2</v>
      </c>
    </row>
    <row r="2572" spans="1:15">
      <c r="A2572" s="38">
        <v>41757</v>
      </c>
      <c r="B2572" s="12" t="s">
        <v>24</v>
      </c>
      <c r="C2572" s="12" t="s">
        <v>25</v>
      </c>
      <c r="D2572" s="12" t="s">
        <v>21</v>
      </c>
      <c r="E2572" s="12" t="s">
        <v>13</v>
      </c>
      <c r="F2572" s="12">
        <v>23</v>
      </c>
      <c r="G2572" s="12">
        <v>4482</v>
      </c>
      <c r="H2572" s="12">
        <v>4770</v>
      </c>
      <c r="I2572" s="12">
        <v>39528</v>
      </c>
      <c r="J2572" s="12">
        <v>42120</v>
      </c>
      <c r="K2572" s="12">
        <f>Sales[[#This Row],[Unit Price]]*Sales[[#This Row],[Quantity]]</f>
        <v>109710</v>
      </c>
      <c r="L2572" s="12">
        <f>Sales[[#This Row],[Unit Cost]]*Sales[[#This Row],[Quantity]]</f>
        <v>103086</v>
      </c>
      <c r="M2572" s="12">
        <f>Sales[[#This Row],[Revenue]]-Sales[[#This Row],[Cost]]</f>
        <v>6624</v>
      </c>
      <c r="N2572" s="38">
        <f>Sales[[#This Row],[Profit]]*$N$1</f>
        <v>331.20000000000005</v>
      </c>
      <c r="O2572" s="38">
        <f>Sales[[#This Row],[Profit]]-Sales[[#This Row],[Discount ]]</f>
        <v>6292.8</v>
      </c>
    </row>
    <row r="2573" spans="1:15">
      <c r="A2573" s="38">
        <v>41757</v>
      </c>
      <c r="B2573" s="12" t="s">
        <v>31</v>
      </c>
      <c r="C2573" s="12" t="s">
        <v>30</v>
      </c>
      <c r="D2573" s="12" t="s">
        <v>21</v>
      </c>
      <c r="E2573" s="12" t="s">
        <v>13</v>
      </c>
      <c r="F2573" s="12">
        <v>23</v>
      </c>
      <c r="G2573" s="12">
        <v>3546</v>
      </c>
      <c r="H2573" s="12">
        <v>3780</v>
      </c>
      <c r="I2573" s="12">
        <v>28548</v>
      </c>
      <c r="J2573" s="12">
        <v>30420</v>
      </c>
      <c r="K2573" s="12">
        <f>Sales[[#This Row],[Unit Price]]*Sales[[#This Row],[Quantity]]</f>
        <v>86940</v>
      </c>
      <c r="L2573" s="12">
        <f>Sales[[#This Row],[Unit Cost]]*Sales[[#This Row],[Quantity]]</f>
        <v>81558</v>
      </c>
      <c r="M2573" s="12">
        <f>Sales[[#This Row],[Revenue]]-Sales[[#This Row],[Cost]]</f>
        <v>5382</v>
      </c>
      <c r="N2573" s="38">
        <f>Sales[[#This Row],[Profit]]*$N$1</f>
        <v>269.10000000000002</v>
      </c>
      <c r="O2573" s="38">
        <f>Sales[[#This Row],[Profit]]-Sales[[#This Row],[Discount ]]</f>
        <v>5112.8999999999996</v>
      </c>
    </row>
    <row r="2574" spans="1:15">
      <c r="A2574" s="38">
        <v>41758</v>
      </c>
      <c r="B2574" s="12" t="s">
        <v>14</v>
      </c>
      <c r="C2574" s="12" t="s">
        <v>11</v>
      </c>
      <c r="D2574" s="12" t="s">
        <v>36</v>
      </c>
      <c r="E2574" s="12" t="s">
        <v>13</v>
      </c>
      <c r="F2574" s="12">
        <v>20</v>
      </c>
      <c r="G2574" s="12">
        <v>4482</v>
      </c>
      <c r="H2574" s="12">
        <v>4770</v>
      </c>
      <c r="I2574" s="12">
        <v>12636</v>
      </c>
      <c r="J2574" s="12">
        <v>13500</v>
      </c>
      <c r="K2574" s="12">
        <f>Sales[[#This Row],[Unit Price]]*Sales[[#This Row],[Quantity]]</f>
        <v>95400</v>
      </c>
      <c r="L2574" s="12">
        <f>Sales[[#This Row],[Unit Cost]]*Sales[[#This Row],[Quantity]]</f>
        <v>89640</v>
      </c>
      <c r="M2574" s="12">
        <f>Sales[[#This Row],[Revenue]]-Sales[[#This Row],[Cost]]</f>
        <v>5760</v>
      </c>
      <c r="N2574" s="38">
        <f>Sales[[#This Row],[Profit]]*$N$1</f>
        <v>288</v>
      </c>
      <c r="O2574" s="38">
        <f>Sales[[#This Row],[Profit]]-Sales[[#This Row],[Discount ]]</f>
        <v>5472</v>
      </c>
    </row>
    <row r="2575" spans="1:15">
      <c r="A2575" s="38">
        <v>41758</v>
      </c>
      <c r="B2575" s="12" t="s">
        <v>22</v>
      </c>
      <c r="C2575" s="12" t="s">
        <v>23</v>
      </c>
      <c r="D2575" s="12" t="s">
        <v>39</v>
      </c>
      <c r="E2575" s="12" t="s">
        <v>13</v>
      </c>
      <c r="F2575" s="12">
        <v>25</v>
      </c>
      <c r="G2575" s="12">
        <v>4482</v>
      </c>
      <c r="H2575" s="12">
        <v>4770</v>
      </c>
      <c r="I2575" s="12">
        <v>14904</v>
      </c>
      <c r="J2575" s="12">
        <v>15840</v>
      </c>
      <c r="K2575" s="12">
        <f>Sales[[#This Row],[Unit Price]]*Sales[[#This Row],[Quantity]]</f>
        <v>119250</v>
      </c>
      <c r="L2575" s="12">
        <f>Sales[[#This Row],[Unit Cost]]*Sales[[#This Row],[Quantity]]</f>
        <v>112050</v>
      </c>
      <c r="M2575" s="12">
        <f>Sales[[#This Row],[Revenue]]-Sales[[#This Row],[Cost]]</f>
        <v>7200</v>
      </c>
      <c r="N2575" s="38">
        <f>Sales[[#This Row],[Profit]]*$N$1</f>
        <v>360</v>
      </c>
      <c r="O2575" s="38">
        <f>Sales[[#This Row],[Profit]]-Sales[[#This Row],[Discount ]]</f>
        <v>6840</v>
      </c>
    </row>
    <row r="2576" spans="1:15">
      <c r="A2576" s="38">
        <v>41758</v>
      </c>
      <c r="B2576" s="12" t="s">
        <v>29</v>
      </c>
      <c r="C2576" s="12" t="s">
        <v>30</v>
      </c>
      <c r="D2576" s="12" t="s">
        <v>35</v>
      </c>
      <c r="E2576" s="12" t="s">
        <v>13</v>
      </c>
      <c r="F2576" s="12">
        <v>4</v>
      </c>
      <c r="G2576" s="12">
        <v>2034</v>
      </c>
      <c r="H2576" s="12">
        <v>2160</v>
      </c>
      <c r="I2576" s="12">
        <v>56628</v>
      </c>
      <c r="J2576" s="12">
        <v>60390</v>
      </c>
      <c r="K2576" s="12">
        <f>Sales[[#This Row],[Unit Price]]*Sales[[#This Row],[Quantity]]</f>
        <v>8640</v>
      </c>
      <c r="L2576" s="12">
        <f>Sales[[#This Row],[Unit Cost]]*Sales[[#This Row],[Quantity]]</f>
        <v>8136</v>
      </c>
      <c r="M2576" s="12">
        <f>Sales[[#This Row],[Revenue]]-Sales[[#This Row],[Cost]]</f>
        <v>504</v>
      </c>
      <c r="N2576" s="38">
        <f>Sales[[#This Row],[Profit]]*$N$1</f>
        <v>25.200000000000003</v>
      </c>
      <c r="O2576" s="38">
        <f>Sales[[#This Row],[Profit]]-Sales[[#This Row],[Discount ]]</f>
        <v>478.8</v>
      </c>
    </row>
    <row r="2577" spans="1:15">
      <c r="A2577" s="38">
        <v>41759</v>
      </c>
      <c r="B2577" s="12" t="s">
        <v>14</v>
      </c>
      <c r="C2577" s="12" t="s">
        <v>11</v>
      </c>
      <c r="D2577" s="12" t="s">
        <v>12</v>
      </c>
      <c r="E2577" s="12" t="s">
        <v>13</v>
      </c>
      <c r="F2577" s="12">
        <v>24</v>
      </c>
      <c r="G2577" s="12">
        <v>3978</v>
      </c>
      <c r="H2577" s="12">
        <v>4230</v>
      </c>
      <c r="I2577" s="12">
        <v>36612</v>
      </c>
      <c r="J2577" s="12">
        <v>38880</v>
      </c>
      <c r="K2577" s="12">
        <f>Sales[[#This Row],[Unit Price]]*Sales[[#This Row],[Quantity]]</f>
        <v>101520</v>
      </c>
      <c r="L2577" s="12">
        <f>Sales[[#This Row],[Unit Cost]]*Sales[[#This Row],[Quantity]]</f>
        <v>95472</v>
      </c>
      <c r="M2577" s="12">
        <f>Sales[[#This Row],[Revenue]]-Sales[[#This Row],[Cost]]</f>
        <v>6048</v>
      </c>
      <c r="N2577" s="38">
        <f>Sales[[#This Row],[Profit]]*$N$1</f>
        <v>302.40000000000003</v>
      </c>
      <c r="O2577" s="38">
        <f>Sales[[#This Row],[Profit]]-Sales[[#This Row],[Discount ]]</f>
        <v>5745.6</v>
      </c>
    </row>
    <row r="2578" spans="1:15">
      <c r="A2578" s="38">
        <v>41759</v>
      </c>
      <c r="B2578" s="12" t="s">
        <v>24</v>
      </c>
      <c r="C2578" s="12" t="s">
        <v>25</v>
      </c>
      <c r="D2578" s="12" t="s">
        <v>43</v>
      </c>
      <c r="E2578" s="12" t="s">
        <v>13</v>
      </c>
      <c r="F2578" s="12">
        <v>24</v>
      </c>
      <c r="G2578" s="12">
        <v>5832</v>
      </c>
      <c r="H2578" s="12">
        <v>6210</v>
      </c>
      <c r="I2578" s="12">
        <v>71064</v>
      </c>
      <c r="J2578" s="12">
        <v>75600</v>
      </c>
      <c r="K2578" s="12">
        <f>Sales[[#This Row],[Unit Price]]*Sales[[#This Row],[Quantity]]</f>
        <v>149040</v>
      </c>
      <c r="L2578" s="12">
        <f>Sales[[#This Row],[Unit Cost]]*Sales[[#This Row],[Quantity]]</f>
        <v>139968</v>
      </c>
      <c r="M2578" s="12">
        <f>Sales[[#This Row],[Revenue]]-Sales[[#This Row],[Cost]]</f>
        <v>9072</v>
      </c>
      <c r="N2578" s="38">
        <f>Sales[[#This Row],[Profit]]*$N$1</f>
        <v>453.6</v>
      </c>
      <c r="O2578" s="38">
        <f>Sales[[#This Row],[Profit]]-Sales[[#This Row],[Discount ]]</f>
        <v>8618.4</v>
      </c>
    </row>
    <row r="2579" spans="1:15">
      <c r="A2579" s="38">
        <v>41760</v>
      </c>
      <c r="B2579" s="12" t="s">
        <v>17</v>
      </c>
      <c r="C2579" s="12" t="s">
        <v>18</v>
      </c>
      <c r="D2579" s="12" t="s">
        <v>43</v>
      </c>
      <c r="E2579" s="12" t="s">
        <v>13</v>
      </c>
      <c r="F2579" s="12">
        <v>16</v>
      </c>
      <c r="G2579" s="12">
        <v>3978</v>
      </c>
      <c r="H2579" s="12">
        <v>4230</v>
      </c>
      <c r="I2579" s="12">
        <v>60912</v>
      </c>
      <c r="J2579" s="12">
        <v>64800</v>
      </c>
      <c r="K2579" s="12">
        <f>Sales[[#This Row],[Unit Price]]*Sales[[#This Row],[Quantity]]</f>
        <v>67680</v>
      </c>
      <c r="L2579" s="12">
        <f>Sales[[#This Row],[Unit Cost]]*Sales[[#This Row],[Quantity]]</f>
        <v>63648</v>
      </c>
      <c r="M2579" s="12">
        <f>Sales[[#This Row],[Revenue]]-Sales[[#This Row],[Cost]]</f>
        <v>4032</v>
      </c>
      <c r="N2579" s="38">
        <f>Sales[[#This Row],[Profit]]*$N$1</f>
        <v>201.60000000000002</v>
      </c>
      <c r="O2579" s="38">
        <f>Sales[[#This Row],[Profit]]-Sales[[#This Row],[Discount ]]</f>
        <v>3830.4</v>
      </c>
    </row>
    <row r="2580" spans="1:15">
      <c r="A2580" s="38">
        <v>41760</v>
      </c>
      <c r="B2580" s="12" t="s">
        <v>14</v>
      </c>
      <c r="C2580" s="12" t="s">
        <v>11</v>
      </c>
      <c r="D2580" s="12" t="s">
        <v>26</v>
      </c>
      <c r="E2580" s="12" t="s">
        <v>13</v>
      </c>
      <c r="F2580" s="12">
        <v>6</v>
      </c>
      <c r="G2580" s="12">
        <v>3978</v>
      </c>
      <c r="H2580" s="12">
        <v>4230</v>
      </c>
      <c r="I2580" s="12">
        <v>60840</v>
      </c>
      <c r="J2580" s="12">
        <v>64800</v>
      </c>
      <c r="K2580" s="12">
        <f>Sales[[#This Row],[Unit Price]]*Sales[[#This Row],[Quantity]]</f>
        <v>25380</v>
      </c>
      <c r="L2580" s="12">
        <f>Sales[[#This Row],[Unit Cost]]*Sales[[#This Row],[Quantity]]</f>
        <v>23868</v>
      </c>
      <c r="M2580" s="12">
        <f>Sales[[#This Row],[Revenue]]-Sales[[#This Row],[Cost]]</f>
        <v>1512</v>
      </c>
      <c r="N2580" s="38">
        <f>Sales[[#This Row],[Profit]]*$N$1</f>
        <v>75.600000000000009</v>
      </c>
      <c r="O2580" s="38">
        <f>Sales[[#This Row],[Profit]]-Sales[[#This Row],[Discount ]]</f>
        <v>1436.4</v>
      </c>
    </row>
    <row r="2581" spans="1:15">
      <c r="A2581" s="38">
        <v>41760</v>
      </c>
      <c r="B2581" s="12" t="s">
        <v>10</v>
      </c>
      <c r="C2581" s="12" t="s">
        <v>11</v>
      </c>
      <c r="D2581" s="12" t="s">
        <v>39</v>
      </c>
      <c r="E2581" s="12" t="s">
        <v>13</v>
      </c>
      <c r="F2581" s="12">
        <v>4</v>
      </c>
      <c r="G2581" s="12">
        <v>5148</v>
      </c>
      <c r="H2581" s="12">
        <v>5490</v>
      </c>
      <c r="I2581" s="12">
        <v>29808</v>
      </c>
      <c r="J2581" s="12">
        <v>31680</v>
      </c>
      <c r="K2581" s="12">
        <f>Sales[[#This Row],[Unit Price]]*Sales[[#This Row],[Quantity]]</f>
        <v>21960</v>
      </c>
      <c r="L2581" s="12">
        <f>Sales[[#This Row],[Unit Cost]]*Sales[[#This Row],[Quantity]]</f>
        <v>20592</v>
      </c>
      <c r="M2581" s="12">
        <f>Sales[[#This Row],[Revenue]]-Sales[[#This Row],[Cost]]</f>
        <v>1368</v>
      </c>
      <c r="N2581" s="38">
        <f>Sales[[#This Row],[Profit]]*$N$1</f>
        <v>68.400000000000006</v>
      </c>
      <c r="O2581" s="38">
        <f>Sales[[#This Row],[Profit]]-Sales[[#This Row],[Discount ]]</f>
        <v>1299.5999999999999</v>
      </c>
    </row>
    <row r="2582" spans="1:15">
      <c r="A2582" s="38">
        <v>41760</v>
      </c>
      <c r="B2582" s="12" t="s">
        <v>34</v>
      </c>
      <c r="C2582" s="12" t="s">
        <v>25</v>
      </c>
      <c r="D2582" s="12" t="s">
        <v>37</v>
      </c>
      <c r="E2582" s="12" t="s">
        <v>13</v>
      </c>
      <c r="F2582" s="12">
        <v>24</v>
      </c>
      <c r="G2582" s="12">
        <v>5832</v>
      </c>
      <c r="H2582" s="12">
        <v>6210</v>
      </c>
      <c r="I2582" s="12">
        <v>94122</v>
      </c>
      <c r="J2582" s="12">
        <v>100170</v>
      </c>
      <c r="K2582" s="12">
        <f>Sales[[#This Row],[Unit Price]]*Sales[[#This Row],[Quantity]]</f>
        <v>149040</v>
      </c>
      <c r="L2582" s="12">
        <f>Sales[[#This Row],[Unit Cost]]*Sales[[#This Row],[Quantity]]</f>
        <v>139968</v>
      </c>
      <c r="M2582" s="12">
        <f>Sales[[#This Row],[Revenue]]-Sales[[#This Row],[Cost]]</f>
        <v>9072</v>
      </c>
      <c r="N2582" s="38">
        <f>Sales[[#This Row],[Profit]]*$N$1</f>
        <v>453.6</v>
      </c>
      <c r="O2582" s="38">
        <f>Sales[[#This Row],[Profit]]-Sales[[#This Row],[Discount ]]</f>
        <v>8618.4</v>
      </c>
    </row>
    <row r="2583" spans="1:15">
      <c r="A2583" s="38">
        <v>41760</v>
      </c>
      <c r="B2583" s="12" t="s">
        <v>34</v>
      </c>
      <c r="C2583" s="12" t="s">
        <v>25</v>
      </c>
      <c r="D2583" s="12" t="s">
        <v>41</v>
      </c>
      <c r="E2583" s="12" t="s">
        <v>13</v>
      </c>
      <c r="F2583" s="12">
        <v>21</v>
      </c>
      <c r="G2583" s="12">
        <v>2034</v>
      </c>
      <c r="H2583" s="12">
        <v>2160</v>
      </c>
      <c r="I2583" s="12">
        <v>17712</v>
      </c>
      <c r="J2583" s="12">
        <v>18900</v>
      </c>
      <c r="K2583" s="12">
        <f>Sales[[#This Row],[Unit Price]]*Sales[[#This Row],[Quantity]]</f>
        <v>45360</v>
      </c>
      <c r="L2583" s="12">
        <f>Sales[[#This Row],[Unit Cost]]*Sales[[#This Row],[Quantity]]</f>
        <v>42714</v>
      </c>
      <c r="M2583" s="12">
        <f>Sales[[#This Row],[Revenue]]-Sales[[#This Row],[Cost]]</f>
        <v>2646</v>
      </c>
      <c r="N2583" s="38">
        <f>Sales[[#This Row],[Profit]]*$N$1</f>
        <v>132.30000000000001</v>
      </c>
      <c r="O2583" s="38">
        <f>Sales[[#This Row],[Profit]]-Sales[[#This Row],[Discount ]]</f>
        <v>2513.6999999999998</v>
      </c>
    </row>
    <row r="2584" spans="1:15">
      <c r="A2584" s="38">
        <v>41760</v>
      </c>
      <c r="B2584" s="12" t="s">
        <v>22</v>
      </c>
      <c r="C2584" s="12" t="s">
        <v>23</v>
      </c>
      <c r="D2584" s="12" t="s">
        <v>12</v>
      </c>
      <c r="E2584" s="12" t="s">
        <v>13</v>
      </c>
      <c r="F2584" s="12">
        <v>13</v>
      </c>
      <c r="G2584" s="12">
        <v>5832</v>
      </c>
      <c r="H2584" s="12">
        <v>6210</v>
      </c>
      <c r="I2584" s="12">
        <v>42714</v>
      </c>
      <c r="J2584" s="12">
        <v>45360</v>
      </c>
      <c r="K2584" s="12">
        <f>Sales[[#This Row],[Unit Price]]*Sales[[#This Row],[Quantity]]</f>
        <v>80730</v>
      </c>
      <c r="L2584" s="12">
        <f>Sales[[#This Row],[Unit Cost]]*Sales[[#This Row],[Quantity]]</f>
        <v>75816</v>
      </c>
      <c r="M2584" s="12">
        <f>Sales[[#This Row],[Revenue]]-Sales[[#This Row],[Cost]]</f>
        <v>4914</v>
      </c>
      <c r="N2584" s="38">
        <f>Sales[[#This Row],[Profit]]*$N$1</f>
        <v>245.70000000000002</v>
      </c>
      <c r="O2584" s="38">
        <f>Sales[[#This Row],[Profit]]-Sales[[#This Row],[Discount ]]</f>
        <v>4668.3</v>
      </c>
    </row>
    <row r="2585" spans="1:15">
      <c r="A2585" s="38">
        <v>41761</v>
      </c>
      <c r="B2585" s="12" t="s">
        <v>27</v>
      </c>
      <c r="C2585" s="12" t="s">
        <v>23</v>
      </c>
      <c r="D2585" s="12" t="s">
        <v>42</v>
      </c>
      <c r="E2585" s="12" t="s">
        <v>16</v>
      </c>
      <c r="F2585" s="12">
        <v>2</v>
      </c>
      <c r="G2585" s="12">
        <v>3546</v>
      </c>
      <c r="H2585" s="12">
        <v>3780</v>
      </c>
      <c r="I2585" s="12">
        <v>127602</v>
      </c>
      <c r="J2585" s="12">
        <v>137700</v>
      </c>
      <c r="K2585" s="12">
        <f>Sales[[#This Row],[Unit Price]]*Sales[[#This Row],[Quantity]]</f>
        <v>7560</v>
      </c>
      <c r="L2585" s="12">
        <f>Sales[[#This Row],[Unit Cost]]*Sales[[#This Row],[Quantity]]</f>
        <v>7092</v>
      </c>
      <c r="M2585" s="12">
        <f>Sales[[#This Row],[Revenue]]-Sales[[#This Row],[Cost]]</f>
        <v>468</v>
      </c>
      <c r="N2585" s="38">
        <f>Sales[[#This Row],[Profit]]*$N$1</f>
        <v>23.400000000000002</v>
      </c>
      <c r="O2585" s="38">
        <f>Sales[[#This Row],[Profit]]-Sales[[#This Row],[Discount ]]</f>
        <v>444.6</v>
      </c>
    </row>
    <row r="2586" spans="1:15">
      <c r="A2586" s="38">
        <v>41761</v>
      </c>
      <c r="B2586" s="12" t="s">
        <v>24</v>
      </c>
      <c r="C2586" s="12" t="s">
        <v>25</v>
      </c>
      <c r="D2586" s="12" t="s">
        <v>35</v>
      </c>
      <c r="E2586" s="12" t="s">
        <v>13</v>
      </c>
      <c r="F2586" s="12">
        <v>20</v>
      </c>
      <c r="G2586" s="12">
        <v>3726</v>
      </c>
      <c r="H2586" s="12">
        <v>3960</v>
      </c>
      <c r="I2586" s="12">
        <v>123552</v>
      </c>
      <c r="J2586" s="12">
        <v>131760</v>
      </c>
      <c r="K2586" s="12">
        <f>Sales[[#This Row],[Unit Price]]*Sales[[#This Row],[Quantity]]</f>
        <v>79200</v>
      </c>
      <c r="L2586" s="12">
        <f>Sales[[#This Row],[Unit Cost]]*Sales[[#This Row],[Quantity]]</f>
        <v>74520</v>
      </c>
      <c r="M2586" s="12">
        <f>Sales[[#This Row],[Revenue]]-Sales[[#This Row],[Cost]]</f>
        <v>4680</v>
      </c>
      <c r="N2586" s="38">
        <f>Sales[[#This Row],[Profit]]*$N$1</f>
        <v>234</v>
      </c>
      <c r="O2586" s="38">
        <f>Sales[[#This Row],[Profit]]-Sales[[#This Row],[Discount ]]</f>
        <v>4446</v>
      </c>
    </row>
    <row r="2587" spans="1:15">
      <c r="A2587" s="38">
        <v>41762</v>
      </c>
      <c r="B2587" s="12" t="s">
        <v>29</v>
      </c>
      <c r="C2587" s="12" t="s">
        <v>30</v>
      </c>
      <c r="D2587" s="12" t="s">
        <v>21</v>
      </c>
      <c r="E2587" s="12" t="s">
        <v>13</v>
      </c>
      <c r="F2587" s="12">
        <v>21</v>
      </c>
      <c r="G2587" s="12">
        <v>3978</v>
      </c>
      <c r="H2587" s="12">
        <v>4230</v>
      </c>
      <c r="I2587" s="12">
        <v>10980</v>
      </c>
      <c r="J2587" s="12">
        <v>11700</v>
      </c>
      <c r="K2587" s="12">
        <f>Sales[[#This Row],[Unit Price]]*Sales[[#This Row],[Quantity]]</f>
        <v>88830</v>
      </c>
      <c r="L2587" s="12">
        <f>Sales[[#This Row],[Unit Cost]]*Sales[[#This Row],[Quantity]]</f>
        <v>83538</v>
      </c>
      <c r="M2587" s="12">
        <f>Sales[[#This Row],[Revenue]]-Sales[[#This Row],[Cost]]</f>
        <v>5292</v>
      </c>
      <c r="N2587" s="38">
        <f>Sales[[#This Row],[Profit]]*$N$1</f>
        <v>264.60000000000002</v>
      </c>
      <c r="O2587" s="38">
        <f>Sales[[#This Row],[Profit]]-Sales[[#This Row],[Discount ]]</f>
        <v>5027.3999999999996</v>
      </c>
    </row>
    <row r="2588" spans="1:15">
      <c r="A2588" s="38">
        <v>41763</v>
      </c>
      <c r="B2588" s="12" t="s">
        <v>24</v>
      </c>
      <c r="C2588" s="12" t="s">
        <v>25</v>
      </c>
      <c r="D2588" s="12" t="s">
        <v>33</v>
      </c>
      <c r="E2588" s="12" t="s">
        <v>13</v>
      </c>
      <c r="F2588" s="12">
        <v>12</v>
      </c>
      <c r="G2588" s="12">
        <v>3042</v>
      </c>
      <c r="H2588" s="12">
        <v>3240</v>
      </c>
      <c r="I2588" s="12">
        <v>99450</v>
      </c>
      <c r="J2588" s="12">
        <v>105750</v>
      </c>
      <c r="K2588" s="12">
        <f>Sales[[#This Row],[Unit Price]]*Sales[[#This Row],[Quantity]]</f>
        <v>38880</v>
      </c>
      <c r="L2588" s="12">
        <f>Sales[[#This Row],[Unit Cost]]*Sales[[#This Row],[Quantity]]</f>
        <v>36504</v>
      </c>
      <c r="M2588" s="12">
        <f>Sales[[#This Row],[Revenue]]-Sales[[#This Row],[Cost]]</f>
        <v>2376</v>
      </c>
      <c r="N2588" s="38">
        <f>Sales[[#This Row],[Profit]]*$N$1</f>
        <v>118.80000000000001</v>
      </c>
      <c r="O2588" s="38">
        <f>Sales[[#This Row],[Profit]]-Sales[[#This Row],[Discount ]]</f>
        <v>2257.1999999999998</v>
      </c>
    </row>
    <row r="2589" spans="1:15">
      <c r="A2589" s="38">
        <v>41763</v>
      </c>
      <c r="B2589" s="12" t="s">
        <v>22</v>
      </c>
      <c r="C2589" s="12" t="s">
        <v>23</v>
      </c>
      <c r="D2589" s="12" t="s">
        <v>19</v>
      </c>
      <c r="E2589" s="12" t="s">
        <v>13</v>
      </c>
      <c r="F2589" s="12">
        <v>23</v>
      </c>
      <c r="G2589" s="12">
        <v>3546</v>
      </c>
      <c r="H2589" s="12">
        <v>3780</v>
      </c>
      <c r="I2589" s="12">
        <v>95472</v>
      </c>
      <c r="J2589" s="12">
        <v>101520</v>
      </c>
      <c r="K2589" s="12">
        <f>Sales[[#This Row],[Unit Price]]*Sales[[#This Row],[Quantity]]</f>
        <v>86940</v>
      </c>
      <c r="L2589" s="12">
        <f>Sales[[#This Row],[Unit Cost]]*Sales[[#This Row],[Quantity]]</f>
        <v>81558</v>
      </c>
      <c r="M2589" s="12">
        <f>Sales[[#This Row],[Revenue]]-Sales[[#This Row],[Cost]]</f>
        <v>5382</v>
      </c>
      <c r="N2589" s="38">
        <f>Sales[[#This Row],[Profit]]*$N$1</f>
        <v>269.10000000000002</v>
      </c>
      <c r="O2589" s="38">
        <f>Sales[[#This Row],[Profit]]-Sales[[#This Row],[Discount ]]</f>
        <v>5112.8999999999996</v>
      </c>
    </row>
    <row r="2590" spans="1:15">
      <c r="A2590" s="38">
        <v>41763</v>
      </c>
      <c r="B2590" s="12" t="s">
        <v>17</v>
      </c>
      <c r="C2590" s="12" t="s">
        <v>18</v>
      </c>
      <c r="D2590" s="12" t="s">
        <v>38</v>
      </c>
      <c r="E2590" s="12" t="s">
        <v>13</v>
      </c>
      <c r="F2590" s="12">
        <v>23</v>
      </c>
      <c r="G2590" s="12">
        <v>4482</v>
      </c>
      <c r="H2590" s="12">
        <v>4770</v>
      </c>
      <c r="I2590" s="12">
        <v>67374</v>
      </c>
      <c r="J2590" s="12">
        <v>71820</v>
      </c>
      <c r="K2590" s="12">
        <f>Sales[[#This Row],[Unit Price]]*Sales[[#This Row],[Quantity]]</f>
        <v>109710</v>
      </c>
      <c r="L2590" s="12">
        <f>Sales[[#This Row],[Unit Cost]]*Sales[[#This Row],[Quantity]]</f>
        <v>103086</v>
      </c>
      <c r="M2590" s="12">
        <f>Sales[[#This Row],[Revenue]]-Sales[[#This Row],[Cost]]</f>
        <v>6624</v>
      </c>
      <c r="N2590" s="38">
        <f>Sales[[#This Row],[Profit]]*$N$1</f>
        <v>331.20000000000005</v>
      </c>
      <c r="O2590" s="38">
        <f>Sales[[#This Row],[Profit]]-Sales[[#This Row],[Discount ]]</f>
        <v>6292.8</v>
      </c>
    </row>
    <row r="2591" spans="1:15">
      <c r="A2591" s="38">
        <v>41764</v>
      </c>
      <c r="B2591" s="12" t="s">
        <v>17</v>
      </c>
      <c r="C2591" s="12" t="s">
        <v>18</v>
      </c>
      <c r="D2591" s="12" t="s">
        <v>39</v>
      </c>
      <c r="E2591" s="12" t="s">
        <v>13</v>
      </c>
      <c r="F2591" s="12">
        <v>24</v>
      </c>
      <c r="G2591" s="12">
        <v>3924</v>
      </c>
      <c r="H2591" s="12">
        <v>4230</v>
      </c>
      <c r="I2591" s="12">
        <v>85698</v>
      </c>
      <c r="J2591" s="12">
        <v>91080</v>
      </c>
      <c r="K2591" s="12">
        <f>Sales[[#This Row],[Unit Price]]*Sales[[#This Row],[Quantity]]</f>
        <v>101520</v>
      </c>
      <c r="L2591" s="12">
        <f>Sales[[#This Row],[Unit Cost]]*Sales[[#This Row],[Quantity]]</f>
        <v>94176</v>
      </c>
      <c r="M2591" s="12">
        <f>Sales[[#This Row],[Revenue]]-Sales[[#This Row],[Cost]]</f>
        <v>7344</v>
      </c>
      <c r="N2591" s="38">
        <f>Sales[[#This Row],[Profit]]*$N$1</f>
        <v>367.20000000000005</v>
      </c>
      <c r="O2591" s="38">
        <f>Sales[[#This Row],[Profit]]-Sales[[#This Row],[Discount ]]</f>
        <v>6976.8</v>
      </c>
    </row>
    <row r="2592" spans="1:15">
      <c r="A2592" s="38">
        <v>41764</v>
      </c>
      <c r="B2592" s="12" t="s">
        <v>10</v>
      </c>
      <c r="C2592" s="12" t="s">
        <v>11</v>
      </c>
      <c r="D2592" s="12" t="s">
        <v>35</v>
      </c>
      <c r="E2592" s="12" t="s">
        <v>13</v>
      </c>
      <c r="F2592" s="12">
        <v>25</v>
      </c>
      <c r="G2592" s="12">
        <v>2952</v>
      </c>
      <c r="H2592" s="12">
        <v>3150</v>
      </c>
      <c r="I2592" s="12">
        <v>123552</v>
      </c>
      <c r="J2592" s="12">
        <v>131760</v>
      </c>
      <c r="K2592" s="12">
        <f>Sales[[#This Row],[Unit Price]]*Sales[[#This Row],[Quantity]]</f>
        <v>78750</v>
      </c>
      <c r="L2592" s="12">
        <f>Sales[[#This Row],[Unit Cost]]*Sales[[#This Row],[Quantity]]</f>
        <v>73800</v>
      </c>
      <c r="M2592" s="12">
        <f>Sales[[#This Row],[Revenue]]-Sales[[#This Row],[Cost]]</f>
        <v>4950</v>
      </c>
      <c r="N2592" s="38">
        <f>Sales[[#This Row],[Profit]]*$N$1</f>
        <v>247.5</v>
      </c>
      <c r="O2592" s="38">
        <f>Sales[[#This Row],[Profit]]-Sales[[#This Row],[Discount ]]</f>
        <v>4702.5</v>
      </c>
    </row>
    <row r="2593" spans="1:15">
      <c r="A2593" s="38">
        <v>41765</v>
      </c>
      <c r="B2593" s="12" t="s">
        <v>10</v>
      </c>
      <c r="C2593" s="12" t="s">
        <v>11</v>
      </c>
      <c r="D2593" s="12" t="s">
        <v>41</v>
      </c>
      <c r="E2593" s="12" t="s">
        <v>13</v>
      </c>
      <c r="F2593" s="12">
        <v>17</v>
      </c>
      <c r="G2593" s="12">
        <v>3726</v>
      </c>
      <c r="H2593" s="12">
        <v>3960</v>
      </c>
      <c r="I2593" s="12">
        <v>47232</v>
      </c>
      <c r="J2593" s="12">
        <v>50400</v>
      </c>
      <c r="K2593" s="12">
        <f>Sales[[#This Row],[Unit Price]]*Sales[[#This Row],[Quantity]]</f>
        <v>67320</v>
      </c>
      <c r="L2593" s="12">
        <f>Sales[[#This Row],[Unit Cost]]*Sales[[#This Row],[Quantity]]</f>
        <v>63342</v>
      </c>
      <c r="M2593" s="12">
        <f>Sales[[#This Row],[Revenue]]-Sales[[#This Row],[Cost]]</f>
        <v>3978</v>
      </c>
      <c r="N2593" s="38">
        <f>Sales[[#This Row],[Profit]]*$N$1</f>
        <v>198.9</v>
      </c>
      <c r="O2593" s="38">
        <f>Sales[[#This Row],[Profit]]-Sales[[#This Row],[Discount ]]</f>
        <v>3779.1</v>
      </c>
    </row>
    <row r="2594" spans="1:15">
      <c r="A2594" s="38">
        <v>41765</v>
      </c>
      <c r="B2594" s="12" t="s">
        <v>34</v>
      </c>
      <c r="C2594" s="12" t="s">
        <v>25</v>
      </c>
      <c r="D2594" s="12" t="s">
        <v>35</v>
      </c>
      <c r="E2594" s="12" t="s">
        <v>13</v>
      </c>
      <c r="F2594" s="12">
        <v>21</v>
      </c>
      <c r="G2594" s="12">
        <v>3978</v>
      </c>
      <c r="H2594" s="12">
        <v>4230</v>
      </c>
      <c r="I2594" s="12">
        <v>97812</v>
      </c>
      <c r="J2594" s="12">
        <v>104310</v>
      </c>
      <c r="K2594" s="12">
        <f>Sales[[#This Row],[Unit Price]]*Sales[[#This Row],[Quantity]]</f>
        <v>88830</v>
      </c>
      <c r="L2594" s="12">
        <f>Sales[[#This Row],[Unit Cost]]*Sales[[#This Row],[Quantity]]</f>
        <v>83538</v>
      </c>
      <c r="M2594" s="12">
        <f>Sales[[#This Row],[Revenue]]-Sales[[#This Row],[Cost]]</f>
        <v>5292</v>
      </c>
      <c r="N2594" s="38">
        <f>Sales[[#This Row],[Profit]]*$N$1</f>
        <v>264.60000000000002</v>
      </c>
      <c r="O2594" s="38">
        <f>Sales[[#This Row],[Profit]]-Sales[[#This Row],[Discount ]]</f>
        <v>5027.3999999999996</v>
      </c>
    </row>
    <row r="2595" spans="1:15">
      <c r="A2595" s="38">
        <v>41765</v>
      </c>
      <c r="B2595" s="12" t="s">
        <v>22</v>
      </c>
      <c r="C2595" s="12" t="s">
        <v>23</v>
      </c>
      <c r="D2595" s="12" t="s">
        <v>41</v>
      </c>
      <c r="E2595" s="12" t="s">
        <v>13</v>
      </c>
      <c r="F2595" s="12">
        <v>9</v>
      </c>
      <c r="G2595" s="12">
        <v>3726</v>
      </c>
      <c r="H2595" s="12">
        <v>3960</v>
      </c>
      <c r="I2595" s="12">
        <v>47232</v>
      </c>
      <c r="J2595" s="12">
        <v>50400</v>
      </c>
      <c r="K2595" s="12">
        <f>Sales[[#This Row],[Unit Price]]*Sales[[#This Row],[Quantity]]</f>
        <v>35640</v>
      </c>
      <c r="L2595" s="12">
        <f>Sales[[#This Row],[Unit Cost]]*Sales[[#This Row],[Quantity]]</f>
        <v>33534</v>
      </c>
      <c r="M2595" s="12">
        <f>Sales[[#This Row],[Revenue]]-Sales[[#This Row],[Cost]]</f>
        <v>2106</v>
      </c>
      <c r="N2595" s="38">
        <f>Sales[[#This Row],[Profit]]*$N$1</f>
        <v>105.30000000000001</v>
      </c>
      <c r="O2595" s="38">
        <f>Sales[[#This Row],[Profit]]-Sales[[#This Row],[Discount ]]</f>
        <v>2000.7</v>
      </c>
    </row>
    <row r="2596" spans="1:15">
      <c r="A2596" s="38">
        <v>41765</v>
      </c>
      <c r="B2596" s="12" t="s">
        <v>17</v>
      </c>
      <c r="C2596" s="12" t="s">
        <v>18</v>
      </c>
      <c r="D2596" s="12" t="s">
        <v>43</v>
      </c>
      <c r="E2596" s="12" t="s">
        <v>13</v>
      </c>
      <c r="F2596" s="12">
        <v>11</v>
      </c>
      <c r="G2596" s="12">
        <v>4482</v>
      </c>
      <c r="H2596" s="12">
        <v>4770</v>
      </c>
      <c r="I2596" s="12">
        <v>47376</v>
      </c>
      <c r="J2596" s="12">
        <v>50400</v>
      </c>
      <c r="K2596" s="12">
        <f>Sales[[#This Row],[Unit Price]]*Sales[[#This Row],[Quantity]]</f>
        <v>52470</v>
      </c>
      <c r="L2596" s="12">
        <f>Sales[[#This Row],[Unit Cost]]*Sales[[#This Row],[Quantity]]</f>
        <v>49302</v>
      </c>
      <c r="M2596" s="12">
        <f>Sales[[#This Row],[Revenue]]-Sales[[#This Row],[Cost]]</f>
        <v>3168</v>
      </c>
      <c r="N2596" s="38">
        <f>Sales[[#This Row],[Profit]]*$N$1</f>
        <v>158.4</v>
      </c>
      <c r="O2596" s="38">
        <f>Sales[[#This Row],[Profit]]-Sales[[#This Row],[Discount ]]</f>
        <v>3009.6</v>
      </c>
    </row>
    <row r="2597" spans="1:15">
      <c r="A2597" s="38">
        <v>41766</v>
      </c>
      <c r="B2597" s="12" t="s">
        <v>14</v>
      </c>
      <c r="C2597" s="12" t="s">
        <v>11</v>
      </c>
      <c r="D2597" s="12" t="s">
        <v>33</v>
      </c>
      <c r="E2597" s="12" t="s">
        <v>13</v>
      </c>
      <c r="F2597" s="12">
        <v>4</v>
      </c>
      <c r="G2597" s="12">
        <v>3582</v>
      </c>
      <c r="H2597" s="12">
        <v>3870</v>
      </c>
      <c r="I2597" s="12">
        <v>91494</v>
      </c>
      <c r="J2597" s="12">
        <v>97290</v>
      </c>
      <c r="K2597" s="12">
        <f>Sales[[#This Row],[Unit Price]]*Sales[[#This Row],[Quantity]]</f>
        <v>15480</v>
      </c>
      <c r="L2597" s="12">
        <f>Sales[[#This Row],[Unit Cost]]*Sales[[#This Row],[Quantity]]</f>
        <v>14328</v>
      </c>
      <c r="M2597" s="12">
        <f>Sales[[#This Row],[Revenue]]-Sales[[#This Row],[Cost]]</f>
        <v>1152</v>
      </c>
      <c r="N2597" s="38">
        <f>Sales[[#This Row],[Profit]]*$N$1</f>
        <v>57.6</v>
      </c>
      <c r="O2597" s="38">
        <f>Sales[[#This Row],[Profit]]-Sales[[#This Row],[Discount ]]</f>
        <v>1094.4000000000001</v>
      </c>
    </row>
    <row r="2598" spans="1:15">
      <c r="A2598" s="38">
        <v>41766</v>
      </c>
      <c r="B2598" s="12" t="s">
        <v>27</v>
      </c>
      <c r="C2598" s="12" t="s">
        <v>23</v>
      </c>
      <c r="D2598" s="12" t="s">
        <v>28</v>
      </c>
      <c r="E2598" s="12" t="s">
        <v>13</v>
      </c>
      <c r="F2598" s="12">
        <v>22</v>
      </c>
      <c r="G2598" s="12">
        <v>4482</v>
      </c>
      <c r="H2598" s="12">
        <v>4770</v>
      </c>
      <c r="I2598" s="12">
        <v>40824</v>
      </c>
      <c r="J2598" s="12">
        <v>43470</v>
      </c>
      <c r="K2598" s="12">
        <f>Sales[[#This Row],[Unit Price]]*Sales[[#This Row],[Quantity]]</f>
        <v>104940</v>
      </c>
      <c r="L2598" s="12">
        <f>Sales[[#This Row],[Unit Cost]]*Sales[[#This Row],[Quantity]]</f>
        <v>98604</v>
      </c>
      <c r="M2598" s="12">
        <f>Sales[[#This Row],[Revenue]]-Sales[[#This Row],[Cost]]</f>
        <v>6336</v>
      </c>
      <c r="N2598" s="38">
        <f>Sales[[#This Row],[Profit]]*$N$1</f>
        <v>316.8</v>
      </c>
      <c r="O2598" s="38">
        <f>Sales[[#This Row],[Profit]]-Sales[[#This Row],[Discount ]]</f>
        <v>6019.2</v>
      </c>
    </row>
    <row r="2599" spans="1:15">
      <c r="A2599" s="38">
        <v>41766</v>
      </c>
      <c r="B2599" s="12" t="s">
        <v>34</v>
      </c>
      <c r="C2599" s="12" t="s">
        <v>25</v>
      </c>
      <c r="D2599" s="12" t="s">
        <v>19</v>
      </c>
      <c r="E2599" s="12" t="s">
        <v>13</v>
      </c>
      <c r="F2599" s="12">
        <v>15</v>
      </c>
      <c r="G2599" s="12">
        <v>3924</v>
      </c>
      <c r="H2599" s="12">
        <v>4230</v>
      </c>
      <c r="I2599" s="12">
        <v>71604</v>
      </c>
      <c r="J2599" s="12">
        <v>76140</v>
      </c>
      <c r="K2599" s="12">
        <f>Sales[[#This Row],[Unit Price]]*Sales[[#This Row],[Quantity]]</f>
        <v>63450</v>
      </c>
      <c r="L2599" s="12">
        <f>Sales[[#This Row],[Unit Cost]]*Sales[[#This Row],[Quantity]]</f>
        <v>58860</v>
      </c>
      <c r="M2599" s="12">
        <f>Sales[[#This Row],[Revenue]]-Sales[[#This Row],[Cost]]</f>
        <v>4590</v>
      </c>
      <c r="N2599" s="38">
        <f>Sales[[#This Row],[Profit]]*$N$1</f>
        <v>229.5</v>
      </c>
      <c r="O2599" s="38">
        <f>Sales[[#This Row],[Profit]]-Sales[[#This Row],[Discount ]]</f>
        <v>4360.5</v>
      </c>
    </row>
    <row r="2600" spans="1:15">
      <c r="A2600" s="38">
        <v>41767</v>
      </c>
      <c r="B2600" s="12" t="s">
        <v>17</v>
      </c>
      <c r="C2600" s="12" t="s">
        <v>18</v>
      </c>
      <c r="D2600" s="12" t="s">
        <v>21</v>
      </c>
      <c r="E2600" s="12" t="s">
        <v>13</v>
      </c>
      <c r="F2600" s="12">
        <v>23</v>
      </c>
      <c r="G2600" s="12">
        <v>7506</v>
      </c>
      <c r="H2600" s="12">
        <v>8100</v>
      </c>
      <c r="I2600" s="12">
        <v>4392</v>
      </c>
      <c r="J2600" s="12">
        <v>4680</v>
      </c>
      <c r="K2600" s="12">
        <f>Sales[[#This Row],[Unit Price]]*Sales[[#This Row],[Quantity]]</f>
        <v>186300</v>
      </c>
      <c r="L2600" s="12">
        <f>Sales[[#This Row],[Unit Cost]]*Sales[[#This Row],[Quantity]]</f>
        <v>172638</v>
      </c>
      <c r="M2600" s="12">
        <f>Sales[[#This Row],[Revenue]]-Sales[[#This Row],[Cost]]</f>
        <v>13662</v>
      </c>
      <c r="N2600" s="38">
        <f>Sales[[#This Row],[Profit]]*$N$1</f>
        <v>683.1</v>
      </c>
      <c r="O2600" s="38">
        <f>Sales[[#This Row],[Profit]]-Sales[[#This Row],[Discount ]]</f>
        <v>12978.9</v>
      </c>
    </row>
    <row r="2601" spans="1:15">
      <c r="A2601" s="38">
        <v>41767</v>
      </c>
      <c r="B2601" s="12" t="s">
        <v>31</v>
      </c>
      <c r="C2601" s="12" t="s">
        <v>30</v>
      </c>
      <c r="D2601" s="12" t="s">
        <v>43</v>
      </c>
      <c r="E2601" s="12" t="s">
        <v>13</v>
      </c>
      <c r="F2601" s="12">
        <v>9</v>
      </c>
      <c r="G2601" s="12">
        <v>3546</v>
      </c>
      <c r="H2601" s="12">
        <v>3780</v>
      </c>
      <c r="I2601" s="12">
        <v>81216</v>
      </c>
      <c r="J2601" s="12">
        <v>86400</v>
      </c>
      <c r="K2601" s="12">
        <f>Sales[[#This Row],[Unit Price]]*Sales[[#This Row],[Quantity]]</f>
        <v>34020</v>
      </c>
      <c r="L2601" s="12">
        <f>Sales[[#This Row],[Unit Cost]]*Sales[[#This Row],[Quantity]]</f>
        <v>31914</v>
      </c>
      <c r="M2601" s="12">
        <f>Sales[[#This Row],[Revenue]]-Sales[[#This Row],[Cost]]</f>
        <v>2106</v>
      </c>
      <c r="N2601" s="38">
        <f>Sales[[#This Row],[Profit]]*$N$1</f>
        <v>105.30000000000001</v>
      </c>
      <c r="O2601" s="38">
        <f>Sales[[#This Row],[Profit]]-Sales[[#This Row],[Discount ]]</f>
        <v>2000.7</v>
      </c>
    </row>
    <row r="2602" spans="1:15">
      <c r="A2602" s="38">
        <v>41767</v>
      </c>
      <c r="B2602" s="12" t="s">
        <v>20</v>
      </c>
      <c r="C2602" s="12" t="s">
        <v>18</v>
      </c>
      <c r="D2602" s="12" t="s">
        <v>36</v>
      </c>
      <c r="E2602" s="12" t="s">
        <v>13</v>
      </c>
      <c r="F2602" s="12">
        <v>7</v>
      </c>
      <c r="G2602" s="12">
        <v>3042</v>
      </c>
      <c r="H2602" s="12">
        <v>3240</v>
      </c>
      <c r="I2602" s="12">
        <v>23166</v>
      </c>
      <c r="J2602" s="12">
        <v>24750</v>
      </c>
      <c r="K2602" s="12">
        <f>Sales[[#This Row],[Unit Price]]*Sales[[#This Row],[Quantity]]</f>
        <v>22680</v>
      </c>
      <c r="L2602" s="12">
        <f>Sales[[#This Row],[Unit Cost]]*Sales[[#This Row],[Quantity]]</f>
        <v>21294</v>
      </c>
      <c r="M2602" s="12">
        <f>Sales[[#This Row],[Revenue]]-Sales[[#This Row],[Cost]]</f>
        <v>1386</v>
      </c>
      <c r="N2602" s="38">
        <f>Sales[[#This Row],[Profit]]*$N$1</f>
        <v>69.3</v>
      </c>
      <c r="O2602" s="38">
        <f>Sales[[#This Row],[Profit]]-Sales[[#This Row],[Discount ]]</f>
        <v>1316.7</v>
      </c>
    </row>
    <row r="2603" spans="1:15">
      <c r="A2603" s="38">
        <v>41767</v>
      </c>
      <c r="B2603" s="12" t="s">
        <v>22</v>
      </c>
      <c r="C2603" s="12" t="s">
        <v>23</v>
      </c>
      <c r="D2603" s="12" t="s">
        <v>12</v>
      </c>
      <c r="E2603" s="12" t="s">
        <v>13</v>
      </c>
      <c r="F2603" s="12">
        <v>25</v>
      </c>
      <c r="G2603" s="12">
        <v>3042</v>
      </c>
      <c r="H2603" s="12">
        <v>3240</v>
      </c>
      <c r="I2603" s="12">
        <v>32544</v>
      </c>
      <c r="J2603" s="12">
        <v>34560</v>
      </c>
      <c r="K2603" s="12">
        <f>Sales[[#This Row],[Unit Price]]*Sales[[#This Row],[Quantity]]</f>
        <v>81000</v>
      </c>
      <c r="L2603" s="12">
        <f>Sales[[#This Row],[Unit Cost]]*Sales[[#This Row],[Quantity]]</f>
        <v>76050</v>
      </c>
      <c r="M2603" s="12">
        <f>Sales[[#This Row],[Revenue]]-Sales[[#This Row],[Cost]]</f>
        <v>4950</v>
      </c>
      <c r="N2603" s="38">
        <f>Sales[[#This Row],[Profit]]*$N$1</f>
        <v>247.5</v>
      </c>
      <c r="O2603" s="38">
        <f>Sales[[#This Row],[Profit]]-Sales[[#This Row],[Discount ]]</f>
        <v>4702.5</v>
      </c>
    </row>
    <row r="2604" spans="1:15">
      <c r="A2604" s="38">
        <v>41767</v>
      </c>
      <c r="B2604" s="12" t="s">
        <v>27</v>
      </c>
      <c r="C2604" s="12" t="s">
        <v>23</v>
      </c>
      <c r="D2604" s="12" t="s">
        <v>15</v>
      </c>
      <c r="E2604" s="12" t="s">
        <v>16</v>
      </c>
      <c r="F2604" s="12">
        <v>10</v>
      </c>
      <c r="G2604" s="12">
        <v>3978</v>
      </c>
      <c r="H2604" s="12">
        <v>4230</v>
      </c>
      <c r="I2604" s="12">
        <v>14328</v>
      </c>
      <c r="J2604" s="12">
        <v>15480</v>
      </c>
      <c r="K2604" s="12">
        <f>Sales[[#This Row],[Unit Price]]*Sales[[#This Row],[Quantity]]</f>
        <v>42300</v>
      </c>
      <c r="L2604" s="12">
        <f>Sales[[#This Row],[Unit Cost]]*Sales[[#This Row],[Quantity]]</f>
        <v>39780</v>
      </c>
      <c r="M2604" s="12">
        <f>Sales[[#This Row],[Revenue]]-Sales[[#This Row],[Cost]]</f>
        <v>2520</v>
      </c>
      <c r="N2604" s="38">
        <f>Sales[[#This Row],[Profit]]*$N$1</f>
        <v>126</v>
      </c>
      <c r="O2604" s="38">
        <f>Sales[[#This Row],[Profit]]-Sales[[#This Row],[Discount ]]</f>
        <v>2394</v>
      </c>
    </row>
    <row r="2605" spans="1:15">
      <c r="A2605" s="38">
        <v>41767</v>
      </c>
      <c r="B2605" s="12" t="s">
        <v>34</v>
      </c>
      <c r="C2605" s="12" t="s">
        <v>25</v>
      </c>
      <c r="D2605" s="12" t="s">
        <v>15</v>
      </c>
      <c r="E2605" s="12" t="s">
        <v>16</v>
      </c>
      <c r="F2605" s="12">
        <v>8</v>
      </c>
      <c r="G2605" s="12">
        <v>5148</v>
      </c>
      <c r="H2605" s="12">
        <v>5490</v>
      </c>
      <c r="I2605" s="12">
        <v>60894</v>
      </c>
      <c r="J2605" s="12">
        <v>65790</v>
      </c>
      <c r="K2605" s="12">
        <f>Sales[[#This Row],[Unit Price]]*Sales[[#This Row],[Quantity]]</f>
        <v>43920</v>
      </c>
      <c r="L2605" s="12">
        <f>Sales[[#This Row],[Unit Cost]]*Sales[[#This Row],[Quantity]]</f>
        <v>41184</v>
      </c>
      <c r="M2605" s="12">
        <f>Sales[[#This Row],[Revenue]]-Sales[[#This Row],[Cost]]</f>
        <v>2736</v>
      </c>
      <c r="N2605" s="38">
        <f>Sales[[#This Row],[Profit]]*$N$1</f>
        <v>136.80000000000001</v>
      </c>
      <c r="O2605" s="38">
        <f>Sales[[#This Row],[Profit]]-Sales[[#This Row],[Discount ]]</f>
        <v>2599.1999999999998</v>
      </c>
    </row>
    <row r="2606" spans="1:15">
      <c r="A2606" s="38">
        <v>41768</v>
      </c>
      <c r="B2606" s="12" t="s">
        <v>20</v>
      </c>
      <c r="C2606" s="12" t="s">
        <v>18</v>
      </c>
      <c r="D2606" s="12" t="s">
        <v>33</v>
      </c>
      <c r="E2606" s="12" t="s">
        <v>13</v>
      </c>
      <c r="F2606" s="12">
        <v>18</v>
      </c>
      <c r="G2606" s="12">
        <v>3042</v>
      </c>
      <c r="H2606" s="12">
        <v>3240</v>
      </c>
      <c r="I2606" s="12">
        <v>63648</v>
      </c>
      <c r="J2606" s="12">
        <v>67680</v>
      </c>
      <c r="K2606" s="12">
        <f>Sales[[#This Row],[Unit Price]]*Sales[[#This Row],[Quantity]]</f>
        <v>58320</v>
      </c>
      <c r="L2606" s="12">
        <f>Sales[[#This Row],[Unit Cost]]*Sales[[#This Row],[Quantity]]</f>
        <v>54756</v>
      </c>
      <c r="M2606" s="12">
        <f>Sales[[#This Row],[Revenue]]-Sales[[#This Row],[Cost]]</f>
        <v>3564</v>
      </c>
      <c r="N2606" s="38">
        <f>Sales[[#This Row],[Profit]]*$N$1</f>
        <v>178.20000000000002</v>
      </c>
      <c r="O2606" s="38">
        <f>Sales[[#This Row],[Profit]]-Sales[[#This Row],[Discount ]]</f>
        <v>3385.8</v>
      </c>
    </row>
    <row r="2607" spans="1:15">
      <c r="A2607" s="38">
        <v>41768</v>
      </c>
      <c r="B2607" s="12" t="s">
        <v>17</v>
      </c>
      <c r="C2607" s="12" t="s">
        <v>18</v>
      </c>
      <c r="D2607" s="12" t="s">
        <v>40</v>
      </c>
      <c r="E2607" s="12" t="s">
        <v>16</v>
      </c>
      <c r="F2607" s="12">
        <v>8</v>
      </c>
      <c r="G2607" s="12">
        <v>5148</v>
      </c>
      <c r="H2607" s="12">
        <v>5490</v>
      </c>
      <c r="I2607" s="12">
        <v>39240</v>
      </c>
      <c r="J2607" s="12">
        <v>42300</v>
      </c>
      <c r="K2607" s="12">
        <f>Sales[[#This Row],[Unit Price]]*Sales[[#This Row],[Quantity]]</f>
        <v>43920</v>
      </c>
      <c r="L2607" s="12">
        <f>Sales[[#This Row],[Unit Cost]]*Sales[[#This Row],[Quantity]]</f>
        <v>41184</v>
      </c>
      <c r="M2607" s="12">
        <f>Sales[[#This Row],[Revenue]]-Sales[[#This Row],[Cost]]</f>
        <v>2736</v>
      </c>
      <c r="N2607" s="38">
        <f>Sales[[#This Row],[Profit]]*$N$1</f>
        <v>136.80000000000001</v>
      </c>
      <c r="O2607" s="38">
        <f>Sales[[#This Row],[Profit]]-Sales[[#This Row],[Discount ]]</f>
        <v>2599.1999999999998</v>
      </c>
    </row>
    <row r="2608" spans="1:15">
      <c r="A2608" s="38">
        <v>41769</v>
      </c>
      <c r="B2608" s="12" t="s">
        <v>34</v>
      </c>
      <c r="C2608" s="12" t="s">
        <v>25</v>
      </c>
      <c r="D2608" s="12" t="s">
        <v>39</v>
      </c>
      <c r="E2608" s="12" t="s">
        <v>13</v>
      </c>
      <c r="F2608" s="12">
        <v>25</v>
      </c>
      <c r="G2608" s="12">
        <v>7506</v>
      </c>
      <c r="H2608" s="12">
        <v>8100</v>
      </c>
      <c r="I2608" s="12">
        <v>59616</v>
      </c>
      <c r="J2608" s="12">
        <v>63360</v>
      </c>
      <c r="K2608" s="12">
        <f>Sales[[#This Row],[Unit Price]]*Sales[[#This Row],[Quantity]]</f>
        <v>202500</v>
      </c>
      <c r="L2608" s="12">
        <f>Sales[[#This Row],[Unit Cost]]*Sales[[#This Row],[Quantity]]</f>
        <v>187650</v>
      </c>
      <c r="M2608" s="12">
        <f>Sales[[#This Row],[Revenue]]-Sales[[#This Row],[Cost]]</f>
        <v>14850</v>
      </c>
      <c r="N2608" s="38">
        <f>Sales[[#This Row],[Profit]]*$N$1</f>
        <v>742.5</v>
      </c>
      <c r="O2608" s="38">
        <f>Sales[[#This Row],[Profit]]-Sales[[#This Row],[Discount ]]</f>
        <v>14107.5</v>
      </c>
    </row>
    <row r="2609" spans="1:15">
      <c r="A2609" s="38">
        <v>41769</v>
      </c>
      <c r="B2609" s="12" t="s">
        <v>31</v>
      </c>
      <c r="C2609" s="12" t="s">
        <v>30</v>
      </c>
      <c r="D2609" s="12" t="s">
        <v>40</v>
      </c>
      <c r="E2609" s="12" t="s">
        <v>16</v>
      </c>
      <c r="F2609" s="12">
        <v>7</v>
      </c>
      <c r="G2609" s="12">
        <v>3042</v>
      </c>
      <c r="H2609" s="12">
        <v>3240</v>
      </c>
      <c r="I2609" s="12">
        <v>39240</v>
      </c>
      <c r="J2609" s="12">
        <v>42300</v>
      </c>
      <c r="K2609" s="12">
        <f>Sales[[#This Row],[Unit Price]]*Sales[[#This Row],[Quantity]]</f>
        <v>22680</v>
      </c>
      <c r="L2609" s="12">
        <f>Sales[[#This Row],[Unit Cost]]*Sales[[#This Row],[Quantity]]</f>
        <v>21294</v>
      </c>
      <c r="M2609" s="12">
        <f>Sales[[#This Row],[Revenue]]-Sales[[#This Row],[Cost]]</f>
        <v>1386</v>
      </c>
      <c r="N2609" s="38">
        <f>Sales[[#This Row],[Profit]]*$N$1</f>
        <v>69.3</v>
      </c>
      <c r="O2609" s="38">
        <f>Sales[[#This Row],[Profit]]-Sales[[#This Row],[Discount ]]</f>
        <v>1316.7</v>
      </c>
    </row>
    <row r="2610" spans="1:15">
      <c r="A2610" s="38">
        <v>41769</v>
      </c>
      <c r="B2610" s="12" t="s">
        <v>10</v>
      </c>
      <c r="C2610" s="12" t="s">
        <v>11</v>
      </c>
      <c r="D2610" s="12" t="s">
        <v>38</v>
      </c>
      <c r="E2610" s="12" t="s">
        <v>13</v>
      </c>
      <c r="F2610" s="12">
        <v>17</v>
      </c>
      <c r="G2610" s="12">
        <v>3978</v>
      </c>
      <c r="H2610" s="12">
        <v>4230</v>
      </c>
      <c r="I2610" s="12">
        <v>14184</v>
      </c>
      <c r="J2610" s="12">
        <v>15120</v>
      </c>
      <c r="K2610" s="12">
        <f>Sales[[#This Row],[Unit Price]]*Sales[[#This Row],[Quantity]]</f>
        <v>71910</v>
      </c>
      <c r="L2610" s="12">
        <f>Sales[[#This Row],[Unit Cost]]*Sales[[#This Row],[Quantity]]</f>
        <v>67626</v>
      </c>
      <c r="M2610" s="12">
        <f>Sales[[#This Row],[Revenue]]-Sales[[#This Row],[Cost]]</f>
        <v>4284</v>
      </c>
      <c r="N2610" s="38">
        <f>Sales[[#This Row],[Profit]]*$N$1</f>
        <v>214.20000000000002</v>
      </c>
      <c r="O2610" s="38">
        <f>Sales[[#This Row],[Profit]]-Sales[[#This Row],[Discount ]]</f>
        <v>4069.8</v>
      </c>
    </row>
    <row r="2611" spans="1:15">
      <c r="A2611" s="38">
        <v>41770</v>
      </c>
      <c r="B2611" s="12" t="s">
        <v>24</v>
      </c>
      <c r="C2611" s="12" t="s">
        <v>25</v>
      </c>
      <c r="D2611" s="12" t="s">
        <v>35</v>
      </c>
      <c r="E2611" s="12" t="s">
        <v>13</v>
      </c>
      <c r="F2611" s="12">
        <v>3</v>
      </c>
      <c r="G2611" s="12">
        <v>2952</v>
      </c>
      <c r="H2611" s="12">
        <v>3150</v>
      </c>
      <c r="I2611" s="12">
        <v>10296</v>
      </c>
      <c r="J2611" s="12">
        <v>10980</v>
      </c>
      <c r="K2611" s="12">
        <f>Sales[[#This Row],[Unit Price]]*Sales[[#This Row],[Quantity]]</f>
        <v>9450</v>
      </c>
      <c r="L2611" s="12">
        <f>Sales[[#This Row],[Unit Cost]]*Sales[[#This Row],[Quantity]]</f>
        <v>8856</v>
      </c>
      <c r="M2611" s="12">
        <f>Sales[[#This Row],[Revenue]]-Sales[[#This Row],[Cost]]</f>
        <v>594</v>
      </c>
      <c r="N2611" s="38">
        <f>Sales[[#This Row],[Profit]]*$N$1</f>
        <v>29.700000000000003</v>
      </c>
      <c r="O2611" s="38">
        <f>Sales[[#This Row],[Profit]]-Sales[[#This Row],[Discount ]]</f>
        <v>564.29999999999995</v>
      </c>
    </row>
    <row r="2612" spans="1:15">
      <c r="A2612" s="38">
        <v>41770</v>
      </c>
      <c r="B2612" s="12" t="s">
        <v>14</v>
      </c>
      <c r="C2612" s="12" t="s">
        <v>11</v>
      </c>
      <c r="D2612" s="12" t="s">
        <v>39</v>
      </c>
      <c r="E2612" s="12" t="s">
        <v>13</v>
      </c>
      <c r="F2612" s="12">
        <v>13</v>
      </c>
      <c r="G2612" s="12">
        <v>2034</v>
      </c>
      <c r="H2612" s="12">
        <v>2160</v>
      </c>
      <c r="I2612" s="12">
        <v>52164</v>
      </c>
      <c r="J2612" s="12">
        <v>55440</v>
      </c>
      <c r="K2612" s="12">
        <f>Sales[[#This Row],[Unit Price]]*Sales[[#This Row],[Quantity]]</f>
        <v>28080</v>
      </c>
      <c r="L2612" s="12">
        <f>Sales[[#This Row],[Unit Cost]]*Sales[[#This Row],[Quantity]]</f>
        <v>26442</v>
      </c>
      <c r="M2612" s="12">
        <f>Sales[[#This Row],[Revenue]]-Sales[[#This Row],[Cost]]</f>
        <v>1638</v>
      </c>
      <c r="N2612" s="38">
        <f>Sales[[#This Row],[Profit]]*$N$1</f>
        <v>81.900000000000006</v>
      </c>
      <c r="O2612" s="38">
        <f>Sales[[#This Row],[Profit]]-Sales[[#This Row],[Discount ]]</f>
        <v>1556.1</v>
      </c>
    </row>
    <row r="2613" spans="1:15">
      <c r="A2613" s="38">
        <v>41770</v>
      </c>
      <c r="B2613" s="12" t="s">
        <v>29</v>
      </c>
      <c r="C2613" s="12" t="s">
        <v>30</v>
      </c>
      <c r="D2613" s="12" t="s">
        <v>39</v>
      </c>
      <c r="E2613" s="12" t="s">
        <v>13</v>
      </c>
      <c r="F2613" s="12">
        <v>17</v>
      </c>
      <c r="G2613" s="12">
        <v>3582</v>
      </c>
      <c r="H2613" s="12">
        <v>3870</v>
      </c>
      <c r="I2613" s="12">
        <v>7452</v>
      </c>
      <c r="J2613" s="12">
        <v>7920</v>
      </c>
      <c r="K2613" s="12">
        <f>Sales[[#This Row],[Unit Price]]*Sales[[#This Row],[Quantity]]</f>
        <v>65790</v>
      </c>
      <c r="L2613" s="12">
        <f>Sales[[#This Row],[Unit Cost]]*Sales[[#This Row],[Quantity]]</f>
        <v>60894</v>
      </c>
      <c r="M2613" s="12">
        <f>Sales[[#This Row],[Revenue]]-Sales[[#This Row],[Cost]]</f>
        <v>4896</v>
      </c>
      <c r="N2613" s="38">
        <f>Sales[[#This Row],[Profit]]*$N$1</f>
        <v>244.8</v>
      </c>
      <c r="O2613" s="38">
        <f>Sales[[#This Row],[Profit]]-Sales[[#This Row],[Discount ]]</f>
        <v>4651.2</v>
      </c>
    </row>
    <row r="2614" spans="1:15">
      <c r="A2614" s="38">
        <v>41770</v>
      </c>
      <c r="B2614" s="12" t="s">
        <v>27</v>
      </c>
      <c r="C2614" s="12" t="s">
        <v>23</v>
      </c>
      <c r="D2614" s="12" t="s">
        <v>28</v>
      </c>
      <c r="E2614" s="12" t="s">
        <v>13</v>
      </c>
      <c r="F2614" s="12">
        <v>22</v>
      </c>
      <c r="G2614" s="12">
        <v>3978</v>
      </c>
      <c r="H2614" s="12">
        <v>4230</v>
      </c>
      <c r="I2614" s="12">
        <v>139968</v>
      </c>
      <c r="J2614" s="12">
        <v>149040</v>
      </c>
      <c r="K2614" s="12">
        <f>Sales[[#This Row],[Unit Price]]*Sales[[#This Row],[Quantity]]</f>
        <v>93060</v>
      </c>
      <c r="L2614" s="12">
        <f>Sales[[#This Row],[Unit Cost]]*Sales[[#This Row],[Quantity]]</f>
        <v>87516</v>
      </c>
      <c r="M2614" s="12">
        <f>Sales[[#This Row],[Revenue]]-Sales[[#This Row],[Cost]]</f>
        <v>5544</v>
      </c>
      <c r="N2614" s="38">
        <f>Sales[[#This Row],[Profit]]*$N$1</f>
        <v>277.2</v>
      </c>
      <c r="O2614" s="38">
        <f>Sales[[#This Row],[Profit]]-Sales[[#This Row],[Discount ]]</f>
        <v>5266.8</v>
      </c>
    </row>
    <row r="2615" spans="1:15">
      <c r="A2615" s="38">
        <v>41771</v>
      </c>
      <c r="B2615" s="12" t="s">
        <v>27</v>
      </c>
      <c r="C2615" s="12" t="s">
        <v>23</v>
      </c>
      <c r="D2615" s="12" t="s">
        <v>39</v>
      </c>
      <c r="E2615" s="12" t="s">
        <v>13</v>
      </c>
      <c r="F2615" s="12">
        <v>23</v>
      </c>
      <c r="G2615" s="12">
        <v>2196</v>
      </c>
      <c r="H2615" s="12">
        <v>2340</v>
      </c>
      <c r="I2615" s="12">
        <v>81972</v>
      </c>
      <c r="J2615" s="12">
        <v>87120</v>
      </c>
      <c r="K2615" s="12">
        <f>Sales[[#This Row],[Unit Price]]*Sales[[#This Row],[Quantity]]</f>
        <v>53820</v>
      </c>
      <c r="L2615" s="12">
        <f>Sales[[#This Row],[Unit Cost]]*Sales[[#This Row],[Quantity]]</f>
        <v>50508</v>
      </c>
      <c r="M2615" s="12">
        <f>Sales[[#This Row],[Revenue]]-Sales[[#This Row],[Cost]]</f>
        <v>3312</v>
      </c>
      <c r="N2615" s="38">
        <f>Sales[[#This Row],[Profit]]*$N$1</f>
        <v>165.60000000000002</v>
      </c>
      <c r="O2615" s="38">
        <f>Sales[[#This Row],[Profit]]-Sales[[#This Row],[Discount ]]</f>
        <v>3146.4</v>
      </c>
    </row>
    <row r="2616" spans="1:15">
      <c r="A2616" s="38">
        <v>41771</v>
      </c>
      <c r="B2616" s="12" t="s">
        <v>34</v>
      </c>
      <c r="C2616" s="12" t="s">
        <v>25</v>
      </c>
      <c r="D2616" s="12" t="s">
        <v>43</v>
      </c>
      <c r="E2616" s="12" t="s">
        <v>13</v>
      </c>
      <c r="F2616" s="12">
        <v>1</v>
      </c>
      <c r="G2616" s="12">
        <v>2034</v>
      </c>
      <c r="H2616" s="12">
        <v>2160</v>
      </c>
      <c r="I2616" s="12">
        <v>60912</v>
      </c>
      <c r="J2616" s="12">
        <v>64800</v>
      </c>
      <c r="K2616" s="12">
        <f>Sales[[#This Row],[Unit Price]]*Sales[[#This Row],[Quantity]]</f>
        <v>2160</v>
      </c>
      <c r="L2616" s="12">
        <f>Sales[[#This Row],[Unit Cost]]*Sales[[#This Row],[Quantity]]</f>
        <v>2034</v>
      </c>
      <c r="M2616" s="12">
        <f>Sales[[#This Row],[Revenue]]-Sales[[#This Row],[Cost]]</f>
        <v>126</v>
      </c>
      <c r="N2616" s="38">
        <f>Sales[[#This Row],[Profit]]*$N$1</f>
        <v>6.3000000000000007</v>
      </c>
      <c r="O2616" s="38">
        <f>Sales[[#This Row],[Profit]]-Sales[[#This Row],[Discount ]]</f>
        <v>119.7</v>
      </c>
    </row>
    <row r="2617" spans="1:15">
      <c r="A2617" s="38">
        <v>41771</v>
      </c>
      <c r="B2617" s="12" t="s">
        <v>22</v>
      </c>
      <c r="C2617" s="12" t="s">
        <v>23</v>
      </c>
      <c r="D2617" s="12" t="s">
        <v>41</v>
      </c>
      <c r="E2617" s="12" t="s">
        <v>13</v>
      </c>
      <c r="F2617" s="12">
        <v>25</v>
      </c>
      <c r="G2617" s="12">
        <v>5148</v>
      </c>
      <c r="H2617" s="12">
        <v>5490</v>
      </c>
      <c r="I2617" s="12">
        <v>35424</v>
      </c>
      <c r="J2617" s="12">
        <v>37800</v>
      </c>
      <c r="K2617" s="12">
        <f>Sales[[#This Row],[Unit Price]]*Sales[[#This Row],[Quantity]]</f>
        <v>137250</v>
      </c>
      <c r="L2617" s="12">
        <f>Sales[[#This Row],[Unit Cost]]*Sales[[#This Row],[Quantity]]</f>
        <v>128700</v>
      </c>
      <c r="M2617" s="12">
        <f>Sales[[#This Row],[Revenue]]-Sales[[#This Row],[Cost]]</f>
        <v>8550</v>
      </c>
      <c r="N2617" s="38">
        <f>Sales[[#This Row],[Profit]]*$N$1</f>
        <v>427.5</v>
      </c>
      <c r="O2617" s="38">
        <f>Sales[[#This Row],[Profit]]-Sales[[#This Row],[Discount ]]</f>
        <v>8122.5</v>
      </c>
    </row>
    <row r="2618" spans="1:15">
      <c r="A2618" s="38">
        <v>41771</v>
      </c>
      <c r="B2618" s="12" t="s">
        <v>17</v>
      </c>
      <c r="C2618" s="12" t="s">
        <v>18</v>
      </c>
      <c r="D2618" s="12" t="s">
        <v>43</v>
      </c>
      <c r="E2618" s="12" t="s">
        <v>13</v>
      </c>
      <c r="F2618" s="12">
        <v>22</v>
      </c>
      <c r="G2618" s="12">
        <v>3384</v>
      </c>
      <c r="H2618" s="12">
        <v>3600</v>
      </c>
      <c r="I2618" s="12">
        <v>84600</v>
      </c>
      <c r="J2618" s="12">
        <v>90000</v>
      </c>
      <c r="K2618" s="12">
        <f>Sales[[#This Row],[Unit Price]]*Sales[[#This Row],[Quantity]]</f>
        <v>79200</v>
      </c>
      <c r="L2618" s="12">
        <f>Sales[[#This Row],[Unit Cost]]*Sales[[#This Row],[Quantity]]</f>
        <v>74448</v>
      </c>
      <c r="M2618" s="12">
        <f>Sales[[#This Row],[Revenue]]-Sales[[#This Row],[Cost]]</f>
        <v>4752</v>
      </c>
      <c r="N2618" s="38">
        <f>Sales[[#This Row],[Profit]]*$N$1</f>
        <v>237.60000000000002</v>
      </c>
      <c r="O2618" s="38">
        <f>Sales[[#This Row],[Profit]]-Sales[[#This Row],[Discount ]]</f>
        <v>4514.3999999999996</v>
      </c>
    </row>
    <row r="2619" spans="1:15">
      <c r="A2619" s="38">
        <v>41772</v>
      </c>
      <c r="B2619" s="12" t="s">
        <v>27</v>
      </c>
      <c r="C2619" s="12" t="s">
        <v>23</v>
      </c>
      <c r="D2619" s="12" t="s">
        <v>21</v>
      </c>
      <c r="E2619" s="12" t="s">
        <v>13</v>
      </c>
      <c r="F2619" s="12">
        <v>2</v>
      </c>
      <c r="G2619" s="12">
        <v>3978</v>
      </c>
      <c r="H2619" s="12">
        <v>4230</v>
      </c>
      <c r="I2619" s="12">
        <v>6588</v>
      </c>
      <c r="J2619" s="12">
        <v>7020</v>
      </c>
      <c r="K2619" s="12">
        <f>Sales[[#This Row],[Unit Price]]*Sales[[#This Row],[Quantity]]</f>
        <v>8460</v>
      </c>
      <c r="L2619" s="12">
        <f>Sales[[#This Row],[Unit Cost]]*Sales[[#This Row],[Quantity]]</f>
        <v>7956</v>
      </c>
      <c r="M2619" s="12">
        <f>Sales[[#This Row],[Revenue]]-Sales[[#This Row],[Cost]]</f>
        <v>504</v>
      </c>
      <c r="N2619" s="38">
        <f>Sales[[#This Row],[Profit]]*$N$1</f>
        <v>25.200000000000003</v>
      </c>
      <c r="O2619" s="38">
        <f>Sales[[#This Row],[Profit]]-Sales[[#This Row],[Discount ]]</f>
        <v>478.8</v>
      </c>
    </row>
    <row r="2620" spans="1:15">
      <c r="A2620" s="38">
        <v>41774</v>
      </c>
      <c r="B2620" s="12" t="s">
        <v>29</v>
      </c>
      <c r="C2620" s="12" t="s">
        <v>30</v>
      </c>
      <c r="D2620" s="12" t="s">
        <v>21</v>
      </c>
      <c r="E2620" s="12" t="s">
        <v>13</v>
      </c>
      <c r="F2620" s="12">
        <v>11</v>
      </c>
      <c r="G2620" s="12">
        <v>3582</v>
      </c>
      <c r="H2620" s="12">
        <v>3870</v>
      </c>
      <c r="I2620" s="12">
        <v>43920</v>
      </c>
      <c r="J2620" s="12">
        <v>46800</v>
      </c>
      <c r="K2620" s="12">
        <f>Sales[[#This Row],[Unit Price]]*Sales[[#This Row],[Quantity]]</f>
        <v>42570</v>
      </c>
      <c r="L2620" s="12">
        <f>Sales[[#This Row],[Unit Cost]]*Sales[[#This Row],[Quantity]]</f>
        <v>39402</v>
      </c>
      <c r="M2620" s="12">
        <f>Sales[[#This Row],[Revenue]]-Sales[[#This Row],[Cost]]</f>
        <v>3168</v>
      </c>
      <c r="N2620" s="38">
        <f>Sales[[#This Row],[Profit]]*$N$1</f>
        <v>158.4</v>
      </c>
      <c r="O2620" s="38">
        <f>Sales[[#This Row],[Profit]]-Sales[[#This Row],[Discount ]]</f>
        <v>3009.6</v>
      </c>
    </row>
    <row r="2621" spans="1:15">
      <c r="A2621" s="38">
        <v>41774</v>
      </c>
      <c r="B2621" s="12" t="s">
        <v>10</v>
      </c>
      <c r="C2621" s="12" t="s">
        <v>11</v>
      </c>
      <c r="D2621" s="12" t="s">
        <v>39</v>
      </c>
      <c r="E2621" s="12" t="s">
        <v>13</v>
      </c>
      <c r="F2621" s="12">
        <v>11</v>
      </c>
      <c r="G2621" s="12">
        <v>3546</v>
      </c>
      <c r="H2621" s="12">
        <v>3780</v>
      </c>
      <c r="I2621" s="12">
        <v>93150</v>
      </c>
      <c r="J2621" s="12">
        <v>99000</v>
      </c>
      <c r="K2621" s="12">
        <f>Sales[[#This Row],[Unit Price]]*Sales[[#This Row],[Quantity]]</f>
        <v>41580</v>
      </c>
      <c r="L2621" s="12">
        <f>Sales[[#This Row],[Unit Cost]]*Sales[[#This Row],[Quantity]]</f>
        <v>39006</v>
      </c>
      <c r="M2621" s="12">
        <f>Sales[[#This Row],[Revenue]]-Sales[[#This Row],[Cost]]</f>
        <v>2574</v>
      </c>
      <c r="N2621" s="38">
        <f>Sales[[#This Row],[Profit]]*$N$1</f>
        <v>128.70000000000002</v>
      </c>
      <c r="O2621" s="38">
        <f>Sales[[#This Row],[Profit]]-Sales[[#This Row],[Discount ]]</f>
        <v>2445.3000000000002</v>
      </c>
    </row>
    <row r="2622" spans="1:15">
      <c r="A2622" s="38">
        <v>41774</v>
      </c>
      <c r="B2622" s="12" t="s">
        <v>20</v>
      </c>
      <c r="C2622" s="12" t="s">
        <v>18</v>
      </c>
      <c r="D2622" s="12" t="s">
        <v>36</v>
      </c>
      <c r="E2622" s="12" t="s">
        <v>13</v>
      </c>
      <c r="F2622" s="12">
        <v>1</v>
      </c>
      <c r="G2622" s="12">
        <v>7506</v>
      </c>
      <c r="H2622" s="12">
        <v>8100</v>
      </c>
      <c r="I2622" s="12">
        <v>21060</v>
      </c>
      <c r="J2622" s="12">
        <v>22500</v>
      </c>
      <c r="K2622" s="12">
        <f>Sales[[#This Row],[Unit Price]]*Sales[[#This Row],[Quantity]]</f>
        <v>8100</v>
      </c>
      <c r="L2622" s="12">
        <f>Sales[[#This Row],[Unit Cost]]*Sales[[#This Row],[Quantity]]</f>
        <v>7506</v>
      </c>
      <c r="M2622" s="12">
        <f>Sales[[#This Row],[Revenue]]-Sales[[#This Row],[Cost]]</f>
        <v>594</v>
      </c>
      <c r="N2622" s="38">
        <f>Sales[[#This Row],[Profit]]*$N$1</f>
        <v>29.700000000000003</v>
      </c>
      <c r="O2622" s="38">
        <f>Sales[[#This Row],[Profit]]-Sales[[#This Row],[Discount ]]</f>
        <v>564.29999999999995</v>
      </c>
    </row>
    <row r="2623" spans="1:15">
      <c r="A2623" s="38">
        <v>41774</v>
      </c>
      <c r="B2623" s="12" t="s">
        <v>34</v>
      </c>
      <c r="C2623" s="12" t="s">
        <v>25</v>
      </c>
      <c r="D2623" s="12" t="s">
        <v>43</v>
      </c>
      <c r="E2623" s="12" t="s">
        <v>13</v>
      </c>
      <c r="F2623" s="12">
        <v>14</v>
      </c>
      <c r="G2623" s="12">
        <v>3978</v>
      </c>
      <c r="H2623" s="12">
        <v>4230</v>
      </c>
      <c r="I2623" s="12">
        <v>13536</v>
      </c>
      <c r="J2623" s="12">
        <v>14400</v>
      </c>
      <c r="K2623" s="12">
        <f>Sales[[#This Row],[Unit Price]]*Sales[[#This Row],[Quantity]]</f>
        <v>59220</v>
      </c>
      <c r="L2623" s="12">
        <f>Sales[[#This Row],[Unit Cost]]*Sales[[#This Row],[Quantity]]</f>
        <v>55692</v>
      </c>
      <c r="M2623" s="12">
        <f>Sales[[#This Row],[Revenue]]-Sales[[#This Row],[Cost]]</f>
        <v>3528</v>
      </c>
      <c r="N2623" s="38">
        <f>Sales[[#This Row],[Profit]]*$N$1</f>
        <v>176.4</v>
      </c>
      <c r="O2623" s="38">
        <f>Sales[[#This Row],[Profit]]-Sales[[#This Row],[Discount ]]</f>
        <v>3351.6</v>
      </c>
    </row>
    <row r="2624" spans="1:15">
      <c r="A2624" s="38">
        <v>41775</v>
      </c>
      <c r="B2624" s="12" t="s">
        <v>27</v>
      </c>
      <c r="C2624" s="12" t="s">
        <v>23</v>
      </c>
      <c r="D2624" s="12" t="s">
        <v>35</v>
      </c>
      <c r="E2624" s="12" t="s">
        <v>13</v>
      </c>
      <c r="F2624" s="12">
        <v>11</v>
      </c>
      <c r="G2624" s="12">
        <v>2034</v>
      </c>
      <c r="H2624" s="12">
        <v>2160</v>
      </c>
      <c r="I2624" s="12">
        <v>46332</v>
      </c>
      <c r="J2624" s="12">
        <v>49410</v>
      </c>
      <c r="K2624" s="12">
        <f>Sales[[#This Row],[Unit Price]]*Sales[[#This Row],[Quantity]]</f>
        <v>23760</v>
      </c>
      <c r="L2624" s="12">
        <f>Sales[[#This Row],[Unit Cost]]*Sales[[#This Row],[Quantity]]</f>
        <v>22374</v>
      </c>
      <c r="M2624" s="12">
        <f>Sales[[#This Row],[Revenue]]-Sales[[#This Row],[Cost]]</f>
        <v>1386</v>
      </c>
      <c r="N2624" s="38">
        <f>Sales[[#This Row],[Profit]]*$N$1</f>
        <v>69.3</v>
      </c>
      <c r="O2624" s="38">
        <f>Sales[[#This Row],[Profit]]-Sales[[#This Row],[Discount ]]</f>
        <v>1316.7</v>
      </c>
    </row>
    <row r="2625" spans="1:15">
      <c r="A2625" s="38">
        <v>41775</v>
      </c>
      <c r="B2625" s="12" t="s">
        <v>27</v>
      </c>
      <c r="C2625" s="12" t="s">
        <v>23</v>
      </c>
      <c r="D2625" s="12" t="s">
        <v>32</v>
      </c>
      <c r="E2625" s="12" t="s">
        <v>13</v>
      </c>
      <c r="F2625" s="12">
        <v>8</v>
      </c>
      <c r="G2625" s="12">
        <v>2952</v>
      </c>
      <c r="H2625" s="12">
        <v>3150</v>
      </c>
      <c r="I2625" s="12">
        <v>74466</v>
      </c>
      <c r="J2625" s="12">
        <v>79380</v>
      </c>
      <c r="K2625" s="12">
        <f>Sales[[#This Row],[Unit Price]]*Sales[[#This Row],[Quantity]]</f>
        <v>25200</v>
      </c>
      <c r="L2625" s="12">
        <f>Sales[[#This Row],[Unit Cost]]*Sales[[#This Row],[Quantity]]</f>
        <v>23616</v>
      </c>
      <c r="M2625" s="12">
        <f>Sales[[#This Row],[Revenue]]-Sales[[#This Row],[Cost]]</f>
        <v>1584</v>
      </c>
      <c r="N2625" s="38">
        <f>Sales[[#This Row],[Profit]]*$N$1</f>
        <v>79.2</v>
      </c>
      <c r="O2625" s="38">
        <f>Sales[[#This Row],[Profit]]-Sales[[#This Row],[Discount ]]</f>
        <v>1504.8</v>
      </c>
    </row>
    <row r="2626" spans="1:15">
      <c r="A2626" s="38">
        <v>41775</v>
      </c>
      <c r="B2626" s="12" t="s">
        <v>20</v>
      </c>
      <c r="C2626" s="12" t="s">
        <v>18</v>
      </c>
      <c r="D2626" s="12" t="s">
        <v>42</v>
      </c>
      <c r="E2626" s="12" t="s">
        <v>16</v>
      </c>
      <c r="F2626" s="12">
        <v>1</v>
      </c>
      <c r="G2626" s="12">
        <v>3546</v>
      </c>
      <c r="H2626" s="12">
        <v>3780</v>
      </c>
      <c r="I2626" s="12">
        <v>172638</v>
      </c>
      <c r="J2626" s="12">
        <v>186300</v>
      </c>
      <c r="K2626" s="12">
        <f>Sales[[#This Row],[Unit Price]]*Sales[[#This Row],[Quantity]]</f>
        <v>3780</v>
      </c>
      <c r="L2626" s="12">
        <f>Sales[[#This Row],[Unit Cost]]*Sales[[#This Row],[Quantity]]</f>
        <v>3546</v>
      </c>
      <c r="M2626" s="12">
        <f>Sales[[#This Row],[Revenue]]-Sales[[#This Row],[Cost]]</f>
        <v>234</v>
      </c>
      <c r="N2626" s="38">
        <f>Sales[[#This Row],[Profit]]*$N$1</f>
        <v>11.700000000000001</v>
      </c>
      <c r="O2626" s="38">
        <f>Sales[[#This Row],[Profit]]-Sales[[#This Row],[Discount ]]</f>
        <v>222.3</v>
      </c>
    </row>
    <row r="2627" spans="1:15">
      <c r="A2627" s="38">
        <v>41776</v>
      </c>
      <c r="B2627" s="12" t="s">
        <v>31</v>
      </c>
      <c r="C2627" s="12" t="s">
        <v>30</v>
      </c>
      <c r="D2627" s="12" t="s">
        <v>39</v>
      </c>
      <c r="E2627" s="12" t="s">
        <v>13</v>
      </c>
      <c r="F2627" s="12">
        <v>24</v>
      </c>
      <c r="G2627" s="12">
        <v>3546</v>
      </c>
      <c r="H2627" s="12">
        <v>3780</v>
      </c>
      <c r="I2627" s="12">
        <v>3726</v>
      </c>
      <c r="J2627" s="12">
        <v>3960</v>
      </c>
      <c r="K2627" s="12">
        <f>Sales[[#This Row],[Unit Price]]*Sales[[#This Row],[Quantity]]</f>
        <v>90720</v>
      </c>
      <c r="L2627" s="12">
        <f>Sales[[#This Row],[Unit Cost]]*Sales[[#This Row],[Quantity]]</f>
        <v>85104</v>
      </c>
      <c r="M2627" s="12">
        <f>Sales[[#This Row],[Revenue]]-Sales[[#This Row],[Cost]]</f>
        <v>5616</v>
      </c>
      <c r="N2627" s="38">
        <f>Sales[[#This Row],[Profit]]*$N$1</f>
        <v>280.8</v>
      </c>
      <c r="O2627" s="38">
        <f>Sales[[#This Row],[Profit]]-Sales[[#This Row],[Discount ]]</f>
        <v>5335.2</v>
      </c>
    </row>
    <row r="2628" spans="1:15">
      <c r="A2628" s="38">
        <v>41776</v>
      </c>
      <c r="B2628" s="12" t="s">
        <v>34</v>
      </c>
      <c r="C2628" s="12" t="s">
        <v>25</v>
      </c>
      <c r="D2628" s="12" t="s">
        <v>38</v>
      </c>
      <c r="E2628" s="12" t="s">
        <v>13</v>
      </c>
      <c r="F2628" s="12">
        <v>15</v>
      </c>
      <c r="G2628" s="12">
        <v>3978</v>
      </c>
      <c r="H2628" s="12">
        <v>4230</v>
      </c>
      <c r="I2628" s="12">
        <v>31914</v>
      </c>
      <c r="J2628" s="12">
        <v>34020</v>
      </c>
      <c r="K2628" s="12">
        <f>Sales[[#This Row],[Unit Price]]*Sales[[#This Row],[Quantity]]</f>
        <v>63450</v>
      </c>
      <c r="L2628" s="12">
        <f>Sales[[#This Row],[Unit Cost]]*Sales[[#This Row],[Quantity]]</f>
        <v>59670</v>
      </c>
      <c r="M2628" s="12">
        <f>Sales[[#This Row],[Revenue]]-Sales[[#This Row],[Cost]]</f>
        <v>3780</v>
      </c>
      <c r="N2628" s="38">
        <f>Sales[[#This Row],[Profit]]*$N$1</f>
        <v>189</v>
      </c>
      <c r="O2628" s="38">
        <f>Sales[[#This Row],[Profit]]-Sales[[#This Row],[Discount ]]</f>
        <v>3591</v>
      </c>
    </row>
    <row r="2629" spans="1:15">
      <c r="A2629" s="38">
        <v>41776</v>
      </c>
      <c r="B2629" s="12" t="s">
        <v>27</v>
      </c>
      <c r="C2629" s="12" t="s">
        <v>23</v>
      </c>
      <c r="D2629" s="12" t="s">
        <v>40</v>
      </c>
      <c r="E2629" s="12" t="s">
        <v>16</v>
      </c>
      <c r="F2629" s="12">
        <v>20</v>
      </c>
      <c r="G2629" s="12">
        <v>3546</v>
      </c>
      <c r="H2629" s="12">
        <v>3780</v>
      </c>
      <c r="I2629" s="12">
        <v>35316</v>
      </c>
      <c r="J2629" s="12">
        <v>38070</v>
      </c>
      <c r="K2629" s="12">
        <f>Sales[[#This Row],[Unit Price]]*Sales[[#This Row],[Quantity]]</f>
        <v>75600</v>
      </c>
      <c r="L2629" s="12">
        <f>Sales[[#This Row],[Unit Cost]]*Sales[[#This Row],[Quantity]]</f>
        <v>70920</v>
      </c>
      <c r="M2629" s="12">
        <f>Sales[[#This Row],[Revenue]]-Sales[[#This Row],[Cost]]</f>
        <v>4680</v>
      </c>
      <c r="N2629" s="38">
        <f>Sales[[#This Row],[Profit]]*$N$1</f>
        <v>234</v>
      </c>
      <c r="O2629" s="38">
        <f>Sales[[#This Row],[Profit]]-Sales[[#This Row],[Discount ]]</f>
        <v>4446</v>
      </c>
    </row>
    <row r="2630" spans="1:15">
      <c r="A2630" s="38">
        <v>41776</v>
      </c>
      <c r="B2630" s="12" t="s">
        <v>14</v>
      </c>
      <c r="C2630" s="12" t="s">
        <v>11</v>
      </c>
      <c r="D2630" s="12" t="s">
        <v>39</v>
      </c>
      <c r="E2630" s="12" t="s">
        <v>13</v>
      </c>
      <c r="F2630" s="12">
        <v>1</v>
      </c>
      <c r="G2630" s="12">
        <v>5148</v>
      </c>
      <c r="H2630" s="12">
        <v>5490</v>
      </c>
      <c r="I2630" s="12">
        <v>81972</v>
      </c>
      <c r="J2630" s="12">
        <v>87120</v>
      </c>
      <c r="K2630" s="12">
        <f>Sales[[#This Row],[Unit Price]]*Sales[[#This Row],[Quantity]]</f>
        <v>5490</v>
      </c>
      <c r="L2630" s="12">
        <f>Sales[[#This Row],[Unit Cost]]*Sales[[#This Row],[Quantity]]</f>
        <v>5148</v>
      </c>
      <c r="M2630" s="12">
        <f>Sales[[#This Row],[Revenue]]-Sales[[#This Row],[Cost]]</f>
        <v>342</v>
      </c>
      <c r="N2630" s="38">
        <f>Sales[[#This Row],[Profit]]*$N$1</f>
        <v>17.100000000000001</v>
      </c>
      <c r="O2630" s="38">
        <f>Sales[[#This Row],[Profit]]-Sales[[#This Row],[Discount ]]</f>
        <v>324.89999999999998</v>
      </c>
    </row>
    <row r="2631" spans="1:15">
      <c r="A2631" s="38">
        <v>41777</v>
      </c>
      <c r="B2631" s="12" t="s">
        <v>17</v>
      </c>
      <c r="C2631" s="12" t="s">
        <v>18</v>
      </c>
      <c r="D2631" s="12" t="s">
        <v>43</v>
      </c>
      <c r="E2631" s="12" t="s">
        <v>13</v>
      </c>
      <c r="F2631" s="12">
        <v>5</v>
      </c>
      <c r="G2631" s="12">
        <v>2196</v>
      </c>
      <c r="H2631" s="12">
        <v>2340</v>
      </c>
      <c r="I2631" s="12">
        <v>27072</v>
      </c>
      <c r="J2631" s="12">
        <v>28800</v>
      </c>
      <c r="K2631" s="12">
        <f>Sales[[#This Row],[Unit Price]]*Sales[[#This Row],[Quantity]]</f>
        <v>11700</v>
      </c>
      <c r="L2631" s="12">
        <f>Sales[[#This Row],[Unit Cost]]*Sales[[#This Row],[Quantity]]</f>
        <v>10980</v>
      </c>
      <c r="M2631" s="12">
        <f>Sales[[#This Row],[Revenue]]-Sales[[#This Row],[Cost]]</f>
        <v>720</v>
      </c>
      <c r="N2631" s="38">
        <f>Sales[[#This Row],[Profit]]*$N$1</f>
        <v>36</v>
      </c>
      <c r="O2631" s="38">
        <f>Sales[[#This Row],[Profit]]-Sales[[#This Row],[Discount ]]</f>
        <v>684</v>
      </c>
    </row>
    <row r="2632" spans="1:15">
      <c r="A2632" s="38">
        <v>41778</v>
      </c>
      <c r="B2632" s="12" t="s">
        <v>20</v>
      </c>
      <c r="C2632" s="12" t="s">
        <v>18</v>
      </c>
      <c r="D2632" s="12" t="s">
        <v>33</v>
      </c>
      <c r="E2632" s="12" t="s">
        <v>13</v>
      </c>
      <c r="F2632" s="12">
        <v>2</v>
      </c>
      <c r="G2632" s="12">
        <v>3924</v>
      </c>
      <c r="H2632" s="12">
        <v>4230</v>
      </c>
      <c r="I2632" s="12">
        <v>19890</v>
      </c>
      <c r="J2632" s="12">
        <v>21150</v>
      </c>
      <c r="K2632" s="12">
        <f>Sales[[#This Row],[Unit Price]]*Sales[[#This Row],[Quantity]]</f>
        <v>8460</v>
      </c>
      <c r="L2632" s="12">
        <f>Sales[[#This Row],[Unit Cost]]*Sales[[#This Row],[Quantity]]</f>
        <v>7848</v>
      </c>
      <c r="M2632" s="12">
        <f>Sales[[#This Row],[Revenue]]-Sales[[#This Row],[Cost]]</f>
        <v>612</v>
      </c>
      <c r="N2632" s="38">
        <f>Sales[[#This Row],[Profit]]*$N$1</f>
        <v>30.6</v>
      </c>
      <c r="O2632" s="38">
        <f>Sales[[#This Row],[Profit]]-Sales[[#This Row],[Discount ]]</f>
        <v>581.4</v>
      </c>
    </row>
    <row r="2633" spans="1:15">
      <c r="A2633" s="38">
        <v>41778</v>
      </c>
      <c r="B2633" s="12" t="s">
        <v>14</v>
      </c>
      <c r="C2633" s="12" t="s">
        <v>11</v>
      </c>
      <c r="D2633" s="12" t="s">
        <v>38</v>
      </c>
      <c r="E2633" s="12" t="s">
        <v>13</v>
      </c>
      <c r="F2633" s="12">
        <v>15</v>
      </c>
      <c r="G2633" s="12">
        <v>3978</v>
      </c>
      <c r="H2633" s="12">
        <v>4230</v>
      </c>
      <c r="I2633" s="12">
        <v>60282</v>
      </c>
      <c r="J2633" s="12">
        <v>64260</v>
      </c>
      <c r="K2633" s="12">
        <f>Sales[[#This Row],[Unit Price]]*Sales[[#This Row],[Quantity]]</f>
        <v>63450</v>
      </c>
      <c r="L2633" s="12">
        <f>Sales[[#This Row],[Unit Cost]]*Sales[[#This Row],[Quantity]]</f>
        <v>59670</v>
      </c>
      <c r="M2633" s="12">
        <f>Sales[[#This Row],[Revenue]]-Sales[[#This Row],[Cost]]</f>
        <v>3780</v>
      </c>
      <c r="N2633" s="38">
        <f>Sales[[#This Row],[Profit]]*$N$1</f>
        <v>189</v>
      </c>
      <c r="O2633" s="38">
        <f>Sales[[#This Row],[Profit]]-Sales[[#This Row],[Discount ]]</f>
        <v>3591</v>
      </c>
    </row>
    <row r="2634" spans="1:15">
      <c r="A2634" s="38">
        <v>41778</v>
      </c>
      <c r="B2634" s="12" t="s">
        <v>29</v>
      </c>
      <c r="C2634" s="12" t="s">
        <v>30</v>
      </c>
      <c r="D2634" s="12" t="s">
        <v>42</v>
      </c>
      <c r="E2634" s="12" t="s">
        <v>16</v>
      </c>
      <c r="F2634" s="12">
        <v>24</v>
      </c>
      <c r="G2634" s="12">
        <v>2106</v>
      </c>
      <c r="H2634" s="12">
        <v>2250</v>
      </c>
      <c r="I2634" s="12">
        <v>157626</v>
      </c>
      <c r="J2634" s="12">
        <v>170100</v>
      </c>
      <c r="K2634" s="12">
        <f>Sales[[#This Row],[Unit Price]]*Sales[[#This Row],[Quantity]]</f>
        <v>54000</v>
      </c>
      <c r="L2634" s="12">
        <f>Sales[[#This Row],[Unit Cost]]*Sales[[#This Row],[Quantity]]</f>
        <v>50544</v>
      </c>
      <c r="M2634" s="12">
        <f>Sales[[#This Row],[Revenue]]-Sales[[#This Row],[Cost]]</f>
        <v>3456</v>
      </c>
      <c r="N2634" s="38">
        <f>Sales[[#This Row],[Profit]]*$N$1</f>
        <v>172.8</v>
      </c>
      <c r="O2634" s="38">
        <f>Sales[[#This Row],[Profit]]-Sales[[#This Row],[Discount ]]</f>
        <v>3283.2</v>
      </c>
    </row>
    <row r="2635" spans="1:15">
      <c r="A2635" s="38">
        <v>41779</v>
      </c>
      <c r="B2635" s="12" t="s">
        <v>29</v>
      </c>
      <c r="C2635" s="12" t="s">
        <v>30</v>
      </c>
      <c r="D2635" s="12" t="s">
        <v>33</v>
      </c>
      <c r="E2635" s="12" t="s">
        <v>13</v>
      </c>
      <c r="F2635" s="12">
        <v>23</v>
      </c>
      <c r="G2635" s="12">
        <v>5148</v>
      </c>
      <c r="H2635" s="12">
        <v>5490</v>
      </c>
      <c r="I2635" s="12">
        <v>19890</v>
      </c>
      <c r="J2635" s="12">
        <v>21150</v>
      </c>
      <c r="K2635" s="12">
        <f>Sales[[#This Row],[Unit Price]]*Sales[[#This Row],[Quantity]]</f>
        <v>126270</v>
      </c>
      <c r="L2635" s="12">
        <f>Sales[[#This Row],[Unit Cost]]*Sales[[#This Row],[Quantity]]</f>
        <v>118404</v>
      </c>
      <c r="M2635" s="12">
        <f>Sales[[#This Row],[Revenue]]-Sales[[#This Row],[Cost]]</f>
        <v>7866</v>
      </c>
      <c r="N2635" s="38">
        <f>Sales[[#This Row],[Profit]]*$N$1</f>
        <v>393.3</v>
      </c>
      <c r="O2635" s="38">
        <f>Sales[[#This Row],[Profit]]-Sales[[#This Row],[Discount ]]</f>
        <v>7472.7</v>
      </c>
    </row>
    <row r="2636" spans="1:15">
      <c r="A2636" s="38">
        <v>41779</v>
      </c>
      <c r="B2636" s="12" t="s">
        <v>27</v>
      </c>
      <c r="C2636" s="12" t="s">
        <v>23</v>
      </c>
      <c r="D2636" s="12" t="s">
        <v>21</v>
      </c>
      <c r="E2636" s="12" t="s">
        <v>13</v>
      </c>
      <c r="F2636" s="12">
        <v>20</v>
      </c>
      <c r="G2636" s="12">
        <v>3546</v>
      </c>
      <c r="H2636" s="12">
        <v>3780</v>
      </c>
      <c r="I2636" s="12">
        <v>4392</v>
      </c>
      <c r="J2636" s="12">
        <v>4680</v>
      </c>
      <c r="K2636" s="12">
        <f>Sales[[#This Row],[Unit Price]]*Sales[[#This Row],[Quantity]]</f>
        <v>75600</v>
      </c>
      <c r="L2636" s="12">
        <f>Sales[[#This Row],[Unit Cost]]*Sales[[#This Row],[Quantity]]</f>
        <v>70920</v>
      </c>
      <c r="M2636" s="12">
        <f>Sales[[#This Row],[Revenue]]-Sales[[#This Row],[Cost]]</f>
        <v>4680</v>
      </c>
      <c r="N2636" s="38">
        <f>Sales[[#This Row],[Profit]]*$N$1</f>
        <v>234</v>
      </c>
      <c r="O2636" s="38">
        <f>Sales[[#This Row],[Profit]]-Sales[[#This Row],[Discount ]]</f>
        <v>4446</v>
      </c>
    </row>
    <row r="2637" spans="1:15">
      <c r="A2637" s="38">
        <v>41779</v>
      </c>
      <c r="B2637" s="12" t="s">
        <v>31</v>
      </c>
      <c r="C2637" s="12" t="s">
        <v>30</v>
      </c>
      <c r="D2637" s="12" t="s">
        <v>41</v>
      </c>
      <c r="E2637" s="12" t="s">
        <v>13</v>
      </c>
      <c r="F2637" s="12">
        <v>23</v>
      </c>
      <c r="G2637" s="12">
        <v>3546</v>
      </c>
      <c r="H2637" s="12">
        <v>3780</v>
      </c>
      <c r="I2637" s="12">
        <v>44280</v>
      </c>
      <c r="J2637" s="12">
        <v>47250</v>
      </c>
      <c r="K2637" s="12">
        <f>Sales[[#This Row],[Unit Price]]*Sales[[#This Row],[Quantity]]</f>
        <v>86940</v>
      </c>
      <c r="L2637" s="12">
        <f>Sales[[#This Row],[Unit Cost]]*Sales[[#This Row],[Quantity]]</f>
        <v>81558</v>
      </c>
      <c r="M2637" s="12">
        <f>Sales[[#This Row],[Revenue]]-Sales[[#This Row],[Cost]]</f>
        <v>5382</v>
      </c>
      <c r="N2637" s="38">
        <f>Sales[[#This Row],[Profit]]*$N$1</f>
        <v>269.10000000000002</v>
      </c>
      <c r="O2637" s="38">
        <f>Sales[[#This Row],[Profit]]-Sales[[#This Row],[Discount ]]</f>
        <v>5112.8999999999996</v>
      </c>
    </row>
    <row r="2638" spans="1:15">
      <c r="A2638" s="38">
        <v>41779</v>
      </c>
      <c r="B2638" s="12" t="s">
        <v>17</v>
      </c>
      <c r="C2638" s="12" t="s">
        <v>18</v>
      </c>
      <c r="D2638" s="12" t="s">
        <v>40</v>
      </c>
      <c r="E2638" s="12" t="s">
        <v>16</v>
      </c>
      <c r="F2638" s="12">
        <v>22</v>
      </c>
      <c r="G2638" s="12">
        <v>5148</v>
      </c>
      <c r="H2638" s="12">
        <v>5490</v>
      </c>
      <c r="I2638" s="12">
        <v>82404</v>
      </c>
      <c r="J2638" s="12">
        <v>88830</v>
      </c>
      <c r="K2638" s="12">
        <f>Sales[[#This Row],[Unit Price]]*Sales[[#This Row],[Quantity]]</f>
        <v>120780</v>
      </c>
      <c r="L2638" s="12">
        <f>Sales[[#This Row],[Unit Cost]]*Sales[[#This Row],[Quantity]]</f>
        <v>113256</v>
      </c>
      <c r="M2638" s="12">
        <f>Sales[[#This Row],[Revenue]]-Sales[[#This Row],[Cost]]</f>
        <v>7524</v>
      </c>
      <c r="N2638" s="38">
        <f>Sales[[#This Row],[Profit]]*$N$1</f>
        <v>376.20000000000005</v>
      </c>
      <c r="O2638" s="38">
        <f>Sales[[#This Row],[Profit]]-Sales[[#This Row],[Discount ]]</f>
        <v>7147.8</v>
      </c>
    </row>
    <row r="2639" spans="1:15">
      <c r="A2639" s="38">
        <v>41779</v>
      </c>
      <c r="B2639" s="12" t="s">
        <v>10</v>
      </c>
      <c r="C2639" s="12" t="s">
        <v>11</v>
      </c>
      <c r="D2639" s="12" t="s">
        <v>19</v>
      </c>
      <c r="E2639" s="12" t="s">
        <v>13</v>
      </c>
      <c r="F2639" s="12">
        <v>10</v>
      </c>
      <c r="G2639" s="12">
        <v>3384</v>
      </c>
      <c r="H2639" s="12">
        <v>3600</v>
      </c>
      <c r="I2639" s="12">
        <v>95472</v>
      </c>
      <c r="J2639" s="12">
        <v>101520</v>
      </c>
      <c r="K2639" s="12">
        <f>Sales[[#This Row],[Unit Price]]*Sales[[#This Row],[Quantity]]</f>
        <v>36000</v>
      </c>
      <c r="L2639" s="12">
        <f>Sales[[#This Row],[Unit Cost]]*Sales[[#This Row],[Quantity]]</f>
        <v>33840</v>
      </c>
      <c r="M2639" s="12">
        <f>Sales[[#This Row],[Revenue]]-Sales[[#This Row],[Cost]]</f>
        <v>2160</v>
      </c>
      <c r="N2639" s="38">
        <f>Sales[[#This Row],[Profit]]*$N$1</f>
        <v>108</v>
      </c>
      <c r="O2639" s="38">
        <f>Sales[[#This Row],[Profit]]-Sales[[#This Row],[Discount ]]</f>
        <v>2052</v>
      </c>
    </row>
    <row r="2640" spans="1:15">
      <c r="A2640" s="38">
        <v>41779</v>
      </c>
      <c r="B2640" s="12" t="s">
        <v>20</v>
      </c>
      <c r="C2640" s="12" t="s">
        <v>18</v>
      </c>
      <c r="D2640" s="12" t="s">
        <v>40</v>
      </c>
      <c r="E2640" s="12" t="s">
        <v>16</v>
      </c>
      <c r="F2640" s="12">
        <v>5</v>
      </c>
      <c r="G2640" s="12">
        <v>3042</v>
      </c>
      <c r="H2640" s="12">
        <v>3240</v>
      </c>
      <c r="I2640" s="12">
        <v>58860</v>
      </c>
      <c r="J2640" s="12">
        <v>63450</v>
      </c>
      <c r="K2640" s="12">
        <f>Sales[[#This Row],[Unit Price]]*Sales[[#This Row],[Quantity]]</f>
        <v>16200</v>
      </c>
      <c r="L2640" s="12">
        <f>Sales[[#This Row],[Unit Cost]]*Sales[[#This Row],[Quantity]]</f>
        <v>15210</v>
      </c>
      <c r="M2640" s="12">
        <f>Sales[[#This Row],[Revenue]]-Sales[[#This Row],[Cost]]</f>
        <v>990</v>
      </c>
      <c r="N2640" s="38">
        <f>Sales[[#This Row],[Profit]]*$N$1</f>
        <v>49.5</v>
      </c>
      <c r="O2640" s="38">
        <f>Sales[[#This Row],[Profit]]-Sales[[#This Row],[Discount ]]</f>
        <v>940.5</v>
      </c>
    </row>
    <row r="2641" spans="1:15">
      <c r="A2641" s="38">
        <v>41780</v>
      </c>
      <c r="B2641" s="12" t="s">
        <v>27</v>
      </c>
      <c r="C2641" s="12" t="s">
        <v>23</v>
      </c>
      <c r="D2641" s="12" t="s">
        <v>26</v>
      </c>
      <c r="E2641" s="12" t="s">
        <v>13</v>
      </c>
      <c r="F2641" s="12">
        <v>12</v>
      </c>
      <c r="G2641" s="12">
        <v>3978</v>
      </c>
      <c r="H2641" s="12">
        <v>4230</v>
      </c>
      <c r="I2641" s="12">
        <v>48672</v>
      </c>
      <c r="J2641" s="12">
        <v>51840</v>
      </c>
      <c r="K2641" s="12">
        <f>Sales[[#This Row],[Unit Price]]*Sales[[#This Row],[Quantity]]</f>
        <v>50760</v>
      </c>
      <c r="L2641" s="12">
        <f>Sales[[#This Row],[Unit Cost]]*Sales[[#This Row],[Quantity]]</f>
        <v>47736</v>
      </c>
      <c r="M2641" s="12">
        <f>Sales[[#This Row],[Revenue]]-Sales[[#This Row],[Cost]]</f>
        <v>3024</v>
      </c>
      <c r="N2641" s="38">
        <f>Sales[[#This Row],[Profit]]*$N$1</f>
        <v>151.20000000000002</v>
      </c>
      <c r="O2641" s="38">
        <f>Sales[[#This Row],[Profit]]-Sales[[#This Row],[Discount ]]</f>
        <v>2872.8</v>
      </c>
    </row>
    <row r="2642" spans="1:15">
      <c r="A2642" s="38">
        <v>41780</v>
      </c>
      <c r="B2642" s="12" t="s">
        <v>29</v>
      </c>
      <c r="C2642" s="12" t="s">
        <v>30</v>
      </c>
      <c r="D2642" s="12" t="s">
        <v>32</v>
      </c>
      <c r="E2642" s="12" t="s">
        <v>13</v>
      </c>
      <c r="F2642" s="12">
        <v>19</v>
      </c>
      <c r="G2642" s="12">
        <v>3978</v>
      </c>
      <c r="H2642" s="12">
        <v>4230</v>
      </c>
      <c r="I2642" s="12">
        <v>60282</v>
      </c>
      <c r="J2642" s="12">
        <v>64260</v>
      </c>
      <c r="K2642" s="12">
        <f>Sales[[#This Row],[Unit Price]]*Sales[[#This Row],[Quantity]]</f>
        <v>80370</v>
      </c>
      <c r="L2642" s="12">
        <f>Sales[[#This Row],[Unit Cost]]*Sales[[#This Row],[Quantity]]</f>
        <v>75582</v>
      </c>
      <c r="M2642" s="12">
        <f>Sales[[#This Row],[Revenue]]-Sales[[#This Row],[Cost]]</f>
        <v>4788</v>
      </c>
      <c r="N2642" s="38">
        <f>Sales[[#This Row],[Profit]]*$N$1</f>
        <v>239.4</v>
      </c>
      <c r="O2642" s="38">
        <f>Sales[[#This Row],[Profit]]-Sales[[#This Row],[Discount ]]</f>
        <v>4548.6000000000004</v>
      </c>
    </row>
    <row r="2643" spans="1:15">
      <c r="A2643" s="38">
        <v>41781</v>
      </c>
      <c r="B2643" s="12" t="s">
        <v>29</v>
      </c>
      <c r="C2643" s="12" t="s">
        <v>30</v>
      </c>
      <c r="D2643" s="12" t="s">
        <v>12</v>
      </c>
      <c r="E2643" s="12" t="s">
        <v>13</v>
      </c>
      <c r="F2643" s="12">
        <v>18</v>
      </c>
      <c r="G2643" s="12">
        <v>3924</v>
      </c>
      <c r="H2643" s="12">
        <v>4230</v>
      </c>
      <c r="I2643" s="12">
        <v>42714</v>
      </c>
      <c r="J2643" s="12">
        <v>45360</v>
      </c>
      <c r="K2643" s="12">
        <f>Sales[[#This Row],[Unit Price]]*Sales[[#This Row],[Quantity]]</f>
        <v>76140</v>
      </c>
      <c r="L2643" s="12">
        <f>Sales[[#This Row],[Unit Cost]]*Sales[[#This Row],[Quantity]]</f>
        <v>70632</v>
      </c>
      <c r="M2643" s="12">
        <f>Sales[[#This Row],[Revenue]]-Sales[[#This Row],[Cost]]</f>
        <v>5508</v>
      </c>
      <c r="N2643" s="38">
        <f>Sales[[#This Row],[Profit]]*$N$1</f>
        <v>275.40000000000003</v>
      </c>
      <c r="O2643" s="38">
        <f>Sales[[#This Row],[Profit]]-Sales[[#This Row],[Discount ]]</f>
        <v>5232.6000000000004</v>
      </c>
    </row>
    <row r="2644" spans="1:15">
      <c r="A2644" s="38">
        <v>41781</v>
      </c>
      <c r="B2644" s="12" t="s">
        <v>24</v>
      </c>
      <c r="C2644" s="12" t="s">
        <v>25</v>
      </c>
      <c r="D2644" s="12" t="s">
        <v>33</v>
      </c>
      <c r="E2644" s="12" t="s">
        <v>13</v>
      </c>
      <c r="F2644" s="12">
        <v>1</v>
      </c>
      <c r="G2644" s="12">
        <v>2952</v>
      </c>
      <c r="H2644" s="12">
        <v>3150</v>
      </c>
      <c r="I2644" s="12">
        <v>35802</v>
      </c>
      <c r="J2644" s="12">
        <v>38070</v>
      </c>
      <c r="K2644" s="12">
        <f>Sales[[#This Row],[Unit Price]]*Sales[[#This Row],[Quantity]]</f>
        <v>3150</v>
      </c>
      <c r="L2644" s="12">
        <f>Sales[[#This Row],[Unit Cost]]*Sales[[#This Row],[Quantity]]</f>
        <v>2952</v>
      </c>
      <c r="M2644" s="12">
        <f>Sales[[#This Row],[Revenue]]-Sales[[#This Row],[Cost]]</f>
        <v>198</v>
      </c>
      <c r="N2644" s="38">
        <f>Sales[[#This Row],[Profit]]*$N$1</f>
        <v>9.9</v>
      </c>
      <c r="O2644" s="38">
        <f>Sales[[#This Row],[Profit]]-Sales[[#This Row],[Discount ]]</f>
        <v>188.1</v>
      </c>
    </row>
    <row r="2645" spans="1:15">
      <c r="A2645" s="38">
        <v>41781</v>
      </c>
      <c r="B2645" s="12" t="s">
        <v>31</v>
      </c>
      <c r="C2645" s="12" t="s">
        <v>30</v>
      </c>
      <c r="D2645" s="12" t="s">
        <v>21</v>
      </c>
      <c r="E2645" s="12" t="s">
        <v>13</v>
      </c>
      <c r="F2645" s="12">
        <v>15</v>
      </c>
      <c r="G2645" s="12">
        <v>3042</v>
      </c>
      <c r="H2645" s="12">
        <v>3240</v>
      </c>
      <c r="I2645" s="12">
        <v>26352</v>
      </c>
      <c r="J2645" s="12">
        <v>28080</v>
      </c>
      <c r="K2645" s="12">
        <f>Sales[[#This Row],[Unit Price]]*Sales[[#This Row],[Quantity]]</f>
        <v>48600</v>
      </c>
      <c r="L2645" s="12">
        <f>Sales[[#This Row],[Unit Cost]]*Sales[[#This Row],[Quantity]]</f>
        <v>45630</v>
      </c>
      <c r="M2645" s="12">
        <f>Sales[[#This Row],[Revenue]]-Sales[[#This Row],[Cost]]</f>
        <v>2970</v>
      </c>
      <c r="N2645" s="38">
        <f>Sales[[#This Row],[Profit]]*$N$1</f>
        <v>148.5</v>
      </c>
      <c r="O2645" s="38">
        <f>Sales[[#This Row],[Profit]]-Sales[[#This Row],[Discount ]]</f>
        <v>2821.5</v>
      </c>
    </row>
    <row r="2646" spans="1:15">
      <c r="A2646" s="38">
        <v>41782</v>
      </c>
      <c r="B2646" s="12" t="s">
        <v>20</v>
      </c>
      <c r="C2646" s="12" t="s">
        <v>18</v>
      </c>
      <c r="D2646" s="12" t="s">
        <v>41</v>
      </c>
      <c r="E2646" s="12" t="s">
        <v>13</v>
      </c>
      <c r="F2646" s="12">
        <v>4</v>
      </c>
      <c r="G2646" s="12">
        <v>3978</v>
      </c>
      <c r="H2646" s="12">
        <v>4230</v>
      </c>
      <c r="I2646" s="12">
        <v>38376</v>
      </c>
      <c r="J2646" s="12">
        <v>40950</v>
      </c>
      <c r="K2646" s="12">
        <f>Sales[[#This Row],[Unit Price]]*Sales[[#This Row],[Quantity]]</f>
        <v>16920</v>
      </c>
      <c r="L2646" s="12">
        <f>Sales[[#This Row],[Unit Cost]]*Sales[[#This Row],[Quantity]]</f>
        <v>15912</v>
      </c>
      <c r="M2646" s="12">
        <f>Sales[[#This Row],[Revenue]]-Sales[[#This Row],[Cost]]</f>
        <v>1008</v>
      </c>
      <c r="N2646" s="38">
        <f>Sales[[#This Row],[Profit]]*$N$1</f>
        <v>50.400000000000006</v>
      </c>
      <c r="O2646" s="38">
        <f>Sales[[#This Row],[Profit]]-Sales[[#This Row],[Discount ]]</f>
        <v>957.6</v>
      </c>
    </row>
    <row r="2647" spans="1:15">
      <c r="A2647" s="38">
        <v>41782</v>
      </c>
      <c r="B2647" s="12" t="s">
        <v>17</v>
      </c>
      <c r="C2647" s="12" t="s">
        <v>18</v>
      </c>
      <c r="D2647" s="12" t="s">
        <v>15</v>
      </c>
      <c r="E2647" s="12" t="s">
        <v>16</v>
      </c>
      <c r="F2647" s="12">
        <v>16</v>
      </c>
      <c r="G2647" s="12">
        <v>2106</v>
      </c>
      <c r="H2647" s="12">
        <v>2250</v>
      </c>
      <c r="I2647" s="12">
        <v>82386</v>
      </c>
      <c r="J2647" s="12">
        <v>89010</v>
      </c>
      <c r="K2647" s="12">
        <f>Sales[[#This Row],[Unit Price]]*Sales[[#This Row],[Quantity]]</f>
        <v>36000</v>
      </c>
      <c r="L2647" s="12">
        <f>Sales[[#This Row],[Unit Cost]]*Sales[[#This Row],[Quantity]]</f>
        <v>33696</v>
      </c>
      <c r="M2647" s="12">
        <f>Sales[[#This Row],[Revenue]]-Sales[[#This Row],[Cost]]</f>
        <v>2304</v>
      </c>
      <c r="N2647" s="38">
        <f>Sales[[#This Row],[Profit]]*$N$1</f>
        <v>115.2</v>
      </c>
      <c r="O2647" s="38">
        <f>Sales[[#This Row],[Profit]]-Sales[[#This Row],[Discount ]]</f>
        <v>2188.8000000000002</v>
      </c>
    </row>
    <row r="2648" spans="1:15">
      <c r="A2648" s="38">
        <v>41783</v>
      </c>
      <c r="B2648" s="12" t="s">
        <v>24</v>
      </c>
      <c r="C2648" s="12" t="s">
        <v>25</v>
      </c>
      <c r="D2648" s="12" t="s">
        <v>12</v>
      </c>
      <c r="E2648" s="12" t="s">
        <v>13</v>
      </c>
      <c r="F2648" s="12">
        <v>10</v>
      </c>
      <c r="G2648" s="12">
        <v>2034</v>
      </c>
      <c r="H2648" s="12">
        <v>2160</v>
      </c>
      <c r="I2648" s="12">
        <v>14238</v>
      </c>
      <c r="J2648" s="12">
        <v>15120</v>
      </c>
      <c r="K2648" s="12">
        <f>Sales[[#This Row],[Unit Price]]*Sales[[#This Row],[Quantity]]</f>
        <v>21600</v>
      </c>
      <c r="L2648" s="12">
        <f>Sales[[#This Row],[Unit Cost]]*Sales[[#This Row],[Quantity]]</f>
        <v>20340</v>
      </c>
      <c r="M2648" s="12">
        <f>Sales[[#This Row],[Revenue]]-Sales[[#This Row],[Cost]]</f>
        <v>1260</v>
      </c>
      <c r="N2648" s="38">
        <f>Sales[[#This Row],[Profit]]*$N$1</f>
        <v>63</v>
      </c>
      <c r="O2648" s="38">
        <f>Sales[[#This Row],[Profit]]-Sales[[#This Row],[Discount ]]</f>
        <v>1197</v>
      </c>
    </row>
    <row r="2649" spans="1:15">
      <c r="A2649" s="38">
        <v>41783</v>
      </c>
      <c r="B2649" s="12" t="s">
        <v>10</v>
      </c>
      <c r="C2649" s="12" t="s">
        <v>11</v>
      </c>
      <c r="D2649" s="12" t="s">
        <v>41</v>
      </c>
      <c r="E2649" s="12" t="s">
        <v>13</v>
      </c>
      <c r="F2649" s="12">
        <v>21</v>
      </c>
      <c r="G2649" s="12">
        <v>4482</v>
      </c>
      <c r="H2649" s="12">
        <v>4770</v>
      </c>
      <c r="I2649" s="12">
        <v>23616</v>
      </c>
      <c r="J2649" s="12">
        <v>25200</v>
      </c>
      <c r="K2649" s="12">
        <f>Sales[[#This Row],[Unit Price]]*Sales[[#This Row],[Quantity]]</f>
        <v>100170</v>
      </c>
      <c r="L2649" s="12">
        <f>Sales[[#This Row],[Unit Cost]]*Sales[[#This Row],[Quantity]]</f>
        <v>94122</v>
      </c>
      <c r="M2649" s="12">
        <f>Sales[[#This Row],[Revenue]]-Sales[[#This Row],[Cost]]</f>
        <v>6048</v>
      </c>
      <c r="N2649" s="38">
        <f>Sales[[#This Row],[Profit]]*$N$1</f>
        <v>302.40000000000003</v>
      </c>
      <c r="O2649" s="38">
        <f>Sales[[#This Row],[Profit]]-Sales[[#This Row],[Discount ]]</f>
        <v>5745.6</v>
      </c>
    </row>
    <row r="2650" spans="1:15">
      <c r="A2650" s="38">
        <v>41783</v>
      </c>
      <c r="B2650" s="12" t="s">
        <v>31</v>
      </c>
      <c r="C2650" s="12" t="s">
        <v>30</v>
      </c>
      <c r="D2650" s="12" t="s">
        <v>32</v>
      </c>
      <c r="E2650" s="12" t="s">
        <v>13</v>
      </c>
      <c r="F2650" s="12">
        <v>7</v>
      </c>
      <c r="G2650" s="12">
        <v>3726</v>
      </c>
      <c r="H2650" s="12">
        <v>3960</v>
      </c>
      <c r="I2650" s="12">
        <v>70920</v>
      </c>
      <c r="J2650" s="12">
        <v>75600</v>
      </c>
      <c r="K2650" s="12">
        <f>Sales[[#This Row],[Unit Price]]*Sales[[#This Row],[Quantity]]</f>
        <v>27720</v>
      </c>
      <c r="L2650" s="12">
        <f>Sales[[#This Row],[Unit Cost]]*Sales[[#This Row],[Quantity]]</f>
        <v>26082</v>
      </c>
      <c r="M2650" s="12">
        <f>Sales[[#This Row],[Revenue]]-Sales[[#This Row],[Cost]]</f>
        <v>1638</v>
      </c>
      <c r="N2650" s="38">
        <f>Sales[[#This Row],[Profit]]*$N$1</f>
        <v>81.900000000000006</v>
      </c>
      <c r="O2650" s="38">
        <f>Sales[[#This Row],[Profit]]-Sales[[#This Row],[Discount ]]</f>
        <v>1556.1</v>
      </c>
    </row>
    <row r="2651" spans="1:15">
      <c r="A2651" s="38">
        <v>41783</v>
      </c>
      <c r="B2651" s="12" t="s">
        <v>31</v>
      </c>
      <c r="C2651" s="12" t="s">
        <v>30</v>
      </c>
      <c r="D2651" s="12" t="s">
        <v>37</v>
      </c>
      <c r="E2651" s="12" t="s">
        <v>13</v>
      </c>
      <c r="F2651" s="12">
        <v>22</v>
      </c>
      <c r="G2651" s="12">
        <v>2952</v>
      </c>
      <c r="H2651" s="12">
        <v>3150</v>
      </c>
      <c r="I2651" s="12">
        <v>53784</v>
      </c>
      <c r="J2651" s="12">
        <v>57240</v>
      </c>
      <c r="K2651" s="12">
        <f>Sales[[#This Row],[Unit Price]]*Sales[[#This Row],[Quantity]]</f>
        <v>69300</v>
      </c>
      <c r="L2651" s="12">
        <f>Sales[[#This Row],[Unit Cost]]*Sales[[#This Row],[Quantity]]</f>
        <v>64944</v>
      </c>
      <c r="M2651" s="12">
        <f>Sales[[#This Row],[Revenue]]-Sales[[#This Row],[Cost]]</f>
        <v>4356</v>
      </c>
      <c r="N2651" s="38">
        <f>Sales[[#This Row],[Profit]]*$N$1</f>
        <v>217.8</v>
      </c>
      <c r="O2651" s="38">
        <f>Sales[[#This Row],[Profit]]-Sales[[#This Row],[Discount ]]</f>
        <v>4138.2</v>
      </c>
    </row>
    <row r="2652" spans="1:15">
      <c r="A2652" s="38">
        <v>41783</v>
      </c>
      <c r="B2652" s="12" t="s">
        <v>29</v>
      </c>
      <c r="C2652" s="12" t="s">
        <v>30</v>
      </c>
      <c r="D2652" s="12" t="s">
        <v>12</v>
      </c>
      <c r="E2652" s="12" t="s">
        <v>13</v>
      </c>
      <c r="F2652" s="12">
        <v>15</v>
      </c>
      <c r="G2652" s="12">
        <v>3384</v>
      </c>
      <c r="H2652" s="12">
        <v>3600</v>
      </c>
      <c r="I2652" s="12">
        <v>6102</v>
      </c>
      <c r="J2652" s="12">
        <v>6480</v>
      </c>
      <c r="K2652" s="12">
        <f>Sales[[#This Row],[Unit Price]]*Sales[[#This Row],[Quantity]]</f>
        <v>54000</v>
      </c>
      <c r="L2652" s="12">
        <f>Sales[[#This Row],[Unit Cost]]*Sales[[#This Row],[Quantity]]</f>
        <v>50760</v>
      </c>
      <c r="M2652" s="12">
        <f>Sales[[#This Row],[Revenue]]-Sales[[#This Row],[Cost]]</f>
        <v>3240</v>
      </c>
      <c r="N2652" s="38">
        <f>Sales[[#This Row],[Profit]]*$N$1</f>
        <v>162</v>
      </c>
      <c r="O2652" s="38">
        <f>Sales[[#This Row],[Profit]]-Sales[[#This Row],[Discount ]]</f>
        <v>3078</v>
      </c>
    </row>
    <row r="2653" spans="1:15">
      <c r="A2653" s="38">
        <v>41783</v>
      </c>
      <c r="B2653" s="12" t="s">
        <v>27</v>
      </c>
      <c r="C2653" s="12" t="s">
        <v>23</v>
      </c>
      <c r="D2653" s="12" t="s">
        <v>37</v>
      </c>
      <c r="E2653" s="12" t="s">
        <v>13</v>
      </c>
      <c r="F2653" s="12">
        <v>7</v>
      </c>
      <c r="G2653" s="12">
        <v>3546</v>
      </c>
      <c r="H2653" s="12">
        <v>3780</v>
      </c>
      <c r="I2653" s="12">
        <v>71712</v>
      </c>
      <c r="J2653" s="12">
        <v>76320</v>
      </c>
      <c r="K2653" s="12">
        <f>Sales[[#This Row],[Unit Price]]*Sales[[#This Row],[Quantity]]</f>
        <v>26460</v>
      </c>
      <c r="L2653" s="12">
        <f>Sales[[#This Row],[Unit Cost]]*Sales[[#This Row],[Quantity]]</f>
        <v>24822</v>
      </c>
      <c r="M2653" s="12">
        <f>Sales[[#This Row],[Revenue]]-Sales[[#This Row],[Cost]]</f>
        <v>1638</v>
      </c>
      <c r="N2653" s="38">
        <f>Sales[[#This Row],[Profit]]*$N$1</f>
        <v>81.900000000000006</v>
      </c>
      <c r="O2653" s="38">
        <f>Sales[[#This Row],[Profit]]-Sales[[#This Row],[Discount ]]</f>
        <v>1556.1</v>
      </c>
    </row>
    <row r="2654" spans="1:15">
      <c r="A2654" s="38">
        <v>41783</v>
      </c>
      <c r="B2654" s="12" t="s">
        <v>24</v>
      </c>
      <c r="C2654" s="12" t="s">
        <v>25</v>
      </c>
      <c r="D2654" s="12" t="s">
        <v>41</v>
      </c>
      <c r="E2654" s="12" t="s">
        <v>13</v>
      </c>
      <c r="F2654" s="12">
        <v>17</v>
      </c>
      <c r="G2654" s="12">
        <v>5148</v>
      </c>
      <c r="H2654" s="12">
        <v>5490</v>
      </c>
      <c r="I2654" s="12">
        <v>35424</v>
      </c>
      <c r="J2654" s="12">
        <v>37800</v>
      </c>
      <c r="K2654" s="12">
        <f>Sales[[#This Row],[Unit Price]]*Sales[[#This Row],[Quantity]]</f>
        <v>93330</v>
      </c>
      <c r="L2654" s="12">
        <f>Sales[[#This Row],[Unit Cost]]*Sales[[#This Row],[Quantity]]</f>
        <v>87516</v>
      </c>
      <c r="M2654" s="12">
        <f>Sales[[#This Row],[Revenue]]-Sales[[#This Row],[Cost]]</f>
        <v>5814</v>
      </c>
      <c r="N2654" s="38">
        <f>Sales[[#This Row],[Profit]]*$N$1</f>
        <v>290.7</v>
      </c>
      <c r="O2654" s="38">
        <f>Sales[[#This Row],[Profit]]-Sales[[#This Row],[Discount ]]</f>
        <v>5523.3</v>
      </c>
    </row>
    <row r="2655" spans="1:15">
      <c r="A2655" s="38">
        <v>41784</v>
      </c>
      <c r="B2655" s="12" t="s">
        <v>24</v>
      </c>
      <c r="C2655" s="12" t="s">
        <v>25</v>
      </c>
      <c r="D2655" s="12" t="s">
        <v>12</v>
      </c>
      <c r="E2655" s="12" t="s">
        <v>13</v>
      </c>
      <c r="F2655" s="12">
        <v>20</v>
      </c>
      <c r="G2655" s="12">
        <v>2034</v>
      </c>
      <c r="H2655" s="12">
        <v>2160</v>
      </c>
      <c r="I2655" s="12">
        <v>8136</v>
      </c>
      <c r="J2655" s="12">
        <v>8640</v>
      </c>
      <c r="K2655" s="12">
        <f>Sales[[#This Row],[Unit Price]]*Sales[[#This Row],[Quantity]]</f>
        <v>43200</v>
      </c>
      <c r="L2655" s="12">
        <f>Sales[[#This Row],[Unit Cost]]*Sales[[#This Row],[Quantity]]</f>
        <v>40680</v>
      </c>
      <c r="M2655" s="12">
        <f>Sales[[#This Row],[Revenue]]-Sales[[#This Row],[Cost]]</f>
        <v>2520</v>
      </c>
      <c r="N2655" s="38">
        <f>Sales[[#This Row],[Profit]]*$N$1</f>
        <v>126</v>
      </c>
      <c r="O2655" s="38">
        <f>Sales[[#This Row],[Profit]]-Sales[[#This Row],[Discount ]]</f>
        <v>2394</v>
      </c>
    </row>
    <row r="2656" spans="1:15">
      <c r="A2656" s="38">
        <v>41784</v>
      </c>
      <c r="B2656" s="12" t="s">
        <v>22</v>
      </c>
      <c r="C2656" s="12" t="s">
        <v>23</v>
      </c>
      <c r="D2656" s="12" t="s">
        <v>43</v>
      </c>
      <c r="E2656" s="12" t="s">
        <v>13</v>
      </c>
      <c r="F2656" s="12">
        <v>5</v>
      </c>
      <c r="G2656" s="12">
        <v>2196</v>
      </c>
      <c r="H2656" s="12">
        <v>2340</v>
      </c>
      <c r="I2656" s="12">
        <v>33840</v>
      </c>
      <c r="J2656" s="12">
        <v>36000</v>
      </c>
      <c r="K2656" s="12">
        <f>Sales[[#This Row],[Unit Price]]*Sales[[#This Row],[Quantity]]</f>
        <v>11700</v>
      </c>
      <c r="L2656" s="12">
        <f>Sales[[#This Row],[Unit Cost]]*Sales[[#This Row],[Quantity]]</f>
        <v>10980</v>
      </c>
      <c r="M2656" s="12">
        <f>Sales[[#This Row],[Revenue]]-Sales[[#This Row],[Cost]]</f>
        <v>720</v>
      </c>
      <c r="N2656" s="38">
        <f>Sales[[#This Row],[Profit]]*$N$1</f>
        <v>36</v>
      </c>
      <c r="O2656" s="38">
        <f>Sales[[#This Row],[Profit]]-Sales[[#This Row],[Discount ]]</f>
        <v>684</v>
      </c>
    </row>
    <row r="2657" spans="1:15">
      <c r="A2657" s="38">
        <v>41784</v>
      </c>
      <c r="B2657" s="12" t="s">
        <v>27</v>
      </c>
      <c r="C2657" s="12" t="s">
        <v>23</v>
      </c>
      <c r="D2657" s="12" t="s">
        <v>26</v>
      </c>
      <c r="E2657" s="12" t="s">
        <v>13</v>
      </c>
      <c r="F2657" s="12">
        <v>14</v>
      </c>
      <c r="G2657" s="12">
        <v>3546</v>
      </c>
      <c r="H2657" s="12">
        <v>3780</v>
      </c>
      <c r="I2657" s="12">
        <v>42588</v>
      </c>
      <c r="J2657" s="12">
        <v>45360</v>
      </c>
      <c r="K2657" s="12">
        <f>Sales[[#This Row],[Unit Price]]*Sales[[#This Row],[Quantity]]</f>
        <v>52920</v>
      </c>
      <c r="L2657" s="12">
        <f>Sales[[#This Row],[Unit Cost]]*Sales[[#This Row],[Quantity]]</f>
        <v>49644</v>
      </c>
      <c r="M2657" s="12">
        <f>Sales[[#This Row],[Revenue]]-Sales[[#This Row],[Cost]]</f>
        <v>3276</v>
      </c>
      <c r="N2657" s="38">
        <f>Sales[[#This Row],[Profit]]*$N$1</f>
        <v>163.80000000000001</v>
      </c>
      <c r="O2657" s="38">
        <f>Sales[[#This Row],[Profit]]-Sales[[#This Row],[Discount ]]</f>
        <v>3112.2</v>
      </c>
    </row>
    <row r="2658" spans="1:15">
      <c r="A2658" s="38">
        <v>41786</v>
      </c>
      <c r="B2658" s="12" t="s">
        <v>29</v>
      </c>
      <c r="C2658" s="12" t="s">
        <v>30</v>
      </c>
      <c r="D2658" s="12" t="s">
        <v>26</v>
      </c>
      <c r="E2658" s="12" t="s">
        <v>13</v>
      </c>
      <c r="F2658" s="12">
        <v>6</v>
      </c>
      <c r="G2658" s="12">
        <v>3546</v>
      </c>
      <c r="H2658" s="12">
        <v>3780</v>
      </c>
      <c r="I2658" s="12">
        <v>36504</v>
      </c>
      <c r="J2658" s="12">
        <v>38880</v>
      </c>
      <c r="K2658" s="12">
        <f>Sales[[#This Row],[Unit Price]]*Sales[[#This Row],[Quantity]]</f>
        <v>22680</v>
      </c>
      <c r="L2658" s="12">
        <f>Sales[[#This Row],[Unit Cost]]*Sales[[#This Row],[Quantity]]</f>
        <v>21276</v>
      </c>
      <c r="M2658" s="12">
        <f>Sales[[#This Row],[Revenue]]-Sales[[#This Row],[Cost]]</f>
        <v>1404</v>
      </c>
      <c r="N2658" s="38">
        <f>Sales[[#This Row],[Profit]]*$N$1</f>
        <v>70.2</v>
      </c>
      <c r="O2658" s="38">
        <f>Sales[[#This Row],[Profit]]-Sales[[#This Row],[Discount ]]</f>
        <v>1333.8</v>
      </c>
    </row>
    <row r="2659" spans="1:15">
      <c r="A2659" s="38">
        <v>41786</v>
      </c>
      <c r="B2659" s="12" t="s">
        <v>31</v>
      </c>
      <c r="C2659" s="12" t="s">
        <v>30</v>
      </c>
      <c r="D2659" s="12" t="s">
        <v>39</v>
      </c>
      <c r="E2659" s="12" t="s">
        <v>13</v>
      </c>
      <c r="F2659" s="12">
        <v>22</v>
      </c>
      <c r="G2659" s="12">
        <v>7506</v>
      </c>
      <c r="H2659" s="12">
        <v>8100</v>
      </c>
      <c r="I2659" s="12">
        <v>85698</v>
      </c>
      <c r="J2659" s="12">
        <v>91080</v>
      </c>
      <c r="K2659" s="12">
        <f>Sales[[#This Row],[Unit Price]]*Sales[[#This Row],[Quantity]]</f>
        <v>178200</v>
      </c>
      <c r="L2659" s="12">
        <f>Sales[[#This Row],[Unit Cost]]*Sales[[#This Row],[Quantity]]</f>
        <v>165132</v>
      </c>
      <c r="M2659" s="12">
        <f>Sales[[#This Row],[Revenue]]-Sales[[#This Row],[Cost]]</f>
        <v>13068</v>
      </c>
      <c r="N2659" s="38">
        <f>Sales[[#This Row],[Profit]]*$N$1</f>
        <v>653.40000000000009</v>
      </c>
      <c r="O2659" s="38">
        <f>Sales[[#This Row],[Profit]]-Sales[[#This Row],[Discount ]]</f>
        <v>12414.6</v>
      </c>
    </row>
    <row r="2660" spans="1:15">
      <c r="A2660" s="38">
        <v>41786</v>
      </c>
      <c r="B2660" s="12" t="s">
        <v>14</v>
      </c>
      <c r="C2660" s="12" t="s">
        <v>11</v>
      </c>
      <c r="D2660" s="12" t="s">
        <v>37</v>
      </c>
      <c r="E2660" s="12" t="s">
        <v>13</v>
      </c>
      <c r="F2660" s="12">
        <v>6</v>
      </c>
      <c r="G2660" s="12">
        <v>3924</v>
      </c>
      <c r="H2660" s="12">
        <v>4230</v>
      </c>
      <c r="I2660" s="12">
        <v>107568</v>
      </c>
      <c r="J2660" s="12">
        <v>114480</v>
      </c>
      <c r="K2660" s="12">
        <f>Sales[[#This Row],[Unit Price]]*Sales[[#This Row],[Quantity]]</f>
        <v>25380</v>
      </c>
      <c r="L2660" s="12">
        <f>Sales[[#This Row],[Unit Cost]]*Sales[[#This Row],[Quantity]]</f>
        <v>23544</v>
      </c>
      <c r="M2660" s="12">
        <f>Sales[[#This Row],[Revenue]]-Sales[[#This Row],[Cost]]</f>
        <v>1836</v>
      </c>
      <c r="N2660" s="38">
        <f>Sales[[#This Row],[Profit]]*$N$1</f>
        <v>91.800000000000011</v>
      </c>
      <c r="O2660" s="38">
        <f>Sales[[#This Row],[Profit]]-Sales[[#This Row],[Discount ]]</f>
        <v>1744.2</v>
      </c>
    </row>
    <row r="2661" spans="1:15">
      <c r="A2661" s="38">
        <v>41786</v>
      </c>
      <c r="B2661" s="12" t="s">
        <v>17</v>
      </c>
      <c r="C2661" s="12" t="s">
        <v>18</v>
      </c>
      <c r="D2661" s="12" t="s">
        <v>26</v>
      </c>
      <c r="E2661" s="12" t="s">
        <v>13</v>
      </c>
      <c r="F2661" s="12">
        <v>6</v>
      </c>
      <c r="G2661" s="12">
        <v>4482</v>
      </c>
      <c r="H2661" s="12">
        <v>4770</v>
      </c>
      <c r="I2661" s="12">
        <v>66924</v>
      </c>
      <c r="J2661" s="12">
        <v>71280</v>
      </c>
      <c r="K2661" s="12">
        <f>Sales[[#This Row],[Unit Price]]*Sales[[#This Row],[Quantity]]</f>
        <v>28620</v>
      </c>
      <c r="L2661" s="12">
        <f>Sales[[#This Row],[Unit Cost]]*Sales[[#This Row],[Quantity]]</f>
        <v>26892</v>
      </c>
      <c r="M2661" s="12">
        <f>Sales[[#This Row],[Revenue]]-Sales[[#This Row],[Cost]]</f>
        <v>1728</v>
      </c>
      <c r="N2661" s="38">
        <f>Sales[[#This Row],[Profit]]*$N$1</f>
        <v>86.4</v>
      </c>
      <c r="O2661" s="38">
        <f>Sales[[#This Row],[Profit]]-Sales[[#This Row],[Discount ]]</f>
        <v>1641.6</v>
      </c>
    </row>
    <row r="2662" spans="1:15">
      <c r="A2662" s="38">
        <v>41786</v>
      </c>
      <c r="B2662" s="12" t="s">
        <v>34</v>
      </c>
      <c r="C2662" s="12" t="s">
        <v>25</v>
      </c>
      <c r="D2662" s="12" t="s">
        <v>42</v>
      </c>
      <c r="E2662" s="12" t="s">
        <v>16</v>
      </c>
      <c r="F2662" s="12">
        <v>2</v>
      </c>
      <c r="G2662" s="12">
        <v>3546</v>
      </c>
      <c r="H2662" s="12">
        <v>3780</v>
      </c>
      <c r="I2662" s="12">
        <v>142614</v>
      </c>
      <c r="J2662" s="12">
        <v>153900</v>
      </c>
      <c r="K2662" s="12">
        <f>Sales[[#This Row],[Unit Price]]*Sales[[#This Row],[Quantity]]</f>
        <v>7560</v>
      </c>
      <c r="L2662" s="12">
        <f>Sales[[#This Row],[Unit Cost]]*Sales[[#This Row],[Quantity]]</f>
        <v>7092</v>
      </c>
      <c r="M2662" s="12">
        <f>Sales[[#This Row],[Revenue]]-Sales[[#This Row],[Cost]]</f>
        <v>468</v>
      </c>
      <c r="N2662" s="38">
        <f>Sales[[#This Row],[Profit]]*$N$1</f>
        <v>23.400000000000002</v>
      </c>
      <c r="O2662" s="38">
        <f>Sales[[#This Row],[Profit]]-Sales[[#This Row],[Discount ]]</f>
        <v>444.6</v>
      </c>
    </row>
    <row r="2663" spans="1:15">
      <c r="A2663" s="38">
        <v>41787</v>
      </c>
      <c r="B2663" s="12" t="s">
        <v>14</v>
      </c>
      <c r="C2663" s="12" t="s">
        <v>11</v>
      </c>
      <c r="D2663" s="12" t="s">
        <v>12</v>
      </c>
      <c r="E2663" s="12" t="s">
        <v>13</v>
      </c>
      <c r="F2663" s="12">
        <v>24</v>
      </c>
      <c r="G2663" s="12">
        <v>3726</v>
      </c>
      <c r="H2663" s="12">
        <v>3960</v>
      </c>
      <c r="I2663" s="12">
        <v>20340</v>
      </c>
      <c r="J2663" s="12">
        <v>21600</v>
      </c>
      <c r="K2663" s="12">
        <f>Sales[[#This Row],[Unit Price]]*Sales[[#This Row],[Quantity]]</f>
        <v>95040</v>
      </c>
      <c r="L2663" s="12">
        <f>Sales[[#This Row],[Unit Cost]]*Sales[[#This Row],[Quantity]]</f>
        <v>89424</v>
      </c>
      <c r="M2663" s="12">
        <f>Sales[[#This Row],[Revenue]]-Sales[[#This Row],[Cost]]</f>
        <v>5616</v>
      </c>
      <c r="N2663" s="38">
        <f>Sales[[#This Row],[Profit]]*$N$1</f>
        <v>280.8</v>
      </c>
      <c r="O2663" s="38">
        <f>Sales[[#This Row],[Profit]]-Sales[[#This Row],[Discount ]]</f>
        <v>5335.2</v>
      </c>
    </row>
    <row r="2664" spans="1:15">
      <c r="A2664" s="38">
        <v>41787</v>
      </c>
      <c r="B2664" s="12" t="s">
        <v>17</v>
      </c>
      <c r="C2664" s="12" t="s">
        <v>18</v>
      </c>
      <c r="D2664" s="12" t="s">
        <v>15</v>
      </c>
      <c r="E2664" s="12" t="s">
        <v>16</v>
      </c>
      <c r="F2664" s="12">
        <v>11</v>
      </c>
      <c r="G2664" s="12">
        <v>2106</v>
      </c>
      <c r="H2664" s="12">
        <v>2250</v>
      </c>
      <c r="I2664" s="12">
        <v>28656</v>
      </c>
      <c r="J2664" s="12">
        <v>30960</v>
      </c>
      <c r="K2664" s="12">
        <f>Sales[[#This Row],[Unit Price]]*Sales[[#This Row],[Quantity]]</f>
        <v>24750</v>
      </c>
      <c r="L2664" s="12">
        <f>Sales[[#This Row],[Unit Cost]]*Sales[[#This Row],[Quantity]]</f>
        <v>23166</v>
      </c>
      <c r="M2664" s="12">
        <f>Sales[[#This Row],[Revenue]]-Sales[[#This Row],[Cost]]</f>
        <v>1584</v>
      </c>
      <c r="N2664" s="38">
        <f>Sales[[#This Row],[Profit]]*$N$1</f>
        <v>79.2</v>
      </c>
      <c r="O2664" s="38">
        <f>Sales[[#This Row],[Profit]]-Sales[[#This Row],[Discount ]]</f>
        <v>1504.8</v>
      </c>
    </row>
    <row r="2665" spans="1:15">
      <c r="A2665" s="38">
        <v>41787</v>
      </c>
      <c r="B2665" s="12" t="s">
        <v>14</v>
      </c>
      <c r="C2665" s="12" t="s">
        <v>11</v>
      </c>
      <c r="D2665" s="12" t="s">
        <v>42</v>
      </c>
      <c r="E2665" s="12" t="s">
        <v>16</v>
      </c>
      <c r="F2665" s="12">
        <v>10</v>
      </c>
      <c r="G2665" s="12">
        <v>3546</v>
      </c>
      <c r="H2665" s="12">
        <v>3780</v>
      </c>
      <c r="I2665" s="12">
        <v>37530</v>
      </c>
      <c r="J2665" s="12">
        <v>40500</v>
      </c>
      <c r="K2665" s="12">
        <f>Sales[[#This Row],[Unit Price]]*Sales[[#This Row],[Quantity]]</f>
        <v>37800</v>
      </c>
      <c r="L2665" s="12">
        <f>Sales[[#This Row],[Unit Cost]]*Sales[[#This Row],[Quantity]]</f>
        <v>35460</v>
      </c>
      <c r="M2665" s="12">
        <f>Sales[[#This Row],[Revenue]]-Sales[[#This Row],[Cost]]</f>
        <v>2340</v>
      </c>
      <c r="N2665" s="38">
        <f>Sales[[#This Row],[Profit]]*$N$1</f>
        <v>117</v>
      </c>
      <c r="O2665" s="38">
        <f>Sales[[#This Row],[Profit]]-Sales[[#This Row],[Discount ]]</f>
        <v>2223</v>
      </c>
    </row>
    <row r="2666" spans="1:15">
      <c r="A2666" s="38">
        <v>41787</v>
      </c>
      <c r="B2666" s="12" t="s">
        <v>29</v>
      </c>
      <c r="C2666" s="12" t="s">
        <v>30</v>
      </c>
      <c r="D2666" s="12" t="s">
        <v>41</v>
      </c>
      <c r="E2666" s="12" t="s">
        <v>13</v>
      </c>
      <c r="F2666" s="12">
        <v>7</v>
      </c>
      <c r="G2666" s="12">
        <v>3384</v>
      </c>
      <c r="H2666" s="12">
        <v>3600</v>
      </c>
      <c r="I2666" s="12">
        <v>50184</v>
      </c>
      <c r="J2666" s="12">
        <v>53550</v>
      </c>
      <c r="K2666" s="12">
        <f>Sales[[#This Row],[Unit Price]]*Sales[[#This Row],[Quantity]]</f>
        <v>25200</v>
      </c>
      <c r="L2666" s="12">
        <f>Sales[[#This Row],[Unit Cost]]*Sales[[#This Row],[Quantity]]</f>
        <v>23688</v>
      </c>
      <c r="M2666" s="12">
        <f>Sales[[#This Row],[Revenue]]-Sales[[#This Row],[Cost]]</f>
        <v>1512</v>
      </c>
      <c r="N2666" s="38">
        <f>Sales[[#This Row],[Profit]]*$N$1</f>
        <v>75.600000000000009</v>
      </c>
      <c r="O2666" s="38">
        <f>Sales[[#This Row],[Profit]]-Sales[[#This Row],[Discount ]]</f>
        <v>1436.4</v>
      </c>
    </row>
    <row r="2667" spans="1:15">
      <c r="A2667" s="38">
        <v>41788</v>
      </c>
      <c r="B2667" s="12" t="s">
        <v>29</v>
      </c>
      <c r="C2667" s="12" t="s">
        <v>30</v>
      </c>
      <c r="D2667" s="12" t="s">
        <v>40</v>
      </c>
      <c r="E2667" s="12" t="s">
        <v>16</v>
      </c>
      <c r="F2667" s="12">
        <v>22</v>
      </c>
      <c r="G2667" s="12">
        <v>2106</v>
      </c>
      <c r="H2667" s="12">
        <v>2250</v>
      </c>
      <c r="I2667" s="12">
        <v>98100</v>
      </c>
      <c r="J2667" s="12">
        <v>105750</v>
      </c>
      <c r="K2667" s="12">
        <f>Sales[[#This Row],[Unit Price]]*Sales[[#This Row],[Quantity]]</f>
        <v>49500</v>
      </c>
      <c r="L2667" s="12">
        <f>Sales[[#This Row],[Unit Cost]]*Sales[[#This Row],[Quantity]]</f>
        <v>46332</v>
      </c>
      <c r="M2667" s="12">
        <f>Sales[[#This Row],[Revenue]]-Sales[[#This Row],[Cost]]</f>
        <v>3168</v>
      </c>
      <c r="N2667" s="38">
        <f>Sales[[#This Row],[Profit]]*$N$1</f>
        <v>158.4</v>
      </c>
      <c r="O2667" s="38">
        <f>Sales[[#This Row],[Profit]]-Sales[[#This Row],[Discount ]]</f>
        <v>3009.6</v>
      </c>
    </row>
    <row r="2668" spans="1:15">
      <c r="A2668" s="38">
        <v>41789</v>
      </c>
      <c r="B2668" s="12" t="s">
        <v>20</v>
      </c>
      <c r="C2668" s="12" t="s">
        <v>18</v>
      </c>
      <c r="D2668" s="12" t="s">
        <v>28</v>
      </c>
      <c r="E2668" s="12" t="s">
        <v>13</v>
      </c>
      <c r="F2668" s="12">
        <v>7</v>
      </c>
      <c r="G2668" s="12">
        <v>3924</v>
      </c>
      <c r="H2668" s="12">
        <v>4230</v>
      </c>
      <c r="I2668" s="12">
        <v>5832</v>
      </c>
      <c r="J2668" s="12">
        <v>6210</v>
      </c>
      <c r="K2668" s="12">
        <f>Sales[[#This Row],[Unit Price]]*Sales[[#This Row],[Quantity]]</f>
        <v>29610</v>
      </c>
      <c r="L2668" s="12">
        <f>Sales[[#This Row],[Unit Cost]]*Sales[[#This Row],[Quantity]]</f>
        <v>27468</v>
      </c>
      <c r="M2668" s="12">
        <f>Sales[[#This Row],[Revenue]]-Sales[[#This Row],[Cost]]</f>
        <v>2142</v>
      </c>
      <c r="N2668" s="38">
        <f>Sales[[#This Row],[Profit]]*$N$1</f>
        <v>107.10000000000001</v>
      </c>
      <c r="O2668" s="38">
        <f>Sales[[#This Row],[Profit]]-Sales[[#This Row],[Discount ]]</f>
        <v>2034.9</v>
      </c>
    </row>
    <row r="2669" spans="1:15">
      <c r="A2669" s="38">
        <v>41790</v>
      </c>
      <c r="B2669" s="12" t="s">
        <v>29</v>
      </c>
      <c r="C2669" s="12" t="s">
        <v>30</v>
      </c>
      <c r="D2669" s="12" t="s">
        <v>28</v>
      </c>
      <c r="E2669" s="12" t="s">
        <v>13</v>
      </c>
      <c r="F2669" s="12">
        <v>18</v>
      </c>
      <c r="G2669" s="12">
        <v>3582</v>
      </c>
      <c r="H2669" s="12">
        <v>3870</v>
      </c>
      <c r="I2669" s="12">
        <v>104976</v>
      </c>
      <c r="J2669" s="12">
        <v>111780</v>
      </c>
      <c r="K2669" s="12">
        <f>Sales[[#This Row],[Unit Price]]*Sales[[#This Row],[Quantity]]</f>
        <v>69660</v>
      </c>
      <c r="L2669" s="12">
        <f>Sales[[#This Row],[Unit Cost]]*Sales[[#This Row],[Quantity]]</f>
        <v>64476</v>
      </c>
      <c r="M2669" s="12">
        <f>Sales[[#This Row],[Revenue]]-Sales[[#This Row],[Cost]]</f>
        <v>5184</v>
      </c>
      <c r="N2669" s="38">
        <f>Sales[[#This Row],[Profit]]*$N$1</f>
        <v>259.2</v>
      </c>
      <c r="O2669" s="38">
        <f>Sales[[#This Row],[Profit]]-Sales[[#This Row],[Discount ]]</f>
        <v>4924.8</v>
      </c>
    </row>
    <row r="2670" spans="1:15">
      <c r="A2670" s="38">
        <v>41790</v>
      </c>
      <c r="B2670" s="12" t="s">
        <v>10</v>
      </c>
      <c r="C2670" s="12" t="s">
        <v>11</v>
      </c>
      <c r="D2670" s="12" t="s">
        <v>42</v>
      </c>
      <c r="E2670" s="12" t="s">
        <v>16</v>
      </c>
      <c r="F2670" s="12">
        <v>12</v>
      </c>
      <c r="G2670" s="12">
        <v>3582</v>
      </c>
      <c r="H2670" s="12">
        <v>3870</v>
      </c>
      <c r="I2670" s="12">
        <v>22518</v>
      </c>
      <c r="J2670" s="12">
        <v>24300</v>
      </c>
      <c r="K2670" s="12">
        <f>Sales[[#This Row],[Unit Price]]*Sales[[#This Row],[Quantity]]</f>
        <v>46440</v>
      </c>
      <c r="L2670" s="12">
        <f>Sales[[#This Row],[Unit Cost]]*Sales[[#This Row],[Quantity]]</f>
        <v>42984</v>
      </c>
      <c r="M2670" s="12">
        <f>Sales[[#This Row],[Revenue]]-Sales[[#This Row],[Cost]]</f>
        <v>3456</v>
      </c>
      <c r="N2670" s="38">
        <f>Sales[[#This Row],[Profit]]*$N$1</f>
        <v>172.8</v>
      </c>
      <c r="O2670" s="38">
        <f>Sales[[#This Row],[Profit]]-Sales[[#This Row],[Discount ]]</f>
        <v>3283.2</v>
      </c>
    </row>
    <row r="2671" spans="1:15">
      <c r="A2671" s="38">
        <v>41791</v>
      </c>
      <c r="B2671" s="12" t="s">
        <v>29</v>
      </c>
      <c r="C2671" s="12" t="s">
        <v>30</v>
      </c>
      <c r="D2671" s="12" t="s">
        <v>38</v>
      </c>
      <c r="E2671" s="12" t="s">
        <v>13</v>
      </c>
      <c r="F2671" s="12">
        <v>19</v>
      </c>
      <c r="G2671" s="12">
        <v>3726</v>
      </c>
      <c r="H2671" s="12">
        <v>3960</v>
      </c>
      <c r="I2671" s="12">
        <v>46098</v>
      </c>
      <c r="J2671" s="12">
        <v>49140</v>
      </c>
      <c r="K2671" s="12">
        <f>Sales[[#This Row],[Unit Price]]*Sales[[#This Row],[Quantity]]</f>
        <v>75240</v>
      </c>
      <c r="L2671" s="12">
        <f>Sales[[#This Row],[Unit Cost]]*Sales[[#This Row],[Quantity]]</f>
        <v>70794</v>
      </c>
      <c r="M2671" s="12">
        <f>Sales[[#This Row],[Revenue]]-Sales[[#This Row],[Cost]]</f>
        <v>4446</v>
      </c>
      <c r="N2671" s="38">
        <f>Sales[[#This Row],[Profit]]*$N$1</f>
        <v>222.3</v>
      </c>
      <c r="O2671" s="38">
        <f>Sales[[#This Row],[Profit]]-Sales[[#This Row],[Discount ]]</f>
        <v>4223.7</v>
      </c>
    </row>
    <row r="2672" spans="1:15">
      <c r="A2672" s="38">
        <v>41791</v>
      </c>
      <c r="B2672" s="12" t="s">
        <v>31</v>
      </c>
      <c r="C2672" s="12" t="s">
        <v>30</v>
      </c>
      <c r="D2672" s="12" t="s">
        <v>36</v>
      </c>
      <c r="E2672" s="12" t="s">
        <v>13</v>
      </c>
      <c r="F2672" s="12">
        <v>23</v>
      </c>
      <c r="G2672" s="12">
        <v>3582</v>
      </c>
      <c r="H2672" s="12">
        <v>3870</v>
      </c>
      <c r="I2672" s="12">
        <v>52650</v>
      </c>
      <c r="J2672" s="12">
        <v>56250</v>
      </c>
      <c r="K2672" s="12">
        <f>Sales[[#This Row],[Unit Price]]*Sales[[#This Row],[Quantity]]</f>
        <v>89010</v>
      </c>
      <c r="L2672" s="12">
        <f>Sales[[#This Row],[Unit Cost]]*Sales[[#This Row],[Quantity]]</f>
        <v>82386</v>
      </c>
      <c r="M2672" s="12">
        <f>Sales[[#This Row],[Revenue]]-Sales[[#This Row],[Cost]]</f>
        <v>6624</v>
      </c>
      <c r="N2672" s="38">
        <f>Sales[[#This Row],[Profit]]*$N$1</f>
        <v>331.20000000000005</v>
      </c>
      <c r="O2672" s="38">
        <f>Sales[[#This Row],[Profit]]-Sales[[#This Row],[Discount ]]</f>
        <v>6292.8</v>
      </c>
    </row>
    <row r="2673" spans="1:15">
      <c r="A2673" s="38">
        <v>41791</v>
      </c>
      <c r="B2673" s="12" t="s">
        <v>29</v>
      </c>
      <c r="C2673" s="12" t="s">
        <v>30</v>
      </c>
      <c r="D2673" s="12" t="s">
        <v>42</v>
      </c>
      <c r="E2673" s="12" t="s">
        <v>16</v>
      </c>
      <c r="F2673" s="12">
        <v>3</v>
      </c>
      <c r="G2673" s="12">
        <v>2952</v>
      </c>
      <c r="H2673" s="12">
        <v>3150</v>
      </c>
      <c r="I2673" s="12">
        <v>82566</v>
      </c>
      <c r="J2673" s="12">
        <v>89100</v>
      </c>
      <c r="K2673" s="12">
        <f>Sales[[#This Row],[Unit Price]]*Sales[[#This Row],[Quantity]]</f>
        <v>9450</v>
      </c>
      <c r="L2673" s="12">
        <f>Sales[[#This Row],[Unit Cost]]*Sales[[#This Row],[Quantity]]</f>
        <v>8856</v>
      </c>
      <c r="M2673" s="12">
        <f>Sales[[#This Row],[Revenue]]-Sales[[#This Row],[Cost]]</f>
        <v>594</v>
      </c>
      <c r="N2673" s="38">
        <f>Sales[[#This Row],[Profit]]*$N$1</f>
        <v>29.700000000000003</v>
      </c>
      <c r="O2673" s="38">
        <f>Sales[[#This Row],[Profit]]-Sales[[#This Row],[Discount ]]</f>
        <v>564.29999999999995</v>
      </c>
    </row>
    <row r="2674" spans="1:15">
      <c r="A2674" s="38">
        <v>41792</v>
      </c>
      <c r="B2674" s="12" t="s">
        <v>31</v>
      </c>
      <c r="C2674" s="12" t="s">
        <v>30</v>
      </c>
      <c r="D2674" s="12" t="s">
        <v>36</v>
      </c>
      <c r="E2674" s="12" t="s">
        <v>13</v>
      </c>
      <c r="F2674" s="12">
        <v>24</v>
      </c>
      <c r="G2674" s="12">
        <v>3978</v>
      </c>
      <c r="H2674" s="12">
        <v>4230</v>
      </c>
      <c r="I2674" s="12">
        <v>52650</v>
      </c>
      <c r="J2674" s="12">
        <v>56250</v>
      </c>
      <c r="K2674" s="12">
        <f>Sales[[#This Row],[Unit Price]]*Sales[[#This Row],[Quantity]]</f>
        <v>101520</v>
      </c>
      <c r="L2674" s="12">
        <f>Sales[[#This Row],[Unit Cost]]*Sales[[#This Row],[Quantity]]</f>
        <v>95472</v>
      </c>
      <c r="M2674" s="12">
        <f>Sales[[#This Row],[Revenue]]-Sales[[#This Row],[Cost]]</f>
        <v>6048</v>
      </c>
      <c r="N2674" s="38">
        <f>Sales[[#This Row],[Profit]]*$N$1</f>
        <v>302.40000000000003</v>
      </c>
      <c r="O2674" s="38">
        <f>Sales[[#This Row],[Profit]]-Sales[[#This Row],[Discount ]]</f>
        <v>5745.6</v>
      </c>
    </row>
    <row r="2675" spans="1:15">
      <c r="A2675" s="38">
        <v>41793</v>
      </c>
      <c r="B2675" s="12" t="s">
        <v>14</v>
      </c>
      <c r="C2675" s="12" t="s">
        <v>11</v>
      </c>
      <c r="D2675" s="12" t="s">
        <v>32</v>
      </c>
      <c r="E2675" s="12" t="s">
        <v>13</v>
      </c>
      <c r="F2675" s="12">
        <v>25</v>
      </c>
      <c r="G2675" s="12">
        <v>2034</v>
      </c>
      <c r="H2675" s="12">
        <v>2160</v>
      </c>
      <c r="I2675" s="12">
        <v>24822</v>
      </c>
      <c r="J2675" s="12">
        <v>26460</v>
      </c>
      <c r="K2675" s="12">
        <f>Sales[[#This Row],[Unit Price]]*Sales[[#This Row],[Quantity]]</f>
        <v>54000</v>
      </c>
      <c r="L2675" s="12">
        <f>Sales[[#This Row],[Unit Cost]]*Sales[[#This Row],[Quantity]]</f>
        <v>50850</v>
      </c>
      <c r="M2675" s="12">
        <f>Sales[[#This Row],[Revenue]]-Sales[[#This Row],[Cost]]</f>
        <v>3150</v>
      </c>
      <c r="N2675" s="38">
        <f>Sales[[#This Row],[Profit]]*$N$1</f>
        <v>157.5</v>
      </c>
      <c r="O2675" s="38">
        <f>Sales[[#This Row],[Profit]]-Sales[[#This Row],[Discount ]]</f>
        <v>2992.5</v>
      </c>
    </row>
    <row r="2676" spans="1:15">
      <c r="A2676" s="38">
        <v>41793</v>
      </c>
      <c r="B2676" s="12" t="s">
        <v>10</v>
      </c>
      <c r="C2676" s="12" t="s">
        <v>11</v>
      </c>
      <c r="D2676" s="12" t="s">
        <v>28</v>
      </c>
      <c r="E2676" s="12" t="s">
        <v>13</v>
      </c>
      <c r="F2676" s="12">
        <v>5</v>
      </c>
      <c r="G2676" s="12">
        <v>3924</v>
      </c>
      <c r="H2676" s="12">
        <v>4230</v>
      </c>
      <c r="I2676" s="12">
        <v>116640</v>
      </c>
      <c r="J2676" s="12">
        <v>124200</v>
      </c>
      <c r="K2676" s="12">
        <f>Sales[[#This Row],[Unit Price]]*Sales[[#This Row],[Quantity]]</f>
        <v>21150</v>
      </c>
      <c r="L2676" s="12">
        <f>Sales[[#This Row],[Unit Cost]]*Sales[[#This Row],[Quantity]]</f>
        <v>19620</v>
      </c>
      <c r="M2676" s="12">
        <f>Sales[[#This Row],[Revenue]]-Sales[[#This Row],[Cost]]</f>
        <v>1530</v>
      </c>
      <c r="N2676" s="38">
        <f>Sales[[#This Row],[Profit]]*$N$1</f>
        <v>76.5</v>
      </c>
      <c r="O2676" s="38">
        <f>Sales[[#This Row],[Profit]]-Sales[[#This Row],[Discount ]]</f>
        <v>1453.5</v>
      </c>
    </row>
    <row r="2677" spans="1:15">
      <c r="A2677" s="38">
        <v>41793</v>
      </c>
      <c r="B2677" s="12" t="s">
        <v>17</v>
      </c>
      <c r="C2677" s="12" t="s">
        <v>18</v>
      </c>
      <c r="D2677" s="12" t="s">
        <v>41</v>
      </c>
      <c r="E2677" s="12" t="s">
        <v>13</v>
      </c>
      <c r="F2677" s="12">
        <v>2</v>
      </c>
      <c r="G2677" s="12">
        <v>5832</v>
      </c>
      <c r="H2677" s="12">
        <v>6210</v>
      </c>
      <c r="I2677" s="12">
        <v>38376</v>
      </c>
      <c r="J2677" s="12">
        <v>40950</v>
      </c>
      <c r="K2677" s="12">
        <f>Sales[[#This Row],[Unit Price]]*Sales[[#This Row],[Quantity]]</f>
        <v>12420</v>
      </c>
      <c r="L2677" s="12">
        <f>Sales[[#This Row],[Unit Cost]]*Sales[[#This Row],[Quantity]]</f>
        <v>11664</v>
      </c>
      <c r="M2677" s="12">
        <f>Sales[[#This Row],[Revenue]]-Sales[[#This Row],[Cost]]</f>
        <v>756</v>
      </c>
      <c r="N2677" s="38">
        <f>Sales[[#This Row],[Profit]]*$N$1</f>
        <v>37.800000000000004</v>
      </c>
      <c r="O2677" s="38">
        <f>Sales[[#This Row],[Profit]]-Sales[[#This Row],[Discount ]]</f>
        <v>718.2</v>
      </c>
    </row>
    <row r="2678" spans="1:15">
      <c r="A2678" s="38">
        <v>41794</v>
      </c>
      <c r="B2678" s="12" t="s">
        <v>34</v>
      </c>
      <c r="C2678" s="12" t="s">
        <v>25</v>
      </c>
      <c r="D2678" s="12" t="s">
        <v>39</v>
      </c>
      <c r="E2678" s="12" t="s">
        <v>13</v>
      </c>
      <c r="F2678" s="12">
        <v>14</v>
      </c>
      <c r="G2678" s="12">
        <v>3546</v>
      </c>
      <c r="H2678" s="12">
        <v>3780</v>
      </c>
      <c r="I2678" s="12">
        <v>74520</v>
      </c>
      <c r="J2678" s="12">
        <v>79200</v>
      </c>
      <c r="K2678" s="12">
        <f>Sales[[#This Row],[Unit Price]]*Sales[[#This Row],[Quantity]]</f>
        <v>52920</v>
      </c>
      <c r="L2678" s="12">
        <f>Sales[[#This Row],[Unit Cost]]*Sales[[#This Row],[Quantity]]</f>
        <v>49644</v>
      </c>
      <c r="M2678" s="12">
        <f>Sales[[#This Row],[Revenue]]-Sales[[#This Row],[Cost]]</f>
        <v>3276</v>
      </c>
      <c r="N2678" s="38">
        <f>Sales[[#This Row],[Profit]]*$N$1</f>
        <v>163.80000000000001</v>
      </c>
      <c r="O2678" s="38">
        <f>Sales[[#This Row],[Profit]]-Sales[[#This Row],[Discount ]]</f>
        <v>3112.2</v>
      </c>
    </row>
    <row r="2679" spans="1:15">
      <c r="A2679" s="38">
        <v>41794</v>
      </c>
      <c r="B2679" s="12" t="s">
        <v>17</v>
      </c>
      <c r="C2679" s="12" t="s">
        <v>18</v>
      </c>
      <c r="D2679" s="12" t="s">
        <v>15</v>
      </c>
      <c r="E2679" s="12" t="s">
        <v>16</v>
      </c>
      <c r="F2679" s="12">
        <v>6</v>
      </c>
      <c r="G2679" s="12">
        <v>2034</v>
      </c>
      <c r="H2679" s="12">
        <v>2160</v>
      </c>
      <c r="I2679" s="12">
        <v>25074</v>
      </c>
      <c r="J2679" s="12">
        <v>27090</v>
      </c>
      <c r="K2679" s="12">
        <f>Sales[[#This Row],[Unit Price]]*Sales[[#This Row],[Quantity]]</f>
        <v>12960</v>
      </c>
      <c r="L2679" s="12">
        <f>Sales[[#This Row],[Unit Cost]]*Sales[[#This Row],[Quantity]]</f>
        <v>12204</v>
      </c>
      <c r="M2679" s="12">
        <f>Sales[[#This Row],[Revenue]]-Sales[[#This Row],[Cost]]</f>
        <v>756</v>
      </c>
      <c r="N2679" s="38">
        <f>Sales[[#This Row],[Profit]]*$N$1</f>
        <v>37.800000000000004</v>
      </c>
      <c r="O2679" s="38">
        <f>Sales[[#This Row],[Profit]]-Sales[[#This Row],[Discount ]]</f>
        <v>718.2</v>
      </c>
    </row>
    <row r="2680" spans="1:15">
      <c r="A2680" s="38">
        <v>41794</v>
      </c>
      <c r="B2680" s="12" t="s">
        <v>27</v>
      </c>
      <c r="C2680" s="12" t="s">
        <v>23</v>
      </c>
      <c r="D2680" s="12" t="s">
        <v>37</v>
      </c>
      <c r="E2680" s="12" t="s">
        <v>13</v>
      </c>
      <c r="F2680" s="12">
        <v>13</v>
      </c>
      <c r="G2680" s="12">
        <v>2034</v>
      </c>
      <c r="H2680" s="12">
        <v>2160</v>
      </c>
      <c r="I2680" s="12">
        <v>58266</v>
      </c>
      <c r="J2680" s="12">
        <v>62010</v>
      </c>
      <c r="K2680" s="12">
        <f>Sales[[#This Row],[Unit Price]]*Sales[[#This Row],[Quantity]]</f>
        <v>28080</v>
      </c>
      <c r="L2680" s="12">
        <f>Sales[[#This Row],[Unit Cost]]*Sales[[#This Row],[Quantity]]</f>
        <v>26442</v>
      </c>
      <c r="M2680" s="12">
        <f>Sales[[#This Row],[Revenue]]-Sales[[#This Row],[Cost]]</f>
        <v>1638</v>
      </c>
      <c r="N2680" s="38">
        <f>Sales[[#This Row],[Profit]]*$N$1</f>
        <v>81.900000000000006</v>
      </c>
      <c r="O2680" s="38">
        <f>Sales[[#This Row],[Profit]]-Sales[[#This Row],[Discount ]]</f>
        <v>1556.1</v>
      </c>
    </row>
    <row r="2681" spans="1:15">
      <c r="A2681" s="38">
        <v>41794</v>
      </c>
      <c r="B2681" s="12" t="s">
        <v>27</v>
      </c>
      <c r="C2681" s="12" t="s">
        <v>23</v>
      </c>
      <c r="D2681" s="12" t="s">
        <v>36</v>
      </c>
      <c r="E2681" s="12" t="s">
        <v>13</v>
      </c>
      <c r="F2681" s="12">
        <v>4</v>
      </c>
      <c r="G2681" s="12">
        <v>3042</v>
      </c>
      <c r="H2681" s="12">
        <v>3240</v>
      </c>
      <c r="I2681" s="12">
        <v>52650</v>
      </c>
      <c r="J2681" s="12">
        <v>56250</v>
      </c>
      <c r="K2681" s="12">
        <f>Sales[[#This Row],[Unit Price]]*Sales[[#This Row],[Quantity]]</f>
        <v>12960</v>
      </c>
      <c r="L2681" s="12">
        <f>Sales[[#This Row],[Unit Cost]]*Sales[[#This Row],[Quantity]]</f>
        <v>12168</v>
      </c>
      <c r="M2681" s="12">
        <f>Sales[[#This Row],[Revenue]]-Sales[[#This Row],[Cost]]</f>
        <v>792</v>
      </c>
      <c r="N2681" s="38">
        <f>Sales[[#This Row],[Profit]]*$N$1</f>
        <v>39.6</v>
      </c>
      <c r="O2681" s="38">
        <f>Sales[[#This Row],[Profit]]-Sales[[#This Row],[Discount ]]</f>
        <v>752.4</v>
      </c>
    </row>
    <row r="2682" spans="1:15">
      <c r="A2682" s="38">
        <v>41796</v>
      </c>
      <c r="B2682" s="12" t="s">
        <v>20</v>
      </c>
      <c r="C2682" s="12" t="s">
        <v>18</v>
      </c>
      <c r="D2682" s="12" t="s">
        <v>42</v>
      </c>
      <c r="E2682" s="12" t="s">
        <v>16</v>
      </c>
      <c r="F2682" s="12">
        <v>21</v>
      </c>
      <c r="G2682" s="12">
        <v>3042</v>
      </c>
      <c r="H2682" s="12">
        <v>3240</v>
      </c>
      <c r="I2682" s="12">
        <v>120096</v>
      </c>
      <c r="J2682" s="12">
        <v>129600</v>
      </c>
      <c r="K2682" s="12">
        <f>Sales[[#This Row],[Unit Price]]*Sales[[#This Row],[Quantity]]</f>
        <v>68040</v>
      </c>
      <c r="L2682" s="12">
        <f>Sales[[#This Row],[Unit Cost]]*Sales[[#This Row],[Quantity]]</f>
        <v>63882</v>
      </c>
      <c r="M2682" s="12">
        <f>Sales[[#This Row],[Revenue]]-Sales[[#This Row],[Cost]]</f>
        <v>4158</v>
      </c>
      <c r="N2682" s="38">
        <f>Sales[[#This Row],[Profit]]*$N$1</f>
        <v>207.9</v>
      </c>
      <c r="O2682" s="38">
        <f>Sales[[#This Row],[Profit]]-Sales[[#This Row],[Discount ]]</f>
        <v>3950.1</v>
      </c>
    </row>
    <row r="2683" spans="1:15">
      <c r="A2683" s="38">
        <v>41796</v>
      </c>
      <c r="B2683" s="12" t="s">
        <v>17</v>
      </c>
      <c r="C2683" s="12" t="s">
        <v>18</v>
      </c>
      <c r="D2683" s="12" t="s">
        <v>21</v>
      </c>
      <c r="E2683" s="12" t="s">
        <v>13</v>
      </c>
      <c r="F2683" s="12">
        <v>16</v>
      </c>
      <c r="G2683" s="12">
        <v>3726</v>
      </c>
      <c r="H2683" s="12">
        <v>3960</v>
      </c>
      <c r="I2683" s="12">
        <v>54900</v>
      </c>
      <c r="J2683" s="12">
        <v>58500</v>
      </c>
      <c r="K2683" s="12">
        <f>Sales[[#This Row],[Unit Price]]*Sales[[#This Row],[Quantity]]</f>
        <v>63360</v>
      </c>
      <c r="L2683" s="12">
        <f>Sales[[#This Row],[Unit Cost]]*Sales[[#This Row],[Quantity]]</f>
        <v>59616</v>
      </c>
      <c r="M2683" s="12">
        <f>Sales[[#This Row],[Revenue]]-Sales[[#This Row],[Cost]]</f>
        <v>3744</v>
      </c>
      <c r="N2683" s="38">
        <f>Sales[[#This Row],[Profit]]*$N$1</f>
        <v>187.20000000000002</v>
      </c>
      <c r="O2683" s="38">
        <f>Sales[[#This Row],[Profit]]-Sales[[#This Row],[Discount ]]</f>
        <v>3556.8</v>
      </c>
    </row>
    <row r="2684" spans="1:15">
      <c r="A2684" s="38">
        <v>41796</v>
      </c>
      <c r="B2684" s="12" t="s">
        <v>22</v>
      </c>
      <c r="C2684" s="12" t="s">
        <v>23</v>
      </c>
      <c r="D2684" s="12" t="s">
        <v>12</v>
      </c>
      <c r="E2684" s="12" t="s">
        <v>13</v>
      </c>
      <c r="F2684" s="12">
        <v>10</v>
      </c>
      <c r="G2684" s="12">
        <v>2196</v>
      </c>
      <c r="H2684" s="12">
        <v>2340</v>
      </c>
      <c r="I2684" s="12">
        <v>34578</v>
      </c>
      <c r="J2684" s="12">
        <v>36720</v>
      </c>
      <c r="K2684" s="12">
        <f>Sales[[#This Row],[Unit Price]]*Sales[[#This Row],[Quantity]]</f>
        <v>23400</v>
      </c>
      <c r="L2684" s="12">
        <f>Sales[[#This Row],[Unit Cost]]*Sales[[#This Row],[Quantity]]</f>
        <v>21960</v>
      </c>
      <c r="M2684" s="12">
        <f>Sales[[#This Row],[Revenue]]-Sales[[#This Row],[Cost]]</f>
        <v>1440</v>
      </c>
      <c r="N2684" s="38">
        <f>Sales[[#This Row],[Profit]]*$N$1</f>
        <v>72</v>
      </c>
      <c r="O2684" s="38">
        <f>Sales[[#This Row],[Profit]]-Sales[[#This Row],[Discount ]]</f>
        <v>1368</v>
      </c>
    </row>
    <row r="2685" spans="1:15">
      <c r="A2685" s="38">
        <v>41797</v>
      </c>
      <c r="B2685" s="12" t="s">
        <v>31</v>
      </c>
      <c r="C2685" s="12" t="s">
        <v>30</v>
      </c>
      <c r="D2685" s="12" t="s">
        <v>19</v>
      </c>
      <c r="E2685" s="12" t="s">
        <v>13</v>
      </c>
      <c r="F2685" s="12">
        <v>3</v>
      </c>
      <c r="G2685" s="12">
        <v>4482</v>
      </c>
      <c r="H2685" s="12">
        <v>4770</v>
      </c>
      <c r="I2685" s="12">
        <v>55692</v>
      </c>
      <c r="J2685" s="12">
        <v>59220</v>
      </c>
      <c r="K2685" s="12">
        <f>Sales[[#This Row],[Unit Price]]*Sales[[#This Row],[Quantity]]</f>
        <v>14310</v>
      </c>
      <c r="L2685" s="12">
        <f>Sales[[#This Row],[Unit Cost]]*Sales[[#This Row],[Quantity]]</f>
        <v>13446</v>
      </c>
      <c r="M2685" s="12">
        <f>Sales[[#This Row],[Revenue]]-Sales[[#This Row],[Cost]]</f>
        <v>864</v>
      </c>
      <c r="N2685" s="38">
        <f>Sales[[#This Row],[Profit]]*$N$1</f>
        <v>43.2</v>
      </c>
      <c r="O2685" s="38">
        <f>Sales[[#This Row],[Profit]]-Sales[[#This Row],[Discount ]]</f>
        <v>820.8</v>
      </c>
    </row>
    <row r="2686" spans="1:15">
      <c r="A2686" s="38">
        <v>41797</v>
      </c>
      <c r="B2686" s="12" t="s">
        <v>29</v>
      </c>
      <c r="C2686" s="12" t="s">
        <v>30</v>
      </c>
      <c r="D2686" s="12" t="s">
        <v>33</v>
      </c>
      <c r="E2686" s="12" t="s">
        <v>13</v>
      </c>
      <c r="F2686" s="12">
        <v>1</v>
      </c>
      <c r="G2686" s="12">
        <v>5148</v>
      </c>
      <c r="H2686" s="12">
        <v>5490</v>
      </c>
      <c r="I2686" s="12">
        <v>31824</v>
      </c>
      <c r="J2686" s="12">
        <v>33840</v>
      </c>
      <c r="K2686" s="12">
        <f>Sales[[#This Row],[Unit Price]]*Sales[[#This Row],[Quantity]]</f>
        <v>5490</v>
      </c>
      <c r="L2686" s="12">
        <f>Sales[[#This Row],[Unit Cost]]*Sales[[#This Row],[Quantity]]</f>
        <v>5148</v>
      </c>
      <c r="M2686" s="12">
        <f>Sales[[#This Row],[Revenue]]-Sales[[#This Row],[Cost]]</f>
        <v>342</v>
      </c>
      <c r="N2686" s="38">
        <f>Sales[[#This Row],[Profit]]*$N$1</f>
        <v>17.100000000000001</v>
      </c>
      <c r="O2686" s="38">
        <f>Sales[[#This Row],[Profit]]-Sales[[#This Row],[Discount ]]</f>
        <v>324.89999999999998</v>
      </c>
    </row>
    <row r="2687" spans="1:15">
      <c r="A2687" s="38">
        <v>41797</v>
      </c>
      <c r="B2687" s="12" t="s">
        <v>22</v>
      </c>
      <c r="C2687" s="12" t="s">
        <v>23</v>
      </c>
      <c r="D2687" s="12" t="s">
        <v>15</v>
      </c>
      <c r="E2687" s="12" t="s">
        <v>16</v>
      </c>
      <c r="F2687" s="12">
        <v>13</v>
      </c>
      <c r="G2687" s="12">
        <v>3978</v>
      </c>
      <c r="H2687" s="12">
        <v>4230</v>
      </c>
      <c r="I2687" s="12">
        <v>78804</v>
      </c>
      <c r="J2687" s="12">
        <v>85140</v>
      </c>
      <c r="K2687" s="12">
        <f>Sales[[#This Row],[Unit Price]]*Sales[[#This Row],[Quantity]]</f>
        <v>54990</v>
      </c>
      <c r="L2687" s="12">
        <f>Sales[[#This Row],[Unit Cost]]*Sales[[#This Row],[Quantity]]</f>
        <v>51714</v>
      </c>
      <c r="M2687" s="12">
        <f>Sales[[#This Row],[Revenue]]-Sales[[#This Row],[Cost]]</f>
        <v>3276</v>
      </c>
      <c r="N2687" s="38">
        <f>Sales[[#This Row],[Profit]]*$N$1</f>
        <v>163.80000000000001</v>
      </c>
      <c r="O2687" s="38">
        <f>Sales[[#This Row],[Profit]]-Sales[[#This Row],[Discount ]]</f>
        <v>3112.2</v>
      </c>
    </row>
    <row r="2688" spans="1:15">
      <c r="A2688" s="38">
        <v>41797</v>
      </c>
      <c r="B2688" s="12" t="s">
        <v>27</v>
      </c>
      <c r="C2688" s="12" t="s">
        <v>23</v>
      </c>
      <c r="D2688" s="12" t="s">
        <v>26</v>
      </c>
      <c r="E2688" s="12" t="s">
        <v>13</v>
      </c>
      <c r="F2688" s="12">
        <v>15</v>
      </c>
      <c r="G2688" s="12">
        <v>2106</v>
      </c>
      <c r="H2688" s="12">
        <v>2250</v>
      </c>
      <c r="I2688" s="12">
        <v>76050</v>
      </c>
      <c r="J2688" s="12">
        <v>81000</v>
      </c>
      <c r="K2688" s="12">
        <f>Sales[[#This Row],[Unit Price]]*Sales[[#This Row],[Quantity]]</f>
        <v>33750</v>
      </c>
      <c r="L2688" s="12">
        <f>Sales[[#This Row],[Unit Cost]]*Sales[[#This Row],[Quantity]]</f>
        <v>31590</v>
      </c>
      <c r="M2688" s="12">
        <f>Sales[[#This Row],[Revenue]]-Sales[[#This Row],[Cost]]</f>
        <v>2160</v>
      </c>
      <c r="N2688" s="38">
        <f>Sales[[#This Row],[Profit]]*$N$1</f>
        <v>108</v>
      </c>
      <c r="O2688" s="38">
        <f>Sales[[#This Row],[Profit]]-Sales[[#This Row],[Discount ]]</f>
        <v>2052</v>
      </c>
    </row>
    <row r="2689" spans="1:15">
      <c r="A2689" s="38">
        <v>41798</v>
      </c>
      <c r="B2689" s="12" t="s">
        <v>17</v>
      </c>
      <c r="C2689" s="12" t="s">
        <v>18</v>
      </c>
      <c r="D2689" s="12" t="s">
        <v>37</v>
      </c>
      <c r="E2689" s="12" t="s">
        <v>13</v>
      </c>
      <c r="F2689" s="12">
        <v>5</v>
      </c>
      <c r="G2689" s="12">
        <v>3978</v>
      </c>
      <c r="H2689" s="12">
        <v>4230</v>
      </c>
      <c r="I2689" s="12">
        <v>112050</v>
      </c>
      <c r="J2689" s="12">
        <v>119250</v>
      </c>
      <c r="K2689" s="12">
        <f>Sales[[#This Row],[Unit Price]]*Sales[[#This Row],[Quantity]]</f>
        <v>21150</v>
      </c>
      <c r="L2689" s="12">
        <f>Sales[[#This Row],[Unit Cost]]*Sales[[#This Row],[Quantity]]</f>
        <v>19890</v>
      </c>
      <c r="M2689" s="12">
        <f>Sales[[#This Row],[Revenue]]-Sales[[#This Row],[Cost]]</f>
        <v>1260</v>
      </c>
      <c r="N2689" s="38">
        <f>Sales[[#This Row],[Profit]]*$N$1</f>
        <v>63</v>
      </c>
      <c r="O2689" s="38">
        <f>Sales[[#This Row],[Profit]]-Sales[[#This Row],[Discount ]]</f>
        <v>1197</v>
      </c>
    </row>
    <row r="2690" spans="1:15">
      <c r="A2690" s="38">
        <v>41798</v>
      </c>
      <c r="B2690" s="12" t="s">
        <v>14</v>
      </c>
      <c r="C2690" s="12" t="s">
        <v>11</v>
      </c>
      <c r="D2690" s="12" t="s">
        <v>39</v>
      </c>
      <c r="E2690" s="12" t="s">
        <v>13</v>
      </c>
      <c r="F2690" s="12">
        <v>25</v>
      </c>
      <c r="G2690" s="12">
        <v>2034</v>
      </c>
      <c r="H2690" s="12">
        <v>2160</v>
      </c>
      <c r="I2690" s="12">
        <v>33534</v>
      </c>
      <c r="J2690" s="12">
        <v>35640</v>
      </c>
      <c r="K2690" s="12">
        <f>Sales[[#This Row],[Unit Price]]*Sales[[#This Row],[Quantity]]</f>
        <v>54000</v>
      </c>
      <c r="L2690" s="12">
        <f>Sales[[#This Row],[Unit Cost]]*Sales[[#This Row],[Quantity]]</f>
        <v>50850</v>
      </c>
      <c r="M2690" s="12">
        <f>Sales[[#This Row],[Revenue]]-Sales[[#This Row],[Cost]]</f>
        <v>3150</v>
      </c>
      <c r="N2690" s="38">
        <f>Sales[[#This Row],[Profit]]*$N$1</f>
        <v>157.5</v>
      </c>
      <c r="O2690" s="38">
        <f>Sales[[#This Row],[Profit]]-Sales[[#This Row],[Discount ]]</f>
        <v>2992.5</v>
      </c>
    </row>
    <row r="2691" spans="1:15">
      <c r="A2691" s="38">
        <v>41801</v>
      </c>
      <c r="B2691" s="12" t="s">
        <v>17</v>
      </c>
      <c r="C2691" s="12" t="s">
        <v>18</v>
      </c>
      <c r="D2691" s="12" t="s">
        <v>36</v>
      </c>
      <c r="E2691" s="12" t="s">
        <v>13</v>
      </c>
      <c r="F2691" s="12">
        <v>14</v>
      </c>
      <c r="G2691" s="12">
        <v>3978</v>
      </c>
      <c r="H2691" s="12">
        <v>4230</v>
      </c>
      <c r="I2691" s="12">
        <v>2106</v>
      </c>
      <c r="J2691" s="12">
        <v>2250</v>
      </c>
      <c r="K2691" s="12">
        <f>Sales[[#This Row],[Unit Price]]*Sales[[#This Row],[Quantity]]</f>
        <v>59220</v>
      </c>
      <c r="L2691" s="12">
        <f>Sales[[#This Row],[Unit Cost]]*Sales[[#This Row],[Quantity]]</f>
        <v>55692</v>
      </c>
      <c r="M2691" s="12">
        <f>Sales[[#This Row],[Revenue]]-Sales[[#This Row],[Cost]]</f>
        <v>3528</v>
      </c>
      <c r="N2691" s="38">
        <f>Sales[[#This Row],[Profit]]*$N$1</f>
        <v>176.4</v>
      </c>
      <c r="O2691" s="38">
        <f>Sales[[#This Row],[Profit]]-Sales[[#This Row],[Discount ]]</f>
        <v>3351.6</v>
      </c>
    </row>
    <row r="2692" spans="1:15">
      <c r="A2692" s="38">
        <v>41801</v>
      </c>
      <c r="B2692" s="12" t="s">
        <v>22</v>
      </c>
      <c r="C2692" s="12" t="s">
        <v>23</v>
      </c>
      <c r="D2692" s="12" t="s">
        <v>43</v>
      </c>
      <c r="E2692" s="12" t="s">
        <v>13</v>
      </c>
      <c r="F2692" s="12">
        <v>11</v>
      </c>
      <c r="G2692" s="12">
        <v>2034</v>
      </c>
      <c r="H2692" s="12">
        <v>2160</v>
      </c>
      <c r="I2692" s="12">
        <v>77832</v>
      </c>
      <c r="J2692" s="12">
        <v>82800</v>
      </c>
      <c r="K2692" s="12">
        <f>Sales[[#This Row],[Unit Price]]*Sales[[#This Row],[Quantity]]</f>
        <v>23760</v>
      </c>
      <c r="L2692" s="12">
        <f>Sales[[#This Row],[Unit Cost]]*Sales[[#This Row],[Quantity]]</f>
        <v>22374</v>
      </c>
      <c r="M2692" s="12">
        <f>Sales[[#This Row],[Revenue]]-Sales[[#This Row],[Cost]]</f>
        <v>1386</v>
      </c>
      <c r="N2692" s="38">
        <f>Sales[[#This Row],[Profit]]*$N$1</f>
        <v>69.3</v>
      </c>
      <c r="O2692" s="38">
        <f>Sales[[#This Row],[Profit]]-Sales[[#This Row],[Discount ]]</f>
        <v>1316.7</v>
      </c>
    </row>
    <row r="2693" spans="1:15">
      <c r="A2693" s="38">
        <v>41802</v>
      </c>
      <c r="B2693" s="12" t="s">
        <v>34</v>
      </c>
      <c r="C2693" s="12" t="s">
        <v>25</v>
      </c>
      <c r="D2693" s="12" t="s">
        <v>40</v>
      </c>
      <c r="E2693" s="12" t="s">
        <v>16</v>
      </c>
      <c r="F2693" s="12">
        <v>8</v>
      </c>
      <c r="G2693" s="12">
        <v>2952</v>
      </c>
      <c r="H2693" s="12">
        <v>3150</v>
      </c>
      <c r="I2693" s="12">
        <v>62784</v>
      </c>
      <c r="J2693" s="12">
        <v>67680</v>
      </c>
      <c r="K2693" s="12">
        <f>Sales[[#This Row],[Unit Price]]*Sales[[#This Row],[Quantity]]</f>
        <v>25200</v>
      </c>
      <c r="L2693" s="12">
        <f>Sales[[#This Row],[Unit Cost]]*Sales[[#This Row],[Quantity]]</f>
        <v>23616</v>
      </c>
      <c r="M2693" s="12">
        <f>Sales[[#This Row],[Revenue]]-Sales[[#This Row],[Cost]]</f>
        <v>1584</v>
      </c>
      <c r="N2693" s="38">
        <f>Sales[[#This Row],[Profit]]*$N$1</f>
        <v>79.2</v>
      </c>
      <c r="O2693" s="38">
        <f>Sales[[#This Row],[Profit]]-Sales[[#This Row],[Discount ]]</f>
        <v>1504.8</v>
      </c>
    </row>
    <row r="2694" spans="1:15">
      <c r="A2694" s="38">
        <v>41802</v>
      </c>
      <c r="B2694" s="12" t="s">
        <v>31</v>
      </c>
      <c r="C2694" s="12" t="s">
        <v>30</v>
      </c>
      <c r="D2694" s="12" t="s">
        <v>42</v>
      </c>
      <c r="E2694" s="12" t="s">
        <v>16</v>
      </c>
      <c r="F2694" s="12">
        <v>1</v>
      </c>
      <c r="G2694" s="12">
        <v>3546</v>
      </c>
      <c r="H2694" s="12">
        <v>3780</v>
      </c>
      <c r="I2694" s="12">
        <v>60048</v>
      </c>
      <c r="J2694" s="12">
        <v>64800</v>
      </c>
      <c r="K2694" s="12">
        <f>Sales[[#This Row],[Unit Price]]*Sales[[#This Row],[Quantity]]</f>
        <v>3780</v>
      </c>
      <c r="L2694" s="12">
        <f>Sales[[#This Row],[Unit Cost]]*Sales[[#This Row],[Quantity]]</f>
        <v>3546</v>
      </c>
      <c r="M2694" s="12">
        <f>Sales[[#This Row],[Revenue]]-Sales[[#This Row],[Cost]]</f>
        <v>234</v>
      </c>
      <c r="N2694" s="38">
        <f>Sales[[#This Row],[Profit]]*$N$1</f>
        <v>11.700000000000001</v>
      </c>
      <c r="O2694" s="38">
        <f>Sales[[#This Row],[Profit]]-Sales[[#This Row],[Discount ]]</f>
        <v>222.3</v>
      </c>
    </row>
    <row r="2695" spans="1:15">
      <c r="A2695" s="38">
        <v>41802</v>
      </c>
      <c r="B2695" s="12" t="s">
        <v>14</v>
      </c>
      <c r="C2695" s="12" t="s">
        <v>11</v>
      </c>
      <c r="D2695" s="12" t="s">
        <v>40</v>
      </c>
      <c r="E2695" s="12" t="s">
        <v>16</v>
      </c>
      <c r="F2695" s="12">
        <v>24</v>
      </c>
      <c r="G2695" s="12">
        <v>3546</v>
      </c>
      <c r="H2695" s="12">
        <v>3780</v>
      </c>
      <c r="I2695" s="12">
        <v>74556</v>
      </c>
      <c r="J2695" s="12">
        <v>80370</v>
      </c>
      <c r="K2695" s="12">
        <f>Sales[[#This Row],[Unit Price]]*Sales[[#This Row],[Quantity]]</f>
        <v>90720</v>
      </c>
      <c r="L2695" s="12">
        <f>Sales[[#This Row],[Unit Cost]]*Sales[[#This Row],[Quantity]]</f>
        <v>85104</v>
      </c>
      <c r="M2695" s="12">
        <f>Sales[[#This Row],[Revenue]]-Sales[[#This Row],[Cost]]</f>
        <v>5616</v>
      </c>
      <c r="N2695" s="38">
        <f>Sales[[#This Row],[Profit]]*$N$1</f>
        <v>280.8</v>
      </c>
      <c r="O2695" s="38">
        <f>Sales[[#This Row],[Profit]]-Sales[[#This Row],[Discount ]]</f>
        <v>5335.2</v>
      </c>
    </row>
    <row r="2696" spans="1:15">
      <c r="A2696" s="38">
        <v>41803</v>
      </c>
      <c r="B2696" s="12" t="s">
        <v>31</v>
      </c>
      <c r="C2696" s="12" t="s">
        <v>30</v>
      </c>
      <c r="D2696" s="12" t="s">
        <v>41</v>
      </c>
      <c r="E2696" s="12" t="s">
        <v>13</v>
      </c>
      <c r="F2696" s="12">
        <v>15</v>
      </c>
      <c r="G2696" s="12">
        <v>3978</v>
      </c>
      <c r="H2696" s="12">
        <v>4230</v>
      </c>
      <c r="I2696" s="12">
        <v>2952</v>
      </c>
      <c r="J2696" s="12">
        <v>3150</v>
      </c>
      <c r="K2696" s="12">
        <f>Sales[[#This Row],[Unit Price]]*Sales[[#This Row],[Quantity]]</f>
        <v>63450</v>
      </c>
      <c r="L2696" s="12">
        <f>Sales[[#This Row],[Unit Cost]]*Sales[[#This Row],[Quantity]]</f>
        <v>59670</v>
      </c>
      <c r="M2696" s="12">
        <f>Sales[[#This Row],[Revenue]]-Sales[[#This Row],[Cost]]</f>
        <v>3780</v>
      </c>
      <c r="N2696" s="38">
        <f>Sales[[#This Row],[Profit]]*$N$1</f>
        <v>189</v>
      </c>
      <c r="O2696" s="38">
        <f>Sales[[#This Row],[Profit]]-Sales[[#This Row],[Discount ]]</f>
        <v>3591</v>
      </c>
    </row>
    <row r="2697" spans="1:15">
      <c r="A2697" s="38">
        <v>41803</v>
      </c>
      <c r="B2697" s="12" t="s">
        <v>20</v>
      </c>
      <c r="C2697" s="12" t="s">
        <v>18</v>
      </c>
      <c r="D2697" s="12" t="s">
        <v>28</v>
      </c>
      <c r="E2697" s="12" t="s">
        <v>13</v>
      </c>
      <c r="F2697" s="12">
        <v>20</v>
      </c>
      <c r="G2697" s="12">
        <v>3546</v>
      </c>
      <c r="H2697" s="12">
        <v>3780</v>
      </c>
      <c r="I2697" s="12">
        <v>145800</v>
      </c>
      <c r="J2697" s="12">
        <v>155250</v>
      </c>
      <c r="K2697" s="12">
        <f>Sales[[#This Row],[Unit Price]]*Sales[[#This Row],[Quantity]]</f>
        <v>75600</v>
      </c>
      <c r="L2697" s="12">
        <f>Sales[[#This Row],[Unit Cost]]*Sales[[#This Row],[Quantity]]</f>
        <v>70920</v>
      </c>
      <c r="M2697" s="12">
        <f>Sales[[#This Row],[Revenue]]-Sales[[#This Row],[Cost]]</f>
        <v>4680</v>
      </c>
      <c r="N2697" s="38">
        <f>Sales[[#This Row],[Profit]]*$N$1</f>
        <v>234</v>
      </c>
      <c r="O2697" s="38">
        <f>Sales[[#This Row],[Profit]]-Sales[[#This Row],[Discount ]]</f>
        <v>4446</v>
      </c>
    </row>
    <row r="2698" spans="1:15">
      <c r="A2698" s="38">
        <v>41804</v>
      </c>
      <c r="B2698" s="12" t="s">
        <v>34</v>
      </c>
      <c r="C2698" s="12" t="s">
        <v>25</v>
      </c>
      <c r="D2698" s="12" t="s">
        <v>43</v>
      </c>
      <c r="E2698" s="12" t="s">
        <v>13</v>
      </c>
      <c r="F2698" s="12">
        <v>1</v>
      </c>
      <c r="G2698" s="12">
        <v>5148</v>
      </c>
      <c r="H2698" s="12">
        <v>5490</v>
      </c>
      <c r="I2698" s="12">
        <v>71064</v>
      </c>
      <c r="J2698" s="12">
        <v>75600</v>
      </c>
      <c r="K2698" s="12">
        <f>Sales[[#This Row],[Unit Price]]*Sales[[#This Row],[Quantity]]</f>
        <v>5490</v>
      </c>
      <c r="L2698" s="12">
        <f>Sales[[#This Row],[Unit Cost]]*Sales[[#This Row],[Quantity]]</f>
        <v>5148</v>
      </c>
      <c r="M2698" s="12">
        <f>Sales[[#This Row],[Revenue]]-Sales[[#This Row],[Cost]]</f>
        <v>342</v>
      </c>
      <c r="N2698" s="38">
        <f>Sales[[#This Row],[Profit]]*$N$1</f>
        <v>17.100000000000001</v>
      </c>
      <c r="O2698" s="38">
        <f>Sales[[#This Row],[Profit]]-Sales[[#This Row],[Discount ]]</f>
        <v>324.89999999999998</v>
      </c>
    </row>
    <row r="2699" spans="1:15">
      <c r="A2699" s="38">
        <v>41805</v>
      </c>
      <c r="B2699" s="12" t="s">
        <v>20</v>
      </c>
      <c r="C2699" s="12" t="s">
        <v>18</v>
      </c>
      <c r="D2699" s="12" t="s">
        <v>37</v>
      </c>
      <c r="E2699" s="12" t="s">
        <v>13</v>
      </c>
      <c r="F2699" s="12">
        <v>5</v>
      </c>
      <c r="G2699" s="12">
        <v>2196</v>
      </c>
      <c r="H2699" s="12">
        <v>2340</v>
      </c>
      <c r="I2699" s="12">
        <v>67230</v>
      </c>
      <c r="J2699" s="12">
        <v>71550</v>
      </c>
      <c r="K2699" s="12">
        <f>Sales[[#This Row],[Unit Price]]*Sales[[#This Row],[Quantity]]</f>
        <v>11700</v>
      </c>
      <c r="L2699" s="12">
        <f>Sales[[#This Row],[Unit Cost]]*Sales[[#This Row],[Quantity]]</f>
        <v>10980</v>
      </c>
      <c r="M2699" s="12">
        <f>Sales[[#This Row],[Revenue]]-Sales[[#This Row],[Cost]]</f>
        <v>720</v>
      </c>
      <c r="N2699" s="38">
        <f>Sales[[#This Row],[Profit]]*$N$1</f>
        <v>36</v>
      </c>
      <c r="O2699" s="38">
        <f>Sales[[#This Row],[Profit]]-Sales[[#This Row],[Discount ]]</f>
        <v>684</v>
      </c>
    </row>
    <row r="2700" spans="1:15">
      <c r="A2700" s="38">
        <v>41805</v>
      </c>
      <c r="B2700" s="12" t="s">
        <v>17</v>
      </c>
      <c r="C2700" s="12" t="s">
        <v>18</v>
      </c>
      <c r="D2700" s="12" t="s">
        <v>19</v>
      </c>
      <c r="E2700" s="12" t="s">
        <v>13</v>
      </c>
      <c r="F2700" s="12">
        <v>2</v>
      </c>
      <c r="G2700" s="12">
        <v>3924</v>
      </c>
      <c r="H2700" s="12">
        <v>4230</v>
      </c>
      <c r="I2700" s="12">
        <v>67626</v>
      </c>
      <c r="J2700" s="12">
        <v>71910</v>
      </c>
      <c r="K2700" s="12">
        <f>Sales[[#This Row],[Unit Price]]*Sales[[#This Row],[Quantity]]</f>
        <v>8460</v>
      </c>
      <c r="L2700" s="12">
        <f>Sales[[#This Row],[Unit Cost]]*Sales[[#This Row],[Quantity]]</f>
        <v>7848</v>
      </c>
      <c r="M2700" s="12">
        <f>Sales[[#This Row],[Revenue]]-Sales[[#This Row],[Cost]]</f>
        <v>612</v>
      </c>
      <c r="N2700" s="38">
        <f>Sales[[#This Row],[Profit]]*$N$1</f>
        <v>30.6</v>
      </c>
      <c r="O2700" s="38">
        <f>Sales[[#This Row],[Profit]]-Sales[[#This Row],[Discount ]]</f>
        <v>581.4</v>
      </c>
    </row>
    <row r="2701" spans="1:15">
      <c r="A2701" s="38">
        <v>41805</v>
      </c>
      <c r="B2701" s="12" t="s">
        <v>17</v>
      </c>
      <c r="C2701" s="12" t="s">
        <v>18</v>
      </c>
      <c r="D2701" s="12" t="s">
        <v>19</v>
      </c>
      <c r="E2701" s="12" t="s">
        <v>13</v>
      </c>
      <c r="F2701" s="12">
        <v>15</v>
      </c>
      <c r="G2701" s="12">
        <v>3978</v>
      </c>
      <c r="H2701" s="12">
        <v>4230</v>
      </c>
      <c r="I2701" s="12">
        <v>99450</v>
      </c>
      <c r="J2701" s="12">
        <v>105750</v>
      </c>
      <c r="K2701" s="12">
        <f>Sales[[#This Row],[Unit Price]]*Sales[[#This Row],[Quantity]]</f>
        <v>63450</v>
      </c>
      <c r="L2701" s="12">
        <f>Sales[[#This Row],[Unit Cost]]*Sales[[#This Row],[Quantity]]</f>
        <v>59670</v>
      </c>
      <c r="M2701" s="12">
        <f>Sales[[#This Row],[Revenue]]-Sales[[#This Row],[Cost]]</f>
        <v>3780</v>
      </c>
      <c r="N2701" s="38">
        <f>Sales[[#This Row],[Profit]]*$N$1</f>
        <v>189</v>
      </c>
      <c r="O2701" s="38">
        <f>Sales[[#This Row],[Profit]]-Sales[[#This Row],[Discount ]]</f>
        <v>3591</v>
      </c>
    </row>
    <row r="2702" spans="1:15">
      <c r="A2702" s="38">
        <v>41805</v>
      </c>
      <c r="B2702" s="12" t="s">
        <v>17</v>
      </c>
      <c r="C2702" s="12" t="s">
        <v>18</v>
      </c>
      <c r="D2702" s="12" t="s">
        <v>42</v>
      </c>
      <c r="E2702" s="12" t="s">
        <v>16</v>
      </c>
      <c r="F2702" s="12">
        <v>24</v>
      </c>
      <c r="G2702" s="12">
        <v>2106</v>
      </c>
      <c r="H2702" s="12">
        <v>2250</v>
      </c>
      <c r="I2702" s="12">
        <v>7506</v>
      </c>
      <c r="J2702" s="12">
        <v>8100</v>
      </c>
      <c r="K2702" s="12">
        <f>Sales[[#This Row],[Unit Price]]*Sales[[#This Row],[Quantity]]</f>
        <v>54000</v>
      </c>
      <c r="L2702" s="12">
        <f>Sales[[#This Row],[Unit Cost]]*Sales[[#This Row],[Quantity]]</f>
        <v>50544</v>
      </c>
      <c r="M2702" s="12">
        <f>Sales[[#This Row],[Revenue]]-Sales[[#This Row],[Cost]]</f>
        <v>3456</v>
      </c>
      <c r="N2702" s="38">
        <f>Sales[[#This Row],[Profit]]*$N$1</f>
        <v>172.8</v>
      </c>
      <c r="O2702" s="38">
        <f>Sales[[#This Row],[Profit]]-Sales[[#This Row],[Discount ]]</f>
        <v>3283.2</v>
      </c>
    </row>
    <row r="2703" spans="1:15">
      <c r="A2703" s="38">
        <v>41805</v>
      </c>
      <c r="B2703" s="12" t="s">
        <v>27</v>
      </c>
      <c r="C2703" s="12" t="s">
        <v>23</v>
      </c>
      <c r="D2703" s="12" t="s">
        <v>15</v>
      </c>
      <c r="E2703" s="12" t="s">
        <v>16</v>
      </c>
      <c r="F2703" s="12">
        <v>23</v>
      </c>
      <c r="G2703" s="12">
        <v>5148</v>
      </c>
      <c r="H2703" s="12">
        <v>5490</v>
      </c>
      <c r="I2703" s="12">
        <v>53730</v>
      </c>
      <c r="J2703" s="12">
        <v>58050</v>
      </c>
      <c r="K2703" s="12">
        <f>Sales[[#This Row],[Unit Price]]*Sales[[#This Row],[Quantity]]</f>
        <v>126270</v>
      </c>
      <c r="L2703" s="12">
        <f>Sales[[#This Row],[Unit Cost]]*Sales[[#This Row],[Quantity]]</f>
        <v>118404</v>
      </c>
      <c r="M2703" s="12">
        <f>Sales[[#This Row],[Revenue]]-Sales[[#This Row],[Cost]]</f>
        <v>7866</v>
      </c>
      <c r="N2703" s="38">
        <f>Sales[[#This Row],[Profit]]*$N$1</f>
        <v>393.3</v>
      </c>
      <c r="O2703" s="38">
        <f>Sales[[#This Row],[Profit]]-Sales[[#This Row],[Discount ]]</f>
        <v>7472.7</v>
      </c>
    </row>
    <row r="2704" spans="1:15">
      <c r="A2704" s="38">
        <v>41806</v>
      </c>
      <c r="B2704" s="12" t="s">
        <v>27</v>
      </c>
      <c r="C2704" s="12" t="s">
        <v>23</v>
      </c>
      <c r="D2704" s="12" t="s">
        <v>35</v>
      </c>
      <c r="E2704" s="12" t="s">
        <v>13</v>
      </c>
      <c r="F2704" s="12">
        <v>20</v>
      </c>
      <c r="G2704" s="12">
        <v>3546</v>
      </c>
      <c r="H2704" s="12">
        <v>3780</v>
      </c>
      <c r="I2704" s="12">
        <v>61776</v>
      </c>
      <c r="J2704" s="12">
        <v>65880</v>
      </c>
      <c r="K2704" s="12">
        <f>Sales[[#This Row],[Unit Price]]*Sales[[#This Row],[Quantity]]</f>
        <v>75600</v>
      </c>
      <c r="L2704" s="12">
        <f>Sales[[#This Row],[Unit Cost]]*Sales[[#This Row],[Quantity]]</f>
        <v>70920</v>
      </c>
      <c r="M2704" s="12">
        <f>Sales[[#This Row],[Revenue]]-Sales[[#This Row],[Cost]]</f>
        <v>4680</v>
      </c>
      <c r="N2704" s="38">
        <f>Sales[[#This Row],[Profit]]*$N$1</f>
        <v>234</v>
      </c>
      <c r="O2704" s="38">
        <f>Sales[[#This Row],[Profit]]-Sales[[#This Row],[Discount ]]</f>
        <v>4446</v>
      </c>
    </row>
    <row r="2705" spans="1:15">
      <c r="A2705" s="38">
        <v>41806</v>
      </c>
      <c r="B2705" s="12" t="s">
        <v>34</v>
      </c>
      <c r="C2705" s="12" t="s">
        <v>25</v>
      </c>
      <c r="D2705" s="12" t="s">
        <v>12</v>
      </c>
      <c r="E2705" s="12" t="s">
        <v>13</v>
      </c>
      <c r="F2705" s="12">
        <v>23</v>
      </c>
      <c r="G2705" s="12">
        <v>3546</v>
      </c>
      <c r="H2705" s="12">
        <v>3780</v>
      </c>
      <c r="I2705" s="12">
        <v>18306</v>
      </c>
      <c r="J2705" s="12">
        <v>19440</v>
      </c>
      <c r="K2705" s="12">
        <f>Sales[[#This Row],[Unit Price]]*Sales[[#This Row],[Quantity]]</f>
        <v>86940</v>
      </c>
      <c r="L2705" s="12">
        <f>Sales[[#This Row],[Unit Cost]]*Sales[[#This Row],[Quantity]]</f>
        <v>81558</v>
      </c>
      <c r="M2705" s="12">
        <f>Sales[[#This Row],[Revenue]]-Sales[[#This Row],[Cost]]</f>
        <v>5382</v>
      </c>
      <c r="N2705" s="38">
        <f>Sales[[#This Row],[Profit]]*$N$1</f>
        <v>269.10000000000002</v>
      </c>
      <c r="O2705" s="38">
        <f>Sales[[#This Row],[Profit]]-Sales[[#This Row],[Discount ]]</f>
        <v>5112.8999999999996</v>
      </c>
    </row>
    <row r="2706" spans="1:15">
      <c r="A2706" s="38">
        <v>41806</v>
      </c>
      <c r="B2706" s="12" t="s">
        <v>31</v>
      </c>
      <c r="C2706" s="12" t="s">
        <v>30</v>
      </c>
      <c r="D2706" s="12" t="s">
        <v>21</v>
      </c>
      <c r="E2706" s="12" t="s">
        <v>13</v>
      </c>
      <c r="F2706" s="12">
        <v>22</v>
      </c>
      <c r="G2706" s="12">
        <v>5148</v>
      </c>
      <c r="H2706" s="12">
        <v>5490</v>
      </c>
      <c r="I2706" s="12">
        <v>21960</v>
      </c>
      <c r="J2706" s="12">
        <v>23400</v>
      </c>
      <c r="K2706" s="12">
        <f>Sales[[#This Row],[Unit Price]]*Sales[[#This Row],[Quantity]]</f>
        <v>120780</v>
      </c>
      <c r="L2706" s="12">
        <f>Sales[[#This Row],[Unit Cost]]*Sales[[#This Row],[Quantity]]</f>
        <v>113256</v>
      </c>
      <c r="M2706" s="12">
        <f>Sales[[#This Row],[Revenue]]-Sales[[#This Row],[Cost]]</f>
        <v>7524</v>
      </c>
      <c r="N2706" s="38">
        <f>Sales[[#This Row],[Profit]]*$N$1</f>
        <v>376.20000000000005</v>
      </c>
      <c r="O2706" s="38">
        <f>Sales[[#This Row],[Profit]]-Sales[[#This Row],[Discount ]]</f>
        <v>7147.8</v>
      </c>
    </row>
    <row r="2707" spans="1:15">
      <c r="A2707" s="38">
        <v>41806</v>
      </c>
      <c r="B2707" s="12" t="s">
        <v>24</v>
      </c>
      <c r="C2707" s="12" t="s">
        <v>25</v>
      </c>
      <c r="D2707" s="12" t="s">
        <v>35</v>
      </c>
      <c r="E2707" s="12" t="s">
        <v>13</v>
      </c>
      <c r="F2707" s="12">
        <v>10</v>
      </c>
      <c r="G2707" s="12">
        <v>3384</v>
      </c>
      <c r="H2707" s="12">
        <v>3600</v>
      </c>
      <c r="I2707" s="12">
        <v>108108</v>
      </c>
      <c r="J2707" s="12">
        <v>115290</v>
      </c>
      <c r="K2707" s="12">
        <f>Sales[[#This Row],[Unit Price]]*Sales[[#This Row],[Quantity]]</f>
        <v>36000</v>
      </c>
      <c r="L2707" s="12">
        <f>Sales[[#This Row],[Unit Cost]]*Sales[[#This Row],[Quantity]]</f>
        <v>33840</v>
      </c>
      <c r="M2707" s="12">
        <f>Sales[[#This Row],[Revenue]]-Sales[[#This Row],[Cost]]</f>
        <v>2160</v>
      </c>
      <c r="N2707" s="38">
        <f>Sales[[#This Row],[Profit]]*$N$1</f>
        <v>108</v>
      </c>
      <c r="O2707" s="38">
        <f>Sales[[#This Row],[Profit]]-Sales[[#This Row],[Discount ]]</f>
        <v>2052</v>
      </c>
    </row>
    <row r="2708" spans="1:15">
      <c r="A2708" s="38">
        <v>41806</v>
      </c>
      <c r="B2708" s="12" t="s">
        <v>17</v>
      </c>
      <c r="C2708" s="12" t="s">
        <v>18</v>
      </c>
      <c r="D2708" s="12" t="s">
        <v>26</v>
      </c>
      <c r="E2708" s="12" t="s">
        <v>13</v>
      </c>
      <c r="F2708" s="12">
        <v>5</v>
      </c>
      <c r="G2708" s="12">
        <v>3042</v>
      </c>
      <c r="H2708" s="12">
        <v>3240</v>
      </c>
      <c r="I2708" s="12">
        <v>18252</v>
      </c>
      <c r="J2708" s="12">
        <v>19440</v>
      </c>
      <c r="K2708" s="12">
        <f>Sales[[#This Row],[Unit Price]]*Sales[[#This Row],[Quantity]]</f>
        <v>16200</v>
      </c>
      <c r="L2708" s="12">
        <f>Sales[[#This Row],[Unit Cost]]*Sales[[#This Row],[Quantity]]</f>
        <v>15210</v>
      </c>
      <c r="M2708" s="12">
        <f>Sales[[#This Row],[Revenue]]-Sales[[#This Row],[Cost]]</f>
        <v>990</v>
      </c>
      <c r="N2708" s="38">
        <f>Sales[[#This Row],[Profit]]*$N$1</f>
        <v>49.5</v>
      </c>
      <c r="O2708" s="38">
        <f>Sales[[#This Row],[Profit]]-Sales[[#This Row],[Discount ]]</f>
        <v>940.5</v>
      </c>
    </row>
    <row r="2709" spans="1:15">
      <c r="A2709" s="38">
        <v>41806</v>
      </c>
      <c r="B2709" s="12" t="s">
        <v>20</v>
      </c>
      <c r="C2709" s="12" t="s">
        <v>18</v>
      </c>
      <c r="D2709" s="12" t="s">
        <v>40</v>
      </c>
      <c r="E2709" s="12" t="s">
        <v>16</v>
      </c>
      <c r="F2709" s="12">
        <v>12</v>
      </c>
      <c r="G2709" s="12">
        <v>3978</v>
      </c>
      <c r="H2709" s="12">
        <v>4230</v>
      </c>
      <c r="I2709" s="12">
        <v>35316</v>
      </c>
      <c r="J2709" s="12">
        <v>38070</v>
      </c>
      <c r="K2709" s="12">
        <f>Sales[[#This Row],[Unit Price]]*Sales[[#This Row],[Quantity]]</f>
        <v>50760</v>
      </c>
      <c r="L2709" s="12">
        <f>Sales[[#This Row],[Unit Cost]]*Sales[[#This Row],[Quantity]]</f>
        <v>47736</v>
      </c>
      <c r="M2709" s="12">
        <f>Sales[[#This Row],[Revenue]]-Sales[[#This Row],[Cost]]</f>
        <v>3024</v>
      </c>
      <c r="N2709" s="38">
        <f>Sales[[#This Row],[Profit]]*$N$1</f>
        <v>151.20000000000002</v>
      </c>
      <c r="O2709" s="38">
        <f>Sales[[#This Row],[Profit]]-Sales[[#This Row],[Discount ]]</f>
        <v>2872.8</v>
      </c>
    </row>
    <row r="2710" spans="1:15">
      <c r="A2710" s="38">
        <v>41806</v>
      </c>
      <c r="B2710" s="12" t="s">
        <v>20</v>
      </c>
      <c r="C2710" s="12" t="s">
        <v>18</v>
      </c>
      <c r="D2710" s="12" t="s">
        <v>12</v>
      </c>
      <c r="E2710" s="12" t="s">
        <v>13</v>
      </c>
      <c r="F2710" s="12">
        <v>19</v>
      </c>
      <c r="G2710" s="12">
        <v>3978</v>
      </c>
      <c r="H2710" s="12">
        <v>4230</v>
      </c>
      <c r="I2710" s="12">
        <v>46782</v>
      </c>
      <c r="J2710" s="12">
        <v>49680</v>
      </c>
      <c r="K2710" s="12">
        <f>Sales[[#This Row],[Unit Price]]*Sales[[#This Row],[Quantity]]</f>
        <v>80370</v>
      </c>
      <c r="L2710" s="12">
        <f>Sales[[#This Row],[Unit Cost]]*Sales[[#This Row],[Quantity]]</f>
        <v>75582</v>
      </c>
      <c r="M2710" s="12">
        <f>Sales[[#This Row],[Revenue]]-Sales[[#This Row],[Cost]]</f>
        <v>4788</v>
      </c>
      <c r="N2710" s="38">
        <f>Sales[[#This Row],[Profit]]*$N$1</f>
        <v>239.4</v>
      </c>
      <c r="O2710" s="38">
        <f>Sales[[#This Row],[Profit]]-Sales[[#This Row],[Discount ]]</f>
        <v>4548.6000000000004</v>
      </c>
    </row>
    <row r="2711" spans="1:15">
      <c r="A2711" s="38">
        <v>41806</v>
      </c>
      <c r="B2711" s="12" t="s">
        <v>10</v>
      </c>
      <c r="C2711" s="12" t="s">
        <v>11</v>
      </c>
      <c r="D2711" s="12" t="s">
        <v>28</v>
      </c>
      <c r="E2711" s="12" t="s">
        <v>13</v>
      </c>
      <c r="F2711" s="12">
        <v>18</v>
      </c>
      <c r="G2711" s="12">
        <v>3924</v>
      </c>
      <c r="H2711" s="12">
        <v>4230</v>
      </c>
      <c r="I2711" s="12">
        <v>17496</v>
      </c>
      <c r="J2711" s="12">
        <v>18630</v>
      </c>
      <c r="K2711" s="12">
        <f>Sales[[#This Row],[Unit Price]]*Sales[[#This Row],[Quantity]]</f>
        <v>76140</v>
      </c>
      <c r="L2711" s="12">
        <f>Sales[[#This Row],[Unit Cost]]*Sales[[#This Row],[Quantity]]</f>
        <v>70632</v>
      </c>
      <c r="M2711" s="12">
        <f>Sales[[#This Row],[Revenue]]-Sales[[#This Row],[Cost]]</f>
        <v>5508</v>
      </c>
      <c r="N2711" s="38">
        <f>Sales[[#This Row],[Profit]]*$N$1</f>
        <v>275.40000000000003</v>
      </c>
      <c r="O2711" s="38">
        <f>Sales[[#This Row],[Profit]]-Sales[[#This Row],[Discount ]]</f>
        <v>5232.6000000000004</v>
      </c>
    </row>
    <row r="2712" spans="1:15">
      <c r="A2712" s="38">
        <v>41806</v>
      </c>
      <c r="B2712" s="12" t="s">
        <v>29</v>
      </c>
      <c r="C2712" s="12" t="s">
        <v>30</v>
      </c>
      <c r="D2712" s="12" t="s">
        <v>36</v>
      </c>
      <c r="E2712" s="12" t="s">
        <v>13</v>
      </c>
      <c r="F2712" s="12">
        <v>1</v>
      </c>
      <c r="G2712" s="12">
        <v>2952</v>
      </c>
      <c r="H2712" s="12">
        <v>3150</v>
      </c>
      <c r="I2712" s="12">
        <v>25272</v>
      </c>
      <c r="J2712" s="12">
        <v>27000</v>
      </c>
      <c r="K2712" s="12">
        <f>Sales[[#This Row],[Unit Price]]*Sales[[#This Row],[Quantity]]</f>
        <v>3150</v>
      </c>
      <c r="L2712" s="12">
        <f>Sales[[#This Row],[Unit Cost]]*Sales[[#This Row],[Quantity]]</f>
        <v>2952</v>
      </c>
      <c r="M2712" s="12">
        <f>Sales[[#This Row],[Revenue]]-Sales[[#This Row],[Cost]]</f>
        <v>198</v>
      </c>
      <c r="N2712" s="38">
        <f>Sales[[#This Row],[Profit]]*$N$1</f>
        <v>9.9</v>
      </c>
      <c r="O2712" s="38">
        <f>Sales[[#This Row],[Profit]]-Sales[[#This Row],[Discount ]]</f>
        <v>188.1</v>
      </c>
    </row>
    <row r="2713" spans="1:15">
      <c r="A2713" s="38">
        <v>41806</v>
      </c>
      <c r="B2713" s="12" t="s">
        <v>31</v>
      </c>
      <c r="C2713" s="12" t="s">
        <v>30</v>
      </c>
      <c r="D2713" s="12" t="s">
        <v>43</v>
      </c>
      <c r="E2713" s="12" t="s">
        <v>13</v>
      </c>
      <c r="F2713" s="12">
        <v>15</v>
      </c>
      <c r="G2713" s="12">
        <v>3042</v>
      </c>
      <c r="H2713" s="12">
        <v>3240</v>
      </c>
      <c r="I2713" s="12">
        <v>40608</v>
      </c>
      <c r="J2713" s="12">
        <v>43200</v>
      </c>
      <c r="K2713" s="12">
        <f>Sales[[#This Row],[Unit Price]]*Sales[[#This Row],[Quantity]]</f>
        <v>48600</v>
      </c>
      <c r="L2713" s="12">
        <f>Sales[[#This Row],[Unit Cost]]*Sales[[#This Row],[Quantity]]</f>
        <v>45630</v>
      </c>
      <c r="M2713" s="12">
        <f>Sales[[#This Row],[Revenue]]-Sales[[#This Row],[Cost]]</f>
        <v>2970</v>
      </c>
      <c r="N2713" s="38">
        <f>Sales[[#This Row],[Profit]]*$N$1</f>
        <v>148.5</v>
      </c>
      <c r="O2713" s="38">
        <f>Sales[[#This Row],[Profit]]-Sales[[#This Row],[Discount ]]</f>
        <v>2821.5</v>
      </c>
    </row>
    <row r="2714" spans="1:15">
      <c r="A2714" s="38">
        <v>41807</v>
      </c>
      <c r="B2714" s="12" t="s">
        <v>14</v>
      </c>
      <c r="C2714" s="12" t="s">
        <v>11</v>
      </c>
      <c r="D2714" s="12" t="s">
        <v>32</v>
      </c>
      <c r="E2714" s="12" t="s">
        <v>13</v>
      </c>
      <c r="F2714" s="12">
        <v>4</v>
      </c>
      <c r="G2714" s="12">
        <v>3978</v>
      </c>
      <c r="H2714" s="12">
        <v>4230</v>
      </c>
      <c r="I2714" s="12">
        <v>56736</v>
      </c>
      <c r="J2714" s="12">
        <v>60480</v>
      </c>
      <c r="K2714" s="12">
        <f>Sales[[#This Row],[Unit Price]]*Sales[[#This Row],[Quantity]]</f>
        <v>16920</v>
      </c>
      <c r="L2714" s="12">
        <f>Sales[[#This Row],[Unit Cost]]*Sales[[#This Row],[Quantity]]</f>
        <v>15912</v>
      </c>
      <c r="M2714" s="12">
        <f>Sales[[#This Row],[Revenue]]-Sales[[#This Row],[Cost]]</f>
        <v>1008</v>
      </c>
      <c r="N2714" s="38">
        <f>Sales[[#This Row],[Profit]]*$N$1</f>
        <v>50.400000000000006</v>
      </c>
      <c r="O2714" s="38">
        <f>Sales[[#This Row],[Profit]]-Sales[[#This Row],[Discount ]]</f>
        <v>957.6</v>
      </c>
    </row>
    <row r="2715" spans="1:15">
      <c r="A2715" s="38">
        <v>41807</v>
      </c>
      <c r="B2715" s="12" t="s">
        <v>17</v>
      </c>
      <c r="C2715" s="12" t="s">
        <v>18</v>
      </c>
      <c r="D2715" s="12" t="s">
        <v>19</v>
      </c>
      <c r="E2715" s="12" t="s">
        <v>13</v>
      </c>
      <c r="F2715" s="12">
        <v>16</v>
      </c>
      <c r="G2715" s="12">
        <v>2106</v>
      </c>
      <c r="H2715" s="12">
        <v>2250</v>
      </c>
      <c r="I2715" s="12">
        <v>75582</v>
      </c>
      <c r="J2715" s="12">
        <v>80370</v>
      </c>
      <c r="K2715" s="12">
        <f>Sales[[#This Row],[Unit Price]]*Sales[[#This Row],[Quantity]]</f>
        <v>36000</v>
      </c>
      <c r="L2715" s="12">
        <f>Sales[[#This Row],[Unit Cost]]*Sales[[#This Row],[Quantity]]</f>
        <v>33696</v>
      </c>
      <c r="M2715" s="12">
        <f>Sales[[#This Row],[Revenue]]-Sales[[#This Row],[Cost]]</f>
        <v>2304</v>
      </c>
      <c r="N2715" s="38">
        <f>Sales[[#This Row],[Profit]]*$N$1</f>
        <v>115.2</v>
      </c>
      <c r="O2715" s="38">
        <f>Sales[[#This Row],[Profit]]-Sales[[#This Row],[Discount ]]</f>
        <v>2188.8000000000002</v>
      </c>
    </row>
    <row r="2716" spans="1:15">
      <c r="A2716" s="38">
        <v>41808</v>
      </c>
      <c r="B2716" s="12" t="s">
        <v>22</v>
      </c>
      <c r="C2716" s="12" t="s">
        <v>23</v>
      </c>
      <c r="D2716" s="12" t="s">
        <v>41</v>
      </c>
      <c r="E2716" s="12" t="s">
        <v>13</v>
      </c>
      <c r="F2716" s="12">
        <v>10</v>
      </c>
      <c r="G2716" s="12">
        <v>2034</v>
      </c>
      <c r="H2716" s="12">
        <v>2160</v>
      </c>
      <c r="I2716" s="12">
        <v>41328</v>
      </c>
      <c r="J2716" s="12">
        <v>44100</v>
      </c>
      <c r="K2716" s="12">
        <f>Sales[[#This Row],[Unit Price]]*Sales[[#This Row],[Quantity]]</f>
        <v>21600</v>
      </c>
      <c r="L2716" s="12">
        <f>Sales[[#This Row],[Unit Cost]]*Sales[[#This Row],[Quantity]]</f>
        <v>20340</v>
      </c>
      <c r="M2716" s="12">
        <f>Sales[[#This Row],[Revenue]]-Sales[[#This Row],[Cost]]</f>
        <v>1260</v>
      </c>
      <c r="N2716" s="38">
        <f>Sales[[#This Row],[Profit]]*$N$1</f>
        <v>63</v>
      </c>
      <c r="O2716" s="38">
        <f>Sales[[#This Row],[Profit]]-Sales[[#This Row],[Discount ]]</f>
        <v>1197</v>
      </c>
    </row>
    <row r="2717" spans="1:15">
      <c r="A2717" s="38">
        <v>41808</v>
      </c>
      <c r="B2717" s="12" t="s">
        <v>27</v>
      </c>
      <c r="C2717" s="12" t="s">
        <v>23</v>
      </c>
      <c r="D2717" s="12" t="s">
        <v>15</v>
      </c>
      <c r="E2717" s="12" t="s">
        <v>16</v>
      </c>
      <c r="F2717" s="12">
        <v>21</v>
      </c>
      <c r="G2717" s="12">
        <v>4482</v>
      </c>
      <c r="H2717" s="12">
        <v>4770</v>
      </c>
      <c r="I2717" s="12">
        <v>60894</v>
      </c>
      <c r="J2717" s="12">
        <v>65790</v>
      </c>
      <c r="K2717" s="12">
        <f>Sales[[#This Row],[Unit Price]]*Sales[[#This Row],[Quantity]]</f>
        <v>100170</v>
      </c>
      <c r="L2717" s="12">
        <f>Sales[[#This Row],[Unit Cost]]*Sales[[#This Row],[Quantity]]</f>
        <v>94122</v>
      </c>
      <c r="M2717" s="12">
        <f>Sales[[#This Row],[Revenue]]-Sales[[#This Row],[Cost]]</f>
        <v>6048</v>
      </c>
      <c r="N2717" s="38">
        <f>Sales[[#This Row],[Profit]]*$N$1</f>
        <v>302.40000000000003</v>
      </c>
      <c r="O2717" s="38">
        <f>Sales[[#This Row],[Profit]]-Sales[[#This Row],[Discount ]]</f>
        <v>5745.6</v>
      </c>
    </row>
    <row r="2718" spans="1:15">
      <c r="A2718" s="38">
        <v>41808</v>
      </c>
      <c r="B2718" s="12" t="s">
        <v>31</v>
      </c>
      <c r="C2718" s="12" t="s">
        <v>30</v>
      </c>
      <c r="D2718" s="12" t="s">
        <v>43</v>
      </c>
      <c r="E2718" s="12" t="s">
        <v>13</v>
      </c>
      <c r="F2718" s="12">
        <v>7</v>
      </c>
      <c r="G2718" s="12">
        <v>3726</v>
      </c>
      <c r="H2718" s="12">
        <v>3960</v>
      </c>
      <c r="I2718" s="12">
        <v>71064</v>
      </c>
      <c r="J2718" s="12">
        <v>75600</v>
      </c>
      <c r="K2718" s="12">
        <f>Sales[[#This Row],[Unit Price]]*Sales[[#This Row],[Quantity]]</f>
        <v>27720</v>
      </c>
      <c r="L2718" s="12">
        <f>Sales[[#This Row],[Unit Cost]]*Sales[[#This Row],[Quantity]]</f>
        <v>26082</v>
      </c>
      <c r="M2718" s="12">
        <f>Sales[[#This Row],[Revenue]]-Sales[[#This Row],[Cost]]</f>
        <v>1638</v>
      </c>
      <c r="N2718" s="38">
        <f>Sales[[#This Row],[Profit]]*$N$1</f>
        <v>81.900000000000006</v>
      </c>
      <c r="O2718" s="38">
        <f>Sales[[#This Row],[Profit]]-Sales[[#This Row],[Discount ]]</f>
        <v>1556.1</v>
      </c>
    </row>
    <row r="2719" spans="1:15">
      <c r="A2719" s="38">
        <v>41808</v>
      </c>
      <c r="B2719" s="12" t="s">
        <v>24</v>
      </c>
      <c r="C2719" s="12" t="s">
        <v>25</v>
      </c>
      <c r="D2719" s="12" t="s">
        <v>21</v>
      </c>
      <c r="E2719" s="12" t="s">
        <v>13</v>
      </c>
      <c r="F2719" s="12">
        <v>22</v>
      </c>
      <c r="G2719" s="12">
        <v>2952</v>
      </c>
      <c r="H2719" s="12">
        <v>3150</v>
      </c>
      <c r="I2719" s="12">
        <v>37332</v>
      </c>
      <c r="J2719" s="12">
        <v>39780</v>
      </c>
      <c r="K2719" s="12">
        <f>Sales[[#This Row],[Unit Price]]*Sales[[#This Row],[Quantity]]</f>
        <v>69300</v>
      </c>
      <c r="L2719" s="12">
        <f>Sales[[#This Row],[Unit Cost]]*Sales[[#This Row],[Quantity]]</f>
        <v>64944</v>
      </c>
      <c r="M2719" s="12">
        <f>Sales[[#This Row],[Revenue]]-Sales[[#This Row],[Cost]]</f>
        <v>4356</v>
      </c>
      <c r="N2719" s="38">
        <f>Sales[[#This Row],[Profit]]*$N$1</f>
        <v>217.8</v>
      </c>
      <c r="O2719" s="38">
        <f>Sales[[#This Row],[Profit]]-Sales[[#This Row],[Discount ]]</f>
        <v>4138.2</v>
      </c>
    </row>
    <row r="2720" spans="1:15">
      <c r="A2720" s="38">
        <v>41809</v>
      </c>
      <c r="B2720" s="12" t="s">
        <v>14</v>
      </c>
      <c r="C2720" s="12" t="s">
        <v>11</v>
      </c>
      <c r="D2720" s="12" t="s">
        <v>26</v>
      </c>
      <c r="E2720" s="12" t="s">
        <v>13</v>
      </c>
      <c r="F2720" s="12">
        <v>15</v>
      </c>
      <c r="G2720" s="12">
        <v>3384</v>
      </c>
      <c r="H2720" s="12">
        <v>3600</v>
      </c>
      <c r="I2720" s="12">
        <v>42588</v>
      </c>
      <c r="J2720" s="12">
        <v>45360</v>
      </c>
      <c r="K2720" s="12">
        <f>Sales[[#This Row],[Unit Price]]*Sales[[#This Row],[Quantity]]</f>
        <v>54000</v>
      </c>
      <c r="L2720" s="12">
        <f>Sales[[#This Row],[Unit Cost]]*Sales[[#This Row],[Quantity]]</f>
        <v>50760</v>
      </c>
      <c r="M2720" s="12">
        <f>Sales[[#This Row],[Revenue]]-Sales[[#This Row],[Cost]]</f>
        <v>3240</v>
      </c>
      <c r="N2720" s="38">
        <f>Sales[[#This Row],[Profit]]*$N$1</f>
        <v>162</v>
      </c>
      <c r="O2720" s="38">
        <f>Sales[[#This Row],[Profit]]-Sales[[#This Row],[Discount ]]</f>
        <v>3078</v>
      </c>
    </row>
    <row r="2721" spans="1:15">
      <c r="A2721" s="38">
        <v>41809</v>
      </c>
      <c r="B2721" s="12" t="s">
        <v>27</v>
      </c>
      <c r="C2721" s="12" t="s">
        <v>23</v>
      </c>
      <c r="D2721" s="12" t="s">
        <v>33</v>
      </c>
      <c r="E2721" s="12" t="s">
        <v>13</v>
      </c>
      <c r="F2721" s="12">
        <v>7</v>
      </c>
      <c r="G2721" s="12">
        <v>3546</v>
      </c>
      <c r="H2721" s="12">
        <v>3780</v>
      </c>
      <c r="I2721" s="12">
        <v>87516</v>
      </c>
      <c r="J2721" s="12">
        <v>93060</v>
      </c>
      <c r="K2721" s="12">
        <f>Sales[[#This Row],[Unit Price]]*Sales[[#This Row],[Quantity]]</f>
        <v>26460</v>
      </c>
      <c r="L2721" s="12">
        <f>Sales[[#This Row],[Unit Cost]]*Sales[[#This Row],[Quantity]]</f>
        <v>24822</v>
      </c>
      <c r="M2721" s="12">
        <f>Sales[[#This Row],[Revenue]]-Sales[[#This Row],[Cost]]</f>
        <v>1638</v>
      </c>
      <c r="N2721" s="38">
        <f>Sales[[#This Row],[Profit]]*$N$1</f>
        <v>81.900000000000006</v>
      </c>
      <c r="O2721" s="38">
        <f>Sales[[#This Row],[Profit]]-Sales[[#This Row],[Discount ]]</f>
        <v>1556.1</v>
      </c>
    </row>
    <row r="2722" spans="1:15">
      <c r="A2722" s="38">
        <v>41809</v>
      </c>
      <c r="B2722" s="12" t="s">
        <v>10</v>
      </c>
      <c r="C2722" s="12" t="s">
        <v>11</v>
      </c>
      <c r="D2722" s="12" t="s">
        <v>38</v>
      </c>
      <c r="E2722" s="12" t="s">
        <v>13</v>
      </c>
      <c r="F2722" s="12">
        <v>17</v>
      </c>
      <c r="G2722" s="12">
        <v>5148</v>
      </c>
      <c r="H2722" s="12">
        <v>5490</v>
      </c>
      <c r="I2722" s="12">
        <v>70920</v>
      </c>
      <c r="J2722" s="12">
        <v>75600</v>
      </c>
      <c r="K2722" s="12">
        <f>Sales[[#This Row],[Unit Price]]*Sales[[#This Row],[Quantity]]</f>
        <v>93330</v>
      </c>
      <c r="L2722" s="12">
        <f>Sales[[#This Row],[Unit Cost]]*Sales[[#This Row],[Quantity]]</f>
        <v>87516</v>
      </c>
      <c r="M2722" s="12">
        <f>Sales[[#This Row],[Revenue]]-Sales[[#This Row],[Cost]]</f>
        <v>5814</v>
      </c>
      <c r="N2722" s="38">
        <f>Sales[[#This Row],[Profit]]*$N$1</f>
        <v>290.7</v>
      </c>
      <c r="O2722" s="38">
        <f>Sales[[#This Row],[Profit]]-Sales[[#This Row],[Discount ]]</f>
        <v>5523.3</v>
      </c>
    </row>
    <row r="2723" spans="1:15">
      <c r="A2723" s="38">
        <v>41809</v>
      </c>
      <c r="B2723" s="12" t="s">
        <v>14</v>
      </c>
      <c r="C2723" s="12" t="s">
        <v>11</v>
      </c>
      <c r="D2723" s="12" t="s">
        <v>15</v>
      </c>
      <c r="E2723" s="12" t="s">
        <v>16</v>
      </c>
      <c r="F2723" s="12">
        <v>20</v>
      </c>
      <c r="G2723" s="12">
        <v>2034</v>
      </c>
      <c r="H2723" s="12">
        <v>2160</v>
      </c>
      <c r="I2723" s="12">
        <v>53730</v>
      </c>
      <c r="J2723" s="12">
        <v>58050</v>
      </c>
      <c r="K2723" s="12">
        <f>Sales[[#This Row],[Unit Price]]*Sales[[#This Row],[Quantity]]</f>
        <v>43200</v>
      </c>
      <c r="L2723" s="12">
        <f>Sales[[#This Row],[Unit Cost]]*Sales[[#This Row],[Quantity]]</f>
        <v>40680</v>
      </c>
      <c r="M2723" s="12">
        <f>Sales[[#This Row],[Revenue]]-Sales[[#This Row],[Cost]]</f>
        <v>2520</v>
      </c>
      <c r="N2723" s="38">
        <f>Sales[[#This Row],[Profit]]*$N$1</f>
        <v>126</v>
      </c>
      <c r="O2723" s="38">
        <f>Sales[[#This Row],[Profit]]-Sales[[#This Row],[Discount ]]</f>
        <v>2394</v>
      </c>
    </row>
    <row r="2724" spans="1:15">
      <c r="A2724" s="38">
        <v>41809</v>
      </c>
      <c r="B2724" s="12" t="s">
        <v>27</v>
      </c>
      <c r="C2724" s="12" t="s">
        <v>23</v>
      </c>
      <c r="D2724" s="12" t="s">
        <v>41</v>
      </c>
      <c r="E2724" s="12" t="s">
        <v>13</v>
      </c>
      <c r="F2724" s="12">
        <v>5</v>
      </c>
      <c r="G2724" s="12">
        <v>2196</v>
      </c>
      <c r="H2724" s="12">
        <v>2340</v>
      </c>
      <c r="I2724" s="12">
        <v>8856</v>
      </c>
      <c r="J2724" s="12">
        <v>9450</v>
      </c>
      <c r="K2724" s="12">
        <f>Sales[[#This Row],[Unit Price]]*Sales[[#This Row],[Quantity]]</f>
        <v>11700</v>
      </c>
      <c r="L2724" s="12">
        <f>Sales[[#This Row],[Unit Cost]]*Sales[[#This Row],[Quantity]]</f>
        <v>10980</v>
      </c>
      <c r="M2724" s="12">
        <f>Sales[[#This Row],[Revenue]]-Sales[[#This Row],[Cost]]</f>
        <v>720</v>
      </c>
      <c r="N2724" s="38">
        <f>Sales[[#This Row],[Profit]]*$N$1</f>
        <v>36</v>
      </c>
      <c r="O2724" s="38">
        <f>Sales[[#This Row],[Profit]]-Sales[[#This Row],[Discount ]]</f>
        <v>684</v>
      </c>
    </row>
    <row r="2725" spans="1:15">
      <c r="A2725" s="38">
        <v>41810</v>
      </c>
      <c r="B2725" s="12" t="s">
        <v>20</v>
      </c>
      <c r="C2725" s="12" t="s">
        <v>18</v>
      </c>
      <c r="D2725" s="12" t="s">
        <v>28</v>
      </c>
      <c r="E2725" s="12" t="s">
        <v>13</v>
      </c>
      <c r="F2725" s="12">
        <v>14</v>
      </c>
      <c r="G2725" s="12">
        <v>3546</v>
      </c>
      <c r="H2725" s="12">
        <v>3780</v>
      </c>
      <c r="I2725" s="12">
        <v>52488</v>
      </c>
      <c r="J2725" s="12">
        <v>55890</v>
      </c>
      <c r="K2725" s="12">
        <f>Sales[[#This Row],[Unit Price]]*Sales[[#This Row],[Quantity]]</f>
        <v>52920</v>
      </c>
      <c r="L2725" s="12">
        <f>Sales[[#This Row],[Unit Cost]]*Sales[[#This Row],[Quantity]]</f>
        <v>49644</v>
      </c>
      <c r="M2725" s="12">
        <f>Sales[[#This Row],[Revenue]]-Sales[[#This Row],[Cost]]</f>
        <v>3276</v>
      </c>
      <c r="N2725" s="38">
        <f>Sales[[#This Row],[Profit]]*$N$1</f>
        <v>163.80000000000001</v>
      </c>
      <c r="O2725" s="38">
        <f>Sales[[#This Row],[Profit]]-Sales[[#This Row],[Discount ]]</f>
        <v>3112.2</v>
      </c>
    </row>
    <row r="2726" spans="1:15">
      <c r="A2726" s="38">
        <v>41810</v>
      </c>
      <c r="B2726" s="12" t="s">
        <v>14</v>
      </c>
      <c r="C2726" s="12" t="s">
        <v>11</v>
      </c>
      <c r="D2726" s="12" t="s">
        <v>42</v>
      </c>
      <c r="E2726" s="12" t="s">
        <v>16</v>
      </c>
      <c r="F2726" s="12">
        <v>6</v>
      </c>
      <c r="G2726" s="12">
        <v>3546</v>
      </c>
      <c r="H2726" s="12">
        <v>3780</v>
      </c>
      <c r="I2726" s="12">
        <v>112590</v>
      </c>
      <c r="J2726" s="12">
        <v>121500</v>
      </c>
      <c r="K2726" s="12">
        <f>Sales[[#This Row],[Unit Price]]*Sales[[#This Row],[Quantity]]</f>
        <v>22680</v>
      </c>
      <c r="L2726" s="12">
        <f>Sales[[#This Row],[Unit Cost]]*Sales[[#This Row],[Quantity]]</f>
        <v>21276</v>
      </c>
      <c r="M2726" s="12">
        <f>Sales[[#This Row],[Revenue]]-Sales[[#This Row],[Cost]]</f>
        <v>1404</v>
      </c>
      <c r="N2726" s="38">
        <f>Sales[[#This Row],[Profit]]*$N$1</f>
        <v>70.2</v>
      </c>
      <c r="O2726" s="38">
        <f>Sales[[#This Row],[Profit]]-Sales[[#This Row],[Discount ]]</f>
        <v>1333.8</v>
      </c>
    </row>
    <row r="2727" spans="1:15">
      <c r="A2727" s="38">
        <v>41810</v>
      </c>
      <c r="B2727" s="12" t="s">
        <v>31</v>
      </c>
      <c r="C2727" s="12" t="s">
        <v>30</v>
      </c>
      <c r="D2727" s="12" t="s">
        <v>26</v>
      </c>
      <c r="E2727" s="12" t="s">
        <v>13</v>
      </c>
      <c r="F2727" s="12">
        <v>22</v>
      </c>
      <c r="G2727" s="12">
        <v>7506</v>
      </c>
      <c r="H2727" s="12">
        <v>8100</v>
      </c>
      <c r="I2727" s="12">
        <v>60840</v>
      </c>
      <c r="J2727" s="12">
        <v>64800</v>
      </c>
      <c r="K2727" s="12">
        <f>Sales[[#This Row],[Unit Price]]*Sales[[#This Row],[Quantity]]</f>
        <v>178200</v>
      </c>
      <c r="L2727" s="12">
        <f>Sales[[#This Row],[Unit Cost]]*Sales[[#This Row],[Quantity]]</f>
        <v>165132</v>
      </c>
      <c r="M2727" s="12">
        <f>Sales[[#This Row],[Revenue]]-Sales[[#This Row],[Cost]]</f>
        <v>13068</v>
      </c>
      <c r="N2727" s="38">
        <f>Sales[[#This Row],[Profit]]*$N$1</f>
        <v>653.40000000000009</v>
      </c>
      <c r="O2727" s="38">
        <f>Sales[[#This Row],[Profit]]-Sales[[#This Row],[Discount ]]</f>
        <v>12414.6</v>
      </c>
    </row>
    <row r="2728" spans="1:15">
      <c r="A2728" s="38">
        <v>41811</v>
      </c>
      <c r="B2728" s="12" t="s">
        <v>31</v>
      </c>
      <c r="C2728" s="12" t="s">
        <v>30</v>
      </c>
      <c r="D2728" s="12" t="s">
        <v>39</v>
      </c>
      <c r="E2728" s="12" t="s">
        <v>13</v>
      </c>
      <c r="F2728" s="12">
        <v>6</v>
      </c>
      <c r="G2728" s="12">
        <v>3924</v>
      </c>
      <c r="H2728" s="12">
        <v>4230</v>
      </c>
      <c r="I2728" s="12">
        <v>44712</v>
      </c>
      <c r="J2728" s="12">
        <v>47520</v>
      </c>
      <c r="K2728" s="12">
        <f>Sales[[#This Row],[Unit Price]]*Sales[[#This Row],[Quantity]]</f>
        <v>25380</v>
      </c>
      <c r="L2728" s="12">
        <f>Sales[[#This Row],[Unit Cost]]*Sales[[#This Row],[Quantity]]</f>
        <v>23544</v>
      </c>
      <c r="M2728" s="12">
        <f>Sales[[#This Row],[Revenue]]-Sales[[#This Row],[Cost]]</f>
        <v>1836</v>
      </c>
      <c r="N2728" s="38">
        <f>Sales[[#This Row],[Profit]]*$N$1</f>
        <v>91.800000000000011</v>
      </c>
      <c r="O2728" s="38">
        <f>Sales[[#This Row],[Profit]]-Sales[[#This Row],[Discount ]]</f>
        <v>1744.2</v>
      </c>
    </row>
    <row r="2729" spans="1:15">
      <c r="A2729" s="38">
        <v>41811</v>
      </c>
      <c r="B2729" s="12" t="s">
        <v>20</v>
      </c>
      <c r="C2729" s="12" t="s">
        <v>18</v>
      </c>
      <c r="D2729" s="12" t="s">
        <v>42</v>
      </c>
      <c r="E2729" s="12" t="s">
        <v>16</v>
      </c>
      <c r="F2729" s="12">
        <v>6</v>
      </c>
      <c r="G2729" s="12">
        <v>4482</v>
      </c>
      <c r="H2729" s="12">
        <v>4770</v>
      </c>
      <c r="I2729" s="12">
        <v>97578</v>
      </c>
      <c r="J2729" s="12">
        <v>105300</v>
      </c>
      <c r="K2729" s="12">
        <f>Sales[[#This Row],[Unit Price]]*Sales[[#This Row],[Quantity]]</f>
        <v>28620</v>
      </c>
      <c r="L2729" s="12">
        <f>Sales[[#This Row],[Unit Cost]]*Sales[[#This Row],[Quantity]]</f>
        <v>26892</v>
      </c>
      <c r="M2729" s="12">
        <f>Sales[[#This Row],[Revenue]]-Sales[[#This Row],[Cost]]</f>
        <v>1728</v>
      </c>
      <c r="N2729" s="38">
        <f>Sales[[#This Row],[Profit]]*$N$1</f>
        <v>86.4</v>
      </c>
      <c r="O2729" s="38">
        <f>Sales[[#This Row],[Profit]]-Sales[[#This Row],[Discount ]]</f>
        <v>1641.6</v>
      </c>
    </row>
    <row r="2730" spans="1:15">
      <c r="A2730" s="38">
        <v>41812</v>
      </c>
      <c r="B2730" s="12" t="s">
        <v>14</v>
      </c>
      <c r="C2730" s="12" t="s">
        <v>11</v>
      </c>
      <c r="D2730" s="12" t="s">
        <v>35</v>
      </c>
      <c r="E2730" s="12" t="s">
        <v>13</v>
      </c>
      <c r="F2730" s="12">
        <v>2</v>
      </c>
      <c r="G2730" s="12">
        <v>3546</v>
      </c>
      <c r="H2730" s="12">
        <v>3780</v>
      </c>
      <c r="I2730" s="12">
        <v>66924</v>
      </c>
      <c r="J2730" s="12">
        <v>71370</v>
      </c>
      <c r="K2730" s="12">
        <f>Sales[[#This Row],[Unit Price]]*Sales[[#This Row],[Quantity]]</f>
        <v>7560</v>
      </c>
      <c r="L2730" s="12">
        <f>Sales[[#This Row],[Unit Cost]]*Sales[[#This Row],[Quantity]]</f>
        <v>7092</v>
      </c>
      <c r="M2730" s="12">
        <f>Sales[[#This Row],[Revenue]]-Sales[[#This Row],[Cost]]</f>
        <v>468</v>
      </c>
      <c r="N2730" s="38">
        <f>Sales[[#This Row],[Profit]]*$N$1</f>
        <v>23.400000000000002</v>
      </c>
      <c r="O2730" s="38">
        <f>Sales[[#This Row],[Profit]]-Sales[[#This Row],[Discount ]]</f>
        <v>444.6</v>
      </c>
    </row>
    <row r="2731" spans="1:15">
      <c r="A2731" s="38">
        <v>41812</v>
      </c>
      <c r="B2731" s="12" t="s">
        <v>34</v>
      </c>
      <c r="C2731" s="12" t="s">
        <v>25</v>
      </c>
      <c r="D2731" s="12" t="s">
        <v>38</v>
      </c>
      <c r="E2731" s="12" t="s">
        <v>13</v>
      </c>
      <c r="F2731" s="12">
        <v>24</v>
      </c>
      <c r="G2731" s="12">
        <v>3726</v>
      </c>
      <c r="H2731" s="12">
        <v>3960</v>
      </c>
      <c r="I2731" s="12">
        <v>17730</v>
      </c>
      <c r="J2731" s="12">
        <v>18900</v>
      </c>
      <c r="K2731" s="12">
        <f>Sales[[#This Row],[Unit Price]]*Sales[[#This Row],[Quantity]]</f>
        <v>95040</v>
      </c>
      <c r="L2731" s="12">
        <f>Sales[[#This Row],[Unit Cost]]*Sales[[#This Row],[Quantity]]</f>
        <v>89424</v>
      </c>
      <c r="M2731" s="12">
        <f>Sales[[#This Row],[Revenue]]-Sales[[#This Row],[Cost]]</f>
        <v>5616</v>
      </c>
      <c r="N2731" s="38">
        <f>Sales[[#This Row],[Profit]]*$N$1</f>
        <v>280.8</v>
      </c>
      <c r="O2731" s="38">
        <f>Sales[[#This Row],[Profit]]-Sales[[#This Row],[Discount ]]</f>
        <v>5335.2</v>
      </c>
    </row>
    <row r="2732" spans="1:15">
      <c r="A2732" s="38">
        <v>41812</v>
      </c>
      <c r="B2732" s="12" t="s">
        <v>22</v>
      </c>
      <c r="C2732" s="12" t="s">
        <v>23</v>
      </c>
      <c r="D2732" s="12" t="s">
        <v>15</v>
      </c>
      <c r="E2732" s="12" t="s">
        <v>16</v>
      </c>
      <c r="F2732" s="12">
        <v>11</v>
      </c>
      <c r="G2732" s="12">
        <v>2106</v>
      </c>
      <c r="H2732" s="12">
        <v>2250</v>
      </c>
      <c r="I2732" s="12">
        <v>21492</v>
      </c>
      <c r="J2732" s="12">
        <v>23220</v>
      </c>
      <c r="K2732" s="12">
        <f>Sales[[#This Row],[Unit Price]]*Sales[[#This Row],[Quantity]]</f>
        <v>24750</v>
      </c>
      <c r="L2732" s="12">
        <f>Sales[[#This Row],[Unit Cost]]*Sales[[#This Row],[Quantity]]</f>
        <v>23166</v>
      </c>
      <c r="M2732" s="12">
        <f>Sales[[#This Row],[Revenue]]-Sales[[#This Row],[Cost]]</f>
        <v>1584</v>
      </c>
      <c r="N2732" s="38">
        <f>Sales[[#This Row],[Profit]]*$N$1</f>
        <v>79.2</v>
      </c>
      <c r="O2732" s="38">
        <f>Sales[[#This Row],[Profit]]-Sales[[#This Row],[Discount ]]</f>
        <v>1504.8</v>
      </c>
    </row>
    <row r="2733" spans="1:15">
      <c r="A2733" s="38">
        <v>41812</v>
      </c>
      <c r="B2733" s="12" t="s">
        <v>22</v>
      </c>
      <c r="C2733" s="12" t="s">
        <v>23</v>
      </c>
      <c r="D2733" s="12" t="s">
        <v>28</v>
      </c>
      <c r="E2733" s="12" t="s">
        <v>13</v>
      </c>
      <c r="F2733" s="12">
        <v>10</v>
      </c>
      <c r="G2733" s="12">
        <v>3546</v>
      </c>
      <c r="H2733" s="12">
        <v>3780</v>
      </c>
      <c r="I2733" s="12">
        <v>5832</v>
      </c>
      <c r="J2733" s="12">
        <v>6210</v>
      </c>
      <c r="K2733" s="12">
        <f>Sales[[#This Row],[Unit Price]]*Sales[[#This Row],[Quantity]]</f>
        <v>37800</v>
      </c>
      <c r="L2733" s="12">
        <f>Sales[[#This Row],[Unit Cost]]*Sales[[#This Row],[Quantity]]</f>
        <v>35460</v>
      </c>
      <c r="M2733" s="12">
        <f>Sales[[#This Row],[Revenue]]-Sales[[#This Row],[Cost]]</f>
        <v>2340</v>
      </c>
      <c r="N2733" s="38">
        <f>Sales[[#This Row],[Profit]]*$N$1</f>
        <v>117</v>
      </c>
      <c r="O2733" s="38">
        <f>Sales[[#This Row],[Profit]]-Sales[[#This Row],[Discount ]]</f>
        <v>2223</v>
      </c>
    </row>
    <row r="2734" spans="1:15">
      <c r="A2734" s="38">
        <v>41812</v>
      </c>
      <c r="B2734" s="12" t="s">
        <v>17</v>
      </c>
      <c r="C2734" s="12" t="s">
        <v>18</v>
      </c>
      <c r="D2734" s="12" t="s">
        <v>33</v>
      </c>
      <c r="E2734" s="12" t="s">
        <v>13</v>
      </c>
      <c r="F2734" s="12">
        <v>7</v>
      </c>
      <c r="G2734" s="12">
        <v>3384</v>
      </c>
      <c r="H2734" s="12">
        <v>3600</v>
      </c>
      <c r="I2734" s="12">
        <v>27846</v>
      </c>
      <c r="J2734" s="12">
        <v>29610</v>
      </c>
      <c r="K2734" s="12">
        <f>Sales[[#This Row],[Unit Price]]*Sales[[#This Row],[Quantity]]</f>
        <v>25200</v>
      </c>
      <c r="L2734" s="12">
        <f>Sales[[#This Row],[Unit Cost]]*Sales[[#This Row],[Quantity]]</f>
        <v>23688</v>
      </c>
      <c r="M2734" s="12">
        <f>Sales[[#This Row],[Revenue]]-Sales[[#This Row],[Cost]]</f>
        <v>1512</v>
      </c>
      <c r="N2734" s="38">
        <f>Sales[[#This Row],[Profit]]*$N$1</f>
        <v>75.600000000000009</v>
      </c>
      <c r="O2734" s="38">
        <f>Sales[[#This Row],[Profit]]-Sales[[#This Row],[Discount ]]</f>
        <v>1436.4</v>
      </c>
    </row>
    <row r="2735" spans="1:15">
      <c r="A2735" s="38">
        <v>41812</v>
      </c>
      <c r="B2735" s="12" t="s">
        <v>14</v>
      </c>
      <c r="C2735" s="12" t="s">
        <v>11</v>
      </c>
      <c r="D2735" s="12" t="s">
        <v>40</v>
      </c>
      <c r="E2735" s="12" t="s">
        <v>16</v>
      </c>
      <c r="F2735" s="12">
        <v>22</v>
      </c>
      <c r="G2735" s="12">
        <v>2106</v>
      </c>
      <c r="H2735" s="12">
        <v>2250</v>
      </c>
      <c r="I2735" s="12">
        <v>7848</v>
      </c>
      <c r="J2735" s="12">
        <v>8460</v>
      </c>
      <c r="K2735" s="12">
        <f>Sales[[#This Row],[Unit Price]]*Sales[[#This Row],[Quantity]]</f>
        <v>49500</v>
      </c>
      <c r="L2735" s="12">
        <f>Sales[[#This Row],[Unit Cost]]*Sales[[#This Row],[Quantity]]</f>
        <v>46332</v>
      </c>
      <c r="M2735" s="12">
        <f>Sales[[#This Row],[Revenue]]-Sales[[#This Row],[Cost]]</f>
        <v>3168</v>
      </c>
      <c r="N2735" s="38">
        <f>Sales[[#This Row],[Profit]]*$N$1</f>
        <v>158.4</v>
      </c>
      <c r="O2735" s="38">
        <f>Sales[[#This Row],[Profit]]-Sales[[#This Row],[Discount ]]</f>
        <v>3009.6</v>
      </c>
    </row>
    <row r="2736" spans="1:15">
      <c r="A2736" s="38">
        <v>41814</v>
      </c>
      <c r="B2736" s="12" t="s">
        <v>24</v>
      </c>
      <c r="C2736" s="12" t="s">
        <v>25</v>
      </c>
      <c r="D2736" s="12" t="s">
        <v>37</v>
      </c>
      <c r="E2736" s="12" t="s">
        <v>13</v>
      </c>
      <c r="F2736" s="12">
        <v>7</v>
      </c>
      <c r="G2736" s="12">
        <v>3924</v>
      </c>
      <c r="H2736" s="12">
        <v>4230</v>
      </c>
      <c r="I2736" s="12">
        <v>22410</v>
      </c>
      <c r="J2736" s="12">
        <v>23850</v>
      </c>
      <c r="K2736" s="12">
        <f>Sales[[#This Row],[Unit Price]]*Sales[[#This Row],[Quantity]]</f>
        <v>29610</v>
      </c>
      <c r="L2736" s="12">
        <f>Sales[[#This Row],[Unit Cost]]*Sales[[#This Row],[Quantity]]</f>
        <v>27468</v>
      </c>
      <c r="M2736" s="12">
        <f>Sales[[#This Row],[Revenue]]-Sales[[#This Row],[Cost]]</f>
        <v>2142</v>
      </c>
      <c r="N2736" s="38">
        <f>Sales[[#This Row],[Profit]]*$N$1</f>
        <v>107.10000000000001</v>
      </c>
      <c r="O2736" s="38">
        <f>Sales[[#This Row],[Profit]]-Sales[[#This Row],[Discount ]]</f>
        <v>2034.9</v>
      </c>
    </row>
    <row r="2737" spans="1:15">
      <c r="A2737" s="38">
        <v>41814</v>
      </c>
      <c r="B2737" s="12" t="s">
        <v>14</v>
      </c>
      <c r="C2737" s="12" t="s">
        <v>11</v>
      </c>
      <c r="D2737" s="12" t="s">
        <v>43</v>
      </c>
      <c r="E2737" s="12" t="s">
        <v>13</v>
      </c>
      <c r="F2737" s="12">
        <v>18</v>
      </c>
      <c r="G2737" s="12">
        <v>3582</v>
      </c>
      <c r="H2737" s="12">
        <v>3870</v>
      </c>
      <c r="I2737" s="12">
        <v>71064</v>
      </c>
      <c r="J2737" s="12">
        <v>75600</v>
      </c>
      <c r="K2737" s="12">
        <f>Sales[[#This Row],[Unit Price]]*Sales[[#This Row],[Quantity]]</f>
        <v>69660</v>
      </c>
      <c r="L2737" s="12">
        <f>Sales[[#This Row],[Unit Cost]]*Sales[[#This Row],[Quantity]]</f>
        <v>64476</v>
      </c>
      <c r="M2737" s="12">
        <f>Sales[[#This Row],[Revenue]]-Sales[[#This Row],[Cost]]</f>
        <v>5184</v>
      </c>
      <c r="N2737" s="38">
        <f>Sales[[#This Row],[Profit]]*$N$1</f>
        <v>259.2</v>
      </c>
      <c r="O2737" s="38">
        <f>Sales[[#This Row],[Profit]]-Sales[[#This Row],[Discount ]]</f>
        <v>4924.8</v>
      </c>
    </row>
    <row r="2738" spans="1:15">
      <c r="A2738" s="38">
        <v>41815</v>
      </c>
      <c r="B2738" s="12" t="s">
        <v>10</v>
      </c>
      <c r="C2738" s="12" t="s">
        <v>11</v>
      </c>
      <c r="D2738" s="12" t="s">
        <v>26</v>
      </c>
      <c r="E2738" s="12" t="s">
        <v>13</v>
      </c>
      <c r="F2738" s="12">
        <v>12</v>
      </c>
      <c r="G2738" s="12">
        <v>3582</v>
      </c>
      <c r="H2738" s="12">
        <v>3870</v>
      </c>
      <c r="I2738" s="12">
        <v>24336</v>
      </c>
      <c r="J2738" s="12">
        <v>25920</v>
      </c>
      <c r="K2738" s="12">
        <f>Sales[[#This Row],[Unit Price]]*Sales[[#This Row],[Quantity]]</f>
        <v>46440</v>
      </c>
      <c r="L2738" s="12">
        <f>Sales[[#This Row],[Unit Cost]]*Sales[[#This Row],[Quantity]]</f>
        <v>42984</v>
      </c>
      <c r="M2738" s="12">
        <f>Sales[[#This Row],[Revenue]]-Sales[[#This Row],[Cost]]</f>
        <v>3456</v>
      </c>
      <c r="N2738" s="38">
        <f>Sales[[#This Row],[Profit]]*$N$1</f>
        <v>172.8</v>
      </c>
      <c r="O2738" s="38">
        <f>Sales[[#This Row],[Profit]]-Sales[[#This Row],[Discount ]]</f>
        <v>3283.2</v>
      </c>
    </row>
    <row r="2739" spans="1:15">
      <c r="A2739" s="38">
        <v>41815</v>
      </c>
      <c r="B2739" s="12" t="s">
        <v>22</v>
      </c>
      <c r="C2739" s="12" t="s">
        <v>23</v>
      </c>
      <c r="D2739" s="12" t="s">
        <v>38</v>
      </c>
      <c r="E2739" s="12" t="s">
        <v>13</v>
      </c>
      <c r="F2739" s="12">
        <v>19</v>
      </c>
      <c r="G2739" s="12">
        <v>3726</v>
      </c>
      <c r="H2739" s="12">
        <v>3960</v>
      </c>
      <c r="I2739" s="12">
        <v>74466</v>
      </c>
      <c r="J2739" s="12">
        <v>79380</v>
      </c>
      <c r="K2739" s="12">
        <f>Sales[[#This Row],[Unit Price]]*Sales[[#This Row],[Quantity]]</f>
        <v>75240</v>
      </c>
      <c r="L2739" s="12">
        <f>Sales[[#This Row],[Unit Cost]]*Sales[[#This Row],[Quantity]]</f>
        <v>70794</v>
      </c>
      <c r="M2739" s="12">
        <f>Sales[[#This Row],[Revenue]]-Sales[[#This Row],[Cost]]</f>
        <v>4446</v>
      </c>
      <c r="N2739" s="38">
        <f>Sales[[#This Row],[Profit]]*$N$1</f>
        <v>222.3</v>
      </c>
      <c r="O2739" s="38">
        <f>Sales[[#This Row],[Profit]]-Sales[[#This Row],[Discount ]]</f>
        <v>4223.7</v>
      </c>
    </row>
    <row r="2740" spans="1:15">
      <c r="A2740" s="38">
        <v>41815</v>
      </c>
      <c r="B2740" s="12" t="s">
        <v>22</v>
      </c>
      <c r="C2740" s="12" t="s">
        <v>23</v>
      </c>
      <c r="D2740" s="12" t="s">
        <v>42</v>
      </c>
      <c r="E2740" s="12" t="s">
        <v>16</v>
      </c>
      <c r="F2740" s="12">
        <v>23</v>
      </c>
      <c r="G2740" s="12">
        <v>3582</v>
      </c>
      <c r="H2740" s="12">
        <v>3870</v>
      </c>
      <c r="I2740" s="12">
        <v>172638</v>
      </c>
      <c r="J2740" s="12">
        <v>186300</v>
      </c>
      <c r="K2740" s="12">
        <f>Sales[[#This Row],[Unit Price]]*Sales[[#This Row],[Quantity]]</f>
        <v>89010</v>
      </c>
      <c r="L2740" s="12">
        <f>Sales[[#This Row],[Unit Cost]]*Sales[[#This Row],[Quantity]]</f>
        <v>82386</v>
      </c>
      <c r="M2740" s="12">
        <f>Sales[[#This Row],[Revenue]]-Sales[[#This Row],[Cost]]</f>
        <v>6624</v>
      </c>
      <c r="N2740" s="38">
        <f>Sales[[#This Row],[Profit]]*$N$1</f>
        <v>331.20000000000005</v>
      </c>
      <c r="O2740" s="38">
        <f>Sales[[#This Row],[Profit]]-Sales[[#This Row],[Discount ]]</f>
        <v>6292.8</v>
      </c>
    </row>
    <row r="2741" spans="1:15">
      <c r="A2741" s="38">
        <v>41815</v>
      </c>
      <c r="B2741" s="12" t="s">
        <v>20</v>
      </c>
      <c r="C2741" s="12" t="s">
        <v>18</v>
      </c>
      <c r="D2741" s="12" t="s">
        <v>28</v>
      </c>
      <c r="E2741" s="12" t="s">
        <v>13</v>
      </c>
      <c r="F2741" s="12">
        <v>3</v>
      </c>
      <c r="G2741" s="12">
        <v>2952</v>
      </c>
      <c r="H2741" s="12">
        <v>3150</v>
      </c>
      <c r="I2741" s="12">
        <v>81648</v>
      </c>
      <c r="J2741" s="12">
        <v>86940</v>
      </c>
      <c r="K2741" s="12">
        <f>Sales[[#This Row],[Unit Price]]*Sales[[#This Row],[Quantity]]</f>
        <v>9450</v>
      </c>
      <c r="L2741" s="12">
        <f>Sales[[#This Row],[Unit Cost]]*Sales[[#This Row],[Quantity]]</f>
        <v>8856</v>
      </c>
      <c r="M2741" s="12">
        <f>Sales[[#This Row],[Revenue]]-Sales[[#This Row],[Cost]]</f>
        <v>594</v>
      </c>
      <c r="N2741" s="38">
        <f>Sales[[#This Row],[Profit]]*$N$1</f>
        <v>29.700000000000003</v>
      </c>
      <c r="O2741" s="38">
        <f>Sales[[#This Row],[Profit]]-Sales[[#This Row],[Discount ]]</f>
        <v>564.29999999999995</v>
      </c>
    </row>
    <row r="2742" spans="1:15">
      <c r="A2742" s="38">
        <v>41815</v>
      </c>
      <c r="B2742" s="12" t="s">
        <v>34</v>
      </c>
      <c r="C2742" s="12" t="s">
        <v>25</v>
      </c>
      <c r="D2742" s="12" t="s">
        <v>32</v>
      </c>
      <c r="E2742" s="12" t="s">
        <v>13</v>
      </c>
      <c r="F2742" s="12">
        <v>24</v>
      </c>
      <c r="G2742" s="12">
        <v>3978</v>
      </c>
      <c r="H2742" s="12">
        <v>4230</v>
      </c>
      <c r="I2742" s="12">
        <v>35460</v>
      </c>
      <c r="J2742" s="12">
        <v>37800</v>
      </c>
      <c r="K2742" s="12">
        <f>Sales[[#This Row],[Unit Price]]*Sales[[#This Row],[Quantity]]</f>
        <v>101520</v>
      </c>
      <c r="L2742" s="12">
        <f>Sales[[#This Row],[Unit Cost]]*Sales[[#This Row],[Quantity]]</f>
        <v>95472</v>
      </c>
      <c r="M2742" s="12">
        <f>Sales[[#This Row],[Revenue]]-Sales[[#This Row],[Cost]]</f>
        <v>6048</v>
      </c>
      <c r="N2742" s="38">
        <f>Sales[[#This Row],[Profit]]*$N$1</f>
        <v>302.40000000000003</v>
      </c>
      <c r="O2742" s="38">
        <f>Sales[[#This Row],[Profit]]-Sales[[#This Row],[Discount ]]</f>
        <v>5745.6</v>
      </c>
    </row>
    <row r="2743" spans="1:15">
      <c r="A2743" s="38">
        <v>41815</v>
      </c>
      <c r="B2743" s="12" t="s">
        <v>27</v>
      </c>
      <c r="C2743" s="12" t="s">
        <v>23</v>
      </c>
      <c r="D2743" s="12" t="s">
        <v>12</v>
      </c>
      <c r="E2743" s="12" t="s">
        <v>13</v>
      </c>
      <c r="F2743" s="12">
        <v>25</v>
      </c>
      <c r="G2743" s="12">
        <v>2034</v>
      </c>
      <c r="H2743" s="12">
        <v>2160</v>
      </c>
      <c r="I2743" s="12">
        <v>40680</v>
      </c>
      <c r="J2743" s="12">
        <v>43200</v>
      </c>
      <c r="K2743" s="12">
        <f>Sales[[#This Row],[Unit Price]]*Sales[[#This Row],[Quantity]]</f>
        <v>54000</v>
      </c>
      <c r="L2743" s="12">
        <f>Sales[[#This Row],[Unit Cost]]*Sales[[#This Row],[Quantity]]</f>
        <v>50850</v>
      </c>
      <c r="M2743" s="12">
        <f>Sales[[#This Row],[Revenue]]-Sales[[#This Row],[Cost]]</f>
        <v>3150</v>
      </c>
      <c r="N2743" s="38">
        <f>Sales[[#This Row],[Profit]]*$N$1</f>
        <v>157.5</v>
      </c>
      <c r="O2743" s="38">
        <f>Sales[[#This Row],[Profit]]-Sales[[#This Row],[Discount ]]</f>
        <v>2992.5</v>
      </c>
    </row>
    <row r="2744" spans="1:15">
      <c r="A2744" s="38">
        <v>41816</v>
      </c>
      <c r="B2744" s="12" t="s">
        <v>27</v>
      </c>
      <c r="C2744" s="12" t="s">
        <v>23</v>
      </c>
      <c r="D2744" s="12" t="s">
        <v>35</v>
      </c>
      <c r="E2744" s="12" t="s">
        <v>13</v>
      </c>
      <c r="F2744" s="12">
        <v>5</v>
      </c>
      <c r="G2744" s="12">
        <v>3924</v>
      </c>
      <c r="H2744" s="12">
        <v>4230</v>
      </c>
      <c r="I2744" s="12">
        <v>82368</v>
      </c>
      <c r="J2744" s="12">
        <v>87840</v>
      </c>
      <c r="K2744" s="12">
        <f>Sales[[#This Row],[Unit Price]]*Sales[[#This Row],[Quantity]]</f>
        <v>21150</v>
      </c>
      <c r="L2744" s="12">
        <f>Sales[[#This Row],[Unit Cost]]*Sales[[#This Row],[Quantity]]</f>
        <v>19620</v>
      </c>
      <c r="M2744" s="12">
        <f>Sales[[#This Row],[Revenue]]-Sales[[#This Row],[Cost]]</f>
        <v>1530</v>
      </c>
      <c r="N2744" s="38">
        <f>Sales[[#This Row],[Profit]]*$N$1</f>
        <v>76.5</v>
      </c>
      <c r="O2744" s="38">
        <f>Sales[[#This Row],[Profit]]-Sales[[#This Row],[Discount ]]</f>
        <v>1453.5</v>
      </c>
    </row>
    <row r="2745" spans="1:15">
      <c r="A2745" s="38">
        <v>41817</v>
      </c>
      <c r="B2745" s="12" t="s">
        <v>24</v>
      </c>
      <c r="C2745" s="12" t="s">
        <v>25</v>
      </c>
      <c r="D2745" s="12" t="s">
        <v>12</v>
      </c>
      <c r="E2745" s="12" t="s">
        <v>13</v>
      </c>
      <c r="F2745" s="12">
        <v>2</v>
      </c>
      <c r="G2745" s="12">
        <v>5832</v>
      </c>
      <c r="H2745" s="12">
        <v>6210</v>
      </c>
      <c r="I2745" s="12">
        <v>18306</v>
      </c>
      <c r="J2745" s="12">
        <v>19440</v>
      </c>
      <c r="K2745" s="12">
        <f>Sales[[#This Row],[Unit Price]]*Sales[[#This Row],[Quantity]]</f>
        <v>12420</v>
      </c>
      <c r="L2745" s="12">
        <f>Sales[[#This Row],[Unit Cost]]*Sales[[#This Row],[Quantity]]</f>
        <v>11664</v>
      </c>
      <c r="M2745" s="12">
        <f>Sales[[#This Row],[Revenue]]-Sales[[#This Row],[Cost]]</f>
        <v>756</v>
      </c>
      <c r="N2745" s="38">
        <f>Sales[[#This Row],[Profit]]*$N$1</f>
        <v>37.800000000000004</v>
      </c>
      <c r="O2745" s="38">
        <f>Sales[[#This Row],[Profit]]-Sales[[#This Row],[Discount ]]</f>
        <v>718.2</v>
      </c>
    </row>
    <row r="2746" spans="1:15">
      <c r="A2746" s="38">
        <v>41817</v>
      </c>
      <c r="B2746" s="12" t="s">
        <v>24</v>
      </c>
      <c r="C2746" s="12" t="s">
        <v>25</v>
      </c>
      <c r="D2746" s="12" t="s">
        <v>37</v>
      </c>
      <c r="E2746" s="12" t="s">
        <v>13</v>
      </c>
      <c r="F2746" s="12">
        <v>14</v>
      </c>
      <c r="G2746" s="12">
        <v>3546</v>
      </c>
      <c r="H2746" s="12">
        <v>3780</v>
      </c>
      <c r="I2746" s="12">
        <v>40338</v>
      </c>
      <c r="J2746" s="12">
        <v>42930</v>
      </c>
      <c r="K2746" s="12">
        <f>Sales[[#This Row],[Unit Price]]*Sales[[#This Row],[Quantity]]</f>
        <v>52920</v>
      </c>
      <c r="L2746" s="12">
        <f>Sales[[#This Row],[Unit Cost]]*Sales[[#This Row],[Quantity]]</f>
        <v>49644</v>
      </c>
      <c r="M2746" s="12">
        <f>Sales[[#This Row],[Revenue]]-Sales[[#This Row],[Cost]]</f>
        <v>3276</v>
      </c>
      <c r="N2746" s="38">
        <f>Sales[[#This Row],[Profit]]*$N$1</f>
        <v>163.80000000000001</v>
      </c>
      <c r="O2746" s="38">
        <f>Sales[[#This Row],[Profit]]-Sales[[#This Row],[Discount ]]</f>
        <v>3112.2</v>
      </c>
    </row>
    <row r="2747" spans="1:15">
      <c r="A2747" s="38">
        <v>41817</v>
      </c>
      <c r="B2747" s="12" t="s">
        <v>14</v>
      </c>
      <c r="C2747" s="12" t="s">
        <v>11</v>
      </c>
      <c r="D2747" s="12" t="s">
        <v>28</v>
      </c>
      <c r="E2747" s="12" t="s">
        <v>13</v>
      </c>
      <c r="F2747" s="12">
        <v>6</v>
      </c>
      <c r="G2747" s="12">
        <v>2034</v>
      </c>
      <c r="H2747" s="12">
        <v>2160</v>
      </c>
      <c r="I2747" s="12">
        <v>139968</v>
      </c>
      <c r="J2747" s="12">
        <v>149040</v>
      </c>
      <c r="K2747" s="12">
        <f>Sales[[#This Row],[Unit Price]]*Sales[[#This Row],[Quantity]]</f>
        <v>12960</v>
      </c>
      <c r="L2747" s="12">
        <f>Sales[[#This Row],[Unit Cost]]*Sales[[#This Row],[Quantity]]</f>
        <v>12204</v>
      </c>
      <c r="M2747" s="12">
        <f>Sales[[#This Row],[Revenue]]-Sales[[#This Row],[Cost]]</f>
        <v>756</v>
      </c>
      <c r="N2747" s="38">
        <f>Sales[[#This Row],[Profit]]*$N$1</f>
        <v>37.800000000000004</v>
      </c>
      <c r="O2747" s="38">
        <f>Sales[[#This Row],[Profit]]-Sales[[#This Row],[Discount ]]</f>
        <v>718.2</v>
      </c>
    </row>
    <row r="2748" spans="1:15">
      <c r="A2748" s="38">
        <v>41818</v>
      </c>
      <c r="B2748" s="12" t="s">
        <v>29</v>
      </c>
      <c r="C2748" s="12" t="s">
        <v>30</v>
      </c>
      <c r="D2748" s="12" t="s">
        <v>38</v>
      </c>
      <c r="E2748" s="12" t="s">
        <v>13</v>
      </c>
      <c r="F2748" s="12">
        <v>13</v>
      </c>
      <c r="G2748" s="12">
        <v>2034</v>
      </c>
      <c r="H2748" s="12">
        <v>2160</v>
      </c>
      <c r="I2748" s="12">
        <v>81558</v>
      </c>
      <c r="J2748" s="12">
        <v>86940</v>
      </c>
      <c r="K2748" s="12">
        <f>Sales[[#This Row],[Unit Price]]*Sales[[#This Row],[Quantity]]</f>
        <v>28080</v>
      </c>
      <c r="L2748" s="12">
        <f>Sales[[#This Row],[Unit Cost]]*Sales[[#This Row],[Quantity]]</f>
        <v>26442</v>
      </c>
      <c r="M2748" s="12">
        <f>Sales[[#This Row],[Revenue]]-Sales[[#This Row],[Cost]]</f>
        <v>1638</v>
      </c>
      <c r="N2748" s="38">
        <f>Sales[[#This Row],[Profit]]*$N$1</f>
        <v>81.900000000000006</v>
      </c>
      <c r="O2748" s="38">
        <f>Sales[[#This Row],[Profit]]-Sales[[#This Row],[Discount ]]</f>
        <v>1556.1</v>
      </c>
    </row>
    <row r="2749" spans="1:15">
      <c r="A2749" s="38">
        <v>41818</v>
      </c>
      <c r="B2749" s="12" t="s">
        <v>14</v>
      </c>
      <c r="C2749" s="12" t="s">
        <v>11</v>
      </c>
      <c r="D2749" s="12" t="s">
        <v>41</v>
      </c>
      <c r="E2749" s="12" t="s">
        <v>13</v>
      </c>
      <c r="F2749" s="12">
        <v>4</v>
      </c>
      <c r="G2749" s="12">
        <v>3042</v>
      </c>
      <c r="H2749" s="12">
        <v>3240</v>
      </c>
      <c r="I2749" s="12">
        <v>2952</v>
      </c>
      <c r="J2749" s="12">
        <v>3150</v>
      </c>
      <c r="K2749" s="12">
        <f>Sales[[#This Row],[Unit Price]]*Sales[[#This Row],[Quantity]]</f>
        <v>12960</v>
      </c>
      <c r="L2749" s="12">
        <f>Sales[[#This Row],[Unit Cost]]*Sales[[#This Row],[Quantity]]</f>
        <v>12168</v>
      </c>
      <c r="M2749" s="12">
        <f>Sales[[#This Row],[Revenue]]-Sales[[#This Row],[Cost]]</f>
        <v>792</v>
      </c>
      <c r="N2749" s="38">
        <f>Sales[[#This Row],[Profit]]*$N$1</f>
        <v>39.6</v>
      </c>
      <c r="O2749" s="38">
        <f>Sales[[#This Row],[Profit]]-Sales[[#This Row],[Discount ]]</f>
        <v>752.4</v>
      </c>
    </row>
    <row r="2750" spans="1:15">
      <c r="A2750" s="38">
        <v>41818</v>
      </c>
      <c r="B2750" s="12" t="s">
        <v>17</v>
      </c>
      <c r="C2750" s="12" t="s">
        <v>18</v>
      </c>
      <c r="D2750" s="12" t="s">
        <v>40</v>
      </c>
      <c r="E2750" s="12" t="s">
        <v>16</v>
      </c>
      <c r="F2750" s="12">
        <v>21</v>
      </c>
      <c r="G2750" s="12">
        <v>3042</v>
      </c>
      <c r="H2750" s="12">
        <v>3240</v>
      </c>
      <c r="I2750" s="12">
        <v>90252</v>
      </c>
      <c r="J2750" s="12">
        <v>97290</v>
      </c>
      <c r="K2750" s="12">
        <f>Sales[[#This Row],[Unit Price]]*Sales[[#This Row],[Quantity]]</f>
        <v>68040</v>
      </c>
      <c r="L2750" s="12">
        <f>Sales[[#This Row],[Unit Cost]]*Sales[[#This Row],[Quantity]]</f>
        <v>63882</v>
      </c>
      <c r="M2750" s="12">
        <f>Sales[[#This Row],[Revenue]]-Sales[[#This Row],[Cost]]</f>
        <v>4158</v>
      </c>
      <c r="N2750" s="38">
        <f>Sales[[#This Row],[Profit]]*$N$1</f>
        <v>207.9</v>
      </c>
      <c r="O2750" s="38">
        <f>Sales[[#This Row],[Profit]]-Sales[[#This Row],[Discount ]]</f>
        <v>3950.1</v>
      </c>
    </row>
    <row r="2751" spans="1:15">
      <c r="A2751" s="38">
        <v>41818</v>
      </c>
      <c r="B2751" s="12" t="s">
        <v>27</v>
      </c>
      <c r="C2751" s="12" t="s">
        <v>23</v>
      </c>
      <c r="D2751" s="12" t="s">
        <v>43</v>
      </c>
      <c r="E2751" s="12" t="s">
        <v>13</v>
      </c>
      <c r="F2751" s="12">
        <v>16</v>
      </c>
      <c r="G2751" s="12">
        <v>3726</v>
      </c>
      <c r="H2751" s="12">
        <v>3960</v>
      </c>
      <c r="I2751" s="12">
        <v>77832</v>
      </c>
      <c r="J2751" s="12">
        <v>82800</v>
      </c>
      <c r="K2751" s="12">
        <f>Sales[[#This Row],[Unit Price]]*Sales[[#This Row],[Quantity]]</f>
        <v>63360</v>
      </c>
      <c r="L2751" s="12">
        <f>Sales[[#This Row],[Unit Cost]]*Sales[[#This Row],[Quantity]]</f>
        <v>59616</v>
      </c>
      <c r="M2751" s="12">
        <f>Sales[[#This Row],[Revenue]]-Sales[[#This Row],[Cost]]</f>
        <v>3744</v>
      </c>
      <c r="N2751" s="38">
        <f>Sales[[#This Row],[Profit]]*$N$1</f>
        <v>187.20000000000002</v>
      </c>
      <c r="O2751" s="38">
        <f>Sales[[#This Row],[Profit]]-Sales[[#This Row],[Discount ]]</f>
        <v>3556.8</v>
      </c>
    </row>
    <row r="2752" spans="1:15">
      <c r="A2752" s="38">
        <v>41818</v>
      </c>
      <c r="B2752" s="12" t="s">
        <v>34</v>
      </c>
      <c r="C2752" s="12" t="s">
        <v>25</v>
      </c>
      <c r="D2752" s="12" t="s">
        <v>37</v>
      </c>
      <c r="E2752" s="12" t="s">
        <v>13</v>
      </c>
      <c r="F2752" s="12">
        <v>10</v>
      </c>
      <c r="G2752" s="12">
        <v>2196</v>
      </c>
      <c r="H2752" s="12">
        <v>2340</v>
      </c>
      <c r="I2752" s="12">
        <v>62748</v>
      </c>
      <c r="J2752" s="12">
        <v>66780</v>
      </c>
      <c r="K2752" s="12">
        <f>Sales[[#This Row],[Unit Price]]*Sales[[#This Row],[Quantity]]</f>
        <v>23400</v>
      </c>
      <c r="L2752" s="12">
        <f>Sales[[#This Row],[Unit Cost]]*Sales[[#This Row],[Quantity]]</f>
        <v>21960</v>
      </c>
      <c r="M2752" s="12">
        <f>Sales[[#This Row],[Revenue]]-Sales[[#This Row],[Cost]]</f>
        <v>1440</v>
      </c>
      <c r="N2752" s="38">
        <f>Sales[[#This Row],[Profit]]*$N$1</f>
        <v>72</v>
      </c>
      <c r="O2752" s="38">
        <f>Sales[[#This Row],[Profit]]-Sales[[#This Row],[Discount ]]</f>
        <v>1368</v>
      </c>
    </row>
    <row r="2753" spans="1:15">
      <c r="A2753" s="38">
        <v>41819</v>
      </c>
      <c r="B2753" s="12" t="s">
        <v>29</v>
      </c>
      <c r="C2753" s="12" t="s">
        <v>30</v>
      </c>
      <c r="D2753" s="12" t="s">
        <v>41</v>
      </c>
      <c r="E2753" s="12" t="s">
        <v>13</v>
      </c>
      <c r="F2753" s="12">
        <v>3</v>
      </c>
      <c r="G2753" s="12">
        <v>4482</v>
      </c>
      <c r="H2753" s="12">
        <v>4770</v>
      </c>
      <c r="I2753" s="12">
        <v>32472</v>
      </c>
      <c r="J2753" s="12">
        <v>34650</v>
      </c>
      <c r="K2753" s="12">
        <f>Sales[[#This Row],[Unit Price]]*Sales[[#This Row],[Quantity]]</f>
        <v>14310</v>
      </c>
      <c r="L2753" s="12">
        <f>Sales[[#This Row],[Unit Cost]]*Sales[[#This Row],[Quantity]]</f>
        <v>13446</v>
      </c>
      <c r="M2753" s="12">
        <f>Sales[[#This Row],[Revenue]]-Sales[[#This Row],[Cost]]</f>
        <v>864</v>
      </c>
      <c r="N2753" s="38">
        <f>Sales[[#This Row],[Profit]]*$N$1</f>
        <v>43.2</v>
      </c>
      <c r="O2753" s="38">
        <f>Sales[[#This Row],[Profit]]-Sales[[#This Row],[Discount ]]</f>
        <v>820.8</v>
      </c>
    </row>
    <row r="2754" spans="1:15">
      <c r="A2754" s="38">
        <v>41819</v>
      </c>
      <c r="B2754" s="12" t="s">
        <v>14</v>
      </c>
      <c r="C2754" s="12" t="s">
        <v>11</v>
      </c>
      <c r="D2754" s="12" t="s">
        <v>35</v>
      </c>
      <c r="E2754" s="12" t="s">
        <v>13</v>
      </c>
      <c r="F2754" s="12">
        <v>1</v>
      </c>
      <c r="G2754" s="12">
        <v>5148</v>
      </c>
      <c r="H2754" s="12">
        <v>5490</v>
      </c>
      <c r="I2754" s="12">
        <v>10296</v>
      </c>
      <c r="J2754" s="12">
        <v>10980</v>
      </c>
      <c r="K2754" s="12">
        <f>Sales[[#This Row],[Unit Price]]*Sales[[#This Row],[Quantity]]</f>
        <v>5490</v>
      </c>
      <c r="L2754" s="12">
        <f>Sales[[#This Row],[Unit Cost]]*Sales[[#This Row],[Quantity]]</f>
        <v>5148</v>
      </c>
      <c r="M2754" s="12">
        <f>Sales[[#This Row],[Revenue]]-Sales[[#This Row],[Cost]]</f>
        <v>342</v>
      </c>
      <c r="N2754" s="38">
        <f>Sales[[#This Row],[Profit]]*$N$1</f>
        <v>17.100000000000001</v>
      </c>
      <c r="O2754" s="38">
        <f>Sales[[#This Row],[Profit]]-Sales[[#This Row],[Discount ]]</f>
        <v>324.89999999999998</v>
      </c>
    </row>
    <row r="2755" spans="1:15">
      <c r="A2755" s="38">
        <v>41819</v>
      </c>
      <c r="B2755" s="12" t="s">
        <v>14</v>
      </c>
      <c r="C2755" s="12" t="s">
        <v>11</v>
      </c>
      <c r="D2755" s="12" t="s">
        <v>37</v>
      </c>
      <c r="E2755" s="12" t="s">
        <v>13</v>
      </c>
      <c r="F2755" s="12">
        <v>13</v>
      </c>
      <c r="G2755" s="12">
        <v>3978</v>
      </c>
      <c r="H2755" s="12">
        <v>4230</v>
      </c>
      <c r="I2755" s="12">
        <v>26892</v>
      </c>
      <c r="J2755" s="12">
        <v>28620</v>
      </c>
      <c r="K2755" s="12">
        <f>Sales[[#This Row],[Unit Price]]*Sales[[#This Row],[Quantity]]</f>
        <v>54990</v>
      </c>
      <c r="L2755" s="12">
        <f>Sales[[#This Row],[Unit Cost]]*Sales[[#This Row],[Quantity]]</f>
        <v>51714</v>
      </c>
      <c r="M2755" s="12">
        <f>Sales[[#This Row],[Revenue]]-Sales[[#This Row],[Cost]]</f>
        <v>3276</v>
      </c>
      <c r="N2755" s="38">
        <f>Sales[[#This Row],[Profit]]*$N$1</f>
        <v>163.80000000000001</v>
      </c>
      <c r="O2755" s="38">
        <f>Sales[[#This Row],[Profit]]-Sales[[#This Row],[Discount ]]</f>
        <v>3112.2</v>
      </c>
    </row>
    <row r="2756" spans="1:15">
      <c r="A2756" s="38">
        <v>41819</v>
      </c>
      <c r="B2756" s="12" t="s">
        <v>29</v>
      </c>
      <c r="C2756" s="12" t="s">
        <v>30</v>
      </c>
      <c r="D2756" s="12" t="s">
        <v>15</v>
      </c>
      <c r="E2756" s="12" t="s">
        <v>16</v>
      </c>
      <c r="F2756" s="12">
        <v>15</v>
      </c>
      <c r="G2756" s="12">
        <v>2106</v>
      </c>
      <c r="H2756" s="12">
        <v>2250</v>
      </c>
      <c r="I2756" s="12">
        <v>32238</v>
      </c>
      <c r="J2756" s="12">
        <v>34830</v>
      </c>
      <c r="K2756" s="12">
        <f>Sales[[#This Row],[Unit Price]]*Sales[[#This Row],[Quantity]]</f>
        <v>33750</v>
      </c>
      <c r="L2756" s="12">
        <f>Sales[[#This Row],[Unit Cost]]*Sales[[#This Row],[Quantity]]</f>
        <v>31590</v>
      </c>
      <c r="M2756" s="12">
        <f>Sales[[#This Row],[Revenue]]-Sales[[#This Row],[Cost]]</f>
        <v>2160</v>
      </c>
      <c r="N2756" s="38">
        <f>Sales[[#This Row],[Profit]]*$N$1</f>
        <v>108</v>
      </c>
      <c r="O2756" s="38">
        <f>Sales[[#This Row],[Profit]]-Sales[[#This Row],[Discount ]]</f>
        <v>2052</v>
      </c>
    </row>
    <row r="2757" spans="1:15">
      <c r="A2757" s="38">
        <v>41819</v>
      </c>
      <c r="B2757" s="12" t="s">
        <v>34</v>
      </c>
      <c r="C2757" s="12" t="s">
        <v>25</v>
      </c>
      <c r="D2757" s="12" t="s">
        <v>32</v>
      </c>
      <c r="E2757" s="12" t="s">
        <v>13</v>
      </c>
      <c r="F2757" s="12">
        <v>5</v>
      </c>
      <c r="G2757" s="12">
        <v>3978</v>
      </c>
      <c r="H2757" s="12">
        <v>4230</v>
      </c>
      <c r="I2757" s="12">
        <v>74466</v>
      </c>
      <c r="J2757" s="12">
        <v>79380</v>
      </c>
      <c r="K2757" s="12">
        <f>Sales[[#This Row],[Unit Price]]*Sales[[#This Row],[Quantity]]</f>
        <v>21150</v>
      </c>
      <c r="L2757" s="12">
        <f>Sales[[#This Row],[Unit Cost]]*Sales[[#This Row],[Quantity]]</f>
        <v>19890</v>
      </c>
      <c r="M2757" s="12">
        <f>Sales[[#This Row],[Revenue]]-Sales[[#This Row],[Cost]]</f>
        <v>1260</v>
      </c>
      <c r="N2757" s="38">
        <f>Sales[[#This Row],[Profit]]*$N$1</f>
        <v>63</v>
      </c>
      <c r="O2757" s="38">
        <f>Sales[[#This Row],[Profit]]-Sales[[#This Row],[Discount ]]</f>
        <v>1197</v>
      </c>
    </row>
    <row r="2758" spans="1:15">
      <c r="A2758" s="38">
        <v>41820</v>
      </c>
      <c r="B2758" s="12" t="s">
        <v>10</v>
      </c>
      <c r="C2758" s="12" t="s">
        <v>11</v>
      </c>
      <c r="D2758" s="12" t="s">
        <v>26</v>
      </c>
      <c r="E2758" s="12" t="s">
        <v>13</v>
      </c>
      <c r="F2758" s="12">
        <v>25</v>
      </c>
      <c r="G2758" s="12">
        <v>2034</v>
      </c>
      <c r="H2758" s="12">
        <v>2160</v>
      </c>
      <c r="I2758" s="12">
        <v>15210</v>
      </c>
      <c r="J2758" s="12">
        <v>16200</v>
      </c>
      <c r="K2758" s="12">
        <f>Sales[[#This Row],[Unit Price]]*Sales[[#This Row],[Quantity]]</f>
        <v>54000</v>
      </c>
      <c r="L2758" s="12">
        <f>Sales[[#This Row],[Unit Cost]]*Sales[[#This Row],[Quantity]]</f>
        <v>50850</v>
      </c>
      <c r="M2758" s="12">
        <f>Sales[[#This Row],[Revenue]]-Sales[[#This Row],[Cost]]</f>
        <v>3150</v>
      </c>
      <c r="N2758" s="38">
        <f>Sales[[#This Row],[Profit]]*$N$1</f>
        <v>157.5</v>
      </c>
      <c r="O2758" s="38">
        <f>Sales[[#This Row],[Profit]]-Sales[[#This Row],[Discount ]]</f>
        <v>2992.5</v>
      </c>
    </row>
    <row r="2759" spans="1:15">
      <c r="A2759" s="38">
        <v>41820</v>
      </c>
      <c r="B2759" s="12" t="s">
        <v>17</v>
      </c>
      <c r="C2759" s="12" t="s">
        <v>18</v>
      </c>
      <c r="D2759" s="12" t="s">
        <v>15</v>
      </c>
      <c r="E2759" s="12" t="s">
        <v>16</v>
      </c>
      <c r="F2759" s="12">
        <v>8</v>
      </c>
      <c r="G2759" s="12">
        <v>2034</v>
      </c>
      <c r="H2759" s="12">
        <v>2160</v>
      </c>
      <c r="I2759" s="12">
        <v>46566</v>
      </c>
      <c r="J2759" s="12">
        <v>50310</v>
      </c>
      <c r="K2759" s="12">
        <f>Sales[[#This Row],[Unit Price]]*Sales[[#This Row],[Quantity]]</f>
        <v>17280</v>
      </c>
      <c r="L2759" s="12">
        <f>Sales[[#This Row],[Unit Cost]]*Sales[[#This Row],[Quantity]]</f>
        <v>16272</v>
      </c>
      <c r="M2759" s="12">
        <f>Sales[[#This Row],[Revenue]]-Sales[[#This Row],[Cost]]</f>
        <v>1008</v>
      </c>
      <c r="N2759" s="38">
        <f>Sales[[#This Row],[Profit]]*$N$1</f>
        <v>50.400000000000006</v>
      </c>
      <c r="O2759" s="38">
        <f>Sales[[#This Row],[Profit]]-Sales[[#This Row],[Discount ]]</f>
        <v>957.6</v>
      </c>
    </row>
    <row r="2760" spans="1:15">
      <c r="A2760" s="38">
        <v>41820</v>
      </c>
      <c r="B2760" s="12" t="s">
        <v>22</v>
      </c>
      <c r="C2760" s="12" t="s">
        <v>23</v>
      </c>
      <c r="D2760" s="12" t="s">
        <v>43</v>
      </c>
      <c r="E2760" s="12" t="s">
        <v>13</v>
      </c>
      <c r="F2760" s="12">
        <v>21</v>
      </c>
      <c r="G2760" s="12">
        <v>3582</v>
      </c>
      <c r="H2760" s="12">
        <v>3870</v>
      </c>
      <c r="I2760" s="12">
        <v>43992</v>
      </c>
      <c r="J2760" s="12">
        <v>46800</v>
      </c>
      <c r="K2760" s="12">
        <f>Sales[[#This Row],[Unit Price]]*Sales[[#This Row],[Quantity]]</f>
        <v>81270</v>
      </c>
      <c r="L2760" s="12">
        <f>Sales[[#This Row],[Unit Cost]]*Sales[[#This Row],[Quantity]]</f>
        <v>75222</v>
      </c>
      <c r="M2760" s="12">
        <f>Sales[[#This Row],[Revenue]]-Sales[[#This Row],[Cost]]</f>
        <v>6048</v>
      </c>
      <c r="N2760" s="38">
        <f>Sales[[#This Row],[Profit]]*$N$1</f>
        <v>302.40000000000003</v>
      </c>
      <c r="O2760" s="38">
        <f>Sales[[#This Row],[Profit]]-Sales[[#This Row],[Discount ]]</f>
        <v>5745.6</v>
      </c>
    </row>
    <row r="2761" spans="1:15">
      <c r="A2761" s="38">
        <v>41821</v>
      </c>
      <c r="B2761" s="12" t="s">
        <v>17</v>
      </c>
      <c r="C2761" s="12" t="s">
        <v>18</v>
      </c>
      <c r="D2761" s="12" t="s">
        <v>41</v>
      </c>
      <c r="E2761" s="12" t="s">
        <v>13</v>
      </c>
      <c r="F2761" s="12">
        <v>16</v>
      </c>
      <c r="G2761" s="12">
        <v>3978</v>
      </c>
      <c r="H2761" s="12">
        <v>4230</v>
      </c>
      <c r="I2761" s="12">
        <v>8856</v>
      </c>
      <c r="J2761" s="12">
        <v>9450</v>
      </c>
      <c r="K2761" s="12">
        <f>Sales[[#This Row],[Unit Price]]*Sales[[#This Row],[Quantity]]</f>
        <v>67680</v>
      </c>
      <c r="L2761" s="12">
        <f>Sales[[#This Row],[Unit Cost]]*Sales[[#This Row],[Quantity]]</f>
        <v>63648</v>
      </c>
      <c r="M2761" s="12">
        <f>Sales[[#This Row],[Revenue]]-Sales[[#This Row],[Cost]]</f>
        <v>4032</v>
      </c>
      <c r="N2761" s="38">
        <f>Sales[[#This Row],[Profit]]*$N$1</f>
        <v>201.60000000000002</v>
      </c>
      <c r="O2761" s="38">
        <f>Sales[[#This Row],[Profit]]-Sales[[#This Row],[Discount ]]</f>
        <v>3830.4</v>
      </c>
    </row>
    <row r="2762" spans="1:15">
      <c r="A2762" s="38">
        <v>41821</v>
      </c>
      <c r="B2762" s="12" t="s">
        <v>24</v>
      </c>
      <c r="C2762" s="12" t="s">
        <v>25</v>
      </c>
      <c r="D2762" s="12" t="s">
        <v>26</v>
      </c>
      <c r="E2762" s="12" t="s">
        <v>13</v>
      </c>
      <c r="F2762" s="12">
        <v>23</v>
      </c>
      <c r="G2762" s="12">
        <v>2196</v>
      </c>
      <c r="H2762" s="12">
        <v>2340</v>
      </c>
      <c r="I2762" s="12">
        <v>60840</v>
      </c>
      <c r="J2762" s="12">
        <v>64800</v>
      </c>
      <c r="K2762" s="12">
        <f>Sales[[#This Row],[Unit Price]]*Sales[[#This Row],[Quantity]]</f>
        <v>53820</v>
      </c>
      <c r="L2762" s="12">
        <f>Sales[[#This Row],[Unit Cost]]*Sales[[#This Row],[Quantity]]</f>
        <v>50508</v>
      </c>
      <c r="M2762" s="12">
        <f>Sales[[#This Row],[Revenue]]-Sales[[#This Row],[Cost]]</f>
        <v>3312</v>
      </c>
      <c r="N2762" s="38">
        <f>Sales[[#This Row],[Profit]]*$N$1</f>
        <v>165.60000000000002</v>
      </c>
      <c r="O2762" s="38">
        <f>Sales[[#This Row],[Profit]]-Sales[[#This Row],[Discount ]]</f>
        <v>3146.4</v>
      </c>
    </row>
    <row r="2763" spans="1:15">
      <c r="A2763" s="38">
        <v>41821</v>
      </c>
      <c r="B2763" s="12" t="s">
        <v>14</v>
      </c>
      <c r="C2763" s="12" t="s">
        <v>11</v>
      </c>
      <c r="D2763" s="12" t="s">
        <v>21</v>
      </c>
      <c r="E2763" s="12" t="s">
        <v>13</v>
      </c>
      <c r="F2763" s="12">
        <v>22</v>
      </c>
      <c r="G2763" s="12">
        <v>3978</v>
      </c>
      <c r="H2763" s="12">
        <v>4230</v>
      </c>
      <c r="I2763" s="12">
        <v>41724</v>
      </c>
      <c r="J2763" s="12">
        <v>44460</v>
      </c>
      <c r="K2763" s="12">
        <f>Sales[[#This Row],[Unit Price]]*Sales[[#This Row],[Quantity]]</f>
        <v>93060</v>
      </c>
      <c r="L2763" s="12">
        <f>Sales[[#This Row],[Unit Cost]]*Sales[[#This Row],[Quantity]]</f>
        <v>87516</v>
      </c>
      <c r="M2763" s="12">
        <f>Sales[[#This Row],[Revenue]]-Sales[[#This Row],[Cost]]</f>
        <v>5544</v>
      </c>
      <c r="N2763" s="38">
        <f>Sales[[#This Row],[Profit]]*$N$1</f>
        <v>277.2</v>
      </c>
      <c r="O2763" s="38">
        <f>Sales[[#This Row],[Profit]]-Sales[[#This Row],[Discount ]]</f>
        <v>5266.8</v>
      </c>
    </row>
    <row r="2764" spans="1:15">
      <c r="A2764" s="38">
        <v>41821</v>
      </c>
      <c r="B2764" s="12" t="s">
        <v>24</v>
      </c>
      <c r="C2764" s="12" t="s">
        <v>25</v>
      </c>
      <c r="D2764" s="12" t="s">
        <v>19</v>
      </c>
      <c r="E2764" s="12" t="s">
        <v>13</v>
      </c>
      <c r="F2764" s="12">
        <v>13</v>
      </c>
      <c r="G2764" s="12">
        <v>3978</v>
      </c>
      <c r="H2764" s="12">
        <v>4230</v>
      </c>
      <c r="I2764" s="12">
        <v>11934</v>
      </c>
      <c r="J2764" s="12">
        <v>12690</v>
      </c>
      <c r="K2764" s="12">
        <f>Sales[[#This Row],[Unit Price]]*Sales[[#This Row],[Quantity]]</f>
        <v>54990</v>
      </c>
      <c r="L2764" s="12">
        <f>Sales[[#This Row],[Unit Cost]]*Sales[[#This Row],[Quantity]]</f>
        <v>51714</v>
      </c>
      <c r="M2764" s="12">
        <f>Sales[[#This Row],[Revenue]]-Sales[[#This Row],[Cost]]</f>
        <v>3276</v>
      </c>
      <c r="N2764" s="38">
        <f>Sales[[#This Row],[Profit]]*$N$1</f>
        <v>163.80000000000001</v>
      </c>
      <c r="O2764" s="38">
        <f>Sales[[#This Row],[Profit]]-Sales[[#This Row],[Discount ]]</f>
        <v>3112.2</v>
      </c>
    </row>
    <row r="2765" spans="1:15">
      <c r="A2765" s="38">
        <v>41821</v>
      </c>
      <c r="B2765" s="12" t="s">
        <v>14</v>
      </c>
      <c r="C2765" s="12" t="s">
        <v>11</v>
      </c>
      <c r="D2765" s="12" t="s">
        <v>38</v>
      </c>
      <c r="E2765" s="12" t="s">
        <v>13</v>
      </c>
      <c r="F2765" s="12">
        <v>27</v>
      </c>
      <c r="G2765" s="12">
        <v>3042</v>
      </c>
      <c r="H2765" s="12">
        <v>3240</v>
      </c>
      <c r="I2765" s="12">
        <v>78012</v>
      </c>
      <c r="J2765" s="12">
        <v>83160</v>
      </c>
      <c r="K2765" s="12">
        <f>Sales[[#This Row],[Unit Price]]*Sales[[#This Row],[Quantity]]</f>
        <v>87480</v>
      </c>
      <c r="L2765" s="12">
        <f>Sales[[#This Row],[Unit Cost]]*Sales[[#This Row],[Quantity]]</f>
        <v>82134</v>
      </c>
      <c r="M2765" s="12">
        <f>Sales[[#This Row],[Revenue]]-Sales[[#This Row],[Cost]]</f>
        <v>5346</v>
      </c>
      <c r="N2765" s="38">
        <f>Sales[[#This Row],[Profit]]*$N$1</f>
        <v>267.3</v>
      </c>
      <c r="O2765" s="38">
        <f>Sales[[#This Row],[Profit]]-Sales[[#This Row],[Discount ]]</f>
        <v>5078.7</v>
      </c>
    </row>
    <row r="2766" spans="1:15">
      <c r="A2766" s="38">
        <v>41822</v>
      </c>
      <c r="B2766" s="12" t="s">
        <v>10</v>
      </c>
      <c r="C2766" s="12" t="s">
        <v>11</v>
      </c>
      <c r="D2766" s="12" t="s">
        <v>21</v>
      </c>
      <c r="E2766" s="12" t="s">
        <v>13</v>
      </c>
      <c r="F2766" s="12">
        <v>27</v>
      </c>
      <c r="G2766" s="12">
        <v>3978</v>
      </c>
      <c r="H2766" s="12">
        <v>4230</v>
      </c>
      <c r="I2766" s="12">
        <v>2196</v>
      </c>
      <c r="J2766" s="12">
        <v>2340</v>
      </c>
      <c r="K2766" s="12">
        <f>Sales[[#This Row],[Unit Price]]*Sales[[#This Row],[Quantity]]</f>
        <v>114210</v>
      </c>
      <c r="L2766" s="12">
        <f>Sales[[#This Row],[Unit Cost]]*Sales[[#This Row],[Quantity]]</f>
        <v>107406</v>
      </c>
      <c r="M2766" s="12">
        <f>Sales[[#This Row],[Revenue]]-Sales[[#This Row],[Cost]]</f>
        <v>6804</v>
      </c>
      <c r="N2766" s="38">
        <f>Sales[[#This Row],[Profit]]*$N$1</f>
        <v>340.20000000000005</v>
      </c>
      <c r="O2766" s="38">
        <f>Sales[[#This Row],[Profit]]-Sales[[#This Row],[Discount ]]</f>
        <v>6463.8</v>
      </c>
    </row>
    <row r="2767" spans="1:15">
      <c r="A2767" s="38">
        <v>41822</v>
      </c>
      <c r="B2767" s="12" t="s">
        <v>22</v>
      </c>
      <c r="C2767" s="12" t="s">
        <v>23</v>
      </c>
      <c r="D2767" s="12" t="s">
        <v>38</v>
      </c>
      <c r="E2767" s="12" t="s">
        <v>13</v>
      </c>
      <c r="F2767" s="12">
        <v>27</v>
      </c>
      <c r="G2767" s="12">
        <v>3978</v>
      </c>
      <c r="H2767" s="12">
        <v>4230</v>
      </c>
      <c r="I2767" s="12">
        <v>63828</v>
      </c>
      <c r="J2767" s="12">
        <v>68040</v>
      </c>
      <c r="K2767" s="12">
        <f>Sales[[#This Row],[Unit Price]]*Sales[[#This Row],[Quantity]]</f>
        <v>114210</v>
      </c>
      <c r="L2767" s="12">
        <f>Sales[[#This Row],[Unit Cost]]*Sales[[#This Row],[Quantity]]</f>
        <v>107406</v>
      </c>
      <c r="M2767" s="12">
        <f>Sales[[#This Row],[Revenue]]-Sales[[#This Row],[Cost]]</f>
        <v>6804</v>
      </c>
      <c r="N2767" s="38">
        <f>Sales[[#This Row],[Profit]]*$N$1</f>
        <v>340.20000000000005</v>
      </c>
      <c r="O2767" s="38">
        <f>Sales[[#This Row],[Profit]]-Sales[[#This Row],[Discount ]]</f>
        <v>6463.8</v>
      </c>
    </row>
    <row r="2768" spans="1:15">
      <c r="A2768" s="38">
        <v>41822</v>
      </c>
      <c r="B2768" s="12" t="s">
        <v>31</v>
      </c>
      <c r="C2768" s="12" t="s">
        <v>30</v>
      </c>
      <c r="D2768" s="12" t="s">
        <v>15</v>
      </c>
      <c r="E2768" s="12" t="s">
        <v>16</v>
      </c>
      <c r="F2768" s="12">
        <v>27</v>
      </c>
      <c r="G2768" s="12">
        <v>5832</v>
      </c>
      <c r="H2768" s="12">
        <v>6210</v>
      </c>
      <c r="I2768" s="12">
        <v>32238</v>
      </c>
      <c r="J2768" s="12">
        <v>34830</v>
      </c>
      <c r="K2768" s="12">
        <f>Sales[[#This Row],[Unit Price]]*Sales[[#This Row],[Quantity]]</f>
        <v>167670</v>
      </c>
      <c r="L2768" s="12">
        <f>Sales[[#This Row],[Unit Cost]]*Sales[[#This Row],[Quantity]]</f>
        <v>157464</v>
      </c>
      <c r="M2768" s="12">
        <f>Sales[[#This Row],[Revenue]]-Sales[[#This Row],[Cost]]</f>
        <v>10206</v>
      </c>
      <c r="N2768" s="38">
        <f>Sales[[#This Row],[Profit]]*$N$1</f>
        <v>510.3</v>
      </c>
      <c r="O2768" s="38">
        <f>Sales[[#This Row],[Profit]]-Sales[[#This Row],[Discount ]]</f>
        <v>9695.7000000000007</v>
      </c>
    </row>
    <row r="2769" spans="1:15">
      <c r="A2769" s="38">
        <v>41822</v>
      </c>
      <c r="B2769" s="12" t="s">
        <v>17</v>
      </c>
      <c r="C2769" s="12" t="s">
        <v>18</v>
      </c>
      <c r="D2769" s="12" t="s">
        <v>42</v>
      </c>
      <c r="E2769" s="12" t="s">
        <v>16</v>
      </c>
      <c r="F2769" s="12">
        <v>27</v>
      </c>
      <c r="G2769" s="12">
        <v>2196</v>
      </c>
      <c r="H2769" s="12">
        <v>2340</v>
      </c>
      <c r="I2769" s="12">
        <v>15012</v>
      </c>
      <c r="J2769" s="12">
        <v>16200</v>
      </c>
      <c r="K2769" s="12">
        <f>Sales[[#This Row],[Unit Price]]*Sales[[#This Row],[Quantity]]</f>
        <v>63180</v>
      </c>
      <c r="L2769" s="12">
        <f>Sales[[#This Row],[Unit Cost]]*Sales[[#This Row],[Quantity]]</f>
        <v>59292</v>
      </c>
      <c r="M2769" s="12">
        <f>Sales[[#This Row],[Revenue]]-Sales[[#This Row],[Cost]]</f>
        <v>3888</v>
      </c>
      <c r="N2769" s="38">
        <f>Sales[[#This Row],[Profit]]*$N$1</f>
        <v>194.4</v>
      </c>
      <c r="O2769" s="38">
        <f>Sales[[#This Row],[Profit]]-Sales[[#This Row],[Discount ]]</f>
        <v>3693.6</v>
      </c>
    </row>
    <row r="2770" spans="1:15">
      <c r="A2770" s="38">
        <v>41822</v>
      </c>
      <c r="B2770" s="12" t="s">
        <v>24</v>
      </c>
      <c r="C2770" s="12" t="s">
        <v>25</v>
      </c>
      <c r="D2770" s="12" t="s">
        <v>41</v>
      </c>
      <c r="E2770" s="12" t="s">
        <v>13</v>
      </c>
      <c r="F2770" s="12">
        <v>27</v>
      </c>
      <c r="G2770" s="12">
        <v>3546</v>
      </c>
      <c r="H2770" s="12">
        <v>3780</v>
      </c>
      <c r="I2770" s="12">
        <v>50184</v>
      </c>
      <c r="J2770" s="12">
        <v>53550</v>
      </c>
      <c r="K2770" s="12">
        <f>Sales[[#This Row],[Unit Price]]*Sales[[#This Row],[Quantity]]</f>
        <v>102060</v>
      </c>
      <c r="L2770" s="12">
        <f>Sales[[#This Row],[Unit Cost]]*Sales[[#This Row],[Quantity]]</f>
        <v>95742</v>
      </c>
      <c r="M2770" s="12">
        <f>Sales[[#This Row],[Revenue]]-Sales[[#This Row],[Cost]]</f>
        <v>6318</v>
      </c>
      <c r="N2770" s="38">
        <f>Sales[[#This Row],[Profit]]*$N$1</f>
        <v>315.90000000000003</v>
      </c>
      <c r="O2770" s="38">
        <f>Sales[[#This Row],[Profit]]-Sales[[#This Row],[Discount ]]</f>
        <v>6002.1</v>
      </c>
    </row>
    <row r="2771" spans="1:15">
      <c r="A2771" s="38">
        <v>41823</v>
      </c>
      <c r="B2771" s="12" t="s">
        <v>31</v>
      </c>
      <c r="C2771" s="12" t="s">
        <v>30</v>
      </c>
      <c r="D2771" s="12" t="s">
        <v>28</v>
      </c>
      <c r="E2771" s="12" t="s">
        <v>13</v>
      </c>
      <c r="F2771" s="12">
        <v>12</v>
      </c>
      <c r="G2771" s="12">
        <v>3582</v>
      </c>
      <c r="H2771" s="12">
        <v>3870</v>
      </c>
      <c r="I2771" s="12">
        <v>64152</v>
      </c>
      <c r="J2771" s="12">
        <v>68310</v>
      </c>
      <c r="K2771" s="12">
        <f>Sales[[#This Row],[Unit Price]]*Sales[[#This Row],[Quantity]]</f>
        <v>46440</v>
      </c>
      <c r="L2771" s="12">
        <f>Sales[[#This Row],[Unit Cost]]*Sales[[#This Row],[Quantity]]</f>
        <v>42984</v>
      </c>
      <c r="M2771" s="12">
        <f>Sales[[#This Row],[Revenue]]-Sales[[#This Row],[Cost]]</f>
        <v>3456</v>
      </c>
      <c r="N2771" s="38">
        <f>Sales[[#This Row],[Profit]]*$N$1</f>
        <v>172.8</v>
      </c>
      <c r="O2771" s="38">
        <f>Sales[[#This Row],[Profit]]-Sales[[#This Row],[Discount ]]</f>
        <v>3283.2</v>
      </c>
    </row>
    <row r="2772" spans="1:15">
      <c r="A2772" s="38">
        <v>41823</v>
      </c>
      <c r="B2772" s="12" t="s">
        <v>24</v>
      </c>
      <c r="C2772" s="12" t="s">
        <v>25</v>
      </c>
      <c r="D2772" s="12" t="s">
        <v>33</v>
      </c>
      <c r="E2772" s="12" t="s">
        <v>13</v>
      </c>
      <c r="F2772" s="12">
        <v>18</v>
      </c>
      <c r="G2772" s="12">
        <v>3978</v>
      </c>
      <c r="H2772" s="12">
        <v>4230</v>
      </c>
      <c r="I2772" s="12">
        <v>67626</v>
      </c>
      <c r="J2772" s="12">
        <v>71910</v>
      </c>
      <c r="K2772" s="12">
        <f>Sales[[#This Row],[Unit Price]]*Sales[[#This Row],[Quantity]]</f>
        <v>76140</v>
      </c>
      <c r="L2772" s="12">
        <f>Sales[[#This Row],[Unit Cost]]*Sales[[#This Row],[Quantity]]</f>
        <v>71604</v>
      </c>
      <c r="M2772" s="12">
        <f>Sales[[#This Row],[Revenue]]-Sales[[#This Row],[Cost]]</f>
        <v>4536</v>
      </c>
      <c r="N2772" s="38">
        <f>Sales[[#This Row],[Profit]]*$N$1</f>
        <v>226.8</v>
      </c>
      <c r="O2772" s="38">
        <f>Sales[[#This Row],[Profit]]-Sales[[#This Row],[Discount ]]</f>
        <v>4309.2</v>
      </c>
    </row>
    <row r="2773" spans="1:15">
      <c r="A2773" s="38">
        <v>41823</v>
      </c>
      <c r="B2773" s="12" t="s">
        <v>22</v>
      </c>
      <c r="C2773" s="12" t="s">
        <v>23</v>
      </c>
      <c r="D2773" s="12" t="s">
        <v>38</v>
      </c>
      <c r="E2773" s="12" t="s">
        <v>13</v>
      </c>
      <c r="F2773" s="12">
        <v>8</v>
      </c>
      <c r="G2773" s="12">
        <v>3978</v>
      </c>
      <c r="H2773" s="12">
        <v>4230</v>
      </c>
      <c r="I2773" s="12">
        <v>78012</v>
      </c>
      <c r="J2773" s="12">
        <v>83160</v>
      </c>
      <c r="K2773" s="12">
        <f>Sales[[#This Row],[Unit Price]]*Sales[[#This Row],[Quantity]]</f>
        <v>33840</v>
      </c>
      <c r="L2773" s="12">
        <f>Sales[[#This Row],[Unit Cost]]*Sales[[#This Row],[Quantity]]</f>
        <v>31824</v>
      </c>
      <c r="M2773" s="12">
        <f>Sales[[#This Row],[Revenue]]-Sales[[#This Row],[Cost]]</f>
        <v>2016</v>
      </c>
      <c r="N2773" s="38">
        <f>Sales[[#This Row],[Profit]]*$N$1</f>
        <v>100.80000000000001</v>
      </c>
      <c r="O2773" s="38">
        <f>Sales[[#This Row],[Profit]]-Sales[[#This Row],[Discount ]]</f>
        <v>1915.2</v>
      </c>
    </row>
    <row r="2774" spans="1:15">
      <c r="A2774" s="38">
        <v>41824</v>
      </c>
      <c r="B2774" s="12" t="s">
        <v>31</v>
      </c>
      <c r="C2774" s="12" t="s">
        <v>30</v>
      </c>
      <c r="D2774" s="12" t="s">
        <v>32</v>
      </c>
      <c r="E2774" s="12" t="s">
        <v>13</v>
      </c>
      <c r="F2774" s="12">
        <v>21</v>
      </c>
      <c r="G2774" s="12">
        <v>2034</v>
      </c>
      <c r="H2774" s="12">
        <v>2160</v>
      </c>
      <c r="I2774" s="12">
        <v>31914</v>
      </c>
      <c r="J2774" s="12">
        <v>34020</v>
      </c>
      <c r="K2774" s="12">
        <f>Sales[[#This Row],[Unit Price]]*Sales[[#This Row],[Quantity]]</f>
        <v>45360</v>
      </c>
      <c r="L2774" s="12">
        <f>Sales[[#This Row],[Unit Cost]]*Sales[[#This Row],[Quantity]]</f>
        <v>42714</v>
      </c>
      <c r="M2774" s="12">
        <f>Sales[[#This Row],[Revenue]]-Sales[[#This Row],[Cost]]</f>
        <v>2646</v>
      </c>
      <c r="N2774" s="38">
        <f>Sales[[#This Row],[Profit]]*$N$1</f>
        <v>132.30000000000001</v>
      </c>
      <c r="O2774" s="38">
        <f>Sales[[#This Row],[Profit]]-Sales[[#This Row],[Discount ]]</f>
        <v>2513.6999999999998</v>
      </c>
    </row>
    <row r="2775" spans="1:15">
      <c r="A2775" s="38">
        <v>41824</v>
      </c>
      <c r="B2775" s="12" t="s">
        <v>31</v>
      </c>
      <c r="C2775" s="12" t="s">
        <v>30</v>
      </c>
      <c r="D2775" s="12" t="s">
        <v>35</v>
      </c>
      <c r="E2775" s="12" t="s">
        <v>13</v>
      </c>
      <c r="F2775" s="12">
        <v>25</v>
      </c>
      <c r="G2775" s="12">
        <v>3042</v>
      </c>
      <c r="H2775" s="12">
        <v>3240</v>
      </c>
      <c r="I2775" s="12">
        <v>41184</v>
      </c>
      <c r="J2775" s="12">
        <v>43920</v>
      </c>
      <c r="K2775" s="12">
        <f>Sales[[#This Row],[Unit Price]]*Sales[[#This Row],[Quantity]]</f>
        <v>81000</v>
      </c>
      <c r="L2775" s="12">
        <f>Sales[[#This Row],[Unit Cost]]*Sales[[#This Row],[Quantity]]</f>
        <v>76050</v>
      </c>
      <c r="M2775" s="12">
        <f>Sales[[#This Row],[Revenue]]-Sales[[#This Row],[Cost]]</f>
        <v>4950</v>
      </c>
      <c r="N2775" s="38">
        <f>Sales[[#This Row],[Profit]]*$N$1</f>
        <v>247.5</v>
      </c>
      <c r="O2775" s="38">
        <f>Sales[[#This Row],[Profit]]-Sales[[#This Row],[Discount ]]</f>
        <v>4702.5</v>
      </c>
    </row>
    <row r="2776" spans="1:15">
      <c r="A2776" s="38">
        <v>41824</v>
      </c>
      <c r="B2776" s="12" t="s">
        <v>34</v>
      </c>
      <c r="C2776" s="12" t="s">
        <v>25</v>
      </c>
      <c r="D2776" s="12" t="s">
        <v>26</v>
      </c>
      <c r="E2776" s="12" t="s">
        <v>13</v>
      </c>
      <c r="F2776" s="12">
        <v>12</v>
      </c>
      <c r="G2776" s="12">
        <v>5148</v>
      </c>
      <c r="H2776" s="12">
        <v>5490</v>
      </c>
      <c r="I2776" s="12">
        <v>3042</v>
      </c>
      <c r="J2776" s="12">
        <v>3240</v>
      </c>
      <c r="K2776" s="12">
        <f>Sales[[#This Row],[Unit Price]]*Sales[[#This Row],[Quantity]]</f>
        <v>65880</v>
      </c>
      <c r="L2776" s="12">
        <f>Sales[[#This Row],[Unit Cost]]*Sales[[#This Row],[Quantity]]</f>
        <v>61776</v>
      </c>
      <c r="M2776" s="12">
        <f>Sales[[#This Row],[Revenue]]-Sales[[#This Row],[Cost]]</f>
        <v>4104</v>
      </c>
      <c r="N2776" s="38">
        <f>Sales[[#This Row],[Profit]]*$N$1</f>
        <v>205.20000000000002</v>
      </c>
      <c r="O2776" s="38">
        <f>Sales[[#This Row],[Profit]]-Sales[[#This Row],[Discount ]]</f>
        <v>3898.8</v>
      </c>
    </row>
    <row r="2777" spans="1:15">
      <c r="A2777" s="38">
        <v>41824</v>
      </c>
      <c r="B2777" s="12" t="s">
        <v>10</v>
      </c>
      <c r="C2777" s="12" t="s">
        <v>11</v>
      </c>
      <c r="D2777" s="12" t="s">
        <v>40</v>
      </c>
      <c r="E2777" s="12" t="s">
        <v>16</v>
      </c>
      <c r="F2777" s="12">
        <v>9</v>
      </c>
      <c r="G2777" s="12">
        <v>2106</v>
      </c>
      <c r="H2777" s="12">
        <v>2250</v>
      </c>
      <c r="I2777" s="12">
        <v>90252</v>
      </c>
      <c r="J2777" s="12">
        <v>97290</v>
      </c>
      <c r="K2777" s="12">
        <f>Sales[[#This Row],[Unit Price]]*Sales[[#This Row],[Quantity]]</f>
        <v>20250</v>
      </c>
      <c r="L2777" s="12">
        <f>Sales[[#This Row],[Unit Cost]]*Sales[[#This Row],[Quantity]]</f>
        <v>18954</v>
      </c>
      <c r="M2777" s="12">
        <f>Sales[[#This Row],[Revenue]]-Sales[[#This Row],[Cost]]</f>
        <v>1296</v>
      </c>
      <c r="N2777" s="38">
        <f>Sales[[#This Row],[Profit]]*$N$1</f>
        <v>64.8</v>
      </c>
      <c r="O2777" s="38">
        <f>Sales[[#This Row],[Profit]]-Sales[[#This Row],[Discount ]]</f>
        <v>1231.2</v>
      </c>
    </row>
    <row r="2778" spans="1:15">
      <c r="A2778" s="38">
        <v>41825</v>
      </c>
      <c r="B2778" s="12" t="s">
        <v>29</v>
      </c>
      <c r="C2778" s="12" t="s">
        <v>30</v>
      </c>
      <c r="D2778" s="12" t="s">
        <v>12</v>
      </c>
      <c r="E2778" s="12" t="s">
        <v>13</v>
      </c>
      <c r="F2778" s="12">
        <v>23</v>
      </c>
      <c r="G2778" s="12">
        <v>4482</v>
      </c>
      <c r="H2778" s="12">
        <v>4770</v>
      </c>
      <c r="I2778" s="12">
        <v>24408</v>
      </c>
      <c r="J2778" s="12">
        <v>25920</v>
      </c>
      <c r="K2778" s="12">
        <f>Sales[[#This Row],[Unit Price]]*Sales[[#This Row],[Quantity]]</f>
        <v>109710</v>
      </c>
      <c r="L2778" s="12">
        <f>Sales[[#This Row],[Unit Cost]]*Sales[[#This Row],[Quantity]]</f>
        <v>103086</v>
      </c>
      <c r="M2778" s="12">
        <f>Sales[[#This Row],[Revenue]]-Sales[[#This Row],[Cost]]</f>
        <v>6624</v>
      </c>
      <c r="N2778" s="38">
        <f>Sales[[#This Row],[Profit]]*$N$1</f>
        <v>331.20000000000005</v>
      </c>
      <c r="O2778" s="38">
        <f>Sales[[#This Row],[Profit]]-Sales[[#This Row],[Discount ]]</f>
        <v>6292.8</v>
      </c>
    </row>
    <row r="2779" spans="1:15">
      <c r="A2779" s="38">
        <v>41825</v>
      </c>
      <c r="B2779" s="12" t="s">
        <v>29</v>
      </c>
      <c r="C2779" s="12" t="s">
        <v>30</v>
      </c>
      <c r="D2779" s="12" t="s">
        <v>38</v>
      </c>
      <c r="E2779" s="12" t="s">
        <v>13</v>
      </c>
      <c r="F2779" s="12">
        <v>23</v>
      </c>
      <c r="G2779" s="12">
        <v>3546</v>
      </c>
      <c r="H2779" s="12">
        <v>3780</v>
      </c>
      <c r="I2779" s="12">
        <v>24822</v>
      </c>
      <c r="J2779" s="12">
        <v>26460</v>
      </c>
      <c r="K2779" s="12">
        <f>Sales[[#This Row],[Unit Price]]*Sales[[#This Row],[Quantity]]</f>
        <v>86940</v>
      </c>
      <c r="L2779" s="12">
        <f>Sales[[#This Row],[Unit Cost]]*Sales[[#This Row],[Quantity]]</f>
        <v>81558</v>
      </c>
      <c r="M2779" s="12">
        <f>Sales[[#This Row],[Revenue]]-Sales[[#This Row],[Cost]]</f>
        <v>5382</v>
      </c>
      <c r="N2779" s="38">
        <f>Sales[[#This Row],[Profit]]*$N$1</f>
        <v>269.10000000000002</v>
      </c>
      <c r="O2779" s="38">
        <f>Sales[[#This Row],[Profit]]-Sales[[#This Row],[Discount ]]</f>
        <v>5112.8999999999996</v>
      </c>
    </row>
    <row r="2780" spans="1:15">
      <c r="A2780" s="38">
        <v>41825</v>
      </c>
      <c r="B2780" s="12" t="s">
        <v>22</v>
      </c>
      <c r="C2780" s="12" t="s">
        <v>23</v>
      </c>
      <c r="D2780" s="12" t="s">
        <v>12</v>
      </c>
      <c r="E2780" s="12" t="s">
        <v>13</v>
      </c>
      <c r="F2780" s="12">
        <v>20</v>
      </c>
      <c r="G2780" s="12">
        <v>4482</v>
      </c>
      <c r="H2780" s="12">
        <v>4770</v>
      </c>
      <c r="I2780" s="12">
        <v>40680</v>
      </c>
      <c r="J2780" s="12">
        <v>43200</v>
      </c>
      <c r="K2780" s="12">
        <f>Sales[[#This Row],[Unit Price]]*Sales[[#This Row],[Quantity]]</f>
        <v>95400</v>
      </c>
      <c r="L2780" s="12">
        <f>Sales[[#This Row],[Unit Cost]]*Sales[[#This Row],[Quantity]]</f>
        <v>89640</v>
      </c>
      <c r="M2780" s="12">
        <f>Sales[[#This Row],[Revenue]]-Sales[[#This Row],[Cost]]</f>
        <v>5760</v>
      </c>
      <c r="N2780" s="38">
        <f>Sales[[#This Row],[Profit]]*$N$1</f>
        <v>288</v>
      </c>
      <c r="O2780" s="38">
        <f>Sales[[#This Row],[Profit]]-Sales[[#This Row],[Discount ]]</f>
        <v>5472</v>
      </c>
    </row>
    <row r="2781" spans="1:15">
      <c r="A2781" s="38">
        <v>41826</v>
      </c>
      <c r="B2781" s="12" t="s">
        <v>29</v>
      </c>
      <c r="C2781" s="12" t="s">
        <v>30</v>
      </c>
      <c r="D2781" s="12" t="s">
        <v>38</v>
      </c>
      <c r="E2781" s="12" t="s">
        <v>13</v>
      </c>
      <c r="F2781" s="12">
        <v>25</v>
      </c>
      <c r="G2781" s="12">
        <v>4482</v>
      </c>
      <c r="H2781" s="12">
        <v>4770</v>
      </c>
      <c r="I2781" s="12">
        <v>21276</v>
      </c>
      <c r="J2781" s="12">
        <v>22680</v>
      </c>
      <c r="K2781" s="12">
        <f>Sales[[#This Row],[Unit Price]]*Sales[[#This Row],[Quantity]]</f>
        <v>119250</v>
      </c>
      <c r="L2781" s="12">
        <f>Sales[[#This Row],[Unit Cost]]*Sales[[#This Row],[Quantity]]</f>
        <v>112050</v>
      </c>
      <c r="M2781" s="12">
        <f>Sales[[#This Row],[Revenue]]-Sales[[#This Row],[Cost]]</f>
        <v>7200</v>
      </c>
      <c r="N2781" s="38">
        <f>Sales[[#This Row],[Profit]]*$N$1</f>
        <v>360</v>
      </c>
      <c r="O2781" s="38">
        <f>Sales[[#This Row],[Profit]]-Sales[[#This Row],[Discount ]]</f>
        <v>6840</v>
      </c>
    </row>
    <row r="2782" spans="1:15">
      <c r="A2782" s="38">
        <v>41828</v>
      </c>
      <c r="B2782" s="12" t="s">
        <v>27</v>
      </c>
      <c r="C2782" s="12" t="s">
        <v>23</v>
      </c>
      <c r="D2782" s="12" t="s">
        <v>12</v>
      </c>
      <c r="E2782" s="12" t="s">
        <v>13</v>
      </c>
      <c r="F2782" s="12">
        <v>4</v>
      </c>
      <c r="G2782" s="12">
        <v>2034</v>
      </c>
      <c r="H2782" s="12">
        <v>2160</v>
      </c>
      <c r="I2782" s="12">
        <v>10170</v>
      </c>
      <c r="J2782" s="12">
        <v>10800</v>
      </c>
      <c r="K2782" s="12">
        <f>Sales[[#This Row],[Unit Price]]*Sales[[#This Row],[Quantity]]</f>
        <v>8640</v>
      </c>
      <c r="L2782" s="12">
        <f>Sales[[#This Row],[Unit Cost]]*Sales[[#This Row],[Quantity]]</f>
        <v>8136</v>
      </c>
      <c r="M2782" s="12">
        <f>Sales[[#This Row],[Revenue]]-Sales[[#This Row],[Cost]]</f>
        <v>504</v>
      </c>
      <c r="N2782" s="38">
        <f>Sales[[#This Row],[Profit]]*$N$1</f>
        <v>25.200000000000003</v>
      </c>
      <c r="O2782" s="38">
        <f>Sales[[#This Row],[Profit]]-Sales[[#This Row],[Discount ]]</f>
        <v>478.8</v>
      </c>
    </row>
    <row r="2783" spans="1:15">
      <c r="A2783" s="38">
        <v>41828</v>
      </c>
      <c r="B2783" s="12" t="s">
        <v>34</v>
      </c>
      <c r="C2783" s="12" t="s">
        <v>25</v>
      </c>
      <c r="D2783" s="12" t="s">
        <v>36</v>
      </c>
      <c r="E2783" s="12" t="s">
        <v>13</v>
      </c>
      <c r="F2783" s="12">
        <v>24</v>
      </c>
      <c r="G2783" s="12">
        <v>3978</v>
      </c>
      <c r="H2783" s="12">
        <v>4230</v>
      </c>
      <c r="I2783" s="12">
        <v>4212</v>
      </c>
      <c r="J2783" s="12">
        <v>4500</v>
      </c>
      <c r="K2783" s="12">
        <f>Sales[[#This Row],[Unit Price]]*Sales[[#This Row],[Quantity]]</f>
        <v>101520</v>
      </c>
      <c r="L2783" s="12">
        <f>Sales[[#This Row],[Unit Cost]]*Sales[[#This Row],[Quantity]]</f>
        <v>95472</v>
      </c>
      <c r="M2783" s="12">
        <f>Sales[[#This Row],[Revenue]]-Sales[[#This Row],[Cost]]</f>
        <v>6048</v>
      </c>
      <c r="N2783" s="38">
        <f>Sales[[#This Row],[Profit]]*$N$1</f>
        <v>302.40000000000003</v>
      </c>
      <c r="O2783" s="38">
        <f>Sales[[#This Row],[Profit]]-Sales[[#This Row],[Discount ]]</f>
        <v>5745.6</v>
      </c>
    </row>
    <row r="2784" spans="1:15">
      <c r="A2784" s="38">
        <v>41828</v>
      </c>
      <c r="B2784" s="12" t="s">
        <v>17</v>
      </c>
      <c r="C2784" s="12" t="s">
        <v>18</v>
      </c>
      <c r="D2784" s="12" t="s">
        <v>42</v>
      </c>
      <c r="E2784" s="12" t="s">
        <v>16</v>
      </c>
      <c r="F2784" s="12">
        <v>24</v>
      </c>
      <c r="G2784" s="12">
        <v>5832</v>
      </c>
      <c r="H2784" s="12">
        <v>6210</v>
      </c>
      <c r="I2784" s="12">
        <v>60048</v>
      </c>
      <c r="J2784" s="12">
        <v>64800</v>
      </c>
      <c r="K2784" s="12">
        <f>Sales[[#This Row],[Unit Price]]*Sales[[#This Row],[Quantity]]</f>
        <v>149040</v>
      </c>
      <c r="L2784" s="12">
        <f>Sales[[#This Row],[Unit Cost]]*Sales[[#This Row],[Quantity]]</f>
        <v>139968</v>
      </c>
      <c r="M2784" s="12">
        <f>Sales[[#This Row],[Revenue]]-Sales[[#This Row],[Cost]]</f>
        <v>9072</v>
      </c>
      <c r="N2784" s="38">
        <f>Sales[[#This Row],[Profit]]*$N$1</f>
        <v>453.6</v>
      </c>
      <c r="O2784" s="38">
        <f>Sales[[#This Row],[Profit]]-Sales[[#This Row],[Discount ]]</f>
        <v>8618.4</v>
      </c>
    </row>
    <row r="2785" spans="1:15">
      <c r="A2785" s="38">
        <v>41829</v>
      </c>
      <c r="B2785" s="12" t="s">
        <v>34</v>
      </c>
      <c r="C2785" s="12" t="s">
        <v>25</v>
      </c>
      <c r="D2785" s="12" t="s">
        <v>33</v>
      </c>
      <c r="E2785" s="12" t="s">
        <v>13</v>
      </c>
      <c r="F2785" s="12">
        <v>16</v>
      </c>
      <c r="G2785" s="12">
        <v>3978</v>
      </c>
      <c r="H2785" s="12">
        <v>4230</v>
      </c>
      <c r="I2785" s="12">
        <v>71604</v>
      </c>
      <c r="J2785" s="12">
        <v>76140</v>
      </c>
      <c r="K2785" s="12">
        <f>Sales[[#This Row],[Unit Price]]*Sales[[#This Row],[Quantity]]</f>
        <v>67680</v>
      </c>
      <c r="L2785" s="12">
        <f>Sales[[#This Row],[Unit Cost]]*Sales[[#This Row],[Quantity]]</f>
        <v>63648</v>
      </c>
      <c r="M2785" s="12">
        <f>Sales[[#This Row],[Revenue]]-Sales[[#This Row],[Cost]]</f>
        <v>4032</v>
      </c>
      <c r="N2785" s="38">
        <f>Sales[[#This Row],[Profit]]*$N$1</f>
        <v>201.60000000000002</v>
      </c>
      <c r="O2785" s="38">
        <f>Sales[[#This Row],[Profit]]-Sales[[#This Row],[Discount ]]</f>
        <v>3830.4</v>
      </c>
    </row>
    <row r="2786" spans="1:15">
      <c r="A2786" s="38">
        <v>41830</v>
      </c>
      <c r="B2786" s="12" t="s">
        <v>20</v>
      </c>
      <c r="C2786" s="12" t="s">
        <v>18</v>
      </c>
      <c r="D2786" s="12" t="s">
        <v>36</v>
      </c>
      <c r="E2786" s="12" t="s">
        <v>13</v>
      </c>
      <c r="F2786" s="12">
        <v>6</v>
      </c>
      <c r="G2786" s="12">
        <v>3978</v>
      </c>
      <c r="H2786" s="12">
        <v>4230</v>
      </c>
      <c r="I2786" s="12">
        <v>4212</v>
      </c>
      <c r="J2786" s="12">
        <v>4500</v>
      </c>
      <c r="K2786" s="12">
        <f>Sales[[#This Row],[Unit Price]]*Sales[[#This Row],[Quantity]]</f>
        <v>25380</v>
      </c>
      <c r="L2786" s="12">
        <f>Sales[[#This Row],[Unit Cost]]*Sales[[#This Row],[Quantity]]</f>
        <v>23868</v>
      </c>
      <c r="M2786" s="12">
        <f>Sales[[#This Row],[Revenue]]-Sales[[#This Row],[Cost]]</f>
        <v>1512</v>
      </c>
      <c r="N2786" s="38">
        <f>Sales[[#This Row],[Profit]]*$N$1</f>
        <v>75.600000000000009</v>
      </c>
      <c r="O2786" s="38">
        <f>Sales[[#This Row],[Profit]]-Sales[[#This Row],[Discount ]]</f>
        <v>1436.4</v>
      </c>
    </row>
    <row r="2787" spans="1:15">
      <c r="A2787" s="38">
        <v>41830</v>
      </c>
      <c r="B2787" s="12" t="s">
        <v>29</v>
      </c>
      <c r="C2787" s="12" t="s">
        <v>30</v>
      </c>
      <c r="D2787" s="12" t="s">
        <v>41</v>
      </c>
      <c r="E2787" s="12" t="s">
        <v>13</v>
      </c>
      <c r="F2787" s="12">
        <v>4</v>
      </c>
      <c r="G2787" s="12">
        <v>5148</v>
      </c>
      <c r="H2787" s="12">
        <v>5490</v>
      </c>
      <c r="I2787" s="12">
        <v>67896</v>
      </c>
      <c r="J2787" s="12">
        <v>72450</v>
      </c>
      <c r="K2787" s="12">
        <f>Sales[[#This Row],[Unit Price]]*Sales[[#This Row],[Quantity]]</f>
        <v>21960</v>
      </c>
      <c r="L2787" s="12">
        <f>Sales[[#This Row],[Unit Cost]]*Sales[[#This Row],[Quantity]]</f>
        <v>20592</v>
      </c>
      <c r="M2787" s="12">
        <f>Sales[[#This Row],[Revenue]]-Sales[[#This Row],[Cost]]</f>
        <v>1368</v>
      </c>
      <c r="N2787" s="38">
        <f>Sales[[#This Row],[Profit]]*$N$1</f>
        <v>68.400000000000006</v>
      </c>
      <c r="O2787" s="38">
        <f>Sales[[#This Row],[Profit]]-Sales[[#This Row],[Discount ]]</f>
        <v>1299.5999999999999</v>
      </c>
    </row>
    <row r="2788" spans="1:15">
      <c r="A2788" s="38">
        <v>41831</v>
      </c>
      <c r="B2788" s="12" t="s">
        <v>24</v>
      </c>
      <c r="C2788" s="12" t="s">
        <v>25</v>
      </c>
      <c r="D2788" s="12" t="s">
        <v>42</v>
      </c>
      <c r="E2788" s="12" t="s">
        <v>16</v>
      </c>
      <c r="F2788" s="12">
        <v>24</v>
      </c>
      <c r="G2788" s="12">
        <v>5832</v>
      </c>
      <c r="H2788" s="12">
        <v>6210</v>
      </c>
      <c r="I2788" s="12">
        <v>60048</v>
      </c>
      <c r="J2788" s="12">
        <v>64800</v>
      </c>
      <c r="K2788" s="12">
        <f>Sales[[#This Row],[Unit Price]]*Sales[[#This Row],[Quantity]]</f>
        <v>149040</v>
      </c>
      <c r="L2788" s="12">
        <f>Sales[[#This Row],[Unit Cost]]*Sales[[#This Row],[Quantity]]</f>
        <v>139968</v>
      </c>
      <c r="M2788" s="12">
        <f>Sales[[#This Row],[Revenue]]-Sales[[#This Row],[Cost]]</f>
        <v>9072</v>
      </c>
      <c r="N2788" s="38">
        <f>Sales[[#This Row],[Profit]]*$N$1</f>
        <v>453.6</v>
      </c>
      <c r="O2788" s="38">
        <f>Sales[[#This Row],[Profit]]-Sales[[#This Row],[Discount ]]</f>
        <v>8618.4</v>
      </c>
    </row>
    <row r="2789" spans="1:15">
      <c r="A2789" s="38">
        <v>41832</v>
      </c>
      <c r="B2789" s="12" t="s">
        <v>29</v>
      </c>
      <c r="C2789" s="12" t="s">
        <v>30</v>
      </c>
      <c r="D2789" s="12" t="s">
        <v>12</v>
      </c>
      <c r="E2789" s="12" t="s">
        <v>13</v>
      </c>
      <c r="F2789" s="12">
        <v>21</v>
      </c>
      <c r="G2789" s="12">
        <v>2034</v>
      </c>
      <c r="H2789" s="12">
        <v>2160</v>
      </c>
      <c r="I2789" s="12">
        <v>46782</v>
      </c>
      <c r="J2789" s="12">
        <v>49680</v>
      </c>
      <c r="K2789" s="12">
        <f>Sales[[#This Row],[Unit Price]]*Sales[[#This Row],[Quantity]]</f>
        <v>45360</v>
      </c>
      <c r="L2789" s="12">
        <f>Sales[[#This Row],[Unit Cost]]*Sales[[#This Row],[Quantity]]</f>
        <v>42714</v>
      </c>
      <c r="M2789" s="12">
        <f>Sales[[#This Row],[Revenue]]-Sales[[#This Row],[Cost]]</f>
        <v>2646</v>
      </c>
      <c r="N2789" s="38">
        <f>Sales[[#This Row],[Profit]]*$N$1</f>
        <v>132.30000000000001</v>
      </c>
      <c r="O2789" s="38">
        <f>Sales[[#This Row],[Profit]]-Sales[[#This Row],[Discount ]]</f>
        <v>2513.6999999999998</v>
      </c>
    </row>
    <row r="2790" spans="1:15">
      <c r="A2790" s="38">
        <v>41832</v>
      </c>
      <c r="B2790" s="12" t="s">
        <v>31</v>
      </c>
      <c r="C2790" s="12" t="s">
        <v>30</v>
      </c>
      <c r="D2790" s="12" t="s">
        <v>43</v>
      </c>
      <c r="E2790" s="12" t="s">
        <v>13</v>
      </c>
      <c r="F2790" s="12">
        <v>13</v>
      </c>
      <c r="G2790" s="12">
        <v>5832</v>
      </c>
      <c r="H2790" s="12">
        <v>6210</v>
      </c>
      <c r="I2790" s="12">
        <v>81216</v>
      </c>
      <c r="J2790" s="12">
        <v>86400</v>
      </c>
      <c r="K2790" s="12">
        <f>Sales[[#This Row],[Unit Price]]*Sales[[#This Row],[Quantity]]</f>
        <v>80730</v>
      </c>
      <c r="L2790" s="12">
        <f>Sales[[#This Row],[Unit Cost]]*Sales[[#This Row],[Quantity]]</f>
        <v>75816</v>
      </c>
      <c r="M2790" s="12">
        <f>Sales[[#This Row],[Revenue]]-Sales[[#This Row],[Cost]]</f>
        <v>4914</v>
      </c>
      <c r="N2790" s="38">
        <f>Sales[[#This Row],[Profit]]*$N$1</f>
        <v>245.70000000000002</v>
      </c>
      <c r="O2790" s="38">
        <f>Sales[[#This Row],[Profit]]-Sales[[#This Row],[Discount ]]</f>
        <v>4668.3</v>
      </c>
    </row>
    <row r="2791" spans="1:15">
      <c r="A2791" s="38">
        <v>41833</v>
      </c>
      <c r="B2791" s="12" t="s">
        <v>22</v>
      </c>
      <c r="C2791" s="12" t="s">
        <v>23</v>
      </c>
      <c r="D2791" s="12" t="s">
        <v>26</v>
      </c>
      <c r="E2791" s="12" t="s">
        <v>13</v>
      </c>
      <c r="F2791" s="12">
        <v>2</v>
      </c>
      <c r="G2791" s="12">
        <v>3546</v>
      </c>
      <c r="H2791" s="12">
        <v>3780</v>
      </c>
      <c r="I2791" s="12">
        <v>36504</v>
      </c>
      <c r="J2791" s="12">
        <v>38880</v>
      </c>
      <c r="K2791" s="12">
        <f>Sales[[#This Row],[Unit Price]]*Sales[[#This Row],[Quantity]]</f>
        <v>7560</v>
      </c>
      <c r="L2791" s="12">
        <f>Sales[[#This Row],[Unit Cost]]*Sales[[#This Row],[Quantity]]</f>
        <v>7092</v>
      </c>
      <c r="M2791" s="12">
        <f>Sales[[#This Row],[Revenue]]-Sales[[#This Row],[Cost]]</f>
        <v>468</v>
      </c>
      <c r="N2791" s="38">
        <f>Sales[[#This Row],[Profit]]*$N$1</f>
        <v>23.400000000000002</v>
      </c>
      <c r="O2791" s="38">
        <f>Sales[[#This Row],[Profit]]-Sales[[#This Row],[Discount ]]</f>
        <v>444.6</v>
      </c>
    </row>
    <row r="2792" spans="1:15">
      <c r="A2792" s="38">
        <v>41833</v>
      </c>
      <c r="B2792" s="12" t="s">
        <v>34</v>
      </c>
      <c r="C2792" s="12" t="s">
        <v>25</v>
      </c>
      <c r="D2792" s="12" t="s">
        <v>15</v>
      </c>
      <c r="E2792" s="12" t="s">
        <v>16</v>
      </c>
      <c r="F2792" s="12">
        <v>20</v>
      </c>
      <c r="G2792" s="12">
        <v>3726</v>
      </c>
      <c r="H2792" s="12">
        <v>3960</v>
      </c>
      <c r="I2792" s="12">
        <v>46566</v>
      </c>
      <c r="J2792" s="12">
        <v>50310</v>
      </c>
      <c r="K2792" s="12">
        <f>Sales[[#This Row],[Unit Price]]*Sales[[#This Row],[Quantity]]</f>
        <v>79200</v>
      </c>
      <c r="L2792" s="12">
        <f>Sales[[#This Row],[Unit Cost]]*Sales[[#This Row],[Quantity]]</f>
        <v>74520</v>
      </c>
      <c r="M2792" s="12">
        <f>Sales[[#This Row],[Revenue]]-Sales[[#This Row],[Cost]]</f>
        <v>4680</v>
      </c>
      <c r="N2792" s="38">
        <f>Sales[[#This Row],[Profit]]*$N$1</f>
        <v>234</v>
      </c>
      <c r="O2792" s="38">
        <f>Sales[[#This Row],[Profit]]-Sales[[#This Row],[Discount ]]</f>
        <v>4446</v>
      </c>
    </row>
    <row r="2793" spans="1:15">
      <c r="A2793" s="38">
        <v>41834</v>
      </c>
      <c r="B2793" s="12" t="s">
        <v>17</v>
      </c>
      <c r="C2793" s="12" t="s">
        <v>18</v>
      </c>
      <c r="D2793" s="12" t="s">
        <v>35</v>
      </c>
      <c r="E2793" s="12" t="s">
        <v>13</v>
      </c>
      <c r="F2793" s="12">
        <v>21</v>
      </c>
      <c r="G2793" s="12">
        <v>3978</v>
      </c>
      <c r="H2793" s="12">
        <v>4230</v>
      </c>
      <c r="I2793" s="12">
        <v>20592</v>
      </c>
      <c r="J2793" s="12">
        <v>21960</v>
      </c>
      <c r="K2793" s="12">
        <f>Sales[[#This Row],[Unit Price]]*Sales[[#This Row],[Quantity]]</f>
        <v>88830</v>
      </c>
      <c r="L2793" s="12">
        <f>Sales[[#This Row],[Unit Cost]]*Sales[[#This Row],[Quantity]]</f>
        <v>83538</v>
      </c>
      <c r="M2793" s="12">
        <f>Sales[[#This Row],[Revenue]]-Sales[[#This Row],[Cost]]</f>
        <v>5292</v>
      </c>
      <c r="N2793" s="38">
        <f>Sales[[#This Row],[Profit]]*$N$1</f>
        <v>264.60000000000002</v>
      </c>
      <c r="O2793" s="38">
        <f>Sales[[#This Row],[Profit]]-Sales[[#This Row],[Discount ]]</f>
        <v>5027.3999999999996</v>
      </c>
    </row>
    <row r="2794" spans="1:15">
      <c r="A2794" s="38">
        <v>41834</v>
      </c>
      <c r="B2794" s="12" t="s">
        <v>27</v>
      </c>
      <c r="C2794" s="12" t="s">
        <v>23</v>
      </c>
      <c r="D2794" s="12" t="s">
        <v>15</v>
      </c>
      <c r="E2794" s="12" t="s">
        <v>16</v>
      </c>
      <c r="F2794" s="12">
        <v>12</v>
      </c>
      <c r="G2794" s="12">
        <v>3042</v>
      </c>
      <c r="H2794" s="12">
        <v>3240</v>
      </c>
      <c r="I2794" s="12">
        <v>21492</v>
      </c>
      <c r="J2794" s="12">
        <v>23220</v>
      </c>
      <c r="K2794" s="12">
        <f>Sales[[#This Row],[Unit Price]]*Sales[[#This Row],[Quantity]]</f>
        <v>38880</v>
      </c>
      <c r="L2794" s="12">
        <f>Sales[[#This Row],[Unit Cost]]*Sales[[#This Row],[Quantity]]</f>
        <v>36504</v>
      </c>
      <c r="M2794" s="12">
        <f>Sales[[#This Row],[Revenue]]-Sales[[#This Row],[Cost]]</f>
        <v>2376</v>
      </c>
      <c r="N2794" s="38">
        <f>Sales[[#This Row],[Profit]]*$N$1</f>
        <v>118.80000000000001</v>
      </c>
      <c r="O2794" s="38">
        <f>Sales[[#This Row],[Profit]]-Sales[[#This Row],[Discount ]]</f>
        <v>2257.1999999999998</v>
      </c>
    </row>
    <row r="2795" spans="1:15">
      <c r="A2795" s="38">
        <v>41834</v>
      </c>
      <c r="B2795" s="12" t="s">
        <v>20</v>
      </c>
      <c r="C2795" s="12" t="s">
        <v>18</v>
      </c>
      <c r="D2795" s="12" t="s">
        <v>15</v>
      </c>
      <c r="E2795" s="12" t="s">
        <v>16</v>
      </c>
      <c r="F2795" s="12">
        <v>23</v>
      </c>
      <c r="G2795" s="12">
        <v>3546</v>
      </c>
      <c r="H2795" s="12">
        <v>3780</v>
      </c>
      <c r="I2795" s="12">
        <v>75222</v>
      </c>
      <c r="J2795" s="12">
        <v>81270</v>
      </c>
      <c r="K2795" s="12">
        <f>Sales[[#This Row],[Unit Price]]*Sales[[#This Row],[Quantity]]</f>
        <v>86940</v>
      </c>
      <c r="L2795" s="12">
        <f>Sales[[#This Row],[Unit Cost]]*Sales[[#This Row],[Quantity]]</f>
        <v>81558</v>
      </c>
      <c r="M2795" s="12">
        <f>Sales[[#This Row],[Revenue]]-Sales[[#This Row],[Cost]]</f>
        <v>5382</v>
      </c>
      <c r="N2795" s="38">
        <f>Sales[[#This Row],[Profit]]*$N$1</f>
        <v>269.10000000000002</v>
      </c>
      <c r="O2795" s="38">
        <f>Sales[[#This Row],[Profit]]-Sales[[#This Row],[Discount ]]</f>
        <v>5112.8999999999996</v>
      </c>
    </row>
    <row r="2796" spans="1:15">
      <c r="A2796" s="38">
        <v>41835</v>
      </c>
      <c r="B2796" s="12" t="s">
        <v>10</v>
      </c>
      <c r="C2796" s="12" t="s">
        <v>11</v>
      </c>
      <c r="D2796" s="12" t="s">
        <v>15</v>
      </c>
      <c r="E2796" s="12" t="s">
        <v>16</v>
      </c>
      <c r="F2796" s="12">
        <v>23</v>
      </c>
      <c r="G2796" s="12">
        <v>4482</v>
      </c>
      <c r="H2796" s="12">
        <v>4770</v>
      </c>
      <c r="I2796" s="12">
        <v>42984</v>
      </c>
      <c r="J2796" s="12">
        <v>46440</v>
      </c>
      <c r="K2796" s="12">
        <f>Sales[[#This Row],[Unit Price]]*Sales[[#This Row],[Quantity]]</f>
        <v>109710</v>
      </c>
      <c r="L2796" s="12">
        <f>Sales[[#This Row],[Unit Cost]]*Sales[[#This Row],[Quantity]]</f>
        <v>103086</v>
      </c>
      <c r="M2796" s="12">
        <f>Sales[[#This Row],[Revenue]]-Sales[[#This Row],[Cost]]</f>
        <v>6624</v>
      </c>
      <c r="N2796" s="38">
        <f>Sales[[#This Row],[Profit]]*$N$1</f>
        <v>331.20000000000005</v>
      </c>
      <c r="O2796" s="38">
        <f>Sales[[#This Row],[Profit]]-Sales[[#This Row],[Discount ]]</f>
        <v>6292.8</v>
      </c>
    </row>
    <row r="2797" spans="1:15">
      <c r="A2797" s="38">
        <v>41836</v>
      </c>
      <c r="B2797" s="12" t="s">
        <v>29</v>
      </c>
      <c r="C2797" s="12" t="s">
        <v>30</v>
      </c>
      <c r="D2797" s="12" t="s">
        <v>26</v>
      </c>
      <c r="E2797" s="12" t="s">
        <v>13</v>
      </c>
      <c r="F2797" s="12">
        <v>24</v>
      </c>
      <c r="G2797" s="12">
        <v>3924</v>
      </c>
      <c r="H2797" s="12">
        <v>4230</v>
      </c>
      <c r="I2797" s="12">
        <v>33462</v>
      </c>
      <c r="J2797" s="12">
        <v>35640</v>
      </c>
      <c r="K2797" s="12">
        <f>Sales[[#This Row],[Unit Price]]*Sales[[#This Row],[Quantity]]</f>
        <v>101520</v>
      </c>
      <c r="L2797" s="12">
        <f>Sales[[#This Row],[Unit Cost]]*Sales[[#This Row],[Quantity]]</f>
        <v>94176</v>
      </c>
      <c r="M2797" s="12">
        <f>Sales[[#This Row],[Revenue]]-Sales[[#This Row],[Cost]]</f>
        <v>7344</v>
      </c>
      <c r="N2797" s="38">
        <f>Sales[[#This Row],[Profit]]*$N$1</f>
        <v>367.20000000000005</v>
      </c>
      <c r="O2797" s="38">
        <f>Sales[[#This Row],[Profit]]-Sales[[#This Row],[Discount ]]</f>
        <v>6976.8</v>
      </c>
    </row>
    <row r="2798" spans="1:15">
      <c r="A2798" s="38">
        <v>41836</v>
      </c>
      <c r="B2798" s="12" t="s">
        <v>14</v>
      </c>
      <c r="C2798" s="12" t="s">
        <v>11</v>
      </c>
      <c r="D2798" s="12" t="s">
        <v>40</v>
      </c>
      <c r="E2798" s="12" t="s">
        <v>16</v>
      </c>
      <c r="F2798" s="12">
        <v>25</v>
      </c>
      <c r="G2798" s="12">
        <v>2952</v>
      </c>
      <c r="H2798" s="12">
        <v>3150</v>
      </c>
      <c r="I2798" s="12">
        <v>19620</v>
      </c>
      <c r="J2798" s="12">
        <v>21150</v>
      </c>
      <c r="K2798" s="12">
        <f>Sales[[#This Row],[Unit Price]]*Sales[[#This Row],[Quantity]]</f>
        <v>78750</v>
      </c>
      <c r="L2798" s="12">
        <f>Sales[[#This Row],[Unit Cost]]*Sales[[#This Row],[Quantity]]</f>
        <v>73800</v>
      </c>
      <c r="M2798" s="12">
        <f>Sales[[#This Row],[Revenue]]-Sales[[#This Row],[Cost]]</f>
        <v>4950</v>
      </c>
      <c r="N2798" s="38">
        <f>Sales[[#This Row],[Profit]]*$N$1</f>
        <v>247.5</v>
      </c>
      <c r="O2798" s="38">
        <f>Sales[[#This Row],[Profit]]-Sales[[#This Row],[Discount ]]</f>
        <v>4702.5</v>
      </c>
    </row>
    <row r="2799" spans="1:15">
      <c r="A2799" s="38">
        <v>41836</v>
      </c>
      <c r="B2799" s="12" t="s">
        <v>20</v>
      </c>
      <c r="C2799" s="12" t="s">
        <v>18</v>
      </c>
      <c r="D2799" s="12" t="s">
        <v>39</v>
      </c>
      <c r="E2799" s="12" t="s">
        <v>13</v>
      </c>
      <c r="F2799" s="12">
        <v>17</v>
      </c>
      <c r="G2799" s="12">
        <v>3726</v>
      </c>
      <c r="H2799" s="12">
        <v>3960</v>
      </c>
      <c r="I2799" s="12">
        <v>14904</v>
      </c>
      <c r="J2799" s="12">
        <v>15840</v>
      </c>
      <c r="K2799" s="12">
        <f>Sales[[#This Row],[Unit Price]]*Sales[[#This Row],[Quantity]]</f>
        <v>67320</v>
      </c>
      <c r="L2799" s="12">
        <f>Sales[[#This Row],[Unit Cost]]*Sales[[#This Row],[Quantity]]</f>
        <v>63342</v>
      </c>
      <c r="M2799" s="12">
        <f>Sales[[#This Row],[Revenue]]-Sales[[#This Row],[Cost]]</f>
        <v>3978</v>
      </c>
      <c r="N2799" s="38">
        <f>Sales[[#This Row],[Profit]]*$N$1</f>
        <v>198.9</v>
      </c>
      <c r="O2799" s="38">
        <f>Sales[[#This Row],[Profit]]-Sales[[#This Row],[Discount ]]</f>
        <v>3779.1</v>
      </c>
    </row>
    <row r="2800" spans="1:15">
      <c r="A2800" s="38">
        <v>41836</v>
      </c>
      <c r="B2800" s="12" t="s">
        <v>22</v>
      </c>
      <c r="C2800" s="12" t="s">
        <v>23</v>
      </c>
      <c r="D2800" s="12" t="s">
        <v>36</v>
      </c>
      <c r="E2800" s="12" t="s">
        <v>13</v>
      </c>
      <c r="F2800" s="12">
        <v>21</v>
      </c>
      <c r="G2800" s="12">
        <v>3978</v>
      </c>
      <c r="H2800" s="12">
        <v>4230</v>
      </c>
      <c r="I2800" s="12">
        <v>2106</v>
      </c>
      <c r="J2800" s="12">
        <v>2250</v>
      </c>
      <c r="K2800" s="12">
        <f>Sales[[#This Row],[Unit Price]]*Sales[[#This Row],[Quantity]]</f>
        <v>88830</v>
      </c>
      <c r="L2800" s="12">
        <f>Sales[[#This Row],[Unit Cost]]*Sales[[#This Row],[Quantity]]</f>
        <v>83538</v>
      </c>
      <c r="M2800" s="12">
        <f>Sales[[#This Row],[Revenue]]-Sales[[#This Row],[Cost]]</f>
        <v>5292</v>
      </c>
      <c r="N2800" s="38">
        <f>Sales[[#This Row],[Profit]]*$N$1</f>
        <v>264.60000000000002</v>
      </c>
      <c r="O2800" s="38">
        <f>Sales[[#This Row],[Profit]]-Sales[[#This Row],[Discount ]]</f>
        <v>5027.3999999999996</v>
      </c>
    </row>
    <row r="2801" spans="1:15">
      <c r="A2801" s="38">
        <v>41837</v>
      </c>
      <c r="B2801" s="12" t="s">
        <v>31</v>
      </c>
      <c r="C2801" s="12" t="s">
        <v>30</v>
      </c>
      <c r="D2801" s="12" t="s">
        <v>32</v>
      </c>
      <c r="E2801" s="12" t="s">
        <v>13</v>
      </c>
      <c r="F2801" s="12">
        <v>9</v>
      </c>
      <c r="G2801" s="12">
        <v>3726</v>
      </c>
      <c r="H2801" s="12">
        <v>3960</v>
      </c>
      <c r="I2801" s="12">
        <v>49644</v>
      </c>
      <c r="J2801" s="12">
        <v>52920</v>
      </c>
      <c r="K2801" s="12">
        <f>Sales[[#This Row],[Unit Price]]*Sales[[#This Row],[Quantity]]</f>
        <v>35640</v>
      </c>
      <c r="L2801" s="12">
        <f>Sales[[#This Row],[Unit Cost]]*Sales[[#This Row],[Quantity]]</f>
        <v>33534</v>
      </c>
      <c r="M2801" s="12">
        <f>Sales[[#This Row],[Revenue]]-Sales[[#This Row],[Cost]]</f>
        <v>2106</v>
      </c>
      <c r="N2801" s="38">
        <f>Sales[[#This Row],[Profit]]*$N$1</f>
        <v>105.30000000000001</v>
      </c>
      <c r="O2801" s="38">
        <f>Sales[[#This Row],[Profit]]-Sales[[#This Row],[Discount ]]</f>
        <v>2000.7</v>
      </c>
    </row>
    <row r="2802" spans="1:15">
      <c r="A2802" s="38">
        <v>41837</v>
      </c>
      <c r="B2802" s="12" t="s">
        <v>10</v>
      </c>
      <c r="C2802" s="12" t="s">
        <v>11</v>
      </c>
      <c r="D2802" s="12" t="s">
        <v>36</v>
      </c>
      <c r="E2802" s="12" t="s">
        <v>13</v>
      </c>
      <c r="F2802" s="12">
        <v>11</v>
      </c>
      <c r="G2802" s="12">
        <v>4482</v>
      </c>
      <c r="H2802" s="12">
        <v>4770</v>
      </c>
      <c r="I2802" s="12">
        <v>2106</v>
      </c>
      <c r="J2802" s="12">
        <v>2250</v>
      </c>
      <c r="K2802" s="12">
        <f>Sales[[#This Row],[Unit Price]]*Sales[[#This Row],[Quantity]]</f>
        <v>52470</v>
      </c>
      <c r="L2802" s="12">
        <f>Sales[[#This Row],[Unit Cost]]*Sales[[#This Row],[Quantity]]</f>
        <v>49302</v>
      </c>
      <c r="M2802" s="12">
        <f>Sales[[#This Row],[Revenue]]-Sales[[#This Row],[Cost]]</f>
        <v>3168</v>
      </c>
      <c r="N2802" s="38">
        <f>Sales[[#This Row],[Profit]]*$N$1</f>
        <v>158.4</v>
      </c>
      <c r="O2802" s="38">
        <f>Sales[[#This Row],[Profit]]-Sales[[#This Row],[Discount ]]</f>
        <v>3009.6</v>
      </c>
    </row>
    <row r="2803" spans="1:15">
      <c r="A2803" s="38">
        <v>41838</v>
      </c>
      <c r="B2803" s="12" t="s">
        <v>27</v>
      </c>
      <c r="C2803" s="12" t="s">
        <v>23</v>
      </c>
      <c r="D2803" s="12" t="s">
        <v>37</v>
      </c>
      <c r="E2803" s="12" t="s">
        <v>13</v>
      </c>
      <c r="F2803" s="12">
        <v>4</v>
      </c>
      <c r="G2803" s="12">
        <v>3582</v>
      </c>
      <c r="H2803" s="12">
        <v>3870</v>
      </c>
      <c r="I2803" s="12">
        <v>4482</v>
      </c>
      <c r="J2803" s="12">
        <v>4770</v>
      </c>
      <c r="K2803" s="12">
        <f>Sales[[#This Row],[Unit Price]]*Sales[[#This Row],[Quantity]]</f>
        <v>15480</v>
      </c>
      <c r="L2803" s="12">
        <f>Sales[[#This Row],[Unit Cost]]*Sales[[#This Row],[Quantity]]</f>
        <v>14328</v>
      </c>
      <c r="M2803" s="12">
        <f>Sales[[#This Row],[Revenue]]-Sales[[#This Row],[Cost]]</f>
        <v>1152</v>
      </c>
      <c r="N2803" s="38">
        <f>Sales[[#This Row],[Profit]]*$N$1</f>
        <v>57.6</v>
      </c>
      <c r="O2803" s="38">
        <f>Sales[[#This Row],[Profit]]-Sales[[#This Row],[Discount ]]</f>
        <v>1094.4000000000001</v>
      </c>
    </row>
    <row r="2804" spans="1:15">
      <c r="A2804" s="38">
        <v>41839</v>
      </c>
      <c r="B2804" s="12" t="s">
        <v>17</v>
      </c>
      <c r="C2804" s="12" t="s">
        <v>18</v>
      </c>
      <c r="D2804" s="12" t="s">
        <v>35</v>
      </c>
      <c r="E2804" s="12" t="s">
        <v>13</v>
      </c>
      <c r="F2804" s="12">
        <v>22</v>
      </c>
      <c r="G2804" s="12">
        <v>4482</v>
      </c>
      <c r="H2804" s="12">
        <v>4770</v>
      </c>
      <c r="I2804" s="12">
        <v>30888</v>
      </c>
      <c r="J2804" s="12">
        <v>32940</v>
      </c>
      <c r="K2804" s="12">
        <f>Sales[[#This Row],[Unit Price]]*Sales[[#This Row],[Quantity]]</f>
        <v>104940</v>
      </c>
      <c r="L2804" s="12">
        <f>Sales[[#This Row],[Unit Cost]]*Sales[[#This Row],[Quantity]]</f>
        <v>98604</v>
      </c>
      <c r="M2804" s="12">
        <f>Sales[[#This Row],[Revenue]]-Sales[[#This Row],[Cost]]</f>
        <v>6336</v>
      </c>
      <c r="N2804" s="38">
        <f>Sales[[#This Row],[Profit]]*$N$1</f>
        <v>316.8</v>
      </c>
      <c r="O2804" s="38">
        <f>Sales[[#This Row],[Profit]]-Sales[[#This Row],[Discount ]]</f>
        <v>6019.2</v>
      </c>
    </row>
    <row r="2805" spans="1:15">
      <c r="A2805" s="38">
        <v>41839</v>
      </c>
      <c r="B2805" s="12" t="s">
        <v>34</v>
      </c>
      <c r="C2805" s="12" t="s">
        <v>25</v>
      </c>
      <c r="D2805" s="12" t="s">
        <v>35</v>
      </c>
      <c r="E2805" s="12" t="s">
        <v>13</v>
      </c>
      <c r="F2805" s="12">
        <v>15</v>
      </c>
      <c r="G2805" s="12">
        <v>3924</v>
      </c>
      <c r="H2805" s="12">
        <v>4230</v>
      </c>
      <c r="I2805" s="12">
        <v>72072</v>
      </c>
      <c r="J2805" s="12">
        <v>76860</v>
      </c>
      <c r="K2805" s="12">
        <f>Sales[[#This Row],[Unit Price]]*Sales[[#This Row],[Quantity]]</f>
        <v>63450</v>
      </c>
      <c r="L2805" s="12">
        <f>Sales[[#This Row],[Unit Cost]]*Sales[[#This Row],[Quantity]]</f>
        <v>58860</v>
      </c>
      <c r="M2805" s="12">
        <f>Sales[[#This Row],[Revenue]]-Sales[[#This Row],[Cost]]</f>
        <v>4590</v>
      </c>
      <c r="N2805" s="38">
        <f>Sales[[#This Row],[Profit]]*$N$1</f>
        <v>229.5</v>
      </c>
      <c r="O2805" s="38">
        <f>Sales[[#This Row],[Profit]]-Sales[[#This Row],[Discount ]]</f>
        <v>4360.5</v>
      </c>
    </row>
    <row r="2806" spans="1:15">
      <c r="A2806" s="38">
        <v>41839</v>
      </c>
      <c r="B2806" s="12" t="s">
        <v>34</v>
      </c>
      <c r="C2806" s="12" t="s">
        <v>25</v>
      </c>
      <c r="D2806" s="12" t="s">
        <v>12</v>
      </c>
      <c r="E2806" s="12" t="s">
        <v>13</v>
      </c>
      <c r="F2806" s="12">
        <v>23</v>
      </c>
      <c r="G2806" s="12">
        <v>7506</v>
      </c>
      <c r="H2806" s="12">
        <v>8100</v>
      </c>
      <c r="I2806" s="12">
        <v>40680</v>
      </c>
      <c r="J2806" s="12">
        <v>43200</v>
      </c>
      <c r="K2806" s="12">
        <f>Sales[[#This Row],[Unit Price]]*Sales[[#This Row],[Quantity]]</f>
        <v>186300</v>
      </c>
      <c r="L2806" s="12">
        <f>Sales[[#This Row],[Unit Cost]]*Sales[[#This Row],[Quantity]]</f>
        <v>172638</v>
      </c>
      <c r="M2806" s="12">
        <f>Sales[[#This Row],[Revenue]]-Sales[[#This Row],[Cost]]</f>
        <v>13662</v>
      </c>
      <c r="N2806" s="38">
        <f>Sales[[#This Row],[Profit]]*$N$1</f>
        <v>683.1</v>
      </c>
      <c r="O2806" s="38">
        <f>Sales[[#This Row],[Profit]]-Sales[[#This Row],[Discount ]]</f>
        <v>12978.9</v>
      </c>
    </row>
    <row r="2807" spans="1:15">
      <c r="A2807" s="38">
        <v>41839</v>
      </c>
      <c r="B2807" s="12" t="s">
        <v>22</v>
      </c>
      <c r="C2807" s="12" t="s">
        <v>23</v>
      </c>
      <c r="D2807" s="12" t="s">
        <v>35</v>
      </c>
      <c r="E2807" s="12" t="s">
        <v>13</v>
      </c>
      <c r="F2807" s="12">
        <v>9</v>
      </c>
      <c r="G2807" s="12">
        <v>3546</v>
      </c>
      <c r="H2807" s="12">
        <v>3780</v>
      </c>
      <c r="I2807" s="12">
        <v>15444</v>
      </c>
      <c r="J2807" s="12">
        <v>16470</v>
      </c>
      <c r="K2807" s="12">
        <f>Sales[[#This Row],[Unit Price]]*Sales[[#This Row],[Quantity]]</f>
        <v>34020</v>
      </c>
      <c r="L2807" s="12">
        <f>Sales[[#This Row],[Unit Cost]]*Sales[[#This Row],[Quantity]]</f>
        <v>31914</v>
      </c>
      <c r="M2807" s="12">
        <f>Sales[[#This Row],[Revenue]]-Sales[[#This Row],[Cost]]</f>
        <v>2106</v>
      </c>
      <c r="N2807" s="38">
        <f>Sales[[#This Row],[Profit]]*$N$1</f>
        <v>105.30000000000001</v>
      </c>
      <c r="O2807" s="38">
        <f>Sales[[#This Row],[Profit]]-Sales[[#This Row],[Discount ]]</f>
        <v>2000.7</v>
      </c>
    </row>
    <row r="2808" spans="1:15">
      <c r="A2808" s="38">
        <v>41840</v>
      </c>
      <c r="B2808" s="12" t="s">
        <v>17</v>
      </c>
      <c r="C2808" s="12" t="s">
        <v>18</v>
      </c>
      <c r="D2808" s="12" t="s">
        <v>33</v>
      </c>
      <c r="E2808" s="12" t="s">
        <v>13</v>
      </c>
      <c r="F2808" s="12">
        <v>7</v>
      </c>
      <c r="G2808" s="12">
        <v>3042</v>
      </c>
      <c r="H2808" s="12">
        <v>3240</v>
      </c>
      <c r="I2808" s="12">
        <v>39780</v>
      </c>
      <c r="J2808" s="12">
        <v>42300</v>
      </c>
      <c r="K2808" s="12">
        <f>Sales[[#This Row],[Unit Price]]*Sales[[#This Row],[Quantity]]</f>
        <v>22680</v>
      </c>
      <c r="L2808" s="12">
        <f>Sales[[#This Row],[Unit Cost]]*Sales[[#This Row],[Quantity]]</f>
        <v>21294</v>
      </c>
      <c r="M2808" s="12">
        <f>Sales[[#This Row],[Revenue]]-Sales[[#This Row],[Cost]]</f>
        <v>1386</v>
      </c>
      <c r="N2808" s="38">
        <f>Sales[[#This Row],[Profit]]*$N$1</f>
        <v>69.3</v>
      </c>
      <c r="O2808" s="38">
        <f>Sales[[#This Row],[Profit]]-Sales[[#This Row],[Discount ]]</f>
        <v>1316.7</v>
      </c>
    </row>
    <row r="2809" spans="1:15">
      <c r="A2809" s="38">
        <v>41840</v>
      </c>
      <c r="B2809" s="12" t="s">
        <v>31</v>
      </c>
      <c r="C2809" s="12" t="s">
        <v>30</v>
      </c>
      <c r="D2809" s="12" t="s">
        <v>41</v>
      </c>
      <c r="E2809" s="12" t="s">
        <v>13</v>
      </c>
      <c r="F2809" s="12">
        <v>25</v>
      </c>
      <c r="G2809" s="12">
        <v>3042</v>
      </c>
      <c r="H2809" s="12">
        <v>3240</v>
      </c>
      <c r="I2809" s="12">
        <v>56088</v>
      </c>
      <c r="J2809" s="12">
        <v>59850</v>
      </c>
      <c r="K2809" s="12">
        <f>Sales[[#This Row],[Unit Price]]*Sales[[#This Row],[Quantity]]</f>
        <v>81000</v>
      </c>
      <c r="L2809" s="12">
        <f>Sales[[#This Row],[Unit Cost]]*Sales[[#This Row],[Quantity]]</f>
        <v>76050</v>
      </c>
      <c r="M2809" s="12">
        <f>Sales[[#This Row],[Revenue]]-Sales[[#This Row],[Cost]]</f>
        <v>4950</v>
      </c>
      <c r="N2809" s="38">
        <f>Sales[[#This Row],[Profit]]*$N$1</f>
        <v>247.5</v>
      </c>
      <c r="O2809" s="38">
        <f>Sales[[#This Row],[Profit]]-Sales[[#This Row],[Discount ]]</f>
        <v>4702.5</v>
      </c>
    </row>
    <row r="2810" spans="1:15">
      <c r="A2810" s="38">
        <v>41841</v>
      </c>
      <c r="B2810" s="12" t="s">
        <v>22</v>
      </c>
      <c r="C2810" s="12" t="s">
        <v>23</v>
      </c>
      <c r="D2810" s="12" t="s">
        <v>21</v>
      </c>
      <c r="E2810" s="12" t="s">
        <v>13</v>
      </c>
      <c r="F2810" s="12">
        <v>10</v>
      </c>
      <c r="G2810" s="12">
        <v>3978</v>
      </c>
      <c r="H2810" s="12">
        <v>4230</v>
      </c>
      <c r="I2810" s="12">
        <v>13176</v>
      </c>
      <c r="J2810" s="12">
        <v>14040</v>
      </c>
      <c r="K2810" s="12">
        <f>Sales[[#This Row],[Unit Price]]*Sales[[#This Row],[Quantity]]</f>
        <v>42300</v>
      </c>
      <c r="L2810" s="12">
        <f>Sales[[#This Row],[Unit Cost]]*Sales[[#This Row],[Quantity]]</f>
        <v>39780</v>
      </c>
      <c r="M2810" s="12">
        <f>Sales[[#This Row],[Revenue]]-Sales[[#This Row],[Cost]]</f>
        <v>2520</v>
      </c>
      <c r="N2810" s="38">
        <f>Sales[[#This Row],[Profit]]*$N$1</f>
        <v>126</v>
      </c>
      <c r="O2810" s="38">
        <f>Sales[[#This Row],[Profit]]-Sales[[#This Row],[Discount ]]</f>
        <v>2394</v>
      </c>
    </row>
    <row r="2811" spans="1:15">
      <c r="A2811" s="38">
        <v>41843</v>
      </c>
      <c r="B2811" s="12" t="s">
        <v>24</v>
      </c>
      <c r="C2811" s="12" t="s">
        <v>25</v>
      </c>
      <c r="D2811" s="12" t="s">
        <v>42</v>
      </c>
      <c r="E2811" s="12" t="s">
        <v>16</v>
      </c>
      <c r="F2811" s="12">
        <v>8</v>
      </c>
      <c r="G2811" s="12">
        <v>5148</v>
      </c>
      <c r="H2811" s="12">
        <v>5490</v>
      </c>
      <c r="I2811" s="12">
        <v>120096</v>
      </c>
      <c r="J2811" s="12">
        <v>129600</v>
      </c>
      <c r="K2811" s="12">
        <f>Sales[[#This Row],[Unit Price]]*Sales[[#This Row],[Quantity]]</f>
        <v>43920</v>
      </c>
      <c r="L2811" s="12">
        <f>Sales[[#This Row],[Unit Cost]]*Sales[[#This Row],[Quantity]]</f>
        <v>41184</v>
      </c>
      <c r="M2811" s="12">
        <f>Sales[[#This Row],[Revenue]]-Sales[[#This Row],[Cost]]</f>
        <v>2736</v>
      </c>
      <c r="N2811" s="38">
        <f>Sales[[#This Row],[Profit]]*$N$1</f>
        <v>136.80000000000001</v>
      </c>
      <c r="O2811" s="38">
        <f>Sales[[#This Row],[Profit]]-Sales[[#This Row],[Discount ]]</f>
        <v>2599.1999999999998</v>
      </c>
    </row>
    <row r="2812" spans="1:15">
      <c r="A2812" s="38">
        <v>41844</v>
      </c>
      <c r="B2812" s="12" t="s">
        <v>24</v>
      </c>
      <c r="C2812" s="12" t="s">
        <v>25</v>
      </c>
      <c r="D2812" s="12" t="s">
        <v>35</v>
      </c>
      <c r="E2812" s="12" t="s">
        <v>13</v>
      </c>
      <c r="F2812" s="12">
        <v>18</v>
      </c>
      <c r="G2812" s="12">
        <v>3042</v>
      </c>
      <c r="H2812" s="12">
        <v>3240</v>
      </c>
      <c r="I2812" s="12">
        <v>108108</v>
      </c>
      <c r="J2812" s="12">
        <v>115290</v>
      </c>
      <c r="K2812" s="12">
        <f>Sales[[#This Row],[Unit Price]]*Sales[[#This Row],[Quantity]]</f>
        <v>58320</v>
      </c>
      <c r="L2812" s="12">
        <f>Sales[[#This Row],[Unit Cost]]*Sales[[#This Row],[Quantity]]</f>
        <v>54756</v>
      </c>
      <c r="M2812" s="12">
        <f>Sales[[#This Row],[Revenue]]-Sales[[#This Row],[Cost]]</f>
        <v>3564</v>
      </c>
      <c r="N2812" s="38">
        <f>Sales[[#This Row],[Profit]]*$N$1</f>
        <v>178.20000000000002</v>
      </c>
      <c r="O2812" s="38">
        <f>Sales[[#This Row],[Profit]]-Sales[[#This Row],[Discount ]]</f>
        <v>3385.8</v>
      </c>
    </row>
    <row r="2813" spans="1:15">
      <c r="A2813" s="38">
        <v>41844</v>
      </c>
      <c r="B2813" s="12" t="s">
        <v>17</v>
      </c>
      <c r="C2813" s="12" t="s">
        <v>18</v>
      </c>
      <c r="D2813" s="12" t="s">
        <v>39</v>
      </c>
      <c r="E2813" s="12" t="s">
        <v>13</v>
      </c>
      <c r="F2813" s="12">
        <v>8</v>
      </c>
      <c r="G2813" s="12">
        <v>5148</v>
      </c>
      <c r="H2813" s="12">
        <v>5490</v>
      </c>
      <c r="I2813" s="12">
        <v>93150</v>
      </c>
      <c r="J2813" s="12">
        <v>99000</v>
      </c>
      <c r="K2813" s="12">
        <f>Sales[[#This Row],[Unit Price]]*Sales[[#This Row],[Quantity]]</f>
        <v>43920</v>
      </c>
      <c r="L2813" s="12">
        <f>Sales[[#This Row],[Unit Cost]]*Sales[[#This Row],[Quantity]]</f>
        <v>41184</v>
      </c>
      <c r="M2813" s="12">
        <f>Sales[[#This Row],[Revenue]]-Sales[[#This Row],[Cost]]</f>
        <v>2736</v>
      </c>
      <c r="N2813" s="38">
        <f>Sales[[#This Row],[Profit]]*$N$1</f>
        <v>136.80000000000001</v>
      </c>
      <c r="O2813" s="38">
        <f>Sales[[#This Row],[Profit]]-Sales[[#This Row],[Discount ]]</f>
        <v>2599.1999999999998</v>
      </c>
    </row>
    <row r="2814" spans="1:15">
      <c r="A2814" s="38">
        <v>41844</v>
      </c>
      <c r="B2814" s="12" t="s">
        <v>14</v>
      </c>
      <c r="C2814" s="12" t="s">
        <v>11</v>
      </c>
      <c r="D2814" s="12" t="s">
        <v>15</v>
      </c>
      <c r="E2814" s="12" t="s">
        <v>16</v>
      </c>
      <c r="F2814" s="12">
        <v>25</v>
      </c>
      <c r="G2814" s="12">
        <v>7506</v>
      </c>
      <c r="H2814" s="12">
        <v>8100</v>
      </c>
      <c r="I2814" s="12">
        <v>64476</v>
      </c>
      <c r="J2814" s="12">
        <v>69660</v>
      </c>
      <c r="K2814" s="12">
        <f>Sales[[#This Row],[Unit Price]]*Sales[[#This Row],[Quantity]]</f>
        <v>202500</v>
      </c>
      <c r="L2814" s="12">
        <f>Sales[[#This Row],[Unit Cost]]*Sales[[#This Row],[Quantity]]</f>
        <v>187650</v>
      </c>
      <c r="M2814" s="12">
        <f>Sales[[#This Row],[Revenue]]-Sales[[#This Row],[Cost]]</f>
        <v>14850</v>
      </c>
      <c r="N2814" s="38">
        <f>Sales[[#This Row],[Profit]]*$N$1</f>
        <v>742.5</v>
      </c>
      <c r="O2814" s="38">
        <f>Sales[[#This Row],[Profit]]-Sales[[#This Row],[Discount ]]</f>
        <v>14107.5</v>
      </c>
    </row>
    <row r="2815" spans="1:15">
      <c r="A2815" s="38">
        <v>41845</v>
      </c>
      <c r="B2815" s="12" t="s">
        <v>29</v>
      </c>
      <c r="C2815" s="12" t="s">
        <v>30</v>
      </c>
      <c r="D2815" s="12" t="s">
        <v>19</v>
      </c>
      <c r="E2815" s="12" t="s">
        <v>13</v>
      </c>
      <c r="F2815" s="12">
        <v>7</v>
      </c>
      <c r="G2815" s="12">
        <v>3042</v>
      </c>
      <c r="H2815" s="12">
        <v>3240</v>
      </c>
      <c r="I2815" s="12">
        <v>11934</v>
      </c>
      <c r="J2815" s="12">
        <v>12690</v>
      </c>
      <c r="K2815" s="12">
        <f>Sales[[#This Row],[Unit Price]]*Sales[[#This Row],[Quantity]]</f>
        <v>22680</v>
      </c>
      <c r="L2815" s="12">
        <f>Sales[[#This Row],[Unit Cost]]*Sales[[#This Row],[Quantity]]</f>
        <v>21294</v>
      </c>
      <c r="M2815" s="12">
        <f>Sales[[#This Row],[Revenue]]-Sales[[#This Row],[Cost]]</f>
        <v>1386</v>
      </c>
      <c r="N2815" s="38">
        <f>Sales[[#This Row],[Profit]]*$N$1</f>
        <v>69.3</v>
      </c>
      <c r="O2815" s="38">
        <f>Sales[[#This Row],[Profit]]-Sales[[#This Row],[Discount ]]</f>
        <v>1316.7</v>
      </c>
    </row>
    <row r="2816" spans="1:15">
      <c r="A2816" s="38">
        <v>41845</v>
      </c>
      <c r="B2816" s="12" t="s">
        <v>17</v>
      </c>
      <c r="C2816" s="12" t="s">
        <v>18</v>
      </c>
      <c r="D2816" s="12" t="s">
        <v>12</v>
      </c>
      <c r="E2816" s="12" t="s">
        <v>13</v>
      </c>
      <c r="F2816" s="12">
        <v>17</v>
      </c>
      <c r="G2816" s="12">
        <v>3978</v>
      </c>
      <c r="H2816" s="12">
        <v>4230</v>
      </c>
      <c r="I2816" s="12">
        <v>16272</v>
      </c>
      <c r="J2816" s="12">
        <v>17280</v>
      </c>
      <c r="K2816" s="12">
        <f>Sales[[#This Row],[Unit Price]]*Sales[[#This Row],[Quantity]]</f>
        <v>71910</v>
      </c>
      <c r="L2816" s="12">
        <f>Sales[[#This Row],[Unit Cost]]*Sales[[#This Row],[Quantity]]</f>
        <v>67626</v>
      </c>
      <c r="M2816" s="12">
        <f>Sales[[#This Row],[Revenue]]-Sales[[#This Row],[Cost]]</f>
        <v>4284</v>
      </c>
      <c r="N2816" s="38">
        <f>Sales[[#This Row],[Profit]]*$N$1</f>
        <v>214.20000000000002</v>
      </c>
      <c r="O2816" s="38">
        <f>Sales[[#This Row],[Profit]]-Sales[[#This Row],[Discount ]]</f>
        <v>4069.8</v>
      </c>
    </row>
    <row r="2817" spans="1:15">
      <c r="A2817" s="38">
        <v>41845</v>
      </c>
      <c r="B2817" s="12" t="s">
        <v>29</v>
      </c>
      <c r="C2817" s="12" t="s">
        <v>30</v>
      </c>
      <c r="D2817" s="12" t="s">
        <v>33</v>
      </c>
      <c r="E2817" s="12" t="s">
        <v>13</v>
      </c>
      <c r="F2817" s="12">
        <v>3</v>
      </c>
      <c r="G2817" s="12">
        <v>2952</v>
      </c>
      <c r="H2817" s="12">
        <v>3150</v>
      </c>
      <c r="I2817" s="12">
        <v>95472</v>
      </c>
      <c r="J2817" s="12">
        <v>101520</v>
      </c>
      <c r="K2817" s="12">
        <f>Sales[[#This Row],[Unit Price]]*Sales[[#This Row],[Quantity]]</f>
        <v>9450</v>
      </c>
      <c r="L2817" s="12">
        <f>Sales[[#This Row],[Unit Cost]]*Sales[[#This Row],[Quantity]]</f>
        <v>8856</v>
      </c>
      <c r="M2817" s="12">
        <f>Sales[[#This Row],[Revenue]]-Sales[[#This Row],[Cost]]</f>
        <v>594</v>
      </c>
      <c r="N2817" s="38">
        <f>Sales[[#This Row],[Profit]]*$N$1</f>
        <v>29.700000000000003</v>
      </c>
      <c r="O2817" s="38">
        <f>Sales[[#This Row],[Profit]]-Sales[[#This Row],[Discount ]]</f>
        <v>564.29999999999995</v>
      </c>
    </row>
    <row r="2818" spans="1:15">
      <c r="A2818" s="38">
        <v>41846</v>
      </c>
      <c r="B2818" s="12" t="s">
        <v>14</v>
      </c>
      <c r="C2818" s="12" t="s">
        <v>11</v>
      </c>
      <c r="D2818" s="12" t="s">
        <v>26</v>
      </c>
      <c r="E2818" s="12" t="s">
        <v>13</v>
      </c>
      <c r="F2818" s="12">
        <v>13</v>
      </c>
      <c r="G2818" s="12">
        <v>2034</v>
      </c>
      <c r="H2818" s="12">
        <v>2160</v>
      </c>
      <c r="I2818" s="12">
        <v>76050</v>
      </c>
      <c r="J2818" s="12">
        <v>81000</v>
      </c>
      <c r="K2818" s="12">
        <f>Sales[[#This Row],[Unit Price]]*Sales[[#This Row],[Quantity]]</f>
        <v>28080</v>
      </c>
      <c r="L2818" s="12">
        <f>Sales[[#This Row],[Unit Cost]]*Sales[[#This Row],[Quantity]]</f>
        <v>26442</v>
      </c>
      <c r="M2818" s="12">
        <f>Sales[[#This Row],[Revenue]]-Sales[[#This Row],[Cost]]</f>
        <v>1638</v>
      </c>
      <c r="N2818" s="38">
        <f>Sales[[#This Row],[Profit]]*$N$1</f>
        <v>81.900000000000006</v>
      </c>
      <c r="O2818" s="38">
        <f>Sales[[#This Row],[Profit]]-Sales[[#This Row],[Discount ]]</f>
        <v>1556.1</v>
      </c>
    </row>
    <row r="2819" spans="1:15">
      <c r="A2819" s="38">
        <v>41846</v>
      </c>
      <c r="B2819" s="12" t="s">
        <v>20</v>
      </c>
      <c r="C2819" s="12" t="s">
        <v>18</v>
      </c>
      <c r="D2819" s="12" t="s">
        <v>36</v>
      </c>
      <c r="E2819" s="12" t="s">
        <v>13</v>
      </c>
      <c r="F2819" s="12">
        <v>17</v>
      </c>
      <c r="G2819" s="12">
        <v>3582</v>
      </c>
      <c r="H2819" s="12">
        <v>3870</v>
      </c>
      <c r="I2819" s="12">
        <v>18954</v>
      </c>
      <c r="J2819" s="12">
        <v>20250</v>
      </c>
      <c r="K2819" s="12">
        <f>Sales[[#This Row],[Unit Price]]*Sales[[#This Row],[Quantity]]</f>
        <v>65790</v>
      </c>
      <c r="L2819" s="12">
        <f>Sales[[#This Row],[Unit Cost]]*Sales[[#This Row],[Quantity]]</f>
        <v>60894</v>
      </c>
      <c r="M2819" s="12">
        <f>Sales[[#This Row],[Revenue]]-Sales[[#This Row],[Cost]]</f>
        <v>4896</v>
      </c>
      <c r="N2819" s="38">
        <f>Sales[[#This Row],[Profit]]*$N$1</f>
        <v>244.8</v>
      </c>
      <c r="O2819" s="38">
        <f>Sales[[#This Row],[Profit]]-Sales[[#This Row],[Discount ]]</f>
        <v>4651.2</v>
      </c>
    </row>
    <row r="2820" spans="1:15">
      <c r="A2820" s="38">
        <v>41846</v>
      </c>
      <c r="B2820" s="12" t="s">
        <v>29</v>
      </c>
      <c r="C2820" s="12" t="s">
        <v>30</v>
      </c>
      <c r="D2820" s="12" t="s">
        <v>32</v>
      </c>
      <c r="E2820" s="12" t="s">
        <v>13</v>
      </c>
      <c r="F2820" s="12">
        <v>22</v>
      </c>
      <c r="G2820" s="12">
        <v>3978</v>
      </c>
      <c r="H2820" s="12">
        <v>4230</v>
      </c>
      <c r="I2820" s="12">
        <v>60282</v>
      </c>
      <c r="J2820" s="12">
        <v>64260</v>
      </c>
      <c r="K2820" s="12">
        <f>Sales[[#This Row],[Unit Price]]*Sales[[#This Row],[Quantity]]</f>
        <v>93060</v>
      </c>
      <c r="L2820" s="12">
        <f>Sales[[#This Row],[Unit Cost]]*Sales[[#This Row],[Quantity]]</f>
        <v>87516</v>
      </c>
      <c r="M2820" s="12">
        <f>Sales[[#This Row],[Revenue]]-Sales[[#This Row],[Cost]]</f>
        <v>5544</v>
      </c>
      <c r="N2820" s="38">
        <f>Sales[[#This Row],[Profit]]*$N$1</f>
        <v>277.2</v>
      </c>
      <c r="O2820" s="38">
        <f>Sales[[#This Row],[Profit]]-Sales[[#This Row],[Discount ]]</f>
        <v>5266.8</v>
      </c>
    </row>
    <row r="2821" spans="1:15">
      <c r="A2821" s="38">
        <v>41846</v>
      </c>
      <c r="B2821" s="12" t="s">
        <v>10</v>
      </c>
      <c r="C2821" s="12" t="s">
        <v>11</v>
      </c>
      <c r="D2821" s="12" t="s">
        <v>43</v>
      </c>
      <c r="E2821" s="12" t="s">
        <v>13</v>
      </c>
      <c r="F2821" s="12">
        <v>23</v>
      </c>
      <c r="G2821" s="12">
        <v>2196</v>
      </c>
      <c r="H2821" s="12">
        <v>2340</v>
      </c>
      <c r="I2821" s="12">
        <v>13536</v>
      </c>
      <c r="J2821" s="12">
        <v>14400</v>
      </c>
      <c r="K2821" s="12">
        <f>Sales[[#This Row],[Unit Price]]*Sales[[#This Row],[Quantity]]</f>
        <v>53820</v>
      </c>
      <c r="L2821" s="12">
        <f>Sales[[#This Row],[Unit Cost]]*Sales[[#This Row],[Quantity]]</f>
        <v>50508</v>
      </c>
      <c r="M2821" s="12">
        <f>Sales[[#This Row],[Revenue]]-Sales[[#This Row],[Cost]]</f>
        <v>3312</v>
      </c>
      <c r="N2821" s="38">
        <f>Sales[[#This Row],[Profit]]*$N$1</f>
        <v>165.60000000000002</v>
      </c>
      <c r="O2821" s="38">
        <f>Sales[[#This Row],[Profit]]-Sales[[#This Row],[Discount ]]</f>
        <v>3146.4</v>
      </c>
    </row>
    <row r="2822" spans="1:15">
      <c r="A2822" s="38">
        <v>41846</v>
      </c>
      <c r="B2822" s="12" t="s">
        <v>20</v>
      </c>
      <c r="C2822" s="12" t="s">
        <v>18</v>
      </c>
      <c r="D2822" s="12" t="s">
        <v>36</v>
      </c>
      <c r="E2822" s="12" t="s">
        <v>13</v>
      </c>
      <c r="F2822" s="12">
        <v>1</v>
      </c>
      <c r="G2822" s="12">
        <v>2034</v>
      </c>
      <c r="H2822" s="12">
        <v>2160</v>
      </c>
      <c r="I2822" s="12">
        <v>52650</v>
      </c>
      <c r="J2822" s="12">
        <v>56250</v>
      </c>
      <c r="K2822" s="12">
        <f>Sales[[#This Row],[Unit Price]]*Sales[[#This Row],[Quantity]]</f>
        <v>2160</v>
      </c>
      <c r="L2822" s="12">
        <f>Sales[[#This Row],[Unit Cost]]*Sales[[#This Row],[Quantity]]</f>
        <v>2034</v>
      </c>
      <c r="M2822" s="12">
        <f>Sales[[#This Row],[Revenue]]-Sales[[#This Row],[Cost]]</f>
        <v>126</v>
      </c>
      <c r="N2822" s="38">
        <f>Sales[[#This Row],[Profit]]*$N$1</f>
        <v>6.3000000000000007</v>
      </c>
      <c r="O2822" s="38">
        <f>Sales[[#This Row],[Profit]]-Sales[[#This Row],[Discount ]]</f>
        <v>119.7</v>
      </c>
    </row>
    <row r="2823" spans="1:15">
      <c r="A2823" s="38">
        <v>41846</v>
      </c>
      <c r="B2823" s="12" t="s">
        <v>31</v>
      </c>
      <c r="C2823" s="12" t="s">
        <v>30</v>
      </c>
      <c r="D2823" s="12" t="s">
        <v>35</v>
      </c>
      <c r="E2823" s="12" t="s">
        <v>13</v>
      </c>
      <c r="F2823" s="12">
        <v>25</v>
      </c>
      <c r="G2823" s="12">
        <v>5148</v>
      </c>
      <c r="H2823" s="12">
        <v>5490</v>
      </c>
      <c r="I2823" s="12">
        <v>97812</v>
      </c>
      <c r="J2823" s="12">
        <v>104310</v>
      </c>
      <c r="K2823" s="12">
        <f>Sales[[#This Row],[Unit Price]]*Sales[[#This Row],[Quantity]]</f>
        <v>137250</v>
      </c>
      <c r="L2823" s="12">
        <f>Sales[[#This Row],[Unit Cost]]*Sales[[#This Row],[Quantity]]</f>
        <v>128700</v>
      </c>
      <c r="M2823" s="12">
        <f>Sales[[#This Row],[Revenue]]-Sales[[#This Row],[Cost]]</f>
        <v>8550</v>
      </c>
      <c r="N2823" s="38">
        <f>Sales[[#This Row],[Profit]]*$N$1</f>
        <v>427.5</v>
      </c>
      <c r="O2823" s="38">
        <f>Sales[[#This Row],[Profit]]-Sales[[#This Row],[Discount ]]</f>
        <v>8122.5</v>
      </c>
    </row>
    <row r="2824" spans="1:15">
      <c r="A2824" s="38">
        <v>41846</v>
      </c>
      <c r="B2824" s="12" t="s">
        <v>24</v>
      </c>
      <c r="C2824" s="12" t="s">
        <v>25</v>
      </c>
      <c r="D2824" s="12" t="s">
        <v>26</v>
      </c>
      <c r="E2824" s="12" t="s">
        <v>13</v>
      </c>
      <c r="F2824" s="12">
        <v>22</v>
      </c>
      <c r="G2824" s="12">
        <v>3384</v>
      </c>
      <c r="H2824" s="12">
        <v>3600</v>
      </c>
      <c r="I2824" s="12">
        <v>42588</v>
      </c>
      <c r="J2824" s="12">
        <v>45360</v>
      </c>
      <c r="K2824" s="12">
        <f>Sales[[#This Row],[Unit Price]]*Sales[[#This Row],[Quantity]]</f>
        <v>79200</v>
      </c>
      <c r="L2824" s="12">
        <f>Sales[[#This Row],[Unit Cost]]*Sales[[#This Row],[Quantity]]</f>
        <v>74448</v>
      </c>
      <c r="M2824" s="12">
        <f>Sales[[#This Row],[Revenue]]-Sales[[#This Row],[Cost]]</f>
        <v>4752</v>
      </c>
      <c r="N2824" s="38">
        <f>Sales[[#This Row],[Profit]]*$N$1</f>
        <v>237.60000000000002</v>
      </c>
      <c r="O2824" s="38">
        <f>Sales[[#This Row],[Profit]]-Sales[[#This Row],[Discount ]]</f>
        <v>4514.3999999999996</v>
      </c>
    </row>
    <row r="2825" spans="1:15">
      <c r="A2825" s="38">
        <v>41846</v>
      </c>
      <c r="B2825" s="12" t="s">
        <v>24</v>
      </c>
      <c r="C2825" s="12" t="s">
        <v>25</v>
      </c>
      <c r="D2825" s="12" t="s">
        <v>41</v>
      </c>
      <c r="E2825" s="12" t="s">
        <v>13</v>
      </c>
      <c r="F2825" s="12">
        <v>2</v>
      </c>
      <c r="G2825" s="12">
        <v>3978</v>
      </c>
      <c r="H2825" s="12">
        <v>4230</v>
      </c>
      <c r="I2825" s="12">
        <v>8856</v>
      </c>
      <c r="J2825" s="12">
        <v>9450</v>
      </c>
      <c r="K2825" s="12">
        <f>Sales[[#This Row],[Unit Price]]*Sales[[#This Row],[Quantity]]</f>
        <v>8460</v>
      </c>
      <c r="L2825" s="12">
        <f>Sales[[#This Row],[Unit Cost]]*Sales[[#This Row],[Quantity]]</f>
        <v>7956</v>
      </c>
      <c r="M2825" s="12">
        <f>Sales[[#This Row],[Revenue]]-Sales[[#This Row],[Cost]]</f>
        <v>504</v>
      </c>
      <c r="N2825" s="38">
        <f>Sales[[#This Row],[Profit]]*$N$1</f>
        <v>25.200000000000003</v>
      </c>
      <c r="O2825" s="38">
        <f>Sales[[#This Row],[Profit]]-Sales[[#This Row],[Discount ]]</f>
        <v>478.8</v>
      </c>
    </row>
    <row r="2826" spans="1:15">
      <c r="A2826" s="38">
        <v>41847</v>
      </c>
      <c r="B2826" s="12" t="s">
        <v>29</v>
      </c>
      <c r="C2826" s="12" t="s">
        <v>30</v>
      </c>
      <c r="D2826" s="12" t="s">
        <v>33</v>
      </c>
      <c r="E2826" s="12" t="s">
        <v>13</v>
      </c>
      <c r="F2826" s="12">
        <v>11</v>
      </c>
      <c r="G2826" s="12">
        <v>3582</v>
      </c>
      <c r="H2826" s="12">
        <v>3870</v>
      </c>
      <c r="I2826" s="12">
        <v>83538</v>
      </c>
      <c r="J2826" s="12">
        <v>88830</v>
      </c>
      <c r="K2826" s="12">
        <f>Sales[[#This Row],[Unit Price]]*Sales[[#This Row],[Quantity]]</f>
        <v>42570</v>
      </c>
      <c r="L2826" s="12">
        <f>Sales[[#This Row],[Unit Cost]]*Sales[[#This Row],[Quantity]]</f>
        <v>39402</v>
      </c>
      <c r="M2826" s="12">
        <f>Sales[[#This Row],[Revenue]]-Sales[[#This Row],[Cost]]</f>
        <v>3168</v>
      </c>
      <c r="N2826" s="38">
        <f>Sales[[#This Row],[Profit]]*$N$1</f>
        <v>158.4</v>
      </c>
      <c r="O2826" s="38">
        <f>Sales[[#This Row],[Profit]]-Sales[[#This Row],[Discount ]]</f>
        <v>3009.6</v>
      </c>
    </row>
    <row r="2827" spans="1:15">
      <c r="A2827" s="38">
        <v>41847</v>
      </c>
      <c r="B2827" s="12" t="s">
        <v>29</v>
      </c>
      <c r="C2827" s="12" t="s">
        <v>30</v>
      </c>
      <c r="D2827" s="12" t="s">
        <v>12</v>
      </c>
      <c r="E2827" s="12" t="s">
        <v>13</v>
      </c>
      <c r="F2827" s="12">
        <v>11</v>
      </c>
      <c r="G2827" s="12">
        <v>3546</v>
      </c>
      <c r="H2827" s="12">
        <v>3780</v>
      </c>
      <c r="I2827" s="12">
        <v>30510</v>
      </c>
      <c r="J2827" s="12">
        <v>32400</v>
      </c>
      <c r="K2827" s="12">
        <f>Sales[[#This Row],[Unit Price]]*Sales[[#This Row],[Quantity]]</f>
        <v>41580</v>
      </c>
      <c r="L2827" s="12">
        <f>Sales[[#This Row],[Unit Cost]]*Sales[[#This Row],[Quantity]]</f>
        <v>39006</v>
      </c>
      <c r="M2827" s="12">
        <f>Sales[[#This Row],[Revenue]]-Sales[[#This Row],[Cost]]</f>
        <v>2574</v>
      </c>
      <c r="N2827" s="38">
        <f>Sales[[#This Row],[Profit]]*$N$1</f>
        <v>128.70000000000002</v>
      </c>
      <c r="O2827" s="38">
        <f>Sales[[#This Row],[Profit]]-Sales[[#This Row],[Discount ]]</f>
        <v>2445.3000000000002</v>
      </c>
    </row>
    <row r="2828" spans="1:15">
      <c r="A2828" s="38">
        <v>41847</v>
      </c>
      <c r="B2828" s="12" t="s">
        <v>27</v>
      </c>
      <c r="C2828" s="12" t="s">
        <v>23</v>
      </c>
      <c r="D2828" s="12" t="s">
        <v>39</v>
      </c>
      <c r="E2828" s="12" t="s">
        <v>13</v>
      </c>
      <c r="F2828" s="12">
        <v>1</v>
      </c>
      <c r="G2828" s="12">
        <v>7506</v>
      </c>
      <c r="H2828" s="12">
        <v>8100</v>
      </c>
      <c r="I2828" s="12">
        <v>78246</v>
      </c>
      <c r="J2828" s="12">
        <v>83160</v>
      </c>
      <c r="K2828" s="12">
        <f>Sales[[#This Row],[Unit Price]]*Sales[[#This Row],[Quantity]]</f>
        <v>8100</v>
      </c>
      <c r="L2828" s="12">
        <f>Sales[[#This Row],[Unit Cost]]*Sales[[#This Row],[Quantity]]</f>
        <v>7506</v>
      </c>
      <c r="M2828" s="12">
        <f>Sales[[#This Row],[Revenue]]-Sales[[#This Row],[Cost]]</f>
        <v>594</v>
      </c>
      <c r="N2828" s="38">
        <f>Sales[[#This Row],[Profit]]*$N$1</f>
        <v>29.700000000000003</v>
      </c>
      <c r="O2828" s="38">
        <f>Sales[[#This Row],[Profit]]-Sales[[#This Row],[Discount ]]</f>
        <v>564.29999999999995</v>
      </c>
    </row>
    <row r="2829" spans="1:15">
      <c r="A2829" s="38">
        <v>41848</v>
      </c>
      <c r="B2829" s="12" t="s">
        <v>34</v>
      </c>
      <c r="C2829" s="12" t="s">
        <v>25</v>
      </c>
      <c r="D2829" s="12" t="s">
        <v>33</v>
      </c>
      <c r="E2829" s="12" t="s">
        <v>13</v>
      </c>
      <c r="F2829" s="12">
        <v>14</v>
      </c>
      <c r="G2829" s="12">
        <v>3978</v>
      </c>
      <c r="H2829" s="12">
        <v>4230</v>
      </c>
      <c r="I2829" s="12">
        <v>71604</v>
      </c>
      <c r="J2829" s="12">
        <v>76140</v>
      </c>
      <c r="K2829" s="12">
        <f>Sales[[#This Row],[Unit Price]]*Sales[[#This Row],[Quantity]]</f>
        <v>59220</v>
      </c>
      <c r="L2829" s="12">
        <f>Sales[[#This Row],[Unit Cost]]*Sales[[#This Row],[Quantity]]</f>
        <v>55692</v>
      </c>
      <c r="M2829" s="12">
        <f>Sales[[#This Row],[Revenue]]-Sales[[#This Row],[Cost]]</f>
        <v>3528</v>
      </c>
      <c r="N2829" s="38">
        <f>Sales[[#This Row],[Profit]]*$N$1</f>
        <v>176.4</v>
      </c>
      <c r="O2829" s="38">
        <f>Sales[[#This Row],[Profit]]-Sales[[#This Row],[Discount ]]</f>
        <v>3351.6</v>
      </c>
    </row>
    <row r="2830" spans="1:15">
      <c r="A2830" s="38">
        <v>41848</v>
      </c>
      <c r="B2830" s="12" t="s">
        <v>27</v>
      </c>
      <c r="C2830" s="12" t="s">
        <v>23</v>
      </c>
      <c r="D2830" s="12" t="s">
        <v>37</v>
      </c>
      <c r="E2830" s="12" t="s">
        <v>13</v>
      </c>
      <c r="F2830" s="12">
        <v>11</v>
      </c>
      <c r="G2830" s="12">
        <v>2034</v>
      </c>
      <c r="H2830" s="12">
        <v>2160</v>
      </c>
      <c r="I2830" s="12">
        <v>94122</v>
      </c>
      <c r="J2830" s="12">
        <v>100170</v>
      </c>
      <c r="K2830" s="12">
        <f>Sales[[#This Row],[Unit Price]]*Sales[[#This Row],[Quantity]]</f>
        <v>23760</v>
      </c>
      <c r="L2830" s="12">
        <f>Sales[[#This Row],[Unit Cost]]*Sales[[#This Row],[Quantity]]</f>
        <v>22374</v>
      </c>
      <c r="M2830" s="12">
        <f>Sales[[#This Row],[Revenue]]-Sales[[#This Row],[Cost]]</f>
        <v>1386</v>
      </c>
      <c r="N2830" s="38">
        <f>Sales[[#This Row],[Profit]]*$N$1</f>
        <v>69.3</v>
      </c>
      <c r="O2830" s="38">
        <f>Sales[[#This Row],[Profit]]-Sales[[#This Row],[Discount ]]</f>
        <v>1316.7</v>
      </c>
    </row>
    <row r="2831" spans="1:15">
      <c r="A2831" s="38">
        <v>41848</v>
      </c>
      <c r="B2831" s="12" t="s">
        <v>14</v>
      </c>
      <c r="C2831" s="12" t="s">
        <v>11</v>
      </c>
      <c r="D2831" s="12" t="s">
        <v>12</v>
      </c>
      <c r="E2831" s="12" t="s">
        <v>13</v>
      </c>
      <c r="F2831" s="12">
        <v>8</v>
      </c>
      <c r="G2831" s="12">
        <v>2952</v>
      </c>
      <c r="H2831" s="12">
        <v>3150</v>
      </c>
      <c r="I2831" s="12">
        <v>14238</v>
      </c>
      <c r="J2831" s="12">
        <v>15120</v>
      </c>
      <c r="K2831" s="12">
        <f>Sales[[#This Row],[Unit Price]]*Sales[[#This Row],[Quantity]]</f>
        <v>25200</v>
      </c>
      <c r="L2831" s="12">
        <f>Sales[[#This Row],[Unit Cost]]*Sales[[#This Row],[Quantity]]</f>
        <v>23616</v>
      </c>
      <c r="M2831" s="12">
        <f>Sales[[#This Row],[Revenue]]-Sales[[#This Row],[Cost]]</f>
        <v>1584</v>
      </c>
      <c r="N2831" s="38">
        <f>Sales[[#This Row],[Profit]]*$N$1</f>
        <v>79.2</v>
      </c>
      <c r="O2831" s="38">
        <f>Sales[[#This Row],[Profit]]-Sales[[#This Row],[Discount ]]</f>
        <v>1504.8</v>
      </c>
    </row>
    <row r="2832" spans="1:15">
      <c r="A2832" s="38">
        <v>41849</v>
      </c>
      <c r="B2832" s="12" t="s">
        <v>14</v>
      </c>
      <c r="C2832" s="12" t="s">
        <v>11</v>
      </c>
      <c r="D2832" s="12" t="s">
        <v>42</v>
      </c>
      <c r="E2832" s="12" t="s">
        <v>16</v>
      </c>
      <c r="F2832" s="12">
        <v>1</v>
      </c>
      <c r="G2832" s="12">
        <v>3546</v>
      </c>
      <c r="H2832" s="12">
        <v>3780</v>
      </c>
      <c r="I2832" s="12">
        <v>60048</v>
      </c>
      <c r="J2832" s="12">
        <v>64800</v>
      </c>
      <c r="K2832" s="12">
        <f>Sales[[#This Row],[Unit Price]]*Sales[[#This Row],[Quantity]]</f>
        <v>3780</v>
      </c>
      <c r="L2832" s="12">
        <f>Sales[[#This Row],[Unit Cost]]*Sales[[#This Row],[Quantity]]</f>
        <v>3546</v>
      </c>
      <c r="M2832" s="12">
        <f>Sales[[#This Row],[Revenue]]-Sales[[#This Row],[Cost]]</f>
        <v>234</v>
      </c>
      <c r="N2832" s="38">
        <f>Sales[[#This Row],[Profit]]*$N$1</f>
        <v>11.700000000000001</v>
      </c>
      <c r="O2832" s="38">
        <f>Sales[[#This Row],[Profit]]-Sales[[#This Row],[Discount ]]</f>
        <v>222.3</v>
      </c>
    </row>
    <row r="2833" spans="1:15">
      <c r="A2833" s="38">
        <v>41850</v>
      </c>
      <c r="B2833" s="12" t="s">
        <v>31</v>
      </c>
      <c r="C2833" s="12" t="s">
        <v>30</v>
      </c>
      <c r="D2833" s="12" t="s">
        <v>19</v>
      </c>
      <c r="E2833" s="12" t="s">
        <v>13</v>
      </c>
      <c r="F2833" s="12">
        <v>24</v>
      </c>
      <c r="G2833" s="12">
        <v>3546</v>
      </c>
      <c r="H2833" s="12">
        <v>3780</v>
      </c>
      <c r="I2833" s="12">
        <v>7956</v>
      </c>
      <c r="J2833" s="12">
        <v>8460</v>
      </c>
      <c r="K2833" s="12">
        <f>Sales[[#This Row],[Unit Price]]*Sales[[#This Row],[Quantity]]</f>
        <v>90720</v>
      </c>
      <c r="L2833" s="12">
        <f>Sales[[#This Row],[Unit Cost]]*Sales[[#This Row],[Quantity]]</f>
        <v>85104</v>
      </c>
      <c r="M2833" s="12">
        <f>Sales[[#This Row],[Revenue]]-Sales[[#This Row],[Cost]]</f>
        <v>5616</v>
      </c>
      <c r="N2833" s="38">
        <f>Sales[[#This Row],[Profit]]*$N$1</f>
        <v>280.8</v>
      </c>
      <c r="O2833" s="38">
        <f>Sales[[#This Row],[Profit]]-Sales[[#This Row],[Discount ]]</f>
        <v>5335.2</v>
      </c>
    </row>
    <row r="2834" spans="1:15">
      <c r="A2834" s="38">
        <v>41850</v>
      </c>
      <c r="B2834" s="12" t="s">
        <v>31</v>
      </c>
      <c r="C2834" s="12" t="s">
        <v>30</v>
      </c>
      <c r="D2834" s="12" t="s">
        <v>33</v>
      </c>
      <c r="E2834" s="12" t="s">
        <v>13</v>
      </c>
      <c r="F2834" s="12">
        <v>15</v>
      </c>
      <c r="G2834" s="12">
        <v>3978</v>
      </c>
      <c r="H2834" s="12">
        <v>4230</v>
      </c>
      <c r="I2834" s="12">
        <v>55692</v>
      </c>
      <c r="J2834" s="12">
        <v>59220</v>
      </c>
      <c r="K2834" s="12">
        <f>Sales[[#This Row],[Unit Price]]*Sales[[#This Row],[Quantity]]</f>
        <v>63450</v>
      </c>
      <c r="L2834" s="12">
        <f>Sales[[#This Row],[Unit Cost]]*Sales[[#This Row],[Quantity]]</f>
        <v>59670</v>
      </c>
      <c r="M2834" s="12">
        <f>Sales[[#This Row],[Revenue]]-Sales[[#This Row],[Cost]]</f>
        <v>3780</v>
      </c>
      <c r="N2834" s="38">
        <f>Sales[[#This Row],[Profit]]*$N$1</f>
        <v>189</v>
      </c>
      <c r="O2834" s="38">
        <f>Sales[[#This Row],[Profit]]-Sales[[#This Row],[Discount ]]</f>
        <v>3591</v>
      </c>
    </row>
    <row r="2835" spans="1:15">
      <c r="A2835" s="38">
        <v>41851</v>
      </c>
      <c r="B2835" s="12" t="s">
        <v>24</v>
      </c>
      <c r="C2835" s="12" t="s">
        <v>25</v>
      </c>
      <c r="D2835" s="12" t="s">
        <v>12</v>
      </c>
      <c r="E2835" s="12" t="s">
        <v>13</v>
      </c>
      <c r="F2835" s="12">
        <v>20</v>
      </c>
      <c r="G2835" s="12">
        <v>3546</v>
      </c>
      <c r="H2835" s="12">
        <v>3780</v>
      </c>
      <c r="I2835" s="12">
        <v>26442</v>
      </c>
      <c r="J2835" s="12">
        <v>28080</v>
      </c>
      <c r="K2835" s="12">
        <f>Sales[[#This Row],[Unit Price]]*Sales[[#This Row],[Quantity]]</f>
        <v>75600</v>
      </c>
      <c r="L2835" s="12">
        <f>Sales[[#This Row],[Unit Cost]]*Sales[[#This Row],[Quantity]]</f>
        <v>70920</v>
      </c>
      <c r="M2835" s="12">
        <f>Sales[[#This Row],[Revenue]]-Sales[[#This Row],[Cost]]</f>
        <v>4680</v>
      </c>
      <c r="N2835" s="38">
        <f>Sales[[#This Row],[Profit]]*$N$1</f>
        <v>234</v>
      </c>
      <c r="O2835" s="38">
        <f>Sales[[#This Row],[Profit]]-Sales[[#This Row],[Discount ]]</f>
        <v>4446</v>
      </c>
    </row>
    <row r="2836" spans="1:15">
      <c r="A2836" s="38">
        <v>41851</v>
      </c>
      <c r="B2836" s="12" t="s">
        <v>10</v>
      </c>
      <c r="C2836" s="12" t="s">
        <v>11</v>
      </c>
      <c r="D2836" s="12" t="s">
        <v>19</v>
      </c>
      <c r="E2836" s="12" t="s">
        <v>13</v>
      </c>
      <c r="F2836" s="12">
        <v>1</v>
      </c>
      <c r="G2836" s="12">
        <v>5148</v>
      </c>
      <c r="H2836" s="12">
        <v>5490</v>
      </c>
      <c r="I2836" s="12">
        <v>83538</v>
      </c>
      <c r="J2836" s="12">
        <v>88830</v>
      </c>
      <c r="K2836" s="12">
        <f>Sales[[#This Row],[Unit Price]]*Sales[[#This Row],[Quantity]]</f>
        <v>5490</v>
      </c>
      <c r="L2836" s="12">
        <f>Sales[[#This Row],[Unit Cost]]*Sales[[#This Row],[Quantity]]</f>
        <v>5148</v>
      </c>
      <c r="M2836" s="12">
        <f>Sales[[#This Row],[Revenue]]-Sales[[#This Row],[Cost]]</f>
        <v>342</v>
      </c>
      <c r="N2836" s="38">
        <f>Sales[[#This Row],[Profit]]*$N$1</f>
        <v>17.100000000000001</v>
      </c>
      <c r="O2836" s="38">
        <f>Sales[[#This Row],[Profit]]-Sales[[#This Row],[Discount ]]</f>
        <v>324.89999999999998</v>
      </c>
    </row>
    <row r="2837" spans="1:15">
      <c r="A2837" s="38">
        <v>41852</v>
      </c>
      <c r="B2837" s="12" t="s">
        <v>27</v>
      </c>
      <c r="C2837" s="12" t="s">
        <v>23</v>
      </c>
      <c r="D2837" s="12" t="s">
        <v>40</v>
      </c>
      <c r="E2837" s="12" t="s">
        <v>16</v>
      </c>
      <c r="F2837" s="12">
        <v>5</v>
      </c>
      <c r="G2837" s="12">
        <v>2196</v>
      </c>
      <c r="H2837" s="12">
        <v>2340</v>
      </c>
      <c r="I2837" s="12">
        <v>74556</v>
      </c>
      <c r="J2837" s="12">
        <v>80370</v>
      </c>
      <c r="K2837" s="12">
        <f>Sales[[#This Row],[Unit Price]]*Sales[[#This Row],[Quantity]]</f>
        <v>11700</v>
      </c>
      <c r="L2837" s="12">
        <f>Sales[[#This Row],[Unit Cost]]*Sales[[#This Row],[Quantity]]</f>
        <v>10980</v>
      </c>
      <c r="M2837" s="12">
        <f>Sales[[#This Row],[Revenue]]-Sales[[#This Row],[Cost]]</f>
        <v>720</v>
      </c>
      <c r="N2837" s="38">
        <f>Sales[[#This Row],[Profit]]*$N$1</f>
        <v>36</v>
      </c>
      <c r="O2837" s="38">
        <f>Sales[[#This Row],[Profit]]-Sales[[#This Row],[Discount ]]</f>
        <v>684</v>
      </c>
    </row>
    <row r="2838" spans="1:15">
      <c r="A2838" s="38">
        <v>41852</v>
      </c>
      <c r="B2838" s="12" t="s">
        <v>20</v>
      </c>
      <c r="C2838" s="12" t="s">
        <v>18</v>
      </c>
      <c r="D2838" s="12" t="s">
        <v>19</v>
      </c>
      <c r="E2838" s="12" t="s">
        <v>13</v>
      </c>
      <c r="F2838" s="12">
        <v>2</v>
      </c>
      <c r="G2838" s="12">
        <v>3924</v>
      </c>
      <c r="H2838" s="12">
        <v>4230</v>
      </c>
      <c r="I2838" s="12">
        <v>43758</v>
      </c>
      <c r="J2838" s="12">
        <v>46530</v>
      </c>
      <c r="K2838" s="12">
        <f>Sales[[#This Row],[Unit Price]]*Sales[[#This Row],[Quantity]]</f>
        <v>8460</v>
      </c>
      <c r="L2838" s="12">
        <f>Sales[[#This Row],[Unit Cost]]*Sales[[#This Row],[Quantity]]</f>
        <v>7848</v>
      </c>
      <c r="M2838" s="12">
        <f>Sales[[#This Row],[Revenue]]-Sales[[#This Row],[Cost]]</f>
        <v>612</v>
      </c>
      <c r="N2838" s="38">
        <f>Sales[[#This Row],[Profit]]*$N$1</f>
        <v>30.6</v>
      </c>
      <c r="O2838" s="38">
        <f>Sales[[#This Row],[Profit]]-Sales[[#This Row],[Discount ]]</f>
        <v>581.4</v>
      </c>
    </row>
    <row r="2839" spans="1:15">
      <c r="A2839" s="38">
        <v>41854</v>
      </c>
      <c r="B2839" s="12" t="s">
        <v>14</v>
      </c>
      <c r="C2839" s="12" t="s">
        <v>11</v>
      </c>
      <c r="D2839" s="12" t="s">
        <v>43</v>
      </c>
      <c r="E2839" s="12" t="s">
        <v>13</v>
      </c>
      <c r="F2839" s="12">
        <v>15</v>
      </c>
      <c r="G2839" s="12">
        <v>3978</v>
      </c>
      <c r="H2839" s="12">
        <v>4230</v>
      </c>
      <c r="I2839" s="12">
        <v>47376</v>
      </c>
      <c r="J2839" s="12">
        <v>50400</v>
      </c>
      <c r="K2839" s="12">
        <f>Sales[[#This Row],[Unit Price]]*Sales[[#This Row],[Quantity]]</f>
        <v>63450</v>
      </c>
      <c r="L2839" s="12">
        <f>Sales[[#This Row],[Unit Cost]]*Sales[[#This Row],[Quantity]]</f>
        <v>59670</v>
      </c>
      <c r="M2839" s="12">
        <f>Sales[[#This Row],[Revenue]]-Sales[[#This Row],[Cost]]</f>
        <v>3780</v>
      </c>
      <c r="N2839" s="38">
        <f>Sales[[#This Row],[Profit]]*$N$1</f>
        <v>189</v>
      </c>
      <c r="O2839" s="38">
        <f>Sales[[#This Row],[Profit]]-Sales[[#This Row],[Discount ]]</f>
        <v>3591</v>
      </c>
    </row>
    <row r="2840" spans="1:15">
      <c r="A2840" s="38">
        <v>41854</v>
      </c>
      <c r="B2840" s="12" t="s">
        <v>29</v>
      </c>
      <c r="C2840" s="12" t="s">
        <v>30</v>
      </c>
      <c r="D2840" s="12" t="s">
        <v>21</v>
      </c>
      <c r="E2840" s="12" t="s">
        <v>13</v>
      </c>
      <c r="F2840" s="12">
        <v>24</v>
      </c>
      <c r="G2840" s="12">
        <v>2106</v>
      </c>
      <c r="H2840" s="12">
        <v>2250</v>
      </c>
      <c r="I2840" s="12">
        <v>35136</v>
      </c>
      <c r="J2840" s="12">
        <v>37440</v>
      </c>
      <c r="K2840" s="12">
        <f>Sales[[#This Row],[Unit Price]]*Sales[[#This Row],[Quantity]]</f>
        <v>54000</v>
      </c>
      <c r="L2840" s="12">
        <f>Sales[[#This Row],[Unit Cost]]*Sales[[#This Row],[Quantity]]</f>
        <v>50544</v>
      </c>
      <c r="M2840" s="12">
        <f>Sales[[#This Row],[Revenue]]-Sales[[#This Row],[Cost]]</f>
        <v>3456</v>
      </c>
      <c r="N2840" s="38">
        <f>Sales[[#This Row],[Profit]]*$N$1</f>
        <v>172.8</v>
      </c>
      <c r="O2840" s="38">
        <f>Sales[[#This Row],[Profit]]-Sales[[#This Row],[Discount ]]</f>
        <v>3283.2</v>
      </c>
    </row>
    <row r="2841" spans="1:15">
      <c r="A2841" s="38">
        <v>41854</v>
      </c>
      <c r="B2841" s="12" t="s">
        <v>27</v>
      </c>
      <c r="C2841" s="12" t="s">
        <v>23</v>
      </c>
      <c r="D2841" s="12" t="s">
        <v>21</v>
      </c>
      <c r="E2841" s="12" t="s">
        <v>13</v>
      </c>
      <c r="F2841" s="12">
        <v>23</v>
      </c>
      <c r="G2841" s="12">
        <v>5148</v>
      </c>
      <c r="H2841" s="12">
        <v>5490</v>
      </c>
      <c r="I2841" s="12">
        <v>35136</v>
      </c>
      <c r="J2841" s="12">
        <v>37440</v>
      </c>
      <c r="K2841" s="12">
        <f>Sales[[#This Row],[Unit Price]]*Sales[[#This Row],[Quantity]]</f>
        <v>126270</v>
      </c>
      <c r="L2841" s="12">
        <f>Sales[[#This Row],[Unit Cost]]*Sales[[#This Row],[Quantity]]</f>
        <v>118404</v>
      </c>
      <c r="M2841" s="12">
        <f>Sales[[#This Row],[Revenue]]-Sales[[#This Row],[Cost]]</f>
        <v>7866</v>
      </c>
      <c r="N2841" s="38">
        <f>Sales[[#This Row],[Profit]]*$N$1</f>
        <v>393.3</v>
      </c>
      <c r="O2841" s="38">
        <f>Sales[[#This Row],[Profit]]-Sales[[#This Row],[Discount ]]</f>
        <v>7472.7</v>
      </c>
    </row>
    <row r="2842" spans="1:15">
      <c r="A2842" s="38">
        <v>41854</v>
      </c>
      <c r="B2842" s="12" t="s">
        <v>27</v>
      </c>
      <c r="C2842" s="12" t="s">
        <v>23</v>
      </c>
      <c r="D2842" s="12" t="s">
        <v>38</v>
      </c>
      <c r="E2842" s="12" t="s">
        <v>13</v>
      </c>
      <c r="F2842" s="12">
        <v>20</v>
      </c>
      <c r="G2842" s="12">
        <v>3546</v>
      </c>
      <c r="H2842" s="12">
        <v>3780</v>
      </c>
      <c r="I2842" s="12">
        <v>7092</v>
      </c>
      <c r="J2842" s="12">
        <v>7560</v>
      </c>
      <c r="K2842" s="12">
        <f>Sales[[#This Row],[Unit Price]]*Sales[[#This Row],[Quantity]]</f>
        <v>75600</v>
      </c>
      <c r="L2842" s="12">
        <f>Sales[[#This Row],[Unit Cost]]*Sales[[#This Row],[Quantity]]</f>
        <v>70920</v>
      </c>
      <c r="M2842" s="12">
        <f>Sales[[#This Row],[Revenue]]-Sales[[#This Row],[Cost]]</f>
        <v>4680</v>
      </c>
      <c r="N2842" s="38">
        <f>Sales[[#This Row],[Profit]]*$N$1</f>
        <v>234</v>
      </c>
      <c r="O2842" s="38">
        <f>Sales[[#This Row],[Profit]]-Sales[[#This Row],[Discount ]]</f>
        <v>4446</v>
      </c>
    </row>
    <row r="2843" spans="1:15">
      <c r="A2843" s="38">
        <v>41855</v>
      </c>
      <c r="B2843" s="12" t="s">
        <v>31</v>
      </c>
      <c r="C2843" s="12" t="s">
        <v>30</v>
      </c>
      <c r="D2843" s="12" t="s">
        <v>26</v>
      </c>
      <c r="E2843" s="12" t="s">
        <v>13</v>
      </c>
      <c r="F2843" s="12">
        <v>23</v>
      </c>
      <c r="G2843" s="12">
        <v>3546</v>
      </c>
      <c r="H2843" s="12">
        <v>3780</v>
      </c>
      <c r="I2843" s="12">
        <v>24336</v>
      </c>
      <c r="J2843" s="12">
        <v>25920</v>
      </c>
      <c r="K2843" s="12">
        <f>Sales[[#This Row],[Unit Price]]*Sales[[#This Row],[Quantity]]</f>
        <v>86940</v>
      </c>
      <c r="L2843" s="12">
        <f>Sales[[#This Row],[Unit Cost]]*Sales[[#This Row],[Quantity]]</f>
        <v>81558</v>
      </c>
      <c r="M2843" s="12">
        <f>Sales[[#This Row],[Revenue]]-Sales[[#This Row],[Cost]]</f>
        <v>5382</v>
      </c>
      <c r="N2843" s="38">
        <f>Sales[[#This Row],[Profit]]*$N$1</f>
        <v>269.10000000000002</v>
      </c>
      <c r="O2843" s="38">
        <f>Sales[[#This Row],[Profit]]-Sales[[#This Row],[Discount ]]</f>
        <v>5112.8999999999996</v>
      </c>
    </row>
    <row r="2844" spans="1:15">
      <c r="A2844" s="38">
        <v>41855</v>
      </c>
      <c r="B2844" s="12" t="s">
        <v>34</v>
      </c>
      <c r="C2844" s="12" t="s">
        <v>25</v>
      </c>
      <c r="D2844" s="12" t="s">
        <v>42</v>
      </c>
      <c r="E2844" s="12" t="s">
        <v>16</v>
      </c>
      <c r="F2844" s="12">
        <v>22</v>
      </c>
      <c r="G2844" s="12">
        <v>5148</v>
      </c>
      <c r="H2844" s="12">
        <v>5490</v>
      </c>
      <c r="I2844" s="12">
        <v>165132</v>
      </c>
      <c r="J2844" s="12">
        <v>178200</v>
      </c>
      <c r="K2844" s="12">
        <f>Sales[[#This Row],[Unit Price]]*Sales[[#This Row],[Quantity]]</f>
        <v>120780</v>
      </c>
      <c r="L2844" s="12">
        <f>Sales[[#This Row],[Unit Cost]]*Sales[[#This Row],[Quantity]]</f>
        <v>113256</v>
      </c>
      <c r="M2844" s="12">
        <f>Sales[[#This Row],[Revenue]]-Sales[[#This Row],[Cost]]</f>
        <v>7524</v>
      </c>
      <c r="N2844" s="38">
        <f>Sales[[#This Row],[Profit]]*$N$1</f>
        <v>376.20000000000005</v>
      </c>
      <c r="O2844" s="38">
        <f>Sales[[#This Row],[Profit]]-Sales[[#This Row],[Discount ]]</f>
        <v>7147.8</v>
      </c>
    </row>
    <row r="2845" spans="1:15">
      <c r="A2845" s="38">
        <v>41855</v>
      </c>
      <c r="B2845" s="12" t="s">
        <v>31</v>
      </c>
      <c r="C2845" s="12" t="s">
        <v>30</v>
      </c>
      <c r="D2845" s="12" t="s">
        <v>36</v>
      </c>
      <c r="E2845" s="12" t="s">
        <v>13</v>
      </c>
      <c r="F2845" s="12">
        <v>10</v>
      </c>
      <c r="G2845" s="12">
        <v>3384</v>
      </c>
      <c r="H2845" s="12">
        <v>3600</v>
      </c>
      <c r="I2845" s="12">
        <v>23166</v>
      </c>
      <c r="J2845" s="12">
        <v>24750</v>
      </c>
      <c r="K2845" s="12">
        <f>Sales[[#This Row],[Unit Price]]*Sales[[#This Row],[Quantity]]</f>
        <v>36000</v>
      </c>
      <c r="L2845" s="12">
        <f>Sales[[#This Row],[Unit Cost]]*Sales[[#This Row],[Quantity]]</f>
        <v>33840</v>
      </c>
      <c r="M2845" s="12">
        <f>Sales[[#This Row],[Revenue]]-Sales[[#This Row],[Cost]]</f>
        <v>2160</v>
      </c>
      <c r="N2845" s="38">
        <f>Sales[[#This Row],[Profit]]*$N$1</f>
        <v>108</v>
      </c>
      <c r="O2845" s="38">
        <f>Sales[[#This Row],[Profit]]-Sales[[#This Row],[Discount ]]</f>
        <v>2052</v>
      </c>
    </row>
    <row r="2846" spans="1:15">
      <c r="A2846" s="38">
        <v>41855</v>
      </c>
      <c r="B2846" s="12" t="s">
        <v>10</v>
      </c>
      <c r="C2846" s="12" t="s">
        <v>11</v>
      </c>
      <c r="D2846" s="12" t="s">
        <v>21</v>
      </c>
      <c r="E2846" s="12" t="s">
        <v>13</v>
      </c>
      <c r="F2846" s="12">
        <v>5</v>
      </c>
      <c r="G2846" s="12">
        <v>3042</v>
      </c>
      <c r="H2846" s="12">
        <v>3240</v>
      </c>
      <c r="I2846" s="12">
        <v>35136</v>
      </c>
      <c r="J2846" s="12">
        <v>37440</v>
      </c>
      <c r="K2846" s="12">
        <f>Sales[[#This Row],[Unit Price]]*Sales[[#This Row],[Quantity]]</f>
        <v>16200</v>
      </c>
      <c r="L2846" s="12">
        <f>Sales[[#This Row],[Unit Cost]]*Sales[[#This Row],[Quantity]]</f>
        <v>15210</v>
      </c>
      <c r="M2846" s="12">
        <f>Sales[[#This Row],[Revenue]]-Sales[[#This Row],[Cost]]</f>
        <v>990</v>
      </c>
      <c r="N2846" s="38">
        <f>Sales[[#This Row],[Profit]]*$N$1</f>
        <v>49.5</v>
      </c>
      <c r="O2846" s="38">
        <f>Sales[[#This Row],[Profit]]-Sales[[#This Row],[Discount ]]</f>
        <v>940.5</v>
      </c>
    </row>
    <row r="2847" spans="1:15">
      <c r="A2847" s="38">
        <v>41856</v>
      </c>
      <c r="B2847" s="12" t="s">
        <v>29</v>
      </c>
      <c r="C2847" s="12" t="s">
        <v>30</v>
      </c>
      <c r="D2847" s="12" t="s">
        <v>42</v>
      </c>
      <c r="E2847" s="12" t="s">
        <v>16</v>
      </c>
      <c r="F2847" s="12">
        <v>12</v>
      </c>
      <c r="G2847" s="12">
        <v>3978</v>
      </c>
      <c r="H2847" s="12">
        <v>4230</v>
      </c>
      <c r="I2847" s="12">
        <v>15012</v>
      </c>
      <c r="J2847" s="12">
        <v>16200</v>
      </c>
      <c r="K2847" s="12">
        <f>Sales[[#This Row],[Unit Price]]*Sales[[#This Row],[Quantity]]</f>
        <v>50760</v>
      </c>
      <c r="L2847" s="12">
        <f>Sales[[#This Row],[Unit Cost]]*Sales[[#This Row],[Quantity]]</f>
        <v>47736</v>
      </c>
      <c r="M2847" s="12">
        <f>Sales[[#This Row],[Revenue]]-Sales[[#This Row],[Cost]]</f>
        <v>3024</v>
      </c>
      <c r="N2847" s="38">
        <f>Sales[[#This Row],[Profit]]*$N$1</f>
        <v>151.20000000000002</v>
      </c>
      <c r="O2847" s="38">
        <f>Sales[[#This Row],[Profit]]-Sales[[#This Row],[Discount ]]</f>
        <v>2872.8</v>
      </c>
    </row>
    <row r="2848" spans="1:15">
      <c r="A2848" s="38">
        <v>41856</v>
      </c>
      <c r="B2848" s="12" t="s">
        <v>14</v>
      </c>
      <c r="C2848" s="12" t="s">
        <v>11</v>
      </c>
      <c r="D2848" s="12" t="s">
        <v>39</v>
      </c>
      <c r="E2848" s="12" t="s">
        <v>13</v>
      </c>
      <c r="F2848" s="12">
        <v>19</v>
      </c>
      <c r="G2848" s="12">
        <v>3978</v>
      </c>
      <c r="H2848" s="12">
        <v>4230</v>
      </c>
      <c r="I2848" s="12">
        <v>44712</v>
      </c>
      <c r="J2848" s="12">
        <v>47520</v>
      </c>
      <c r="K2848" s="12">
        <f>Sales[[#This Row],[Unit Price]]*Sales[[#This Row],[Quantity]]</f>
        <v>80370</v>
      </c>
      <c r="L2848" s="12">
        <f>Sales[[#This Row],[Unit Cost]]*Sales[[#This Row],[Quantity]]</f>
        <v>75582</v>
      </c>
      <c r="M2848" s="12">
        <f>Sales[[#This Row],[Revenue]]-Sales[[#This Row],[Cost]]</f>
        <v>4788</v>
      </c>
      <c r="N2848" s="38">
        <f>Sales[[#This Row],[Profit]]*$N$1</f>
        <v>239.4</v>
      </c>
      <c r="O2848" s="38">
        <f>Sales[[#This Row],[Profit]]-Sales[[#This Row],[Discount ]]</f>
        <v>4548.6000000000004</v>
      </c>
    </row>
    <row r="2849" spans="1:15">
      <c r="A2849" s="38">
        <v>41856</v>
      </c>
      <c r="B2849" s="12" t="s">
        <v>31</v>
      </c>
      <c r="C2849" s="12" t="s">
        <v>30</v>
      </c>
      <c r="D2849" s="12" t="s">
        <v>35</v>
      </c>
      <c r="E2849" s="12" t="s">
        <v>13</v>
      </c>
      <c r="F2849" s="12">
        <v>18</v>
      </c>
      <c r="G2849" s="12">
        <v>3924</v>
      </c>
      <c r="H2849" s="12">
        <v>4230</v>
      </c>
      <c r="I2849" s="12">
        <v>128700</v>
      </c>
      <c r="J2849" s="12">
        <v>137250</v>
      </c>
      <c r="K2849" s="12">
        <f>Sales[[#This Row],[Unit Price]]*Sales[[#This Row],[Quantity]]</f>
        <v>76140</v>
      </c>
      <c r="L2849" s="12">
        <f>Sales[[#This Row],[Unit Cost]]*Sales[[#This Row],[Quantity]]</f>
        <v>70632</v>
      </c>
      <c r="M2849" s="12">
        <f>Sales[[#This Row],[Revenue]]-Sales[[#This Row],[Cost]]</f>
        <v>5508</v>
      </c>
      <c r="N2849" s="38">
        <f>Sales[[#This Row],[Profit]]*$N$1</f>
        <v>275.40000000000003</v>
      </c>
      <c r="O2849" s="38">
        <f>Sales[[#This Row],[Profit]]-Sales[[#This Row],[Discount ]]</f>
        <v>5232.6000000000004</v>
      </c>
    </row>
    <row r="2850" spans="1:15">
      <c r="A2850" s="38">
        <v>41856</v>
      </c>
      <c r="B2850" s="12" t="s">
        <v>24</v>
      </c>
      <c r="C2850" s="12" t="s">
        <v>25</v>
      </c>
      <c r="D2850" s="12" t="s">
        <v>42</v>
      </c>
      <c r="E2850" s="12" t="s">
        <v>16</v>
      </c>
      <c r="F2850" s="12">
        <v>1</v>
      </c>
      <c r="G2850" s="12">
        <v>2952</v>
      </c>
      <c r="H2850" s="12">
        <v>3150</v>
      </c>
      <c r="I2850" s="12">
        <v>127602</v>
      </c>
      <c r="J2850" s="12">
        <v>137700</v>
      </c>
      <c r="K2850" s="12">
        <f>Sales[[#This Row],[Unit Price]]*Sales[[#This Row],[Quantity]]</f>
        <v>3150</v>
      </c>
      <c r="L2850" s="12">
        <f>Sales[[#This Row],[Unit Cost]]*Sales[[#This Row],[Quantity]]</f>
        <v>2952</v>
      </c>
      <c r="M2850" s="12">
        <f>Sales[[#This Row],[Revenue]]-Sales[[#This Row],[Cost]]</f>
        <v>198</v>
      </c>
      <c r="N2850" s="38">
        <f>Sales[[#This Row],[Profit]]*$N$1</f>
        <v>9.9</v>
      </c>
      <c r="O2850" s="38">
        <f>Sales[[#This Row],[Profit]]-Sales[[#This Row],[Discount ]]</f>
        <v>188.1</v>
      </c>
    </row>
    <row r="2851" spans="1:15">
      <c r="A2851" s="38">
        <v>41857</v>
      </c>
      <c r="B2851" s="12" t="s">
        <v>14</v>
      </c>
      <c r="C2851" s="12" t="s">
        <v>11</v>
      </c>
      <c r="D2851" s="12" t="s">
        <v>42</v>
      </c>
      <c r="E2851" s="12" t="s">
        <v>16</v>
      </c>
      <c r="F2851" s="12">
        <v>15</v>
      </c>
      <c r="G2851" s="12">
        <v>3042</v>
      </c>
      <c r="H2851" s="12">
        <v>3240</v>
      </c>
      <c r="I2851" s="12">
        <v>97578</v>
      </c>
      <c r="J2851" s="12">
        <v>105300</v>
      </c>
      <c r="K2851" s="12">
        <f>Sales[[#This Row],[Unit Price]]*Sales[[#This Row],[Quantity]]</f>
        <v>48600</v>
      </c>
      <c r="L2851" s="12">
        <f>Sales[[#This Row],[Unit Cost]]*Sales[[#This Row],[Quantity]]</f>
        <v>45630</v>
      </c>
      <c r="M2851" s="12">
        <f>Sales[[#This Row],[Revenue]]-Sales[[#This Row],[Cost]]</f>
        <v>2970</v>
      </c>
      <c r="N2851" s="38">
        <f>Sales[[#This Row],[Profit]]*$N$1</f>
        <v>148.5</v>
      </c>
      <c r="O2851" s="38">
        <f>Sales[[#This Row],[Profit]]-Sales[[#This Row],[Discount ]]</f>
        <v>2821.5</v>
      </c>
    </row>
    <row r="2852" spans="1:15">
      <c r="A2852" s="38">
        <v>41857</v>
      </c>
      <c r="B2852" s="12" t="s">
        <v>22</v>
      </c>
      <c r="C2852" s="12" t="s">
        <v>23</v>
      </c>
      <c r="D2852" s="12" t="s">
        <v>40</v>
      </c>
      <c r="E2852" s="12" t="s">
        <v>16</v>
      </c>
      <c r="F2852" s="12">
        <v>4</v>
      </c>
      <c r="G2852" s="12">
        <v>3978</v>
      </c>
      <c r="H2852" s="12">
        <v>4230</v>
      </c>
      <c r="I2852" s="12">
        <v>98100</v>
      </c>
      <c r="J2852" s="12">
        <v>105750</v>
      </c>
      <c r="K2852" s="12">
        <f>Sales[[#This Row],[Unit Price]]*Sales[[#This Row],[Quantity]]</f>
        <v>16920</v>
      </c>
      <c r="L2852" s="12">
        <f>Sales[[#This Row],[Unit Cost]]*Sales[[#This Row],[Quantity]]</f>
        <v>15912</v>
      </c>
      <c r="M2852" s="12">
        <f>Sales[[#This Row],[Revenue]]-Sales[[#This Row],[Cost]]</f>
        <v>1008</v>
      </c>
      <c r="N2852" s="38">
        <f>Sales[[#This Row],[Profit]]*$N$1</f>
        <v>50.400000000000006</v>
      </c>
      <c r="O2852" s="38">
        <f>Sales[[#This Row],[Profit]]-Sales[[#This Row],[Discount ]]</f>
        <v>957.6</v>
      </c>
    </row>
    <row r="2853" spans="1:15">
      <c r="A2853" s="38">
        <v>41857</v>
      </c>
      <c r="B2853" s="12" t="s">
        <v>22</v>
      </c>
      <c r="C2853" s="12" t="s">
        <v>23</v>
      </c>
      <c r="D2853" s="12" t="s">
        <v>33</v>
      </c>
      <c r="E2853" s="12" t="s">
        <v>13</v>
      </c>
      <c r="F2853" s="12">
        <v>16</v>
      </c>
      <c r="G2853" s="12">
        <v>2106</v>
      </c>
      <c r="H2853" s="12">
        <v>2250</v>
      </c>
      <c r="I2853" s="12">
        <v>47736</v>
      </c>
      <c r="J2853" s="12">
        <v>50760</v>
      </c>
      <c r="K2853" s="12">
        <f>Sales[[#This Row],[Unit Price]]*Sales[[#This Row],[Quantity]]</f>
        <v>36000</v>
      </c>
      <c r="L2853" s="12">
        <f>Sales[[#This Row],[Unit Cost]]*Sales[[#This Row],[Quantity]]</f>
        <v>33696</v>
      </c>
      <c r="M2853" s="12">
        <f>Sales[[#This Row],[Revenue]]-Sales[[#This Row],[Cost]]</f>
        <v>2304</v>
      </c>
      <c r="N2853" s="38">
        <f>Sales[[#This Row],[Profit]]*$N$1</f>
        <v>115.2</v>
      </c>
      <c r="O2853" s="38">
        <f>Sales[[#This Row],[Profit]]-Sales[[#This Row],[Discount ]]</f>
        <v>2188.8000000000002</v>
      </c>
    </row>
    <row r="2854" spans="1:15">
      <c r="A2854" s="38">
        <v>41857</v>
      </c>
      <c r="B2854" s="12" t="s">
        <v>22</v>
      </c>
      <c r="C2854" s="12" t="s">
        <v>23</v>
      </c>
      <c r="D2854" s="12" t="s">
        <v>37</v>
      </c>
      <c r="E2854" s="12" t="s">
        <v>13</v>
      </c>
      <c r="F2854" s="12">
        <v>10</v>
      </c>
      <c r="G2854" s="12">
        <v>2034</v>
      </c>
      <c r="H2854" s="12">
        <v>2160</v>
      </c>
      <c r="I2854" s="12">
        <v>107568</v>
      </c>
      <c r="J2854" s="12">
        <v>114480</v>
      </c>
      <c r="K2854" s="12">
        <f>Sales[[#This Row],[Unit Price]]*Sales[[#This Row],[Quantity]]</f>
        <v>21600</v>
      </c>
      <c r="L2854" s="12">
        <f>Sales[[#This Row],[Unit Cost]]*Sales[[#This Row],[Quantity]]</f>
        <v>20340</v>
      </c>
      <c r="M2854" s="12">
        <f>Sales[[#This Row],[Revenue]]-Sales[[#This Row],[Cost]]</f>
        <v>1260</v>
      </c>
      <c r="N2854" s="38">
        <f>Sales[[#This Row],[Profit]]*$N$1</f>
        <v>63</v>
      </c>
      <c r="O2854" s="38">
        <f>Sales[[#This Row],[Profit]]-Sales[[#This Row],[Discount ]]</f>
        <v>1197</v>
      </c>
    </row>
    <row r="2855" spans="1:15">
      <c r="A2855" s="38">
        <v>41858</v>
      </c>
      <c r="B2855" s="12" t="s">
        <v>20</v>
      </c>
      <c r="C2855" s="12" t="s">
        <v>18</v>
      </c>
      <c r="D2855" s="12" t="s">
        <v>40</v>
      </c>
      <c r="E2855" s="12" t="s">
        <v>16</v>
      </c>
      <c r="F2855" s="12">
        <v>21</v>
      </c>
      <c r="G2855" s="12">
        <v>4482</v>
      </c>
      <c r="H2855" s="12">
        <v>4770</v>
      </c>
      <c r="I2855" s="12">
        <v>74556</v>
      </c>
      <c r="J2855" s="12">
        <v>80370</v>
      </c>
      <c r="K2855" s="12">
        <f>Sales[[#This Row],[Unit Price]]*Sales[[#This Row],[Quantity]]</f>
        <v>100170</v>
      </c>
      <c r="L2855" s="12">
        <f>Sales[[#This Row],[Unit Cost]]*Sales[[#This Row],[Quantity]]</f>
        <v>94122</v>
      </c>
      <c r="M2855" s="12">
        <f>Sales[[#This Row],[Revenue]]-Sales[[#This Row],[Cost]]</f>
        <v>6048</v>
      </c>
      <c r="N2855" s="38">
        <f>Sales[[#This Row],[Profit]]*$N$1</f>
        <v>302.40000000000003</v>
      </c>
      <c r="O2855" s="38">
        <f>Sales[[#This Row],[Profit]]-Sales[[#This Row],[Discount ]]</f>
        <v>5745.6</v>
      </c>
    </row>
    <row r="2856" spans="1:15">
      <c r="A2856" s="38">
        <v>41858</v>
      </c>
      <c r="B2856" s="12" t="s">
        <v>22</v>
      </c>
      <c r="C2856" s="12" t="s">
        <v>23</v>
      </c>
      <c r="D2856" s="12" t="s">
        <v>38</v>
      </c>
      <c r="E2856" s="12" t="s">
        <v>13</v>
      </c>
      <c r="F2856" s="12">
        <v>7</v>
      </c>
      <c r="G2856" s="12">
        <v>3726</v>
      </c>
      <c r="H2856" s="12">
        <v>3960</v>
      </c>
      <c r="I2856" s="12">
        <v>81558</v>
      </c>
      <c r="J2856" s="12">
        <v>86940</v>
      </c>
      <c r="K2856" s="12">
        <f>Sales[[#This Row],[Unit Price]]*Sales[[#This Row],[Quantity]]</f>
        <v>27720</v>
      </c>
      <c r="L2856" s="12">
        <f>Sales[[#This Row],[Unit Cost]]*Sales[[#This Row],[Quantity]]</f>
        <v>26082</v>
      </c>
      <c r="M2856" s="12">
        <f>Sales[[#This Row],[Revenue]]-Sales[[#This Row],[Cost]]</f>
        <v>1638</v>
      </c>
      <c r="N2856" s="38">
        <f>Sales[[#This Row],[Profit]]*$N$1</f>
        <v>81.900000000000006</v>
      </c>
      <c r="O2856" s="38">
        <f>Sales[[#This Row],[Profit]]-Sales[[#This Row],[Discount ]]</f>
        <v>1556.1</v>
      </c>
    </row>
    <row r="2857" spans="1:15">
      <c r="A2857" s="38">
        <v>41859</v>
      </c>
      <c r="B2857" s="12" t="s">
        <v>29</v>
      </c>
      <c r="C2857" s="12" t="s">
        <v>30</v>
      </c>
      <c r="D2857" s="12" t="s">
        <v>36</v>
      </c>
      <c r="E2857" s="12" t="s">
        <v>13</v>
      </c>
      <c r="F2857" s="12">
        <v>22</v>
      </c>
      <c r="G2857" s="12">
        <v>2952</v>
      </c>
      <c r="H2857" s="12">
        <v>3150</v>
      </c>
      <c r="I2857" s="12">
        <v>44226</v>
      </c>
      <c r="J2857" s="12">
        <v>47250</v>
      </c>
      <c r="K2857" s="12">
        <f>Sales[[#This Row],[Unit Price]]*Sales[[#This Row],[Quantity]]</f>
        <v>69300</v>
      </c>
      <c r="L2857" s="12">
        <f>Sales[[#This Row],[Unit Cost]]*Sales[[#This Row],[Quantity]]</f>
        <v>64944</v>
      </c>
      <c r="M2857" s="12">
        <f>Sales[[#This Row],[Revenue]]-Sales[[#This Row],[Cost]]</f>
        <v>4356</v>
      </c>
      <c r="N2857" s="38">
        <f>Sales[[#This Row],[Profit]]*$N$1</f>
        <v>217.8</v>
      </c>
      <c r="O2857" s="38">
        <f>Sales[[#This Row],[Profit]]-Sales[[#This Row],[Discount ]]</f>
        <v>4138.2</v>
      </c>
    </row>
    <row r="2858" spans="1:15">
      <c r="A2858" s="38">
        <v>41859</v>
      </c>
      <c r="B2858" s="12" t="s">
        <v>17</v>
      </c>
      <c r="C2858" s="12" t="s">
        <v>18</v>
      </c>
      <c r="D2858" s="12" t="s">
        <v>35</v>
      </c>
      <c r="E2858" s="12" t="s">
        <v>13</v>
      </c>
      <c r="F2858" s="12">
        <v>15</v>
      </c>
      <c r="G2858" s="12">
        <v>3384</v>
      </c>
      <c r="H2858" s="12">
        <v>3600</v>
      </c>
      <c r="I2858" s="12">
        <v>10296</v>
      </c>
      <c r="J2858" s="12">
        <v>10980</v>
      </c>
      <c r="K2858" s="12">
        <f>Sales[[#This Row],[Unit Price]]*Sales[[#This Row],[Quantity]]</f>
        <v>54000</v>
      </c>
      <c r="L2858" s="12">
        <f>Sales[[#This Row],[Unit Cost]]*Sales[[#This Row],[Quantity]]</f>
        <v>50760</v>
      </c>
      <c r="M2858" s="12">
        <f>Sales[[#This Row],[Revenue]]-Sales[[#This Row],[Cost]]</f>
        <v>3240</v>
      </c>
      <c r="N2858" s="38">
        <f>Sales[[#This Row],[Profit]]*$N$1</f>
        <v>162</v>
      </c>
      <c r="O2858" s="38">
        <f>Sales[[#This Row],[Profit]]-Sales[[#This Row],[Discount ]]</f>
        <v>3078</v>
      </c>
    </row>
    <row r="2859" spans="1:15">
      <c r="A2859" s="38">
        <v>41859</v>
      </c>
      <c r="B2859" s="12" t="s">
        <v>10</v>
      </c>
      <c r="C2859" s="12" t="s">
        <v>11</v>
      </c>
      <c r="D2859" s="12" t="s">
        <v>28</v>
      </c>
      <c r="E2859" s="12" t="s">
        <v>13</v>
      </c>
      <c r="F2859" s="12">
        <v>7</v>
      </c>
      <c r="G2859" s="12">
        <v>3546</v>
      </c>
      <c r="H2859" s="12">
        <v>3780</v>
      </c>
      <c r="I2859" s="12">
        <v>139968</v>
      </c>
      <c r="J2859" s="12">
        <v>149040</v>
      </c>
      <c r="K2859" s="12">
        <f>Sales[[#This Row],[Unit Price]]*Sales[[#This Row],[Quantity]]</f>
        <v>26460</v>
      </c>
      <c r="L2859" s="12">
        <f>Sales[[#This Row],[Unit Cost]]*Sales[[#This Row],[Quantity]]</f>
        <v>24822</v>
      </c>
      <c r="M2859" s="12">
        <f>Sales[[#This Row],[Revenue]]-Sales[[#This Row],[Cost]]</f>
        <v>1638</v>
      </c>
      <c r="N2859" s="38">
        <f>Sales[[#This Row],[Profit]]*$N$1</f>
        <v>81.900000000000006</v>
      </c>
      <c r="O2859" s="38">
        <f>Sales[[#This Row],[Profit]]-Sales[[#This Row],[Discount ]]</f>
        <v>1556.1</v>
      </c>
    </row>
    <row r="2860" spans="1:15">
      <c r="A2860" s="38">
        <v>41860</v>
      </c>
      <c r="B2860" s="12" t="s">
        <v>22</v>
      </c>
      <c r="C2860" s="12" t="s">
        <v>23</v>
      </c>
      <c r="D2860" s="12" t="s">
        <v>12</v>
      </c>
      <c r="E2860" s="12" t="s">
        <v>13</v>
      </c>
      <c r="F2860" s="12">
        <v>17</v>
      </c>
      <c r="G2860" s="12">
        <v>5148</v>
      </c>
      <c r="H2860" s="12">
        <v>5490</v>
      </c>
      <c r="I2860" s="12">
        <v>4068</v>
      </c>
      <c r="J2860" s="12">
        <v>4320</v>
      </c>
      <c r="K2860" s="12">
        <f>Sales[[#This Row],[Unit Price]]*Sales[[#This Row],[Quantity]]</f>
        <v>93330</v>
      </c>
      <c r="L2860" s="12">
        <f>Sales[[#This Row],[Unit Cost]]*Sales[[#This Row],[Quantity]]</f>
        <v>87516</v>
      </c>
      <c r="M2860" s="12">
        <f>Sales[[#This Row],[Revenue]]-Sales[[#This Row],[Cost]]</f>
        <v>5814</v>
      </c>
      <c r="N2860" s="38">
        <f>Sales[[#This Row],[Profit]]*$N$1</f>
        <v>290.7</v>
      </c>
      <c r="O2860" s="38">
        <f>Sales[[#This Row],[Profit]]-Sales[[#This Row],[Discount ]]</f>
        <v>5523.3</v>
      </c>
    </row>
    <row r="2861" spans="1:15">
      <c r="A2861" s="38">
        <v>41860</v>
      </c>
      <c r="B2861" s="12" t="s">
        <v>22</v>
      </c>
      <c r="C2861" s="12" t="s">
        <v>23</v>
      </c>
      <c r="D2861" s="12" t="s">
        <v>38</v>
      </c>
      <c r="E2861" s="12" t="s">
        <v>13</v>
      </c>
      <c r="F2861" s="12">
        <v>20</v>
      </c>
      <c r="G2861" s="12">
        <v>2034</v>
      </c>
      <c r="H2861" s="12">
        <v>2160</v>
      </c>
      <c r="I2861" s="12">
        <v>3546</v>
      </c>
      <c r="J2861" s="12">
        <v>3780</v>
      </c>
      <c r="K2861" s="12">
        <f>Sales[[#This Row],[Unit Price]]*Sales[[#This Row],[Quantity]]</f>
        <v>43200</v>
      </c>
      <c r="L2861" s="12">
        <f>Sales[[#This Row],[Unit Cost]]*Sales[[#This Row],[Quantity]]</f>
        <v>40680</v>
      </c>
      <c r="M2861" s="12">
        <f>Sales[[#This Row],[Revenue]]-Sales[[#This Row],[Cost]]</f>
        <v>2520</v>
      </c>
      <c r="N2861" s="38">
        <f>Sales[[#This Row],[Profit]]*$N$1</f>
        <v>126</v>
      </c>
      <c r="O2861" s="38">
        <f>Sales[[#This Row],[Profit]]-Sales[[#This Row],[Discount ]]</f>
        <v>2394</v>
      </c>
    </row>
    <row r="2862" spans="1:15">
      <c r="A2862" s="38">
        <v>41860</v>
      </c>
      <c r="B2862" s="12" t="s">
        <v>29</v>
      </c>
      <c r="C2862" s="12" t="s">
        <v>30</v>
      </c>
      <c r="D2862" s="12" t="s">
        <v>21</v>
      </c>
      <c r="E2862" s="12" t="s">
        <v>13</v>
      </c>
      <c r="F2862" s="12">
        <v>5</v>
      </c>
      <c r="G2862" s="12">
        <v>2196</v>
      </c>
      <c r="H2862" s="12">
        <v>2340</v>
      </c>
      <c r="I2862" s="12">
        <v>35136</v>
      </c>
      <c r="J2862" s="12">
        <v>37440</v>
      </c>
      <c r="K2862" s="12">
        <f>Sales[[#This Row],[Unit Price]]*Sales[[#This Row],[Quantity]]</f>
        <v>11700</v>
      </c>
      <c r="L2862" s="12">
        <f>Sales[[#This Row],[Unit Cost]]*Sales[[#This Row],[Quantity]]</f>
        <v>10980</v>
      </c>
      <c r="M2862" s="12">
        <f>Sales[[#This Row],[Revenue]]-Sales[[#This Row],[Cost]]</f>
        <v>720</v>
      </c>
      <c r="N2862" s="38">
        <f>Sales[[#This Row],[Profit]]*$N$1</f>
        <v>36</v>
      </c>
      <c r="O2862" s="38">
        <f>Sales[[#This Row],[Profit]]-Sales[[#This Row],[Discount ]]</f>
        <v>684</v>
      </c>
    </row>
    <row r="2863" spans="1:15">
      <c r="A2863" s="38">
        <v>41860</v>
      </c>
      <c r="B2863" s="12" t="s">
        <v>14</v>
      </c>
      <c r="C2863" s="12" t="s">
        <v>11</v>
      </c>
      <c r="D2863" s="12" t="s">
        <v>12</v>
      </c>
      <c r="E2863" s="12" t="s">
        <v>13</v>
      </c>
      <c r="F2863" s="12">
        <v>14</v>
      </c>
      <c r="G2863" s="12">
        <v>3546</v>
      </c>
      <c r="H2863" s="12">
        <v>3780</v>
      </c>
      <c r="I2863" s="12">
        <v>42714</v>
      </c>
      <c r="J2863" s="12">
        <v>45360</v>
      </c>
      <c r="K2863" s="12">
        <f>Sales[[#This Row],[Unit Price]]*Sales[[#This Row],[Quantity]]</f>
        <v>52920</v>
      </c>
      <c r="L2863" s="12">
        <f>Sales[[#This Row],[Unit Cost]]*Sales[[#This Row],[Quantity]]</f>
        <v>49644</v>
      </c>
      <c r="M2863" s="12">
        <f>Sales[[#This Row],[Revenue]]-Sales[[#This Row],[Cost]]</f>
        <v>3276</v>
      </c>
      <c r="N2863" s="38">
        <f>Sales[[#This Row],[Profit]]*$N$1</f>
        <v>163.80000000000001</v>
      </c>
      <c r="O2863" s="38">
        <f>Sales[[#This Row],[Profit]]-Sales[[#This Row],[Discount ]]</f>
        <v>3112.2</v>
      </c>
    </row>
    <row r="2864" spans="1:15">
      <c r="A2864" s="38">
        <v>41860</v>
      </c>
      <c r="B2864" s="12" t="s">
        <v>17</v>
      </c>
      <c r="C2864" s="12" t="s">
        <v>18</v>
      </c>
      <c r="D2864" s="12" t="s">
        <v>43</v>
      </c>
      <c r="E2864" s="12" t="s">
        <v>13</v>
      </c>
      <c r="F2864" s="12">
        <v>6</v>
      </c>
      <c r="G2864" s="12">
        <v>3546</v>
      </c>
      <c r="H2864" s="12">
        <v>3780</v>
      </c>
      <c r="I2864" s="12">
        <v>43992</v>
      </c>
      <c r="J2864" s="12">
        <v>46800</v>
      </c>
      <c r="K2864" s="12">
        <f>Sales[[#This Row],[Unit Price]]*Sales[[#This Row],[Quantity]]</f>
        <v>22680</v>
      </c>
      <c r="L2864" s="12">
        <f>Sales[[#This Row],[Unit Cost]]*Sales[[#This Row],[Quantity]]</f>
        <v>21276</v>
      </c>
      <c r="M2864" s="12">
        <f>Sales[[#This Row],[Revenue]]-Sales[[#This Row],[Cost]]</f>
        <v>1404</v>
      </c>
      <c r="N2864" s="38">
        <f>Sales[[#This Row],[Profit]]*$N$1</f>
        <v>70.2</v>
      </c>
      <c r="O2864" s="38">
        <f>Sales[[#This Row],[Profit]]-Sales[[#This Row],[Discount ]]</f>
        <v>1333.8</v>
      </c>
    </row>
    <row r="2865" spans="1:15">
      <c r="A2865" s="38">
        <v>41860</v>
      </c>
      <c r="B2865" s="12" t="s">
        <v>27</v>
      </c>
      <c r="C2865" s="12" t="s">
        <v>23</v>
      </c>
      <c r="D2865" s="12" t="s">
        <v>33</v>
      </c>
      <c r="E2865" s="12" t="s">
        <v>13</v>
      </c>
      <c r="F2865" s="12">
        <v>22</v>
      </c>
      <c r="G2865" s="12">
        <v>7506</v>
      </c>
      <c r="H2865" s="12">
        <v>8100</v>
      </c>
      <c r="I2865" s="12">
        <v>7956</v>
      </c>
      <c r="J2865" s="12">
        <v>8460</v>
      </c>
      <c r="K2865" s="12">
        <f>Sales[[#This Row],[Unit Price]]*Sales[[#This Row],[Quantity]]</f>
        <v>178200</v>
      </c>
      <c r="L2865" s="12">
        <f>Sales[[#This Row],[Unit Cost]]*Sales[[#This Row],[Quantity]]</f>
        <v>165132</v>
      </c>
      <c r="M2865" s="12">
        <f>Sales[[#This Row],[Revenue]]-Sales[[#This Row],[Cost]]</f>
        <v>13068</v>
      </c>
      <c r="N2865" s="38">
        <f>Sales[[#This Row],[Profit]]*$N$1</f>
        <v>653.40000000000009</v>
      </c>
      <c r="O2865" s="38">
        <f>Sales[[#This Row],[Profit]]-Sales[[#This Row],[Discount ]]</f>
        <v>12414.6</v>
      </c>
    </row>
    <row r="2866" spans="1:15">
      <c r="A2866" s="38">
        <v>41861</v>
      </c>
      <c r="B2866" s="12" t="s">
        <v>20</v>
      </c>
      <c r="C2866" s="12" t="s">
        <v>18</v>
      </c>
      <c r="D2866" s="12" t="s">
        <v>36</v>
      </c>
      <c r="E2866" s="12" t="s">
        <v>13</v>
      </c>
      <c r="F2866" s="12">
        <v>6</v>
      </c>
      <c r="G2866" s="12">
        <v>3924</v>
      </c>
      <c r="H2866" s="12">
        <v>4230</v>
      </c>
      <c r="I2866" s="12">
        <v>25272</v>
      </c>
      <c r="J2866" s="12">
        <v>27000</v>
      </c>
      <c r="K2866" s="12">
        <f>Sales[[#This Row],[Unit Price]]*Sales[[#This Row],[Quantity]]</f>
        <v>25380</v>
      </c>
      <c r="L2866" s="12">
        <f>Sales[[#This Row],[Unit Cost]]*Sales[[#This Row],[Quantity]]</f>
        <v>23544</v>
      </c>
      <c r="M2866" s="12">
        <f>Sales[[#This Row],[Revenue]]-Sales[[#This Row],[Cost]]</f>
        <v>1836</v>
      </c>
      <c r="N2866" s="38">
        <f>Sales[[#This Row],[Profit]]*$N$1</f>
        <v>91.800000000000011</v>
      </c>
      <c r="O2866" s="38">
        <f>Sales[[#This Row],[Profit]]-Sales[[#This Row],[Discount ]]</f>
        <v>1744.2</v>
      </c>
    </row>
    <row r="2867" spans="1:15">
      <c r="A2867" s="38">
        <v>41861</v>
      </c>
      <c r="B2867" s="12" t="s">
        <v>10</v>
      </c>
      <c r="C2867" s="12" t="s">
        <v>11</v>
      </c>
      <c r="D2867" s="12" t="s">
        <v>33</v>
      </c>
      <c r="E2867" s="12" t="s">
        <v>13</v>
      </c>
      <c r="F2867" s="12">
        <v>6</v>
      </c>
      <c r="G2867" s="12">
        <v>4482</v>
      </c>
      <c r="H2867" s="12">
        <v>4770</v>
      </c>
      <c r="I2867" s="12">
        <v>75582</v>
      </c>
      <c r="J2867" s="12">
        <v>80370</v>
      </c>
      <c r="K2867" s="12">
        <f>Sales[[#This Row],[Unit Price]]*Sales[[#This Row],[Quantity]]</f>
        <v>28620</v>
      </c>
      <c r="L2867" s="12">
        <f>Sales[[#This Row],[Unit Cost]]*Sales[[#This Row],[Quantity]]</f>
        <v>26892</v>
      </c>
      <c r="M2867" s="12">
        <f>Sales[[#This Row],[Revenue]]-Sales[[#This Row],[Cost]]</f>
        <v>1728</v>
      </c>
      <c r="N2867" s="38">
        <f>Sales[[#This Row],[Profit]]*$N$1</f>
        <v>86.4</v>
      </c>
      <c r="O2867" s="38">
        <f>Sales[[#This Row],[Profit]]-Sales[[#This Row],[Discount ]]</f>
        <v>1641.6</v>
      </c>
    </row>
    <row r="2868" spans="1:15">
      <c r="A2868" s="38">
        <v>41861</v>
      </c>
      <c r="B2868" s="12" t="s">
        <v>24</v>
      </c>
      <c r="C2868" s="12" t="s">
        <v>25</v>
      </c>
      <c r="D2868" s="12" t="s">
        <v>37</v>
      </c>
      <c r="E2868" s="12" t="s">
        <v>13</v>
      </c>
      <c r="F2868" s="12">
        <v>2</v>
      </c>
      <c r="G2868" s="12">
        <v>3546</v>
      </c>
      <c r="H2868" s="12">
        <v>3780</v>
      </c>
      <c r="I2868" s="12">
        <v>58266</v>
      </c>
      <c r="J2868" s="12">
        <v>62010</v>
      </c>
      <c r="K2868" s="12">
        <f>Sales[[#This Row],[Unit Price]]*Sales[[#This Row],[Quantity]]</f>
        <v>7560</v>
      </c>
      <c r="L2868" s="12">
        <f>Sales[[#This Row],[Unit Cost]]*Sales[[#This Row],[Quantity]]</f>
        <v>7092</v>
      </c>
      <c r="M2868" s="12">
        <f>Sales[[#This Row],[Revenue]]-Sales[[#This Row],[Cost]]</f>
        <v>468</v>
      </c>
      <c r="N2868" s="38">
        <f>Sales[[#This Row],[Profit]]*$N$1</f>
        <v>23.400000000000002</v>
      </c>
      <c r="O2868" s="38">
        <f>Sales[[#This Row],[Profit]]-Sales[[#This Row],[Discount ]]</f>
        <v>444.6</v>
      </c>
    </row>
    <row r="2869" spans="1:15">
      <c r="A2869" s="38">
        <v>41862</v>
      </c>
      <c r="B2869" s="12" t="s">
        <v>27</v>
      </c>
      <c r="C2869" s="12" t="s">
        <v>23</v>
      </c>
      <c r="D2869" s="12" t="s">
        <v>39</v>
      </c>
      <c r="E2869" s="12" t="s">
        <v>13</v>
      </c>
      <c r="F2869" s="12">
        <v>24</v>
      </c>
      <c r="G2869" s="12">
        <v>3726</v>
      </c>
      <c r="H2869" s="12">
        <v>3960</v>
      </c>
      <c r="I2869" s="12">
        <v>78246</v>
      </c>
      <c r="J2869" s="12">
        <v>83160</v>
      </c>
      <c r="K2869" s="12">
        <f>Sales[[#This Row],[Unit Price]]*Sales[[#This Row],[Quantity]]</f>
        <v>95040</v>
      </c>
      <c r="L2869" s="12">
        <f>Sales[[#This Row],[Unit Cost]]*Sales[[#This Row],[Quantity]]</f>
        <v>89424</v>
      </c>
      <c r="M2869" s="12">
        <f>Sales[[#This Row],[Revenue]]-Sales[[#This Row],[Cost]]</f>
        <v>5616</v>
      </c>
      <c r="N2869" s="38">
        <f>Sales[[#This Row],[Profit]]*$N$1</f>
        <v>280.8</v>
      </c>
      <c r="O2869" s="38">
        <f>Sales[[#This Row],[Profit]]-Sales[[#This Row],[Discount ]]</f>
        <v>5335.2</v>
      </c>
    </row>
    <row r="2870" spans="1:15">
      <c r="A2870" s="38">
        <v>41863</v>
      </c>
      <c r="B2870" s="12" t="s">
        <v>27</v>
      </c>
      <c r="C2870" s="12" t="s">
        <v>23</v>
      </c>
      <c r="D2870" s="12" t="s">
        <v>37</v>
      </c>
      <c r="E2870" s="12" t="s">
        <v>13</v>
      </c>
      <c r="F2870" s="12">
        <v>11</v>
      </c>
      <c r="G2870" s="12">
        <v>2106</v>
      </c>
      <c r="H2870" s="12">
        <v>2250</v>
      </c>
      <c r="I2870" s="12">
        <v>8964</v>
      </c>
      <c r="J2870" s="12">
        <v>9540</v>
      </c>
      <c r="K2870" s="12">
        <f>Sales[[#This Row],[Unit Price]]*Sales[[#This Row],[Quantity]]</f>
        <v>24750</v>
      </c>
      <c r="L2870" s="12">
        <f>Sales[[#This Row],[Unit Cost]]*Sales[[#This Row],[Quantity]]</f>
        <v>23166</v>
      </c>
      <c r="M2870" s="12">
        <f>Sales[[#This Row],[Revenue]]-Sales[[#This Row],[Cost]]</f>
        <v>1584</v>
      </c>
      <c r="N2870" s="38">
        <f>Sales[[#This Row],[Profit]]*$N$1</f>
        <v>79.2</v>
      </c>
      <c r="O2870" s="38">
        <f>Sales[[#This Row],[Profit]]-Sales[[#This Row],[Discount ]]</f>
        <v>1504.8</v>
      </c>
    </row>
    <row r="2871" spans="1:15">
      <c r="A2871" s="38">
        <v>41863</v>
      </c>
      <c r="B2871" s="12" t="s">
        <v>17</v>
      </c>
      <c r="C2871" s="12" t="s">
        <v>18</v>
      </c>
      <c r="D2871" s="12" t="s">
        <v>21</v>
      </c>
      <c r="E2871" s="12" t="s">
        <v>13</v>
      </c>
      <c r="F2871" s="12">
        <v>10</v>
      </c>
      <c r="G2871" s="12">
        <v>3546</v>
      </c>
      <c r="H2871" s="12">
        <v>3780</v>
      </c>
      <c r="I2871" s="12">
        <v>24156</v>
      </c>
      <c r="J2871" s="12">
        <v>25740</v>
      </c>
      <c r="K2871" s="12">
        <f>Sales[[#This Row],[Unit Price]]*Sales[[#This Row],[Quantity]]</f>
        <v>37800</v>
      </c>
      <c r="L2871" s="12">
        <f>Sales[[#This Row],[Unit Cost]]*Sales[[#This Row],[Quantity]]</f>
        <v>35460</v>
      </c>
      <c r="M2871" s="12">
        <f>Sales[[#This Row],[Revenue]]-Sales[[#This Row],[Cost]]</f>
        <v>2340</v>
      </c>
      <c r="N2871" s="38">
        <f>Sales[[#This Row],[Profit]]*$N$1</f>
        <v>117</v>
      </c>
      <c r="O2871" s="38">
        <f>Sales[[#This Row],[Profit]]-Sales[[#This Row],[Discount ]]</f>
        <v>2223</v>
      </c>
    </row>
    <row r="2872" spans="1:15">
      <c r="A2872" s="38">
        <v>41864</v>
      </c>
      <c r="B2872" s="12" t="s">
        <v>20</v>
      </c>
      <c r="C2872" s="12" t="s">
        <v>18</v>
      </c>
      <c r="D2872" s="12" t="s">
        <v>28</v>
      </c>
      <c r="E2872" s="12" t="s">
        <v>13</v>
      </c>
      <c r="F2872" s="12">
        <v>7</v>
      </c>
      <c r="G2872" s="12">
        <v>3384</v>
      </c>
      <c r="H2872" s="12">
        <v>3600</v>
      </c>
      <c r="I2872" s="12">
        <v>110808</v>
      </c>
      <c r="J2872" s="12">
        <v>117990</v>
      </c>
      <c r="K2872" s="12">
        <f>Sales[[#This Row],[Unit Price]]*Sales[[#This Row],[Quantity]]</f>
        <v>25200</v>
      </c>
      <c r="L2872" s="12">
        <f>Sales[[#This Row],[Unit Cost]]*Sales[[#This Row],[Quantity]]</f>
        <v>23688</v>
      </c>
      <c r="M2872" s="12">
        <f>Sales[[#This Row],[Revenue]]-Sales[[#This Row],[Cost]]</f>
        <v>1512</v>
      </c>
      <c r="N2872" s="38">
        <f>Sales[[#This Row],[Profit]]*$N$1</f>
        <v>75.600000000000009</v>
      </c>
      <c r="O2872" s="38">
        <f>Sales[[#This Row],[Profit]]-Sales[[#This Row],[Discount ]]</f>
        <v>1436.4</v>
      </c>
    </row>
    <row r="2873" spans="1:15">
      <c r="A2873" s="38">
        <v>41864</v>
      </c>
      <c r="B2873" s="12" t="s">
        <v>22</v>
      </c>
      <c r="C2873" s="12" t="s">
        <v>23</v>
      </c>
      <c r="D2873" s="12" t="s">
        <v>35</v>
      </c>
      <c r="E2873" s="12" t="s">
        <v>13</v>
      </c>
      <c r="F2873" s="12">
        <v>22</v>
      </c>
      <c r="G2873" s="12">
        <v>2106</v>
      </c>
      <c r="H2873" s="12">
        <v>2250</v>
      </c>
      <c r="I2873" s="12">
        <v>15444</v>
      </c>
      <c r="J2873" s="12">
        <v>16470</v>
      </c>
      <c r="K2873" s="12">
        <f>Sales[[#This Row],[Unit Price]]*Sales[[#This Row],[Quantity]]</f>
        <v>49500</v>
      </c>
      <c r="L2873" s="12">
        <f>Sales[[#This Row],[Unit Cost]]*Sales[[#This Row],[Quantity]]</f>
        <v>46332</v>
      </c>
      <c r="M2873" s="12">
        <f>Sales[[#This Row],[Revenue]]-Sales[[#This Row],[Cost]]</f>
        <v>3168</v>
      </c>
      <c r="N2873" s="38">
        <f>Sales[[#This Row],[Profit]]*$N$1</f>
        <v>158.4</v>
      </c>
      <c r="O2873" s="38">
        <f>Sales[[#This Row],[Profit]]-Sales[[#This Row],[Discount ]]</f>
        <v>3009.6</v>
      </c>
    </row>
    <row r="2874" spans="1:15">
      <c r="A2874" s="38">
        <v>41864</v>
      </c>
      <c r="B2874" s="12" t="s">
        <v>27</v>
      </c>
      <c r="C2874" s="12" t="s">
        <v>23</v>
      </c>
      <c r="D2874" s="12" t="s">
        <v>15</v>
      </c>
      <c r="E2874" s="12" t="s">
        <v>16</v>
      </c>
      <c r="F2874" s="12">
        <v>7</v>
      </c>
      <c r="G2874" s="12">
        <v>3924</v>
      </c>
      <c r="H2874" s="12">
        <v>4230</v>
      </c>
      <c r="I2874" s="12">
        <v>28656</v>
      </c>
      <c r="J2874" s="12">
        <v>30960</v>
      </c>
      <c r="K2874" s="12">
        <f>Sales[[#This Row],[Unit Price]]*Sales[[#This Row],[Quantity]]</f>
        <v>29610</v>
      </c>
      <c r="L2874" s="12">
        <f>Sales[[#This Row],[Unit Cost]]*Sales[[#This Row],[Quantity]]</f>
        <v>27468</v>
      </c>
      <c r="M2874" s="12">
        <f>Sales[[#This Row],[Revenue]]-Sales[[#This Row],[Cost]]</f>
        <v>2142</v>
      </c>
      <c r="N2874" s="38">
        <f>Sales[[#This Row],[Profit]]*$N$1</f>
        <v>107.10000000000001</v>
      </c>
      <c r="O2874" s="38">
        <f>Sales[[#This Row],[Profit]]-Sales[[#This Row],[Discount ]]</f>
        <v>2034.9</v>
      </c>
    </row>
    <row r="2875" spans="1:15">
      <c r="A2875" s="38">
        <v>41864</v>
      </c>
      <c r="B2875" s="12" t="s">
        <v>27</v>
      </c>
      <c r="C2875" s="12" t="s">
        <v>23</v>
      </c>
      <c r="D2875" s="12" t="s">
        <v>15</v>
      </c>
      <c r="E2875" s="12" t="s">
        <v>16</v>
      </c>
      <c r="F2875" s="12">
        <v>18</v>
      </c>
      <c r="G2875" s="12">
        <v>3582</v>
      </c>
      <c r="H2875" s="12">
        <v>3870</v>
      </c>
      <c r="I2875" s="12">
        <v>85968</v>
      </c>
      <c r="J2875" s="12">
        <v>92880</v>
      </c>
      <c r="K2875" s="12">
        <f>Sales[[#This Row],[Unit Price]]*Sales[[#This Row],[Quantity]]</f>
        <v>69660</v>
      </c>
      <c r="L2875" s="12">
        <f>Sales[[#This Row],[Unit Cost]]*Sales[[#This Row],[Quantity]]</f>
        <v>64476</v>
      </c>
      <c r="M2875" s="12">
        <f>Sales[[#This Row],[Revenue]]-Sales[[#This Row],[Cost]]</f>
        <v>5184</v>
      </c>
      <c r="N2875" s="38">
        <f>Sales[[#This Row],[Profit]]*$N$1</f>
        <v>259.2</v>
      </c>
      <c r="O2875" s="38">
        <f>Sales[[#This Row],[Profit]]-Sales[[#This Row],[Discount ]]</f>
        <v>4924.8</v>
      </c>
    </row>
    <row r="2876" spans="1:15">
      <c r="A2876" s="38">
        <v>41866</v>
      </c>
      <c r="B2876" s="12" t="s">
        <v>24</v>
      </c>
      <c r="C2876" s="12" t="s">
        <v>25</v>
      </c>
      <c r="D2876" s="12" t="s">
        <v>37</v>
      </c>
      <c r="E2876" s="12" t="s">
        <v>13</v>
      </c>
      <c r="F2876" s="12">
        <v>12</v>
      </c>
      <c r="G2876" s="12">
        <v>3582</v>
      </c>
      <c r="H2876" s="12">
        <v>3870</v>
      </c>
      <c r="I2876" s="12">
        <v>71712</v>
      </c>
      <c r="J2876" s="12">
        <v>76320</v>
      </c>
      <c r="K2876" s="12">
        <f>Sales[[#This Row],[Unit Price]]*Sales[[#This Row],[Quantity]]</f>
        <v>46440</v>
      </c>
      <c r="L2876" s="12">
        <f>Sales[[#This Row],[Unit Cost]]*Sales[[#This Row],[Quantity]]</f>
        <v>42984</v>
      </c>
      <c r="M2876" s="12">
        <f>Sales[[#This Row],[Revenue]]-Sales[[#This Row],[Cost]]</f>
        <v>3456</v>
      </c>
      <c r="N2876" s="38">
        <f>Sales[[#This Row],[Profit]]*$N$1</f>
        <v>172.8</v>
      </c>
      <c r="O2876" s="38">
        <f>Sales[[#This Row],[Profit]]-Sales[[#This Row],[Discount ]]</f>
        <v>3283.2</v>
      </c>
    </row>
    <row r="2877" spans="1:15">
      <c r="A2877" s="38">
        <v>41867</v>
      </c>
      <c r="B2877" s="12" t="s">
        <v>10</v>
      </c>
      <c r="C2877" s="12" t="s">
        <v>11</v>
      </c>
      <c r="D2877" s="12" t="s">
        <v>36</v>
      </c>
      <c r="E2877" s="12" t="s">
        <v>13</v>
      </c>
      <c r="F2877" s="12">
        <v>19</v>
      </c>
      <c r="G2877" s="12">
        <v>3726</v>
      </c>
      <c r="H2877" s="12">
        <v>3960</v>
      </c>
      <c r="I2877" s="12">
        <v>8424</v>
      </c>
      <c r="J2877" s="12">
        <v>9000</v>
      </c>
      <c r="K2877" s="12">
        <f>Sales[[#This Row],[Unit Price]]*Sales[[#This Row],[Quantity]]</f>
        <v>75240</v>
      </c>
      <c r="L2877" s="12">
        <f>Sales[[#This Row],[Unit Cost]]*Sales[[#This Row],[Quantity]]</f>
        <v>70794</v>
      </c>
      <c r="M2877" s="12">
        <f>Sales[[#This Row],[Revenue]]-Sales[[#This Row],[Cost]]</f>
        <v>4446</v>
      </c>
      <c r="N2877" s="38">
        <f>Sales[[#This Row],[Profit]]*$N$1</f>
        <v>222.3</v>
      </c>
      <c r="O2877" s="38">
        <f>Sales[[#This Row],[Profit]]-Sales[[#This Row],[Discount ]]</f>
        <v>4223.7</v>
      </c>
    </row>
    <row r="2878" spans="1:15">
      <c r="A2878" s="38">
        <v>41867</v>
      </c>
      <c r="B2878" s="12" t="s">
        <v>24</v>
      </c>
      <c r="C2878" s="12" t="s">
        <v>25</v>
      </c>
      <c r="D2878" s="12" t="s">
        <v>43</v>
      </c>
      <c r="E2878" s="12" t="s">
        <v>13</v>
      </c>
      <c r="F2878" s="12">
        <v>23</v>
      </c>
      <c r="G2878" s="12">
        <v>3582</v>
      </c>
      <c r="H2878" s="12">
        <v>3870</v>
      </c>
      <c r="I2878" s="12">
        <v>54144</v>
      </c>
      <c r="J2878" s="12">
        <v>57600</v>
      </c>
      <c r="K2878" s="12">
        <f>Sales[[#This Row],[Unit Price]]*Sales[[#This Row],[Quantity]]</f>
        <v>89010</v>
      </c>
      <c r="L2878" s="12">
        <f>Sales[[#This Row],[Unit Cost]]*Sales[[#This Row],[Quantity]]</f>
        <v>82386</v>
      </c>
      <c r="M2878" s="12">
        <f>Sales[[#This Row],[Revenue]]-Sales[[#This Row],[Cost]]</f>
        <v>6624</v>
      </c>
      <c r="N2878" s="38">
        <f>Sales[[#This Row],[Profit]]*$N$1</f>
        <v>331.20000000000005</v>
      </c>
      <c r="O2878" s="38">
        <f>Sales[[#This Row],[Profit]]-Sales[[#This Row],[Discount ]]</f>
        <v>6292.8</v>
      </c>
    </row>
    <row r="2879" spans="1:15">
      <c r="A2879" s="38">
        <v>41867</v>
      </c>
      <c r="B2879" s="12" t="s">
        <v>31</v>
      </c>
      <c r="C2879" s="12" t="s">
        <v>30</v>
      </c>
      <c r="D2879" s="12" t="s">
        <v>26</v>
      </c>
      <c r="E2879" s="12" t="s">
        <v>13</v>
      </c>
      <c r="F2879" s="12">
        <v>3</v>
      </c>
      <c r="G2879" s="12">
        <v>2952</v>
      </c>
      <c r="H2879" s="12">
        <v>3150</v>
      </c>
      <c r="I2879" s="12">
        <v>9126</v>
      </c>
      <c r="J2879" s="12">
        <v>9720</v>
      </c>
      <c r="K2879" s="12">
        <f>Sales[[#This Row],[Unit Price]]*Sales[[#This Row],[Quantity]]</f>
        <v>9450</v>
      </c>
      <c r="L2879" s="12">
        <f>Sales[[#This Row],[Unit Cost]]*Sales[[#This Row],[Quantity]]</f>
        <v>8856</v>
      </c>
      <c r="M2879" s="12">
        <f>Sales[[#This Row],[Revenue]]-Sales[[#This Row],[Cost]]</f>
        <v>594</v>
      </c>
      <c r="N2879" s="38">
        <f>Sales[[#This Row],[Profit]]*$N$1</f>
        <v>29.700000000000003</v>
      </c>
      <c r="O2879" s="38">
        <f>Sales[[#This Row],[Profit]]-Sales[[#This Row],[Discount ]]</f>
        <v>564.29999999999995</v>
      </c>
    </row>
    <row r="2880" spans="1:15">
      <c r="A2880" s="38">
        <v>41868</v>
      </c>
      <c r="B2880" s="12" t="s">
        <v>27</v>
      </c>
      <c r="C2880" s="12" t="s">
        <v>23</v>
      </c>
      <c r="D2880" s="12" t="s">
        <v>19</v>
      </c>
      <c r="E2880" s="12" t="s">
        <v>13</v>
      </c>
      <c r="F2880" s="12">
        <v>24</v>
      </c>
      <c r="G2880" s="12">
        <v>3978</v>
      </c>
      <c r="H2880" s="12">
        <v>4230</v>
      </c>
      <c r="I2880" s="12">
        <v>11934</v>
      </c>
      <c r="J2880" s="12">
        <v>12690</v>
      </c>
      <c r="K2880" s="12">
        <f>Sales[[#This Row],[Unit Price]]*Sales[[#This Row],[Quantity]]</f>
        <v>101520</v>
      </c>
      <c r="L2880" s="12">
        <f>Sales[[#This Row],[Unit Cost]]*Sales[[#This Row],[Quantity]]</f>
        <v>95472</v>
      </c>
      <c r="M2880" s="12">
        <f>Sales[[#This Row],[Revenue]]-Sales[[#This Row],[Cost]]</f>
        <v>6048</v>
      </c>
      <c r="N2880" s="38">
        <f>Sales[[#This Row],[Profit]]*$N$1</f>
        <v>302.40000000000003</v>
      </c>
      <c r="O2880" s="38">
        <f>Sales[[#This Row],[Profit]]-Sales[[#This Row],[Discount ]]</f>
        <v>5745.6</v>
      </c>
    </row>
    <row r="2881" spans="1:15">
      <c r="A2881" s="38">
        <v>41868</v>
      </c>
      <c r="B2881" s="12" t="s">
        <v>14</v>
      </c>
      <c r="C2881" s="12" t="s">
        <v>11</v>
      </c>
      <c r="D2881" s="12" t="s">
        <v>40</v>
      </c>
      <c r="E2881" s="12" t="s">
        <v>16</v>
      </c>
      <c r="F2881" s="12">
        <v>25</v>
      </c>
      <c r="G2881" s="12">
        <v>2034</v>
      </c>
      <c r="H2881" s="12">
        <v>2160</v>
      </c>
      <c r="I2881" s="12">
        <v>19620</v>
      </c>
      <c r="J2881" s="12">
        <v>21150</v>
      </c>
      <c r="K2881" s="12">
        <f>Sales[[#This Row],[Unit Price]]*Sales[[#This Row],[Quantity]]</f>
        <v>54000</v>
      </c>
      <c r="L2881" s="12">
        <f>Sales[[#This Row],[Unit Cost]]*Sales[[#This Row],[Quantity]]</f>
        <v>50850</v>
      </c>
      <c r="M2881" s="12">
        <f>Sales[[#This Row],[Revenue]]-Sales[[#This Row],[Cost]]</f>
        <v>3150</v>
      </c>
      <c r="N2881" s="38">
        <f>Sales[[#This Row],[Profit]]*$N$1</f>
        <v>157.5</v>
      </c>
      <c r="O2881" s="38">
        <f>Sales[[#This Row],[Profit]]-Sales[[#This Row],[Discount ]]</f>
        <v>2992.5</v>
      </c>
    </row>
    <row r="2882" spans="1:15">
      <c r="A2882" s="38">
        <v>41870</v>
      </c>
      <c r="B2882" s="12" t="s">
        <v>34</v>
      </c>
      <c r="C2882" s="12" t="s">
        <v>25</v>
      </c>
      <c r="D2882" s="12" t="s">
        <v>32</v>
      </c>
      <c r="E2882" s="12" t="s">
        <v>13</v>
      </c>
      <c r="F2882" s="12">
        <v>5</v>
      </c>
      <c r="G2882" s="12">
        <v>3924</v>
      </c>
      <c r="H2882" s="12">
        <v>4230</v>
      </c>
      <c r="I2882" s="12">
        <v>24822</v>
      </c>
      <c r="J2882" s="12">
        <v>26460</v>
      </c>
      <c r="K2882" s="12">
        <f>Sales[[#This Row],[Unit Price]]*Sales[[#This Row],[Quantity]]</f>
        <v>21150</v>
      </c>
      <c r="L2882" s="12">
        <f>Sales[[#This Row],[Unit Cost]]*Sales[[#This Row],[Quantity]]</f>
        <v>19620</v>
      </c>
      <c r="M2882" s="12">
        <f>Sales[[#This Row],[Revenue]]-Sales[[#This Row],[Cost]]</f>
        <v>1530</v>
      </c>
      <c r="N2882" s="38">
        <f>Sales[[#This Row],[Profit]]*$N$1</f>
        <v>76.5</v>
      </c>
      <c r="O2882" s="38">
        <f>Sales[[#This Row],[Profit]]-Sales[[#This Row],[Discount ]]</f>
        <v>1453.5</v>
      </c>
    </row>
    <row r="2883" spans="1:15">
      <c r="A2883" s="38">
        <v>41870</v>
      </c>
      <c r="B2883" s="12" t="s">
        <v>17</v>
      </c>
      <c r="C2883" s="12" t="s">
        <v>18</v>
      </c>
      <c r="D2883" s="12" t="s">
        <v>38</v>
      </c>
      <c r="E2883" s="12" t="s">
        <v>13</v>
      </c>
      <c r="F2883" s="12">
        <v>2</v>
      </c>
      <c r="G2883" s="12">
        <v>5832</v>
      </c>
      <c r="H2883" s="12">
        <v>6210</v>
      </c>
      <c r="I2883" s="12">
        <v>7092</v>
      </c>
      <c r="J2883" s="12">
        <v>7560</v>
      </c>
      <c r="K2883" s="12">
        <f>Sales[[#This Row],[Unit Price]]*Sales[[#This Row],[Quantity]]</f>
        <v>12420</v>
      </c>
      <c r="L2883" s="12">
        <f>Sales[[#This Row],[Unit Cost]]*Sales[[#This Row],[Quantity]]</f>
        <v>11664</v>
      </c>
      <c r="M2883" s="12">
        <f>Sales[[#This Row],[Revenue]]-Sales[[#This Row],[Cost]]</f>
        <v>756</v>
      </c>
      <c r="N2883" s="38">
        <f>Sales[[#This Row],[Profit]]*$N$1</f>
        <v>37.800000000000004</v>
      </c>
      <c r="O2883" s="38">
        <f>Sales[[#This Row],[Profit]]-Sales[[#This Row],[Discount ]]</f>
        <v>718.2</v>
      </c>
    </row>
    <row r="2884" spans="1:15">
      <c r="A2884" s="38">
        <v>41870</v>
      </c>
      <c r="B2884" s="12" t="s">
        <v>20</v>
      </c>
      <c r="C2884" s="12" t="s">
        <v>18</v>
      </c>
      <c r="D2884" s="12" t="s">
        <v>40</v>
      </c>
      <c r="E2884" s="12" t="s">
        <v>16</v>
      </c>
      <c r="F2884" s="12">
        <v>14</v>
      </c>
      <c r="G2884" s="12">
        <v>3546</v>
      </c>
      <c r="H2884" s="12">
        <v>3780</v>
      </c>
      <c r="I2884" s="12">
        <v>11772</v>
      </c>
      <c r="J2884" s="12">
        <v>12690</v>
      </c>
      <c r="K2884" s="12">
        <f>Sales[[#This Row],[Unit Price]]*Sales[[#This Row],[Quantity]]</f>
        <v>52920</v>
      </c>
      <c r="L2884" s="12">
        <f>Sales[[#This Row],[Unit Cost]]*Sales[[#This Row],[Quantity]]</f>
        <v>49644</v>
      </c>
      <c r="M2884" s="12">
        <f>Sales[[#This Row],[Revenue]]-Sales[[#This Row],[Cost]]</f>
        <v>3276</v>
      </c>
      <c r="N2884" s="38">
        <f>Sales[[#This Row],[Profit]]*$N$1</f>
        <v>163.80000000000001</v>
      </c>
      <c r="O2884" s="38">
        <f>Sales[[#This Row],[Profit]]-Sales[[#This Row],[Discount ]]</f>
        <v>3112.2</v>
      </c>
    </row>
    <row r="2885" spans="1:15">
      <c r="A2885" s="38">
        <v>41870</v>
      </c>
      <c r="B2885" s="12" t="s">
        <v>31</v>
      </c>
      <c r="C2885" s="12" t="s">
        <v>30</v>
      </c>
      <c r="D2885" s="12" t="s">
        <v>36</v>
      </c>
      <c r="E2885" s="12" t="s">
        <v>13</v>
      </c>
      <c r="F2885" s="12">
        <v>6</v>
      </c>
      <c r="G2885" s="12">
        <v>2034</v>
      </c>
      <c r="H2885" s="12">
        <v>2160</v>
      </c>
      <c r="I2885" s="12">
        <v>23166</v>
      </c>
      <c r="J2885" s="12">
        <v>24750</v>
      </c>
      <c r="K2885" s="12">
        <f>Sales[[#This Row],[Unit Price]]*Sales[[#This Row],[Quantity]]</f>
        <v>12960</v>
      </c>
      <c r="L2885" s="12">
        <f>Sales[[#This Row],[Unit Cost]]*Sales[[#This Row],[Quantity]]</f>
        <v>12204</v>
      </c>
      <c r="M2885" s="12">
        <f>Sales[[#This Row],[Revenue]]-Sales[[#This Row],[Cost]]</f>
        <v>756</v>
      </c>
      <c r="N2885" s="38">
        <f>Sales[[#This Row],[Profit]]*$N$1</f>
        <v>37.800000000000004</v>
      </c>
      <c r="O2885" s="38">
        <f>Sales[[#This Row],[Profit]]-Sales[[#This Row],[Discount ]]</f>
        <v>718.2</v>
      </c>
    </row>
    <row r="2886" spans="1:15">
      <c r="A2886" s="38">
        <v>41871</v>
      </c>
      <c r="B2886" s="12" t="s">
        <v>10</v>
      </c>
      <c r="C2886" s="12" t="s">
        <v>11</v>
      </c>
      <c r="D2886" s="12" t="s">
        <v>41</v>
      </c>
      <c r="E2886" s="12" t="s">
        <v>13</v>
      </c>
      <c r="F2886" s="12">
        <v>13</v>
      </c>
      <c r="G2886" s="12">
        <v>2034</v>
      </c>
      <c r="H2886" s="12">
        <v>2160</v>
      </c>
      <c r="I2886" s="12">
        <v>32472</v>
      </c>
      <c r="J2886" s="12">
        <v>34650</v>
      </c>
      <c r="K2886" s="12">
        <f>Sales[[#This Row],[Unit Price]]*Sales[[#This Row],[Quantity]]</f>
        <v>28080</v>
      </c>
      <c r="L2886" s="12">
        <f>Sales[[#This Row],[Unit Cost]]*Sales[[#This Row],[Quantity]]</f>
        <v>26442</v>
      </c>
      <c r="M2886" s="12">
        <f>Sales[[#This Row],[Revenue]]-Sales[[#This Row],[Cost]]</f>
        <v>1638</v>
      </c>
      <c r="N2886" s="38">
        <f>Sales[[#This Row],[Profit]]*$N$1</f>
        <v>81.900000000000006</v>
      </c>
      <c r="O2886" s="38">
        <f>Sales[[#This Row],[Profit]]-Sales[[#This Row],[Discount ]]</f>
        <v>1556.1</v>
      </c>
    </row>
    <row r="2887" spans="1:15">
      <c r="A2887" s="38">
        <v>41871</v>
      </c>
      <c r="B2887" s="12" t="s">
        <v>31</v>
      </c>
      <c r="C2887" s="12" t="s">
        <v>30</v>
      </c>
      <c r="D2887" s="12" t="s">
        <v>40</v>
      </c>
      <c r="E2887" s="12" t="s">
        <v>16</v>
      </c>
      <c r="F2887" s="12">
        <v>4</v>
      </c>
      <c r="G2887" s="12">
        <v>3042</v>
      </c>
      <c r="H2887" s="12">
        <v>3240</v>
      </c>
      <c r="I2887" s="12">
        <v>62784</v>
      </c>
      <c r="J2887" s="12">
        <v>67680</v>
      </c>
      <c r="K2887" s="12">
        <f>Sales[[#This Row],[Unit Price]]*Sales[[#This Row],[Quantity]]</f>
        <v>12960</v>
      </c>
      <c r="L2887" s="12">
        <f>Sales[[#This Row],[Unit Cost]]*Sales[[#This Row],[Quantity]]</f>
        <v>12168</v>
      </c>
      <c r="M2887" s="12">
        <f>Sales[[#This Row],[Revenue]]-Sales[[#This Row],[Cost]]</f>
        <v>792</v>
      </c>
      <c r="N2887" s="38">
        <f>Sales[[#This Row],[Profit]]*$N$1</f>
        <v>39.6</v>
      </c>
      <c r="O2887" s="38">
        <f>Sales[[#This Row],[Profit]]-Sales[[#This Row],[Discount ]]</f>
        <v>752.4</v>
      </c>
    </row>
    <row r="2888" spans="1:15">
      <c r="A2888" s="38">
        <v>41871</v>
      </c>
      <c r="B2888" s="12" t="s">
        <v>17</v>
      </c>
      <c r="C2888" s="12" t="s">
        <v>18</v>
      </c>
      <c r="D2888" s="12" t="s">
        <v>40</v>
      </c>
      <c r="E2888" s="12" t="s">
        <v>16</v>
      </c>
      <c r="F2888" s="12">
        <v>21</v>
      </c>
      <c r="G2888" s="12">
        <v>3042</v>
      </c>
      <c r="H2888" s="12">
        <v>3240</v>
      </c>
      <c r="I2888" s="12">
        <v>51012</v>
      </c>
      <c r="J2888" s="12">
        <v>54990</v>
      </c>
      <c r="K2888" s="12">
        <f>Sales[[#This Row],[Unit Price]]*Sales[[#This Row],[Quantity]]</f>
        <v>68040</v>
      </c>
      <c r="L2888" s="12">
        <f>Sales[[#This Row],[Unit Cost]]*Sales[[#This Row],[Quantity]]</f>
        <v>63882</v>
      </c>
      <c r="M2888" s="12">
        <f>Sales[[#This Row],[Revenue]]-Sales[[#This Row],[Cost]]</f>
        <v>4158</v>
      </c>
      <c r="N2888" s="38">
        <f>Sales[[#This Row],[Profit]]*$N$1</f>
        <v>207.9</v>
      </c>
      <c r="O2888" s="38">
        <f>Sales[[#This Row],[Profit]]-Sales[[#This Row],[Discount ]]</f>
        <v>3950.1</v>
      </c>
    </row>
    <row r="2889" spans="1:15">
      <c r="A2889" s="38">
        <v>41871</v>
      </c>
      <c r="B2889" s="12" t="s">
        <v>34</v>
      </c>
      <c r="C2889" s="12" t="s">
        <v>25</v>
      </c>
      <c r="D2889" s="12" t="s">
        <v>43</v>
      </c>
      <c r="E2889" s="12" t="s">
        <v>13</v>
      </c>
      <c r="F2889" s="12">
        <v>16</v>
      </c>
      <c r="G2889" s="12">
        <v>3726</v>
      </c>
      <c r="H2889" s="12">
        <v>3960</v>
      </c>
      <c r="I2889" s="12">
        <v>50760</v>
      </c>
      <c r="J2889" s="12">
        <v>54000</v>
      </c>
      <c r="K2889" s="12">
        <f>Sales[[#This Row],[Unit Price]]*Sales[[#This Row],[Quantity]]</f>
        <v>63360</v>
      </c>
      <c r="L2889" s="12">
        <f>Sales[[#This Row],[Unit Cost]]*Sales[[#This Row],[Quantity]]</f>
        <v>59616</v>
      </c>
      <c r="M2889" s="12">
        <f>Sales[[#This Row],[Revenue]]-Sales[[#This Row],[Cost]]</f>
        <v>3744</v>
      </c>
      <c r="N2889" s="38">
        <f>Sales[[#This Row],[Profit]]*$N$1</f>
        <v>187.20000000000002</v>
      </c>
      <c r="O2889" s="38">
        <f>Sales[[#This Row],[Profit]]-Sales[[#This Row],[Discount ]]</f>
        <v>3556.8</v>
      </c>
    </row>
    <row r="2890" spans="1:15">
      <c r="A2890" s="38">
        <v>41871</v>
      </c>
      <c r="B2890" s="12" t="s">
        <v>22</v>
      </c>
      <c r="C2890" s="12" t="s">
        <v>23</v>
      </c>
      <c r="D2890" s="12" t="s">
        <v>26</v>
      </c>
      <c r="E2890" s="12" t="s">
        <v>13</v>
      </c>
      <c r="F2890" s="12">
        <v>10</v>
      </c>
      <c r="G2890" s="12">
        <v>2196</v>
      </c>
      <c r="H2890" s="12">
        <v>2340</v>
      </c>
      <c r="I2890" s="12">
        <v>51714</v>
      </c>
      <c r="J2890" s="12">
        <v>55080</v>
      </c>
      <c r="K2890" s="12">
        <f>Sales[[#This Row],[Unit Price]]*Sales[[#This Row],[Quantity]]</f>
        <v>23400</v>
      </c>
      <c r="L2890" s="12">
        <f>Sales[[#This Row],[Unit Cost]]*Sales[[#This Row],[Quantity]]</f>
        <v>21960</v>
      </c>
      <c r="M2890" s="12">
        <f>Sales[[#This Row],[Revenue]]-Sales[[#This Row],[Cost]]</f>
        <v>1440</v>
      </c>
      <c r="N2890" s="38">
        <f>Sales[[#This Row],[Profit]]*$N$1</f>
        <v>72</v>
      </c>
      <c r="O2890" s="38">
        <f>Sales[[#This Row],[Profit]]-Sales[[#This Row],[Discount ]]</f>
        <v>1368</v>
      </c>
    </row>
    <row r="2891" spans="1:15">
      <c r="A2891" s="38">
        <v>41871</v>
      </c>
      <c r="B2891" s="12" t="s">
        <v>17</v>
      </c>
      <c r="C2891" s="12" t="s">
        <v>18</v>
      </c>
      <c r="D2891" s="12" t="s">
        <v>32</v>
      </c>
      <c r="E2891" s="12" t="s">
        <v>13</v>
      </c>
      <c r="F2891" s="12">
        <v>3</v>
      </c>
      <c r="G2891" s="12">
        <v>4482</v>
      </c>
      <c r="H2891" s="12">
        <v>4770</v>
      </c>
      <c r="I2891" s="12">
        <v>53190</v>
      </c>
      <c r="J2891" s="12">
        <v>56700</v>
      </c>
      <c r="K2891" s="12">
        <f>Sales[[#This Row],[Unit Price]]*Sales[[#This Row],[Quantity]]</f>
        <v>14310</v>
      </c>
      <c r="L2891" s="12">
        <f>Sales[[#This Row],[Unit Cost]]*Sales[[#This Row],[Quantity]]</f>
        <v>13446</v>
      </c>
      <c r="M2891" s="12">
        <f>Sales[[#This Row],[Revenue]]-Sales[[#This Row],[Cost]]</f>
        <v>864</v>
      </c>
      <c r="N2891" s="38">
        <f>Sales[[#This Row],[Profit]]*$N$1</f>
        <v>43.2</v>
      </c>
      <c r="O2891" s="38">
        <f>Sales[[#This Row],[Profit]]-Sales[[#This Row],[Discount ]]</f>
        <v>820.8</v>
      </c>
    </row>
    <row r="2892" spans="1:15">
      <c r="A2892" s="38">
        <v>41872</v>
      </c>
      <c r="B2892" s="12" t="s">
        <v>10</v>
      </c>
      <c r="C2892" s="12" t="s">
        <v>11</v>
      </c>
      <c r="D2892" s="12" t="s">
        <v>26</v>
      </c>
      <c r="E2892" s="12" t="s">
        <v>13</v>
      </c>
      <c r="F2892" s="12">
        <v>1</v>
      </c>
      <c r="G2892" s="12">
        <v>5148</v>
      </c>
      <c r="H2892" s="12">
        <v>5490</v>
      </c>
      <c r="I2892" s="12">
        <v>39546</v>
      </c>
      <c r="J2892" s="12">
        <v>42120</v>
      </c>
      <c r="K2892" s="12">
        <f>Sales[[#This Row],[Unit Price]]*Sales[[#This Row],[Quantity]]</f>
        <v>5490</v>
      </c>
      <c r="L2892" s="12">
        <f>Sales[[#This Row],[Unit Cost]]*Sales[[#This Row],[Quantity]]</f>
        <v>5148</v>
      </c>
      <c r="M2892" s="12">
        <f>Sales[[#This Row],[Revenue]]-Sales[[#This Row],[Cost]]</f>
        <v>342</v>
      </c>
      <c r="N2892" s="38">
        <f>Sales[[#This Row],[Profit]]*$N$1</f>
        <v>17.100000000000001</v>
      </c>
      <c r="O2892" s="38">
        <f>Sales[[#This Row],[Profit]]-Sales[[#This Row],[Discount ]]</f>
        <v>324.89999999999998</v>
      </c>
    </row>
    <row r="2893" spans="1:15">
      <c r="A2893" s="38">
        <v>41872</v>
      </c>
      <c r="B2893" s="12" t="s">
        <v>31</v>
      </c>
      <c r="C2893" s="12" t="s">
        <v>30</v>
      </c>
      <c r="D2893" s="12" t="s">
        <v>32</v>
      </c>
      <c r="E2893" s="12" t="s">
        <v>13</v>
      </c>
      <c r="F2893" s="12">
        <v>13</v>
      </c>
      <c r="G2893" s="12">
        <v>3978</v>
      </c>
      <c r="H2893" s="12">
        <v>4230</v>
      </c>
      <c r="I2893" s="12">
        <v>60282</v>
      </c>
      <c r="J2893" s="12">
        <v>64260</v>
      </c>
      <c r="K2893" s="12">
        <f>Sales[[#This Row],[Unit Price]]*Sales[[#This Row],[Quantity]]</f>
        <v>54990</v>
      </c>
      <c r="L2893" s="12">
        <f>Sales[[#This Row],[Unit Cost]]*Sales[[#This Row],[Quantity]]</f>
        <v>51714</v>
      </c>
      <c r="M2893" s="12">
        <f>Sales[[#This Row],[Revenue]]-Sales[[#This Row],[Cost]]</f>
        <v>3276</v>
      </c>
      <c r="N2893" s="38">
        <f>Sales[[#This Row],[Profit]]*$N$1</f>
        <v>163.80000000000001</v>
      </c>
      <c r="O2893" s="38">
        <f>Sales[[#This Row],[Profit]]-Sales[[#This Row],[Discount ]]</f>
        <v>3112.2</v>
      </c>
    </row>
    <row r="2894" spans="1:15">
      <c r="A2894" s="38">
        <v>41873</v>
      </c>
      <c r="B2894" s="12" t="s">
        <v>10</v>
      </c>
      <c r="C2894" s="12" t="s">
        <v>11</v>
      </c>
      <c r="D2894" s="12" t="s">
        <v>32</v>
      </c>
      <c r="E2894" s="12" t="s">
        <v>13</v>
      </c>
      <c r="F2894" s="12">
        <v>15</v>
      </c>
      <c r="G2894" s="12">
        <v>2106</v>
      </c>
      <c r="H2894" s="12">
        <v>2250</v>
      </c>
      <c r="I2894" s="12">
        <v>60282</v>
      </c>
      <c r="J2894" s="12">
        <v>64260</v>
      </c>
      <c r="K2894" s="12">
        <f>Sales[[#This Row],[Unit Price]]*Sales[[#This Row],[Quantity]]</f>
        <v>33750</v>
      </c>
      <c r="L2894" s="12">
        <f>Sales[[#This Row],[Unit Cost]]*Sales[[#This Row],[Quantity]]</f>
        <v>31590</v>
      </c>
      <c r="M2894" s="12">
        <f>Sales[[#This Row],[Revenue]]-Sales[[#This Row],[Cost]]</f>
        <v>2160</v>
      </c>
      <c r="N2894" s="38">
        <f>Sales[[#This Row],[Profit]]*$N$1</f>
        <v>108</v>
      </c>
      <c r="O2894" s="38">
        <f>Sales[[#This Row],[Profit]]-Sales[[#This Row],[Discount ]]</f>
        <v>2052</v>
      </c>
    </row>
    <row r="2895" spans="1:15">
      <c r="A2895" s="38">
        <v>41873</v>
      </c>
      <c r="B2895" s="12" t="s">
        <v>29</v>
      </c>
      <c r="C2895" s="12" t="s">
        <v>30</v>
      </c>
      <c r="D2895" s="12" t="s">
        <v>33</v>
      </c>
      <c r="E2895" s="12" t="s">
        <v>13</v>
      </c>
      <c r="F2895" s="12">
        <v>5</v>
      </c>
      <c r="G2895" s="12">
        <v>3978</v>
      </c>
      <c r="H2895" s="12">
        <v>4230</v>
      </c>
      <c r="I2895" s="12">
        <v>59670</v>
      </c>
      <c r="J2895" s="12">
        <v>63450</v>
      </c>
      <c r="K2895" s="12">
        <f>Sales[[#This Row],[Unit Price]]*Sales[[#This Row],[Quantity]]</f>
        <v>21150</v>
      </c>
      <c r="L2895" s="12">
        <f>Sales[[#This Row],[Unit Cost]]*Sales[[#This Row],[Quantity]]</f>
        <v>19890</v>
      </c>
      <c r="M2895" s="12">
        <f>Sales[[#This Row],[Revenue]]-Sales[[#This Row],[Cost]]</f>
        <v>1260</v>
      </c>
      <c r="N2895" s="38">
        <f>Sales[[#This Row],[Profit]]*$N$1</f>
        <v>63</v>
      </c>
      <c r="O2895" s="38">
        <f>Sales[[#This Row],[Profit]]-Sales[[#This Row],[Discount ]]</f>
        <v>1197</v>
      </c>
    </row>
    <row r="2896" spans="1:15">
      <c r="A2896" s="38">
        <v>41874</v>
      </c>
      <c r="B2896" s="12" t="s">
        <v>34</v>
      </c>
      <c r="C2896" s="12" t="s">
        <v>25</v>
      </c>
      <c r="D2896" s="12" t="s">
        <v>33</v>
      </c>
      <c r="E2896" s="12" t="s">
        <v>13</v>
      </c>
      <c r="F2896" s="12">
        <v>25</v>
      </c>
      <c r="G2896" s="12">
        <v>2034</v>
      </c>
      <c r="H2896" s="12">
        <v>2160</v>
      </c>
      <c r="I2896" s="12">
        <v>15912</v>
      </c>
      <c r="J2896" s="12">
        <v>16920</v>
      </c>
      <c r="K2896" s="12">
        <f>Sales[[#This Row],[Unit Price]]*Sales[[#This Row],[Quantity]]</f>
        <v>54000</v>
      </c>
      <c r="L2896" s="12">
        <f>Sales[[#This Row],[Unit Cost]]*Sales[[#This Row],[Quantity]]</f>
        <v>50850</v>
      </c>
      <c r="M2896" s="12">
        <f>Sales[[#This Row],[Revenue]]-Sales[[#This Row],[Cost]]</f>
        <v>3150</v>
      </c>
      <c r="N2896" s="38">
        <f>Sales[[#This Row],[Profit]]*$N$1</f>
        <v>157.5</v>
      </c>
      <c r="O2896" s="38">
        <f>Sales[[#This Row],[Profit]]-Sales[[#This Row],[Discount ]]</f>
        <v>2992.5</v>
      </c>
    </row>
    <row r="2897" spans="1:15">
      <c r="A2897" s="38">
        <v>41874</v>
      </c>
      <c r="B2897" s="12" t="s">
        <v>17</v>
      </c>
      <c r="C2897" s="12" t="s">
        <v>18</v>
      </c>
      <c r="D2897" s="12" t="s">
        <v>19</v>
      </c>
      <c r="E2897" s="12" t="s">
        <v>13</v>
      </c>
      <c r="F2897" s="12">
        <v>8</v>
      </c>
      <c r="G2897" s="12">
        <v>2034</v>
      </c>
      <c r="H2897" s="12">
        <v>2160</v>
      </c>
      <c r="I2897" s="12">
        <v>67626</v>
      </c>
      <c r="J2897" s="12">
        <v>71910</v>
      </c>
      <c r="K2897" s="12">
        <f>Sales[[#This Row],[Unit Price]]*Sales[[#This Row],[Quantity]]</f>
        <v>17280</v>
      </c>
      <c r="L2897" s="12">
        <f>Sales[[#This Row],[Unit Cost]]*Sales[[#This Row],[Quantity]]</f>
        <v>16272</v>
      </c>
      <c r="M2897" s="12">
        <f>Sales[[#This Row],[Revenue]]-Sales[[#This Row],[Cost]]</f>
        <v>1008</v>
      </c>
      <c r="N2897" s="38">
        <f>Sales[[#This Row],[Profit]]*$N$1</f>
        <v>50.400000000000006</v>
      </c>
      <c r="O2897" s="38">
        <f>Sales[[#This Row],[Profit]]-Sales[[#This Row],[Discount ]]</f>
        <v>957.6</v>
      </c>
    </row>
    <row r="2898" spans="1:15">
      <c r="A2898" s="38">
        <v>41874</v>
      </c>
      <c r="B2898" s="12" t="s">
        <v>29</v>
      </c>
      <c r="C2898" s="12" t="s">
        <v>30</v>
      </c>
      <c r="D2898" s="12" t="s">
        <v>41</v>
      </c>
      <c r="E2898" s="12" t="s">
        <v>13</v>
      </c>
      <c r="F2898" s="12">
        <v>21</v>
      </c>
      <c r="G2898" s="12">
        <v>3582</v>
      </c>
      <c r="H2898" s="12">
        <v>3870</v>
      </c>
      <c r="I2898" s="12">
        <v>56088</v>
      </c>
      <c r="J2898" s="12">
        <v>59850</v>
      </c>
      <c r="K2898" s="12">
        <f>Sales[[#This Row],[Unit Price]]*Sales[[#This Row],[Quantity]]</f>
        <v>81270</v>
      </c>
      <c r="L2898" s="12">
        <f>Sales[[#This Row],[Unit Cost]]*Sales[[#This Row],[Quantity]]</f>
        <v>75222</v>
      </c>
      <c r="M2898" s="12">
        <f>Sales[[#This Row],[Revenue]]-Sales[[#This Row],[Cost]]</f>
        <v>6048</v>
      </c>
      <c r="N2898" s="38">
        <f>Sales[[#This Row],[Profit]]*$N$1</f>
        <v>302.40000000000003</v>
      </c>
      <c r="O2898" s="38">
        <f>Sales[[#This Row],[Profit]]-Sales[[#This Row],[Discount ]]</f>
        <v>5745.6</v>
      </c>
    </row>
    <row r="2899" spans="1:15">
      <c r="A2899" s="38">
        <v>41875</v>
      </c>
      <c r="B2899" s="12" t="s">
        <v>20</v>
      </c>
      <c r="C2899" s="12" t="s">
        <v>18</v>
      </c>
      <c r="D2899" s="12" t="s">
        <v>19</v>
      </c>
      <c r="E2899" s="12" t="s">
        <v>13</v>
      </c>
      <c r="F2899" s="12">
        <v>16</v>
      </c>
      <c r="G2899" s="12">
        <v>3978</v>
      </c>
      <c r="H2899" s="12">
        <v>4230</v>
      </c>
      <c r="I2899" s="12">
        <v>67626</v>
      </c>
      <c r="J2899" s="12">
        <v>71910</v>
      </c>
      <c r="K2899" s="12">
        <f>Sales[[#This Row],[Unit Price]]*Sales[[#This Row],[Quantity]]</f>
        <v>67680</v>
      </c>
      <c r="L2899" s="12">
        <f>Sales[[#This Row],[Unit Cost]]*Sales[[#This Row],[Quantity]]</f>
        <v>63648</v>
      </c>
      <c r="M2899" s="12">
        <f>Sales[[#This Row],[Revenue]]-Sales[[#This Row],[Cost]]</f>
        <v>4032</v>
      </c>
      <c r="N2899" s="38">
        <f>Sales[[#This Row],[Profit]]*$N$1</f>
        <v>201.60000000000002</v>
      </c>
      <c r="O2899" s="38">
        <f>Sales[[#This Row],[Profit]]-Sales[[#This Row],[Discount ]]</f>
        <v>3830.4</v>
      </c>
    </row>
    <row r="2900" spans="1:15">
      <c r="A2900" s="38">
        <v>41875</v>
      </c>
      <c r="B2900" s="12" t="s">
        <v>17</v>
      </c>
      <c r="C2900" s="12" t="s">
        <v>18</v>
      </c>
      <c r="D2900" s="12" t="s">
        <v>43</v>
      </c>
      <c r="E2900" s="12" t="s">
        <v>13</v>
      </c>
      <c r="F2900" s="12">
        <v>23</v>
      </c>
      <c r="G2900" s="12">
        <v>2196</v>
      </c>
      <c r="H2900" s="12">
        <v>2340</v>
      </c>
      <c r="I2900" s="12">
        <v>54144</v>
      </c>
      <c r="J2900" s="12">
        <v>57600</v>
      </c>
      <c r="K2900" s="12">
        <f>Sales[[#This Row],[Unit Price]]*Sales[[#This Row],[Quantity]]</f>
        <v>53820</v>
      </c>
      <c r="L2900" s="12">
        <f>Sales[[#This Row],[Unit Cost]]*Sales[[#This Row],[Quantity]]</f>
        <v>50508</v>
      </c>
      <c r="M2900" s="12">
        <f>Sales[[#This Row],[Revenue]]-Sales[[#This Row],[Cost]]</f>
        <v>3312</v>
      </c>
      <c r="N2900" s="38">
        <f>Sales[[#This Row],[Profit]]*$N$1</f>
        <v>165.60000000000002</v>
      </c>
      <c r="O2900" s="38">
        <f>Sales[[#This Row],[Profit]]-Sales[[#This Row],[Discount ]]</f>
        <v>3146.4</v>
      </c>
    </row>
    <row r="2901" spans="1:15">
      <c r="A2901" s="38">
        <v>41875</v>
      </c>
      <c r="B2901" s="12" t="s">
        <v>22</v>
      </c>
      <c r="C2901" s="12" t="s">
        <v>23</v>
      </c>
      <c r="D2901" s="12" t="s">
        <v>43</v>
      </c>
      <c r="E2901" s="12" t="s">
        <v>13</v>
      </c>
      <c r="F2901" s="12">
        <v>22</v>
      </c>
      <c r="G2901" s="12">
        <v>3978</v>
      </c>
      <c r="H2901" s="12">
        <v>4230</v>
      </c>
      <c r="I2901" s="12">
        <v>77832</v>
      </c>
      <c r="J2901" s="12">
        <v>82800</v>
      </c>
      <c r="K2901" s="12">
        <f>Sales[[#This Row],[Unit Price]]*Sales[[#This Row],[Quantity]]</f>
        <v>93060</v>
      </c>
      <c r="L2901" s="12">
        <f>Sales[[#This Row],[Unit Cost]]*Sales[[#This Row],[Quantity]]</f>
        <v>87516</v>
      </c>
      <c r="M2901" s="12">
        <f>Sales[[#This Row],[Revenue]]-Sales[[#This Row],[Cost]]</f>
        <v>5544</v>
      </c>
      <c r="N2901" s="38">
        <f>Sales[[#This Row],[Profit]]*$N$1</f>
        <v>277.2</v>
      </c>
      <c r="O2901" s="38">
        <f>Sales[[#This Row],[Profit]]-Sales[[#This Row],[Discount ]]</f>
        <v>5266.8</v>
      </c>
    </row>
    <row r="2902" spans="1:15">
      <c r="A2902" s="38">
        <v>41876</v>
      </c>
      <c r="B2902" s="12" t="s">
        <v>34</v>
      </c>
      <c r="C2902" s="12" t="s">
        <v>25</v>
      </c>
      <c r="D2902" s="12" t="s">
        <v>33</v>
      </c>
      <c r="E2902" s="12" t="s">
        <v>13</v>
      </c>
      <c r="F2902" s="12">
        <v>13</v>
      </c>
      <c r="G2902" s="12">
        <v>3978</v>
      </c>
      <c r="H2902" s="12">
        <v>4230</v>
      </c>
      <c r="I2902" s="12">
        <v>83538</v>
      </c>
      <c r="J2902" s="12">
        <v>88830</v>
      </c>
      <c r="K2902" s="12">
        <f>Sales[[#This Row],[Unit Price]]*Sales[[#This Row],[Quantity]]</f>
        <v>54990</v>
      </c>
      <c r="L2902" s="12">
        <f>Sales[[#This Row],[Unit Cost]]*Sales[[#This Row],[Quantity]]</f>
        <v>51714</v>
      </c>
      <c r="M2902" s="12">
        <f>Sales[[#This Row],[Revenue]]-Sales[[#This Row],[Cost]]</f>
        <v>3276</v>
      </c>
      <c r="N2902" s="38">
        <f>Sales[[#This Row],[Profit]]*$N$1</f>
        <v>163.80000000000001</v>
      </c>
      <c r="O2902" s="38">
        <f>Sales[[#This Row],[Profit]]-Sales[[#This Row],[Discount ]]</f>
        <v>3112.2</v>
      </c>
    </row>
    <row r="2903" spans="1:15">
      <c r="A2903" s="38">
        <v>41876</v>
      </c>
      <c r="B2903" s="12" t="s">
        <v>20</v>
      </c>
      <c r="C2903" s="12" t="s">
        <v>18</v>
      </c>
      <c r="D2903" s="12" t="s">
        <v>35</v>
      </c>
      <c r="E2903" s="12" t="s">
        <v>13</v>
      </c>
      <c r="F2903" s="12">
        <v>27</v>
      </c>
      <c r="G2903" s="12">
        <v>3042</v>
      </c>
      <c r="H2903" s="12">
        <v>3240</v>
      </c>
      <c r="I2903" s="12">
        <v>92664</v>
      </c>
      <c r="J2903" s="12">
        <v>98820</v>
      </c>
      <c r="K2903" s="12">
        <f>Sales[[#This Row],[Unit Price]]*Sales[[#This Row],[Quantity]]</f>
        <v>87480</v>
      </c>
      <c r="L2903" s="12">
        <f>Sales[[#This Row],[Unit Cost]]*Sales[[#This Row],[Quantity]]</f>
        <v>82134</v>
      </c>
      <c r="M2903" s="12">
        <f>Sales[[#This Row],[Revenue]]-Sales[[#This Row],[Cost]]</f>
        <v>5346</v>
      </c>
      <c r="N2903" s="38">
        <f>Sales[[#This Row],[Profit]]*$N$1</f>
        <v>267.3</v>
      </c>
      <c r="O2903" s="38">
        <f>Sales[[#This Row],[Profit]]-Sales[[#This Row],[Discount ]]</f>
        <v>5078.7</v>
      </c>
    </row>
    <row r="2904" spans="1:15">
      <c r="A2904" s="38">
        <v>41877</v>
      </c>
      <c r="B2904" s="12" t="s">
        <v>24</v>
      </c>
      <c r="C2904" s="12" t="s">
        <v>25</v>
      </c>
      <c r="D2904" s="12" t="s">
        <v>39</v>
      </c>
      <c r="E2904" s="12" t="s">
        <v>13</v>
      </c>
      <c r="F2904" s="12">
        <v>27</v>
      </c>
      <c r="G2904" s="12">
        <v>3978</v>
      </c>
      <c r="H2904" s="12">
        <v>4230</v>
      </c>
      <c r="I2904" s="12">
        <v>26082</v>
      </c>
      <c r="J2904" s="12">
        <v>27720</v>
      </c>
      <c r="K2904" s="12">
        <f>Sales[[#This Row],[Unit Price]]*Sales[[#This Row],[Quantity]]</f>
        <v>114210</v>
      </c>
      <c r="L2904" s="12">
        <f>Sales[[#This Row],[Unit Cost]]*Sales[[#This Row],[Quantity]]</f>
        <v>107406</v>
      </c>
      <c r="M2904" s="12">
        <f>Sales[[#This Row],[Revenue]]-Sales[[#This Row],[Cost]]</f>
        <v>6804</v>
      </c>
      <c r="N2904" s="38">
        <f>Sales[[#This Row],[Profit]]*$N$1</f>
        <v>340.20000000000005</v>
      </c>
      <c r="O2904" s="38">
        <f>Sales[[#This Row],[Profit]]-Sales[[#This Row],[Discount ]]</f>
        <v>6463.8</v>
      </c>
    </row>
    <row r="2905" spans="1:15">
      <c r="A2905" s="38">
        <v>41877</v>
      </c>
      <c r="B2905" s="12" t="s">
        <v>20</v>
      </c>
      <c r="C2905" s="12" t="s">
        <v>18</v>
      </c>
      <c r="D2905" s="12" t="s">
        <v>37</v>
      </c>
      <c r="E2905" s="12" t="s">
        <v>13</v>
      </c>
      <c r="F2905" s="12">
        <v>27</v>
      </c>
      <c r="G2905" s="12">
        <v>3978</v>
      </c>
      <c r="H2905" s="12">
        <v>4230</v>
      </c>
      <c r="I2905" s="12">
        <v>49302</v>
      </c>
      <c r="J2905" s="12">
        <v>52470</v>
      </c>
      <c r="K2905" s="12">
        <f>Sales[[#This Row],[Unit Price]]*Sales[[#This Row],[Quantity]]</f>
        <v>114210</v>
      </c>
      <c r="L2905" s="12">
        <f>Sales[[#This Row],[Unit Cost]]*Sales[[#This Row],[Quantity]]</f>
        <v>107406</v>
      </c>
      <c r="M2905" s="12">
        <f>Sales[[#This Row],[Revenue]]-Sales[[#This Row],[Cost]]</f>
        <v>6804</v>
      </c>
      <c r="N2905" s="38">
        <f>Sales[[#This Row],[Profit]]*$N$1</f>
        <v>340.20000000000005</v>
      </c>
      <c r="O2905" s="38">
        <f>Sales[[#This Row],[Profit]]-Sales[[#This Row],[Discount ]]</f>
        <v>6463.8</v>
      </c>
    </row>
    <row r="2906" spans="1:15">
      <c r="A2906" s="38">
        <v>41877</v>
      </c>
      <c r="B2906" s="12" t="s">
        <v>27</v>
      </c>
      <c r="C2906" s="12" t="s">
        <v>23</v>
      </c>
      <c r="D2906" s="12" t="s">
        <v>38</v>
      </c>
      <c r="E2906" s="12" t="s">
        <v>13</v>
      </c>
      <c r="F2906" s="12">
        <v>27</v>
      </c>
      <c r="G2906" s="12">
        <v>5832</v>
      </c>
      <c r="H2906" s="12">
        <v>6210</v>
      </c>
      <c r="I2906" s="12">
        <v>74466</v>
      </c>
      <c r="J2906" s="12">
        <v>79380</v>
      </c>
      <c r="K2906" s="12">
        <f>Sales[[#This Row],[Unit Price]]*Sales[[#This Row],[Quantity]]</f>
        <v>167670</v>
      </c>
      <c r="L2906" s="12">
        <f>Sales[[#This Row],[Unit Cost]]*Sales[[#This Row],[Quantity]]</f>
        <v>157464</v>
      </c>
      <c r="M2906" s="12">
        <f>Sales[[#This Row],[Revenue]]-Sales[[#This Row],[Cost]]</f>
        <v>10206</v>
      </c>
      <c r="N2906" s="38">
        <f>Sales[[#This Row],[Profit]]*$N$1</f>
        <v>510.3</v>
      </c>
      <c r="O2906" s="38">
        <f>Sales[[#This Row],[Profit]]-Sales[[#This Row],[Discount ]]</f>
        <v>9695.7000000000007</v>
      </c>
    </row>
    <row r="2907" spans="1:15">
      <c r="A2907" s="38">
        <v>41877</v>
      </c>
      <c r="B2907" s="12" t="s">
        <v>24</v>
      </c>
      <c r="C2907" s="12" t="s">
        <v>25</v>
      </c>
      <c r="D2907" s="12" t="s">
        <v>21</v>
      </c>
      <c r="E2907" s="12" t="s">
        <v>13</v>
      </c>
      <c r="F2907" s="12">
        <v>27</v>
      </c>
      <c r="G2907" s="12">
        <v>2196</v>
      </c>
      <c r="H2907" s="12">
        <v>2340</v>
      </c>
      <c r="I2907" s="12">
        <v>6588</v>
      </c>
      <c r="J2907" s="12">
        <v>7020</v>
      </c>
      <c r="K2907" s="12">
        <f>Sales[[#This Row],[Unit Price]]*Sales[[#This Row],[Quantity]]</f>
        <v>63180</v>
      </c>
      <c r="L2907" s="12">
        <f>Sales[[#This Row],[Unit Cost]]*Sales[[#This Row],[Quantity]]</f>
        <v>59292</v>
      </c>
      <c r="M2907" s="12">
        <f>Sales[[#This Row],[Revenue]]-Sales[[#This Row],[Cost]]</f>
        <v>3888</v>
      </c>
      <c r="N2907" s="38">
        <f>Sales[[#This Row],[Profit]]*$N$1</f>
        <v>194.4</v>
      </c>
      <c r="O2907" s="38">
        <f>Sales[[#This Row],[Profit]]-Sales[[#This Row],[Discount ]]</f>
        <v>3693.6</v>
      </c>
    </row>
    <row r="2908" spans="1:15">
      <c r="A2908" s="38">
        <v>41877</v>
      </c>
      <c r="B2908" s="12" t="s">
        <v>17</v>
      </c>
      <c r="C2908" s="12" t="s">
        <v>18</v>
      </c>
      <c r="D2908" s="12" t="s">
        <v>15</v>
      </c>
      <c r="E2908" s="12" t="s">
        <v>16</v>
      </c>
      <c r="F2908" s="12">
        <v>27</v>
      </c>
      <c r="G2908" s="12">
        <v>3546</v>
      </c>
      <c r="H2908" s="12">
        <v>3780</v>
      </c>
      <c r="I2908" s="12">
        <v>57312</v>
      </c>
      <c r="J2908" s="12">
        <v>61920</v>
      </c>
      <c r="K2908" s="12">
        <f>Sales[[#This Row],[Unit Price]]*Sales[[#This Row],[Quantity]]</f>
        <v>102060</v>
      </c>
      <c r="L2908" s="12">
        <f>Sales[[#This Row],[Unit Cost]]*Sales[[#This Row],[Quantity]]</f>
        <v>95742</v>
      </c>
      <c r="M2908" s="12">
        <f>Sales[[#This Row],[Revenue]]-Sales[[#This Row],[Cost]]</f>
        <v>6318</v>
      </c>
      <c r="N2908" s="38">
        <f>Sales[[#This Row],[Profit]]*$N$1</f>
        <v>315.90000000000003</v>
      </c>
      <c r="O2908" s="38">
        <f>Sales[[#This Row],[Profit]]-Sales[[#This Row],[Discount ]]</f>
        <v>6002.1</v>
      </c>
    </row>
    <row r="2909" spans="1:15">
      <c r="A2909" s="38">
        <v>41877</v>
      </c>
      <c r="B2909" s="12" t="s">
        <v>31</v>
      </c>
      <c r="C2909" s="12" t="s">
        <v>30</v>
      </c>
      <c r="D2909" s="12" t="s">
        <v>28</v>
      </c>
      <c r="E2909" s="12" t="s">
        <v>13</v>
      </c>
      <c r="F2909" s="12">
        <v>12</v>
      </c>
      <c r="G2909" s="12">
        <v>3582</v>
      </c>
      <c r="H2909" s="12">
        <v>3870</v>
      </c>
      <c r="I2909" s="12">
        <v>52488</v>
      </c>
      <c r="J2909" s="12">
        <v>55890</v>
      </c>
      <c r="K2909" s="12">
        <f>Sales[[#This Row],[Unit Price]]*Sales[[#This Row],[Quantity]]</f>
        <v>46440</v>
      </c>
      <c r="L2909" s="12">
        <f>Sales[[#This Row],[Unit Cost]]*Sales[[#This Row],[Quantity]]</f>
        <v>42984</v>
      </c>
      <c r="M2909" s="12">
        <f>Sales[[#This Row],[Revenue]]-Sales[[#This Row],[Cost]]</f>
        <v>3456</v>
      </c>
      <c r="N2909" s="38">
        <f>Sales[[#This Row],[Profit]]*$N$1</f>
        <v>172.8</v>
      </c>
      <c r="O2909" s="38">
        <f>Sales[[#This Row],[Profit]]-Sales[[#This Row],[Discount ]]</f>
        <v>3283.2</v>
      </c>
    </row>
    <row r="2910" spans="1:15">
      <c r="A2910" s="38">
        <v>41877</v>
      </c>
      <c r="B2910" s="12" t="s">
        <v>22</v>
      </c>
      <c r="C2910" s="12" t="s">
        <v>23</v>
      </c>
      <c r="D2910" s="12" t="s">
        <v>26</v>
      </c>
      <c r="E2910" s="12" t="s">
        <v>13</v>
      </c>
      <c r="F2910" s="12">
        <v>18</v>
      </c>
      <c r="G2910" s="12">
        <v>3978</v>
      </c>
      <c r="H2910" s="12">
        <v>4230</v>
      </c>
      <c r="I2910" s="12">
        <v>73008</v>
      </c>
      <c r="J2910" s="12">
        <v>77760</v>
      </c>
      <c r="K2910" s="12">
        <f>Sales[[#This Row],[Unit Price]]*Sales[[#This Row],[Quantity]]</f>
        <v>76140</v>
      </c>
      <c r="L2910" s="12">
        <f>Sales[[#This Row],[Unit Cost]]*Sales[[#This Row],[Quantity]]</f>
        <v>71604</v>
      </c>
      <c r="M2910" s="12">
        <f>Sales[[#This Row],[Revenue]]-Sales[[#This Row],[Cost]]</f>
        <v>4536</v>
      </c>
      <c r="N2910" s="38">
        <f>Sales[[#This Row],[Profit]]*$N$1</f>
        <v>226.8</v>
      </c>
      <c r="O2910" s="38">
        <f>Sales[[#This Row],[Profit]]-Sales[[#This Row],[Discount ]]</f>
        <v>4309.2</v>
      </c>
    </row>
    <row r="2911" spans="1:15">
      <c r="A2911" s="38">
        <v>41878</v>
      </c>
      <c r="B2911" s="12" t="s">
        <v>27</v>
      </c>
      <c r="C2911" s="12" t="s">
        <v>23</v>
      </c>
      <c r="D2911" s="12" t="s">
        <v>35</v>
      </c>
      <c r="E2911" s="12" t="s">
        <v>13</v>
      </c>
      <c r="F2911" s="12">
        <v>8</v>
      </c>
      <c r="G2911" s="12">
        <v>3978</v>
      </c>
      <c r="H2911" s="12">
        <v>4230</v>
      </c>
      <c r="I2911" s="12">
        <v>5148</v>
      </c>
      <c r="J2911" s="12">
        <v>5490</v>
      </c>
      <c r="K2911" s="12">
        <f>Sales[[#This Row],[Unit Price]]*Sales[[#This Row],[Quantity]]</f>
        <v>33840</v>
      </c>
      <c r="L2911" s="12">
        <f>Sales[[#This Row],[Unit Cost]]*Sales[[#This Row],[Quantity]]</f>
        <v>31824</v>
      </c>
      <c r="M2911" s="12">
        <f>Sales[[#This Row],[Revenue]]-Sales[[#This Row],[Cost]]</f>
        <v>2016</v>
      </c>
      <c r="N2911" s="38">
        <f>Sales[[#This Row],[Profit]]*$N$1</f>
        <v>100.80000000000001</v>
      </c>
      <c r="O2911" s="38">
        <f>Sales[[#This Row],[Profit]]-Sales[[#This Row],[Discount ]]</f>
        <v>1915.2</v>
      </c>
    </row>
    <row r="2912" spans="1:15">
      <c r="A2912" s="38">
        <v>41878</v>
      </c>
      <c r="B2912" s="12" t="s">
        <v>10</v>
      </c>
      <c r="C2912" s="12" t="s">
        <v>11</v>
      </c>
      <c r="D2912" s="12" t="s">
        <v>26</v>
      </c>
      <c r="E2912" s="12" t="s">
        <v>13</v>
      </c>
      <c r="F2912" s="12">
        <v>21</v>
      </c>
      <c r="G2912" s="12">
        <v>2034</v>
      </c>
      <c r="H2912" s="12">
        <v>2160</v>
      </c>
      <c r="I2912" s="12">
        <v>48672</v>
      </c>
      <c r="J2912" s="12">
        <v>51840</v>
      </c>
      <c r="K2912" s="12">
        <f>Sales[[#This Row],[Unit Price]]*Sales[[#This Row],[Quantity]]</f>
        <v>45360</v>
      </c>
      <c r="L2912" s="12">
        <f>Sales[[#This Row],[Unit Cost]]*Sales[[#This Row],[Quantity]]</f>
        <v>42714</v>
      </c>
      <c r="M2912" s="12">
        <f>Sales[[#This Row],[Revenue]]-Sales[[#This Row],[Cost]]</f>
        <v>2646</v>
      </c>
      <c r="N2912" s="38">
        <f>Sales[[#This Row],[Profit]]*$N$1</f>
        <v>132.30000000000001</v>
      </c>
      <c r="O2912" s="38">
        <f>Sales[[#This Row],[Profit]]-Sales[[#This Row],[Discount ]]</f>
        <v>2513.6999999999998</v>
      </c>
    </row>
    <row r="2913" spans="1:15">
      <c r="A2913" s="38">
        <v>41879</v>
      </c>
      <c r="B2913" s="12" t="s">
        <v>24</v>
      </c>
      <c r="C2913" s="12" t="s">
        <v>25</v>
      </c>
      <c r="D2913" s="12" t="s">
        <v>26</v>
      </c>
      <c r="E2913" s="12" t="s">
        <v>13</v>
      </c>
      <c r="F2913" s="12">
        <v>25</v>
      </c>
      <c r="G2913" s="12">
        <v>3042</v>
      </c>
      <c r="H2913" s="12">
        <v>3240</v>
      </c>
      <c r="I2913" s="12">
        <v>27378</v>
      </c>
      <c r="J2913" s="12">
        <v>29160</v>
      </c>
      <c r="K2913" s="12">
        <f>Sales[[#This Row],[Unit Price]]*Sales[[#This Row],[Quantity]]</f>
        <v>81000</v>
      </c>
      <c r="L2913" s="12">
        <f>Sales[[#This Row],[Unit Cost]]*Sales[[#This Row],[Quantity]]</f>
        <v>76050</v>
      </c>
      <c r="M2913" s="12">
        <f>Sales[[#This Row],[Revenue]]-Sales[[#This Row],[Cost]]</f>
        <v>4950</v>
      </c>
      <c r="N2913" s="38">
        <f>Sales[[#This Row],[Profit]]*$N$1</f>
        <v>247.5</v>
      </c>
      <c r="O2913" s="38">
        <f>Sales[[#This Row],[Profit]]-Sales[[#This Row],[Discount ]]</f>
        <v>4702.5</v>
      </c>
    </row>
    <row r="2914" spans="1:15">
      <c r="A2914" s="38">
        <v>41879</v>
      </c>
      <c r="B2914" s="12" t="s">
        <v>34</v>
      </c>
      <c r="C2914" s="12" t="s">
        <v>25</v>
      </c>
      <c r="D2914" s="12" t="s">
        <v>36</v>
      </c>
      <c r="E2914" s="12" t="s">
        <v>13</v>
      </c>
      <c r="F2914" s="12">
        <v>12</v>
      </c>
      <c r="G2914" s="12">
        <v>5148</v>
      </c>
      <c r="H2914" s="12">
        <v>5490</v>
      </c>
      <c r="I2914" s="12">
        <v>50544</v>
      </c>
      <c r="J2914" s="12">
        <v>54000</v>
      </c>
      <c r="K2914" s="12">
        <f>Sales[[#This Row],[Unit Price]]*Sales[[#This Row],[Quantity]]</f>
        <v>65880</v>
      </c>
      <c r="L2914" s="12">
        <f>Sales[[#This Row],[Unit Cost]]*Sales[[#This Row],[Quantity]]</f>
        <v>61776</v>
      </c>
      <c r="M2914" s="12">
        <f>Sales[[#This Row],[Revenue]]-Sales[[#This Row],[Cost]]</f>
        <v>4104</v>
      </c>
      <c r="N2914" s="38">
        <f>Sales[[#This Row],[Profit]]*$N$1</f>
        <v>205.20000000000002</v>
      </c>
      <c r="O2914" s="38">
        <f>Sales[[#This Row],[Profit]]-Sales[[#This Row],[Discount ]]</f>
        <v>3898.8</v>
      </c>
    </row>
    <row r="2915" spans="1:15">
      <c r="A2915" s="38">
        <v>41879</v>
      </c>
      <c r="B2915" s="12" t="s">
        <v>17</v>
      </c>
      <c r="C2915" s="12" t="s">
        <v>18</v>
      </c>
      <c r="D2915" s="12" t="s">
        <v>21</v>
      </c>
      <c r="E2915" s="12" t="s">
        <v>13</v>
      </c>
      <c r="F2915" s="12">
        <v>9</v>
      </c>
      <c r="G2915" s="12">
        <v>2106</v>
      </c>
      <c r="H2915" s="12">
        <v>2250</v>
      </c>
      <c r="I2915" s="12">
        <v>39528</v>
      </c>
      <c r="J2915" s="12">
        <v>42120</v>
      </c>
      <c r="K2915" s="12">
        <f>Sales[[#This Row],[Unit Price]]*Sales[[#This Row],[Quantity]]</f>
        <v>20250</v>
      </c>
      <c r="L2915" s="12">
        <f>Sales[[#This Row],[Unit Cost]]*Sales[[#This Row],[Quantity]]</f>
        <v>18954</v>
      </c>
      <c r="M2915" s="12">
        <f>Sales[[#This Row],[Revenue]]-Sales[[#This Row],[Cost]]</f>
        <v>1296</v>
      </c>
      <c r="N2915" s="38">
        <f>Sales[[#This Row],[Profit]]*$N$1</f>
        <v>64.8</v>
      </c>
      <c r="O2915" s="38">
        <f>Sales[[#This Row],[Profit]]-Sales[[#This Row],[Discount ]]</f>
        <v>1231.2</v>
      </c>
    </row>
    <row r="2916" spans="1:15">
      <c r="A2916" s="38">
        <v>41879</v>
      </c>
      <c r="B2916" s="12" t="s">
        <v>20</v>
      </c>
      <c r="C2916" s="12" t="s">
        <v>18</v>
      </c>
      <c r="D2916" s="12" t="s">
        <v>40</v>
      </c>
      <c r="E2916" s="12" t="s">
        <v>16</v>
      </c>
      <c r="F2916" s="12">
        <v>23</v>
      </c>
      <c r="G2916" s="12">
        <v>4482</v>
      </c>
      <c r="H2916" s="12">
        <v>4770</v>
      </c>
      <c r="I2916" s="12">
        <v>54936</v>
      </c>
      <c r="J2916" s="12">
        <v>59220</v>
      </c>
      <c r="K2916" s="12">
        <f>Sales[[#This Row],[Unit Price]]*Sales[[#This Row],[Quantity]]</f>
        <v>109710</v>
      </c>
      <c r="L2916" s="12">
        <f>Sales[[#This Row],[Unit Cost]]*Sales[[#This Row],[Quantity]]</f>
        <v>103086</v>
      </c>
      <c r="M2916" s="12">
        <f>Sales[[#This Row],[Revenue]]-Sales[[#This Row],[Cost]]</f>
        <v>6624</v>
      </c>
      <c r="N2916" s="38">
        <f>Sales[[#This Row],[Profit]]*$N$1</f>
        <v>331.20000000000005</v>
      </c>
      <c r="O2916" s="38">
        <f>Sales[[#This Row],[Profit]]-Sales[[#This Row],[Discount ]]</f>
        <v>6292.8</v>
      </c>
    </row>
    <row r="2917" spans="1:15">
      <c r="A2917" s="38">
        <v>41881</v>
      </c>
      <c r="B2917" s="12" t="s">
        <v>27</v>
      </c>
      <c r="C2917" s="12" t="s">
        <v>23</v>
      </c>
      <c r="D2917" s="12" t="s">
        <v>28</v>
      </c>
      <c r="E2917" s="12" t="s">
        <v>13</v>
      </c>
      <c r="F2917" s="12">
        <v>23</v>
      </c>
      <c r="G2917" s="12">
        <v>3546</v>
      </c>
      <c r="H2917" s="12">
        <v>3780</v>
      </c>
      <c r="I2917" s="12">
        <v>139968</v>
      </c>
      <c r="J2917" s="12">
        <v>149040</v>
      </c>
      <c r="K2917" s="12">
        <f>Sales[[#This Row],[Unit Price]]*Sales[[#This Row],[Quantity]]</f>
        <v>86940</v>
      </c>
      <c r="L2917" s="12">
        <f>Sales[[#This Row],[Unit Cost]]*Sales[[#This Row],[Quantity]]</f>
        <v>81558</v>
      </c>
      <c r="M2917" s="12">
        <f>Sales[[#This Row],[Revenue]]-Sales[[#This Row],[Cost]]</f>
        <v>5382</v>
      </c>
      <c r="N2917" s="38">
        <f>Sales[[#This Row],[Profit]]*$N$1</f>
        <v>269.10000000000002</v>
      </c>
      <c r="O2917" s="38">
        <f>Sales[[#This Row],[Profit]]-Sales[[#This Row],[Discount ]]</f>
        <v>5112.8999999999996</v>
      </c>
    </row>
    <row r="2918" spans="1:15">
      <c r="A2918" s="38">
        <v>41882</v>
      </c>
      <c r="B2918" s="12" t="s">
        <v>24</v>
      </c>
      <c r="C2918" s="12" t="s">
        <v>25</v>
      </c>
      <c r="D2918" s="12" t="s">
        <v>33</v>
      </c>
      <c r="E2918" s="12" t="s">
        <v>13</v>
      </c>
      <c r="F2918" s="12">
        <v>20</v>
      </c>
      <c r="G2918" s="12">
        <v>4482</v>
      </c>
      <c r="H2918" s="12">
        <v>4770</v>
      </c>
      <c r="I2918" s="12">
        <v>79560</v>
      </c>
      <c r="J2918" s="12">
        <v>84600</v>
      </c>
      <c r="K2918" s="12">
        <f>Sales[[#This Row],[Unit Price]]*Sales[[#This Row],[Quantity]]</f>
        <v>95400</v>
      </c>
      <c r="L2918" s="12">
        <f>Sales[[#This Row],[Unit Cost]]*Sales[[#This Row],[Quantity]]</f>
        <v>89640</v>
      </c>
      <c r="M2918" s="12">
        <f>Sales[[#This Row],[Revenue]]-Sales[[#This Row],[Cost]]</f>
        <v>5760</v>
      </c>
      <c r="N2918" s="38">
        <f>Sales[[#This Row],[Profit]]*$N$1</f>
        <v>288</v>
      </c>
      <c r="O2918" s="38">
        <f>Sales[[#This Row],[Profit]]-Sales[[#This Row],[Discount ]]</f>
        <v>5472</v>
      </c>
    </row>
    <row r="2919" spans="1:15">
      <c r="A2919" s="38">
        <v>41883</v>
      </c>
      <c r="B2919" s="12" t="s">
        <v>10</v>
      </c>
      <c r="C2919" s="12" t="s">
        <v>11</v>
      </c>
      <c r="D2919" s="12" t="s">
        <v>36</v>
      </c>
      <c r="E2919" s="12" t="s">
        <v>13</v>
      </c>
      <c r="F2919" s="12">
        <v>25</v>
      </c>
      <c r="G2919" s="12">
        <v>4482</v>
      </c>
      <c r="H2919" s="12">
        <v>4770</v>
      </c>
      <c r="I2919" s="12">
        <v>40014</v>
      </c>
      <c r="J2919" s="12">
        <v>42750</v>
      </c>
      <c r="K2919" s="12">
        <f>Sales[[#This Row],[Unit Price]]*Sales[[#This Row],[Quantity]]</f>
        <v>119250</v>
      </c>
      <c r="L2919" s="12">
        <f>Sales[[#This Row],[Unit Cost]]*Sales[[#This Row],[Quantity]]</f>
        <v>112050</v>
      </c>
      <c r="M2919" s="12">
        <f>Sales[[#This Row],[Revenue]]-Sales[[#This Row],[Cost]]</f>
        <v>7200</v>
      </c>
      <c r="N2919" s="38">
        <f>Sales[[#This Row],[Profit]]*$N$1</f>
        <v>360</v>
      </c>
      <c r="O2919" s="38">
        <f>Sales[[#This Row],[Profit]]-Sales[[#This Row],[Discount ]]</f>
        <v>6840</v>
      </c>
    </row>
    <row r="2920" spans="1:15">
      <c r="A2920" s="38">
        <v>41883</v>
      </c>
      <c r="B2920" s="12" t="s">
        <v>31</v>
      </c>
      <c r="C2920" s="12" t="s">
        <v>30</v>
      </c>
      <c r="D2920" s="12" t="s">
        <v>37</v>
      </c>
      <c r="E2920" s="12" t="s">
        <v>13</v>
      </c>
      <c r="F2920" s="12">
        <v>4</v>
      </c>
      <c r="G2920" s="12">
        <v>2034</v>
      </c>
      <c r="H2920" s="12">
        <v>2160</v>
      </c>
      <c r="I2920" s="12">
        <v>80676</v>
      </c>
      <c r="J2920" s="12">
        <v>85860</v>
      </c>
      <c r="K2920" s="12">
        <f>Sales[[#This Row],[Unit Price]]*Sales[[#This Row],[Quantity]]</f>
        <v>8640</v>
      </c>
      <c r="L2920" s="12">
        <f>Sales[[#This Row],[Unit Cost]]*Sales[[#This Row],[Quantity]]</f>
        <v>8136</v>
      </c>
      <c r="M2920" s="12">
        <f>Sales[[#This Row],[Revenue]]-Sales[[#This Row],[Cost]]</f>
        <v>504</v>
      </c>
      <c r="N2920" s="38">
        <f>Sales[[#This Row],[Profit]]*$N$1</f>
        <v>25.200000000000003</v>
      </c>
      <c r="O2920" s="38">
        <f>Sales[[#This Row],[Profit]]-Sales[[#This Row],[Discount ]]</f>
        <v>478.8</v>
      </c>
    </row>
    <row r="2921" spans="1:15">
      <c r="A2921" s="38">
        <v>41884</v>
      </c>
      <c r="B2921" s="12" t="s">
        <v>10</v>
      </c>
      <c r="C2921" s="12" t="s">
        <v>11</v>
      </c>
      <c r="D2921" s="12" t="s">
        <v>38</v>
      </c>
      <c r="E2921" s="12" t="s">
        <v>13</v>
      </c>
      <c r="F2921" s="12">
        <v>24</v>
      </c>
      <c r="G2921" s="12">
        <v>3978</v>
      </c>
      <c r="H2921" s="12">
        <v>4230</v>
      </c>
      <c r="I2921" s="12">
        <v>28368</v>
      </c>
      <c r="J2921" s="12">
        <v>30240</v>
      </c>
      <c r="K2921" s="12">
        <f>Sales[[#This Row],[Unit Price]]*Sales[[#This Row],[Quantity]]</f>
        <v>101520</v>
      </c>
      <c r="L2921" s="12">
        <f>Sales[[#This Row],[Unit Cost]]*Sales[[#This Row],[Quantity]]</f>
        <v>95472</v>
      </c>
      <c r="M2921" s="12">
        <f>Sales[[#This Row],[Revenue]]-Sales[[#This Row],[Cost]]</f>
        <v>6048</v>
      </c>
      <c r="N2921" s="38">
        <f>Sales[[#This Row],[Profit]]*$N$1</f>
        <v>302.40000000000003</v>
      </c>
      <c r="O2921" s="38">
        <f>Sales[[#This Row],[Profit]]-Sales[[#This Row],[Discount ]]</f>
        <v>5745.6</v>
      </c>
    </row>
    <row r="2922" spans="1:15">
      <c r="A2922" s="38">
        <v>41884</v>
      </c>
      <c r="B2922" s="12" t="s">
        <v>10</v>
      </c>
      <c r="C2922" s="12" t="s">
        <v>11</v>
      </c>
      <c r="D2922" s="12" t="s">
        <v>12</v>
      </c>
      <c r="E2922" s="12" t="s">
        <v>13</v>
      </c>
      <c r="F2922" s="12">
        <v>24</v>
      </c>
      <c r="G2922" s="12">
        <v>5832</v>
      </c>
      <c r="H2922" s="12">
        <v>6210</v>
      </c>
      <c r="I2922" s="12">
        <v>38646</v>
      </c>
      <c r="J2922" s="12">
        <v>41040</v>
      </c>
      <c r="K2922" s="12">
        <f>Sales[[#This Row],[Unit Price]]*Sales[[#This Row],[Quantity]]</f>
        <v>149040</v>
      </c>
      <c r="L2922" s="12">
        <f>Sales[[#This Row],[Unit Cost]]*Sales[[#This Row],[Quantity]]</f>
        <v>139968</v>
      </c>
      <c r="M2922" s="12">
        <f>Sales[[#This Row],[Revenue]]-Sales[[#This Row],[Cost]]</f>
        <v>9072</v>
      </c>
      <c r="N2922" s="38">
        <f>Sales[[#This Row],[Profit]]*$N$1</f>
        <v>453.6</v>
      </c>
      <c r="O2922" s="38">
        <f>Sales[[#This Row],[Profit]]-Sales[[#This Row],[Discount ]]</f>
        <v>8618.4</v>
      </c>
    </row>
    <row r="2923" spans="1:15">
      <c r="A2923" s="38">
        <v>41884</v>
      </c>
      <c r="B2923" s="12" t="s">
        <v>27</v>
      </c>
      <c r="C2923" s="12" t="s">
        <v>23</v>
      </c>
      <c r="D2923" s="12" t="s">
        <v>43</v>
      </c>
      <c r="E2923" s="12" t="s">
        <v>13</v>
      </c>
      <c r="F2923" s="12">
        <v>16</v>
      </c>
      <c r="G2923" s="12">
        <v>3978</v>
      </c>
      <c r="H2923" s="12">
        <v>4230</v>
      </c>
      <c r="I2923" s="12">
        <v>33840</v>
      </c>
      <c r="J2923" s="12">
        <v>36000</v>
      </c>
      <c r="K2923" s="12">
        <f>Sales[[#This Row],[Unit Price]]*Sales[[#This Row],[Quantity]]</f>
        <v>67680</v>
      </c>
      <c r="L2923" s="12">
        <f>Sales[[#This Row],[Unit Cost]]*Sales[[#This Row],[Quantity]]</f>
        <v>63648</v>
      </c>
      <c r="M2923" s="12">
        <f>Sales[[#This Row],[Revenue]]-Sales[[#This Row],[Cost]]</f>
        <v>4032</v>
      </c>
      <c r="N2923" s="38">
        <f>Sales[[#This Row],[Profit]]*$N$1</f>
        <v>201.60000000000002</v>
      </c>
      <c r="O2923" s="38">
        <f>Sales[[#This Row],[Profit]]-Sales[[#This Row],[Discount ]]</f>
        <v>3830.4</v>
      </c>
    </row>
    <row r="2924" spans="1:15">
      <c r="A2924" s="38">
        <v>41885</v>
      </c>
      <c r="B2924" s="12" t="s">
        <v>31</v>
      </c>
      <c r="C2924" s="12" t="s">
        <v>30</v>
      </c>
      <c r="D2924" s="12" t="s">
        <v>21</v>
      </c>
      <c r="E2924" s="12" t="s">
        <v>13</v>
      </c>
      <c r="F2924" s="12">
        <v>6</v>
      </c>
      <c r="G2924" s="12">
        <v>3978</v>
      </c>
      <c r="H2924" s="12">
        <v>4230</v>
      </c>
      <c r="I2924" s="12">
        <v>50508</v>
      </c>
      <c r="J2924" s="12">
        <v>53820</v>
      </c>
      <c r="K2924" s="12">
        <f>Sales[[#This Row],[Unit Price]]*Sales[[#This Row],[Quantity]]</f>
        <v>25380</v>
      </c>
      <c r="L2924" s="12">
        <f>Sales[[#This Row],[Unit Cost]]*Sales[[#This Row],[Quantity]]</f>
        <v>23868</v>
      </c>
      <c r="M2924" s="12">
        <f>Sales[[#This Row],[Revenue]]-Sales[[#This Row],[Cost]]</f>
        <v>1512</v>
      </c>
      <c r="N2924" s="38">
        <f>Sales[[#This Row],[Profit]]*$N$1</f>
        <v>75.600000000000009</v>
      </c>
      <c r="O2924" s="38">
        <f>Sales[[#This Row],[Profit]]-Sales[[#This Row],[Discount ]]</f>
        <v>1436.4</v>
      </c>
    </row>
    <row r="2925" spans="1:15">
      <c r="A2925" s="38">
        <v>41885</v>
      </c>
      <c r="B2925" s="12" t="s">
        <v>10</v>
      </c>
      <c r="C2925" s="12" t="s">
        <v>11</v>
      </c>
      <c r="D2925" s="12" t="s">
        <v>41</v>
      </c>
      <c r="E2925" s="12" t="s">
        <v>13</v>
      </c>
      <c r="F2925" s="12">
        <v>4</v>
      </c>
      <c r="G2925" s="12">
        <v>5148</v>
      </c>
      <c r="H2925" s="12">
        <v>5490</v>
      </c>
      <c r="I2925" s="12">
        <v>59040</v>
      </c>
      <c r="J2925" s="12">
        <v>63000</v>
      </c>
      <c r="K2925" s="12">
        <f>Sales[[#This Row],[Unit Price]]*Sales[[#This Row],[Quantity]]</f>
        <v>21960</v>
      </c>
      <c r="L2925" s="12">
        <f>Sales[[#This Row],[Unit Cost]]*Sales[[#This Row],[Quantity]]</f>
        <v>20592</v>
      </c>
      <c r="M2925" s="12">
        <f>Sales[[#This Row],[Revenue]]-Sales[[#This Row],[Cost]]</f>
        <v>1368</v>
      </c>
      <c r="N2925" s="38">
        <f>Sales[[#This Row],[Profit]]*$N$1</f>
        <v>68.400000000000006</v>
      </c>
      <c r="O2925" s="38">
        <f>Sales[[#This Row],[Profit]]-Sales[[#This Row],[Discount ]]</f>
        <v>1299.5999999999999</v>
      </c>
    </row>
    <row r="2926" spans="1:15">
      <c r="A2926" s="38">
        <v>41885</v>
      </c>
      <c r="B2926" s="12" t="s">
        <v>14</v>
      </c>
      <c r="C2926" s="12" t="s">
        <v>11</v>
      </c>
      <c r="D2926" s="12" t="s">
        <v>33</v>
      </c>
      <c r="E2926" s="12" t="s">
        <v>13</v>
      </c>
      <c r="F2926" s="12">
        <v>24</v>
      </c>
      <c r="G2926" s="12">
        <v>5832</v>
      </c>
      <c r="H2926" s="12">
        <v>6210</v>
      </c>
      <c r="I2926" s="12">
        <v>51714</v>
      </c>
      <c r="J2926" s="12">
        <v>54990</v>
      </c>
      <c r="K2926" s="12">
        <f>Sales[[#This Row],[Unit Price]]*Sales[[#This Row],[Quantity]]</f>
        <v>149040</v>
      </c>
      <c r="L2926" s="12">
        <f>Sales[[#This Row],[Unit Cost]]*Sales[[#This Row],[Quantity]]</f>
        <v>139968</v>
      </c>
      <c r="M2926" s="12">
        <f>Sales[[#This Row],[Revenue]]-Sales[[#This Row],[Cost]]</f>
        <v>9072</v>
      </c>
      <c r="N2926" s="38">
        <f>Sales[[#This Row],[Profit]]*$N$1</f>
        <v>453.6</v>
      </c>
      <c r="O2926" s="38">
        <f>Sales[[#This Row],[Profit]]-Sales[[#This Row],[Discount ]]</f>
        <v>8618.4</v>
      </c>
    </row>
    <row r="2927" spans="1:15">
      <c r="A2927" s="38">
        <v>41885</v>
      </c>
      <c r="B2927" s="12" t="s">
        <v>17</v>
      </c>
      <c r="C2927" s="12" t="s">
        <v>18</v>
      </c>
      <c r="D2927" s="12" t="s">
        <v>43</v>
      </c>
      <c r="E2927" s="12" t="s">
        <v>13</v>
      </c>
      <c r="F2927" s="12">
        <v>21</v>
      </c>
      <c r="G2927" s="12">
        <v>2034</v>
      </c>
      <c r="H2927" s="12">
        <v>2160</v>
      </c>
      <c r="I2927" s="12">
        <v>81216</v>
      </c>
      <c r="J2927" s="12">
        <v>86400</v>
      </c>
      <c r="K2927" s="12">
        <f>Sales[[#This Row],[Unit Price]]*Sales[[#This Row],[Quantity]]</f>
        <v>45360</v>
      </c>
      <c r="L2927" s="12">
        <f>Sales[[#This Row],[Unit Cost]]*Sales[[#This Row],[Quantity]]</f>
        <v>42714</v>
      </c>
      <c r="M2927" s="12">
        <f>Sales[[#This Row],[Revenue]]-Sales[[#This Row],[Cost]]</f>
        <v>2646</v>
      </c>
      <c r="N2927" s="38">
        <f>Sales[[#This Row],[Profit]]*$N$1</f>
        <v>132.30000000000001</v>
      </c>
      <c r="O2927" s="38">
        <f>Sales[[#This Row],[Profit]]-Sales[[#This Row],[Discount ]]</f>
        <v>2513.6999999999998</v>
      </c>
    </row>
    <row r="2928" spans="1:15">
      <c r="A2928" s="38">
        <v>41885</v>
      </c>
      <c r="B2928" s="12" t="s">
        <v>29</v>
      </c>
      <c r="C2928" s="12" t="s">
        <v>30</v>
      </c>
      <c r="D2928" s="12" t="s">
        <v>21</v>
      </c>
      <c r="E2928" s="12" t="s">
        <v>13</v>
      </c>
      <c r="F2928" s="12">
        <v>13</v>
      </c>
      <c r="G2928" s="12">
        <v>5832</v>
      </c>
      <c r="H2928" s="12">
        <v>6210</v>
      </c>
      <c r="I2928" s="12">
        <v>26352</v>
      </c>
      <c r="J2928" s="12">
        <v>28080</v>
      </c>
      <c r="K2928" s="12">
        <f>Sales[[#This Row],[Unit Price]]*Sales[[#This Row],[Quantity]]</f>
        <v>80730</v>
      </c>
      <c r="L2928" s="12">
        <f>Sales[[#This Row],[Unit Cost]]*Sales[[#This Row],[Quantity]]</f>
        <v>75816</v>
      </c>
      <c r="M2928" s="12">
        <f>Sales[[#This Row],[Revenue]]-Sales[[#This Row],[Cost]]</f>
        <v>4914</v>
      </c>
      <c r="N2928" s="38">
        <f>Sales[[#This Row],[Profit]]*$N$1</f>
        <v>245.70000000000002</v>
      </c>
      <c r="O2928" s="38">
        <f>Sales[[#This Row],[Profit]]-Sales[[#This Row],[Discount ]]</f>
        <v>4668.3</v>
      </c>
    </row>
    <row r="2929" spans="1:15">
      <c r="A2929" s="38">
        <v>41885</v>
      </c>
      <c r="B2929" s="12" t="s">
        <v>24</v>
      </c>
      <c r="C2929" s="12" t="s">
        <v>25</v>
      </c>
      <c r="D2929" s="12" t="s">
        <v>28</v>
      </c>
      <c r="E2929" s="12" t="s">
        <v>13</v>
      </c>
      <c r="F2929" s="12">
        <v>2</v>
      </c>
      <c r="G2929" s="12">
        <v>3546</v>
      </c>
      <c r="H2929" s="12">
        <v>3780</v>
      </c>
      <c r="I2929" s="12">
        <v>64152</v>
      </c>
      <c r="J2929" s="12">
        <v>68310</v>
      </c>
      <c r="K2929" s="12">
        <f>Sales[[#This Row],[Unit Price]]*Sales[[#This Row],[Quantity]]</f>
        <v>7560</v>
      </c>
      <c r="L2929" s="12">
        <f>Sales[[#This Row],[Unit Cost]]*Sales[[#This Row],[Quantity]]</f>
        <v>7092</v>
      </c>
      <c r="M2929" s="12">
        <f>Sales[[#This Row],[Revenue]]-Sales[[#This Row],[Cost]]</f>
        <v>468</v>
      </c>
      <c r="N2929" s="38">
        <f>Sales[[#This Row],[Profit]]*$N$1</f>
        <v>23.400000000000002</v>
      </c>
      <c r="O2929" s="38">
        <f>Sales[[#This Row],[Profit]]-Sales[[#This Row],[Discount ]]</f>
        <v>444.6</v>
      </c>
    </row>
    <row r="2930" spans="1:15">
      <c r="A2930" s="38">
        <v>41886</v>
      </c>
      <c r="B2930" s="12" t="s">
        <v>14</v>
      </c>
      <c r="C2930" s="12" t="s">
        <v>11</v>
      </c>
      <c r="D2930" s="12" t="s">
        <v>12</v>
      </c>
      <c r="E2930" s="12" t="s">
        <v>13</v>
      </c>
      <c r="F2930" s="12">
        <v>20</v>
      </c>
      <c r="G2930" s="12">
        <v>3726</v>
      </c>
      <c r="H2930" s="12">
        <v>3960</v>
      </c>
      <c r="I2930" s="12">
        <v>20340</v>
      </c>
      <c r="J2930" s="12">
        <v>21600</v>
      </c>
      <c r="K2930" s="12">
        <f>Sales[[#This Row],[Unit Price]]*Sales[[#This Row],[Quantity]]</f>
        <v>79200</v>
      </c>
      <c r="L2930" s="12">
        <f>Sales[[#This Row],[Unit Cost]]*Sales[[#This Row],[Quantity]]</f>
        <v>74520</v>
      </c>
      <c r="M2930" s="12">
        <f>Sales[[#This Row],[Revenue]]-Sales[[#This Row],[Cost]]</f>
        <v>4680</v>
      </c>
      <c r="N2930" s="38">
        <f>Sales[[#This Row],[Profit]]*$N$1</f>
        <v>234</v>
      </c>
      <c r="O2930" s="38">
        <f>Sales[[#This Row],[Profit]]-Sales[[#This Row],[Discount ]]</f>
        <v>4446</v>
      </c>
    </row>
    <row r="2931" spans="1:15">
      <c r="A2931" s="38">
        <v>41886</v>
      </c>
      <c r="B2931" s="12" t="s">
        <v>29</v>
      </c>
      <c r="C2931" s="12" t="s">
        <v>30</v>
      </c>
      <c r="D2931" s="12" t="s">
        <v>26</v>
      </c>
      <c r="E2931" s="12" t="s">
        <v>13</v>
      </c>
      <c r="F2931" s="12">
        <v>21</v>
      </c>
      <c r="G2931" s="12">
        <v>3978</v>
      </c>
      <c r="H2931" s="12">
        <v>4230</v>
      </c>
      <c r="I2931" s="12">
        <v>42588</v>
      </c>
      <c r="J2931" s="12">
        <v>45360</v>
      </c>
      <c r="K2931" s="12">
        <f>Sales[[#This Row],[Unit Price]]*Sales[[#This Row],[Quantity]]</f>
        <v>88830</v>
      </c>
      <c r="L2931" s="12">
        <f>Sales[[#This Row],[Unit Cost]]*Sales[[#This Row],[Quantity]]</f>
        <v>83538</v>
      </c>
      <c r="M2931" s="12">
        <f>Sales[[#This Row],[Revenue]]-Sales[[#This Row],[Cost]]</f>
        <v>5292</v>
      </c>
      <c r="N2931" s="38">
        <f>Sales[[#This Row],[Profit]]*$N$1</f>
        <v>264.60000000000002</v>
      </c>
      <c r="O2931" s="38">
        <f>Sales[[#This Row],[Profit]]-Sales[[#This Row],[Discount ]]</f>
        <v>5027.3999999999996</v>
      </c>
    </row>
    <row r="2932" spans="1:15">
      <c r="A2932" s="38">
        <v>41889</v>
      </c>
      <c r="B2932" s="12" t="s">
        <v>24</v>
      </c>
      <c r="C2932" s="12" t="s">
        <v>25</v>
      </c>
      <c r="D2932" s="12" t="s">
        <v>32</v>
      </c>
      <c r="E2932" s="12" t="s">
        <v>13</v>
      </c>
      <c r="F2932" s="12">
        <v>12</v>
      </c>
      <c r="G2932" s="12">
        <v>3042</v>
      </c>
      <c r="H2932" s="12">
        <v>3240</v>
      </c>
      <c r="I2932" s="12">
        <v>17730</v>
      </c>
      <c r="J2932" s="12">
        <v>18900</v>
      </c>
      <c r="K2932" s="12">
        <f>Sales[[#This Row],[Unit Price]]*Sales[[#This Row],[Quantity]]</f>
        <v>38880</v>
      </c>
      <c r="L2932" s="12">
        <f>Sales[[#This Row],[Unit Cost]]*Sales[[#This Row],[Quantity]]</f>
        <v>36504</v>
      </c>
      <c r="M2932" s="12">
        <f>Sales[[#This Row],[Revenue]]-Sales[[#This Row],[Cost]]</f>
        <v>2376</v>
      </c>
      <c r="N2932" s="38">
        <f>Sales[[#This Row],[Profit]]*$N$1</f>
        <v>118.80000000000001</v>
      </c>
      <c r="O2932" s="38">
        <f>Sales[[#This Row],[Profit]]-Sales[[#This Row],[Discount ]]</f>
        <v>2257.1999999999998</v>
      </c>
    </row>
    <row r="2933" spans="1:15">
      <c r="A2933" s="38">
        <v>41889</v>
      </c>
      <c r="B2933" s="12" t="s">
        <v>24</v>
      </c>
      <c r="C2933" s="12" t="s">
        <v>25</v>
      </c>
      <c r="D2933" s="12" t="s">
        <v>19</v>
      </c>
      <c r="E2933" s="12" t="s">
        <v>13</v>
      </c>
      <c r="F2933" s="12">
        <v>23</v>
      </c>
      <c r="G2933" s="12">
        <v>3546</v>
      </c>
      <c r="H2933" s="12">
        <v>3780</v>
      </c>
      <c r="I2933" s="12">
        <v>11934</v>
      </c>
      <c r="J2933" s="12">
        <v>12690</v>
      </c>
      <c r="K2933" s="12">
        <f>Sales[[#This Row],[Unit Price]]*Sales[[#This Row],[Quantity]]</f>
        <v>86940</v>
      </c>
      <c r="L2933" s="12">
        <f>Sales[[#This Row],[Unit Cost]]*Sales[[#This Row],[Quantity]]</f>
        <v>81558</v>
      </c>
      <c r="M2933" s="12">
        <f>Sales[[#This Row],[Revenue]]-Sales[[#This Row],[Cost]]</f>
        <v>5382</v>
      </c>
      <c r="N2933" s="38">
        <f>Sales[[#This Row],[Profit]]*$N$1</f>
        <v>269.10000000000002</v>
      </c>
      <c r="O2933" s="38">
        <f>Sales[[#This Row],[Profit]]-Sales[[#This Row],[Discount ]]</f>
        <v>5112.8999999999996</v>
      </c>
    </row>
    <row r="2934" spans="1:15">
      <c r="A2934" s="38">
        <v>41889</v>
      </c>
      <c r="B2934" s="12" t="s">
        <v>29</v>
      </c>
      <c r="C2934" s="12" t="s">
        <v>30</v>
      </c>
      <c r="D2934" s="12" t="s">
        <v>41</v>
      </c>
      <c r="E2934" s="12" t="s">
        <v>13</v>
      </c>
      <c r="F2934" s="12">
        <v>23</v>
      </c>
      <c r="G2934" s="12">
        <v>4482</v>
      </c>
      <c r="H2934" s="12">
        <v>4770</v>
      </c>
      <c r="I2934" s="12">
        <v>38376</v>
      </c>
      <c r="J2934" s="12">
        <v>40950</v>
      </c>
      <c r="K2934" s="12">
        <f>Sales[[#This Row],[Unit Price]]*Sales[[#This Row],[Quantity]]</f>
        <v>109710</v>
      </c>
      <c r="L2934" s="12">
        <f>Sales[[#This Row],[Unit Cost]]*Sales[[#This Row],[Quantity]]</f>
        <v>103086</v>
      </c>
      <c r="M2934" s="12">
        <f>Sales[[#This Row],[Revenue]]-Sales[[#This Row],[Cost]]</f>
        <v>6624</v>
      </c>
      <c r="N2934" s="38">
        <f>Sales[[#This Row],[Profit]]*$N$1</f>
        <v>331.20000000000005</v>
      </c>
      <c r="O2934" s="38">
        <f>Sales[[#This Row],[Profit]]-Sales[[#This Row],[Discount ]]</f>
        <v>6292.8</v>
      </c>
    </row>
    <row r="2935" spans="1:15">
      <c r="A2935" s="38">
        <v>41889</v>
      </c>
      <c r="B2935" s="12" t="s">
        <v>14</v>
      </c>
      <c r="C2935" s="12" t="s">
        <v>11</v>
      </c>
      <c r="D2935" s="12" t="s">
        <v>43</v>
      </c>
      <c r="E2935" s="12" t="s">
        <v>13</v>
      </c>
      <c r="F2935" s="12">
        <v>24</v>
      </c>
      <c r="G2935" s="12">
        <v>3924</v>
      </c>
      <c r="H2935" s="12">
        <v>4230</v>
      </c>
      <c r="I2935" s="12">
        <v>33840</v>
      </c>
      <c r="J2935" s="12">
        <v>36000</v>
      </c>
      <c r="K2935" s="12">
        <f>Sales[[#This Row],[Unit Price]]*Sales[[#This Row],[Quantity]]</f>
        <v>101520</v>
      </c>
      <c r="L2935" s="12">
        <f>Sales[[#This Row],[Unit Cost]]*Sales[[#This Row],[Quantity]]</f>
        <v>94176</v>
      </c>
      <c r="M2935" s="12">
        <f>Sales[[#This Row],[Revenue]]-Sales[[#This Row],[Cost]]</f>
        <v>7344</v>
      </c>
      <c r="N2935" s="38">
        <f>Sales[[#This Row],[Profit]]*$N$1</f>
        <v>367.20000000000005</v>
      </c>
      <c r="O2935" s="38">
        <f>Sales[[#This Row],[Profit]]-Sales[[#This Row],[Discount ]]</f>
        <v>6976.8</v>
      </c>
    </row>
    <row r="2936" spans="1:15">
      <c r="A2936" s="38">
        <v>41890</v>
      </c>
      <c r="B2936" s="12" t="s">
        <v>22</v>
      </c>
      <c r="C2936" s="12" t="s">
        <v>23</v>
      </c>
      <c r="D2936" s="12" t="s">
        <v>39</v>
      </c>
      <c r="E2936" s="12" t="s">
        <v>13</v>
      </c>
      <c r="F2936" s="12">
        <v>25</v>
      </c>
      <c r="G2936" s="12">
        <v>2952</v>
      </c>
      <c r="H2936" s="12">
        <v>3150</v>
      </c>
      <c r="I2936" s="12">
        <v>44712</v>
      </c>
      <c r="J2936" s="12">
        <v>47520</v>
      </c>
      <c r="K2936" s="12">
        <f>Sales[[#This Row],[Unit Price]]*Sales[[#This Row],[Quantity]]</f>
        <v>78750</v>
      </c>
      <c r="L2936" s="12">
        <f>Sales[[#This Row],[Unit Cost]]*Sales[[#This Row],[Quantity]]</f>
        <v>73800</v>
      </c>
      <c r="M2936" s="12">
        <f>Sales[[#This Row],[Revenue]]-Sales[[#This Row],[Cost]]</f>
        <v>4950</v>
      </c>
      <c r="N2936" s="38">
        <f>Sales[[#This Row],[Profit]]*$N$1</f>
        <v>247.5</v>
      </c>
      <c r="O2936" s="38">
        <f>Sales[[#This Row],[Profit]]-Sales[[#This Row],[Discount ]]</f>
        <v>4702.5</v>
      </c>
    </row>
    <row r="2937" spans="1:15">
      <c r="A2937" s="38">
        <v>41890</v>
      </c>
      <c r="B2937" s="12" t="s">
        <v>29</v>
      </c>
      <c r="C2937" s="12" t="s">
        <v>30</v>
      </c>
      <c r="D2937" s="12" t="s">
        <v>28</v>
      </c>
      <c r="E2937" s="12" t="s">
        <v>13</v>
      </c>
      <c r="F2937" s="12">
        <v>17</v>
      </c>
      <c r="G2937" s="12">
        <v>3726</v>
      </c>
      <c r="H2937" s="12">
        <v>3960</v>
      </c>
      <c r="I2937" s="12">
        <v>116640</v>
      </c>
      <c r="J2937" s="12">
        <v>124200</v>
      </c>
      <c r="K2937" s="12">
        <f>Sales[[#This Row],[Unit Price]]*Sales[[#This Row],[Quantity]]</f>
        <v>67320</v>
      </c>
      <c r="L2937" s="12">
        <f>Sales[[#This Row],[Unit Cost]]*Sales[[#This Row],[Quantity]]</f>
        <v>63342</v>
      </c>
      <c r="M2937" s="12">
        <f>Sales[[#This Row],[Revenue]]-Sales[[#This Row],[Cost]]</f>
        <v>3978</v>
      </c>
      <c r="N2937" s="38">
        <f>Sales[[#This Row],[Profit]]*$N$1</f>
        <v>198.9</v>
      </c>
      <c r="O2937" s="38">
        <f>Sales[[#This Row],[Profit]]-Sales[[#This Row],[Discount ]]</f>
        <v>3779.1</v>
      </c>
    </row>
    <row r="2938" spans="1:15">
      <c r="A2938" s="38">
        <v>41890</v>
      </c>
      <c r="B2938" s="12" t="s">
        <v>31</v>
      </c>
      <c r="C2938" s="12" t="s">
        <v>30</v>
      </c>
      <c r="D2938" s="12" t="s">
        <v>37</v>
      </c>
      <c r="E2938" s="12" t="s">
        <v>13</v>
      </c>
      <c r="F2938" s="12">
        <v>21</v>
      </c>
      <c r="G2938" s="12">
        <v>3978</v>
      </c>
      <c r="H2938" s="12">
        <v>4230</v>
      </c>
      <c r="I2938" s="12">
        <v>67230</v>
      </c>
      <c r="J2938" s="12">
        <v>71550</v>
      </c>
      <c r="K2938" s="12">
        <f>Sales[[#This Row],[Unit Price]]*Sales[[#This Row],[Quantity]]</f>
        <v>88830</v>
      </c>
      <c r="L2938" s="12">
        <f>Sales[[#This Row],[Unit Cost]]*Sales[[#This Row],[Quantity]]</f>
        <v>83538</v>
      </c>
      <c r="M2938" s="12">
        <f>Sales[[#This Row],[Revenue]]-Sales[[#This Row],[Cost]]</f>
        <v>5292</v>
      </c>
      <c r="N2938" s="38">
        <f>Sales[[#This Row],[Profit]]*$N$1</f>
        <v>264.60000000000002</v>
      </c>
      <c r="O2938" s="38">
        <f>Sales[[#This Row],[Profit]]-Sales[[#This Row],[Discount ]]</f>
        <v>5027.3999999999996</v>
      </c>
    </row>
    <row r="2939" spans="1:15">
      <c r="A2939" s="38">
        <v>41891</v>
      </c>
      <c r="B2939" s="12" t="s">
        <v>14</v>
      </c>
      <c r="C2939" s="12" t="s">
        <v>11</v>
      </c>
      <c r="D2939" s="12" t="s">
        <v>12</v>
      </c>
      <c r="E2939" s="12" t="s">
        <v>13</v>
      </c>
      <c r="F2939" s="12">
        <v>9</v>
      </c>
      <c r="G2939" s="12">
        <v>3726</v>
      </c>
      <c r="H2939" s="12">
        <v>3960</v>
      </c>
      <c r="I2939" s="12">
        <v>30510</v>
      </c>
      <c r="J2939" s="12">
        <v>32400</v>
      </c>
      <c r="K2939" s="12">
        <f>Sales[[#This Row],[Unit Price]]*Sales[[#This Row],[Quantity]]</f>
        <v>35640</v>
      </c>
      <c r="L2939" s="12">
        <f>Sales[[#This Row],[Unit Cost]]*Sales[[#This Row],[Quantity]]</f>
        <v>33534</v>
      </c>
      <c r="M2939" s="12">
        <f>Sales[[#This Row],[Revenue]]-Sales[[#This Row],[Cost]]</f>
        <v>2106</v>
      </c>
      <c r="N2939" s="38">
        <f>Sales[[#This Row],[Profit]]*$N$1</f>
        <v>105.30000000000001</v>
      </c>
      <c r="O2939" s="38">
        <f>Sales[[#This Row],[Profit]]-Sales[[#This Row],[Discount ]]</f>
        <v>2000.7</v>
      </c>
    </row>
    <row r="2940" spans="1:15">
      <c r="A2940" s="38">
        <v>41891</v>
      </c>
      <c r="B2940" s="12" t="s">
        <v>17</v>
      </c>
      <c r="C2940" s="12" t="s">
        <v>18</v>
      </c>
      <c r="D2940" s="12" t="s">
        <v>38</v>
      </c>
      <c r="E2940" s="12" t="s">
        <v>13</v>
      </c>
      <c r="F2940" s="12">
        <v>11</v>
      </c>
      <c r="G2940" s="12">
        <v>4482</v>
      </c>
      <c r="H2940" s="12">
        <v>4770</v>
      </c>
      <c r="I2940" s="12">
        <v>85104</v>
      </c>
      <c r="J2940" s="12">
        <v>90720</v>
      </c>
      <c r="K2940" s="12">
        <f>Sales[[#This Row],[Unit Price]]*Sales[[#This Row],[Quantity]]</f>
        <v>52470</v>
      </c>
      <c r="L2940" s="12">
        <f>Sales[[#This Row],[Unit Cost]]*Sales[[#This Row],[Quantity]]</f>
        <v>49302</v>
      </c>
      <c r="M2940" s="12">
        <f>Sales[[#This Row],[Revenue]]-Sales[[#This Row],[Cost]]</f>
        <v>3168</v>
      </c>
      <c r="N2940" s="38">
        <f>Sales[[#This Row],[Profit]]*$N$1</f>
        <v>158.4</v>
      </c>
      <c r="O2940" s="38">
        <f>Sales[[#This Row],[Profit]]-Sales[[#This Row],[Discount ]]</f>
        <v>3009.6</v>
      </c>
    </row>
    <row r="2941" spans="1:15">
      <c r="A2941" s="38">
        <v>41892</v>
      </c>
      <c r="B2941" s="12" t="s">
        <v>27</v>
      </c>
      <c r="C2941" s="12" t="s">
        <v>23</v>
      </c>
      <c r="D2941" s="12" t="s">
        <v>32</v>
      </c>
      <c r="E2941" s="12" t="s">
        <v>13</v>
      </c>
      <c r="F2941" s="12">
        <v>4</v>
      </c>
      <c r="G2941" s="12">
        <v>3582</v>
      </c>
      <c r="H2941" s="12">
        <v>3870</v>
      </c>
      <c r="I2941" s="12">
        <v>70920</v>
      </c>
      <c r="J2941" s="12">
        <v>75600</v>
      </c>
      <c r="K2941" s="12">
        <f>Sales[[#This Row],[Unit Price]]*Sales[[#This Row],[Quantity]]</f>
        <v>15480</v>
      </c>
      <c r="L2941" s="12">
        <f>Sales[[#This Row],[Unit Cost]]*Sales[[#This Row],[Quantity]]</f>
        <v>14328</v>
      </c>
      <c r="M2941" s="12">
        <f>Sales[[#This Row],[Revenue]]-Sales[[#This Row],[Cost]]</f>
        <v>1152</v>
      </c>
      <c r="N2941" s="38">
        <f>Sales[[#This Row],[Profit]]*$N$1</f>
        <v>57.6</v>
      </c>
      <c r="O2941" s="38">
        <f>Sales[[#This Row],[Profit]]-Sales[[#This Row],[Discount ]]</f>
        <v>1094.4000000000001</v>
      </c>
    </row>
    <row r="2942" spans="1:15">
      <c r="A2942" s="38">
        <v>41892</v>
      </c>
      <c r="B2942" s="12" t="s">
        <v>20</v>
      </c>
      <c r="C2942" s="12" t="s">
        <v>18</v>
      </c>
      <c r="D2942" s="12" t="s">
        <v>15</v>
      </c>
      <c r="E2942" s="12" t="s">
        <v>16</v>
      </c>
      <c r="F2942" s="12">
        <v>22</v>
      </c>
      <c r="G2942" s="12">
        <v>4482</v>
      </c>
      <c r="H2942" s="12">
        <v>4770</v>
      </c>
      <c r="I2942" s="12">
        <v>71640</v>
      </c>
      <c r="J2942" s="12">
        <v>77400</v>
      </c>
      <c r="K2942" s="12">
        <f>Sales[[#This Row],[Unit Price]]*Sales[[#This Row],[Quantity]]</f>
        <v>104940</v>
      </c>
      <c r="L2942" s="12">
        <f>Sales[[#This Row],[Unit Cost]]*Sales[[#This Row],[Quantity]]</f>
        <v>98604</v>
      </c>
      <c r="M2942" s="12">
        <f>Sales[[#This Row],[Revenue]]-Sales[[#This Row],[Cost]]</f>
        <v>6336</v>
      </c>
      <c r="N2942" s="38">
        <f>Sales[[#This Row],[Profit]]*$N$1</f>
        <v>316.8</v>
      </c>
      <c r="O2942" s="38">
        <f>Sales[[#This Row],[Profit]]-Sales[[#This Row],[Discount ]]</f>
        <v>6019.2</v>
      </c>
    </row>
    <row r="2943" spans="1:15">
      <c r="A2943" s="38">
        <v>41892</v>
      </c>
      <c r="B2943" s="12" t="s">
        <v>14</v>
      </c>
      <c r="C2943" s="12" t="s">
        <v>11</v>
      </c>
      <c r="D2943" s="12" t="s">
        <v>37</v>
      </c>
      <c r="E2943" s="12" t="s">
        <v>13</v>
      </c>
      <c r="F2943" s="12">
        <v>15</v>
      </c>
      <c r="G2943" s="12">
        <v>3924</v>
      </c>
      <c r="H2943" s="12">
        <v>4230</v>
      </c>
      <c r="I2943" s="12">
        <v>40338</v>
      </c>
      <c r="J2943" s="12">
        <v>42930</v>
      </c>
      <c r="K2943" s="12">
        <f>Sales[[#This Row],[Unit Price]]*Sales[[#This Row],[Quantity]]</f>
        <v>63450</v>
      </c>
      <c r="L2943" s="12">
        <f>Sales[[#This Row],[Unit Cost]]*Sales[[#This Row],[Quantity]]</f>
        <v>58860</v>
      </c>
      <c r="M2943" s="12">
        <f>Sales[[#This Row],[Revenue]]-Sales[[#This Row],[Cost]]</f>
        <v>4590</v>
      </c>
      <c r="N2943" s="38">
        <f>Sales[[#This Row],[Profit]]*$N$1</f>
        <v>229.5</v>
      </c>
      <c r="O2943" s="38">
        <f>Sales[[#This Row],[Profit]]-Sales[[#This Row],[Discount ]]</f>
        <v>4360.5</v>
      </c>
    </row>
    <row r="2944" spans="1:15">
      <c r="A2944" s="38">
        <v>41892</v>
      </c>
      <c r="B2944" s="12" t="s">
        <v>29</v>
      </c>
      <c r="C2944" s="12" t="s">
        <v>30</v>
      </c>
      <c r="D2944" s="12" t="s">
        <v>28</v>
      </c>
      <c r="E2944" s="12" t="s">
        <v>13</v>
      </c>
      <c r="F2944" s="12">
        <v>23</v>
      </c>
      <c r="G2944" s="12">
        <v>7506</v>
      </c>
      <c r="H2944" s="12">
        <v>8100</v>
      </c>
      <c r="I2944" s="12">
        <v>52488</v>
      </c>
      <c r="J2944" s="12">
        <v>55890</v>
      </c>
      <c r="K2944" s="12">
        <f>Sales[[#This Row],[Unit Price]]*Sales[[#This Row],[Quantity]]</f>
        <v>186300</v>
      </c>
      <c r="L2944" s="12">
        <f>Sales[[#This Row],[Unit Cost]]*Sales[[#This Row],[Quantity]]</f>
        <v>172638</v>
      </c>
      <c r="M2944" s="12">
        <f>Sales[[#This Row],[Revenue]]-Sales[[#This Row],[Cost]]</f>
        <v>13662</v>
      </c>
      <c r="N2944" s="38">
        <f>Sales[[#This Row],[Profit]]*$N$1</f>
        <v>683.1</v>
      </c>
      <c r="O2944" s="38">
        <f>Sales[[#This Row],[Profit]]-Sales[[#This Row],[Discount ]]</f>
        <v>12978.9</v>
      </c>
    </row>
    <row r="2945" spans="1:15">
      <c r="A2945" s="38">
        <v>41892</v>
      </c>
      <c r="B2945" s="12" t="s">
        <v>14</v>
      </c>
      <c r="C2945" s="12" t="s">
        <v>11</v>
      </c>
      <c r="D2945" s="12" t="s">
        <v>26</v>
      </c>
      <c r="E2945" s="12" t="s">
        <v>13</v>
      </c>
      <c r="F2945" s="12">
        <v>9</v>
      </c>
      <c r="G2945" s="12">
        <v>3546</v>
      </c>
      <c r="H2945" s="12">
        <v>3780</v>
      </c>
      <c r="I2945" s="12">
        <v>21294</v>
      </c>
      <c r="J2945" s="12">
        <v>22680</v>
      </c>
      <c r="K2945" s="12">
        <f>Sales[[#This Row],[Unit Price]]*Sales[[#This Row],[Quantity]]</f>
        <v>34020</v>
      </c>
      <c r="L2945" s="12">
        <f>Sales[[#This Row],[Unit Cost]]*Sales[[#This Row],[Quantity]]</f>
        <v>31914</v>
      </c>
      <c r="M2945" s="12">
        <f>Sales[[#This Row],[Revenue]]-Sales[[#This Row],[Cost]]</f>
        <v>2106</v>
      </c>
      <c r="N2945" s="38">
        <f>Sales[[#This Row],[Profit]]*$N$1</f>
        <v>105.30000000000001</v>
      </c>
      <c r="O2945" s="38">
        <f>Sales[[#This Row],[Profit]]-Sales[[#This Row],[Discount ]]</f>
        <v>2000.7</v>
      </c>
    </row>
    <row r="2946" spans="1:15">
      <c r="A2946" s="38">
        <v>41893</v>
      </c>
      <c r="B2946" s="12" t="s">
        <v>31</v>
      </c>
      <c r="C2946" s="12" t="s">
        <v>30</v>
      </c>
      <c r="D2946" s="12" t="s">
        <v>26</v>
      </c>
      <c r="E2946" s="12" t="s">
        <v>13</v>
      </c>
      <c r="F2946" s="12">
        <v>7</v>
      </c>
      <c r="G2946" s="12">
        <v>3042</v>
      </c>
      <c r="H2946" s="12">
        <v>3240</v>
      </c>
      <c r="I2946" s="12">
        <v>15210</v>
      </c>
      <c r="J2946" s="12">
        <v>16200</v>
      </c>
      <c r="K2946" s="12">
        <f>Sales[[#This Row],[Unit Price]]*Sales[[#This Row],[Quantity]]</f>
        <v>22680</v>
      </c>
      <c r="L2946" s="12">
        <f>Sales[[#This Row],[Unit Cost]]*Sales[[#This Row],[Quantity]]</f>
        <v>21294</v>
      </c>
      <c r="M2946" s="12">
        <f>Sales[[#This Row],[Revenue]]-Sales[[#This Row],[Cost]]</f>
        <v>1386</v>
      </c>
      <c r="N2946" s="38">
        <f>Sales[[#This Row],[Profit]]*$N$1</f>
        <v>69.3</v>
      </c>
      <c r="O2946" s="38">
        <f>Sales[[#This Row],[Profit]]-Sales[[#This Row],[Discount ]]</f>
        <v>1316.7</v>
      </c>
    </row>
    <row r="2947" spans="1:15">
      <c r="A2947" s="38">
        <v>41893</v>
      </c>
      <c r="B2947" s="12" t="s">
        <v>31</v>
      </c>
      <c r="C2947" s="12" t="s">
        <v>30</v>
      </c>
      <c r="D2947" s="12" t="s">
        <v>39</v>
      </c>
      <c r="E2947" s="12" t="s">
        <v>13</v>
      </c>
      <c r="F2947" s="12">
        <v>25</v>
      </c>
      <c r="G2947" s="12">
        <v>3042</v>
      </c>
      <c r="H2947" s="12">
        <v>3240</v>
      </c>
      <c r="I2947" s="12">
        <v>44712</v>
      </c>
      <c r="J2947" s="12">
        <v>47520</v>
      </c>
      <c r="K2947" s="12">
        <f>Sales[[#This Row],[Unit Price]]*Sales[[#This Row],[Quantity]]</f>
        <v>81000</v>
      </c>
      <c r="L2947" s="12">
        <f>Sales[[#This Row],[Unit Cost]]*Sales[[#This Row],[Quantity]]</f>
        <v>76050</v>
      </c>
      <c r="M2947" s="12">
        <f>Sales[[#This Row],[Revenue]]-Sales[[#This Row],[Cost]]</f>
        <v>4950</v>
      </c>
      <c r="N2947" s="38">
        <f>Sales[[#This Row],[Profit]]*$N$1</f>
        <v>247.5</v>
      </c>
      <c r="O2947" s="38">
        <f>Sales[[#This Row],[Profit]]-Sales[[#This Row],[Discount ]]</f>
        <v>4702.5</v>
      </c>
    </row>
    <row r="2948" spans="1:15">
      <c r="A2948" s="38">
        <v>41893</v>
      </c>
      <c r="B2948" s="12" t="s">
        <v>20</v>
      </c>
      <c r="C2948" s="12" t="s">
        <v>18</v>
      </c>
      <c r="D2948" s="12" t="s">
        <v>19</v>
      </c>
      <c r="E2948" s="12" t="s">
        <v>13</v>
      </c>
      <c r="F2948" s="12">
        <v>10</v>
      </c>
      <c r="G2948" s="12">
        <v>3978</v>
      </c>
      <c r="H2948" s="12">
        <v>4230</v>
      </c>
      <c r="I2948" s="12">
        <v>19890</v>
      </c>
      <c r="J2948" s="12">
        <v>21150</v>
      </c>
      <c r="K2948" s="12">
        <f>Sales[[#This Row],[Unit Price]]*Sales[[#This Row],[Quantity]]</f>
        <v>42300</v>
      </c>
      <c r="L2948" s="12">
        <f>Sales[[#This Row],[Unit Cost]]*Sales[[#This Row],[Quantity]]</f>
        <v>39780</v>
      </c>
      <c r="M2948" s="12">
        <f>Sales[[#This Row],[Revenue]]-Sales[[#This Row],[Cost]]</f>
        <v>2520</v>
      </c>
      <c r="N2948" s="38">
        <f>Sales[[#This Row],[Profit]]*$N$1</f>
        <v>126</v>
      </c>
      <c r="O2948" s="38">
        <f>Sales[[#This Row],[Profit]]-Sales[[#This Row],[Discount ]]</f>
        <v>2394</v>
      </c>
    </row>
    <row r="2949" spans="1:15">
      <c r="A2949" s="38">
        <v>41894</v>
      </c>
      <c r="B2949" s="12" t="s">
        <v>10</v>
      </c>
      <c r="C2949" s="12" t="s">
        <v>11</v>
      </c>
      <c r="D2949" s="12" t="s">
        <v>37</v>
      </c>
      <c r="E2949" s="12" t="s">
        <v>13</v>
      </c>
      <c r="F2949" s="12">
        <v>8</v>
      </c>
      <c r="G2949" s="12">
        <v>5148</v>
      </c>
      <c r="H2949" s="12">
        <v>5490</v>
      </c>
      <c r="I2949" s="12">
        <v>35856</v>
      </c>
      <c r="J2949" s="12">
        <v>38160</v>
      </c>
      <c r="K2949" s="12">
        <f>Sales[[#This Row],[Unit Price]]*Sales[[#This Row],[Quantity]]</f>
        <v>43920</v>
      </c>
      <c r="L2949" s="12">
        <f>Sales[[#This Row],[Unit Cost]]*Sales[[#This Row],[Quantity]]</f>
        <v>41184</v>
      </c>
      <c r="M2949" s="12">
        <f>Sales[[#This Row],[Revenue]]-Sales[[#This Row],[Cost]]</f>
        <v>2736</v>
      </c>
      <c r="N2949" s="38">
        <f>Sales[[#This Row],[Profit]]*$N$1</f>
        <v>136.80000000000001</v>
      </c>
      <c r="O2949" s="38">
        <f>Sales[[#This Row],[Profit]]-Sales[[#This Row],[Discount ]]</f>
        <v>2599.1999999999998</v>
      </c>
    </row>
    <row r="2950" spans="1:15">
      <c r="A2950" s="38">
        <v>41894</v>
      </c>
      <c r="B2950" s="12" t="s">
        <v>31</v>
      </c>
      <c r="C2950" s="12" t="s">
        <v>30</v>
      </c>
      <c r="D2950" s="12" t="s">
        <v>15</v>
      </c>
      <c r="E2950" s="12" t="s">
        <v>16</v>
      </c>
      <c r="F2950" s="12">
        <v>18</v>
      </c>
      <c r="G2950" s="12">
        <v>3042</v>
      </c>
      <c r="H2950" s="12">
        <v>3240</v>
      </c>
      <c r="I2950" s="12">
        <v>78804</v>
      </c>
      <c r="J2950" s="12">
        <v>85140</v>
      </c>
      <c r="K2950" s="12">
        <f>Sales[[#This Row],[Unit Price]]*Sales[[#This Row],[Quantity]]</f>
        <v>58320</v>
      </c>
      <c r="L2950" s="12">
        <f>Sales[[#This Row],[Unit Cost]]*Sales[[#This Row],[Quantity]]</f>
        <v>54756</v>
      </c>
      <c r="M2950" s="12">
        <f>Sales[[#This Row],[Revenue]]-Sales[[#This Row],[Cost]]</f>
        <v>3564</v>
      </c>
      <c r="N2950" s="38">
        <f>Sales[[#This Row],[Profit]]*$N$1</f>
        <v>178.20000000000002</v>
      </c>
      <c r="O2950" s="38">
        <f>Sales[[#This Row],[Profit]]-Sales[[#This Row],[Discount ]]</f>
        <v>3385.8</v>
      </c>
    </row>
    <row r="2951" spans="1:15">
      <c r="A2951" s="38">
        <v>41894</v>
      </c>
      <c r="B2951" s="12" t="s">
        <v>24</v>
      </c>
      <c r="C2951" s="12" t="s">
        <v>25</v>
      </c>
      <c r="D2951" s="12" t="s">
        <v>41</v>
      </c>
      <c r="E2951" s="12" t="s">
        <v>13</v>
      </c>
      <c r="F2951" s="12">
        <v>8</v>
      </c>
      <c r="G2951" s="12">
        <v>5148</v>
      </c>
      <c r="H2951" s="12">
        <v>5490</v>
      </c>
      <c r="I2951" s="12">
        <v>32472</v>
      </c>
      <c r="J2951" s="12">
        <v>34650</v>
      </c>
      <c r="K2951" s="12">
        <f>Sales[[#This Row],[Unit Price]]*Sales[[#This Row],[Quantity]]</f>
        <v>43920</v>
      </c>
      <c r="L2951" s="12">
        <f>Sales[[#This Row],[Unit Cost]]*Sales[[#This Row],[Quantity]]</f>
        <v>41184</v>
      </c>
      <c r="M2951" s="12">
        <f>Sales[[#This Row],[Revenue]]-Sales[[#This Row],[Cost]]</f>
        <v>2736</v>
      </c>
      <c r="N2951" s="38">
        <f>Sales[[#This Row],[Profit]]*$N$1</f>
        <v>136.80000000000001</v>
      </c>
      <c r="O2951" s="38">
        <f>Sales[[#This Row],[Profit]]-Sales[[#This Row],[Discount ]]</f>
        <v>2599.1999999999998</v>
      </c>
    </row>
    <row r="2952" spans="1:15">
      <c r="A2952" s="38">
        <v>41894</v>
      </c>
      <c r="B2952" s="12" t="s">
        <v>10</v>
      </c>
      <c r="C2952" s="12" t="s">
        <v>11</v>
      </c>
      <c r="D2952" s="12" t="s">
        <v>42</v>
      </c>
      <c r="E2952" s="12" t="s">
        <v>16</v>
      </c>
      <c r="F2952" s="12">
        <v>25</v>
      </c>
      <c r="G2952" s="12">
        <v>7506</v>
      </c>
      <c r="H2952" s="12">
        <v>8100</v>
      </c>
      <c r="I2952" s="12">
        <v>30024</v>
      </c>
      <c r="J2952" s="12">
        <v>32400</v>
      </c>
      <c r="K2952" s="12">
        <f>Sales[[#This Row],[Unit Price]]*Sales[[#This Row],[Quantity]]</f>
        <v>202500</v>
      </c>
      <c r="L2952" s="12">
        <f>Sales[[#This Row],[Unit Cost]]*Sales[[#This Row],[Quantity]]</f>
        <v>187650</v>
      </c>
      <c r="M2952" s="12">
        <f>Sales[[#This Row],[Revenue]]-Sales[[#This Row],[Cost]]</f>
        <v>14850</v>
      </c>
      <c r="N2952" s="38">
        <f>Sales[[#This Row],[Profit]]*$N$1</f>
        <v>742.5</v>
      </c>
      <c r="O2952" s="38">
        <f>Sales[[#This Row],[Profit]]-Sales[[#This Row],[Discount ]]</f>
        <v>14107.5</v>
      </c>
    </row>
    <row r="2953" spans="1:15">
      <c r="A2953" s="38">
        <v>41895</v>
      </c>
      <c r="B2953" s="12" t="s">
        <v>24</v>
      </c>
      <c r="C2953" s="12" t="s">
        <v>25</v>
      </c>
      <c r="D2953" s="12" t="s">
        <v>35</v>
      </c>
      <c r="E2953" s="12" t="s">
        <v>13</v>
      </c>
      <c r="F2953" s="12">
        <v>7</v>
      </c>
      <c r="G2953" s="12">
        <v>3042</v>
      </c>
      <c r="H2953" s="12">
        <v>3240</v>
      </c>
      <c r="I2953" s="12">
        <v>97812</v>
      </c>
      <c r="J2953" s="12">
        <v>104310</v>
      </c>
      <c r="K2953" s="12">
        <f>Sales[[#This Row],[Unit Price]]*Sales[[#This Row],[Quantity]]</f>
        <v>22680</v>
      </c>
      <c r="L2953" s="12">
        <f>Sales[[#This Row],[Unit Cost]]*Sales[[#This Row],[Quantity]]</f>
        <v>21294</v>
      </c>
      <c r="M2953" s="12">
        <f>Sales[[#This Row],[Revenue]]-Sales[[#This Row],[Cost]]</f>
        <v>1386</v>
      </c>
      <c r="N2953" s="38">
        <f>Sales[[#This Row],[Profit]]*$N$1</f>
        <v>69.3</v>
      </c>
      <c r="O2953" s="38">
        <f>Sales[[#This Row],[Profit]]-Sales[[#This Row],[Discount ]]</f>
        <v>1316.7</v>
      </c>
    </row>
    <row r="2954" spans="1:15">
      <c r="A2954" s="38">
        <v>41895</v>
      </c>
      <c r="B2954" s="12" t="s">
        <v>34</v>
      </c>
      <c r="C2954" s="12" t="s">
        <v>25</v>
      </c>
      <c r="D2954" s="12" t="s">
        <v>37</v>
      </c>
      <c r="E2954" s="12" t="s">
        <v>13</v>
      </c>
      <c r="F2954" s="12">
        <v>17</v>
      </c>
      <c r="G2954" s="12">
        <v>3978</v>
      </c>
      <c r="H2954" s="12">
        <v>4230</v>
      </c>
      <c r="I2954" s="12">
        <v>76194</v>
      </c>
      <c r="J2954" s="12">
        <v>81090</v>
      </c>
      <c r="K2954" s="12">
        <f>Sales[[#This Row],[Unit Price]]*Sales[[#This Row],[Quantity]]</f>
        <v>71910</v>
      </c>
      <c r="L2954" s="12">
        <f>Sales[[#This Row],[Unit Cost]]*Sales[[#This Row],[Quantity]]</f>
        <v>67626</v>
      </c>
      <c r="M2954" s="12">
        <f>Sales[[#This Row],[Revenue]]-Sales[[#This Row],[Cost]]</f>
        <v>4284</v>
      </c>
      <c r="N2954" s="38">
        <f>Sales[[#This Row],[Profit]]*$N$1</f>
        <v>214.20000000000002</v>
      </c>
      <c r="O2954" s="38">
        <f>Sales[[#This Row],[Profit]]-Sales[[#This Row],[Discount ]]</f>
        <v>4069.8</v>
      </c>
    </row>
    <row r="2955" spans="1:15">
      <c r="A2955" s="38">
        <v>41897</v>
      </c>
      <c r="B2955" s="12" t="s">
        <v>22</v>
      </c>
      <c r="C2955" s="12" t="s">
        <v>23</v>
      </c>
      <c r="D2955" s="12" t="s">
        <v>28</v>
      </c>
      <c r="E2955" s="12" t="s">
        <v>13</v>
      </c>
      <c r="F2955" s="12">
        <v>3</v>
      </c>
      <c r="G2955" s="12">
        <v>2952</v>
      </c>
      <c r="H2955" s="12">
        <v>3150</v>
      </c>
      <c r="I2955" s="12">
        <v>145800</v>
      </c>
      <c r="J2955" s="12">
        <v>155250</v>
      </c>
      <c r="K2955" s="12">
        <f>Sales[[#This Row],[Unit Price]]*Sales[[#This Row],[Quantity]]</f>
        <v>9450</v>
      </c>
      <c r="L2955" s="12">
        <f>Sales[[#This Row],[Unit Cost]]*Sales[[#This Row],[Quantity]]</f>
        <v>8856</v>
      </c>
      <c r="M2955" s="12">
        <f>Sales[[#This Row],[Revenue]]-Sales[[#This Row],[Cost]]</f>
        <v>594</v>
      </c>
      <c r="N2955" s="38">
        <f>Sales[[#This Row],[Profit]]*$N$1</f>
        <v>29.700000000000003</v>
      </c>
      <c r="O2955" s="38">
        <f>Sales[[#This Row],[Profit]]-Sales[[#This Row],[Discount ]]</f>
        <v>564.29999999999995</v>
      </c>
    </row>
    <row r="2956" spans="1:15">
      <c r="A2956" s="38">
        <v>41898</v>
      </c>
      <c r="B2956" s="12" t="s">
        <v>27</v>
      </c>
      <c r="C2956" s="12" t="s">
        <v>23</v>
      </c>
      <c r="D2956" s="12" t="s">
        <v>38</v>
      </c>
      <c r="E2956" s="12" t="s">
        <v>13</v>
      </c>
      <c r="F2956" s="12">
        <v>13</v>
      </c>
      <c r="G2956" s="12">
        <v>2034</v>
      </c>
      <c r="H2956" s="12">
        <v>2160</v>
      </c>
      <c r="I2956" s="12">
        <v>49644</v>
      </c>
      <c r="J2956" s="12">
        <v>52920</v>
      </c>
      <c r="K2956" s="12">
        <f>Sales[[#This Row],[Unit Price]]*Sales[[#This Row],[Quantity]]</f>
        <v>28080</v>
      </c>
      <c r="L2956" s="12">
        <f>Sales[[#This Row],[Unit Cost]]*Sales[[#This Row],[Quantity]]</f>
        <v>26442</v>
      </c>
      <c r="M2956" s="12">
        <f>Sales[[#This Row],[Revenue]]-Sales[[#This Row],[Cost]]</f>
        <v>1638</v>
      </c>
      <c r="N2956" s="38">
        <f>Sales[[#This Row],[Profit]]*$N$1</f>
        <v>81.900000000000006</v>
      </c>
      <c r="O2956" s="38">
        <f>Sales[[#This Row],[Profit]]-Sales[[#This Row],[Discount ]]</f>
        <v>1556.1</v>
      </c>
    </row>
    <row r="2957" spans="1:15">
      <c r="A2957" s="38">
        <v>41898</v>
      </c>
      <c r="B2957" s="12" t="s">
        <v>29</v>
      </c>
      <c r="C2957" s="12" t="s">
        <v>30</v>
      </c>
      <c r="D2957" s="12" t="s">
        <v>37</v>
      </c>
      <c r="E2957" s="12" t="s">
        <v>13</v>
      </c>
      <c r="F2957" s="12">
        <v>17</v>
      </c>
      <c r="G2957" s="12">
        <v>3582</v>
      </c>
      <c r="H2957" s="12">
        <v>3870</v>
      </c>
      <c r="I2957" s="12">
        <v>4482</v>
      </c>
      <c r="J2957" s="12">
        <v>4770</v>
      </c>
      <c r="K2957" s="12">
        <f>Sales[[#This Row],[Unit Price]]*Sales[[#This Row],[Quantity]]</f>
        <v>65790</v>
      </c>
      <c r="L2957" s="12">
        <f>Sales[[#This Row],[Unit Cost]]*Sales[[#This Row],[Quantity]]</f>
        <v>60894</v>
      </c>
      <c r="M2957" s="12">
        <f>Sales[[#This Row],[Revenue]]-Sales[[#This Row],[Cost]]</f>
        <v>4896</v>
      </c>
      <c r="N2957" s="38">
        <f>Sales[[#This Row],[Profit]]*$N$1</f>
        <v>244.8</v>
      </c>
      <c r="O2957" s="38">
        <f>Sales[[#This Row],[Profit]]-Sales[[#This Row],[Discount ]]</f>
        <v>4651.2</v>
      </c>
    </row>
    <row r="2958" spans="1:15">
      <c r="A2958" s="38">
        <v>41898</v>
      </c>
      <c r="B2958" s="12" t="s">
        <v>31</v>
      </c>
      <c r="C2958" s="12" t="s">
        <v>30</v>
      </c>
      <c r="D2958" s="12" t="s">
        <v>36</v>
      </c>
      <c r="E2958" s="12" t="s">
        <v>13</v>
      </c>
      <c r="F2958" s="12">
        <v>22</v>
      </c>
      <c r="G2958" s="12">
        <v>3978</v>
      </c>
      <c r="H2958" s="12">
        <v>4230</v>
      </c>
      <c r="I2958" s="12">
        <v>31590</v>
      </c>
      <c r="J2958" s="12">
        <v>33750</v>
      </c>
      <c r="K2958" s="12">
        <f>Sales[[#This Row],[Unit Price]]*Sales[[#This Row],[Quantity]]</f>
        <v>93060</v>
      </c>
      <c r="L2958" s="12">
        <f>Sales[[#This Row],[Unit Cost]]*Sales[[#This Row],[Quantity]]</f>
        <v>87516</v>
      </c>
      <c r="M2958" s="12">
        <f>Sales[[#This Row],[Revenue]]-Sales[[#This Row],[Cost]]</f>
        <v>5544</v>
      </c>
      <c r="N2958" s="38">
        <f>Sales[[#This Row],[Profit]]*$N$1</f>
        <v>277.2</v>
      </c>
      <c r="O2958" s="38">
        <f>Sales[[#This Row],[Profit]]-Sales[[#This Row],[Discount ]]</f>
        <v>5266.8</v>
      </c>
    </row>
    <row r="2959" spans="1:15">
      <c r="A2959" s="38">
        <v>41899</v>
      </c>
      <c r="B2959" s="12" t="s">
        <v>27</v>
      </c>
      <c r="C2959" s="12" t="s">
        <v>23</v>
      </c>
      <c r="D2959" s="12" t="s">
        <v>33</v>
      </c>
      <c r="E2959" s="12" t="s">
        <v>13</v>
      </c>
      <c r="F2959" s="12">
        <v>23</v>
      </c>
      <c r="G2959" s="12">
        <v>2196</v>
      </c>
      <c r="H2959" s="12">
        <v>2340</v>
      </c>
      <c r="I2959" s="12">
        <v>75582</v>
      </c>
      <c r="J2959" s="12">
        <v>80370</v>
      </c>
      <c r="K2959" s="12">
        <f>Sales[[#This Row],[Unit Price]]*Sales[[#This Row],[Quantity]]</f>
        <v>53820</v>
      </c>
      <c r="L2959" s="12">
        <f>Sales[[#This Row],[Unit Cost]]*Sales[[#This Row],[Quantity]]</f>
        <v>50508</v>
      </c>
      <c r="M2959" s="12">
        <f>Sales[[#This Row],[Revenue]]-Sales[[#This Row],[Cost]]</f>
        <v>3312</v>
      </c>
      <c r="N2959" s="38">
        <f>Sales[[#This Row],[Profit]]*$N$1</f>
        <v>165.60000000000002</v>
      </c>
      <c r="O2959" s="38">
        <f>Sales[[#This Row],[Profit]]-Sales[[#This Row],[Discount ]]</f>
        <v>3146.4</v>
      </c>
    </row>
    <row r="2960" spans="1:15">
      <c r="A2960" s="38">
        <v>41900</v>
      </c>
      <c r="B2960" s="12" t="s">
        <v>22</v>
      </c>
      <c r="C2960" s="12" t="s">
        <v>23</v>
      </c>
      <c r="D2960" s="12" t="s">
        <v>39</v>
      </c>
      <c r="E2960" s="12" t="s">
        <v>13</v>
      </c>
      <c r="F2960" s="12">
        <v>1</v>
      </c>
      <c r="G2960" s="12">
        <v>2034</v>
      </c>
      <c r="H2960" s="12">
        <v>2160</v>
      </c>
      <c r="I2960" s="12">
        <v>26082</v>
      </c>
      <c r="J2960" s="12">
        <v>27720</v>
      </c>
      <c r="K2960" s="12">
        <f>Sales[[#This Row],[Unit Price]]*Sales[[#This Row],[Quantity]]</f>
        <v>2160</v>
      </c>
      <c r="L2960" s="12">
        <f>Sales[[#This Row],[Unit Cost]]*Sales[[#This Row],[Quantity]]</f>
        <v>2034</v>
      </c>
      <c r="M2960" s="12">
        <f>Sales[[#This Row],[Revenue]]-Sales[[#This Row],[Cost]]</f>
        <v>126</v>
      </c>
      <c r="N2960" s="38">
        <f>Sales[[#This Row],[Profit]]*$N$1</f>
        <v>6.3000000000000007</v>
      </c>
      <c r="O2960" s="38">
        <f>Sales[[#This Row],[Profit]]-Sales[[#This Row],[Discount ]]</f>
        <v>119.7</v>
      </c>
    </row>
    <row r="2961" spans="1:15">
      <c r="A2961" s="38">
        <v>41900</v>
      </c>
      <c r="B2961" s="12" t="s">
        <v>34</v>
      </c>
      <c r="C2961" s="12" t="s">
        <v>25</v>
      </c>
      <c r="D2961" s="12" t="s">
        <v>40</v>
      </c>
      <c r="E2961" s="12" t="s">
        <v>16</v>
      </c>
      <c r="F2961" s="12">
        <v>25</v>
      </c>
      <c r="G2961" s="12">
        <v>5148</v>
      </c>
      <c r="H2961" s="12">
        <v>5490</v>
      </c>
      <c r="I2961" s="12">
        <v>70632</v>
      </c>
      <c r="J2961" s="12">
        <v>76140</v>
      </c>
      <c r="K2961" s="12">
        <f>Sales[[#This Row],[Unit Price]]*Sales[[#This Row],[Quantity]]</f>
        <v>137250</v>
      </c>
      <c r="L2961" s="12">
        <f>Sales[[#This Row],[Unit Cost]]*Sales[[#This Row],[Quantity]]</f>
        <v>128700</v>
      </c>
      <c r="M2961" s="12">
        <f>Sales[[#This Row],[Revenue]]-Sales[[#This Row],[Cost]]</f>
        <v>8550</v>
      </c>
      <c r="N2961" s="38">
        <f>Sales[[#This Row],[Profit]]*$N$1</f>
        <v>427.5</v>
      </c>
      <c r="O2961" s="38">
        <f>Sales[[#This Row],[Profit]]-Sales[[#This Row],[Discount ]]</f>
        <v>8122.5</v>
      </c>
    </row>
    <row r="2962" spans="1:15">
      <c r="A2962" s="38">
        <v>41900</v>
      </c>
      <c r="B2962" s="12" t="s">
        <v>27</v>
      </c>
      <c r="C2962" s="12" t="s">
        <v>23</v>
      </c>
      <c r="D2962" s="12" t="s">
        <v>42</v>
      </c>
      <c r="E2962" s="12" t="s">
        <v>16</v>
      </c>
      <c r="F2962" s="12">
        <v>22</v>
      </c>
      <c r="G2962" s="12">
        <v>3384</v>
      </c>
      <c r="H2962" s="12">
        <v>3600</v>
      </c>
      <c r="I2962" s="12">
        <v>105084</v>
      </c>
      <c r="J2962" s="12">
        <v>113400</v>
      </c>
      <c r="K2962" s="12">
        <f>Sales[[#This Row],[Unit Price]]*Sales[[#This Row],[Quantity]]</f>
        <v>79200</v>
      </c>
      <c r="L2962" s="12">
        <f>Sales[[#This Row],[Unit Cost]]*Sales[[#This Row],[Quantity]]</f>
        <v>74448</v>
      </c>
      <c r="M2962" s="12">
        <f>Sales[[#This Row],[Revenue]]-Sales[[#This Row],[Cost]]</f>
        <v>4752</v>
      </c>
      <c r="N2962" s="38">
        <f>Sales[[#This Row],[Profit]]*$N$1</f>
        <v>237.60000000000002</v>
      </c>
      <c r="O2962" s="38">
        <f>Sales[[#This Row],[Profit]]-Sales[[#This Row],[Discount ]]</f>
        <v>4514.3999999999996</v>
      </c>
    </row>
    <row r="2963" spans="1:15">
      <c r="A2963" s="38">
        <v>41901</v>
      </c>
      <c r="B2963" s="12" t="s">
        <v>27</v>
      </c>
      <c r="C2963" s="12" t="s">
        <v>23</v>
      </c>
      <c r="D2963" s="12" t="s">
        <v>26</v>
      </c>
      <c r="E2963" s="12" t="s">
        <v>13</v>
      </c>
      <c r="F2963" s="12">
        <v>2</v>
      </c>
      <c r="G2963" s="12">
        <v>3978</v>
      </c>
      <c r="H2963" s="12">
        <v>4230</v>
      </c>
      <c r="I2963" s="12">
        <v>42588</v>
      </c>
      <c r="J2963" s="12">
        <v>45360</v>
      </c>
      <c r="K2963" s="12">
        <f>Sales[[#This Row],[Unit Price]]*Sales[[#This Row],[Quantity]]</f>
        <v>8460</v>
      </c>
      <c r="L2963" s="12">
        <f>Sales[[#This Row],[Unit Cost]]*Sales[[#This Row],[Quantity]]</f>
        <v>7956</v>
      </c>
      <c r="M2963" s="12">
        <f>Sales[[#This Row],[Revenue]]-Sales[[#This Row],[Cost]]</f>
        <v>504</v>
      </c>
      <c r="N2963" s="38">
        <f>Sales[[#This Row],[Profit]]*$N$1</f>
        <v>25.200000000000003</v>
      </c>
      <c r="O2963" s="38">
        <f>Sales[[#This Row],[Profit]]-Sales[[#This Row],[Discount ]]</f>
        <v>478.8</v>
      </c>
    </row>
    <row r="2964" spans="1:15">
      <c r="A2964" s="38">
        <v>41901</v>
      </c>
      <c r="B2964" s="12" t="s">
        <v>24</v>
      </c>
      <c r="C2964" s="12" t="s">
        <v>25</v>
      </c>
      <c r="D2964" s="12" t="s">
        <v>43</v>
      </c>
      <c r="E2964" s="12" t="s">
        <v>13</v>
      </c>
      <c r="F2964" s="12">
        <v>11</v>
      </c>
      <c r="G2964" s="12">
        <v>3582</v>
      </c>
      <c r="H2964" s="12">
        <v>3870</v>
      </c>
      <c r="I2964" s="12">
        <v>64296</v>
      </c>
      <c r="J2964" s="12">
        <v>68400</v>
      </c>
      <c r="K2964" s="12">
        <f>Sales[[#This Row],[Unit Price]]*Sales[[#This Row],[Quantity]]</f>
        <v>42570</v>
      </c>
      <c r="L2964" s="12">
        <f>Sales[[#This Row],[Unit Cost]]*Sales[[#This Row],[Quantity]]</f>
        <v>39402</v>
      </c>
      <c r="M2964" s="12">
        <f>Sales[[#This Row],[Revenue]]-Sales[[#This Row],[Cost]]</f>
        <v>3168</v>
      </c>
      <c r="N2964" s="38">
        <f>Sales[[#This Row],[Profit]]*$N$1</f>
        <v>158.4</v>
      </c>
      <c r="O2964" s="38">
        <f>Sales[[#This Row],[Profit]]-Sales[[#This Row],[Discount ]]</f>
        <v>3009.6</v>
      </c>
    </row>
    <row r="2965" spans="1:15">
      <c r="A2965" s="38">
        <v>41901</v>
      </c>
      <c r="B2965" s="12" t="s">
        <v>34</v>
      </c>
      <c r="C2965" s="12" t="s">
        <v>25</v>
      </c>
      <c r="D2965" s="12" t="s">
        <v>26</v>
      </c>
      <c r="E2965" s="12" t="s">
        <v>13</v>
      </c>
      <c r="F2965" s="12">
        <v>11</v>
      </c>
      <c r="G2965" s="12">
        <v>3546</v>
      </c>
      <c r="H2965" s="12">
        <v>3780</v>
      </c>
      <c r="I2965" s="12">
        <v>6084</v>
      </c>
      <c r="J2965" s="12">
        <v>6480</v>
      </c>
      <c r="K2965" s="12">
        <f>Sales[[#This Row],[Unit Price]]*Sales[[#This Row],[Quantity]]</f>
        <v>41580</v>
      </c>
      <c r="L2965" s="12">
        <f>Sales[[#This Row],[Unit Cost]]*Sales[[#This Row],[Quantity]]</f>
        <v>39006</v>
      </c>
      <c r="M2965" s="12">
        <f>Sales[[#This Row],[Revenue]]-Sales[[#This Row],[Cost]]</f>
        <v>2574</v>
      </c>
      <c r="N2965" s="38">
        <f>Sales[[#This Row],[Profit]]*$N$1</f>
        <v>128.70000000000002</v>
      </c>
      <c r="O2965" s="38">
        <f>Sales[[#This Row],[Profit]]-Sales[[#This Row],[Discount ]]</f>
        <v>2445.3000000000002</v>
      </c>
    </row>
    <row r="2966" spans="1:15">
      <c r="A2966" s="38">
        <v>41901</v>
      </c>
      <c r="B2966" s="12" t="s">
        <v>27</v>
      </c>
      <c r="C2966" s="12" t="s">
        <v>23</v>
      </c>
      <c r="D2966" s="12" t="s">
        <v>43</v>
      </c>
      <c r="E2966" s="12" t="s">
        <v>13</v>
      </c>
      <c r="F2966" s="12">
        <v>1</v>
      </c>
      <c r="G2966" s="12">
        <v>7506</v>
      </c>
      <c r="H2966" s="12">
        <v>8100</v>
      </c>
      <c r="I2966" s="12">
        <v>57528</v>
      </c>
      <c r="J2966" s="12">
        <v>61200</v>
      </c>
      <c r="K2966" s="12">
        <f>Sales[[#This Row],[Unit Price]]*Sales[[#This Row],[Quantity]]</f>
        <v>8100</v>
      </c>
      <c r="L2966" s="12">
        <f>Sales[[#This Row],[Unit Cost]]*Sales[[#This Row],[Quantity]]</f>
        <v>7506</v>
      </c>
      <c r="M2966" s="12">
        <f>Sales[[#This Row],[Revenue]]-Sales[[#This Row],[Cost]]</f>
        <v>594</v>
      </c>
      <c r="N2966" s="38">
        <f>Sales[[#This Row],[Profit]]*$N$1</f>
        <v>29.700000000000003</v>
      </c>
      <c r="O2966" s="38">
        <f>Sales[[#This Row],[Profit]]-Sales[[#This Row],[Discount ]]</f>
        <v>564.29999999999995</v>
      </c>
    </row>
    <row r="2967" spans="1:15">
      <c r="A2967" s="38">
        <v>41901</v>
      </c>
      <c r="B2967" s="12" t="s">
        <v>14</v>
      </c>
      <c r="C2967" s="12" t="s">
        <v>11</v>
      </c>
      <c r="D2967" s="12" t="s">
        <v>42</v>
      </c>
      <c r="E2967" s="12" t="s">
        <v>16</v>
      </c>
      <c r="F2967" s="12">
        <v>14</v>
      </c>
      <c r="G2967" s="12">
        <v>3978</v>
      </c>
      <c r="H2967" s="12">
        <v>4230</v>
      </c>
      <c r="I2967" s="12">
        <v>7506</v>
      </c>
      <c r="J2967" s="12">
        <v>8100</v>
      </c>
      <c r="K2967" s="12">
        <f>Sales[[#This Row],[Unit Price]]*Sales[[#This Row],[Quantity]]</f>
        <v>59220</v>
      </c>
      <c r="L2967" s="12">
        <f>Sales[[#This Row],[Unit Cost]]*Sales[[#This Row],[Quantity]]</f>
        <v>55692</v>
      </c>
      <c r="M2967" s="12">
        <f>Sales[[#This Row],[Revenue]]-Sales[[#This Row],[Cost]]</f>
        <v>3528</v>
      </c>
      <c r="N2967" s="38">
        <f>Sales[[#This Row],[Profit]]*$N$1</f>
        <v>176.4</v>
      </c>
      <c r="O2967" s="38">
        <f>Sales[[#This Row],[Profit]]-Sales[[#This Row],[Discount ]]</f>
        <v>3351.6</v>
      </c>
    </row>
    <row r="2968" spans="1:15">
      <c r="A2968" s="38">
        <v>41901</v>
      </c>
      <c r="B2968" s="12" t="s">
        <v>29</v>
      </c>
      <c r="C2968" s="12" t="s">
        <v>30</v>
      </c>
      <c r="D2968" s="12" t="s">
        <v>41</v>
      </c>
      <c r="E2968" s="12" t="s">
        <v>13</v>
      </c>
      <c r="F2968" s="12">
        <v>11</v>
      </c>
      <c r="G2968" s="12">
        <v>2034</v>
      </c>
      <c r="H2968" s="12">
        <v>2160</v>
      </c>
      <c r="I2968" s="12">
        <v>59040</v>
      </c>
      <c r="J2968" s="12">
        <v>63000</v>
      </c>
      <c r="K2968" s="12">
        <f>Sales[[#This Row],[Unit Price]]*Sales[[#This Row],[Quantity]]</f>
        <v>23760</v>
      </c>
      <c r="L2968" s="12">
        <f>Sales[[#This Row],[Unit Cost]]*Sales[[#This Row],[Quantity]]</f>
        <v>22374</v>
      </c>
      <c r="M2968" s="12">
        <f>Sales[[#This Row],[Revenue]]-Sales[[#This Row],[Cost]]</f>
        <v>1386</v>
      </c>
      <c r="N2968" s="38">
        <f>Sales[[#This Row],[Profit]]*$N$1</f>
        <v>69.3</v>
      </c>
      <c r="O2968" s="38">
        <f>Sales[[#This Row],[Profit]]-Sales[[#This Row],[Discount ]]</f>
        <v>1316.7</v>
      </c>
    </row>
    <row r="2969" spans="1:15">
      <c r="A2969" s="38">
        <v>41902</v>
      </c>
      <c r="B2969" s="12" t="s">
        <v>24</v>
      </c>
      <c r="C2969" s="12" t="s">
        <v>25</v>
      </c>
      <c r="D2969" s="12" t="s">
        <v>15</v>
      </c>
      <c r="E2969" s="12" t="s">
        <v>16</v>
      </c>
      <c r="F2969" s="12">
        <v>8</v>
      </c>
      <c r="G2969" s="12">
        <v>2952</v>
      </c>
      <c r="H2969" s="12">
        <v>3150</v>
      </c>
      <c r="I2969" s="12">
        <v>60894</v>
      </c>
      <c r="J2969" s="12">
        <v>65790</v>
      </c>
      <c r="K2969" s="12">
        <f>Sales[[#This Row],[Unit Price]]*Sales[[#This Row],[Quantity]]</f>
        <v>25200</v>
      </c>
      <c r="L2969" s="12">
        <f>Sales[[#This Row],[Unit Cost]]*Sales[[#This Row],[Quantity]]</f>
        <v>23616</v>
      </c>
      <c r="M2969" s="12">
        <f>Sales[[#This Row],[Revenue]]-Sales[[#This Row],[Cost]]</f>
        <v>1584</v>
      </c>
      <c r="N2969" s="38">
        <f>Sales[[#This Row],[Profit]]*$N$1</f>
        <v>79.2</v>
      </c>
      <c r="O2969" s="38">
        <f>Sales[[#This Row],[Profit]]-Sales[[#This Row],[Discount ]]</f>
        <v>1504.8</v>
      </c>
    </row>
    <row r="2970" spans="1:15">
      <c r="A2970" s="38">
        <v>41902</v>
      </c>
      <c r="B2970" s="12" t="s">
        <v>20</v>
      </c>
      <c r="C2970" s="12" t="s">
        <v>18</v>
      </c>
      <c r="D2970" s="12" t="s">
        <v>19</v>
      </c>
      <c r="E2970" s="12" t="s">
        <v>13</v>
      </c>
      <c r="F2970" s="12">
        <v>1</v>
      </c>
      <c r="G2970" s="12">
        <v>3546</v>
      </c>
      <c r="H2970" s="12">
        <v>3780</v>
      </c>
      <c r="I2970" s="12">
        <v>55692</v>
      </c>
      <c r="J2970" s="12">
        <v>59220</v>
      </c>
      <c r="K2970" s="12">
        <f>Sales[[#This Row],[Unit Price]]*Sales[[#This Row],[Quantity]]</f>
        <v>3780</v>
      </c>
      <c r="L2970" s="12">
        <f>Sales[[#This Row],[Unit Cost]]*Sales[[#This Row],[Quantity]]</f>
        <v>3546</v>
      </c>
      <c r="M2970" s="12">
        <f>Sales[[#This Row],[Revenue]]-Sales[[#This Row],[Cost]]</f>
        <v>234</v>
      </c>
      <c r="N2970" s="38">
        <f>Sales[[#This Row],[Profit]]*$N$1</f>
        <v>11.700000000000001</v>
      </c>
      <c r="O2970" s="38">
        <f>Sales[[#This Row],[Profit]]-Sales[[#This Row],[Discount ]]</f>
        <v>222.3</v>
      </c>
    </row>
    <row r="2971" spans="1:15">
      <c r="A2971" s="38">
        <v>41902</v>
      </c>
      <c r="B2971" s="12" t="s">
        <v>17</v>
      </c>
      <c r="C2971" s="12" t="s">
        <v>18</v>
      </c>
      <c r="D2971" s="12" t="s">
        <v>12</v>
      </c>
      <c r="E2971" s="12" t="s">
        <v>13</v>
      </c>
      <c r="F2971" s="12">
        <v>24</v>
      </c>
      <c r="G2971" s="12">
        <v>3546</v>
      </c>
      <c r="H2971" s="12">
        <v>3780</v>
      </c>
      <c r="I2971" s="12">
        <v>6102</v>
      </c>
      <c r="J2971" s="12">
        <v>6480</v>
      </c>
      <c r="K2971" s="12">
        <f>Sales[[#This Row],[Unit Price]]*Sales[[#This Row],[Quantity]]</f>
        <v>90720</v>
      </c>
      <c r="L2971" s="12">
        <f>Sales[[#This Row],[Unit Cost]]*Sales[[#This Row],[Quantity]]</f>
        <v>85104</v>
      </c>
      <c r="M2971" s="12">
        <f>Sales[[#This Row],[Revenue]]-Sales[[#This Row],[Cost]]</f>
        <v>5616</v>
      </c>
      <c r="N2971" s="38">
        <f>Sales[[#This Row],[Profit]]*$N$1</f>
        <v>280.8</v>
      </c>
      <c r="O2971" s="38">
        <f>Sales[[#This Row],[Profit]]-Sales[[#This Row],[Discount ]]</f>
        <v>5335.2</v>
      </c>
    </row>
    <row r="2972" spans="1:15">
      <c r="A2972" s="38">
        <v>41902</v>
      </c>
      <c r="B2972" s="12" t="s">
        <v>17</v>
      </c>
      <c r="C2972" s="12" t="s">
        <v>18</v>
      </c>
      <c r="D2972" s="12" t="s">
        <v>41</v>
      </c>
      <c r="E2972" s="12" t="s">
        <v>13</v>
      </c>
      <c r="F2972" s="12">
        <v>15</v>
      </c>
      <c r="G2972" s="12">
        <v>3978</v>
      </c>
      <c r="H2972" s="12">
        <v>4230</v>
      </c>
      <c r="I2972" s="12">
        <v>5904</v>
      </c>
      <c r="J2972" s="12">
        <v>6300</v>
      </c>
      <c r="K2972" s="12">
        <f>Sales[[#This Row],[Unit Price]]*Sales[[#This Row],[Quantity]]</f>
        <v>63450</v>
      </c>
      <c r="L2972" s="12">
        <f>Sales[[#This Row],[Unit Cost]]*Sales[[#This Row],[Quantity]]</f>
        <v>59670</v>
      </c>
      <c r="M2972" s="12">
        <f>Sales[[#This Row],[Revenue]]-Sales[[#This Row],[Cost]]</f>
        <v>3780</v>
      </c>
      <c r="N2972" s="38">
        <f>Sales[[#This Row],[Profit]]*$N$1</f>
        <v>189</v>
      </c>
      <c r="O2972" s="38">
        <f>Sales[[#This Row],[Profit]]-Sales[[#This Row],[Discount ]]</f>
        <v>3591</v>
      </c>
    </row>
    <row r="2973" spans="1:15">
      <c r="A2973" s="38">
        <v>41902</v>
      </c>
      <c r="B2973" s="12" t="s">
        <v>27</v>
      </c>
      <c r="C2973" s="12" t="s">
        <v>23</v>
      </c>
      <c r="D2973" s="12" t="s">
        <v>21</v>
      </c>
      <c r="E2973" s="12" t="s">
        <v>13</v>
      </c>
      <c r="F2973" s="12">
        <v>20</v>
      </c>
      <c r="G2973" s="12">
        <v>3546</v>
      </c>
      <c r="H2973" s="12">
        <v>3780</v>
      </c>
      <c r="I2973" s="12">
        <v>43920</v>
      </c>
      <c r="J2973" s="12">
        <v>46800</v>
      </c>
      <c r="K2973" s="12">
        <f>Sales[[#This Row],[Unit Price]]*Sales[[#This Row],[Quantity]]</f>
        <v>75600</v>
      </c>
      <c r="L2973" s="12">
        <f>Sales[[#This Row],[Unit Cost]]*Sales[[#This Row],[Quantity]]</f>
        <v>70920</v>
      </c>
      <c r="M2973" s="12">
        <f>Sales[[#This Row],[Revenue]]-Sales[[#This Row],[Cost]]</f>
        <v>4680</v>
      </c>
      <c r="N2973" s="38">
        <f>Sales[[#This Row],[Profit]]*$N$1</f>
        <v>234</v>
      </c>
      <c r="O2973" s="38">
        <f>Sales[[#This Row],[Profit]]-Sales[[#This Row],[Discount ]]</f>
        <v>4446</v>
      </c>
    </row>
    <row r="2974" spans="1:15">
      <c r="A2974" s="38">
        <v>41903</v>
      </c>
      <c r="B2974" s="12" t="s">
        <v>34</v>
      </c>
      <c r="C2974" s="12" t="s">
        <v>25</v>
      </c>
      <c r="D2974" s="12" t="s">
        <v>26</v>
      </c>
      <c r="E2974" s="12" t="s">
        <v>13</v>
      </c>
      <c r="F2974" s="12">
        <v>1</v>
      </c>
      <c r="G2974" s="12">
        <v>5148</v>
      </c>
      <c r="H2974" s="12">
        <v>5490</v>
      </c>
      <c r="I2974" s="12">
        <v>12168</v>
      </c>
      <c r="J2974" s="12">
        <v>12960</v>
      </c>
      <c r="K2974" s="12">
        <f>Sales[[#This Row],[Unit Price]]*Sales[[#This Row],[Quantity]]</f>
        <v>5490</v>
      </c>
      <c r="L2974" s="12">
        <f>Sales[[#This Row],[Unit Cost]]*Sales[[#This Row],[Quantity]]</f>
        <v>5148</v>
      </c>
      <c r="M2974" s="12">
        <f>Sales[[#This Row],[Revenue]]-Sales[[#This Row],[Cost]]</f>
        <v>342</v>
      </c>
      <c r="N2974" s="38">
        <f>Sales[[#This Row],[Profit]]*$N$1</f>
        <v>17.100000000000001</v>
      </c>
      <c r="O2974" s="38">
        <f>Sales[[#This Row],[Profit]]-Sales[[#This Row],[Discount ]]</f>
        <v>324.89999999999998</v>
      </c>
    </row>
    <row r="2975" spans="1:15">
      <c r="A2975" s="38">
        <v>41903</v>
      </c>
      <c r="B2975" s="12" t="s">
        <v>10</v>
      </c>
      <c r="C2975" s="12" t="s">
        <v>11</v>
      </c>
      <c r="D2975" s="12" t="s">
        <v>26</v>
      </c>
      <c r="E2975" s="12" t="s">
        <v>13</v>
      </c>
      <c r="F2975" s="12">
        <v>5</v>
      </c>
      <c r="G2975" s="12">
        <v>2196</v>
      </c>
      <c r="H2975" s="12">
        <v>2340</v>
      </c>
      <c r="I2975" s="12">
        <v>9126</v>
      </c>
      <c r="J2975" s="12">
        <v>9720</v>
      </c>
      <c r="K2975" s="12">
        <f>Sales[[#This Row],[Unit Price]]*Sales[[#This Row],[Quantity]]</f>
        <v>11700</v>
      </c>
      <c r="L2975" s="12">
        <f>Sales[[#This Row],[Unit Cost]]*Sales[[#This Row],[Quantity]]</f>
        <v>10980</v>
      </c>
      <c r="M2975" s="12">
        <f>Sales[[#This Row],[Revenue]]-Sales[[#This Row],[Cost]]</f>
        <v>720</v>
      </c>
      <c r="N2975" s="38">
        <f>Sales[[#This Row],[Profit]]*$N$1</f>
        <v>36</v>
      </c>
      <c r="O2975" s="38">
        <f>Sales[[#This Row],[Profit]]-Sales[[#This Row],[Discount ]]</f>
        <v>684</v>
      </c>
    </row>
    <row r="2976" spans="1:15">
      <c r="A2976" s="38">
        <v>41903</v>
      </c>
      <c r="B2976" s="12" t="s">
        <v>24</v>
      </c>
      <c r="C2976" s="12" t="s">
        <v>25</v>
      </c>
      <c r="D2976" s="12" t="s">
        <v>38</v>
      </c>
      <c r="E2976" s="12" t="s">
        <v>13</v>
      </c>
      <c r="F2976" s="12">
        <v>2</v>
      </c>
      <c r="G2976" s="12">
        <v>3924</v>
      </c>
      <c r="H2976" s="12">
        <v>4230</v>
      </c>
      <c r="I2976" s="12">
        <v>67374</v>
      </c>
      <c r="J2976" s="12">
        <v>71820</v>
      </c>
      <c r="K2976" s="12">
        <f>Sales[[#This Row],[Unit Price]]*Sales[[#This Row],[Quantity]]</f>
        <v>8460</v>
      </c>
      <c r="L2976" s="12">
        <f>Sales[[#This Row],[Unit Cost]]*Sales[[#This Row],[Quantity]]</f>
        <v>7848</v>
      </c>
      <c r="M2976" s="12">
        <f>Sales[[#This Row],[Revenue]]-Sales[[#This Row],[Cost]]</f>
        <v>612</v>
      </c>
      <c r="N2976" s="38">
        <f>Sales[[#This Row],[Profit]]*$N$1</f>
        <v>30.6</v>
      </c>
      <c r="O2976" s="38">
        <f>Sales[[#This Row],[Profit]]-Sales[[#This Row],[Discount ]]</f>
        <v>581.4</v>
      </c>
    </row>
    <row r="2977" spans="1:15">
      <c r="A2977" s="38">
        <v>41904</v>
      </c>
      <c r="B2977" s="12" t="s">
        <v>29</v>
      </c>
      <c r="C2977" s="12" t="s">
        <v>30</v>
      </c>
      <c r="D2977" s="12" t="s">
        <v>28</v>
      </c>
      <c r="E2977" s="12" t="s">
        <v>13</v>
      </c>
      <c r="F2977" s="12">
        <v>15</v>
      </c>
      <c r="G2977" s="12">
        <v>3978</v>
      </c>
      <c r="H2977" s="12">
        <v>4230</v>
      </c>
      <c r="I2977" s="12">
        <v>122472</v>
      </c>
      <c r="J2977" s="12">
        <v>130410</v>
      </c>
      <c r="K2977" s="12">
        <f>Sales[[#This Row],[Unit Price]]*Sales[[#This Row],[Quantity]]</f>
        <v>63450</v>
      </c>
      <c r="L2977" s="12">
        <f>Sales[[#This Row],[Unit Cost]]*Sales[[#This Row],[Quantity]]</f>
        <v>59670</v>
      </c>
      <c r="M2977" s="12">
        <f>Sales[[#This Row],[Revenue]]-Sales[[#This Row],[Cost]]</f>
        <v>3780</v>
      </c>
      <c r="N2977" s="38">
        <f>Sales[[#This Row],[Profit]]*$N$1</f>
        <v>189</v>
      </c>
      <c r="O2977" s="38">
        <f>Sales[[#This Row],[Profit]]-Sales[[#This Row],[Discount ]]</f>
        <v>3591</v>
      </c>
    </row>
    <row r="2978" spans="1:15">
      <c r="A2978" s="38">
        <v>41905</v>
      </c>
      <c r="B2978" s="12" t="s">
        <v>24</v>
      </c>
      <c r="C2978" s="12" t="s">
        <v>25</v>
      </c>
      <c r="D2978" s="12" t="s">
        <v>15</v>
      </c>
      <c r="E2978" s="12" t="s">
        <v>16</v>
      </c>
      <c r="F2978" s="12">
        <v>24</v>
      </c>
      <c r="G2978" s="12">
        <v>2106</v>
      </c>
      <c r="H2978" s="12">
        <v>2250</v>
      </c>
      <c r="I2978" s="12">
        <v>64476</v>
      </c>
      <c r="J2978" s="12">
        <v>69660</v>
      </c>
      <c r="K2978" s="12">
        <f>Sales[[#This Row],[Unit Price]]*Sales[[#This Row],[Quantity]]</f>
        <v>54000</v>
      </c>
      <c r="L2978" s="12">
        <f>Sales[[#This Row],[Unit Cost]]*Sales[[#This Row],[Quantity]]</f>
        <v>50544</v>
      </c>
      <c r="M2978" s="12">
        <f>Sales[[#This Row],[Revenue]]-Sales[[#This Row],[Cost]]</f>
        <v>3456</v>
      </c>
      <c r="N2978" s="38">
        <f>Sales[[#This Row],[Profit]]*$N$1</f>
        <v>172.8</v>
      </c>
      <c r="O2978" s="38">
        <f>Sales[[#This Row],[Profit]]-Sales[[#This Row],[Discount ]]</f>
        <v>3283.2</v>
      </c>
    </row>
    <row r="2979" spans="1:15">
      <c r="A2979" s="38">
        <v>41905</v>
      </c>
      <c r="B2979" s="12" t="s">
        <v>29</v>
      </c>
      <c r="C2979" s="12" t="s">
        <v>30</v>
      </c>
      <c r="D2979" s="12" t="s">
        <v>41</v>
      </c>
      <c r="E2979" s="12" t="s">
        <v>13</v>
      </c>
      <c r="F2979" s="12">
        <v>23</v>
      </c>
      <c r="G2979" s="12">
        <v>5148</v>
      </c>
      <c r="H2979" s="12">
        <v>5490</v>
      </c>
      <c r="I2979" s="12">
        <v>35424</v>
      </c>
      <c r="J2979" s="12">
        <v>37800</v>
      </c>
      <c r="K2979" s="12">
        <f>Sales[[#This Row],[Unit Price]]*Sales[[#This Row],[Quantity]]</f>
        <v>126270</v>
      </c>
      <c r="L2979" s="12">
        <f>Sales[[#This Row],[Unit Cost]]*Sales[[#This Row],[Quantity]]</f>
        <v>118404</v>
      </c>
      <c r="M2979" s="12">
        <f>Sales[[#This Row],[Revenue]]-Sales[[#This Row],[Cost]]</f>
        <v>7866</v>
      </c>
      <c r="N2979" s="38">
        <f>Sales[[#This Row],[Profit]]*$N$1</f>
        <v>393.3</v>
      </c>
      <c r="O2979" s="38">
        <f>Sales[[#This Row],[Profit]]-Sales[[#This Row],[Discount ]]</f>
        <v>7472.7</v>
      </c>
    </row>
    <row r="2980" spans="1:15">
      <c r="A2980" s="38">
        <v>41906</v>
      </c>
      <c r="B2980" s="12" t="s">
        <v>24</v>
      </c>
      <c r="C2980" s="12" t="s">
        <v>25</v>
      </c>
      <c r="D2980" s="12" t="s">
        <v>32</v>
      </c>
      <c r="E2980" s="12" t="s">
        <v>13</v>
      </c>
      <c r="F2980" s="12">
        <v>20</v>
      </c>
      <c r="G2980" s="12">
        <v>3546</v>
      </c>
      <c r="H2980" s="12">
        <v>3780</v>
      </c>
      <c r="I2980" s="12">
        <v>63828</v>
      </c>
      <c r="J2980" s="12">
        <v>68040</v>
      </c>
      <c r="K2980" s="12">
        <f>Sales[[#This Row],[Unit Price]]*Sales[[#This Row],[Quantity]]</f>
        <v>75600</v>
      </c>
      <c r="L2980" s="12">
        <f>Sales[[#This Row],[Unit Cost]]*Sales[[#This Row],[Quantity]]</f>
        <v>70920</v>
      </c>
      <c r="M2980" s="12">
        <f>Sales[[#This Row],[Revenue]]-Sales[[#This Row],[Cost]]</f>
        <v>4680</v>
      </c>
      <c r="N2980" s="38">
        <f>Sales[[#This Row],[Profit]]*$N$1</f>
        <v>234</v>
      </c>
      <c r="O2980" s="38">
        <f>Sales[[#This Row],[Profit]]-Sales[[#This Row],[Discount ]]</f>
        <v>4446</v>
      </c>
    </row>
    <row r="2981" spans="1:15">
      <c r="A2981" s="38">
        <v>41906</v>
      </c>
      <c r="B2981" s="12" t="s">
        <v>27</v>
      </c>
      <c r="C2981" s="12" t="s">
        <v>23</v>
      </c>
      <c r="D2981" s="12" t="s">
        <v>32</v>
      </c>
      <c r="E2981" s="12" t="s">
        <v>13</v>
      </c>
      <c r="F2981" s="12">
        <v>23</v>
      </c>
      <c r="G2981" s="12">
        <v>3546</v>
      </c>
      <c r="H2981" s="12">
        <v>3780</v>
      </c>
      <c r="I2981" s="12">
        <v>56736</v>
      </c>
      <c r="J2981" s="12">
        <v>60480</v>
      </c>
      <c r="K2981" s="12">
        <f>Sales[[#This Row],[Unit Price]]*Sales[[#This Row],[Quantity]]</f>
        <v>86940</v>
      </c>
      <c r="L2981" s="12">
        <f>Sales[[#This Row],[Unit Cost]]*Sales[[#This Row],[Quantity]]</f>
        <v>81558</v>
      </c>
      <c r="M2981" s="12">
        <f>Sales[[#This Row],[Revenue]]-Sales[[#This Row],[Cost]]</f>
        <v>5382</v>
      </c>
      <c r="N2981" s="38">
        <f>Sales[[#This Row],[Profit]]*$N$1</f>
        <v>269.10000000000002</v>
      </c>
      <c r="O2981" s="38">
        <f>Sales[[#This Row],[Profit]]-Sales[[#This Row],[Discount ]]</f>
        <v>5112.8999999999996</v>
      </c>
    </row>
    <row r="2982" spans="1:15">
      <c r="A2982" s="38">
        <v>41906</v>
      </c>
      <c r="B2982" s="12" t="s">
        <v>20</v>
      </c>
      <c r="C2982" s="12" t="s">
        <v>18</v>
      </c>
      <c r="D2982" s="12" t="s">
        <v>41</v>
      </c>
      <c r="E2982" s="12" t="s">
        <v>13</v>
      </c>
      <c r="F2982" s="12">
        <v>22</v>
      </c>
      <c r="G2982" s="12">
        <v>5148</v>
      </c>
      <c r="H2982" s="12">
        <v>5490</v>
      </c>
      <c r="I2982" s="12">
        <v>70848</v>
      </c>
      <c r="J2982" s="12">
        <v>75600</v>
      </c>
      <c r="K2982" s="12">
        <f>Sales[[#This Row],[Unit Price]]*Sales[[#This Row],[Quantity]]</f>
        <v>120780</v>
      </c>
      <c r="L2982" s="12">
        <f>Sales[[#This Row],[Unit Cost]]*Sales[[#This Row],[Quantity]]</f>
        <v>113256</v>
      </c>
      <c r="M2982" s="12">
        <f>Sales[[#This Row],[Revenue]]-Sales[[#This Row],[Cost]]</f>
        <v>7524</v>
      </c>
      <c r="N2982" s="38">
        <f>Sales[[#This Row],[Profit]]*$N$1</f>
        <v>376.20000000000005</v>
      </c>
      <c r="O2982" s="38">
        <f>Sales[[#This Row],[Profit]]-Sales[[#This Row],[Discount ]]</f>
        <v>7147.8</v>
      </c>
    </row>
    <row r="2983" spans="1:15">
      <c r="A2983" s="38">
        <v>41906</v>
      </c>
      <c r="B2983" s="12" t="s">
        <v>22</v>
      </c>
      <c r="C2983" s="12" t="s">
        <v>23</v>
      </c>
      <c r="D2983" s="12" t="s">
        <v>37</v>
      </c>
      <c r="E2983" s="12" t="s">
        <v>13</v>
      </c>
      <c r="F2983" s="12">
        <v>10</v>
      </c>
      <c r="G2983" s="12">
        <v>3384</v>
      </c>
      <c r="H2983" s="12">
        <v>3600</v>
      </c>
      <c r="I2983" s="12">
        <v>98604</v>
      </c>
      <c r="J2983" s="12">
        <v>104940</v>
      </c>
      <c r="K2983" s="12">
        <f>Sales[[#This Row],[Unit Price]]*Sales[[#This Row],[Quantity]]</f>
        <v>36000</v>
      </c>
      <c r="L2983" s="12">
        <f>Sales[[#This Row],[Unit Cost]]*Sales[[#This Row],[Quantity]]</f>
        <v>33840</v>
      </c>
      <c r="M2983" s="12">
        <f>Sales[[#This Row],[Revenue]]-Sales[[#This Row],[Cost]]</f>
        <v>2160</v>
      </c>
      <c r="N2983" s="38">
        <f>Sales[[#This Row],[Profit]]*$N$1</f>
        <v>108</v>
      </c>
      <c r="O2983" s="38">
        <f>Sales[[#This Row],[Profit]]-Sales[[#This Row],[Discount ]]</f>
        <v>2052</v>
      </c>
    </row>
    <row r="2984" spans="1:15">
      <c r="A2984" s="38">
        <v>41907</v>
      </c>
      <c r="B2984" s="12" t="s">
        <v>31</v>
      </c>
      <c r="C2984" s="12" t="s">
        <v>30</v>
      </c>
      <c r="D2984" s="12" t="s">
        <v>38</v>
      </c>
      <c r="E2984" s="12" t="s">
        <v>13</v>
      </c>
      <c r="F2984" s="12">
        <v>5</v>
      </c>
      <c r="G2984" s="12">
        <v>3042</v>
      </c>
      <c r="H2984" s="12">
        <v>3240</v>
      </c>
      <c r="I2984" s="12">
        <v>78012</v>
      </c>
      <c r="J2984" s="12">
        <v>83160</v>
      </c>
      <c r="K2984" s="12">
        <f>Sales[[#This Row],[Unit Price]]*Sales[[#This Row],[Quantity]]</f>
        <v>16200</v>
      </c>
      <c r="L2984" s="12">
        <f>Sales[[#This Row],[Unit Cost]]*Sales[[#This Row],[Quantity]]</f>
        <v>15210</v>
      </c>
      <c r="M2984" s="12">
        <f>Sales[[#This Row],[Revenue]]-Sales[[#This Row],[Cost]]</f>
        <v>990</v>
      </c>
      <c r="N2984" s="38">
        <f>Sales[[#This Row],[Profit]]*$N$1</f>
        <v>49.5</v>
      </c>
      <c r="O2984" s="38">
        <f>Sales[[#This Row],[Profit]]-Sales[[#This Row],[Discount ]]</f>
        <v>940.5</v>
      </c>
    </row>
    <row r="2985" spans="1:15">
      <c r="A2985" s="38">
        <v>41907</v>
      </c>
      <c r="B2985" s="12" t="s">
        <v>22</v>
      </c>
      <c r="C2985" s="12" t="s">
        <v>23</v>
      </c>
      <c r="D2985" s="12" t="s">
        <v>28</v>
      </c>
      <c r="E2985" s="12" t="s">
        <v>13</v>
      </c>
      <c r="F2985" s="12">
        <v>12</v>
      </c>
      <c r="G2985" s="12">
        <v>3978</v>
      </c>
      <c r="H2985" s="12">
        <v>4230</v>
      </c>
      <c r="I2985" s="12">
        <v>69984</v>
      </c>
      <c r="J2985" s="12">
        <v>74520</v>
      </c>
      <c r="K2985" s="12">
        <f>Sales[[#This Row],[Unit Price]]*Sales[[#This Row],[Quantity]]</f>
        <v>50760</v>
      </c>
      <c r="L2985" s="12">
        <f>Sales[[#This Row],[Unit Cost]]*Sales[[#This Row],[Quantity]]</f>
        <v>47736</v>
      </c>
      <c r="M2985" s="12">
        <f>Sales[[#This Row],[Revenue]]-Sales[[#This Row],[Cost]]</f>
        <v>3024</v>
      </c>
      <c r="N2985" s="38">
        <f>Sales[[#This Row],[Profit]]*$N$1</f>
        <v>151.20000000000002</v>
      </c>
      <c r="O2985" s="38">
        <f>Sales[[#This Row],[Profit]]-Sales[[#This Row],[Discount ]]</f>
        <v>2872.8</v>
      </c>
    </row>
    <row r="2986" spans="1:15">
      <c r="A2986" s="38">
        <v>41907</v>
      </c>
      <c r="B2986" s="12" t="s">
        <v>20</v>
      </c>
      <c r="C2986" s="12" t="s">
        <v>18</v>
      </c>
      <c r="D2986" s="12" t="s">
        <v>36</v>
      </c>
      <c r="E2986" s="12" t="s">
        <v>13</v>
      </c>
      <c r="F2986" s="12">
        <v>19</v>
      </c>
      <c r="G2986" s="12">
        <v>3978</v>
      </c>
      <c r="H2986" s="12">
        <v>4230</v>
      </c>
      <c r="I2986" s="12">
        <v>50544</v>
      </c>
      <c r="J2986" s="12">
        <v>54000</v>
      </c>
      <c r="K2986" s="12">
        <f>Sales[[#This Row],[Unit Price]]*Sales[[#This Row],[Quantity]]</f>
        <v>80370</v>
      </c>
      <c r="L2986" s="12">
        <f>Sales[[#This Row],[Unit Cost]]*Sales[[#This Row],[Quantity]]</f>
        <v>75582</v>
      </c>
      <c r="M2986" s="12">
        <f>Sales[[#This Row],[Revenue]]-Sales[[#This Row],[Cost]]</f>
        <v>4788</v>
      </c>
      <c r="N2986" s="38">
        <f>Sales[[#This Row],[Profit]]*$N$1</f>
        <v>239.4</v>
      </c>
      <c r="O2986" s="38">
        <f>Sales[[#This Row],[Profit]]-Sales[[#This Row],[Discount ]]</f>
        <v>4548.6000000000004</v>
      </c>
    </row>
    <row r="2987" spans="1:15">
      <c r="A2987" s="38">
        <v>41907</v>
      </c>
      <c r="B2987" s="12" t="s">
        <v>31</v>
      </c>
      <c r="C2987" s="12" t="s">
        <v>30</v>
      </c>
      <c r="D2987" s="12" t="s">
        <v>43</v>
      </c>
      <c r="E2987" s="12" t="s">
        <v>13</v>
      </c>
      <c r="F2987" s="12">
        <v>18</v>
      </c>
      <c r="G2987" s="12">
        <v>3924</v>
      </c>
      <c r="H2987" s="12">
        <v>4230</v>
      </c>
      <c r="I2987" s="12">
        <v>81216</v>
      </c>
      <c r="J2987" s="12">
        <v>86400</v>
      </c>
      <c r="K2987" s="12">
        <f>Sales[[#This Row],[Unit Price]]*Sales[[#This Row],[Quantity]]</f>
        <v>76140</v>
      </c>
      <c r="L2987" s="12">
        <f>Sales[[#This Row],[Unit Cost]]*Sales[[#This Row],[Quantity]]</f>
        <v>70632</v>
      </c>
      <c r="M2987" s="12">
        <f>Sales[[#This Row],[Revenue]]-Sales[[#This Row],[Cost]]</f>
        <v>5508</v>
      </c>
      <c r="N2987" s="38">
        <f>Sales[[#This Row],[Profit]]*$N$1</f>
        <v>275.40000000000003</v>
      </c>
      <c r="O2987" s="38">
        <f>Sales[[#This Row],[Profit]]-Sales[[#This Row],[Discount ]]</f>
        <v>5232.6000000000004</v>
      </c>
    </row>
    <row r="2988" spans="1:15">
      <c r="A2988" s="38">
        <v>41908</v>
      </c>
      <c r="B2988" s="12" t="s">
        <v>34</v>
      </c>
      <c r="C2988" s="12" t="s">
        <v>25</v>
      </c>
      <c r="D2988" s="12" t="s">
        <v>12</v>
      </c>
      <c r="E2988" s="12" t="s">
        <v>13</v>
      </c>
      <c r="F2988" s="12">
        <v>1</v>
      </c>
      <c r="G2988" s="12">
        <v>2952</v>
      </c>
      <c r="H2988" s="12">
        <v>3150</v>
      </c>
      <c r="I2988" s="12">
        <v>18306</v>
      </c>
      <c r="J2988" s="12">
        <v>19440</v>
      </c>
      <c r="K2988" s="12">
        <f>Sales[[#This Row],[Unit Price]]*Sales[[#This Row],[Quantity]]</f>
        <v>3150</v>
      </c>
      <c r="L2988" s="12">
        <f>Sales[[#This Row],[Unit Cost]]*Sales[[#This Row],[Quantity]]</f>
        <v>2952</v>
      </c>
      <c r="M2988" s="12">
        <f>Sales[[#This Row],[Revenue]]-Sales[[#This Row],[Cost]]</f>
        <v>198</v>
      </c>
      <c r="N2988" s="38">
        <f>Sales[[#This Row],[Profit]]*$N$1</f>
        <v>9.9</v>
      </c>
      <c r="O2988" s="38">
        <f>Sales[[#This Row],[Profit]]-Sales[[#This Row],[Discount ]]</f>
        <v>188.1</v>
      </c>
    </row>
    <row r="2989" spans="1:15">
      <c r="A2989" s="38">
        <v>41908</v>
      </c>
      <c r="B2989" s="12" t="s">
        <v>10</v>
      </c>
      <c r="C2989" s="12" t="s">
        <v>11</v>
      </c>
      <c r="D2989" s="12" t="s">
        <v>35</v>
      </c>
      <c r="E2989" s="12" t="s">
        <v>13</v>
      </c>
      <c r="F2989" s="12">
        <v>15</v>
      </c>
      <c r="G2989" s="12">
        <v>3042</v>
      </c>
      <c r="H2989" s="12">
        <v>3240</v>
      </c>
      <c r="I2989" s="12">
        <v>5148</v>
      </c>
      <c r="J2989" s="12">
        <v>5490</v>
      </c>
      <c r="K2989" s="12">
        <f>Sales[[#This Row],[Unit Price]]*Sales[[#This Row],[Quantity]]</f>
        <v>48600</v>
      </c>
      <c r="L2989" s="12">
        <f>Sales[[#This Row],[Unit Cost]]*Sales[[#This Row],[Quantity]]</f>
        <v>45630</v>
      </c>
      <c r="M2989" s="12">
        <f>Sales[[#This Row],[Revenue]]-Sales[[#This Row],[Cost]]</f>
        <v>2970</v>
      </c>
      <c r="N2989" s="38">
        <f>Sales[[#This Row],[Profit]]*$N$1</f>
        <v>148.5</v>
      </c>
      <c r="O2989" s="38">
        <f>Sales[[#This Row],[Profit]]-Sales[[#This Row],[Discount ]]</f>
        <v>2821.5</v>
      </c>
    </row>
    <row r="2990" spans="1:15">
      <c r="A2990" s="38">
        <v>41908</v>
      </c>
      <c r="B2990" s="12" t="s">
        <v>34</v>
      </c>
      <c r="C2990" s="12" t="s">
        <v>25</v>
      </c>
      <c r="D2990" s="12" t="s">
        <v>33</v>
      </c>
      <c r="E2990" s="12" t="s">
        <v>13</v>
      </c>
      <c r="F2990" s="12">
        <v>4</v>
      </c>
      <c r="G2990" s="12">
        <v>3978</v>
      </c>
      <c r="H2990" s="12">
        <v>4230</v>
      </c>
      <c r="I2990" s="12">
        <v>59670</v>
      </c>
      <c r="J2990" s="12">
        <v>63450</v>
      </c>
      <c r="K2990" s="12">
        <f>Sales[[#This Row],[Unit Price]]*Sales[[#This Row],[Quantity]]</f>
        <v>16920</v>
      </c>
      <c r="L2990" s="12">
        <f>Sales[[#This Row],[Unit Cost]]*Sales[[#This Row],[Quantity]]</f>
        <v>15912</v>
      </c>
      <c r="M2990" s="12">
        <f>Sales[[#This Row],[Revenue]]-Sales[[#This Row],[Cost]]</f>
        <v>1008</v>
      </c>
      <c r="N2990" s="38">
        <f>Sales[[#This Row],[Profit]]*$N$1</f>
        <v>50.400000000000006</v>
      </c>
      <c r="O2990" s="38">
        <f>Sales[[#This Row],[Profit]]-Sales[[#This Row],[Discount ]]</f>
        <v>957.6</v>
      </c>
    </row>
    <row r="2991" spans="1:15">
      <c r="A2991" s="38">
        <v>41909</v>
      </c>
      <c r="B2991" s="12" t="s">
        <v>24</v>
      </c>
      <c r="C2991" s="12" t="s">
        <v>25</v>
      </c>
      <c r="D2991" s="12" t="s">
        <v>36</v>
      </c>
      <c r="E2991" s="12" t="s">
        <v>13</v>
      </c>
      <c r="F2991" s="12">
        <v>16</v>
      </c>
      <c r="G2991" s="12">
        <v>2106</v>
      </c>
      <c r="H2991" s="12">
        <v>2250</v>
      </c>
      <c r="I2991" s="12">
        <v>18954</v>
      </c>
      <c r="J2991" s="12">
        <v>20250</v>
      </c>
      <c r="K2991" s="12">
        <f>Sales[[#This Row],[Unit Price]]*Sales[[#This Row],[Quantity]]</f>
        <v>36000</v>
      </c>
      <c r="L2991" s="12">
        <f>Sales[[#This Row],[Unit Cost]]*Sales[[#This Row],[Quantity]]</f>
        <v>33696</v>
      </c>
      <c r="M2991" s="12">
        <f>Sales[[#This Row],[Revenue]]-Sales[[#This Row],[Cost]]</f>
        <v>2304</v>
      </c>
      <c r="N2991" s="38">
        <f>Sales[[#This Row],[Profit]]*$N$1</f>
        <v>115.2</v>
      </c>
      <c r="O2991" s="38">
        <f>Sales[[#This Row],[Profit]]-Sales[[#This Row],[Discount ]]</f>
        <v>2188.8000000000002</v>
      </c>
    </row>
    <row r="2992" spans="1:15">
      <c r="A2992" s="38">
        <v>41909</v>
      </c>
      <c r="B2992" s="12" t="s">
        <v>34</v>
      </c>
      <c r="C2992" s="12" t="s">
        <v>25</v>
      </c>
      <c r="D2992" s="12" t="s">
        <v>43</v>
      </c>
      <c r="E2992" s="12" t="s">
        <v>13</v>
      </c>
      <c r="F2992" s="12">
        <v>10</v>
      </c>
      <c r="G2992" s="12">
        <v>2034</v>
      </c>
      <c r="H2992" s="12">
        <v>2160</v>
      </c>
      <c r="I2992" s="12">
        <v>71064</v>
      </c>
      <c r="J2992" s="12">
        <v>75600</v>
      </c>
      <c r="K2992" s="12">
        <f>Sales[[#This Row],[Unit Price]]*Sales[[#This Row],[Quantity]]</f>
        <v>21600</v>
      </c>
      <c r="L2992" s="12">
        <f>Sales[[#This Row],[Unit Cost]]*Sales[[#This Row],[Quantity]]</f>
        <v>20340</v>
      </c>
      <c r="M2992" s="12">
        <f>Sales[[#This Row],[Revenue]]-Sales[[#This Row],[Cost]]</f>
        <v>1260</v>
      </c>
      <c r="N2992" s="38">
        <f>Sales[[#This Row],[Profit]]*$N$1</f>
        <v>63</v>
      </c>
      <c r="O2992" s="38">
        <f>Sales[[#This Row],[Profit]]-Sales[[#This Row],[Discount ]]</f>
        <v>1197</v>
      </c>
    </row>
    <row r="2993" spans="1:15">
      <c r="A2993" s="38">
        <v>41909</v>
      </c>
      <c r="B2993" s="12" t="s">
        <v>22</v>
      </c>
      <c r="C2993" s="12" t="s">
        <v>23</v>
      </c>
      <c r="D2993" s="12" t="s">
        <v>35</v>
      </c>
      <c r="E2993" s="12" t="s">
        <v>13</v>
      </c>
      <c r="F2993" s="12">
        <v>21</v>
      </c>
      <c r="G2993" s="12">
        <v>4482</v>
      </c>
      <c r="H2993" s="12">
        <v>4770</v>
      </c>
      <c r="I2993" s="12">
        <v>128700</v>
      </c>
      <c r="J2993" s="12">
        <v>137250</v>
      </c>
      <c r="K2993" s="12">
        <f>Sales[[#This Row],[Unit Price]]*Sales[[#This Row],[Quantity]]</f>
        <v>100170</v>
      </c>
      <c r="L2993" s="12">
        <f>Sales[[#This Row],[Unit Cost]]*Sales[[#This Row],[Quantity]]</f>
        <v>94122</v>
      </c>
      <c r="M2993" s="12">
        <f>Sales[[#This Row],[Revenue]]-Sales[[#This Row],[Cost]]</f>
        <v>6048</v>
      </c>
      <c r="N2993" s="38">
        <f>Sales[[#This Row],[Profit]]*$N$1</f>
        <v>302.40000000000003</v>
      </c>
      <c r="O2993" s="38">
        <f>Sales[[#This Row],[Profit]]-Sales[[#This Row],[Discount ]]</f>
        <v>5745.6</v>
      </c>
    </row>
    <row r="2994" spans="1:15">
      <c r="A2994" s="38">
        <v>41909</v>
      </c>
      <c r="B2994" s="12" t="s">
        <v>22</v>
      </c>
      <c r="C2994" s="12" t="s">
        <v>23</v>
      </c>
      <c r="D2994" s="12" t="s">
        <v>41</v>
      </c>
      <c r="E2994" s="12" t="s">
        <v>13</v>
      </c>
      <c r="F2994" s="12">
        <v>7</v>
      </c>
      <c r="G2994" s="12">
        <v>3726</v>
      </c>
      <c r="H2994" s="12">
        <v>3960</v>
      </c>
      <c r="I2994" s="12">
        <v>17712</v>
      </c>
      <c r="J2994" s="12">
        <v>18900</v>
      </c>
      <c r="K2994" s="12">
        <f>Sales[[#This Row],[Unit Price]]*Sales[[#This Row],[Quantity]]</f>
        <v>27720</v>
      </c>
      <c r="L2994" s="12">
        <f>Sales[[#This Row],[Unit Cost]]*Sales[[#This Row],[Quantity]]</f>
        <v>26082</v>
      </c>
      <c r="M2994" s="12">
        <f>Sales[[#This Row],[Revenue]]-Sales[[#This Row],[Cost]]</f>
        <v>1638</v>
      </c>
      <c r="N2994" s="38">
        <f>Sales[[#This Row],[Profit]]*$N$1</f>
        <v>81.900000000000006</v>
      </c>
      <c r="O2994" s="38">
        <f>Sales[[#This Row],[Profit]]-Sales[[#This Row],[Discount ]]</f>
        <v>1556.1</v>
      </c>
    </row>
    <row r="2995" spans="1:15">
      <c r="A2995" s="38">
        <v>41910</v>
      </c>
      <c r="B2995" s="12" t="s">
        <v>14</v>
      </c>
      <c r="C2995" s="12" t="s">
        <v>11</v>
      </c>
      <c r="D2995" s="12" t="s">
        <v>21</v>
      </c>
      <c r="E2995" s="12" t="s">
        <v>13</v>
      </c>
      <c r="F2995" s="12">
        <v>22</v>
      </c>
      <c r="G2995" s="12">
        <v>2952</v>
      </c>
      <c r="H2995" s="12">
        <v>3150</v>
      </c>
      <c r="I2995" s="12">
        <v>28548</v>
      </c>
      <c r="J2995" s="12">
        <v>30420</v>
      </c>
      <c r="K2995" s="12">
        <f>Sales[[#This Row],[Unit Price]]*Sales[[#This Row],[Quantity]]</f>
        <v>69300</v>
      </c>
      <c r="L2995" s="12">
        <f>Sales[[#This Row],[Unit Cost]]*Sales[[#This Row],[Quantity]]</f>
        <v>64944</v>
      </c>
      <c r="M2995" s="12">
        <f>Sales[[#This Row],[Revenue]]-Sales[[#This Row],[Cost]]</f>
        <v>4356</v>
      </c>
      <c r="N2995" s="38">
        <f>Sales[[#This Row],[Profit]]*$N$1</f>
        <v>217.8</v>
      </c>
      <c r="O2995" s="38">
        <f>Sales[[#This Row],[Profit]]-Sales[[#This Row],[Discount ]]</f>
        <v>4138.2</v>
      </c>
    </row>
    <row r="2996" spans="1:15">
      <c r="A2996" s="38">
        <v>41910</v>
      </c>
      <c r="B2996" s="12" t="s">
        <v>27</v>
      </c>
      <c r="C2996" s="12" t="s">
        <v>23</v>
      </c>
      <c r="D2996" s="12" t="s">
        <v>38</v>
      </c>
      <c r="E2996" s="12" t="s">
        <v>13</v>
      </c>
      <c r="F2996" s="12">
        <v>15</v>
      </c>
      <c r="G2996" s="12">
        <v>3384</v>
      </c>
      <c r="H2996" s="12">
        <v>3600</v>
      </c>
      <c r="I2996" s="12">
        <v>49644</v>
      </c>
      <c r="J2996" s="12">
        <v>52920</v>
      </c>
      <c r="K2996" s="12">
        <f>Sales[[#This Row],[Unit Price]]*Sales[[#This Row],[Quantity]]</f>
        <v>54000</v>
      </c>
      <c r="L2996" s="12">
        <f>Sales[[#This Row],[Unit Cost]]*Sales[[#This Row],[Quantity]]</f>
        <v>50760</v>
      </c>
      <c r="M2996" s="12">
        <f>Sales[[#This Row],[Revenue]]-Sales[[#This Row],[Cost]]</f>
        <v>3240</v>
      </c>
      <c r="N2996" s="38">
        <f>Sales[[#This Row],[Profit]]*$N$1</f>
        <v>162</v>
      </c>
      <c r="O2996" s="38">
        <f>Sales[[#This Row],[Profit]]-Sales[[#This Row],[Discount ]]</f>
        <v>3078</v>
      </c>
    </row>
    <row r="2997" spans="1:15">
      <c r="A2997" s="38">
        <v>41911</v>
      </c>
      <c r="B2997" s="12" t="s">
        <v>27</v>
      </c>
      <c r="C2997" s="12" t="s">
        <v>23</v>
      </c>
      <c r="D2997" s="12" t="s">
        <v>15</v>
      </c>
      <c r="E2997" s="12" t="s">
        <v>16</v>
      </c>
      <c r="F2997" s="12">
        <v>7</v>
      </c>
      <c r="G2997" s="12">
        <v>3546</v>
      </c>
      <c r="H2997" s="12">
        <v>3780</v>
      </c>
      <c r="I2997" s="12">
        <v>35820</v>
      </c>
      <c r="J2997" s="12">
        <v>38700</v>
      </c>
      <c r="K2997" s="12">
        <f>Sales[[#This Row],[Unit Price]]*Sales[[#This Row],[Quantity]]</f>
        <v>26460</v>
      </c>
      <c r="L2997" s="12">
        <f>Sales[[#This Row],[Unit Cost]]*Sales[[#This Row],[Quantity]]</f>
        <v>24822</v>
      </c>
      <c r="M2997" s="12">
        <f>Sales[[#This Row],[Revenue]]-Sales[[#This Row],[Cost]]</f>
        <v>1638</v>
      </c>
      <c r="N2997" s="38">
        <f>Sales[[#This Row],[Profit]]*$N$1</f>
        <v>81.900000000000006</v>
      </c>
      <c r="O2997" s="38">
        <f>Sales[[#This Row],[Profit]]-Sales[[#This Row],[Discount ]]</f>
        <v>1556.1</v>
      </c>
    </row>
    <row r="2998" spans="1:15">
      <c r="A2998" s="38">
        <v>41911</v>
      </c>
      <c r="B2998" s="12" t="s">
        <v>29</v>
      </c>
      <c r="C2998" s="12" t="s">
        <v>30</v>
      </c>
      <c r="D2998" s="12" t="s">
        <v>28</v>
      </c>
      <c r="E2998" s="12" t="s">
        <v>13</v>
      </c>
      <c r="F2998" s="12">
        <v>17</v>
      </c>
      <c r="G2998" s="12">
        <v>5148</v>
      </c>
      <c r="H2998" s="12">
        <v>5490</v>
      </c>
      <c r="I2998" s="12">
        <v>5832</v>
      </c>
      <c r="J2998" s="12">
        <v>6210</v>
      </c>
      <c r="K2998" s="12">
        <f>Sales[[#This Row],[Unit Price]]*Sales[[#This Row],[Quantity]]</f>
        <v>93330</v>
      </c>
      <c r="L2998" s="12">
        <f>Sales[[#This Row],[Unit Cost]]*Sales[[#This Row],[Quantity]]</f>
        <v>87516</v>
      </c>
      <c r="M2998" s="12">
        <f>Sales[[#This Row],[Revenue]]-Sales[[#This Row],[Cost]]</f>
        <v>5814</v>
      </c>
      <c r="N2998" s="38">
        <f>Sales[[#This Row],[Profit]]*$N$1</f>
        <v>290.7</v>
      </c>
      <c r="O2998" s="38">
        <f>Sales[[#This Row],[Profit]]-Sales[[#This Row],[Discount ]]</f>
        <v>5523.3</v>
      </c>
    </row>
    <row r="2999" spans="1:15">
      <c r="A2999" s="38">
        <v>41911</v>
      </c>
      <c r="B2999" s="12" t="s">
        <v>17</v>
      </c>
      <c r="C2999" s="12" t="s">
        <v>18</v>
      </c>
      <c r="D2999" s="12" t="s">
        <v>32</v>
      </c>
      <c r="E2999" s="12" t="s">
        <v>13</v>
      </c>
      <c r="F2999" s="12">
        <v>20</v>
      </c>
      <c r="G2999" s="12">
        <v>2034</v>
      </c>
      <c r="H2999" s="12">
        <v>2160</v>
      </c>
      <c r="I2999" s="12">
        <v>88650</v>
      </c>
      <c r="J2999" s="12">
        <v>94500</v>
      </c>
      <c r="K2999" s="12">
        <f>Sales[[#This Row],[Unit Price]]*Sales[[#This Row],[Quantity]]</f>
        <v>43200</v>
      </c>
      <c r="L2999" s="12">
        <f>Sales[[#This Row],[Unit Cost]]*Sales[[#This Row],[Quantity]]</f>
        <v>40680</v>
      </c>
      <c r="M2999" s="12">
        <f>Sales[[#This Row],[Revenue]]-Sales[[#This Row],[Cost]]</f>
        <v>2520</v>
      </c>
      <c r="N2999" s="38">
        <f>Sales[[#This Row],[Profit]]*$N$1</f>
        <v>126</v>
      </c>
      <c r="O2999" s="38">
        <f>Sales[[#This Row],[Profit]]-Sales[[#This Row],[Discount ]]</f>
        <v>2394</v>
      </c>
    </row>
    <row r="3000" spans="1:15">
      <c r="A3000" s="38">
        <v>41911</v>
      </c>
      <c r="B3000" s="12" t="s">
        <v>31</v>
      </c>
      <c r="C3000" s="12" t="s">
        <v>30</v>
      </c>
      <c r="D3000" s="12" t="s">
        <v>38</v>
      </c>
      <c r="E3000" s="12" t="s">
        <v>13</v>
      </c>
      <c r="F3000" s="12">
        <v>5</v>
      </c>
      <c r="G3000" s="12">
        <v>2196</v>
      </c>
      <c r="H3000" s="12">
        <v>2340</v>
      </c>
      <c r="I3000" s="12">
        <v>63828</v>
      </c>
      <c r="J3000" s="12">
        <v>68040</v>
      </c>
      <c r="K3000" s="12">
        <f>Sales[[#This Row],[Unit Price]]*Sales[[#This Row],[Quantity]]</f>
        <v>11700</v>
      </c>
      <c r="L3000" s="12">
        <f>Sales[[#This Row],[Unit Cost]]*Sales[[#This Row],[Quantity]]</f>
        <v>10980</v>
      </c>
      <c r="M3000" s="12">
        <f>Sales[[#This Row],[Revenue]]-Sales[[#This Row],[Cost]]</f>
        <v>720</v>
      </c>
      <c r="N3000" s="38">
        <f>Sales[[#This Row],[Profit]]*$N$1</f>
        <v>36</v>
      </c>
      <c r="O3000" s="38">
        <f>Sales[[#This Row],[Profit]]-Sales[[#This Row],[Discount ]]</f>
        <v>684</v>
      </c>
    </row>
    <row r="3001" spans="1:15">
      <c r="A3001" s="38">
        <v>41912</v>
      </c>
      <c r="B3001" s="12" t="s">
        <v>10</v>
      </c>
      <c r="C3001" s="12" t="s">
        <v>11</v>
      </c>
      <c r="D3001" s="12" t="s">
        <v>35</v>
      </c>
      <c r="E3001" s="12" t="s">
        <v>13</v>
      </c>
      <c r="F3001" s="12">
        <v>14</v>
      </c>
      <c r="G3001" s="12">
        <v>3546</v>
      </c>
      <c r="H3001" s="12">
        <v>3780</v>
      </c>
      <c r="I3001" s="12">
        <v>82368</v>
      </c>
      <c r="J3001" s="12">
        <v>87840</v>
      </c>
      <c r="K3001" s="12">
        <f>Sales[[#This Row],[Unit Price]]*Sales[[#This Row],[Quantity]]</f>
        <v>52920</v>
      </c>
      <c r="L3001" s="12">
        <f>Sales[[#This Row],[Unit Cost]]*Sales[[#This Row],[Quantity]]</f>
        <v>49644</v>
      </c>
      <c r="M3001" s="12">
        <f>Sales[[#This Row],[Revenue]]-Sales[[#This Row],[Cost]]</f>
        <v>3276</v>
      </c>
      <c r="N3001" s="38">
        <f>Sales[[#This Row],[Profit]]*$N$1</f>
        <v>163.80000000000001</v>
      </c>
      <c r="O3001" s="38">
        <f>Sales[[#This Row],[Profit]]-Sales[[#This Row],[Discount ]]</f>
        <v>3112.2</v>
      </c>
    </row>
    <row r="3002" spans="1:15">
      <c r="A3002" s="38">
        <v>41912</v>
      </c>
      <c r="B3002" s="12" t="s">
        <v>27</v>
      </c>
      <c r="C3002" s="12" t="s">
        <v>23</v>
      </c>
      <c r="D3002" s="12" t="s">
        <v>33</v>
      </c>
      <c r="E3002" s="12" t="s">
        <v>13</v>
      </c>
      <c r="F3002" s="12">
        <v>6</v>
      </c>
      <c r="G3002" s="12">
        <v>3546</v>
      </c>
      <c r="H3002" s="12">
        <v>3780</v>
      </c>
      <c r="I3002" s="12">
        <v>3978</v>
      </c>
      <c r="J3002" s="12">
        <v>4230</v>
      </c>
      <c r="K3002" s="12">
        <f>Sales[[#This Row],[Unit Price]]*Sales[[#This Row],[Quantity]]</f>
        <v>22680</v>
      </c>
      <c r="L3002" s="12">
        <f>Sales[[#This Row],[Unit Cost]]*Sales[[#This Row],[Quantity]]</f>
        <v>21276</v>
      </c>
      <c r="M3002" s="12">
        <f>Sales[[#This Row],[Revenue]]-Sales[[#This Row],[Cost]]</f>
        <v>1404</v>
      </c>
      <c r="N3002" s="38">
        <f>Sales[[#This Row],[Profit]]*$N$1</f>
        <v>70.2</v>
      </c>
      <c r="O3002" s="38">
        <f>Sales[[#This Row],[Profit]]-Sales[[#This Row],[Discount ]]</f>
        <v>1333.8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1AE84-60A9-4153-A6C0-5C0748DE0DAE}">
  <sheetPr>
    <tabColor theme="9" tint="-0.249977111117893"/>
  </sheetPr>
  <dimension ref="A3:K21"/>
  <sheetViews>
    <sheetView workbookViewId="0">
      <selection activeCell="A10" sqref="A10"/>
    </sheetView>
  </sheetViews>
  <sheetFormatPr defaultRowHeight="15"/>
  <cols>
    <col min="1" max="1" width="15.42578125" bestFit="1" customWidth="1"/>
    <col min="2" max="2" width="16.140625" bestFit="1" customWidth="1"/>
    <col min="4" max="4" width="17.5703125" bestFit="1" customWidth="1"/>
    <col min="5" max="5" width="12.5703125" bestFit="1" customWidth="1"/>
    <col min="7" max="7" width="13.140625" bestFit="1" customWidth="1"/>
    <col min="8" max="8" width="14.140625" bestFit="1" customWidth="1"/>
    <col min="10" max="10" width="31.85546875" bestFit="1" customWidth="1"/>
    <col min="11" max="12" width="17.42578125" bestFit="1" customWidth="1"/>
  </cols>
  <sheetData>
    <row r="3" spans="1:11">
      <c r="A3" s="44" t="s">
        <v>1658</v>
      </c>
      <c r="B3" t="s">
        <v>1661</v>
      </c>
      <c r="D3" s="44" t="s">
        <v>1658</v>
      </c>
      <c r="E3" t="s">
        <v>1660</v>
      </c>
      <c r="G3" s="44" t="s">
        <v>1658</v>
      </c>
      <c r="H3" t="s">
        <v>1663</v>
      </c>
      <c r="J3" s="44" t="s">
        <v>1658</v>
      </c>
      <c r="K3" t="s">
        <v>1668</v>
      </c>
    </row>
    <row r="4" spans="1:11">
      <c r="A4" s="45" t="s">
        <v>14</v>
      </c>
      <c r="B4" s="35">
        <v>3744</v>
      </c>
      <c r="D4" s="45" t="s">
        <v>14</v>
      </c>
      <c r="E4" s="35">
        <v>1123200</v>
      </c>
      <c r="G4" s="45" t="s">
        <v>11</v>
      </c>
      <c r="H4" s="35">
        <v>601</v>
      </c>
      <c r="J4" s="45" t="s">
        <v>43</v>
      </c>
      <c r="K4" s="35">
        <v>651561.3000000004</v>
      </c>
    </row>
    <row r="5" spans="1:11">
      <c r="A5" s="45" t="s">
        <v>34</v>
      </c>
      <c r="B5" s="35">
        <v>3571.9277978339351</v>
      </c>
      <c r="D5" s="45" t="s">
        <v>34</v>
      </c>
      <c r="E5" s="35">
        <v>989424</v>
      </c>
      <c r="G5" s="45" t="s">
        <v>23</v>
      </c>
      <c r="H5" s="35">
        <v>607</v>
      </c>
      <c r="J5" s="45" t="s">
        <v>38</v>
      </c>
      <c r="K5" s="35">
        <v>582545.69999999984</v>
      </c>
    </row>
    <row r="6" spans="1:11">
      <c r="A6" s="45" t="s">
        <v>29</v>
      </c>
      <c r="B6" s="35">
        <v>3499.0067114093958</v>
      </c>
      <c r="D6" s="45" t="s">
        <v>29</v>
      </c>
      <c r="E6" s="35">
        <v>1042704</v>
      </c>
      <c r="G6" s="45" t="s">
        <v>18</v>
      </c>
      <c r="H6" s="35">
        <v>607</v>
      </c>
      <c r="J6" s="45" t="s">
        <v>32</v>
      </c>
      <c r="K6" s="35">
        <v>554501.69999999949</v>
      </c>
    </row>
    <row r="7" spans="1:11">
      <c r="A7" s="45" t="s">
        <v>31</v>
      </c>
      <c r="B7" s="35">
        <v>3750.5618729096991</v>
      </c>
      <c r="D7" s="45" t="s">
        <v>31</v>
      </c>
      <c r="E7" s="35">
        <v>1121418</v>
      </c>
      <c r="G7" s="45" t="s">
        <v>30</v>
      </c>
      <c r="H7" s="35">
        <v>597</v>
      </c>
      <c r="J7" s="45" t="s">
        <v>33</v>
      </c>
      <c r="K7" s="35">
        <v>593335.80000000016</v>
      </c>
    </row>
    <row r="8" spans="1:11">
      <c r="A8" s="45" t="s">
        <v>22</v>
      </c>
      <c r="B8" s="35">
        <v>3777.86013986014</v>
      </c>
      <c r="D8" s="45" t="s">
        <v>22</v>
      </c>
      <c r="E8" s="35">
        <v>1080468</v>
      </c>
      <c r="G8" s="45" t="s">
        <v>25</v>
      </c>
      <c r="H8" s="35">
        <v>588</v>
      </c>
      <c r="J8" s="45" t="s">
        <v>37</v>
      </c>
      <c r="K8" s="35">
        <v>555903.90000000014</v>
      </c>
    </row>
    <row r="9" spans="1:11">
      <c r="A9" s="45" t="s">
        <v>20</v>
      </c>
      <c r="B9" s="35">
        <v>3578.82</v>
      </c>
      <c r="D9" s="45" t="s">
        <v>20</v>
      </c>
      <c r="E9" s="35">
        <v>1073646</v>
      </c>
      <c r="G9" s="45" t="s">
        <v>1659</v>
      </c>
      <c r="H9" s="35">
        <v>3000</v>
      </c>
      <c r="J9" s="45" t="s">
        <v>35</v>
      </c>
      <c r="K9" s="35">
        <v>654759.00000000023</v>
      </c>
    </row>
    <row r="10" spans="1:11">
      <c r="A10" s="45" t="s">
        <v>10</v>
      </c>
      <c r="B10" s="35">
        <v>3595.5149501661131</v>
      </c>
      <c r="D10" s="45" t="s">
        <v>10</v>
      </c>
      <c r="E10" s="35">
        <v>1082250</v>
      </c>
      <c r="J10" s="45" t="s">
        <v>28</v>
      </c>
      <c r="K10" s="35">
        <v>598927.50000000012</v>
      </c>
    </row>
    <row r="11" spans="1:11">
      <c r="A11" s="45" t="s">
        <v>24</v>
      </c>
      <c r="B11" s="35">
        <v>3621.4726688102892</v>
      </c>
      <c r="D11" s="45" t="s">
        <v>24</v>
      </c>
      <c r="E11" s="35">
        <v>1126278</v>
      </c>
      <c r="J11" s="45" t="s">
        <v>42</v>
      </c>
      <c r="K11" s="35">
        <v>580818.6</v>
      </c>
    </row>
    <row r="12" spans="1:11">
      <c r="A12" s="45" t="s">
        <v>27</v>
      </c>
      <c r="B12" s="35">
        <v>3672.2242990654204</v>
      </c>
      <c r="D12" s="45" t="s">
        <v>27</v>
      </c>
      <c r="E12" s="35">
        <v>1178784</v>
      </c>
      <c r="J12" s="45" t="s">
        <v>12</v>
      </c>
      <c r="K12" s="35">
        <v>662265.89999999956</v>
      </c>
    </row>
    <row r="13" spans="1:11">
      <c r="A13" s="45" t="s">
        <v>17</v>
      </c>
      <c r="B13" s="35">
        <v>3581.5309446254073</v>
      </c>
      <c r="D13" s="45" t="s">
        <v>17</v>
      </c>
      <c r="E13" s="35">
        <v>1099530</v>
      </c>
      <c r="J13" s="45" t="s">
        <v>15</v>
      </c>
      <c r="K13" s="35">
        <v>680220.89999999991</v>
      </c>
    </row>
    <row r="14" spans="1:11">
      <c r="A14" s="45" t="s">
        <v>1659</v>
      </c>
      <c r="B14" s="35">
        <v>3639.2339999999999</v>
      </c>
      <c r="D14" s="45" t="s">
        <v>1659</v>
      </c>
      <c r="E14" s="35">
        <v>10917702</v>
      </c>
      <c r="J14" s="45" t="s">
        <v>39</v>
      </c>
      <c r="K14" s="35">
        <v>663103.79999999946</v>
      </c>
    </row>
    <row r="15" spans="1:11">
      <c r="J15" s="45" t="s">
        <v>19</v>
      </c>
      <c r="K15" s="35">
        <v>621687.60000000009</v>
      </c>
    </row>
    <row r="16" spans="1:11">
      <c r="J16" s="45" t="s">
        <v>21</v>
      </c>
      <c r="K16" s="35">
        <v>564641.99999999977</v>
      </c>
    </row>
    <row r="17" spans="10:11">
      <c r="J17" s="45" t="s">
        <v>41</v>
      </c>
      <c r="K17" s="35">
        <v>676236.59999999986</v>
      </c>
    </row>
    <row r="18" spans="10:11">
      <c r="J18" s="45" t="s">
        <v>26</v>
      </c>
      <c r="K18" s="35">
        <v>592002.00000000023</v>
      </c>
    </row>
    <row r="19" spans="10:11">
      <c r="J19" s="45" t="s">
        <v>36</v>
      </c>
      <c r="K19" s="35">
        <v>530681.39999999979</v>
      </c>
    </row>
    <row r="20" spans="10:11">
      <c r="J20" s="45" t="s">
        <v>40</v>
      </c>
      <c r="K20" s="35">
        <v>608623.1999999996</v>
      </c>
    </row>
    <row r="21" spans="10:11">
      <c r="J21" s="45" t="s">
        <v>1659</v>
      </c>
      <c r="K21" s="35">
        <v>10371816.899999999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87D06-8C46-4AC5-BBFB-6DABEFC0C94A}">
  <sheetPr>
    <tabColor theme="9" tint="0.59999389629810485"/>
  </sheetPr>
  <dimension ref="A1"/>
  <sheetViews>
    <sheetView showGridLines="0" showRowColHeaders="0" tabSelected="1" defaultGridColor="0" colorId="8" workbookViewId="0">
      <selection activeCell="M38" sqref="M38"/>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D576670-01A5-43AB-9B1D-01296E0FA440}">
  <ds:schemaRefs/>
</ds:datastoreItem>
</file>

<file path=customXml/itemProps2.xml><?xml version="1.0" encoding="utf-8"?>
<ds:datastoreItem xmlns:ds="http://schemas.openxmlformats.org/officeDocument/2006/customXml" ds:itemID="{FB372B81-CDA7-4FF1-81FE-B937C7547E74}">
  <ds:schemaRefs/>
</ds:datastoreItem>
</file>

<file path=customXml/itemProps3.xml><?xml version="1.0" encoding="utf-8"?>
<ds:datastoreItem xmlns:ds="http://schemas.openxmlformats.org/officeDocument/2006/customXml" ds:itemID="{7F0E290E-F35C-4D45-A2D0-369CAF26324A}">
  <ds:schemaRefs/>
</ds:datastoreItem>
</file>

<file path=customXml/itemProps4.xml><?xml version="1.0" encoding="utf-8"?>
<ds:datastoreItem xmlns:ds="http://schemas.openxmlformats.org/officeDocument/2006/customXml" ds:itemID="{632EDB21-27CB-4F9C-A883-0B9979AD1579}">
  <ds:schemaRefs/>
</ds:datastoreItem>
</file>

<file path=customXml/itemProps5.xml><?xml version="1.0" encoding="utf-8"?>
<ds:datastoreItem xmlns:ds="http://schemas.openxmlformats.org/officeDocument/2006/customXml" ds:itemID="{CA934506-B98F-45EC-94D9-83690923E983}">
  <ds:schemaRefs/>
</ds:datastoreItem>
</file>

<file path=customXml/itemProps6.xml><?xml version="1.0" encoding="utf-8"?>
<ds:datastoreItem xmlns:ds="http://schemas.openxmlformats.org/officeDocument/2006/customXml" ds:itemID="{5C9066B4-C94A-4EF6-A159-55AD746549E5}">
  <ds:schemaRefs/>
</ds:datastoreItem>
</file>

<file path=customXml/itemProps7.xml><?xml version="1.0" encoding="utf-8"?>
<ds:datastoreItem xmlns:ds="http://schemas.openxmlformats.org/officeDocument/2006/customXml" ds:itemID="{90C75EE5-6DA0-4934-BD5B-2718D2072140}">
  <ds:schemaRefs/>
</ds:datastoreItem>
</file>

<file path=customXml/itemProps8.xml><?xml version="1.0" encoding="utf-8"?>
<ds:datastoreItem xmlns:ds="http://schemas.openxmlformats.org/officeDocument/2006/customXml" ds:itemID="{334356E4-1774-4B1B-A027-20D91C483089}">
  <ds:schemaRefs>
    <ds:schemaRef ds:uri="http://schemas.microsoft.com/DataMashup"/>
  </ds:schemaRefs>
</ds:datastoreItem>
</file>

<file path=customXml/itemProps9.xml><?xml version="1.0" encoding="utf-8"?>
<ds:datastoreItem xmlns:ds="http://schemas.openxmlformats.org/officeDocument/2006/customXml" ds:itemID="{F438FCCD-6BDA-4C55-A096-56B4E377E1B8}">
  <ds:schemaRefs/>
</ds:datastoreItem>
</file>

<file path=customXml/itemProps10.xml><?xml version="1.0" encoding="utf-8"?>
<ds:datastoreItem xmlns:ds="http://schemas.openxmlformats.org/officeDocument/2006/customXml" ds:itemID="{F5F1321F-C0EB-42B3-9EC6-71B52E5F983A}">
  <ds:schemaRefs/>
</ds:datastoreItem>
</file>

<file path=customXml/itemProps11.xml><?xml version="1.0" encoding="utf-8"?>
<ds:datastoreItem xmlns:ds="http://schemas.openxmlformats.org/officeDocument/2006/customXml" ds:itemID="{651FB5B2-F2F1-40EF-8910-0AF27633B131}">
  <ds:schemaRefs/>
</ds:datastoreItem>
</file>

<file path=customXml/itemProps12.xml><?xml version="1.0" encoding="utf-8"?>
<ds:datastoreItem xmlns:ds="http://schemas.openxmlformats.org/officeDocument/2006/customXml" ds:itemID="{348F04ED-CC53-488B-BB7A-D7FD17C5559A}">
  <ds:schemaRefs/>
</ds:datastoreItem>
</file>

<file path=customXml/itemProps13.xml><?xml version="1.0" encoding="utf-8"?>
<ds:datastoreItem xmlns:ds="http://schemas.openxmlformats.org/officeDocument/2006/customXml" ds:itemID="{6254B6CE-74D3-4D3F-B554-E169DFABBA24}">
  <ds:schemaRefs/>
</ds:datastoreItem>
</file>

<file path=customXml/itemProps14.xml><?xml version="1.0" encoding="utf-8"?>
<ds:datastoreItem xmlns:ds="http://schemas.openxmlformats.org/officeDocument/2006/customXml" ds:itemID="{774FC08A-C157-4866-8130-CED8B9DF007C}">
  <ds:schemaRefs/>
</ds:datastoreItem>
</file>

<file path=customXml/itemProps15.xml><?xml version="1.0" encoding="utf-8"?>
<ds:datastoreItem xmlns:ds="http://schemas.openxmlformats.org/officeDocument/2006/customXml" ds:itemID="{7D8A69C3-8D63-4909-8BC5-28E67C54E607}">
  <ds:schemaRefs/>
</ds:datastoreItem>
</file>

<file path=customXml/itemProps16.xml><?xml version="1.0" encoding="utf-8"?>
<ds:datastoreItem xmlns:ds="http://schemas.openxmlformats.org/officeDocument/2006/customXml" ds:itemID="{09BC806B-88F3-4E35-8C2A-ADCC79BE9B79}">
  <ds:schemaRefs/>
</ds:datastoreItem>
</file>

<file path=customXml/itemProps17.xml><?xml version="1.0" encoding="utf-8"?>
<ds:datastoreItem xmlns:ds="http://schemas.openxmlformats.org/officeDocument/2006/customXml" ds:itemID="{2CF01494-1F69-46A3-9F75-2245B58E450B}">
  <ds:schemaRefs/>
</ds:datastoreItem>
</file>

<file path=customXml/itemProps18.xml><?xml version="1.0" encoding="utf-8"?>
<ds:datastoreItem xmlns:ds="http://schemas.openxmlformats.org/officeDocument/2006/customXml" ds:itemID="{00AB4E20-776E-48E5-B9A1-2B09839BDE2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Info</vt:lpstr>
      <vt:lpstr>Data-1</vt:lpstr>
      <vt:lpstr>Code</vt:lpstr>
      <vt:lpstr>Pivot table (data-1)</vt:lpstr>
      <vt:lpstr>Pivot chart (data-1)</vt:lpstr>
      <vt:lpstr>Sales</vt:lpstr>
      <vt:lpstr>Pivot table (Sales)</vt:lpstr>
      <vt:lpstr>DashBoard</vt:lpstr>
      <vt:lpstr>Info!Print_Area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Ismail</dc:creator>
  <cp:lastModifiedBy>Mahmoud Saied Elbaal</cp:lastModifiedBy>
  <cp:lastPrinted>2023-08-22T18:51:38Z</cp:lastPrinted>
  <dcterms:created xsi:type="dcterms:W3CDTF">2023-08-22T18:03:07Z</dcterms:created>
  <dcterms:modified xsi:type="dcterms:W3CDTF">2025-04-26T13:04:24Z</dcterms:modified>
</cp:coreProperties>
</file>